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Ex1.xml" ContentType="application/vnd.ms-office.chartex+xml"/>
  <Override PartName="/xl/charts/style2.xml" ContentType="application/vnd.ms-office.chartstyle+xml"/>
  <Override PartName="/xl/charts/colors2.xml" ContentType="application/vnd.ms-office.chartcolorstyle+xml"/>
  <Override PartName="/xl/charts/chart2.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omments2.xml" ContentType="application/vnd.openxmlformats-officedocument.spreadsheetml.comments+xml"/>
  <Override PartName="/xl/charts/chart3.xml" ContentType="application/vnd.openxmlformats-officedocument.drawingml.chart+xml"/>
  <Override PartName="/xl/charts/style4.xml" ContentType="application/vnd.ms-office.chartstyle+xml"/>
  <Override PartName="/xl/charts/colors4.xml" ContentType="application/vnd.ms-office.chartcolorstyle+xml"/>
  <Override PartName="/xl/charts/chart4.xml" ContentType="application/vnd.openxmlformats-officedocument.drawingml.chart+xml"/>
  <Override PartName="/xl/charts/style5.xml" ContentType="application/vnd.ms-office.chartstyle+xml"/>
  <Override PartName="/xl/charts/colors5.xml" ContentType="application/vnd.ms-office.chartcolorstyle+xml"/>
  <Override PartName="/xl/charts/chart5.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ml.chartshapes+xml"/>
  <Override PartName="/xl/charts/chartEx2.xml" ContentType="application/vnd.ms-office.chartex+xml"/>
  <Override PartName="/xl/charts/style7.xml" ContentType="application/vnd.ms-office.chartstyle+xml"/>
  <Override PartName="/xl/charts/colors7.xml" ContentType="application/vnd.ms-office.chartcolorstyle+xml"/>
  <Override PartName="/xl/drawings/drawing6.xml" ContentType="application/vnd.openxmlformats-officedocument.drawing+xml"/>
  <Override PartName="/xl/comments3.xml" ContentType="application/vnd.openxmlformats-officedocument.spreadsheetml.comments+xml"/>
  <Override PartName="/xl/charts/chart6.xml" ContentType="application/vnd.openxmlformats-officedocument.drawingml.chart+xml"/>
  <Override PartName="/xl/charts/style8.xml" ContentType="application/vnd.ms-office.chartstyle+xml"/>
  <Override PartName="/xl/charts/colors8.xml" ContentType="application/vnd.ms-office.chartcolorstyle+xml"/>
  <Override PartName="/xl/charts/chart7.xml" ContentType="application/vnd.openxmlformats-officedocument.drawingml.chart+xml"/>
  <Override PartName="/xl/charts/style9.xml" ContentType="application/vnd.ms-office.chartstyle+xml"/>
  <Override PartName="/xl/charts/colors9.xml" ContentType="application/vnd.ms-office.chartcolorstyle+xml"/>
  <Override PartName="/xl/drawings/drawing7.xml" ContentType="application/vnd.openxmlformats-officedocument.drawingml.chartshapes+xml"/>
  <Override PartName="/xl/charts/chart8.xml" ContentType="application/vnd.openxmlformats-officedocument.drawingml.chart+xml"/>
  <Override PartName="/xl/charts/style10.xml" ContentType="application/vnd.ms-office.chartstyle+xml"/>
  <Override PartName="/xl/charts/colors10.xml" ContentType="application/vnd.ms-office.chartcolorstyle+xml"/>
  <Override PartName="/xl/charts/chart9.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8.xml" ContentType="application/vnd.openxmlformats-officedocument.drawing+xml"/>
  <Override PartName="/xl/comments4.xml" ContentType="application/vnd.openxmlformats-officedocument.spreadsheetml.comments+xml"/>
  <Override PartName="/xl/charts/chart10.xml" ContentType="application/vnd.openxmlformats-officedocument.drawingml.chart+xml"/>
  <Override PartName="/xl/charts/style12.xml" ContentType="application/vnd.ms-office.chartstyle+xml"/>
  <Override PartName="/xl/charts/colors12.xml" ContentType="application/vnd.ms-office.chartcolorstyle+xml"/>
  <Override PartName="/xl/charts/chart11.xml" ContentType="application/vnd.openxmlformats-officedocument.drawingml.chart+xml"/>
  <Override PartName="/xl/charts/style13.xml" ContentType="application/vnd.ms-office.chartstyle+xml"/>
  <Override PartName="/xl/charts/colors13.xml" ContentType="application/vnd.ms-office.chartcolorstyle+xml"/>
  <Override PartName="/xl/charts/chart12.xml" ContentType="application/vnd.openxmlformats-officedocument.drawingml.chart+xml"/>
  <Override PartName="/xl/charts/style14.xml" ContentType="application/vnd.ms-office.chartstyle+xml"/>
  <Override PartName="/xl/charts/colors14.xml" ContentType="application/vnd.ms-office.chartcolorstyle+xml"/>
  <Override PartName="/xl/charts/chart13.xml" ContentType="application/vnd.openxmlformats-officedocument.drawingml.chart+xml"/>
  <Override PartName="/xl/charts/style15.xml" ContentType="application/vnd.ms-office.chartstyle+xml"/>
  <Override PartName="/xl/charts/colors15.xml" ContentType="application/vnd.ms-office.chartcolorstyle+xml"/>
  <Override PartName="/xl/charts/chart14.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9.xml" ContentType="application/vnd.openxmlformats-officedocument.drawing+xml"/>
  <Override PartName="/xl/comments5.xml" ContentType="application/vnd.openxmlformats-officedocument.spreadsheetml.comments+xml"/>
  <Override PartName="/xl/charts/chart15.xml" ContentType="application/vnd.openxmlformats-officedocument.drawingml.chart+xml"/>
  <Override PartName="/xl/charts/style17.xml" ContentType="application/vnd.ms-office.chartstyle+xml"/>
  <Override PartName="/xl/charts/colors17.xml" ContentType="application/vnd.ms-office.chartcolorstyle+xml"/>
  <Override PartName="/xl/charts/chart16.xml" ContentType="application/vnd.openxmlformats-officedocument.drawingml.chart+xml"/>
  <Override PartName="/xl/charts/style18.xml" ContentType="application/vnd.ms-office.chartstyle+xml"/>
  <Override PartName="/xl/charts/colors18.xml" ContentType="application/vnd.ms-office.chartcolorstyle+xml"/>
  <Override PartName="/xl/charts/chart17.xml" ContentType="application/vnd.openxmlformats-officedocument.drawingml.chart+xml"/>
  <Override PartName="/xl/charts/style19.xml" ContentType="application/vnd.ms-office.chartstyle+xml"/>
  <Override PartName="/xl/charts/colors19.xml" ContentType="application/vnd.ms-office.chartcolorstyle+xml"/>
  <Override PartName="/xl/charts/chart18.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0.xml" ContentType="application/vnd.openxmlformats-officedocument.drawing+xml"/>
  <Override PartName="/xl/comments6.xml" ContentType="application/vnd.openxmlformats-officedocument.spreadsheetml.comments+xml"/>
  <Override PartName="/xl/charts/chart19.xml" ContentType="application/vnd.openxmlformats-officedocument.drawingml.chart+xml"/>
  <Override PartName="/xl/theme/themeOverride1.xml" ContentType="application/vnd.openxmlformats-officedocument.themeOverride+xml"/>
  <Override PartName="/xl/drawings/drawing11.xml" ContentType="application/vnd.openxmlformats-officedocument.drawingml.chartshapes+xml"/>
  <Override PartName="/xl/charts/chart20.xml" ContentType="application/vnd.openxmlformats-officedocument.drawingml.chart+xml"/>
  <Override PartName="/xl/charts/style21.xml" ContentType="application/vnd.ms-office.chartstyle+xml"/>
  <Override PartName="/xl/charts/colors21.xml" ContentType="application/vnd.ms-office.chartcolorstyle+xml"/>
  <Override PartName="/xl/charts/chart21.xml" ContentType="application/vnd.openxmlformats-officedocument.drawingml.chart+xml"/>
  <Override PartName="/xl/theme/themeOverride2.xml" ContentType="application/vnd.openxmlformats-officedocument.themeOverride+xml"/>
  <Override PartName="/xl/drawings/drawing12.xml" ContentType="application/vnd.openxmlformats-officedocument.drawingml.chartshapes+xml"/>
  <Override PartName="/xl/drawings/drawing13.xml" ContentType="application/vnd.openxmlformats-officedocument.drawing+xml"/>
  <Override PartName="/xl/charts/chart22.xml" ContentType="application/vnd.openxmlformats-officedocument.drawingml.chart+xml"/>
  <Override PartName="/xl/theme/themeOverride3.xml" ContentType="application/vnd.openxmlformats-officedocument.themeOverrid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theme/themeOverride4.xml" ContentType="application/vnd.openxmlformats-officedocument.themeOverride+xml"/>
  <Override PartName="/xl/charts/chart25.xml" ContentType="application/vnd.openxmlformats-officedocument.drawingml.chart+xml"/>
  <Override PartName="/xl/charts/chart26.xml" ContentType="application/vnd.openxmlformats-officedocument.drawingml.chart+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527"/>
  <workbookPr showInkAnnotation="0"/>
  <mc:AlternateContent xmlns:mc="http://schemas.openxmlformats.org/markup-compatibility/2006">
    <mc:Choice Requires="x15">
      <x15ac:absPath xmlns:x15ac="http://schemas.microsoft.com/office/spreadsheetml/2010/11/ac" url="C:\Users\acare\Documents\992 NOVEDADES WEBS 2021\E11 EMAILINGS NOV21\PACK142Gv4 MONTAR UN NEGOCIO EN 2022\Productos modificados\"/>
    </mc:Choice>
  </mc:AlternateContent>
  <xr:revisionPtr revIDLastSave="0" documentId="13_ncr:1_{56C9E8C9-AF4A-4BD0-9C4C-A0DFA0DE7388}" xr6:coauthVersionLast="47" xr6:coauthVersionMax="47" xr10:uidLastSave="{00000000-0000-0000-0000-000000000000}"/>
  <workbookProtection workbookAlgorithmName="SHA-512" workbookHashValue="+QKwhgbCg4SoJURg4Zz86d8Gpop4gtGKmbWNEKSK+C7lZzZK1lVV89rwd3hM5f1siSVqbyE84220D9+PuNa5JA==" workbookSaltValue="8h8EYV5PYZc7Ks1i8M17ug==" workbookSpinCount="100000" lockStructure="1"/>
  <bookViews>
    <workbookView xWindow="-108" yWindow="-108" windowWidth="23256" windowHeight="12576" tabRatio="575" xr2:uid="{00000000-000D-0000-FFFF-FFFF00000000}"/>
  </bookViews>
  <sheets>
    <sheet name="i" sheetId="34" r:id="rId1"/>
    <sheet name="INDICE" sheetId="12" r:id="rId2"/>
    <sheet name="1" sheetId="13" r:id="rId3"/>
    <sheet name="2" sheetId="14" r:id="rId4"/>
    <sheet name="3" sheetId="16" r:id="rId5"/>
    <sheet name="4" sheetId="22" r:id="rId6"/>
    <sheet name="Resultados" sheetId="17" r:id="rId7"/>
    <sheet name="CashFlow" sheetId="19" r:id="rId8"/>
    <sheet name="Balances" sheetId="20" r:id="rId9"/>
    <sheet name="ESCENARIOS" sheetId="28" state="hidden" r:id="rId10"/>
    <sheet name="SB" sheetId="15" state="hidden" r:id="rId11"/>
    <sheet name="PRODUCTO" sheetId="33" state="hidden" r:id="rId12"/>
  </sheets>
  <externalReferences>
    <externalReference r:id="rId13"/>
  </externalReferences>
  <definedNames>
    <definedName name="_xlchart.v1.0" hidden="1">SB!$E$23:$E$25</definedName>
    <definedName name="_xlchart.v1.1" hidden="1">SB!$G$23:$G$25</definedName>
    <definedName name="_xlchart.v1.2" hidden="1">SB!$E$32:$E$34</definedName>
    <definedName name="_xlchart.v1.3" hidden="1">SB!$H$32:$H$34</definedName>
    <definedName name="añocinco">ESCENARIOS!$H$12:$H$21</definedName>
    <definedName name="añocuatro">ESCENARIOS!$G$12:$G$21</definedName>
    <definedName name="añodos">ESCENARIOS!$E$12:$E$21</definedName>
    <definedName name="añotres">ESCENARIOS!$F$12:$F$21</definedName>
    <definedName name="añouno">ESCENARIOS!$D$12:$D$21</definedName>
    <definedName name="_xlnm.Print_Area" localSheetId="2">'1'!$C$2:$P$49</definedName>
    <definedName name="_xlnm.Print_Area" localSheetId="3">'2'!$D$2:$M$30</definedName>
    <definedName name="_xlnm.Print_Area" localSheetId="4">'3'!$C$2:$N$39</definedName>
    <definedName name="_xlnm.Print_Area" localSheetId="5">'4'!$C$1:$O$41</definedName>
    <definedName name="_xlnm.Print_Area" localSheetId="8">Balances!$C$2:$K$29</definedName>
    <definedName name="_xlnm.Print_Area" localSheetId="7">CashFlow!$C$2:$L$37</definedName>
    <definedName name="_xlnm.Print_Area" localSheetId="0">i!$C$2:$S$18</definedName>
    <definedName name="_xlnm.Print_Area" localSheetId="1">INDICE!$C$2:$L$26</definedName>
    <definedName name="_xlnm.Print_Area" localSheetId="6">Resultados!$C$2:$L$34</definedName>
    <definedName name="_xlnm.Print_Area" localSheetId="10">SB!$B$2:$M$14</definedName>
    <definedName name="arriba4">'4'!$A$9:$A$51</definedName>
    <definedName name="arribaA1">#REF!</definedName>
    <definedName name="arribaA2">#REF!</definedName>
    <definedName name="ARRIBAA3">#REF!</definedName>
    <definedName name="ARRIBAA4">#REF!</definedName>
    <definedName name="arribaANALISIS">#REF!</definedName>
    <definedName name="arribaBAL">Balances!$A$5:$A$46</definedName>
    <definedName name="arribaBALANCE">Balances!$A$6:$A$72</definedName>
    <definedName name="arribaCALCF">'2'!$A$61:$A$118</definedName>
    <definedName name="arribaCALCI" localSheetId="10">SB!#REF!</definedName>
    <definedName name="arribaCALCI">'1'!$A$90:$A$119</definedName>
    <definedName name="arribaCOMPRAS">SB!#REF!</definedName>
    <definedName name="arribaEXISTENCIAS">SB!#REF!</definedName>
    <definedName name="arribaFINAN">'2'!$A$9:$A$96</definedName>
    <definedName name="arribaGASTOS" localSheetId="5">'4'!#REF!</definedName>
    <definedName name="arribaGASTOS">'3'!$A$7:$A$43</definedName>
    <definedName name="arribaINVERSIONES" localSheetId="10">SB!#REF!</definedName>
    <definedName name="arribaINVERSIONES">'1'!$A$7:$A$101</definedName>
    <definedName name="ARRIBAPARTE1">#REF!</definedName>
    <definedName name="ARRIBAPARTE2">#REF!</definedName>
    <definedName name="arribaPRODUCTOS">SB!#REF!</definedName>
    <definedName name="ARRIBARES">#REF!</definedName>
    <definedName name="arribaRESULTADOS">Resultados!$A$5:$A$70</definedName>
    <definedName name="arribaRESUMEN">#REF!</definedName>
    <definedName name="arribaTESORERIA">CashFlow!$A$9:$A$67</definedName>
    <definedName name="ARRIBAventas">SB!#REF!</definedName>
    <definedName name="CONFIGONE">#REF!</definedName>
    <definedName name="EJERCICIO">ESCENARIOS!$J$2:$J$6</definedName>
    <definedName name="excelencia">#REF!</definedName>
    <definedName name="FACILMENTE">#REF!</definedName>
    <definedName name="INDEX">INDICE!$A$3:$A$44</definedName>
    <definedName name="info4">'4'!$A$636:$A$686</definedName>
    <definedName name="infoA1">#REF!</definedName>
    <definedName name="infoA2">#REF!</definedName>
    <definedName name="INFOA3">#REF!</definedName>
    <definedName name="INFOA4">#REF!</definedName>
    <definedName name="infoANALISIS">#REF!</definedName>
    <definedName name="infoBALANCE">Balances!$A$535:$A$688</definedName>
    <definedName name="infoFINAN" localSheetId="3">'2'!$A$532:$A$585</definedName>
    <definedName name="infoGASTOS" localSheetId="5">'4'!#REF!</definedName>
    <definedName name="infoGASTOS">'3'!$A$528:$A$581</definedName>
    <definedName name="INFOGRAL">INDICE!$A$113:$A$188</definedName>
    <definedName name="infoINVERS">'1'!$A$523:$A$586</definedName>
    <definedName name="infoPRODUCTOS">SB!#REF!</definedName>
    <definedName name="INFORES">#REF!</definedName>
    <definedName name="infoRESULT">Resultados!$A$549:$A$621</definedName>
    <definedName name="infoTESORER">CashFlow!$A$535:$A$615</definedName>
    <definedName name="mesesx">[1]SB!$B$13:$B$24</definedName>
    <definedName name="NOTAS">SB!$D$226:$D$227</definedName>
    <definedName name="rendimientos">#REF!</definedName>
    <definedName name="VENCIMIENTO">SB!$Q$8:$Q$14</definedName>
    <definedName name="YOURATENTION">INDICE!$A$204:$A$237</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J56" i="33" l="1"/>
  <c r="D56" i="33"/>
  <c r="J55" i="33"/>
  <c r="D55" i="33"/>
  <c r="J54" i="33"/>
  <c r="D54" i="33"/>
  <c r="J53" i="33"/>
  <c r="D53" i="33"/>
  <c r="G38" i="33"/>
  <c r="G37" i="33"/>
  <c r="G36" i="33"/>
  <c r="G35" i="33"/>
  <c r="I34" i="33"/>
  <c r="G34" i="33"/>
  <c r="E34" i="33"/>
  <c r="D34" i="33"/>
  <c r="D52" i="33" s="1"/>
  <c r="I33" i="33"/>
  <c r="G33" i="33"/>
  <c r="E33" i="33"/>
  <c r="D33" i="33"/>
  <c r="D51" i="33" s="1"/>
  <c r="I32" i="33"/>
  <c r="G32" i="33"/>
  <c r="E32" i="33"/>
  <c r="D32" i="33"/>
  <c r="D50" i="33" s="1"/>
  <c r="I31" i="33"/>
  <c r="G31" i="33"/>
  <c r="E31" i="33"/>
  <c r="D31" i="33"/>
  <c r="D49" i="33" s="1"/>
  <c r="I30" i="33"/>
  <c r="G30" i="33"/>
  <c r="E30" i="33"/>
  <c r="D30" i="33"/>
  <c r="D48" i="33" s="1"/>
  <c r="I29" i="33"/>
  <c r="G29" i="33"/>
  <c r="E29" i="33"/>
  <c r="D29" i="33"/>
  <c r="D47" i="33" s="1"/>
  <c r="I28" i="33"/>
  <c r="G28" i="33"/>
  <c r="E28" i="33"/>
  <c r="D28" i="33"/>
  <c r="D46" i="33" s="1"/>
  <c r="I27" i="33"/>
  <c r="G27" i="33"/>
  <c r="E27" i="33"/>
  <c r="D27" i="33"/>
  <c r="D45" i="33" s="1"/>
  <c r="I26" i="33"/>
  <c r="G26" i="33"/>
  <c r="E26" i="33"/>
  <c r="D26" i="33"/>
  <c r="D44" i="33" s="1"/>
  <c r="I25" i="33"/>
  <c r="G25" i="33"/>
  <c r="E25" i="33"/>
  <c r="D25" i="33"/>
  <c r="D43" i="33" s="1"/>
  <c r="Q22" i="33"/>
  <c r="R22" i="33" s="1"/>
  <c r="L22" i="33" s="1"/>
  <c r="L56" i="33" s="1"/>
  <c r="Q21" i="33"/>
  <c r="R21" i="33" s="1"/>
  <c r="L21" i="33" s="1"/>
  <c r="L55" i="33" s="1"/>
  <c r="Q20" i="33"/>
  <c r="R20" i="33" s="1"/>
  <c r="L20" i="33" s="1"/>
  <c r="L54" i="33" s="1"/>
  <c r="Q19" i="33"/>
  <c r="R19" i="33" s="1"/>
  <c r="I18" i="33"/>
  <c r="F18" i="33"/>
  <c r="Q18" i="33" s="1"/>
  <c r="R18" i="33" s="1"/>
  <c r="D18" i="33"/>
  <c r="I17" i="33"/>
  <c r="F17" i="33"/>
  <c r="Q17" i="33" s="1"/>
  <c r="R17" i="33" s="1"/>
  <c r="D17" i="33"/>
  <c r="I16" i="33"/>
  <c r="F16" i="33"/>
  <c r="Q16" i="33" s="1"/>
  <c r="R16" i="33" s="1"/>
  <c r="D16" i="33"/>
  <c r="I15" i="33"/>
  <c r="F15" i="33"/>
  <c r="Q15" i="33" s="1"/>
  <c r="R15" i="33" s="1"/>
  <c r="D15" i="33"/>
  <c r="I14" i="33"/>
  <c r="F14" i="33"/>
  <c r="Q14" i="33" s="1"/>
  <c r="R14" i="33" s="1"/>
  <c r="D14" i="33"/>
  <c r="I13" i="33"/>
  <c r="F13" i="33"/>
  <c r="Q13" i="33" s="1"/>
  <c r="R13" i="33" s="1"/>
  <c r="D13" i="33"/>
  <c r="Q12" i="33"/>
  <c r="R12" i="33" s="1"/>
  <c r="S12" i="33" s="1"/>
  <c r="I12" i="33"/>
  <c r="F12" i="33"/>
  <c r="J12" i="33" s="1"/>
  <c r="D12" i="33"/>
  <c r="Q11" i="33"/>
  <c r="R11" i="33" s="1"/>
  <c r="S11" i="33" s="1"/>
  <c r="I11" i="33"/>
  <c r="F11" i="33"/>
  <c r="J11" i="33" s="1"/>
  <c r="D11" i="33"/>
  <c r="Q10" i="33"/>
  <c r="R10" i="33" s="1"/>
  <c r="S10" i="33" s="1"/>
  <c r="I10" i="33"/>
  <c r="F10" i="33"/>
  <c r="J10" i="33" s="1"/>
  <c r="D10" i="33"/>
  <c r="I9" i="33"/>
  <c r="F9" i="33"/>
  <c r="J9" i="33" s="1"/>
  <c r="D9" i="33"/>
  <c r="G262" i="15"/>
  <c r="F255" i="15"/>
  <c r="G255" i="15" s="1"/>
  <c r="F254" i="15"/>
  <c r="G254" i="15" s="1"/>
  <c r="F253" i="15"/>
  <c r="G253" i="15" s="1"/>
  <c r="F248" i="15"/>
  <c r="G248" i="15" s="1"/>
  <c r="E245" i="15"/>
  <c r="E244" i="15"/>
  <c r="E243" i="15"/>
  <c r="E242" i="15"/>
  <c r="E241" i="15"/>
  <c r="E248" i="15" s="1"/>
  <c r="F240" i="15"/>
  <c r="G240" i="15" s="1"/>
  <c r="E240" i="15"/>
  <c r="G239" i="15"/>
  <c r="F239" i="15"/>
  <c r="E247" i="15" s="1"/>
  <c r="K234" i="15"/>
  <c r="J234" i="15"/>
  <c r="I234" i="15"/>
  <c r="H234" i="15"/>
  <c r="G234" i="15"/>
  <c r="K232" i="15"/>
  <c r="J232" i="15"/>
  <c r="I232" i="15"/>
  <c r="H232" i="15"/>
  <c r="G232" i="15"/>
  <c r="K231" i="15"/>
  <c r="J231" i="15"/>
  <c r="I231" i="15"/>
  <c r="H231" i="15"/>
  <c r="L231" i="15" s="1"/>
  <c r="M231" i="15" s="1"/>
  <c r="G231" i="15"/>
  <c r="G213" i="15"/>
  <c r="E212" i="15"/>
  <c r="G200" i="15"/>
  <c r="G191" i="15"/>
  <c r="M190" i="15"/>
  <c r="M189" i="15"/>
  <c r="L189" i="15"/>
  <c r="M188" i="15"/>
  <c r="L188" i="15"/>
  <c r="K188" i="15"/>
  <c r="M187" i="15"/>
  <c r="L187" i="15"/>
  <c r="K187" i="15"/>
  <c r="J187" i="15"/>
  <c r="G183" i="15"/>
  <c r="M182" i="15"/>
  <c r="M181" i="15"/>
  <c r="L181" i="15"/>
  <c r="M180" i="15"/>
  <c r="L180" i="15"/>
  <c r="K180" i="15"/>
  <c r="M179" i="15"/>
  <c r="L179" i="15"/>
  <c r="K179" i="15"/>
  <c r="J179" i="15"/>
  <c r="M174" i="15"/>
  <c r="L173" i="15"/>
  <c r="M173" i="15" s="1"/>
  <c r="L172" i="15"/>
  <c r="M172" i="15" s="1"/>
  <c r="K172" i="15"/>
  <c r="J171" i="15"/>
  <c r="K171" i="15" s="1"/>
  <c r="I170" i="15"/>
  <c r="J170" i="15" s="1"/>
  <c r="K170" i="15" s="1"/>
  <c r="L170" i="15" s="1"/>
  <c r="M170" i="15" s="1"/>
  <c r="D117" i="15"/>
  <c r="D144" i="15" s="1"/>
  <c r="D115" i="15"/>
  <c r="D142" i="15" s="1"/>
  <c r="D113" i="15"/>
  <c r="D140" i="15" s="1"/>
  <c r="D111" i="15"/>
  <c r="D138" i="15" s="1"/>
  <c r="O108" i="15"/>
  <c r="H108" i="15"/>
  <c r="I108" i="15" s="1"/>
  <c r="J108" i="15" s="1"/>
  <c r="F108" i="15"/>
  <c r="D108" i="15"/>
  <c r="D135" i="15" s="1"/>
  <c r="D162" i="15" s="1"/>
  <c r="O107" i="15"/>
  <c r="H107" i="15"/>
  <c r="I107" i="15" s="1"/>
  <c r="J107" i="15" s="1"/>
  <c r="F107" i="15"/>
  <c r="D107" i="15"/>
  <c r="D134" i="15" s="1"/>
  <c r="D161" i="15" s="1"/>
  <c r="O106" i="15"/>
  <c r="H106" i="15"/>
  <c r="I106" i="15" s="1"/>
  <c r="J106" i="15" s="1"/>
  <c r="F106" i="15"/>
  <c r="D106" i="15"/>
  <c r="D133" i="15" s="1"/>
  <c r="D160" i="15" s="1"/>
  <c r="O105" i="15"/>
  <c r="H105" i="15"/>
  <c r="I105" i="15" s="1"/>
  <c r="J105" i="15" s="1"/>
  <c r="F105" i="15"/>
  <c r="D105" i="15"/>
  <c r="D132" i="15" s="1"/>
  <c r="D159" i="15" s="1"/>
  <c r="O104" i="15"/>
  <c r="H104" i="15"/>
  <c r="I104" i="15" s="1"/>
  <c r="J104" i="15" s="1"/>
  <c r="F104" i="15"/>
  <c r="D104" i="15"/>
  <c r="D131" i="15" s="1"/>
  <c r="D158" i="15" s="1"/>
  <c r="O103" i="15"/>
  <c r="H103" i="15"/>
  <c r="I103" i="15" s="1"/>
  <c r="J103" i="15" s="1"/>
  <c r="F103" i="15"/>
  <c r="D103" i="15"/>
  <c r="D130" i="15" s="1"/>
  <c r="D157" i="15" s="1"/>
  <c r="O102" i="15"/>
  <c r="H102" i="15"/>
  <c r="I102" i="15" s="1"/>
  <c r="J102" i="15" s="1"/>
  <c r="F102" i="15"/>
  <c r="D102" i="15"/>
  <c r="D129" i="15" s="1"/>
  <c r="D156" i="15" s="1"/>
  <c r="O101" i="15"/>
  <c r="H101" i="15"/>
  <c r="I101" i="15" s="1"/>
  <c r="J101" i="15" s="1"/>
  <c r="F101" i="15"/>
  <c r="D101" i="15"/>
  <c r="D128" i="15" s="1"/>
  <c r="D155" i="15" s="1"/>
  <c r="O100" i="15"/>
  <c r="H100" i="15"/>
  <c r="I100" i="15" s="1"/>
  <c r="J100" i="15" s="1"/>
  <c r="F100" i="15"/>
  <c r="D100" i="15"/>
  <c r="D127" i="15" s="1"/>
  <c r="D154" i="15" s="1"/>
  <c r="O99" i="15"/>
  <c r="H99" i="15"/>
  <c r="I99" i="15" s="1"/>
  <c r="J99" i="15" s="1"/>
  <c r="F99" i="15"/>
  <c r="D99" i="15"/>
  <c r="D126" i="15" s="1"/>
  <c r="D153" i="15" s="1"/>
  <c r="O98" i="15"/>
  <c r="H98" i="15"/>
  <c r="I98" i="15" s="1"/>
  <c r="J98" i="15" s="1"/>
  <c r="F98" i="15"/>
  <c r="D98" i="15"/>
  <c r="D125" i="15" s="1"/>
  <c r="D152" i="15" s="1"/>
  <c r="O97" i="15"/>
  <c r="H97" i="15"/>
  <c r="I97" i="15" s="1"/>
  <c r="J97" i="15" s="1"/>
  <c r="F97" i="15"/>
  <c r="D97" i="15"/>
  <c r="D124" i="15" s="1"/>
  <c r="D151" i="15" s="1"/>
  <c r="O96" i="15"/>
  <c r="H96" i="15"/>
  <c r="I96" i="15" s="1"/>
  <c r="J96" i="15" s="1"/>
  <c r="F96" i="15"/>
  <c r="D96" i="15"/>
  <c r="D123" i="15" s="1"/>
  <c r="D150" i="15" s="1"/>
  <c r="O95" i="15"/>
  <c r="H95" i="15"/>
  <c r="I95" i="15" s="1"/>
  <c r="J95" i="15" s="1"/>
  <c r="F95" i="15"/>
  <c r="D95" i="15"/>
  <c r="D122" i="15" s="1"/>
  <c r="D149" i="15" s="1"/>
  <c r="O94" i="15"/>
  <c r="H94" i="15"/>
  <c r="I94" i="15" s="1"/>
  <c r="J94" i="15" s="1"/>
  <c r="F94" i="15"/>
  <c r="D94" i="15"/>
  <c r="D121" i="15" s="1"/>
  <c r="D148" i="15" s="1"/>
  <c r="O93" i="15"/>
  <c r="H93" i="15"/>
  <c r="I93" i="15" s="1"/>
  <c r="J93" i="15" s="1"/>
  <c r="F93" i="15"/>
  <c r="D93" i="15"/>
  <c r="D120" i="15" s="1"/>
  <c r="D147" i="15" s="1"/>
  <c r="O92" i="15"/>
  <c r="H92" i="15"/>
  <c r="I92" i="15" s="1"/>
  <c r="J92" i="15" s="1"/>
  <c r="F92" i="15"/>
  <c r="D92" i="15"/>
  <c r="D119" i="15" s="1"/>
  <c r="D146" i="15" s="1"/>
  <c r="O91" i="15"/>
  <c r="H91" i="15"/>
  <c r="I91" i="15" s="1"/>
  <c r="J91" i="15" s="1"/>
  <c r="F91" i="15"/>
  <c r="D91" i="15"/>
  <c r="D118" i="15" s="1"/>
  <c r="D145" i="15" s="1"/>
  <c r="O90" i="15"/>
  <c r="F90" i="15"/>
  <c r="H90" i="15" s="1"/>
  <c r="D90" i="15"/>
  <c r="O89" i="15"/>
  <c r="F89" i="15"/>
  <c r="H89" i="15" s="1"/>
  <c r="I89" i="15" s="1"/>
  <c r="D89" i="15"/>
  <c r="D116" i="15" s="1"/>
  <c r="D143" i="15" s="1"/>
  <c r="O88" i="15"/>
  <c r="F88" i="15"/>
  <c r="H88" i="15" s="1"/>
  <c r="D88" i="15"/>
  <c r="O87" i="15"/>
  <c r="F87" i="15"/>
  <c r="H87" i="15" s="1"/>
  <c r="D87" i="15"/>
  <c r="D114" i="15" s="1"/>
  <c r="D141" i="15" s="1"/>
  <c r="O86" i="15"/>
  <c r="F86" i="15"/>
  <c r="H86" i="15" s="1"/>
  <c r="D86" i="15"/>
  <c r="O85" i="15"/>
  <c r="F85" i="15"/>
  <c r="H85" i="15" s="1"/>
  <c r="D85" i="15"/>
  <c r="D112" i="15" s="1"/>
  <c r="D139" i="15" s="1"/>
  <c r="O84" i="15"/>
  <c r="F84" i="15"/>
  <c r="H84" i="15" s="1"/>
  <c r="D84" i="15"/>
  <c r="D83" i="15"/>
  <c r="K75" i="15"/>
  <c r="J75" i="15"/>
  <c r="I75" i="15"/>
  <c r="H75" i="15"/>
  <c r="L75" i="15" s="1"/>
  <c r="F260" i="15" s="1"/>
  <c r="G75" i="15"/>
  <c r="I260" i="15" s="1"/>
  <c r="G260" i="15" s="1"/>
  <c r="K74" i="15"/>
  <c r="K77" i="15" s="1"/>
  <c r="J74" i="15"/>
  <c r="J77" i="15" s="1"/>
  <c r="I74" i="15"/>
  <c r="I77" i="15" s="1"/>
  <c r="H74" i="15"/>
  <c r="H77" i="15" s="1"/>
  <c r="G74" i="15"/>
  <c r="I259" i="15" s="1"/>
  <c r="G259" i="15" s="1"/>
  <c r="K73" i="15"/>
  <c r="J73" i="15"/>
  <c r="I73" i="15"/>
  <c r="H73" i="15"/>
  <c r="G73" i="15"/>
  <c r="I258" i="15" s="1"/>
  <c r="G258" i="15" s="1"/>
  <c r="L65" i="15"/>
  <c r="M65" i="15" s="1"/>
  <c r="L63" i="15"/>
  <c r="M63" i="15" s="1"/>
  <c r="L57" i="15"/>
  <c r="M57" i="15" s="1"/>
  <c r="K51" i="15"/>
  <c r="J51" i="15"/>
  <c r="I51" i="15"/>
  <c r="H51" i="15"/>
  <c r="L51" i="15" s="1"/>
  <c r="M51" i="15" s="1"/>
  <c r="G51" i="15"/>
  <c r="K49" i="15"/>
  <c r="J49" i="15"/>
  <c r="I49" i="15"/>
  <c r="H49" i="15"/>
  <c r="L49" i="15" s="1"/>
  <c r="M49" i="15" s="1"/>
  <c r="K47" i="15"/>
  <c r="J47" i="15"/>
  <c r="I47" i="15"/>
  <c r="H47" i="15"/>
  <c r="G47" i="15"/>
  <c r="L47" i="15" s="1"/>
  <c r="M47" i="15" s="1"/>
  <c r="K45" i="15"/>
  <c r="J45" i="15"/>
  <c r="I45" i="15"/>
  <c r="H45" i="15"/>
  <c r="L45" i="15" s="1"/>
  <c r="M45" i="15" s="1"/>
  <c r="O43" i="15"/>
  <c r="O35" i="15"/>
  <c r="O27" i="15"/>
  <c r="O24" i="15"/>
  <c r="G24" i="15"/>
  <c r="G22" i="15"/>
  <c r="D17" i="15"/>
  <c r="H11" i="15"/>
  <c r="G11" i="15" s="1"/>
  <c r="H8" i="15"/>
  <c r="G8" i="15" s="1"/>
  <c r="C20" i="28"/>
  <c r="B13" i="28"/>
  <c r="B12" i="28"/>
  <c r="D562" i="20"/>
  <c r="D561" i="20"/>
  <c r="D560" i="20"/>
  <c r="D559" i="20"/>
  <c r="D558" i="20"/>
  <c r="D557" i="20"/>
  <c r="D556" i="20"/>
  <c r="D555" i="20"/>
  <c r="D554" i="20"/>
  <c r="D553" i="20"/>
  <c r="D552" i="20"/>
  <c r="D551" i="20"/>
  <c r="D550" i="20"/>
  <c r="D549" i="20"/>
  <c r="D548" i="20"/>
  <c r="D547" i="20"/>
  <c r="D546" i="20"/>
  <c r="F17" i="20"/>
  <c r="G17" i="20" s="1"/>
  <c r="H17" i="20" s="1"/>
  <c r="I17" i="20" s="1"/>
  <c r="J17" i="20" s="1"/>
  <c r="K13" i="19"/>
  <c r="J13" i="19"/>
  <c r="I13" i="19"/>
  <c r="H13" i="19"/>
  <c r="G13" i="19"/>
  <c r="K12" i="19"/>
  <c r="J12" i="19"/>
  <c r="I12" i="19"/>
  <c r="H12" i="19"/>
  <c r="G12" i="19"/>
  <c r="K9" i="19"/>
  <c r="J9" i="19"/>
  <c r="I9" i="19"/>
  <c r="H9" i="19"/>
  <c r="G9" i="19"/>
  <c r="H6" i="19"/>
  <c r="H5" i="19"/>
  <c r="H4" i="19"/>
  <c r="M21" i="17"/>
  <c r="J21" i="22"/>
  <c r="D7" i="28" s="1"/>
  <c r="K20" i="22"/>
  <c r="K19" i="22"/>
  <c r="K18" i="22"/>
  <c r="K17" i="22"/>
  <c r="K16" i="22"/>
  <c r="K15" i="22"/>
  <c r="K14" i="22"/>
  <c r="K13" i="22"/>
  <c r="K12" i="22"/>
  <c r="K11" i="22"/>
  <c r="D6" i="22"/>
  <c r="J28" i="16"/>
  <c r="I28" i="16"/>
  <c r="I29" i="16" s="1"/>
  <c r="I30" i="16" s="1"/>
  <c r="K26" i="16"/>
  <c r="K28" i="16" s="1"/>
  <c r="K29" i="16" s="1"/>
  <c r="K30" i="16" s="1"/>
  <c r="J26" i="16"/>
  <c r="F21" i="16"/>
  <c r="G21" i="16" s="1"/>
  <c r="J20" i="16"/>
  <c r="K20" i="16" s="1"/>
  <c r="L20" i="16" s="1"/>
  <c r="M20" i="16" s="1"/>
  <c r="I20" i="16"/>
  <c r="I19" i="16"/>
  <c r="J19" i="16" s="1"/>
  <c r="K19" i="16" s="1"/>
  <c r="L19" i="16" s="1"/>
  <c r="M19" i="16" s="1"/>
  <c r="J18" i="16"/>
  <c r="K18" i="16" s="1"/>
  <c r="L18" i="16" s="1"/>
  <c r="M18" i="16" s="1"/>
  <c r="I18" i="16"/>
  <c r="I17" i="16"/>
  <c r="J17" i="16" s="1"/>
  <c r="K17" i="16" s="1"/>
  <c r="L17" i="16" s="1"/>
  <c r="M17" i="16" s="1"/>
  <c r="I16" i="16"/>
  <c r="J16" i="16" s="1"/>
  <c r="K16" i="16" s="1"/>
  <c r="L16" i="16" s="1"/>
  <c r="M16" i="16" s="1"/>
  <c r="I15" i="16"/>
  <c r="J15" i="16" s="1"/>
  <c r="K15" i="16" s="1"/>
  <c r="L15" i="16" s="1"/>
  <c r="M15" i="16" s="1"/>
  <c r="I14" i="16"/>
  <c r="J14" i="16" s="1"/>
  <c r="K14" i="16" s="1"/>
  <c r="L14" i="16" s="1"/>
  <c r="M14" i="16" s="1"/>
  <c r="I13" i="16"/>
  <c r="J13" i="16" s="1"/>
  <c r="K13" i="16" s="1"/>
  <c r="L13" i="16" s="1"/>
  <c r="M13" i="16" s="1"/>
  <c r="J12" i="16"/>
  <c r="K12" i="16" s="1"/>
  <c r="L12" i="16" s="1"/>
  <c r="M12" i="16" s="1"/>
  <c r="I12" i="16"/>
  <c r="I11" i="16"/>
  <c r="J11" i="16" s="1"/>
  <c r="K11" i="16" s="1"/>
  <c r="L11" i="16" s="1"/>
  <c r="M11" i="16" s="1"/>
  <c r="I10" i="16"/>
  <c r="J10" i="16" s="1"/>
  <c r="J9" i="16"/>
  <c r="K9" i="16" s="1"/>
  <c r="L9" i="16" s="1"/>
  <c r="M9" i="16" s="1"/>
  <c r="I9" i="16"/>
  <c r="I8" i="16"/>
  <c r="J8" i="16" s="1"/>
  <c r="K8" i="16" s="1"/>
  <c r="L8" i="16" s="1"/>
  <c r="M8" i="16" s="1"/>
  <c r="L16" i="14"/>
  <c r="L6" i="14" s="1"/>
  <c r="K16" i="14"/>
  <c r="J16" i="14"/>
  <c r="I16" i="14"/>
  <c r="H16" i="14"/>
  <c r="H6" i="14" s="1"/>
  <c r="L14" i="14"/>
  <c r="K14" i="14"/>
  <c r="J14" i="14"/>
  <c r="I14" i="14"/>
  <c r="H14" i="14"/>
  <c r="M10" i="14"/>
  <c r="G32" i="15" s="1"/>
  <c r="K6" i="14"/>
  <c r="J6" i="14"/>
  <c r="I6" i="14"/>
  <c r="G5" i="14"/>
  <c r="E5" i="14"/>
  <c r="G4" i="14"/>
  <c r="F4" i="14"/>
  <c r="F4" i="13" s="1"/>
  <c r="F37" i="13"/>
  <c r="O110" i="15" s="1"/>
  <c r="G25" i="15" s="1"/>
  <c r="L33" i="13"/>
  <c r="K18" i="19" s="1"/>
  <c r="K33" i="13"/>
  <c r="J18" i="19" s="1"/>
  <c r="J33" i="13"/>
  <c r="J5" i="13" s="1"/>
  <c r="J5" i="14" s="1"/>
  <c r="I33" i="13"/>
  <c r="H18" i="19" s="1"/>
  <c r="H33" i="13"/>
  <c r="G18" i="19" s="1"/>
  <c r="F33" i="13"/>
  <c r="M32" i="13"/>
  <c r="M31" i="13"/>
  <c r="M30" i="13"/>
  <c r="M29" i="13"/>
  <c r="M28" i="13"/>
  <c r="M27" i="13"/>
  <c r="M26" i="13"/>
  <c r="M25" i="13"/>
  <c r="M24" i="13"/>
  <c r="M23" i="13"/>
  <c r="M22" i="13"/>
  <c r="M21" i="13"/>
  <c r="M20" i="13"/>
  <c r="M19" i="13"/>
  <c r="M18" i="13"/>
  <c r="M17" i="13"/>
  <c r="Q16" i="13"/>
  <c r="M16" i="13"/>
  <c r="Q15" i="13"/>
  <c r="M15" i="13"/>
  <c r="M14" i="13"/>
  <c r="Q14" i="13" s="1"/>
  <c r="M13" i="13"/>
  <c r="Q13" i="13" s="1"/>
  <c r="Q12" i="13"/>
  <c r="M12" i="13"/>
  <c r="M11" i="13"/>
  <c r="Q11" i="13" s="1"/>
  <c r="M10" i="13"/>
  <c r="Q10" i="13" s="1"/>
  <c r="M9" i="13"/>
  <c r="Q9" i="13" s="1"/>
  <c r="M8" i="13"/>
  <c r="Q8" i="13" s="1"/>
  <c r="K5" i="13"/>
  <c r="K5" i="14" s="1"/>
  <c r="T4" i="13"/>
  <c r="H137" i="15" s="1"/>
  <c r="M4" i="13"/>
  <c r="G4" i="13"/>
  <c r="A15" i="34"/>
  <c r="D16" i="34" s="1"/>
  <c r="I13" i="34" s="1"/>
  <c r="Q8" i="34"/>
  <c r="K91" i="15" l="1"/>
  <c r="L91" i="15" s="1"/>
  <c r="L118" i="15" s="1"/>
  <c r="J118" i="15"/>
  <c r="K92" i="15"/>
  <c r="L92" i="15" s="1"/>
  <c r="L119" i="15" s="1"/>
  <c r="J119" i="15"/>
  <c r="J146" i="15" s="1"/>
  <c r="K93" i="15"/>
  <c r="L93" i="15" s="1"/>
  <c r="L120" i="15" s="1"/>
  <c r="J120" i="15"/>
  <c r="K94" i="15"/>
  <c r="L94" i="15" s="1"/>
  <c r="L121" i="15" s="1"/>
  <c r="J121" i="15"/>
  <c r="K95" i="15"/>
  <c r="L95" i="15" s="1"/>
  <c r="L122" i="15" s="1"/>
  <c r="J122" i="15"/>
  <c r="K96" i="15"/>
  <c r="L96" i="15" s="1"/>
  <c r="L123" i="15" s="1"/>
  <c r="J123" i="15"/>
  <c r="J150" i="15" s="1"/>
  <c r="K97" i="15"/>
  <c r="L97" i="15" s="1"/>
  <c r="L124" i="15" s="1"/>
  <c r="J124" i="15"/>
  <c r="K98" i="15"/>
  <c r="L98" i="15" s="1"/>
  <c r="L125" i="15" s="1"/>
  <c r="J125" i="15"/>
  <c r="K99" i="15"/>
  <c r="L99" i="15" s="1"/>
  <c r="L126" i="15" s="1"/>
  <c r="J126" i="15"/>
  <c r="K100" i="15"/>
  <c r="L100" i="15" s="1"/>
  <c r="L127" i="15" s="1"/>
  <c r="J127" i="15"/>
  <c r="J154" i="15" s="1"/>
  <c r="K101" i="15"/>
  <c r="L101" i="15" s="1"/>
  <c r="L128" i="15" s="1"/>
  <c r="J128" i="15"/>
  <c r="K102" i="15"/>
  <c r="L102" i="15" s="1"/>
  <c r="L129" i="15" s="1"/>
  <c r="J129" i="15"/>
  <c r="K103" i="15"/>
  <c r="L103" i="15" s="1"/>
  <c r="L130" i="15" s="1"/>
  <c r="J130" i="15"/>
  <c r="K104" i="15"/>
  <c r="L104" i="15" s="1"/>
  <c r="L131" i="15" s="1"/>
  <c r="J131" i="15"/>
  <c r="J158" i="15" s="1"/>
  <c r="K105" i="15"/>
  <c r="L105" i="15" s="1"/>
  <c r="L132" i="15" s="1"/>
  <c r="J132" i="15"/>
  <c r="K106" i="15"/>
  <c r="L106" i="15" s="1"/>
  <c r="L133" i="15" s="1"/>
  <c r="J133" i="15"/>
  <c r="K107" i="15"/>
  <c r="L107" i="15" s="1"/>
  <c r="L134" i="15" s="1"/>
  <c r="J134" i="15"/>
  <c r="K108" i="15"/>
  <c r="L108" i="15" s="1"/>
  <c r="L135" i="15" s="1"/>
  <c r="J135" i="15"/>
  <c r="J162" i="15" s="1"/>
  <c r="L74" i="15"/>
  <c r="F259" i="15" s="1"/>
  <c r="H118" i="15"/>
  <c r="H145" i="15" s="1"/>
  <c r="H120" i="15"/>
  <c r="H147" i="15" s="1"/>
  <c r="H122" i="15"/>
  <c r="H149" i="15" s="1"/>
  <c r="H124" i="15"/>
  <c r="H151" i="15" s="1"/>
  <c r="H126" i="15"/>
  <c r="H153" i="15" s="1"/>
  <c r="H128" i="15"/>
  <c r="H155" i="15" s="1"/>
  <c r="H130" i="15"/>
  <c r="H157" i="15" s="1"/>
  <c r="H132" i="15"/>
  <c r="H159" i="15" s="1"/>
  <c r="H134" i="15"/>
  <c r="H161" i="15" s="1"/>
  <c r="H5" i="13"/>
  <c r="K10" i="33"/>
  <c r="L12" i="22"/>
  <c r="K11" i="33"/>
  <c r="L13" i="22"/>
  <c r="K12" i="33"/>
  <c r="L14" i="22"/>
  <c r="K13" i="33"/>
  <c r="L15" i="22"/>
  <c r="M15" i="22" s="1"/>
  <c r="N15" i="22" s="1"/>
  <c r="K14" i="33"/>
  <c r="L16" i="22"/>
  <c r="M16" i="22" s="1"/>
  <c r="N16" i="22" s="1"/>
  <c r="K15" i="33"/>
  <c r="L17" i="22"/>
  <c r="M17" i="22" s="1"/>
  <c r="N17" i="22" s="1"/>
  <c r="K16" i="33"/>
  <c r="L18" i="22"/>
  <c r="M18" i="22" s="1"/>
  <c r="N18" i="22" s="1"/>
  <c r="K17" i="33"/>
  <c r="L19" i="22"/>
  <c r="M19" i="22" s="1"/>
  <c r="N19" i="22" s="1"/>
  <c r="K18" i="33"/>
  <c r="L20" i="22"/>
  <c r="M20" i="22" s="1"/>
  <c r="N20" i="22" s="1"/>
  <c r="K118" i="15"/>
  <c r="K119" i="15"/>
  <c r="K146" i="15" s="1"/>
  <c r="K120" i="15"/>
  <c r="K121" i="15"/>
  <c r="K122" i="15"/>
  <c r="K123" i="15"/>
  <c r="K150" i="15" s="1"/>
  <c r="K124" i="15"/>
  <c r="K125" i="15"/>
  <c r="K126" i="15"/>
  <c r="K127" i="15"/>
  <c r="K154" i="15" s="1"/>
  <c r="K128" i="15"/>
  <c r="K129" i="15"/>
  <c r="K130" i="15"/>
  <c r="K131" i="15"/>
  <c r="K158" i="15" s="1"/>
  <c r="K132" i="15"/>
  <c r="K133" i="15"/>
  <c r="K134" i="15"/>
  <c r="K135" i="15"/>
  <c r="K162" i="15" s="1"/>
  <c r="H119" i="15"/>
  <c r="H146" i="15" s="1"/>
  <c r="H121" i="15"/>
  <c r="H148" i="15" s="1"/>
  <c r="H123" i="15"/>
  <c r="H150" i="15" s="1"/>
  <c r="H125" i="15"/>
  <c r="H152" i="15" s="1"/>
  <c r="H127" i="15"/>
  <c r="H154" i="15" s="1"/>
  <c r="H129" i="15"/>
  <c r="H156" i="15" s="1"/>
  <c r="H131" i="15"/>
  <c r="H158" i="15" s="1"/>
  <c r="H133" i="15"/>
  <c r="H160" i="15" s="1"/>
  <c r="H135" i="15"/>
  <c r="H162" i="15" s="1"/>
  <c r="K21" i="22"/>
  <c r="K19" i="33" s="1"/>
  <c r="K53" i="33" s="1"/>
  <c r="F258" i="15"/>
  <c r="G77" i="15"/>
  <c r="L77" i="15" s="1"/>
  <c r="H114" i="15"/>
  <c r="H141" i="15" s="1"/>
  <c r="I118" i="15"/>
  <c r="I145" i="15" s="1"/>
  <c r="I119" i="15"/>
  <c r="I146" i="15" s="1"/>
  <c r="I120" i="15"/>
  <c r="I147" i="15" s="1"/>
  <c r="I121" i="15"/>
  <c r="I122" i="15"/>
  <c r="I149" i="15" s="1"/>
  <c r="I123" i="15"/>
  <c r="I150" i="15" s="1"/>
  <c r="I124" i="15"/>
  <c r="I151" i="15" s="1"/>
  <c r="I125" i="15"/>
  <c r="I126" i="15"/>
  <c r="I153" i="15" s="1"/>
  <c r="I127" i="15"/>
  <c r="I154" i="15" s="1"/>
  <c r="I128" i="15"/>
  <c r="I155" i="15" s="1"/>
  <c r="I129" i="15"/>
  <c r="I130" i="15"/>
  <c r="I157" i="15" s="1"/>
  <c r="I131" i="15"/>
  <c r="I158" i="15" s="1"/>
  <c r="I132" i="15"/>
  <c r="I159" i="15" s="1"/>
  <c r="I133" i="15"/>
  <c r="I134" i="15"/>
  <c r="I161" i="15" s="1"/>
  <c r="I135" i="15"/>
  <c r="I162" i="15" s="1"/>
  <c r="J44" i="33"/>
  <c r="J26" i="33"/>
  <c r="J45" i="33"/>
  <c r="J27" i="33"/>
  <c r="J46" i="33"/>
  <c r="J28" i="33"/>
  <c r="L13" i="33"/>
  <c r="L29" i="33" s="1"/>
  <c r="L17" i="33"/>
  <c r="L33" i="33" s="1"/>
  <c r="J13" i="33"/>
  <c r="J14" i="33"/>
  <c r="J15" i="33"/>
  <c r="J16" i="33"/>
  <c r="J17" i="33"/>
  <c r="J18" i="33"/>
  <c r="K20" i="33"/>
  <c r="K54" i="33" s="1"/>
  <c r="K21" i="33"/>
  <c r="K55" i="33" s="1"/>
  <c r="K22" i="33"/>
  <c r="K56" i="33" s="1"/>
  <c r="H111" i="15"/>
  <c r="I84" i="15"/>
  <c r="I111" i="15" s="1"/>
  <c r="H115" i="15"/>
  <c r="H142" i="15" s="1"/>
  <c r="I88" i="15"/>
  <c r="L11" i="22"/>
  <c r="L21" i="22" s="1"/>
  <c r="F7" i="28" s="1"/>
  <c r="Q9" i="33"/>
  <c r="R9" i="33" s="1"/>
  <c r="H83" i="15"/>
  <c r="H110" i="15"/>
  <c r="L19" i="33"/>
  <c r="L53" i="33" s="1"/>
  <c r="E7" i="28"/>
  <c r="T10" i="33"/>
  <c r="T11" i="33"/>
  <c r="T12" i="33"/>
  <c r="K9" i="33"/>
  <c r="K26" i="33"/>
  <c r="K44" i="33" s="1"/>
  <c r="K28" i="33"/>
  <c r="K46" i="33" s="1"/>
  <c r="S13" i="33"/>
  <c r="S14" i="33"/>
  <c r="S15" i="33"/>
  <c r="S16" i="33"/>
  <c r="S17" i="33"/>
  <c r="S18" i="33"/>
  <c r="S19" i="33"/>
  <c r="S20" i="33"/>
  <c r="S21" i="33"/>
  <c r="S22" i="33"/>
  <c r="K48" i="33"/>
  <c r="K30" i="33"/>
  <c r="K32" i="33"/>
  <c r="K50" i="33" s="1"/>
  <c r="K34" i="33"/>
  <c r="K52" i="33" s="1"/>
  <c r="K27" i="33"/>
  <c r="K45" i="33" s="1"/>
  <c r="K29" i="33"/>
  <c r="K47" i="33" s="1"/>
  <c r="K31" i="33"/>
  <c r="K49" i="33" s="1"/>
  <c r="K33" i="33"/>
  <c r="K51" i="33" s="1"/>
  <c r="J25" i="33"/>
  <c r="J23" i="33"/>
  <c r="S9" i="33"/>
  <c r="L26" i="16"/>
  <c r="J29" i="16"/>
  <c r="J30" i="16" s="1"/>
  <c r="H11" i="17" s="1"/>
  <c r="E14" i="28" s="1"/>
  <c r="I22" i="16"/>
  <c r="G12" i="17" s="1"/>
  <c r="J22" i="16"/>
  <c r="H12" i="17" s="1"/>
  <c r="K10" i="16"/>
  <c r="G11" i="17"/>
  <c r="D14" i="28" s="1"/>
  <c r="I5" i="16"/>
  <c r="G36" i="15" s="1"/>
  <c r="N9" i="15" s="1"/>
  <c r="I11" i="17"/>
  <c r="D15" i="28"/>
  <c r="L171" i="15"/>
  <c r="K91" i="14"/>
  <c r="I116" i="15"/>
  <c r="J89" i="15"/>
  <c r="H116" i="15"/>
  <c r="H143" i="15" s="1"/>
  <c r="H112" i="15"/>
  <c r="H139" i="15" s="1"/>
  <c r="H117" i="15"/>
  <c r="H144" i="15" s="1"/>
  <c r="I90" i="15"/>
  <c r="F109" i="15"/>
  <c r="O23" i="15" s="1"/>
  <c r="O29" i="15"/>
  <c r="O30" i="15" s="1"/>
  <c r="O49" i="15" s="1"/>
  <c r="F46" i="13"/>
  <c r="F5" i="13" s="1"/>
  <c r="F5" i="14" s="1"/>
  <c r="D7" i="14" s="1"/>
  <c r="G10" i="19"/>
  <c r="G201" i="15"/>
  <c r="H113" i="15"/>
  <c r="H140" i="15" s="1"/>
  <c r="I86" i="15"/>
  <c r="I113" i="15" s="1"/>
  <c r="F11" i="14"/>
  <c r="O25" i="15"/>
  <c r="I85" i="15"/>
  <c r="L5" i="13"/>
  <c r="L5" i="14" s="1"/>
  <c r="I87" i="15"/>
  <c r="H109" i="15"/>
  <c r="F7" i="20" s="1"/>
  <c r="I18" i="19"/>
  <c r="M33" i="13"/>
  <c r="G23" i="15" s="1"/>
  <c r="G26" i="15" s="1"/>
  <c r="I5" i="13"/>
  <c r="I5" i="14" s="1"/>
  <c r="H5" i="14"/>
  <c r="J84" i="15"/>
  <c r="H138" i="15"/>
  <c r="I7" i="16"/>
  <c r="J9" i="22" s="1"/>
  <c r="J4" i="22" s="1"/>
  <c r="H9" i="14"/>
  <c r="Q7" i="13"/>
  <c r="I7" i="13"/>
  <c r="I24" i="16"/>
  <c r="H4" i="13"/>
  <c r="G4" i="15"/>
  <c r="J52" i="33" l="1"/>
  <c r="J34" i="33"/>
  <c r="J50" i="33"/>
  <c r="J32" i="33"/>
  <c r="J48" i="33"/>
  <c r="J30" i="33"/>
  <c r="L12" i="33"/>
  <c r="L28" i="33" s="1"/>
  <c r="L46" i="33" s="1"/>
  <c r="M14" i="22"/>
  <c r="L11" i="33"/>
  <c r="M13" i="22"/>
  <c r="L10" i="33"/>
  <c r="L26" i="33" s="1"/>
  <c r="L44" i="33" s="1"/>
  <c r="M12" i="22"/>
  <c r="L16" i="33"/>
  <c r="L32" i="33" s="1"/>
  <c r="L50" i="33" s="1"/>
  <c r="J161" i="15"/>
  <c r="J159" i="15"/>
  <c r="J157" i="15"/>
  <c r="J155" i="15"/>
  <c r="K155" i="15" s="1"/>
  <c r="L155" i="15" s="1"/>
  <c r="J153" i="15"/>
  <c r="J151" i="15"/>
  <c r="J149" i="15"/>
  <c r="J147" i="15"/>
  <c r="K147" i="15" s="1"/>
  <c r="L147" i="15" s="1"/>
  <c r="J145" i="15"/>
  <c r="L51" i="33"/>
  <c r="L47" i="33"/>
  <c r="K23" i="33"/>
  <c r="K25" i="22" s="1"/>
  <c r="H219" i="15" s="1"/>
  <c r="H223" i="15" s="1"/>
  <c r="H224" i="15" s="1"/>
  <c r="M11" i="22"/>
  <c r="L9" i="33"/>
  <c r="L25" i="33" s="1"/>
  <c r="J33" i="33"/>
  <c r="J51" i="33" s="1"/>
  <c r="J31" i="33"/>
  <c r="J49" i="33" s="1"/>
  <c r="J29" i="33"/>
  <c r="J47" i="33" s="1"/>
  <c r="L15" i="33"/>
  <c r="I160" i="15"/>
  <c r="J160" i="15" s="1"/>
  <c r="K160" i="15" s="1"/>
  <c r="L160" i="15" s="1"/>
  <c r="I156" i="15"/>
  <c r="J156" i="15" s="1"/>
  <c r="K156" i="15" s="1"/>
  <c r="L156" i="15" s="1"/>
  <c r="I152" i="15"/>
  <c r="J152" i="15" s="1"/>
  <c r="K152" i="15" s="1"/>
  <c r="L152" i="15" s="1"/>
  <c r="I148" i="15"/>
  <c r="J148" i="15" s="1"/>
  <c r="K148" i="15" s="1"/>
  <c r="L148" i="15" s="1"/>
  <c r="K161" i="15"/>
  <c r="K159" i="15"/>
  <c r="K157" i="15"/>
  <c r="K153" i="15"/>
  <c r="K151" i="15"/>
  <c r="K149" i="15"/>
  <c r="K145" i="15"/>
  <c r="L18" i="33"/>
  <c r="L34" i="33" s="1"/>
  <c r="L52" i="33" s="1"/>
  <c r="L14" i="33"/>
  <c r="L30" i="33" s="1"/>
  <c r="L48" i="33" s="1"/>
  <c r="L162" i="15"/>
  <c r="L161" i="15"/>
  <c r="L159" i="15"/>
  <c r="L158" i="15"/>
  <c r="L157" i="15"/>
  <c r="L154" i="15"/>
  <c r="L153" i="15"/>
  <c r="L151" i="15"/>
  <c r="L150" i="15"/>
  <c r="L149" i="15"/>
  <c r="L146" i="15"/>
  <c r="L145" i="15"/>
  <c r="O32" i="15"/>
  <c r="I115" i="15"/>
  <c r="I142" i="15" s="1"/>
  <c r="J88" i="15"/>
  <c r="H163" i="15"/>
  <c r="F8" i="20" s="1"/>
  <c r="F6" i="20" s="1"/>
  <c r="E280" i="15" s="1"/>
  <c r="K25" i="33"/>
  <c r="K43" i="33" s="1"/>
  <c r="K5" i="22"/>
  <c r="E6" i="28" s="1"/>
  <c r="M21" i="22"/>
  <c r="G7" i="28" s="1"/>
  <c r="N11" i="22"/>
  <c r="T21" i="33"/>
  <c r="N21" i="33" s="1"/>
  <c r="N55" i="33" s="1"/>
  <c r="M21" i="33"/>
  <c r="M55" i="33" s="1"/>
  <c r="T19" i="33"/>
  <c r="T17" i="33"/>
  <c r="N17" i="33" s="1"/>
  <c r="M17" i="33"/>
  <c r="T15" i="33"/>
  <c r="N15" i="33" s="1"/>
  <c r="M15" i="33"/>
  <c r="T13" i="33"/>
  <c r="N13" i="33" s="1"/>
  <c r="M13" i="33"/>
  <c r="K57" i="33"/>
  <c r="K30" i="22" s="1"/>
  <c r="H10" i="15" s="1"/>
  <c r="K39" i="33"/>
  <c r="K40" i="33" s="1"/>
  <c r="K28" i="22" s="1"/>
  <c r="T22" i="33"/>
  <c r="N22" i="33" s="1"/>
  <c r="N56" i="33" s="1"/>
  <c r="M22" i="33"/>
  <c r="M56" i="33" s="1"/>
  <c r="T20" i="33"/>
  <c r="N20" i="33" s="1"/>
  <c r="N54" i="33" s="1"/>
  <c r="M20" i="33"/>
  <c r="M54" i="33" s="1"/>
  <c r="T18" i="33"/>
  <c r="N18" i="33" s="1"/>
  <c r="M18" i="33"/>
  <c r="T16" i="33"/>
  <c r="N16" i="33" s="1"/>
  <c r="M16" i="33"/>
  <c r="T14" i="33"/>
  <c r="N14" i="33" s="1"/>
  <c r="M14" i="33"/>
  <c r="E9" i="28"/>
  <c r="H7" i="15"/>
  <c r="K27" i="22"/>
  <c r="T9" i="33"/>
  <c r="N9" i="33" s="1"/>
  <c r="M9" i="33"/>
  <c r="J25" i="22"/>
  <c r="G219" i="15" s="1"/>
  <c r="G223" i="15" s="1"/>
  <c r="G224" i="15" s="1"/>
  <c r="J5" i="22"/>
  <c r="L43" i="33"/>
  <c r="J43" i="33"/>
  <c r="L28" i="16"/>
  <c r="M26" i="16"/>
  <c r="M28" i="16" s="1"/>
  <c r="M29" i="16" s="1"/>
  <c r="M30" i="16" s="1"/>
  <c r="K11" i="17" s="1"/>
  <c r="H14" i="28" s="1"/>
  <c r="J5" i="16"/>
  <c r="H36" i="15" s="1"/>
  <c r="H37" i="15" s="1"/>
  <c r="E15" i="28"/>
  <c r="L10" i="16"/>
  <c r="K22" i="16"/>
  <c r="F14" i="28"/>
  <c r="L91" i="14"/>
  <c r="M171" i="15"/>
  <c r="K89" i="15"/>
  <c r="J116" i="15"/>
  <c r="I143" i="15"/>
  <c r="H136" i="15"/>
  <c r="G15" i="17" s="1"/>
  <c r="I140" i="15"/>
  <c r="I117" i="15"/>
  <c r="I144" i="15" s="1"/>
  <c r="J90" i="15"/>
  <c r="O47" i="15"/>
  <c r="O48" i="15"/>
  <c r="H201" i="15"/>
  <c r="I109" i="15"/>
  <c r="G7" i="20" s="1"/>
  <c r="J86" i="15"/>
  <c r="J113" i="15" s="1"/>
  <c r="I112" i="15"/>
  <c r="I139" i="15" s="1"/>
  <c r="J85" i="15"/>
  <c r="M186" i="15"/>
  <c r="M191" i="15" s="1"/>
  <c r="K20" i="19" s="1"/>
  <c r="K186" i="15"/>
  <c r="K191" i="15" s="1"/>
  <c r="I20" i="19" s="1"/>
  <c r="I186" i="15"/>
  <c r="I191" i="15" s="1"/>
  <c r="G20" i="19" s="1"/>
  <c r="L178" i="15"/>
  <c r="L183" i="15" s="1"/>
  <c r="J18" i="17" s="1"/>
  <c r="G18" i="28" s="1"/>
  <c r="J178" i="15"/>
  <c r="J183" i="15" s="1"/>
  <c r="H18" i="17" s="1"/>
  <c r="E18" i="28" s="1"/>
  <c r="G169" i="15"/>
  <c r="L186" i="15"/>
  <c r="L191" i="15" s="1"/>
  <c r="J20" i="19" s="1"/>
  <c r="J186" i="15"/>
  <c r="J191" i="15" s="1"/>
  <c r="H20" i="19" s="1"/>
  <c r="M178" i="15"/>
  <c r="M183" i="15" s="1"/>
  <c r="K18" i="17" s="1"/>
  <c r="H18" i="28" s="1"/>
  <c r="K178" i="15"/>
  <c r="K183" i="15" s="1"/>
  <c r="I18" i="17" s="1"/>
  <c r="F18" i="28" s="1"/>
  <c r="I178" i="15"/>
  <c r="I183" i="15" s="1"/>
  <c r="G18" i="17" s="1"/>
  <c r="D18" i="28" s="1"/>
  <c r="F16" i="14"/>
  <c r="F14" i="14"/>
  <c r="M11" i="14"/>
  <c r="G33" i="15" s="1"/>
  <c r="G34" i="15" s="1"/>
  <c r="M5" i="13"/>
  <c r="M5" i="14" s="1"/>
  <c r="I7" i="14" s="1"/>
  <c r="I114" i="15"/>
  <c r="I141" i="15" s="1"/>
  <c r="J87" i="15"/>
  <c r="F48" i="13"/>
  <c r="H26" i="15" s="1"/>
  <c r="G14" i="19"/>
  <c r="K7" i="14"/>
  <c r="J7" i="14"/>
  <c r="J111" i="15"/>
  <c r="K84" i="15"/>
  <c r="I138" i="15"/>
  <c r="I137" i="15"/>
  <c r="I110" i="15"/>
  <c r="J24" i="16"/>
  <c r="J7" i="16" s="1"/>
  <c r="K9" i="22" s="1"/>
  <c r="K4" i="22" s="1"/>
  <c r="I9" i="14"/>
  <c r="I83" i="15"/>
  <c r="H4" i="15"/>
  <c r="J7" i="13"/>
  <c r="H4" i="14"/>
  <c r="I4" i="16" s="1"/>
  <c r="G4" i="17"/>
  <c r="J39" i="33" l="1"/>
  <c r="L27" i="33"/>
  <c r="L39" i="33" s="1"/>
  <c r="L45" i="33"/>
  <c r="L57" i="33" s="1"/>
  <c r="K86" i="15"/>
  <c r="J57" i="33"/>
  <c r="J58" i="33" s="1"/>
  <c r="J31" i="22" s="1"/>
  <c r="J7" i="22" s="1"/>
  <c r="L23" i="33"/>
  <c r="L31" i="33"/>
  <c r="L49" i="33"/>
  <c r="N12" i="22"/>
  <c r="N10" i="33" s="1"/>
  <c r="N26" i="33" s="1"/>
  <c r="N44" i="33" s="1"/>
  <c r="M10" i="33"/>
  <c r="N13" i="22"/>
  <c r="N11" i="33" s="1"/>
  <c r="N27" i="33" s="1"/>
  <c r="N45" i="33" s="1"/>
  <c r="M11" i="33"/>
  <c r="N14" i="22"/>
  <c r="N12" i="33" s="1"/>
  <c r="M12" i="33"/>
  <c r="M28" i="33" s="1"/>
  <c r="M46" i="33" s="1"/>
  <c r="K8" i="33"/>
  <c r="H35" i="15" s="1"/>
  <c r="J140" i="15"/>
  <c r="H7" i="14"/>
  <c r="J109" i="15"/>
  <c r="H7" i="20" s="1"/>
  <c r="J115" i="15"/>
  <c r="J142" i="15" s="1"/>
  <c r="K88" i="15"/>
  <c r="K109" i="15" s="1"/>
  <c r="I7" i="20" s="1"/>
  <c r="K58" i="33"/>
  <c r="K31" i="22" s="1"/>
  <c r="K7" i="22" s="1"/>
  <c r="M19" i="33"/>
  <c r="M53" i="33" s="1"/>
  <c r="M30" i="33"/>
  <c r="M48" i="33" s="1"/>
  <c r="M32" i="33"/>
  <c r="M50" i="33" s="1"/>
  <c r="M34" i="33"/>
  <c r="M52" i="33" s="1"/>
  <c r="M29" i="33"/>
  <c r="M47" i="33" s="1"/>
  <c r="M31" i="33"/>
  <c r="M49" i="33" s="1"/>
  <c r="M33" i="33"/>
  <c r="M51" i="33" s="1"/>
  <c r="N30" i="33"/>
  <c r="N48" i="33" s="1"/>
  <c r="N32" i="33"/>
  <c r="N50" i="33" s="1"/>
  <c r="N34" i="33"/>
  <c r="N52" i="33" s="1"/>
  <c r="N29" i="33"/>
  <c r="N47" i="33" s="1"/>
  <c r="N31" i="33"/>
  <c r="N49" i="33" s="1"/>
  <c r="N33" i="33"/>
  <c r="N51" i="33" s="1"/>
  <c r="D9" i="28"/>
  <c r="G7" i="15"/>
  <c r="D6" i="28"/>
  <c r="M23" i="33"/>
  <c r="M25" i="33"/>
  <c r="E12" i="28"/>
  <c r="E8" i="28"/>
  <c r="H12" i="15"/>
  <c r="H8" i="17"/>
  <c r="H216" i="15" s="1"/>
  <c r="H220" i="15" s="1"/>
  <c r="N25" i="33"/>
  <c r="H198" i="15"/>
  <c r="K6" i="22"/>
  <c r="H199" i="15"/>
  <c r="H9" i="15"/>
  <c r="H50" i="15"/>
  <c r="H6" i="17"/>
  <c r="H46" i="15"/>
  <c r="E13" i="28"/>
  <c r="E10" i="28"/>
  <c r="L29" i="16"/>
  <c r="L30" i="16" s="1"/>
  <c r="J11" i="17" s="1"/>
  <c r="G14" i="28" s="1"/>
  <c r="I12" i="17"/>
  <c r="K5" i="16"/>
  <c r="I36" i="15" s="1"/>
  <c r="I37" i="15" s="1"/>
  <c r="L22" i="16"/>
  <c r="M10" i="16"/>
  <c r="M22" i="16" s="1"/>
  <c r="K116" i="15"/>
  <c r="L89" i="15"/>
  <c r="L116" i="15" s="1"/>
  <c r="I163" i="15"/>
  <c r="G8" i="20" s="1"/>
  <c r="G6" i="20" s="1"/>
  <c r="J143" i="15"/>
  <c r="J117" i="15"/>
  <c r="J144" i="15" s="1"/>
  <c r="K90" i="15"/>
  <c r="H202" i="15"/>
  <c r="I201" i="15"/>
  <c r="H48" i="13"/>
  <c r="L7" i="14"/>
  <c r="I136" i="15"/>
  <c r="H15" i="17" s="1"/>
  <c r="M16" i="14"/>
  <c r="F6" i="14"/>
  <c r="G175" i="15"/>
  <c r="O38" i="15" s="1"/>
  <c r="I169" i="15"/>
  <c r="J112" i="15"/>
  <c r="J139" i="15" s="1"/>
  <c r="K85" i="15"/>
  <c r="J114" i="15"/>
  <c r="J141" i="15" s="1"/>
  <c r="K87" i="15"/>
  <c r="K113" i="15"/>
  <c r="K140" i="15" s="1"/>
  <c r="L86" i="15"/>
  <c r="L113" i="15" s="1"/>
  <c r="K111" i="15"/>
  <c r="L84" i="15"/>
  <c r="J138" i="15"/>
  <c r="G215" i="15"/>
  <c r="D16" i="28"/>
  <c r="H34" i="15"/>
  <c r="H33" i="15"/>
  <c r="I26" i="15"/>
  <c r="H32" i="15"/>
  <c r="I4" i="14"/>
  <c r="H4" i="17"/>
  <c r="J110" i="15"/>
  <c r="K24" i="16"/>
  <c r="K7" i="16" s="1"/>
  <c r="L9" i="22" s="1"/>
  <c r="L4" i="22" s="1"/>
  <c r="J83" i="15"/>
  <c r="I4" i="15"/>
  <c r="K7" i="13"/>
  <c r="J137" i="15"/>
  <c r="J9" i="14"/>
  <c r="G8" i="19"/>
  <c r="F4" i="20" s="1"/>
  <c r="D1" i="28"/>
  <c r="J2" i="28" s="1"/>
  <c r="L40" i="33" l="1"/>
  <c r="L28" i="22" s="1"/>
  <c r="L27" i="22"/>
  <c r="F9" i="28"/>
  <c r="L58" i="33"/>
  <c r="L31" i="22" s="1"/>
  <c r="L7" i="22" s="1"/>
  <c r="L30" i="22"/>
  <c r="I10" i="15" s="1"/>
  <c r="M27" i="33"/>
  <c r="M45" i="33" s="1"/>
  <c r="M26" i="33"/>
  <c r="M44" i="33" s="1"/>
  <c r="L8" i="33"/>
  <c r="I35" i="15" s="1"/>
  <c r="L5" i="22"/>
  <c r="L25" i="22"/>
  <c r="I219" i="15" s="1"/>
  <c r="I223" i="15" s="1"/>
  <c r="I224" i="15" s="1"/>
  <c r="J40" i="33"/>
  <c r="J28" i="22" s="1"/>
  <c r="J27" i="22"/>
  <c r="J30" i="22"/>
  <c r="G10" i="15" s="1"/>
  <c r="G12" i="15" s="1"/>
  <c r="H15" i="19" s="1"/>
  <c r="N28" i="33"/>
  <c r="N46" i="33"/>
  <c r="N21" i="22"/>
  <c r="K115" i="15"/>
  <c r="K142" i="15" s="1"/>
  <c r="L88" i="15"/>
  <c r="L115" i="15" s="1"/>
  <c r="N39" i="33"/>
  <c r="N27" i="22"/>
  <c r="I8" i="17"/>
  <c r="I216" i="15" s="1"/>
  <c r="I220" i="15" s="1"/>
  <c r="I12" i="15"/>
  <c r="G25" i="20"/>
  <c r="M5" i="22"/>
  <c r="M8" i="33"/>
  <c r="J35" i="15" s="1"/>
  <c r="M25" i="22"/>
  <c r="J219" i="15" s="1"/>
  <c r="J223" i="15" s="1"/>
  <c r="J224" i="15" s="1"/>
  <c r="D12" i="28"/>
  <c r="D8" i="28"/>
  <c r="G8" i="17"/>
  <c r="H9" i="17"/>
  <c r="H13" i="17"/>
  <c r="H16" i="17" s="1"/>
  <c r="G11" i="20"/>
  <c r="N43" i="33"/>
  <c r="F13" i="28"/>
  <c r="F10" i="28"/>
  <c r="M43" i="33"/>
  <c r="G50" i="15"/>
  <c r="G46" i="15"/>
  <c r="G9" i="15"/>
  <c r="G6" i="17"/>
  <c r="D13" i="28"/>
  <c r="D17" i="28" s="1"/>
  <c r="D10" i="28"/>
  <c r="K12" i="17"/>
  <c r="M5" i="16"/>
  <c r="K36" i="15" s="1"/>
  <c r="L5" i="16"/>
  <c r="J36" i="15" s="1"/>
  <c r="J37" i="15" s="1"/>
  <c r="J12" i="17"/>
  <c r="F15" i="28"/>
  <c r="K143" i="15"/>
  <c r="L143" i="15" s="1"/>
  <c r="J163" i="15"/>
  <c r="H8" i="20" s="1"/>
  <c r="H6" i="20" s="1"/>
  <c r="H14" i="19"/>
  <c r="K117" i="15"/>
  <c r="K144" i="15" s="1"/>
  <c r="L90" i="15"/>
  <c r="L117" i="15" s="1"/>
  <c r="J201" i="15"/>
  <c r="L140" i="15"/>
  <c r="O39" i="15"/>
  <c r="M19" i="14"/>
  <c r="H29" i="15" s="1"/>
  <c r="H30" i="15" s="1"/>
  <c r="G27" i="15"/>
  <c r="H27" i="15" s="1"/>
  <c r="M17" i="14" s="1"/>
  <c r="M20" i="14"/>
  <c r="J136" i="15"/>
  <c r="I14" i="19" s="1"/>
  <c r="K112" i="15"/>
  <c r="K139" i="15" s="1"/>
  <c r="L85" i="15"/>
  <c r="L112" i="15" s="1"/>
  <c r="I175" i="15"/>
  <c r="F21" i="20" s="1"/>
  <c r="F20" i="20" s="1"/>
  <c r="J169" i="15"/>
  <c r="M6" i="14"/>
  <c r="D14" i="14" s="1"/>
  <c r="F7" i="14"/>
  <c r="K114" i="15"/>
  <c r="K141" i="15" s="1"/>
  <c r="L87" i="15"/>
  <c r="L114" i="15" s="1"/>
  <c r="L111" i="15"/>
  <c r="K138" i="15"/>
  <c r="H215" i="15"/>
  <c r="E16" i="28"/>
  <c r="L24" i="16"/>
  <c r="L7" i="16" s="1"/>
  <c r="M9" i="22" s="1"/>
  <c r="M4" i="22" s="1"/>
  <c r="K9" i="14"/>
  <c r="K110" i="15"/>
  <c r="K83" i="15"/>
  <c r="J4" i="15"/>
  <c r="L7" i="13"/>
  <c r="K137" i="15"/>
  <c r="H8" i="19"/>
  <c r="G4" i="20" s="1"/>
  <c r="E1" i="28"/>
  <c r="J3" i="28" s="1"/>
  <c r="J4" i="14"/>
  <c r="I4" i="17"/>
  <c r="J4" i="16"/>
  <c r="I4" i="13"/>
  <c r="K136" i="15" l="1"/>
  <c r="J15" i="17" s="1"/>
  <c r="M57" i="33"/>
  <c r="L142" i="15"/>
  <c r="H7" i="28"/>
  <c r="N19" i="33"/>
  <c r="M39" i="33"/>
  <c r="J6" i="22"/>
  <c r="G198" i="15"/>
  <c r="F6" i="28"/>
  <c r="I7" i="15"/>
  <c r="L6" i="22"/>
  <c r="I198" i="15"/>
  <c r="K163" i="15"/>
  <c r="I8" i="20" s="1"/>
  <c r="L139" i="15"/>
  <c r="D19" i="28"/>
  <c r="D20" i="28" s="1"/>
  <c r="D21" i="28" s="1"/>
  <c r="F11" i="20"/>
  <c r="G21" i="19"/>
  <c r="G9" i="28"/>
  <c r="M58" i="33"/>
  <c r="M31" i="22" s="1"/>
  <c r="M7" i="22" s="1"/>
  <c r="M30" i="22"/>
  <c r="J10" i="15" s="1"/>
  <c r="G216" i="15"/>
  <c r="N8" i="15"/>
  <c r="J7" i="15"/>
  <c r="G6" i="28"/>
  <c r="G9" i="17"/>
  <c r="G13" i="17"/>
  <c r="G16" i="17" s="1"/>
  <c r="H21" i="19"/>
  <c r="F25" i="20"/>
  <c r="G15" i="19"/>
  <c r="H25" i="20"/>
  <c r="I15" i="19"/>
  <c r="K37" i="15"/>
  <c r="G15" i="28"/>
  <c r="H15" i="28"/>
  <c r="I15" i="17"/>
  <c r="L144" i="15"/>
  <c r="K201" i="15"/>
  <c r="F31" i="14"/>
  <c r="J175" i="15"/>
  <c r="G21" i="20" s="1"/>
  <c r="G20" i="20" s="1"/>
  <c r="K169" i="15"/>
  <c r="O46" i="15"/>
  <c r="O45" i="15"/>
  <c r="O50" i="15" s="1"/>
  <c r="AD7" i="14"/>
  <c r="AE7" i="14"/>
  <c r="L109" i="15"/>
  <c r="J7" i="20" s="1"/>
  <c r="L141" i="15"/>
  <c r="H59" i="15"/>
  <c r="H19" i="17"/>
  <c r="H225" i="15"/>
  <c r="H217" i="15"/>
  <c r="L136" i="15"/>
  <c r="L138" i="15"/>
  <c r="I6" i="20"/>
  <c r="E17" i="28"/>
  <c r="E19" i="28"/>
  <c r="J14" i="19"/>
  <c r="L83" i="15"/>
  <c r="K4" i="15"/>
  <c r="L9" i="14"/>
  <c r="L137" i="15"/>
  <c r="M24" i="16"/>
  <c r="M7" i="16" s="1"/>
  <c r="N9" i="22" s="1"/>
  <c r="N4" i="22" s="1"/>
  <c r="L110" i="15"/>
  <c r="I8" i="19"/>
  <c r="H4" i="20" s="1"/>
  <c r="F1" i="28"/>
  <c r="J4" i="28" s="1"/>
  <c r="K4" i="16"/>
  <c r="J4" i="13"/>
  <c r="J4" i="17"/>
  <c r="K4" i="14"/>
  <c r="I46" i="15" l="1"/>
  <c r="I9" i="15"/>
  <c r="I50" i="15"/>
  <c r="I199" i="15"/>
  <c r="I202" i="15" s="1"/>
  <c r="I6" i="17"/>
  <c r="U198" i="15"/>
  <c r="G199" i="15"/>
  <c r="G202" i="15" s="1"/>
  <c r="G203" i="15" s="1"/>
  <c r="G204" i="15" s="1"/>
  <c r="G205" i="15" s="1"/>
  <c r="G206" i="15" s="1"/>
  <c r="F10" i="20" s="1"/>
  <c r="M27" i="22"/>
  <c r="M40" i="33"/>
  <c r="M28" i="22" s="1"/>
  <c r="I215" i="15"/>
  <c r="L163" i="15"/>
  <c r="J8" i="20" s="1"/>
  <c r="J6" i="20" s="1"/>
  <c r="E285" i="15" s="1"/>
  <c r="F8" i="28"/>
  <c r="F12" i="28"/>
  <c r="N53" i="33"/>
  <c r="N57" i="33" s="1"/>
  <c r="N23" i="33"/>
  <c r="G12" i="28"/>
  <c r="G8" i="28"/>
  <c r="H200" i="15"/>
  <c r="G59" i="15"/>
  <c r="G19" i="17"/>
  <c r="J9" i="15"/>
  <c r="J46" i="15"/>
  <c r="J6" i="17"/>
  <c r="J50" i="15"/>
  <c r="G220" i="15"/>
  <c r="G217" i="15"/>
  <c r="G225" i="15"/>
  <c r="J12" i="15"/>
  <c r="J8" i="17"/>
  <c r="G13" i="28"/>
  <c r="G10" i="28"/>
  <c r="F16" i="28"/>
  <c r="F19" i="28" s="1"/>
  <c r="AF7" i="14"/>
  <c r="N6" i="14" s="1"/>
  <c r="M7" i="14" s="1"/>
  <c r="K175" i="15"/>
  <c r="H21" i="20" s="1"/>
  <c r="H20" i="20" s="1"/>
  <c r="L169" i="15"/>
  <c r="K89" i="14"/>
  <c r="J215" i="15"/>
  <c r="G16" i="28"/>
  <c r="K14" i="19"/>
  <c r="K15" i="17"/>
  <c r="F17" i="28"/>
  <c r="I225" i="15"/>
  <c r="I217" i="15"/>
  <c r="E20" i="28"/>
  <c r="E21" i="28" s="1"/>
  <c r="H14" i="15"/>
  <c r="H21" i="17"/>
  <c r="H22" i="17" s="1"/>
  <c r="K4" i="13"/>
  <c r="L4" i="16"/>
  <c r="G1" i="28"/>
  <c r="J5" i="28" s="1"/>
  <c r="J8" i="19"/>
  <c r="I4" i="20" s="1"/>
  <c r="L4" i="14"/>
  <c r="K4" i="17"/>
  <c r="N25" i="22" l="1"/>
  <c r="K219" i="15" s="1"/>
  <c r="K223" i="15" s="1"/>
  <c r="K224" i="15" s="1"/>
  <c r="N8" i="33"/>
  <c r="K35" i="15" s="1"/>
  <c r="E261" i="15" s="1"/>
  <c r="N5" i="22"/>
  <c r="N40" i="33"/>
  <c r="N28" i="22" s="1"/>
  <c r="M6" i="22"/>
  <c r="J198" i="15"/>
  <c r="J199" i="15" s="1"/>
  <c r="J202" i="15" s="1"/>
  <c r="I13" i="17"/>
  <c r="I16" i="17" s="1"/>
  <c r="I9" i="17"/>
  <c r="N58" i="33"/>
  <c r="N31" i="22" s="1"/>
  <c r="N7" i="22" s="1"/>
  <c r="N30" i="22"/>
  <c r="K10" i="15" s="1"/>
  <c r="H9" i="28"/>
  <c r="H11" i="20"/>
  <c r="I21" i="19"/>
  <c r="I25" i="20"/>
  <c r="J15" i="19"/>
  <c r="H203" i="15"/>
  <c r="H204" i="15" s="1"/>
  <c r="H205" i="15" s="1"/>
  <c r="H206" i="15" s="1"/>
  <c r="J216" i="15"/>
  <c r="J220" i="15" s="1"/>
  <c r="J9" i="17"/>
  <c r="J13" i="17"/>
  <c r="J16" i="17" s="1"/>
  <c r="J59" i="15" s="1"/>
  <c r="J21" i="19"/>
  <c r="I11" i="20"/>
  <c r="G14" i="15"/>
  <c r="G21" i="17"/>
  <c r="G22" i="17" s="1"/>
  <c r="N10" i="15"/>
  <c r="L175" i="15"/>
  <c r="I21" i="20" s="1"/>
  <c r="I20" i="20" s="1"/>
  <c r="M169" i="15"/>
  <c r="M175" i="15" s="1"/>
  <c r="J21" i="20" s="1"/>
  <c r="J20" i="20" s="1"/>
  <c r="L89" i="14"/>
  <c r="H218" i="15"/>
  <c r="H53" i="15"/>
  <c r="H17" i="15"/>
  <c r="H22" i="19" s="1"/>
  <c r="F271" i="15" s="1"/>
  <c r="H40" i="15"/>
  <c r="H18" i="15"/>
  <c r="H16" i="19"/>
  <c r="H23" i="17"/>
  <c r="F20" i="28"/>
  <c r="F21" i="28" s="1"/>
  <c r="K215" i="15"/>
  <c r="H16" i="28"/>
  <c r="J19" i="17"/>
  <c r="F246" i="15"/>
  <c r="G19" i="28"/>
  <c r="G17" i="28"/>
  <c r="H1" i="28"/>
  <c r="J6" i="28" s="1"/>
  <c r="K8" i="19"/>
  <c r="J4" i="20" s="1"/>
  <c r="L4" i="13"/>
  <c r="M4" i="16"/>
  <c r="K8" i="17" l="1"/>
  <c r="K12" i="15"/>
  <c r="N6" i="22"/>
  <c r="K198" i="15"/>
  <c r="H10" i="28"/>
  <c r="H13" i="28"/>
  <c r="I19" i="17"/>
  <c r="I59" i="15"/>
  <c r="K7" i="15"/>
  <c r="H6" i="28"/>
  <c r="J217" i="15"/>
  <c r="G10" i="20"/>
  <c r="I200" i="15"/>
  <c r="I203" i="15" s="1"/>
  <c r="I204" i="15" s="1"/>
  <c r="I205" i="15" s="1"/>
  <c r="I206" i="15" s="1"/>
  <c r="G40" i="15"/>
  <c r="H41" i="15" s="1"/>
  <c r="G16" i="19"/>
  <c r="G53" i="15"/>
  <c r="G218" i="15"/>
  <c r="F19" i="20"/>
  <c r="G19" i="20" s="1"/>
  <c r="G23" i="17"/>
  <c r="G17" i="15"/>
  <c r="J225" i="15"/>
  <c r="G20" i="28"/>
  <c r="G21" i="28" s="1"/>
  <c r="H24" i="19"/>
  <c r="F270" i="15"/>
  <c r="F272" i="15" s="1"/>
  <c r="J14" i="15"/>
  <c r="J21" i="17"/>
  <c r="J22" i="17" s="1"/>
  <c r="H8" i="28" l="1"/>
  <c r="H12" i="28"/>
  <c r="J25" i="20"/>
  <c r="K15" i="19"/>
  <c r="K50" i="15"/>
  <c r="F250" i="15" s="1"/>
  <c r="G250" i="15" s="1"/>
  <c r="K199" i="15"/>
  <c r="K6" i="17"/>
  <c r="K46" i="15"/>
  <c r="F249" i="15" s="1"/>
  <c r="G249" i="15" s="1"/>
  <c r="K9" i="15"/>
  <c r="I14" i="15"/>
  <c r="I21" i="17"/>
  <c r="I22" i="17" s="1"/>
  <c r="K216" i="15"/>
  <c r="F212" i="15"/>
  <c r="G212" i="15" s="1"/>
  <c r="E270" i="15"/>
  <c r="G22" i="19"/>
  <c r="E271" i="15" s="1"/>
  <c r="G18" i="15"/>
  <c r="F18" i="20" s="1"/>
  <c r="H10" i="20"/>
  <c r="J200" i="15"/>
  <c r="J203" i="15" s="1"/>
  <c r="J204" i="15" s="1"/>
  <c r="J205" i="15" s="1"/>
  <c r="J206" i="15" s="1"/>
  <c r="K200" i="15" s="1"/>
  <c r="J218" i="15"/>
  <c r="J53" i="15"/>
  <c r="J17" i="15"/>
  <c r="J22" i="19" s="1"/>
  <c r="H271" i="15" s="1"/>
  <c r="J16" i="19"/>
  <c r="J23" i="17"/>
  <c r="J40" i="15"/>
  <c r="F273" i="15"/>
  <c r="H38" i="15"/>
  <c r="I18" i="15"/>
  <c r="K220" i="15" l="1"/>
  <c r="E246" i="15" s="1"/>
  <c r="G246" i="15" s="1"/>
  <c r="K225" i="15"/>
  <c r="F247" i="15" s="1"/>
  <c r="G247" i="15" s="1"/>
  <c r="K217" i="15"/>
  <c r="K202" i="15"/>
  <c r="U199" i="15"/>
  <c r="H19" i="28"/>
  <c r="H20" i="28" s="1"/>
  <c r="H21" i="28" s="1"/>
  <c r="H17" i="28"/>
  <c r="I218" i="15"/>
  <c r="I16" i="19"/>
  <c r="I53" i="15"/>
  <c r="I40" i="15"/>
  <c r="I41" i="15" s="1"/>
  <c r="I23" i="17"/>
  <c r="I17" i="15"/>
  <c r="I22" i="19" s="1"/>
  <c r="G271" i="15" s="1"/>
  <c r="H19" i="20"/>
  <c r="I19" i="20" s="1"/>
  <c r="J11" i="20"/>
  <c r="K21" i="19"/>
  <c r="K9" i="17"/>
  <c r="K13" i="17"/>
  <c r="K16" i="17" s="1"/>
  <c r="I10" i="20"/>
  <c r="E272" i="15"/>
  <c r="G18" i="20"/>
  <c r="G16" i="20" s="1"/>
  <c r="G22" i="20" s="1"/>
  <c r="F16" i="20"/>
  <c r="G280" i="15" s="1"/>
  <c r="G24" i="19"/>
  <c r="K203" i="15"/>
  <c r="K204" i="15" s="1"/>
  <c r="K205" i="15" s="1"/>
  <c r="K206" i="15" s="1"/>
  <c r="J10" i="20" s="1"/>
  <c r="J24" i="19"/>
  <c r="H270" i="15"/>
  <c r="H272" i="15" s="1"/>
  <c r="J18" i="15"/>
  <c r="G270" i="15" l="1"/>
  <c r="G272" i="15" s="1"/>
  <c r="I24" i="19"/>
  <c r="K59" i="15"/>
  <c r="K19" i="17"/>
  <c r="J41" i="15"/>
  <c r="H52" i="15"/>
  <c r="H54" i="15" s="1"/>
  <c r="H56" i="15" s="1"/>
  <c r="E3" i="28"/>
  <c r="H18" i="20"/>
  <c r="H16" i="20" s="1"/>
  <c r="I52" i="15" s="1"/>
  <c r="I54" i="15" s="1"/>
  <c r="I56" i="15" s="1"/>
  <c r="G52" i="15"/>
  <c r="G54" i="15" s="1"/>
  <c r="G56" i="15" s="1"/>
  <c r="F22" i="20"/>
  <c r="D3" i="28"/>
  <c r="I18" i="20"/>
  <c r="E273" i="15"/>
  <c r="G38" i="15"/>
  <c r="H39" i="15" s="1"/>
  <c r="G26" i="19"/>
  <c r="I16" i="20"/>
  <c r="H66" i="15"/>
  <c r="H43" i="15"/>
  <c r="H273" i="15"/>
  <c r="J38" i="15"/>
  <c r="K21" i="17" l="1"/>
  <c r="K22" i="17" s="1"/>
  <c r="K14" i="15"/>
  <c r="G273" i="15"/>
  <c r="I38" i="15"/>
  <c r="I39" i="15" s="1"/>
  <c r="F3" i="28"/>
  <c r="H22" i="20"/>
  <c r="I43" i="15" s="1"/>
  <c r="G76" i="15"/>
  <c r="F12" i="20"/>
  <c r="F26" i="20"/>
  <c r="F24" i="20" s="1"/>
  <c r="G279" i="15" s="1"/>
  <c r="H26" i="19"/>
  <c r="G43" i="15"/>
  <c r="G66" i="15"/>
  <c r="G42" i="15" s="1"/>
  <c r="F28" i="20"/>
  <c r="E268" i="15" s="1"/>
  <c r="I66" i="15"/>
  <c r="H42" i="15"/>
  <c r="I22" i="20"/>
  <c r="J52" i="15"/>
  <c r="J54" i="15" s="1"/>
  <c r="J56" i="15" s="1"/>
  <c r="G3" i="28"/>
  <c r="K40" i="15" l="1"/>
  <c r="K41" i="15" s="1"/>
  <c r="K23" i="17"/>
  <c r="K17" i="15"/>
  <c r="K22" i="19" s="1"/>
  <c r="I271" i="15" s="1"/>
  <c r="J271" i="15" s="1"/>
  <c r="K218" i="15"/>
  <c r="K16" i="19"/>
  <c r="K53" i="15"/>
  <c r="J19" i="20"/>
  <c r="K18" i="15"/>
  <c r="J18" i="20" s="1"/>
  <c r="J16" i="20" s="1"/>
  <c r="J39" i="15"/>
  <c r="J22" i="20"/>
  <c r="K66" i="15" s="1"/>
  <c r="H67" i="15"/>
  <c r="G282" i="15"/>
  <c r="F279" i="15"/>
  <c r="D4" i="28"/>
  <c r="G12" i="20"/>
  <c r="H76" i="15"/>
  <c r="I26" i="19"/>
  <c r="G26" i="20"/>
  <c r="G24" i="20" s="1"/>
  <c r="F9" i="20"/>
  <c r="F14" i="20"/>
  <c r="G69" i="15"/>
  <c r="J66" i="15"/>
  <c r="J43" i="15"/>
  <c r="K43" i="15"/>
  <c r="I67" i="15"/>
  <c r="I42" i="15"/>
  <c r="K52" i="15" l="1"/>
  <c r="K54" i="15" s="1"/>
  <c r="K56" i="15" s="1"/>
  <c r="L56" i="15" s="1"/>
  <c r="M56" i="15" s="1"/>
  <c r="H3" i="28"/>
  <c r="G285" i="15"/>
  <c r="D210" i="15"/>
  <c r="K24" i="19"/>
  <c r="I270" i="15"/>
  <c r="G68" i="15"/>
  <c r="E279" i="15"/>
  <c r="E282" i="15" s="1"/>
  <c r="I76" i="15"/>
  <c r="H12" i="20"/>
  <c r="H26" i="20"/>
  <c r="H24" i="20" s="1"/>
  <c r="J26" i="19"/>
  <c r="H69" i="15"/>
  <c r="G14" i="20"/>
  <c r="G9" i="20"/>
  <c r="H68" i="15" s="1"/>
  <c r="G58" i="15"/>
  <c r="G60" i="15" s="1"/>
  <c r="G62" i="15" s="1"/>
  <c r="D2" i="28"/>
  <c r="E267" i="15"/>
  <c r="F30" i="20" s="1"/>
  <c r="E4" i="28"/>
  <c r="G28" i="20"/>
  <c r="F268" i="15" s="1"/>
  <c r="M77" i="15"/>
  <c r="K67" i="15"/>
  <c r="K42" i="15"/>
  <c r="J67" i="15"/>
  <c r="L67" i="15" s="1"/>
  <c r="M67" i="15" s="1"/>
  <c r="J42" i="15"/>
  <c r="L66" i="15"/>
  <c r="M66" i="15" s="1"/>
  <c r="I272" i="15" l="1"/>
  <c r="J270" i="15"/>
  <c r="J272" i="15" s="1"/>
  <c r="D211" i="15"/>
  <c r="L210" i="15"/>
  <c r="K38" i="15"/>
  <c r="K39" i="15" s="1"/>
  <c r="F261" i="15" s="1"/>
  <c r="G261" i="15" s="1"/>
  <c r="I273" i="15"/>
  <c r="F4" i="28"/>
  <c r="H28" i="20"/>
  <c r="G268" i="15" s="1"/>
  <c r="F267" i="15"/>
  <c r="G30" i="20" s="1"/>
  <c r="H58" i="15"/>
  <c r="H60" i="15" s="1"/>
  <c r="H62" i="15" s="1"/>
  <c r="E2" i="28"/>
  <c r="I12" i="20"/>
  <c r="I26" i="20"/>
  <c r="I24" i="20" s="1"/>
  <c r="J76" i="15"/>
  <c r="K26" i="19"/>
  <c r="I69" i="15"/>
  <c r="H14" i="20"/>
  <c r="H9" i="20"/>
  <c r="I68" i="15" s="1"/>
  <c r="F281" i="15"/>
  <c r="G267" i="15" l="1"/>
  <c r="H30" i="20" s="1"/>
  <c r="I58" i="15"/>
  <c r="I60" i="15" s="1"/>
  <c r="I62" i="15" s="1"/>
  <c r="F2" i="28"/>
  <c r="K76" i="15"/>
  <c r="J12" i="20"/>
  <c r="J26" i="20"/>
  <c r="J24" i="20" s="1"/>
  <c r="G4" i="28"/>
  <c r="I28" i="20"/>
  <c r="H268" i="15" s="1"/>
  <c r="I9" i="20"/>
  <c r="J68" i="15" s="1"/>
  <c r="J69" i="15"/>
  <c r="I14" i="20"/>
  <c r="H267" i="15" l="1"/>
  <c r="I30" i="20" s="1"/>
  <c r="G2" i="28"/>
  <c r="J58" i="15"/>
  <c r="J60" i="15" s="1"/>
  <c r="J62" i="15" s="1"/>
  <c r="J9" i="20"/>
  <c r="J14" i="20"/>
  <c r="K69" i="15"/>
  <c r="L69" i="15" s="1"/>
  <c r="F257" i="15" s="1"/>
  <c r="J28" i="20"/>
  <c r="I268" i="15" s="1"/>
  <c r="F284" i="15"/>
  <c r="G284" i="15"/>
  <c r="G287" i="15" s="1"/>
  <c r="H4" i="28"/>
  <c r="E284" i="15" l="1"/>
  <c r="K68" i="15"/>
  <c r="I257" i="15"/>
  <c r="G257" i="15" s="1"/>
  <c r="I267" i="15"/>
  <c r="J30" i="20" s="1"/>
  <c r="D208" i="15" s="1"/>
  <c r="D209" i="15" s="1"/>
  <c r="K58" i="15"/>
  <c r="K60" i="15" s="1"/>
  <c r="K62" i="15" s="1"/>
  <c r="L62" i="15" s="1"/>
  <c r="M62" i="15" s="1"/>
  <c r="H2" i="28"/>
  <c r="F286" i="15" l="1"/>
  <c r="E287" i="15"/>
  <c r="L28" i="20"/>
  <c r="L209" i="15"/>
  <c r="L68" i="15"/>
  <c r="F256" i="15" s="1"/>
  <c r="I256" i="15"/>
  <c r="G256" i="1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D7" authorId="0" shapeId="0" xr:uid="{00000000-0006-0000-0200-000001000000}">
      <text>
        <r>
          <rPr>
            <b/>
            <sz val="9"/>
            <color indexed="16"/>
            <rFont val="Segoe UI"/>
            <family val="2"/>
          </rPr>
          <t xml:space="preserve">INVERSIONES EN ACTIVO INMOVILIZADO 
</t>
        </r>
        <r>
          <rPr>
            <sz val="9"/>
            <color indexed="16"/>
            <rFont val="Segoe UI"/>
            <family val="2"/>
          </rPr>
          <t xml:space="preserve">(fijo/no corriente) </t>
        </r>
        <r>
          <rPr>
            <sz val="8"/>
            <color indexed="60"/>
            <rFont val="Segoe UI"/>
            <family val="2"/>
          </rPr>
          <t>pueden ser activos:</t>
        </r>
        <r>
          <rPr>
            <b/>
            <sz val="8"/>
            <color indexed="60"/>
            <rFont val="Segoe UI"/>
            <family val="2"/>
          </rPr>
          <t xml:space="preserve">
- MATERIALES: </t>
        </r>
        <r>
          <rPr>
            <sz val="8"/>
            <color indexed="60"/>
            <rFont val="Segoe UI"/>
            <family val="2"/>
          </rPr>
          <t xml:space="preserve">Terrenos, locales, maquinaria, etc.
</t>
        </r>
        <r>
          <rPr>
            <b/>
            <sz val="8"/>
            <color indexed="60"/>
            <rFont val="Segoe UI"/>
            <family val="2"/>
          </rPr>
          <t xml:space="preserve">- INMATERIALES: </t>
        </r>
        <r>
          <rPr>
            <sz val="8"/>
            <color indexed="60"/>
            <rFont val="Segoe UI"/>
            <family val="2"/>
          </rPr>
          <t>Software, licencias, etc.</t>
        </r>
        <r>
          <rPr>
            <b/>
            <sz val="8"/>
            <color indexed="60"/>
            <rFont val="Segoe UI"/>
            <family val="2"/>
          </rPr>
          <t xml:space="preserve">
</t>
        </r>
        <r>
          <rPr>
            <sz val="8"/>
            <color indexed="60"/>
            <rFont val="Segoe UI"/>
            <family val="2"/>
          </rPr>
          <t xml:space="preserve">Si tienes gastos amortizables súmalos también.
</t>
        </r>
        <r>
          <rPr>
            <b/>
            <sz val="9"/>
            <color indexed="81"/>
            <rFont val="Segoe UI"/>
            <family val="2"/>
          </rPr>
          <t>Pon el importe total.</t>
        </r>
      </text>
    </comment>
    <comment ref="F7" authorId="0" shapeId="0" xr:uid="{00000000-0006-0000-0200-000002000000}">
      <text>
        <r>
          <rPr>
            <b/>
            <sz val="9"/>
            <color indexed="16"/>
            <rFont val="Segoe UI"/>
            <family val="2"/>
          </rPr>
          <t>INVERSIONES ANTES DE LA PUESTA EN
MARCHA DEL NEGOCIO</t>
        </r>
        <r>
          <rPr>
            <sz val="8"/>
            <color indexed="60"/>
            <rFont val="Segoe UI"/>
            <family val="2"/>
          </rPr>
          <t xml:space="preserve">
</t>
        </r>
        <r>
          <rPr>
            <b/>
            <sz val="9"/>
            <color indexed="81"/>
            <rFont val="Segoe UI"/>
            <family val="2"/>
          </rPr>
          <t>Pon el importe total en las celdas con
fondo blanco.</t>
        </r>
      </text>
    </comment>
    <comment ref="O7" authorId="0" shapeId="0" xr:uid="{00000000-0006-0000-0200-000003000000}">
      <text>
        <r>
          <rPr>
            <b/>
            <sz val="8"/>
            <color indexed="60"/>
            <rFont val="Segoe UI"/>
            <family val="2"/>
          </rPr>
          <t xml:space="preserve">AÑOS DE AMORTIZACIÓN / DEPRECIACIÓN
de cada uno de los activos.
</t>
        </r>
        <r>
          <rPr>
            <b/>
            <sz val="9"/>
            <color indexed="81"/>
            <rFont val="Segoe UI"/>
            <family val="2"/>
          </rPr>
          <t>Pon número de años.</t>
        </r>
      </text>
    </comment>
    <comment ref="D35" authorId="0" shapeId="0" xr:uid="{00000000-0006-0000-0200-000004000000}">
      <text>
        <r>
          <rPr>
            <b/>
            <sz val="9"/>
            <color indexed="16"/>
            <rFont val="Segoe UI"/>
            <family val="2"/>
          </rPr>
          <t xml:space="preserve">Gastos iniciales e inversiones en activo corriente
NO amortizables.
</t>
        </r>
        <r>
          <rPr>
            <sz val="9"/>
            <color indexed="16"/>
            <rFont val="Segoe UI"/>
            <family val="2"/>
          </rPr>
          <t>Pueden ser gastos de constitución, marcas, 
establecimiento, etc. NO amortizables.
Puedes añadir también un fondo de reserva...</t>
        </r>
        <r>
          <rPr>
            <sz val="8"/>
            <color indexed="60"/>
            <rFont val="Segoe UI"/>
            <family val="2"/>
          </rPr>
          <t xml:space="preserve">
</t>
        </r>
        <r>
          <rPr>
            <b/>
            <sz val="9"/>
            <color indexed="81"/>
            <rFont val="Segoe UI"/>
            <family val="2"/>
          </rPr>
          <t>Pon el importe total.</t>
        </r>
      </text>
    </comment>
    <comment ref="D36" authorId="0" shapeId="0" xr:uid="{00000000-0006-0000-0200-000005000000}">
      <text>
        <r>
          <rPr>
            <b/>
            <sz val="9"/>
            <color indexed="16"/>
            <rFont val="Segoe UI"/>
            <family val="2"/>
          </rPr>
          <t xml:space="preserve">Importe para la compra del stock mínimo necesario 
para poner en marcha el negocio 
</t>
        </r>
        <r>
          <rPr>
            <sz val="9"/>
            <color indexed="16"/>
            <rFont val="Segoe UI"/>
            <family val="2"/>
          </rPr>
          <t>Pon el importe total a la derecha.
IMPORTANTE: A efectos de cálculo, el libro toma este
importe como stock de seguridad.</t>
        </r>
      </text>
    </comment>
    <comment ref="D37" authorId="0" shapeId="0" xr:uid="{00000000-0006-0000-0200-000006000000}">
      <text>
        <r>
          <rPr>
            <b/>
            <sz val="9"/>
            <color indexed="16"/>
            <rFont val="Segoe UI"/>
            <family val="2"/>
          </rPr>
          <t xml:space="preserve">Fondos cash (disponible) necesarios
antes de la apertura del negocio.
</t>
        </r>
        <r>
          <rPr>
            <sz val="9"/>
            <color indexed="16"/>
            <rFont val="Segoe UI"/>
            <family val="2"/>
          </rPr>
          <t>Pon concepto abajo y el importe total.
Aquí tienes que poner tanto los gastos
previos como las provisiones.
Un gasto es, por ejemplo: los gastos de
constitución de la empresa.
Una provisión es, por ejemplo, un importe
para imprevistos.</t>
        </r>
      </text>
    </comment>
    <comment ref="D48" authorId="0" shapeId="0" xr:uid="{00000000-0006-0000-0200-000007000000}">
      <text>
        <r>
          <rPr>
            <b/>
            <sz val="9"/>
            <color indexed="16"/>
            <rFont val="Segoe UI"/>
            <family val="2"/>
          </rPr>
          <t>Total fondos estimados como necesarios para
la puesta en funcionamiento del negocio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D5" authorId="0" shapeId="0" xr:uid="{6017DC3B-A852-4D22-8300-12579606D3F5}">
      <text>
        <r>
          <rPr>
            <b/>
            <sz val="9"/>
            <color indexed="16"/>
            <rFont val="Segoe UI"/>
            <family val="2"/>
          </rPr>
          <t>Total fondos estimados como necesarios para
la puesta en funcionamiento del negocio</t>
        </r>
      </text>
    </comment>
    <comment ref="D10" authorId="0" shapeId="0" xr:uid="{00000000-0006-0000-0300-000001000000}">
      <text>
        <r>
          <rPr>
            <b/>
            <sz val="9"/>
            <color indexed="16"/>
            <rFont val="Segoe UI"/>
            <family val="2"/>
          </rPr>
          <t xml:space="preserve">Aportaciones que realizarán los socios (capital).
</t>
        </r>
        <r>
          <rPr>
            <b/>
            <sz val="9"/>
            <color indexed="81"/>
            <rFont val="Segoe UI"/>
            <family val="2"/>
          </rPr>
          <t>Pon el importe en el período que corresponda.</t>
        </r>
      </text>
    </comment>
    <comment ref="D11" authorId="0" shapeId="0" xr:uid="{00000000-0006-0000-0300-000002000000}">
      <text>
        <r>
          <rPr>
            <b/>
            <sz val="9"/>
            <color indexed="16"/>
            <rFont val="Segoe UI"/>
            <family val="2"/>
          </rPr>
          <t xml:space="preserve">Importe total de los préstamos de terceros
que se obtendrán en cada período.
</t>
        </r>
        <r>
          <rPr>
            <b/>
            <sz val="9"/>
            <color indexed="81"/>
            <rFont val="Segoe UI"/>
            <family val="2"/>
          </rPr>
          <t xml:space="preserve">Pon el importe en el período que corresponda.
Pon el número de años de amortización y
el tipo de interés que debe aplicarse.
</t>
        </r>
      </text>
    </comment>
    <comment ref="D16" authorId="0" shapeId="0" xr:uid="{00000000-0006-0000-0300-000003000000}">
      <text>
        <r>
          <rPr>
            <b/>
            <sz val="9"/>
            <color indexed="16"/>
            <rFont val="Segoe UI"/>
            <family val="2"/>
          </rPr>
          <t xml:space="preserve">Aportaciones mas préstamos en cada período.
</t>
        </r>
        <r>
          <rPr>
            <b/>
            <sz val="9"/>
            <color indexed="81"/>
            <rFont val="Segoe UI"/>
            <family val="2"/>
          </rPr>
          <t xml:space="preserve">La financiación total debería coincidir en cada 
período con el total de inversiones previstas
</t>
        </r>
        <r>
          <rPr>
            <sz val="9"/>
            <color indexed="81"/>
            <rFont val="Segoe UI"/>
            <family val="2"/>
          </rPr>
          <t>(ver arriba)</t>
        </r>
      </text>
    </comment>
    <comment ref="D17" authorId="0" shapeId="0" xr:uid="{00000000-0006-0000-0300-000004000000}">
      <text>
        <r>
          <rPr>
            <b/>
            <sz val="9"/>
            <color indexed="16"/>
            <rFont val="Segoe UI"/>
            <family val="2"/>
          </rPr>
          <t xml:space="preserve">Debería ser 100%.
</t>
        </r>
        <r>
          <rPr>
            <b/>
            <sz val="9"/>
            <color indexed="81"/>
            <rFont val="Segoe UI"/>
            <family val="2"/>
          </rPr>
          <t>Comparara el total previsto de financiación
con el total de inversiones.</t>
        </r>
      </text>
    </comment>
    <comment ref="D19" authorId="0" shapeId="0" xr:uid="{00000000-0006-0000-0300-000005000000}">
      <text>
        <r>
          <rPr>
            <b/>
            <sz val="9"/>
            <color indexed="16"/>
            <rFont val="Segoe UI"/>
            <family val="2"/>
          </rPr>
          <t>Indica que % representan los recursos propios
sobre el total financiado.</t>
        </r>
      </text>
    </comment>
    <comment ref="D20" authorId="0" shapeId="0" xr:uid="{00000000-0006-0000-0300-000006000000}">
      <text>
        <r>
          <rPr>
            <b/>
            <sz val="9"/>
            <color indexed="16"/>
            <rFont val="Segoe UI"/>
            <family val="2"/>
          </rPr>
          <t>Indica que % representan los préstamos
sobre el total financiado.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D5" authorId="0" shapeId="0" xr:uid="{00000000-0006-0000-0400-000001000000}">
      <text>
        <r>
          <rPr>
            <b/>
            <sz val="9"/>
            <color indexed="16"/>
            <rFont val="Segoe UI"/>
            <family val="2"/>
          </rPr>
          <t>Total gastos corrientes mas gastos de personal.</t>
        </r>
      </text>
    </comment>
    <comment ref="D7" authorId="0" shapeId="0" xr:uid="{00000000-0006-0000-0400-000002000000}">
      <text>
        <r>
          <rPr>
            <b/>
            <sz val="9"/>
            <color indexed="16"/>
            <rFont val="Segoe UI"/>
            <family val="2"/>
          </rPr>
          <t xml:space="preserve">Pon tu estimación de gastos corrientes
por mes:
</t>
        </r>
        <r>
          <rPr>
            <sz val="9"/>
            <color indexed="16"/>
            <rFont val="Segoe UI"/>
            <family val="2"/>
          </rPr>
          <t>- Pon tipo de gasto.
- Importe mensual.
- % de crecimiento o decrecimiento anual.</t>
        </r>
      </text>
    </comment>
    <comment ref="F7" authorId="0" shapeId="0" xr:uid="{00000000-0006-0000-0400-000003000000}">
      <text>
        <r>
          <rPr>
            <b/>
            <sz val="9"/>
            <color indexed="16"/>
            <rFont val="Segoe UI"/>
            <family val="2"/>
          </rPr>
          <t>Importe mensual de gasto.</t>
        </r>
      </text>
    </comment>
    <comment ref="G7" authorId="0" shapeId="0" xr:uid="{00000000-0006-0000-0400-000004000000}">
      <text>
        <r>
          <rPr>
            <b/>
            <sz val="9"/>
            <color indexed="16"/>
            <rFont val="Segoe UI"/>
            <family val="2"/>
          </rPr>
          <t xml:space="preserve">% estimado de AUMENTO/DESCENSO anual  de cada tipo de gasto.
</t>
        </r>
        <r>
          <rPr>
            <sz val="9"/>
            <color indexed="16"/>
            <rFont val="Segoe UI"/>
            <family val="2"/>
          </rPr>
          <t>% positivo es aumento, en negativo disminución.
La variación es siempre respecto al año anterior.</t>
        </r>
      </text>
    </comment>
    <comment ref="D21" authorId="0" shapeId="0" xr:uid="{00000000-0006-0000-0400-000005000000}">
      <text>
        <r>
          <rPr>
            <b/>
            <sz val="9"/>
            <color indexed="16"/>
            <rFont val="Segoe UI"/>
            <family val="2"/>
          </rPr>
          <t xml:space="preserve">Gastos iniciales: pon el importe total
</t>
        </r>
        <r>
          <rPr>
            <sz val="9"/>
            <color indexed="16"/>
            <rFont val="Segoe UI"/>
            <family val="2"/>
          </rPr>
          <t xml:space="preserve">Estos son gastos de inicio del negocio NO amortizables que 
(si es el caso) incluiste en la hoja 1,
allí los tuvimos en cuenta sólo para determinar las
necesidades de fondos, aquí debes reflejarlos para que 
podamos elaborar la cuenta de pérdidas y ganancias.
</t>
        </r>
        <r>
          <rPr>
            <b/>
            <sz val="9"/>
            <color indexed="16"/>
            <rFont val="Segoe UI"/>
            <family val="2"/>
          </rPr>
          <t>Pon el importe total directamente en la celda
correspondiente al primer año.</t>
        </r>
        <r>
          <rPr>
            <sz val="9"/>
            <color indexed="16"/>
            <rFont val="Segoe UI"/>
            <family val="2"/>
          </rPr>
          <t xml:space="preserve">
</t>
        </r>
        <r>
          <rPr>
            <b/>
            <sz val="9"/>
            <color indexed="16"/>
            <rFont val="Segoe UI"/>
            <family val="2"/>
          </rPr>
          <t>A la derecha tienes el importe total previsto en la hoja 1,</t>
        </r>
        <r>
          <rPr>
            <sz val="9"/>
            <color indexed="16"/>
            <rFont val="Segoe UI"/>
            <family val="2"/>
          </rPr>
          <t xml:space="preserve"> 
pon aquí sólo la parte de dicho importe que sean gastos 
deducibles.</t>
        </r>
      </text>
    </comment>
    <comment ref="D25" authorId="0" shapeId="0" xr:uid="{00000000-0006-0000-0400-000006000000}">
      <text>
        <r>
          <rPr>
            <b/>
            <sz val="9"/>
            <color indexed="16"/>
            <rFont val="Segoe UI"/>
            <family val="2"/>
          </rPr>
          <t xml:space="preserve">Pon el número de empleados que habrá durante cada año
</t>
        </r>
        <r>
          <rPr>
            <sz val="9"/>
            <color indexed="16"/>
            <rFont val="Segoe UI"/>
            <family val="2"/>
          </rPr>
          <t>Puedes usar los decimales para contar los años incompletos.
Es número se multiplica por el salario medio y 12 meses.</t>
        </r>
      </text>
    </comment>
    <comment ref="D26" authorId="0" shapeId="0" xr:uid="{00000000-0006-0000-0400-000007000000}">
      <text>
        <r>
          <rPr>
            <b/>
            <sz val="9"/>
            <color indexed="16"/>
            <rFont val="Segoe UI"/>
            <family val="2"/>
          </rPr>
          <t>Pon el salario bruto mensual promedio del primer año</t>
        </r>
        <r>
          <rPr>
            <sz val="9"/>
            <color indexed="16"/>
            <rFont val="Segoe UI"/>
            <family val="2"/>
          </rPr>
          <t>.
Con el % siguiente puedes reflejar la variación salarial de 
cada año (si la hay).</t>
        </r>
      </text>
    </comment>
    <comment ref="D27" authorId="0" shapeId="0" xr:uid="{00000000-0006-0000-0400-000008000000}">
      <text>
        <r>
          <rPr>
            <b/>
            <sz val="9"/>
            <color indexed="16"/>
            <rFont val="Segoe UI"/>
            <family val="2"/>
          </rPr>
          <t xml:space="preserve">Pon el % de variación salarial anual.
</t>
        </r>
        <r>
          <rPr>
            <sz val="9"/>
            <color indexed="16"/>
            <rFont val="Segoe UI"/>
            <family val="2"/>
          </rPr>
          <t>% positivo es aumento de costes, negativo es descenso</t>
        </r>
      </text>
    </comment>
    <comment ref="D29" authorId="0" shapeId="0" xr:uid="{00000000-0006-0000-0400-000009000000}">
      <text>
        <r>
          <rPr>
            <b/>
            <sz val="9"/>
            <color indexed="16"/>
            <rFont val="Segoe UI"/>
            <family val="2"/>
          </rPr>
          <t xml:space="preserve">Pon el % de coste adicional para la empresa </t>
        </r>
        <r>
          <rPr>
            <sz val="9"/>
            <color indexed="16"/>
            <rFont val="Segoe UI"/>
            <family val="2"/>
          </rPr>
          <t>(seguros
sociales o de salud u otros legales que correspondan) y
que en total ajusten el coste total a la realidad.
Este % incrementará proporcionalmente la nómina
bruta (arriba).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D10" authorId="0" shapeId="0" xr:uid="{00000000-0006-0000-0500-000001000000}">
      <text>
        <r>
          <rPr>
            <b/>
            <sz val="9"/>
            <color indexed="16"/>
            <rFont val="Segoe UI"/>
            <family val="2"/>
          </rPr>
          <t xml:space="preserve">Si quieres reflejar sólo ventas totales, 
usa sólo la primera fila.
Si quieres detallar varios productos o servicios,
pon cada uno de ellos en una fila.
</t>
        </r>
        <r>
          <rPr>
            <sz val="9"/>
            <color indexed="16"/>
            <rFont val="Segoe UI"/>
            <family val="2"/>
          </rPr>
          <t>- Pon la denominación (abajo).
- Pon el precio de venta (columna P.V.).
- Pon el %  de Margen Bruto (columna % M.B.)
- Pon el % de variación anual (columna % Var.)</t>
        </r>
      </text>
    </comment>
    <comment ref="F10" authorId="0" shapeId="0" xr:uid="{00000000-0006-0000-0500-000002000000}">
      <text>
        <r>
          <rPr>
            <b/>
            <sz val="9"/>
            <color indexed="16"/>
            <rFont val="Segoe UI"/>
            <family val="2"/>
          </rPr>
          <t xml:space="preserve">P.V. 
Precio de Venta
</t>
        </r>
        <r>
          <rPr>
            <sz val="9"/>
            <color indexed="16"/>
            <rFont val="Segoe UI"/>
            <family val="2"/>
          </rPr>
          <t>Precio medio neto previsto de venta 
de cada uno de los productos.</t>
        </r>
      </text>
    </comment>
    <comment ref="G10" authorId="0" shapeId="0" xr:uid="{00000000-0006-0000-0500-000003000000}">
      <text>
        <r>
          <rPr>
            <b/>
            <sz val="9"/>
            <color indexed="16"/>
            <rFont val="Segoe UI"/>
            <family val="2"/>
          </rPr>
          <t>% M.B. 
% de margen sobre el precio d</t>
        </r>
        <r>
          <rPr>
            <sz val="9"/>
            <color indexed="16"/>
            <rFont val="Segoe UI"/>
            <family val="2"/>
          </rPr>
          <t xml:space="preserve">e compra
Margen bruto en % del P.V. respecto al precio
de venta de cada producto.
Sirve para calcular el consumo (muy importante).
Empresas de servicios poner 100%.
</t>
        </r>
        <r>
          <rPr>
            <sz val="9"/>
            <color indexed="10"/>
            <rFont val="Segoe UI"/>
            <family val="2"/>
          </rPr>
          <t>Si no pones nada, aplicará un 100% de margen bruto.
El margen bruto NO puede ser superior al 100%</t>
        </r>
      </text>
    </comment>
    <comment ref="H10" authorId="0" shapeId="0" xr:uid="{00000000-0006-0000-0500-000004000000}">
      <text>
        <r>
          <rPr>
            <b/>
            <sz val="9"/>
            <color indexed="16"/>
            <rFont val="Segoe UI"/>
            <family val="2"/>
          </rPr>
          <t xml:space="preserve">% Var.
% de variación anual de las ventas </t>
        </r>
        <r>
          <rPr>
            <b/>
            <u/>
            <sz val="9"/>
            <color indexed="16"/>
            <rFont val="Segoe UI"/>
            <family val="2"/>
          </rPr>
          <t>en unidades</t>
        </r>
        <r>
          <rPr>
            <b/>
            <sz val="9"/>
            <color indexed="16"/>
            <rFont val="Segoe UI"/>
            <family val="2"/>
          </rPr>
          <t xml:space="preserve">.
</t>
        </r>
        <r>
          <rPr>
            <sz val="9"/>
            <color indexed="16"/>
            <rFont val="Segoe UI"/>
            <family val="2"/>
          </rPr>
          <t>En positivo aumento, en negativo descenso.
Estos % se aplican siempre sobre el año anterior.</t>
        </r>
      </text>
    </comment>
    <comment ref="D23" authorId="0" shapeId="0" xr:uid="{00000000-0006-0000-0500-000005000000}">
      <text>
        <r>
          <rPr>
            <b/>
            <sz val="9"/>
            <color indexed="16"/>
            <rFont val="Segoe UI"/>
            <family val="2"/>
          </rPr>
          <t xml:space="preserve">Pon el % de variación anual del Precio de Venta
</t>
        </r>
        <r>
          <rPr>
            <sz val="9"/>
            <color indexed="16"/>
            <rFont val="Segoe UI"/>
            <family val="2"/>
          </rPr>
          <t>Al poner un % varían todos los P.V. proporcionalmente.
El % se aplica sobre el precio de venta del año anterior.
Naturalmente estos % más los que pongas en la columna
% Var. modifican las ventas totales (ver grafico).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ARP</author>
    <author>Autor</author>
  </authors>
  <commentList>
    <comment ref="D13" authorId="0" shapeId="0" xr:uid="{00000000-0006-0000-0600-000001000000}">
      <text>
        <r>
          <rPr>
            <sz val="8"/>
            <color indexed="81"/>
            <rFont val="Segoe UI"/>
            <family val="2"/>
          </rPr>
          <t xml:space="preserve">Earnings Before Interest Taxes Depreciations &amp; Amortizations
</t>
        </r>
        <r>
          <rPr>
            <b/>
            <sz val="8"/>
            <color indexed="81"/>
            <rFont val="Segoe UI"/>
            <family val="2"/>
          </rPr>
          <t>Beneficio antes de intereses, impuestos y amortizaciones.</t>
        </r>
      </text>
    </comment>
    <comment ref="D16" authorId="0" shapeId="0" xr:uid="{00000000-0006-0000-0600-000002000000}">
      <text>
        <r>
          <rPr>
            <sz val="8"/>
            <color indexed="81"/>
            <rFont val="Segoe UI"/>
            <family val="2"/>
          </rPr>
          <t xml:space="preserve">Earnings Before Interest &amp; Taxes
</t>
        </r>
        <r>
          <rPr>
            <b/>
            <sz val="8"/>
            <color indexed="81"/>
            <rFont val="Segoe UI"/>
            <family val="2"/>
          </rPr>
          <t>Beneficios antes de intereses e impuestos.
Resultado de la explotación</t>
        </r>
      </text>
    </comment>
    <comment ref="D19" authorId="1" shapeId="0" xr:uid="{00000000-0006-0000-0600-000003000000}">
      <text>
        <r>
          <rPr>
            <sz val="9"/>
            <color indexed="81"/>
            <rFont val="Segoe UI"/>
            <family val="2"/>
          </rPr>
          <t>Beneficio antes de impuestos</t>
        </r>
      </text>
    </comment>
    <comment ref="D21" authorId="1" shapeId="0" xr:uid="{00000000-0006-0000-0600-000004000000}">
      <text>
        <r>
          <rPr>
            <sz val="9"/>
            <color indexed="81"/>
            <rFont val="Segoe UI"/>
            <family val="2"/>
          </rPr>
          <t>Impuesto sobre los beneficios</t>
        </r>
      </text>
    </comment>
    <comment ref="D22" authorId="0" shapeId="0" xr:uid="{00000000-0006-0000-0600-000005000000}">
      <text>
        <r>
          <rPr>
            <sz val="8"/>
            <color indexed="81"/>
            <rFont val="Segoe UI"/>
            <family val="2"/>
          </rPr>
          <t>Beneficio después de impuestos
Resultado después de impuestos. 
Beneficio Neto.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D19" authorId="0" shapeId="0" xr:uid="{00000000-0006-0000-0700-000001000000}">
      <text>
        <r>
          <rPr>
            <sz val="9"/>
            <color indexed="81"/>
            <rFont val="Segoe UI"/>
            <family val="2"/>
          </rPr>
          <t>Sólo útil si se quieren prever diferencias de inventario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ARP</author>
  </authors>
  <commentList>
    <comment ref="E66" authorId="0" shapeId="0" xr:uid="{00000000-0006-0000-0A00-000001000000}">
      <text>
        <r>
          <rPr>
            <sz val="8"/>
            <color indexed="81"/>
            <rFont val="Segoe UI"/>
            <family val="2"/>
          </rPr>
          <t xml:space="preserve">
FM, capital circulante o capital de trabajo son la parte de  recursos a largo disponibles para financiar el circulante.
Su valor es conveniente que sea positivo principalmente para que la empresa cuente con recursos para su crecimiento a largo plazo.
</t>
        </r>
        <r>
          <rPr>
            <sz val="8"/>
            <color indexed="12"/>
            <rFont val="Segoe UI"/>
            <family val="2"/>
          </rPr>
          <t xml:space="preserve">FM=PASIVO NO CORRIENTE- ACTIVO NO CORRIENTE
</t>
        </r>
        <r>
          <rPr>
            <sz val="8"/>
            <color indexed="81"/>
            <rFont val="Segoe UI"/>
            <family val="2"/>
          </rPr>
          <t xml:space="preserve">O También:
</t>
        </r>
        <r>
          <rPr>
            <sz val="8"/>
            <color indexed="12"/>
            <rFont val="Segoe UI"/>
            <family val="2"/>
          </rPr>
          <t>FM=ACTIVO CORRIENTE - PASIVO CORRIENTE</t>
        </r>
      </text>
    </comment>
  </commentList>
</comments>
</file>

<file path=xl/sharedStrings.xml><?xml version="1.0" encoding="utf-8"?>
<sst xmlns="http://schemas.openxmlformats.org/spreadsheetml/2006/main" count="639" uniqueCount="535">
  <si>
    <t>AÑO 1</t>
  </si>
  <si>
    <t>AÑO 2</t>
  </si>
  <si>
    <t>AÑO 3</t>
  </si>
  <si>
    <t>AÑO 4</t>
  </si>
  <si>
    <t>AÑO 5</t>
  </si>
  <si>
    <t>Maquinaria</t>
  </si>
  <si>
    <t>Mobiliario</t>
  </si>
  <si>
    <t>Equipos informáticos</t>
  </si>
  <si>
    <t>Vehículos</t>
  </si>
  <si>
    <t>TOTAL</t>
  </si>
  <si>
    <t>INICIO</t>
  </si>
  <si>
    <t>Alquileres</t>
  </si>
  <si>
    <t>Seguros</t>
  </si>
  <si>
    <t>Amortizaciones</t>
  </si>
  <si>
    <t>Inmovilizado</t>
  </si>
  <si>
    <t>Existencias</t>
  </si>
  <si>
    <t>Tesorería</t>
  </si>
  <si>
    <t>Reservas</t>
  </si>
  <si>
    <t>Proveedores</t>
  </si>
  <si>
    <t>TOTAL ACTIVO</t>
  </si>
  <si>
    <t>Fondo de maniobra</t>
  </si>
  <si>
    <t>Ratio de Liquidez</t>
  </si>
  <si>
    <t>ROE</t>
  </si>
  <si>
    <t>Ratio de Tesorería</t>
  </si>
  <si>
    <t>información</t>
  </si>
  <si>
    <t>ÍNDICE</t>
  </si>
  <si>
    <t xml:space="preserve"> </t>
  </si>
  <si>
    <t>Stock inicial</t>
  </si>
  <si>
    <r>
      <rPr>
        <b/>
        <sz val="10"/>
        <rFont val="Tahoma"/>
        <family val="2"/>
      </rPr>
      <t>1º.</t>
    </r>
    <r>
      <rPr>
        <sz val="10"/>
        <rFont val="Tahoma"/>
        <family val="2"/>
      </rPr>
      <t xml:space="preserve"> Pon los datos en las celdas con fondo blanco de la tabla.</t>
    </r>
  </si>
  <si>
    <t>AÑO 0</t>
  </si>
  <si>
    <t>Hoja de introducción de datos: Recursos propios y préstamos</t>
  </si>
  <si>
    <t>En esta hoja debes introducir el concepto y el importe de los productos y servicios que produce la empresa.</t>
  </si>
  <si>
    <t>Hoja de introducción de datos: Concepto e importe de los productos.</t>
  </si>
  <si>
    <r>
      <rPr>
        <b/>
        <sz val="10"/>
        <rFont val="Tahoma"/>
        <family val="2"/>
      </rPr>
      <t>2º.</t>
    </r>
    <r>
      <rPr>
        <sz val="10"/>
        <rFont val="Tahoma"/>
        <family val="2"/>
      </rPr>
      <t xml:space="preserve"> En el caso de los servicios se pueden considerar como unidades los de igual precio, por número de horas empleadas, etc.</t>
    </r>
  </si>
  <si>
    <r>
      <rPr>
        <b/>
        <sz val="10"/>
        <rFont val="Tahoma"/>
        <family val="2"/>
      </rPr>
      <t>3º.</t>
    </r>
    <r>
      <rPr>
        <sz val="10"/>
        <rFont val="Tahoma"/>
        <family val="2"/>
      </rPr>
      <t xml:space="preserve"> Los productos vendidos no tienen porqué coincidir con los comprados si hay un proceso de fabricación o transformación.</t>
    </r>
  </si>
  <si>
    <r>
      <rPr>
        <b/>
        <sz val="10"/>
        <rFont val="Tahoma"/>
        <family val="2"/>
      </rPr>
      <t>5º.</t>
    </r>
    <r>
      <rPr>
        <sz val="10"/>
        <rFont val="Tahoma"/>
        <family val="2"/>
      </rPr>
      <t xml:space="preserve"> Indicar el número de días de cobro a clientes y de pago a proveedores.</t>
    </r>
  </si>
  <si>
    <t>Material de oficina</t>
  </si>
  <si>
    <t>EBITDA</t>
  </si>
  <si>
    <t>Dividendo</t>
  </si>
  <si>
    <t xml:space="preserve">Los datos de esta hoja provienen de las hojas anteriores. </t>
  </si>
  <si>
    <t>Prestamos</t>
  </si>
  <si>
    <r>
      <rPr>
        <b/>
        <sz val="10"/>
        <rFont val="Tahoma"/>
        <family val="2"/>
      </rPr>
      <t xml:space="preserve">4º. </t>
    </r>
    <r>
      <rPr>
        <sz val="10"/>
        <rFont val="Tahoma"/>
        <family val="2"/>
      </rPr>
      <t>Para calcular correctamente el resultado, debes introducir también las existencias previstas a final de cada ejercicio (nombre,</t>
    </r>
  </si>
  <si>
    <t xml:space="preserve">       cantidad y precio de coste).</t>
  </si>
  <si>
    <r>
      <rPr>
        <b/>
        <sz val="10"/>
        <rFont val="Tahoma"/>
        <family val="2"/>
      </rPr>
      <t>6º.</t>
    </r>
    <r>
      <rPr>
        <sz val="10"/>
        <rFont val="Tahoma"/>
        <family val="2"/>
      </rPr>
      <t xml:space="preserve"> Los ejercicios se computan por años completos, desde el inicio de la actividad, por lo que no coincidirá con el año natural excepto </t>
    </r>
  </si>
  <si>
    <t xml:space="preserve">     que la actividad empieze el uno de enero.</t>
  </si>
  <si>
    <t xml:space="preserve">% </t>
  </si>
  <si>
    <t>inicial</t>
  </si>
  <si>
    <t>Gastos lanzamiento (PF)</t>
  </si>
  <si>
    <t>Gastos legales constitución (PF)</t>
  </si>
  <si>
    <t>Otros g. establecimiento (PF)</t>
  </si>
  <si>
    <t>Reforma y decoración locales</t>
  </si>
  <si>
    <t>Programas informáticos</t>
  </si>
  <si>
    <t>Patentes y marcas</t>
  </si>
  <si>
    <t>Fianzas y depósitos</t>
  </si>
  <si>
    <t>1º. Inversiones en bienes (activo fijo o no corriente o inmovilizado).</t>
  </si>
  <si>
    <t xml:space="preserve">     - Pon la denominación del bien en las celdas con fondo blanco de 1ª columna de la tabla.</t>
  </si>
  <si>
    <t xml:space="preserve">     - Indica la amortización (depreciación o vida útil) del bien en años.</t>
  </si>
  <si>
    <t xml:space="preserve">     - Pon el importe, el valor, que prevés deberás invertir para comprar dicho bien en la columna correspondiente al año de adquisición.</t>
  </si>
  <si>
    <t xml:space="preserve">       Los activos que debes adquirir al principio, los pones en INICIAL, el resto donde corresponda.</t>
  </si>
  <si>
    <t xml:space="preserve">       - Compra de un stock de material suficiente para el inicio de la actividad.</t>
  </si>
  <si>
    <t xml:space="preserve">       - Cubrir los gastos de nuevo establecimiento y puesta en marcha de la empresa (antes del inicio de la actividad).</t>
  </si>
  <si>
    <t xml:space="preserve">       - Fondos de reserva o para cubrir cierto período inicial de la empresa (después del inicio de la actividad, si hay un tiempo con gastos y con pocos o sin ingresos).</t>
  </si>
  <si>
    <t>Tipo de interés</t>
  </si>
  <si>
    <t xml:space="preserve">Años </t>
  </si>
  <si>
    <t>↑ FALTA</t>
  </si>
  <si>
    <t>% Recursos Propios</t>
  </si>
  <si>
    <t>DEUDA</t>
  </si>
  <si>
    <t>AMORTIZACIÓN</t>
  </si>
  <si>
    <t>Número empleados</t>
  </si>
  <si>
    <t>Nómina bruta</t>
  </si>
  <si>
    <t>% coste empresa</t>
  </si>
  <si>
    <t>% Variación anual</t>
  </si>
  <si>
    <t>%</t>
  </si>
  <si>
    <t>Mensual</t>
  </si>
  <si>
    <t>Variac.</t>
  </si>
  <si>
    <t>Telefonía</t>
  </si>
  <si>
    <t>Electricidad, gas y agua</t>
  </si>
  <si>
    <t>Publicidad y promoción</t>
  </si>
  <si>
    <t>Mantenimiento y limpieza</t>
  </si>
  <si>
    <t>Asesorías</t>
  </si>
  <si>
    <t>Tributos</t>
  </si>
  <si>
    <t>Viajes, dietas y alojamientos</t>
  </si>
  <si>
    <t>TOTAL VENTAS</t>
  </si>
  <si>
    <t>Productos / Servicios</t>
  </si>
  <si>
    <t>% M.B.</t>
  </si>
  <si>
    <t>% Var.</t>
  </si>
  <si>
    <t>Previsión de ventas en unidades</t>
  </si>
  <si>
    <t>Ventas por producto</t>
  </si>
  <si>
    <t>Margen Bruto</t>
  </si>
  <si>
    <t>% Margen Bruto</t>
  </si>
  <si>
    <t>Coste de la venta</t>
  </si>
  <si>
    <t>% Coste de venta</t>
  </si>
  <si>
    <t>Previsión de VENTAS</t>
  </si>
  <si>
    <t>Coste de las ventas</t>
  </si>
  <si>
    <t>Coste de Ventas</t>
  </si>
  <si>
    <t>% S/Ventas</t>
  </si>
  <si>
    <t>Coste de venta</t>
  </si>
  <si>
    <t>INTERESES</t>
  </si>
  <si>
    <t>Inversiones en ACTIVOS</t>
  </si>
  <si>
    <t>Total inversiones</t>
  </si>
  <si>
    <t>Gastos y provisiones INICIO</t>
  </si>
  <si>
    <t>ACTIVOS</t>
  </si>
  <si>
    <t>STOCK</t>
  </si>
  <si>
    <t>OTROS</t>
  </si>
  <si>
    <t>Recursos Propios</t>
  </si>
  <si>
    <t>Recursos Ajenos</t>
  </si>
  <si>
    <t>Financiación Total</t>
  </si>
  <si>
    <t>% Cobertura inversiones</t>
  </si>
  <si>
    <t>No cubierta</t>
  </si>
  <si>
    <t xml:space="preserve">Total gastos </t>
  </si>
  <si>
    <t>Gastos de personal</t>
  </si>
  <si>
    <t>Total nº ventas</t>
  </si>
  <si>
    <t>PRECIO DE VENTA</t>
  </si>
  <si>
    <t>VARIACIÓN VENTAS</t>
  </si>
  <si>
    <t>iniciales</t>
  </si>
  <si>
    <t xml:space="preserve">TOTAL </t>
  </si>
  <si>
    <t>INICIAL</t>
  </si>
  <si>
    <t>variación gastos</t>
  </si>
  <si>
    <t>% Préstamos</t>
  </si>
  <si>
    <t>contado</t>
  </si>
  <si>
    <t>30 dias</t>
  </si>
  <si>
    <t>60 dias</t>
  </si>
  <si>
    <t>90 dias</t>
  </si>
  <si>
    <t>120 dias</t>
  </si>
  <si>
    <t>150 dias</t>
  </si>
  <si>
    <t>+</t>
  </si>
  <si>
    <t xml:space="preserve"> Préstamos ingresados</t>
  </si>
  <si>
    <t xml:space="preserve"> Amortizaciones</t>
  </si>
  <si>
    <t xml:space="preserve"> Resultados</t>
  </si>
  <si>
    <t>-</t>
  </si>
  <si>
    <t xml:space="preserve"> Inversiones</t>
  </si>
  <si>
    <t xml:space="preserve"> Préstamos amortizados</t>
  </si>
  <si>
    <t xml:space="preserve"> Dividendos</t>
  </si>
  <si>
    <t>Fondo reserva imprevistos</t>
  </si>
  <si>
    <t>Saldo acumulado al final</t>
  </si>
  <si>
    <t>Plazo medio de COBRO</t>
  </si>
  <si>
    <t>Plazo medio de PAGO</t>
  </si>
  <si>
    <t>variacion tesoreria</t>
  </si>
  <si>
    <t>Gastos de Personal</t>
  </si>
  <si>
    <t>Gastos Corrientes</t>
  </si>
  <si>
    <t>Resultado Bruto - BAI</t>
  </si>
  <si>
    <t>Impuesto sociedades</t>
  </si>
  <si>
    <t>Total VENTAS</t>
  </si>
  <si>
    <t>MARGEN Bruto</t>
  </si>
  <si>
    <t>B.A.I.I. - EBIT</t>
  </si>
  <si>
    <t>variacion resultado</t>
  </si>
  <si>
    <t>ACTIVO CORRIENTE</t>
  </si>
  <si>
    <t>ACTIVO NO CORRIENTE</t>
  </si>
  <si>
    <t>Realizable</t>
  </si>
  <si>
    <t>Disponible</t>
  </si>
  <si>
    <t>PATRIMONIO NETO</t>
  </si>
  <si>
    <t>PASIVO NO CORRIENTE</t>
  </si>
  <si>
    <t>Deudas entidades de crédito</t>
  </si>
  <si>
    <t>Pérdidas</t>
  </si>
  <si>
    <t>Capital</t>
  </si>
  <si>
    <t>PASIVO CORRIENTE</t>
  </si>
  <si>
    <t>TOTAL Pat. NETO y PASIVO</t>
  </si>
  <si>
    <t>Pasivo NC</t>
  </si>
  <si>
    <t>Cobro en dias</t>
  </si>
  <si>
    <t>crédito clientes</t>
  </si>
  <si>
    <t>pago proveedores</t>
  </si>
  <si>
    <t>crédito de proveedores</t>
  </si>
  <si>
    <t>no borrar</t>
  </si>
  <si>
    <t>EXISTENCIAS</t>
  </si>
  <si>
    <t>Margen bruto</t>
  </si>
  <si>
    <t>Consumo</t>
  </si>
  <si>
    <t>Stock al inicio</t>
  </si>
  <si>
    <t>Stock Seguridad</t>
  </si>
  <si>
    <t>Necesidad</t>
  </si>
  <si>
    <t>PC/NNC</t>
  </si>
  <si>
    <t>NECESIDAD (HOJA)</t>
  </si>
  <si>
    <t>Compras</t>
  </si>
  <si>
    <t>Stock al final</t>
  </si>
  <si>
    <t>Cashflow (-)</t>
  </si>
  <si>
    <t>AVISO DESCUADRE BALANCE</t>
  </si>
  <si>
    <t>AVISO PN NEGATIVO</t>
  </si>
  <si>
    <t>Estado del Balance</t>
  </si>
  <si>
    <t>Patrimonio Neto</t>
  </si>
  <si>
    <t>STOCK INICIAL</t>
  </si>
  <si>
    <t>Diferencias de inventario</t>
  </si>
  <si>
    <t>% Pago dividendos</t>
  </si>
  <si>
    <t>Puedes prever financiación (1) con recursos propios (aportaciones de los socios) o (2) con recursos ajenos (préstamos, pon el plazo y el interés).</t>
  </si>
  <si>
    <t>Abajo aparece el % de financiación propia y ajena, cuanto mas alto sea el de financiación ajena, más dificil será obtenerla y menos solvente será tu proyecto.</t>
  </si>
  <si>
    <t>1º. Pon los datos en las celdas correspondientes (fondo blanco) de la tabla cubriendo cada período.</t>
  </si>
  <si>
    <t>En esta hoja debes detallar la financiación, esto es: definir quien y cómo se pagarán las inversiones detalladas en el paso anterior.</t>
  </si>
  <si>
    <t>GASTOS FIJOS</t>
  </si>
  <si>
    <t>GASTOS VARIABLES</t>
  </si>
  <si>
    <t>TOTAL GASTOS</t>
  </si>
  <si>
    <t>Ventas</t>
  </si>
  <si>
    <t>Resultado</t>
  </si>
  <si>
    <t>Margen contribución</t>
  </si>
  <si>
    <t>Ratio CM</t>
  </si>
  <si>
    <t>Punto Equilibrio</t>
  </si>
  <si>
    <t>Ventas mensuales (media)</t>
  </si>
  <si>
    <t>Punto Equilibrio mensual</t>
  </si>
  <si>
    <t>Evaluación</t>
  </si>
  <si>
    <t>% Margen bruto</t>
  </si>
  <si>
    <t>Precio vta. Vs coste unitario</t>
  </si>
  <si>
    <t>% Costes fijos</t>
  </si>
  <si>
    <t>Margen contrib. Vs. Costes Fijos</t>
  </si>
  <si>
    <t>% Margen Vs. % Costes Fijos</t>
  </si>
  <si>
    <t>Variacion costes fijos</t>
  </si>
  <si>
    <t>Variación CF vs ventas</t>
  </si>
  <si>
    <t>TESORERÍA</t>
  </si>
  <si>
    <t>DEPRECIACIONES (ACUMULADO)</t>
  </si>
  <si>
    <t xml:space="preserve">DEPRECIACIONES </t>
  </si>
  <si>
    <t>calculos varios</t>
  </si>
  <si>
    <t>Balance apertura</t>
  </si>
  <si>
    <t>DIVIDENDOS</t>
  </si>
  <si>
    <t>DATOS PARA GRÁFICOS NI OCULTAR NI BORRAR</t>
  </si>
  <si>
    <t xml:space="preserve">variacion </t>
  </si>
  <si>
    <t>% margen</t>
  </si>
  <si>
    <t>% EBITDA</t>
  </si>
  <si>
    <t>BAI</t>
  </si>
  <si>
    <t>% BAI</t>
  </si>
  <si>
    <t>RESULTADO Neto</t>
  </si>
  <si>
    <t>NEGATIVO ¡INVIABLE!</t>
  </si>
  <si>
    <t>HAY AÑOS NEGATIVOS ¿ES OK?</t>
  </si>
  <si>
    <t>Resultado Neto</t>
  </si>
  <si>
    <t>% ROE</t>
  </si>
  <si>
    <t>EBIT</t>
  </si>
  <si>
    <t>Activo</t>
  </si>
  <si>
    <t>ROA</t>
  </si>
  <si>
    <t>% ROA</t>
  </si>
  <si>
    <t>% RECURSOS PROPIOS</t>
  </si>
  <si>
    <t>Variacion deuda</t>
  </si>
  <si>
    <t>TOTAL NO CORRIENTE</t>
  </si>
  <si>
    <t>Ratio de Liquidez           mayor que</t>
  </si>
  <si>
    <t>Ratio de Tesorería           mayor que</t>
  </si>
  <si>
    <t>Total ACTIVO</t>
  </si>
  <si>
    <t>Total Pasivo</t>
  </si>
  <si>
    <t>Ratio Garantía</t>
  </si>
  <si>
    <t>Ratio de Garantía           mayor que</t>
  </si>
  <si>
    <t>Ratio Endeudamiento           menor que</t>
  </si>
  <si>
    <t>Ratio endeudamiento 2</t>
  </si>
  <si>
    <t>Ratio endeudamiento 1</t>
  </si>
  <si>
    <t>Tasa de descuento</t>
  </si>
  <si>
    <t>VAN</t>
  </si>
  <si>
    <t>Inversion anual</t>
  </si>
  <si>
    <t>TIR</t>
  </si>
  <si>
    <t>TIR DEPURADO</t>
  </si>
  <si>
    <t>VAN DEPURADO</t>
  </si>
  <si>
    <t>Ventas (unidades)</t>
  </si>
  <si>
    <t>precio medio</t>
  </si>
  <si>
    <t>Total ventas</t>
  </si>
  <si>
    <t>Coste de ventas</t>
  </si>
  <si>
    <t>Aquí debes indicar los gastos mensuales necesarios para la explotación del negocio.</t>
  </si>
  <si>
    <t>2º. Ten en cuenta:</t>
  </si>
  <si>
    <t>Otros gastos operativos</t>
  </si>
  <si>
    <t>Valor Neto Actualizado</t>
  </si>
  <si>
    <t>Intereses</t>
  </si>
  <si>
    <t>Impuestos</t>
  </si>
  <si>
    <t>RESULTADO</t>
  </si>
  <si>
    <t>BAII - EBITA</t>
  </si>
  <si>
    <t>Total Activo</t>
  </si>
  <si>
    <t>EJERCICIO</t>
  </si>
  <si>
    <t>AVISOS Y CONFIG</t>
  </si>
  <si>
    <t>Estimación de inversiones</t>
  </si>
  <si>
    <t>Necesidades de financiación</t>
  </si>
  <si>
    <t>Previsión de gastos corrientes</t>
  </si>
  <si>
    <t>Pérdidas y ganancias (previsional)</t>
  </si>
  <si>
    <t>Cash Flow previsional</t>
  </si>
  <si>
    <t>Balances previsionales</t>
  </si>
  <si>
    <t>AVISO DESAJUSTE</t>
  </si>
  <si>
    <t>Hay EXCESO de financiación, ajústalo por favor</t>
  </si>
  <si>
    <t>EXCESO</t>
  </si>
  <si>
    <t>FALTA</t>
  </si>
  <si>
    <t>&lt; DESAJUSTE PERIODO</t>
  </si>
  <si>
    <t>FINANCIACIÓN DESAJUSTADA, debe coincidir en importe y período (año)</t>
  </si>
  <si>
    <t>&lt; FALTA FINANCIACIÓN, ajústalo por favor</t>
  </si>
  <si>
    <t>CONTROL ERRORES</t>
  </si>
  <si>
    <t>1º. Pon los GASTOS CORRIENTES:</t>
  </si>
  <si>
    <t>Gastos establecimiento (iniciales)</t>
  </si>
  <si>
    <t xml:space="preserve">      Son los fondos que necesitarás para poner en marcha el negocio y cubrir las necesidades operativas a corto plazo, pueden ser:</t>
  </si>
  <si>
    <r>
      <t xml:space="preserve">     Importante: </t>
    </r>
    <r>
      <rPr>
        <sz val="10"/>
        <rFont val="Segoe UI"/>
        <family val="2"/>
      </rPr>
      <t/>
    </r>
  </si>
  <si>
    <t xml:space="preserve">      En esta sección debes poner gastos NO AMORTIZABLES y provisiones/fondos de reserva. </t>
  </si>
  <si>
    <t xml:space="preserve">      Estos gastos deducibles deberás reubicarlos en la previsión posterior de gastos (hoja 3) </t>
  </si>
  <si>
    <t xml:space="preserve">      Stock inicial: El libro tomará dicho stock inicial como stock de seguridad y calculará las compras necesarias para mantenerlo vivo.</t>
  </si>
  <si>
    <t>En esta hoja debes detallar todas las inversiones previstas.</t>
  </si>
  <si>
    <t>2º. Provisiones, inversiones en activo circulante y gastos para la puesta en marcha del negocio.</t>
  </si>
  <si>
    <t xml:space="preserve">     En nuestro caso serán todos los gastos mensuales menos los de personal (que ponemos después)</t>
  </si>
  <si>
    <r>
      <t xml:space="preserve">    </t>
    </r>
    <r>
      <rPr>
        <b/>
        <sz val="9"/>
        <rFont val="Segoe UI"/>
        <family val="2"/>
      </rPr>
      <t>(1) Pon el concepto</t>
    </r>
    <r>
      <rPr>
        <sz val="9"/>
        <rFont val="Segoe UI"/>
        <family val="2"/>
      </rPr>
      <t xml:space="preserve"> (por ejemplo: alquiler o material de oficina o limpieza o teléfonos…)</t>
    </r>
  </si>
  <si>
    <r>
      <t xml:space="preserve">    </t>
    </r>
    <r>
      <rPr>
        <b/>
        <sz val="9"/>
        <rFont val="Segoe UI"/>
        <family val="2"/>
      </rPr>
      <t>(2) Pon el importe mensual de gasto</t>
    </r>
    <r>
      <rPr>
        <sz val="9"/>
        <rFont val="Segoe UI"/>
        <family val="2"/>
      </rPr>
      <t xml:space="preserve"> (celda situadas en la columna "Mensual")</t>
    </r>
  </si>
  <si>
    <t>2º. Pon los GASTOS DE PERSONAL:</t>
  </si>
  <si>
    <r>
      <t xml:space="preserve">    </t>
    </r>
    <r>
      <rPr>
        <b/>
        <sz val="9"/>
        <rFont val="Segoe UI"/>
        <family val="2"/>
      </rPr>
      <t>(1) Pon el número de empleados que tendrás cada año</t>
    </r>
    <r>
      <rPr>
        <sz val="9"/>
        <rFont val="Segoe UI"/>
        <family val="2"/>
      </rPr>
      <t xml:space="preserve"> (fila "Número de empleados" celdas con fondo blanco). Lee el comentario de la cabecera de fila.</t>
    </r>
  </si>
  <si>
    <r>
      <t xml:space="preserve">    </t>
    </r>
    <r>
      <rPr>
        <b/>
        <sz val="9"/>
        <rFont val="Segoe UI"/>
        <family val="2"/>
      </rPr>
      <t xml:space="preserve">(2) Pon el sueldo MENSUAL PROMEDIO </t>
    </r>
    <r>
      <rPr>
        <sz val="9"/>
        <rFont val="Segoe UI"/>
        <family val="2"/>
      </rPr>
      <t>(cálculo: suma de todos los sueldos/número empleados). Lee el comentario de la cabecera de fila.</t>
    </r>
  </si>
  <si>
    <r>
      <t xml:space="preserve">    </t>
    </r>
    <r>
      <rPr>
        <b/>
        <sz val="9"/>
        <rFont val="Segoe UI"/>
        <family val="2"/>
      </rPr>
      <t xml:space="preserve">(4) Pon el % de coste adicional </t>
    </r>
    <r>
      <rPr>
        <sz val="9"/>
        <rFont val="Segoe UI"/>
        <family val="2"/>
      </rPr>
      <t>que, para la empresa, tendrá dicho sueldo medio</t>
    </r>
    <r>
      <rPr>
        <b/>
        <sz val="9"/>
        <rFont val="Segoe UI"/>
        <family val="2"/>
      </rPr>
      <t xml:space="preserve">. </t>
    </r>
    <r>
      <rPr>
        <sz val="9"/>
        <rFont val="Segoe UI"/>
        <family val="2"/>
      </rPr>
      <t>Lee el comentario en cabecera de fila.</t>
    </r>
  </si>
  <si>
    <t>Las celdas donde debes poner tus datos tienen el fondo blanco y están desprotegidas.</t>
  </si>
  <si>
    <t>Hoja de introducción de datos: Ventas y costes de venta</t>
  </si>
  <si>
    <t xml:space="preserve">     Trabajamos en el cuadro denominado "Previsión de Ventas".</t>
  </si>
  <si>
    <r>
      <t xml:space="preserve">    (1) </t>
    </r>
    <r>
      <rPr>
        <sz val="9"/>
        <rFont val="Segoe UI"/>
        <family val="2"/>
      </rPr>
      <t>Columna</t>
    </r>
    <r>
      <rPr>
        <b/>
        <sz val="9"/>
        <rFont val="Segoe UI"/>
        <family val="2"/>
      </rPr>
      <t xml:space="preserve"> "Productos / Servicios: Pon la denominación</t>
    </r>
    <r>
      <rPr>
        <sz val="9"/>
        <rFont val="Segoe UI"/>
        <family val="2"/>
      </rPr>
      <t xml:space="preserve"> del producto o servicio.</t>
    </r>
  </si>
  <si>
    <t xml:space="preserve">     Si no quieres detallar tu previsión por productos, deberás usar sólo la primera fila del cuadro y trabajar con promedios y totales.</t>
  </si>
  <si>
    <r>
      <t xml:space="preserve">    (3) </t>
    </r>
    <r>
      <rPr>
        <sz val="9"/>
        <rFont val="Segoe UI"/>
        <family val="2"/>
      </rPr>
      <t>Columna</t>
    </r>
    <r>
      <rPr>
        <b/>
        <sz val="9"/>
        <rFont val="Segoe UI"/>
        <family val="2"/>
      </rPr>
      <t xml:space="preserve"> "% M.B." (Margen Bruto): Pon el % de margen bruto respecto al precio de compra </t>
    </r>
    <r>
      <rPr>
        <sz val="9"/>
        <rFont val="Segoe UI"/>
        <family val="2"/>
      </rPr>
      <t>que prevés para dicho producto o servicio.</t>
    </r>
  </si>
  <si>
    <r>
      <t xml:space="preserve">         </t>
    </r>
    <r>
      <rPr>
        <b/>
        <sz val="9"/>
        <color rgb="FFC00000"/>
        <rFont val="Segoe UI"/>
        <family val="2"/>
      </rPr>
      <t xml:space="preserve"> Importante</t>
    </r>
    <r>
      <rPr>
        <b/>
        <sz val="9"/>
        <rFont val="Segoe UI"/>
        <family val="2"/>
      </rPr>
      <t>:</t>
    </r>
    <r>
      <rPr>
        <sz val="9"/>
        <rFont val="Segoe UI"/>
        <family val="2"/>
      </rPr>
      <t xml:space="preserve"> Con este % se calcula el coste de venta (consumo) que es un coste fundamental. Empresas servicios es el 100%.</t>
    </r>
  </si>
  <si>
    <r>
      <t xml:space="preserve">         </t>
    </r>
    <r>
      <rPr>
        <b/>
        <sz val="9"/>
        <color rgb="FFC00000"/>
        <rFont val="Segoe UI"/>
        <family val="2"/>
      </rPr>
      <t xml:space="preserve"> </t>
    </r>
    <r>
      <rPr>
        <sz val="9"/>
        <rFont val="Segoe UI"/>
        <family val="2"/>
      </rPr>
      <t>Por defecto (si no pones nada) el libro toma el 100% de margen bruto que es el adecuado para empresas de servicios (sin ningún coste de material).</t>
    </r>
  </si>
  <si>
    <r>
      <t xml:space="preserve">    </t>
    </r>
    <r>
      <rPr>
        <b/>
        <sz val="9"/>
        <rFont val="Segoe UI"/>
        <family val="2"/>
      </rPr>
      <t xml:space="preserve">(4) </t>
    </r>
    <r>
      <rPr>
        <sz val="9"/>
        <rFont val="Segoe UI"/>
        <family val="2"/>
      </rPr>
      <t>Columna</t>
    </r>
    <r>
      <rPr>
        <b/>
        <sz val="9"/>
        <rFont val="Segoe UI"/>
        <family val="2"/>
      </rPr>
      <t xml:space="preserve"> "% Var" (Variación): Pon el % de variación anual de las ventas en UNIDADES</t>
    </r>
    <r>
      <rPr>
        <sz val="9"/>
        <rFont val="Segoe UI"/>
        <family val="2"/>
      </rPr>
      <t xml:space="preserve">, con este % el libro calculará las ventas del 2º al 5º año. </t>
    </r>
  </si>
  <si>
    <r>
      <t xml:space="preserve">    </t>
    </r>
    <r>
      <rPr>
        <b/>
        <sz val="9"/>
        <rFont val="Segoe UI"/>
        <family val="2"/>
      </rPr>
      <t xml:space="preserve">(5) </t>
    </r>
    <r>
      <rPr>
        <sz val="9"/>
        <rFont val="Segoe UI"/>
        <family val="2"/>
      </rPr>
      <t>Columna</t>
    </r>
    <r>
      <rPr>
        <b/>
        <sz val="9"/>
        <rFont val="Segoe UI"/>
        <family val="2"/>
      </rPr>
      <t xml:space="preserve"> "Previsión de ventas en unidades" del PRIMER AÑO: Pon el número de unidades</t>
    </r>
    <r>
      <rPr>
        <sz val="9"/>
        <rFont val="Segoe UI"/>
        <family val="2"/>
      </rPr>
      <t xml:space="preserve"> o de ventas o pedidos que prevés hacer en ese primer año. </t>
    </r>
  </si>
  <si>
    <t xml:space="preserve"> - Pon la PREVISIÓN DE VENTAS:</t>
  </si>
  <si>
    <t xml:space="preserve"> - Ten en cuenta:</t>
  </si>
  <si>
    <t xml:space="preserve">     Puedes modificar o ajustar las previsiones de venta jugando con los elementos (1) % variación del número de ventas (2) % variación del precio de venta.</t>
  </si>
  <si>
    <t xml:space="preserve">     Para una empresa de servicios las ventas en unidades son número de ventas o de pedidos o de contratos, etc.</t>
  </si>
  <si>
    <t xml:space="preserve">     Más información en los comentarios incluidos en las cabeceras de fila o columna.</t>
  </si>
  <si>
    <t>Hoja de resultados: Cuenta previsional de Pérdidas y Ganancias (o estado de resultados).</t>
  </si>
  <si>
    <t>Hoja de resultados: Cash Flow o Flujo de Caja previsional.</t>
  </si>
  <si>
    <t xml:space="preserve">Los datos de esta hoja provienen de las hojas anteriores, aquí sólo tienes que completar los inputs de la parte superior. </t>
  </si>
  <si>
    <t>Saldo al inicio</t>
  </si>
  <si>
    <t>Saldo neto de cada ejercicio</t>
  </si>
  <si>
    <t xml:space="preserve"> - Pon tus inputs:</t>
  </si>
  <si>
    <t xml:space="preserve">      La parte que no distribuyas se quedará en la empresa como reserva.</t>
  </si>
  <si>
    <t xml:space="preserve">    Forma de cálculo: Esta hoja calcula el flujo de caja generado por el negocio a partir de los resultados y las previsiones de cobros/pagos deducidos de los</t>
  </si>
  <si>
    <t xml:space="preserve">    El flujo de caja (o mejor aún, el presupuesto de tesorería) resulta esencial para determinar la rentabilidad de una inversión y su capacidad de generar rentas.</t>
  </si>
  <si>
    <t xml:space="preserve">    Naturalmente, el saldo debe ser siempre positivo, de lo contrario la falta de liquidez hará inviable el proyecto.</t>
  </si>
  <si>
    <t xml:space="preserve">Los datos de esta hoja provienen de las hojas anteriores, aquí no es preciso poner nada. </t>
  </si>
  <si>
    <r>
      <t xml:space="preserve">Aquí sólo debes </t>
    </r>
    <r>
      <rPr>
        <b/>
        <sz val="10"/>
        <rFont val="Segoe UI"/>
        <family val="2"/>
      </rPr>
      <t>introducir el %</t>
    </r>
    <r>
      <rPr>
        <sz val="10"/>
        <rFont val="Segoe UI"/>
        <family val="2"/>
      </rPr>
      <t xml:space="preserve"> de impuesto de sociedades (sobre beneficios) en la celda correspondiente con fondo blanco. </t>
    </r>
  </si>
  <si>
    <t xml:space="preserve">Esta cuenta previsional de resultados se calcula en función de los datos introducidos en las hojas anteriores. Si quieres hacer cambios </t>
  </si>
  <si>
    <t>hazlos en la hoja correspondiente (NO aquí).</t>
  </si>
  <si>
    <t xml:space="preserve">    Lógicamente, un saldo siempre positivo muestra un negocio con márgenes suficientes y políticas de inversión, cobro y pago adecuadas.</t>
  </si>
  <si>
    <t xml:space="preserve">    datos anteriores, con esta forma de cálculo, el dato significativo y fiable es el saldo que corresponde al final de cada año.</t>
  </si>
  <si>
    <t xml:space="preserve">Estos balances se calculan en función de los datos introducidos en las hojas anteriores. Si quieres hacer cambios hazlos allí (NO aquí). </t>
  </si>
  <si>
    <t>Hoja de resultados: Balances previsionales resumidos.</t>
  </si>
  <si>
    <t>El balance refleja la situación financiera de la empresa al final de cada ejercicio, estos son balances previsionales y resumidos, cada</t>
  </si>
  <si>
    <t>Activo fijo o inmovilizado</t>
  </si>
  <si>
    <t xml:space="preserve"> + Bienes y derechos  al valor inicial</t>
  </si>
  <si>
    <t xml:space="preserve"> - Depreciación de los bienes anteriores</t>
  </si>
  <si>
    <t>Activo circulante o corriente</t>
  </si>
  <si>
    <t xml:space="preserve"> + Valor del  Stock - Inventario</t>
  </si>
  <si>
    <t xml:space="preserve"> + Cuentas cobrar clientes</t>
  </si>
  <si>
    <t>sección, en nuestro caso, significa lo siguiente:</t>
  </si>
  <si>
    <t>Valor actual de todos los activos de la empresa</t>
  </si>
  <si>
    <t xml:space="preserve"> + Cash (saldo positivo cash flow)</t>
  </si>
  <si>
    <t>Recursos Propios - Fondos Propios</t>
  </si>
  <si>
    <t xml:space="preserve"> + Capital</t>
  </si>
  <si>
    <t xml:space="preserve"> - Pérdidas</t>
  </si>
  <si>
    <t>Deudas a corto plazo</t>
  </si>
  <si>
    <t xml:space="preserve"> Préstamos</t>
  </si>
  <si>
    <t>Deudas a largo plazo</t>
  </si>
  <si>
    <t xml:space="preserve"> Crédito de los proveedores</t>
  </si>
  <si>
    <t>Saldo negativo Cash Flow</t>
  </si>
  <si>
    <t>Recursos Propios + Deudas de la empresa</t>
  </si>
  <si>
    <t>ACTIVO</t>
  </si>
  <si>
    <t>PASIVO</t>
  </si>
  <si>
    <t>Lo que la empresa DEBE</t>
  </si>
  <si>
    <t>Lo que la empresa TIENE</t>
  </si>
  <si>
    <t>Lo que se ha invertido</t>
  </si>
  <si>
    <t>La diferencia entre el activo corriente y el pasivo corriente nos indica la liquidez básica de la empresa.</t>
  </si>
  <si>
    <t>El Patrimonio Neto no puede ser negativo (quiebra).</t>
  </si>
  <si>
    <t>El % de Pasivo nos indica el grado de endeudamiento (y riesgo) de la empresa.</t>
  </si>
  <si>
    <t>SIN NOTAS</t>
  </si>
  <si>
    <t>CON NOTAS</t>
  </si>
  <si>
    <t>DATOS</t>
  </si>
  <si>
    <t>Contenido</t>
  </si>
  <si>
    <t>Hoja para introducir la financiación necesaria para cubrir todas las inversiones previstas en la hoja anterior.</t>
  </si>
  <si>
    <t>Introduce aquí los gastos corrientes y de personal que serán necesarios para la buena marcha de la empresa.</t>
  </si>
  <si>
    <t xml:space="preserve">Indica en esta hoja las previsiones de venta, precios y margen de cada uno de los productos y-o servicios. </t>
  </si>
  <si>
    <t xml:space="preserve">Con los datos anteriores aquí se autogenera la cuenta de resultados previsional.  </t>
  </si>
  <si>
    <t>Cuadro con los balances resumidos de los cinco años previstos.</t>
  </si>
  <si>
    <t>Garantía</t>
  </si>
  <si>
    <t xml:space="preserve">Si tienes alguna sugerencia, comentario o detectas algún error en este producto ponte en contacto con nosotros,  </t>
  </si>
  <si>
    <t>te contestaremos inmediatamente y, si es el caso, lo resolveremos a la mayor brevedad.</t>
  </si>
  <si>
    <t>Previsión de ventas y costes venta</t>
  </si>
  <si>
    <t>A partir de los resultados y tus previsiones de cobro y pago, se calcula la situación de la tesorería a final de cada ejercicio y te presenta este resumen.</t>
  </si>
  <si>
    <t>Aquí debes introducir el importe de las inversiones iniciales y las necesarias durante cada año para la puesta en marcha del negocio.</t>
  </si>
  <si>
    <t>Muchas gracias por tu confianza.</t>
  </si>
  <si>
    <r>
      <t xml:space="preserve">    </t>
    </r>
    <r>
      <rPr>
        <b/>
        <sz val="9"/>
        <rFont val="Segoe UI"/>
        <family val="2"/>
      </rPr>
      <t xml:space="preserve">(4) Al final, pon los gastos de establecimiento (iniciales). </t>
    </r>
    <r>
      <rPr>
        <sz val="9"/>
        <rFont val="Segoe UI"/>
        <family val="2"/>
      </rPr>
      <t>Lee el comentario incluido en la cabecera de fila.</t>
    </r>
  </si>
  <si>
    <r>
      <t xml:space="preserve">    </t>
    </r>
    <r>
      <rPr>
        <b/>
        <sz val="9"/>
        <rFont val="Segoe UI"/>
        <family val="2"/>
      </rPr>
      <t>(3) Pon el % de variación anual de dicho gasto</t>
    </r>
    <r>
      <rPr>
        <sz val="9"/>
        <rFont val="Segoe UI"/>
        <family val="2"/>
      </rPr>
      <t>, el % de aumento o (de caída) que prevés tendrá ese gasto cada año (celda situadas en la columna "Mensual")</t>
    </r>
  </si>
  <si>
    <r>
      <t xml:space="preserve">    </t>
    </r>
    <r>
      <rPr>
        <b/>
        <sz val="9"/>
        <rFont val="Segoe UI"/>
        <family val="2"/>
      </rPr>
      <t xml:space="preserve">(3) Indica el % de variación </t>
    </r>
    <r>
      <rPr>
        <sz val="9"/>
        <rFont val="Segoe UI"/>
        <family val="2"/>
      </rPr>
      <t>que, en tu opinión, tendrá el sueldo medio en los años siguientes</t>
    </r>
    <r>
      <rPr>
        <b/>
        <sz val="9"/>
        <rFont val="Segoe UI"/>
        <family val="2"/>
      </rPr>
      <t>.</t>
    </r>
    <r>
      <rPr>
        <sz val="9"/>
        <rFont val="Segoe UI"/>
        <family val="2"/>
      </rPr>
      <t xml:space="preserve"> Lee el comentario en cabecera de fila.</t>
    </r>
  </si>
  <si>
    <r>
      <t xml:space="preserve">    </t>
    </r>
    <r>
      <rPr>
        <b/>
        <sz val="9"/>
        <rFont val="Segoe UI"/>
        <family val="2"/>
      </rPr>
      <t xml:space="preserve">(6) </t>
    </r>
    <r>
      <rPr>
        <sz val="9"/>
        <rFont val="Segoe UI"/>
        <family val="2"/>
      </rPr>
      <t>Fila</t>
    </r>
    <r>
      <rPr>
        <b/>
        <sz val="9"/>
        <rFont val="Segoe UI"/>
        <family val="2"/>
      </rPr>
      <t xml:space="preserve"> "Variación anual P.V." (Variación anual del precio de venta): Pon el % de aumento o caída del precio de venta </t>
    </r>
    <r>
      <rPr>
        <sz val="9"/>
        <rFont val="Segoe UI"/>
        <family val="2"/>
      </rPr>
      <t xml:space="preserve">en cada año. </t>
    </r>
  </si>
  <si>
    <t>En esta hoja debes incluir tus previsiones de ventas y costes de producto.</t>
  </si>
  <si>
    <r>
      <t xml:space="preserve">    (2) </t>
    </r>
    <r>
      <rPr>
        <sz val="9"/>
        <rFont val="Segoe UI"/>
        <family val="2"/>
      </rPr>
      <t>Columna</t>
    </r>
    <r>
      <rPr>
        <b/>
        <sz val="9"/>
        <rFont val="Segoe UI"/>
        <family val="2"/>
      </rPr>
      <t xml:space="preserve"> "P.V." (Precio de Venta): Pon el precio medio de venta</t>
    </r>
    <r>
      <rPr>
        <sz val="9"/>
        <rFont val="Segoe UI"/>
        <family val="2"/>
      </rPr>
      <t xml:space="preserve"> de dicho producto o servicio.</t>
    </r>
  </si>
  <si>
    <t xml:space="preserve">     Para una empresa de servicios el % M.B. es el 100% siempre que no tengan ningún coste de material, si lo tienen deben calcular el % sobre el PM de compra.</t>
  </si>
  <si>
    <r>
      <rPr>
        <b/>
        <sz val="9"/>
        <rFont val="Segoe UI"/>
        <family val="2"/>
      </rPr>
      <t xml:space="preserve">   1º Plazo previsto de COBRO A LOS CLIENTES: </t>
    </r>
    <r>
      <rPr>
        <sz val="9"/>
        <rFont val="Segoe UI"/>
        <family val="2"/>
      </rPr>
      <t>Elige de la lista de la parte superior, ten en cuenta que debe ser una media.</t>
    </r>
  </si>
  <si>
    <r>
      <rPr>
        <b/>
        <sz val="9"/>
        <rFont val="Segoe UI"/>
        <family val="2"/>
      </rPr>
      <t xml:space="preserve">   2º Plazo previsto de PAGO A LOS PROVEEDORES: </t>
    </r>
    <r>
      <rPr>
        <sz val="9"/>
        <rFont val="Segoe UI"/>
        <family val="2"/>
      </rPr>
      <t>Elige de la lista de la parte superior, ten en cuenta que debe ser una media.</t>
    </r>
  </si>
  <si>
    <r>
      <rPr>
        <b/>
        <sz val="9"/>
        <rFont val="Segoe UI"/>
        <family val="2"/>
      </rPr>
      <t xml:space="preserve">   3º Política de pago de dividendos:  Pon un % </t>
    </r>
    <r>
      <rPr>
        <sz val="9"/>
        <rFont val="Segoe UI"/>
        <family val="2"/>
      </rPr>
      <t>que será la parte de los beneficios que se destinarán a remunerar a los accionistas/socios.</t>
    </r>
  </si>
  <si>
    <t>El Activo debe ser igual al Pasivo (deudas) más el Patrimonio Neto</t>
  </si>
  <si>
    <r>
      <t xml:space="preserve">  </t>
    </r>
    <r>
      <rPr>
        <sz val="11"/>
        <color theme="0" tint="-0.499984740745262"/>
        <rFont val="Segoe UI"/>
        <family val="2"/>
      </rPr>
      <t>↓</t>
    </r>
    <r>
      <rPr>
        <sz val="9"/>
        <color theme="0" tint="-0.499984740745262"/>
        <rFont val="Segoe UI"/>
        <family val="2"/>
      </rPr>
      <t xml:space="preserve"> Aquí hay filas ocultas a tu disposición</t>
    </r>
  </si>
  <si>
    <t>©AMDE</t>
  </si>
  <si>
    <t xml:space="preserve">    … por si necesitas más espacio</t>
  </si>
  <si>
    <r>
      <t>Aportaciones socios</t>
    </r>
    <r>
      <rPr>
        <b/>
        <sz val="9"/>
        <color theme="0"/>
        <rFont val="Segoe UI"/>
        <family val="2"/>
      </rPr>
      <t/>
    </r>
  </si>
  <si>
    <t>No tiene sentido intentar evaluar un plan sin financiación suficiente (es, por definición, igualmente inviable),</t>
  </si>
  <si>
    <t>180 dias</t>
  </si>
  <si>
    <t>RESULTADOS</t>
  </si>
  <si>
    <t xml:space="preserve">Si los datos que se introducen son correctos o adecuados, los resultados tendrán suficiente fiabilidad para realizar un análisis </t>
  </si>
  <si>
    <t xml:space="preserve">general que ayudará a determinar la viabilidad de un negocio o proyecto de inversión, pero no será bastante detallado para </t>
  </si>
  <si>
    <t>poder ser incluido en un plan completo y fiable. Por ello, una vez establecida la viabilidad inicial del proyecto, deberá elaborarse</t>
  </si>
  <si>
    <t>un Plan de Negocio definitivo, detallado y con todas las variables, que complete la visión económico-financiera del negocio</t>
  </si>
  <si>
    <t>hasta sus últimas consecuencias.</t>
  </si>
  <si>
    <t>Este libro incluye las siguientes hojas:</t>
  </si>
  <si>
    <t>Importante</t>
  </si>
  <si>
    <t>¿Cómo es y qué incluye un Plan de Negocio? ¿Cómo se hace? Clic aquí:</t>
  </si>
  <si>
    <r>
      <rPr>
        <sz val="10"/>
        <rFont val="Segoe UI"/>
        <family val="2"/>
      </rPr>
      <t>1</t>
    </r>
    <r>
      <rPr>
        <b/>
        <sz val="10"/>
        <rFont val="Segoe UI"/>
        <family val="2"/>
      </rPr>
      <t xml:space="preserve">- INVERSIONES: </t>
    </r>
  </si>
  <si>
    <r>
      <t xml:space="preserve">2- </t>
    </r>
    <r>
      <rPr>
        <b/>
        <sz val="10"/>
        <rFont val="Segoe UI"/>
        <family val="2"/>
      </rPr>
      <t>FINANCIACIÓN:</t>
    </r>
    <r>
      <rPr>
        <sz val="10"/>
        <rFont val="Segoe UI"/>
        <family val="2"/>
      </rPr>
      <t xml:space="preserve"> </t>
    </r>
  </si>
  <si>
    <r>
      <rPr>
        <sz val="10"/>
        <rFont val="Segoe UI"/>
        <family val="2"/>
      </rPr>
      <t xml:space="preserve">3- </t>
    </r>
    <r>
      <rPr>
        <b/>
        <sz val="10"/>
        <rFont val="Segoe UI"/>
        <family val="2"/>
      </rPr>
      <t>GASTOS OPERATIVOS:</t>
    </r>
  </si>
  <si>
    <r>
      <rPr>
        <sz val="10"/>
        <rFont val="Segoe UI"/>
        <family val="2"/>
      </rPr>
      <t xml:space="preserve">4- </t>
    </r>
    <r>
      <rPr>
        <b/>
        <sz val="10"/>
        <rFont val="Segoe UI"/>
        <family val="2"/>
      </rPr>
      <t>VENTAS y COSTES de VENTA:</t>
    </r>
  </si>
  <si>
    <t>¿Cómo es y cómo se hace un Plan de Negocio?</t>
  </si>
  <si>
    <r>
      <rPr>
        <b/>
        <sz val="10"/>
        <rFont val="Segoe UI"/>
        <family val="2"/>
      </rPr>
      <t xml:space="preserve"> 1- Quien</t>
    </r>
    <r>
      <rPr>
        <sz val="10"/>
        <rFont val="Segoe UI"/>
        <family val="2"/>
      </rPr>
      <t xml:space="preserve"> lo va recibir y analizar: Un profesional ajeno a la empresa (banco o inversor externo) o los propios socios de la empresa.</t>
    </r>
  </si>
  <si>
    <r>
      <rPr>
        <b/>
        <sz val="10"/>
        <rFont val="Segoe UI"/>
        <family val="2"/>
      </rPr>
      <t xml:space="preserve"> 2- Como</t>
    </r>
    <r>
      <rPr>
        <sz val="10"/>
        <rFont val="Segoe UI"/>
        <family val="2"/>
      </rPr>
      <t xml:space="preserve"> es la empresa y el negocio: Un nuevo negocio o una empresa que ya existe y si tiene pérdidas o beneficios.</t>
    </r>
  </si>
  <si>
    <t xml:space="preserve">b) ¿Cómo nos financiaremos? c) ¿Cómo accederemos al mercado? d) ¿Cómo funcionaremos? e) ¿Cómo controlaremos el negocio? </t>
  </si>
  <si>
    <r>
      <t xml:space="preserve">Debe ser simple, directo, claro y muy realista, </t>
    </r>
    <r>
      <rPr>
        <b/>
        <sz val="10"/>
        <rFont val="Segoe UI"/>
        <family val="2"/>
      </rPr>
      <t>contestando a las preguntas operativas esenciales:</t>
    </r>
    <r>
      <rPr>
        <sz val="10"/>
        <rFont val="Segoe UI"/>
        <family val="2"/>
      </rPr>
      <t xml:space="preserve"> a) ¿Cuánto debemos invertir? </t>
    </r>
  </si>
  <si>
    <r>
      <t xml:space="preserve">debe incluir b) un </t>
    </r>
    <r>
      <rPr>
        <b/>
        <sz val="10"/>
        <rFont val="Segoe UI"/>
        <family val="2"/>
      </rPr>
      <t>plan estratégico y de marketing</t>
    </r>
    <r>
      <rPr>
        <sz val="10"/>
        <rFont val="Segoe UI"/>
        <family val="2"/>
      </rPr>
      <t xml:space="preserve">/ventas donde se defina bien el mercado, las estrategias comerciales y el origen de </t>
    </r>
  </si>
  <si>
    <t>los ingresos del negocio. Según el sector, el grado de sofisticación y complejidad del negocio puede incluir otros planes detallados.</t>
  </si>
  <si>
    <r>
      <t xml:space="preserve">En cualquier caso, </t>
    </r>
    <r>
      <rPr>
        <u/>
        <sz val="10"/>
        <rFont val="Segoe UI"/>
        <family val="2"/>
      </rPr>
      <t>resulta fundamental que el plan sea</t>
    </r>
    <r>
      <rPr>
        <b/>
        <u/>
        <sz val="10"/>
        <rFont val="Segoe UI"/>
        <family val="2"/>
      </rPr>
      <t xml:space="preserve"> </t>
    </r>
    <r>
      <rPr>
        <u/>
        <sz val="10"/>
        <rFont val="Segoe UI"/>
        <family val="2"/>
      </rPr>
      <t>(a)</t>
    </r>
    <r>
      <rPr>
        <b/>
        <u/>
        <sz val="10"/>
        <rFont val="Segoe UI"/>
        <family val="2"/>
      </rPr>
      <t xml:space="preserve"> creíble,</t>
    </r>
    <r>
      <rPr>
        <u/>
        <sz val="10"/>
        <rFont val="Segoe UI"/>
        <family val="2"/>
      </rPr>
      <t xml:space="preserve"> (b) visualmente sea </t>
    </r>
    <r>
      <rPr>
        <b/>
        <u/>
        <sz val="10"/>
        <rFont val="Segoe UI"/>
        <family val="2"/>
      </rPr>
      <t>impactante, con un "aspecto" muy profesional</t>
    </r>
    <r>
      <rPr>
        <u/>
        <sz val="10"/>
        <rFont val="Segoe UI"/>
        <family val="2"/>
      </rPr>
      <t>.</t>
    </r>
  </si>
  <si>
    <r>
      <t xml:space="preserve">o, máximo, dos) con lo esencial del plan </t>
    </r>
    <r>
      <rPr>
        <b/>
        <sz val="10"/>
        <rFont val="Segoe UI"/>
        <family val="2"/>
      </rPr>
      <t xml:space="preserve">(3) Un plan económico-financiero detallado </t>
    </r>
    <r>
      <rPr>
        <sz val="10"/>
        <rFont val="Segoe UI"/>
        <family val="2"/>
      </rPr>
      <t>con todas las cuentas muy bien elaboradas y</t>
    </r>
  </si>
  <si>
    <t>presentadas. Deben incluirse como mínimo, las cuentas de resultados, la tesorería y los balances, normalizados a cinco años. Si el</t>
  </si>
  <si>
    <t>proyecto reviste cierta entidad, será imprescindible el análisis financiero y de riesgos sobre las cuentas proyectadas.</t>
  </si>
  <si>
    <t xml:space="preserve">implícitamente a las  preguntas básicas para el inversor a) ¿De qué negocio se trata? b) ¿Porqué deberíamos invertir en él o financiarlo? </t>
  </si>
  <si>
    <t xml:space="preserve">casi nunca será suficiente,  el plan debe dar respuesta a todas las preguntas que un nuevo inversor puede tener: a) ¿Es una buena </t>
  </si>
  <si>
    <t xml:space="preserve">oportunidad de inversión/financiación? b) ¿Qué posibilidades de éxito tienen estos nuevos planes? c) ¿Qué garantías y fiabilidad me </t>
  </si>
  <si>
    <t>ofrecen? d) ¿Qué pasa si las cosas no salen como están previstas o tardan más? (riesgos, barreras, margen, plan B).</t>
  </si>
  <si>
    <r>
      <t xml:space="preserve">En cualquier caso, es </t>
    </r>
    <r>
      <rPr>
        <b/>
        <u/>
        <sz val="10"/>
        <rFont val="Segoe UI"/>
        <family val="2"/>
      </rPr>
      <t>imprescindible que el plan sea (a) 100% creíble (b) muy impactante y con un aspecto muy profesional.</t>
    </r>
  </si>
  <si>
    <t>c) ¿Qué posibilidades de éxito tiene? d) Sus promotores ¿Quiénes son? ¿Qué experiencia tienen? ¿Qué garantías y fiabilidad me ofrecen?</t>
  </si>
  <si>
    <t xml:space="preserve">y, en todos los casos, una sección dedicada al marketing y las ventas. </t>
  </si>
  <si>
    <r>
      <t xml:space="preserve">y balances) a varios años y b) Salvo que el plan sea para un pequeño negocio, será importante incluir un </t>
    </r>
    <r>
      <rPr>
        <b/>
        <sz val="10"/>
        <rFont val="Segoe UI"/>
        <family val="2"/>
      </rPr>
      <t xml:space="preserve">plan estratégico </t>
    </r>
    <r>
      <rPr>
        <sz val="10"/>
        <rFont val="Segoe UI"/>
        <family val="2"/>
      </rPr>
      <t xml:space="preserve">detallado  </t>
    </r>
  </si>
  <si>
    <r>
      <t xml:space="preserve">clave: </t>
    </r>
    <r>
      <rPr>
        <b/>
        <sz val="10"/>
        <rFont val="Segoe UI"/>
        <family val="2"/>
      </rPr>
      <t>a) Oportunidad</t>
    </r>
    <r>
      <rPr>
        <sz val="10"/>
        <rFont val="Segoe UI"/>
        <family val="2"/>
      </rPr>
      <t>: ¿Realmente es una buena oportunidad? ¿A pesar de su crisis es un buen negocio? ¿Es interesante para mí?</t>
    </r>
  </si>
  <si>
    <r>
      <rPr>
        <b/>
        <sz val="10"/>
        <rFont val="Segoe UI"/>
        <family val="2"/>
      </rPr>
      <t xml:space="preserve"> b) Análisis:</t>
    </r>
    <r>
      <rPr>
        <sz val="10"/>
        <rFont val="Segoe UI"/>
        <family val="2"/>
      </rPr>
      <t xml:space="preserve"> ¿Porqué están en crisis?  ¿Qué errores les han llevado hasta aquí? ¿Han aprendido de esos errores? </t>
    </r>
    <r>
      <rPr>
        <b/>
        <sz val="10"/>
        <rFont val="Segoe UI"/>
        <family val="2"/>
      </rPr>
      <t xml:space="preserve">c) Credibilidad: </t>
    </r>
  </si>
  <si>
    <t xml:space="preserve">capacidad de reacción y plan B?... o esto es "a tumba abierta").  </t>
  </si>
  <si>
    <r>
      <t xml:space="preserve">¿Con este plan, me creo que superarán esa crisis? </t>
    </r>
    <r>
      <rPr>
        <b/>
        <sz val="10"/>
        <rFont val="Segoe UI"/>
        <family val="2"/>
      </rPr>
      <t>d) Salidas:</t>
    </r>
    <r>
      <rPr>
        <sz val="10"/>
        <rFont val="Segoe UI"/>
        <family val="2"/>
      </rPr>
      <t xml:space="preserve"> ¿Qué pasa si no se cumplen las expectativas? (¿Hay control, margen, </t>
    </r>
  </si>
  <si>
    <t xml:space="preserve">detallado y muy claro (para personas que no entienden del negocio). Aunque los buenos resultados ofrecen un alto nivel de credibilidad, </t>
  </si>
  <si>
    <t>Plan de Negocio</t>
  </si>
  <si>
    <t xml:space="preserve">      Es esencial incluir los años de amortización a la derecha. </t>
  </si>
  <si>
    <t>El plan, su contenido, formato y presentación dependerá de dos factores:</t>
  </si>
  <si>
    <t>f) Riesgos y Plan B de contingencia.</t>
  </si>
  <si>
    <t xml:space="preserve">Debe ser detallado, específico, claro y muy creíble (para personas que no entienden del negocio pero sí de finanzas), contestando </t>
  </si>
  <si>
    <t>e) ¿Qué sucede si las cosas no salen como están previstas o tardan más? (riesgos, margen, plan B).</t>
  </si>
  <si>
    <t>elaboradas y presentadas. Máxima credibilidad: Debe ser detallado, específico, claro y, en este caso, extremadamente creíble.</t>
  </si>
  <si>
    <t xml:space="preserve">      Son los importes que necesitarás para que tu negocio funcione (locales, equipamiento, decoración, maquinaria, ordenadores, programas informáticos, etc.)</t>
  </si>
  <si>
    <t xml:space="preserve">      En esta sección debes poner INVERSIONES y (si hay esa posibilidad) GASTOS AMORTIZABLES. </t>
  </si>
  <si>
    <t>ni tiene lógica exceder la financiación necesaria sobre financiando un proyecto (el dinero ocioso es enemigo de la rentabilidad).</t>
  </si>
  <si>
    <t>Este libro ha sido diseñado para realizar una simulación de negocio de la forma más rápida y fácil posible.</t>
  </si>
  <si>
    <t xml:space="preserve">PRÉSTAMOS </t>
  </si>
  <si>
    <t>Este libro ha sido diseñado para realizar una simulación de negocio de la forma más rápida y fácil posible</t>
  </si>
  <si>
    <t>En caso de error o mal funcionamiento de origen, te reenviaremos el producto reparado sin ningún coste para ti.</t>
  </si>
  <si>
    <t>Si nos haces saber tus sugerencias y son factibles, las incluiremos y te enviaremos gratuitamente la nueva versión</t>
  </si>
  <si>
    <t>en cuanto esté disponible.</t>
  </si>
  <si>
    <t>Total gastos y provisiones</t>
  </si>
  <si>
    <t>… pero no es un Plan de Negocio como es debido.</t>
  </si>
  <si>
    <t>¿QUÉ NECESITO PARA MONTAR EL NEGOCIO?</t>
  </si>
  <si>
    <t xml:space="preserve">PASO 1: </t>
  </si>
  <si>
    <t>PASO 2:</t>
  </si>
  <si>
    <t>PASO 3:</t>
  </si>
  <si>
    <t xml:space="preserve">      BALANCES previsionales</t>
  </si>
  <si>
    <t>¿CUÁNTO VOY A VENDER E INGRESAR?</t>
  </si>
  <si>
    <r>
      <rPr>
        <b/>
        <sz val="10"/>
        <rFont val="Segoe UI"/>
        <family val="2"/>
      </rPr>
      <t>(3) Un resumen ejecutivo</t>
    </r>
    <r>
      <rPr>
        <sz val="10"/>
        <rFont val="Segoe UI"/>
        <family val="2"/>
      </rPr>
      <t xml:space="preserve"> con lo esencial del plan </t>
    </r>
    <r>
      <rPr>
        <b/>
        <sz val="10"/>
        <rFont val="Segoe UI"/>
        <family val="2"/>
      </rPr>
      <t>(4) Un plan económico-financiero muy detallado</t>
    </r>
    <r>
      <rPr>
        <sz val="10"/>
        <rFont val="Segoe UI"/>
        <family val="2"/>
      </rPr>
      <t xml:space="preserve"> con todas las cuentas muy bien </t>
    </r>
  </si>
  <si>
    <r>
      <t xml:space="preserve">de la opción elegida en el plan </t>
    </r>
    <r>
      <rPr>
        <b/>
        <sz val="10"/>
        <rFont val="Segoe UI"/>
        <family val="2"/>
      </rPr>
      <t>(2) Si es reestructuración: un apartado específico</t>
    </r>
    <r>
      <rPr>
        <sz val="10"/>
        <rFont val="Segoe UI"/>
        <family val="2"/>
      </rPr>
      <t xml:space="preserve"> explicando porqué, cómo, cuando y cuanto. </t>
    </r>
  </si>
  <si>
    <t>Recuerda</t>
  </si>
  <si>
    <r>
      <rPr>
        <b/>
        <sz val="10"/>
        <rFont val="Segoe UI"/>
        <family val="2"/>
      </rPr>
      <t>Debe incluir</t>
    </r>
    <r>
      <rPr>
        <sz val="10"/>
        <rFont val="Segoe UI"/>
        <family val="2"/>
      </rPr>
      <t xml:space="preserve">: a) un </t>
    </r>
    <r>
      <rPr>
        <b/>
        <sz val="10"/>
        <rFont val="Segoe UI"/>
        <family val="2"/>
      </rPr>
      <t>plan económico-financiero</t>
    </r>
    <r>
      <rPr>
        <sz val="10"/>
        <rFont val="Segoe UI"/>
        <family val="2"/>
      </rPr>
      <t xml:space="preserve"> muy realista con todas las cuentas detalladas, con especial atención al cash flow, también </t>
    </r>
  </si>
  <si>
    <r>
      <rPr>
        <b/>
        <sz val="10"/>
        <rFont val="Segoe UI"/>
        <family val="2"/>
      </rPr>
      <t>Necesitas:</t>
    </r>
    <r>
      <rPr>
        <sz val="10"/>
        <rFont val="Segoe UI"/>
        <family val="2"/>
      </rPr>
      <t xml:space="preserve"> </t>
    </r>
    <r>
      <rPr>
        <b/>
        <sz val="10"/>
        <rFont val="Segoe UI"/>
        <family val="2"/>
      </rPr>
      <t>(1) Un plan escrito breve</t>
    </r>
    <r>
      <rPr>
        <sz val="10"/>
        <rFont val="Segoe UI"/>
        <family val="2"/>
      </rPr>
      <t xml:space="preserve"> (puede ser una presentación en PPt) </t>
    </r>
    <r>
      <rPr>
        <b/>
        <sz val="10"/>
        <rFont val="Segoe UI"/>
        <family val="2"/>
      </rPr>
      <t>(2) Las cuentas previsionales detalladas.</t>
    </r>
  </si>
  <si>
    <r>
      <rPr>
        <b/>
        <sz val="10"/>
        <rFont val="Segoe UI"/>
        <family val="2"/>
      </rPr>
      <t>Necesitas:</t>
    </r>
    <r>
      <rPr>
        <sz val="10"/>
        <rFont val="Segoe UI"/>
        <family val="2"/>
      </rPr>
      <t xml:space="preserve"> </t>
    </r>
    <r>
      <rPr>
        <b/>
        <sz val="10"/>
        <rFont val="Segoe UI"/>
        <family val="2"/>
      </rPr>
      <t>(1) Un plan escrito extenso y detallado</t>
    </r>
    <r>
      <rPr>
        <sz val="10"/>
        <rFont val="Segoe UI"/>
        <family val="2"/>
      </rPr>
      <t xml:space="preserve"> que haga especial hincapié en las seguridades</t>
    </r>
    <r>
      <rPr>
        <b/>
        <sz val="10"/>
        <rFont val="Segoe UI"/>
        <family val="2"/>
      </rPr>
      <t xml:space="preserve"> (2) Un resumen ejecutivo</t>
    </r>
    <r>
      <rPr>
        <sz val="10"/>
        <rFont val="Segoe UI"/>
        <family val="2"/>
      </rPr>
      <t xml:space="preserve"> (una hoja  </t>
    </r>
  </si>
  <si>
    <r>
      <t xml:space="preserve">Resumiendo, el plan </t>
    </r>
    <r>
      <rPr>
        <b/>
        <sz val="10"/>
        <rFont val="Segoe UI"/>
        <family val="2"/>
      </rPr>
      <t>debe incluir:</t>
    </r>
    <r>
      <rPr>
        <sz val="10"/>
        <rFont val="Segoe UI"/>
        <family val="2"/>
      </rPr>
      <t xml:space="preserve"> a) un </t>
    </r>
    <r>
      <rPr>
        <b/>
        <sz val="10"/>
        <rFont val="Segoe UI"/>
        <family val="2"/>
      </rPr>
      <t>plan económico-financiero muy detallado</t>
    </r>
    <r>
      <rPr>
        <sz val="10"/>
        <rFont val="Segoe UI"/>
        <family val="2"/>
      </rPr>
      <t xml:space="preserve"> creíble con todas las cuentas (resultados, cashflow </t>
    </r>
  </si>
  <si>
    <t>Información</t>
  </si>
  <si>
    <r>
      <t xml:space="preserve">    </t>
    </r>
    <r>
      <rPr>
        <b/>
        <sz val="9"/>
        <color theme="9" tint="-0.499984740745262"/>
        <rFont val="Segoe UI"/>
        <family val="2"/>
      </rPr>
      <t xml:space="preserve">  PRÉSTAMOS:</t>
    </r>
    <r>
      <rPr>
        <b/>
        <sz val="9"/>
        <rFont val="Segoe UI"/>
        <family val="2"/>
      </rPr>
      <t xml:space="preserve"> </t>
    </r>
    <r>
      <rPr>
        <sz val="9"/>
        <rFont val="Segoe UI"/>
        <family val="2"/>
      </rPr>
      <t xml:space="preserve">Ten en cuenta que los cálculos de los préstamos se realizan en fracciones anuales: el préstamo se ingresa en el año 1 y se devuelve a partir </t>
    </r>
  </si>
  <si>
    <t xml:space="preserve">     del año 2. Esto es así por la necesidad (el plan es por años) de cubrir anualidades enteras de 12 meses, si lo tienes en cuenta no habrá desviaciones.</t>
  </si>
  <si>
    <t>concretos.</t>
  </si>
  <si>
    <t xml:space="preserve">Todas las inversiones previstas en el cuadro superior, deben tener su correspondencia en financiación, deben coincidir al 100% los importes y los períodos </t>
  </si>
  <si>
    <r>
      <t xml:space="preserve">Si tu plan es para un </t>
    </r>
    <r>
      <rPr>
        <b/>
        <i/>
        <sz val="14"/>
        <color rgb="FFFF0000"/>
        <rFont val="Segoe UI"/>
        <family val="2"/>
      </rPr>
      <t>nuevo negocio</t>
    </r>
    <r>
      <rPr>
        <b/>
        <i/>
        <sz val="14"/>
        <color rgb="FFC00000"/>
        <rFont val="Segoe UI"/>
        <family val="2"/>
      </rPr>
      <t>, te recomendamos:</t>
    </r>
  </si>
  <si>
    <r>
      <t xml:space="preserve">Si tu plan es para una empresa que </t>
    </r>
    <r>
      <rPr>
        <b/>
        <i/>
        <sz val="14"/>
        <color rgb="FFFF0000"/>
        <rFont val="Segoe UI"/>
        <family val="2"/>
      </rPr>
      <t>ya existe</t>
    </r>
    <r>
      <rPr>
        <b/>
        <i/>
        <sz val="14"/>
        <color rgb="FFC00000"/>
        <rFont val="Segoe UI"/>
        <family val="2"/>
      </rPr>
      <t xml:space="preserve"> te recomendamos:</t>
    </r>
  </si>
  <si>
    <t>¿CUÁLES SON LOS GASTOS DEL NEGOCIO?</t>
  </si>
  <si>
    <t>PASO 4:</t>
  </si>
  <si>
    <t>Total</t>
  </si>
  <si>
    <t>AM</t>
  </si>
  <si>
    <t>Aportaciones de los SOCIOS</t>
  </si>
  <si>
    <r>
      <t xml:space="preserve"> Proveedores</t>
    </r>
    <r>
      <rPr>
        <i/>
        <sz val="9"/>
        <color theme="0"/>
        <rFont val="Segoe UI"/>
        <family val="2"/>
      </rPr>
      <t xml:space="preserve"> (crédito)</t>
    </r>
  </si>
  <si>
    <r>
      <t xml:space="preserve"> Clientes</t>
    </r>
    <r>
      <rPr>
        <i/>
        <sz val="8"/>
        <color theme="0"/>
        <rFont val="Segoe UI"/>
        <family val="2"/>
      </rPr>
      <t xml:space="preserve"> (crédito)</t>
    </r>
  </si>
  <si>
    <t>Amortizaciones - Depreciaciones</t>
  </si>
  <si>
    <r>
      <t xml:space="preserve">Gastos financieros </t>
    </r>
    <r>
      <rPr>
        <i/>
        <sz val="9"/>
        <rFont val="Segoe UI"/>
        <family val="2"/>
      </rPr>
      <t>(intereses)</t>
    </r>
  </si>
  <si>
    <r>
      <t xml:space="preserve">Las inversiones deben obtener su correspondiente financiación, </t>
    </r>
    <r>
      <rPr>
        <b/>
        <sz val="10"/>
        <color rgb="FFFF0000"/>
        <rFont val="Segoe UI"/>
        <family val="2"/>
      </rPr>
      <t>el importe debe coincidir exactamente</t>
    </r>
    <r>
      <rPr>
        <b/>
        <sz val="10"/>
        <color theme="9" tint="-0.499984740745262"/>
        <rFont val="Segoe UI"/>
        <family val="2"/>
      </rPr>
      <t xml:space="preserve"> en cifra y período.</t>
    </r>
  </si>
  <si>
    <t xml:space="preserve">                                                 </t>
  </si>
  <si>
    <t>Producto gratuito basado en un diseño original de A.D. Esteve que puedes usar y copiar libremente</t>
  </si>
  <si>
    <t>Gastos operativos</t>
  </si>
  <si>
    <t>Gastos y provisiones iniciales</t>
  </si>
  <si>
    <t>Gráfico 1er año</t>
  </si>
  <si>
    <t>Variación anual PRECIO</t>
  </si>
  <si>
    <t>Total gastos sin impuestos</t>
  </si>
  <si>
    <t>Total cobros</t>
  </si>
  <si>
    <t>Total pagos</t>
  </si>
  <si>
    <t>Fdo. Maniobra</t>
  </si>
  <si>
    <t>PN y Pasivo</t>
  </si>
  <si>
    <t>Circulante</t>
  </si>
  <si>
    <t>Fijo</t>
  </si>
  <si>
    <t>Este libro ha sido diseñado para realizar una simulación financiera de negocio de la forma más rápida y fácil posible.</t>
  </si>
  <si>
    <t xml:space="preserve">Este libro ha sido diseñado para realizar una simulación financiera inicial de negocio de la forma más rápida y fácil </t>
  </si>
  <si>
    <r>
      <t>RESULTADOS</t>
    </r>
    <r>
      <rPr>
        <sz val="10"/>
        <rFont val="Segoe UI"/>
        <family val="2"/>
      </rPr>
      <t xml:space="preserve"> - Pérdidas y Ganancias</t>
    </r>
    <r>
      <rPr>
        <b/>
        <sz val="10"/>
        <rFont val="Segoe UI"/>
        <family val="2"/>
      </rPr>
      <t>:</t>
    </r>
  </si>
  <si>
    <r>
      <t>CASHFLOW</t>
    </r>
    <r>
      <rPr>
        <sz val="10"/>
        <rFont val="Segoe UI"/>
        <family val="2"/>
      </rPr>
      <t xml:space="preserve"> Previsional</t>
    </r>
    <r>
      <rPr>
        <b/>
        <sz val="10"/>
        <rFont val="Segoe UI"/>
        <family val="2"/>
      </rPr>
      <t>:</t>
    </r>
  </si>
  <si>
    <r>
      <t xml:space="preserve">BALANCES </t>
    </r>
    <r>
      <rPr>
        <sz val="10"/>
        <rFont val="Segoe UI"/>
        <family val="2"/>
      </rPr>
      <t>Previsionales</t>
    </r>
    <r>
      <rPr>
        <b/>
        <sz val="10"/>
        <rFont val="Segoe UI"/>
        <family val="2"/>
      </rPr>
      <t>:</t>
    </r>
  </si>
  <si>
    <t>sandbox</t>
  </si>
  <si>
    <t>Si los datos que se introducen son correctos o adecuados, los resultados tendrán suficiente fiabilidad para realizar un análisis general</t>
  </si>
  <si>
    <t>que ayudará a determinar la viabilidad de un negocio o proyecto de inversión, pero no será bastante detallado para poder ser incluido</t>
  </si>
  <si>
    <r>
      <t xml:space="preserve">en un plan completo y fiable. Por ello, </t>
    </r>
    <r>
      <rPr>
        <b/>
        <i/>
        <sz val="10"/>
        <rFont val="Segoe UI"/>
        <family val="2"/>
      </rPr>
      <t>una vez establecida la viabilidad inicial del proyecto, deberá elaborarse un Plan de Negocio</t>
    </r>
  </si>
  <si>
    <r>
      <rPr>
        <b/>
        <i/>
        <sz val="10"/>
        <rFont val="Segoe UI"/>
        <family val="2"/>
      </rPr>
      <t>definitivo</t>
    </r>
    <r>
      <rPr>
        <i/>
        <sz val="10"/>
        <rFont val="Segoe UI"/>
        <family val="2"/>
      </rPr>
      <t>, detallado y con todas las variables, que complete la visión económico-financiera del negocio hasta sus últimas consecuencias.</t>
    </r>
  </si>
  <si>
    <t>Esto ni es ni puede ser utilizado como un Plan de Negocio completo</t>
  </si>
  <si>
    <t>posible pero no genera los presupuestos con suficiente detalle como para ser usados como plan de negocio.</t>
  </si>
  <si>
    <r>
      <rPr>
        <b/>
        <sz val="10"/>
        <rFont val="Segoe UI"/>
        <family val="2"/>
      </rPr>
      <t>Necesitas: (1) Un plan escrito extenso y detallado</t>
    </r>
    <r>
      <rPr>
        <sz val="10"/>
        <rFont val="Segoe UI"/>
        <family val="2"/>
      </rPr>
      <t xml:space="preserve"> que haga especial hincapié en explicar la situación, las alternativas y la seguridad </t>
    </r>
  </si>
  <si>
    <r>
      <t>1-</t>
    </r>
    <r>
      <rPr>
        <b/>
        <i/>
        <sz val="11"/>
        <color rgb="FFC00000"/>
        <rFont val="Segoe UI"/>
        <family val="2"/>
      </rPr>
      <t xml:space="preserve"> Para ti y tus socios de confianza:</t>
    </r>
  </si>
  <si>
    <r>
      <t xml:space="preserve">2- </t>
    </r>
    <r>
      <rPr>
        <b/>
        <i/>
        <sz val="11"/>
        <color rgb="FFC00000"/>
        <rFont val="Segoe UI"/>
        <family val="2"/>
      </rPr>
      <t>Para obtener financiación bancaria o nuevos inversores:</t>
    </r>
  </si>
  <si>
    <r>
      <rPr>
        <b/>
        <i/>
        <sz val="11"/>
        <color rgb="FFC00000"/>
        <rFont val="Segoe UI"/>
        <family val="2"/>
      </rPr>
      <t>Plan para superar una crisis</t>
    </r>
    <r>
      <rPr>
        <sz val="10"/>
        <color theme="9" tint="-0.499984740745262"/>
        <rFont val="Segoe UI"/>
        <family val="2"/>
      </rPr>
      <t xml:space="preserve">: </t>
    </r>
    <r>
      <rPr>
        <sz val="10"/>
        <rFont val="Segoe UI"/>
        <family val="2"/>
      </rPr>
      <t xml:space="preserve">si la empresa pasa por dificultades, será fundamental que el plan implícitamente conteste las preguntas </t>
    </r>
  </si>
  <si>
    <r>
      <rPr>
        <b/>
        <i/>
        <sz val="11"/>
        <color rgb="FFC00000"/>
        <rFont val="Segoe UI"/>
        <family val="2"/>
      </rPr>
      <t>Plan para expandirse o crecer</t>
    </r>
    <r>
      <rPr>
        <b/>
        <i/>
        <sz val="10"/>
        <color rgb="FFC00000"/>
        <rFont val="Segoe UI"/>
        <family val="2"/>
      </rPr>
      <t xml:space="preserve"> (sin crisis)</t>
    </r>
    <r>
      <rPr>
        <b/>
        <sz val="10"/>
        <color theme="9" tint="-0.499984740745262"/>
        <rFont val="Segoe UI"/>
        <family val="2"/>
      </rPr>
      <t xml:space="preserve">: </t>
    </r>
    <r>
      <rPr>
        <sz val="10"/>
        <rFont val="Segoe UI"/>
        <family val="2"/>
      </rPr>
      <t xml:space="preserve">si la empresa tiene beneficios y presenta el plan para crecer o consolidarse, el plan debe ser </t>
    </r>
  </si>
  <si>
    <t>Hoja de introducción de datos: Inversiones en activos, gastos de puesta en marcha y provisiones</t>
  </si>
  <si>
    <t>Financiación Total Prevista</t>
  </si>
  <si>
    <t>Inversión Total Prevista</t>
  </si>
  <si>
    <r>
      <t xml:space="preserve">Sueldo bruto mensual </t>
    </r>
    <r>
      <rPr>
        <i/>
        <sz val="9"/>
        <rFont val="Segoe UI"/>
        <family val="2"/>
      </rPr>
      <t>(medio)</t>
    </r>
  </si>
  <si>
    <t>Resultado Operativo - EBITDA</t>
  </si>
  <si>
    <t>PÉRDIDAS Y GANANCIAS previstas</t>
  </si>
  <si>
    <t>Precio</t>
  </si>
  <si>
    <t>Coste de las Ventas</t>
  </si>
  <si>
    <t>Hoja de introducción de datos: Gastos corrientes (generales) y de personal</t>
  </si>
  <si>
    <t>Presupuesto</t>
  </si>
  <si>
    <t>CASH FLOW estimado</t>
  </si>
  <si>
    <t>Cash Flow</t>
  </si>
  <si>
    <t>Balances</t>
  </si>
  <si>
    <t>Inversiones</t>
  </si>
  <si>
    <t>Financiación</t>
  </si>
  <si>
    <t>Gastos anuales</t>
  </si>
  <si>
    <t>Gastos Operativos</t>
  </si>
  <si>
    <r>
      <rPr>
        <b/>
        <i/>
        <sz val="14"/>
        <color theme="0"/>
        <rFont val="Segoe UI Black"/>
        <family val="2"/>
      </rPr>
      <t xml:space="preserve">Ventas </t>
    </r>
    <r>
      <rPr>
        <b/>
        <i/>
        <sz val="11"/>
        <color theme="0"/>
        <rFont val="Segoe UI Black"/>
        <family val="2"/>
      </rPr>
      <t>(total)</t>
    </r>
  </si>
  <si>
    <r>
      <t xml:space="preserve"> + Reservas</t>
    </r>
    <r>
      <rPr>
        <i/>
        <sz val="8"/>
        <color theme="3" tint="-0.499984740745262"/>
        <rFont val="Segoe UI"/>
        <family val="2"/>
      </rPr>
      <t xml:space="preserve"> </t>
    </r>
  </si>
  <si>
    <t>Para ayudarte a analizar más fácilmente los cuadros, las celdas cambian de color: los importes más elevados son los más oscuros.</t>
  </si>
  <si>
    <t>Renting vehículos</t>
  </si>
  <si>
    <r>
      <t xml:space="preserve">Hacer un plan para una </t>
    </r>
    <r>
      <rPr>
        <b/>
        <i/>
        <u/>
        <sz val="14"/>
        <rFont val="Segoe UI Black"/>
        <family val="2"/>
      </rPr>
      <t>nueva</t>
    </r>
    <r>
      <rPr>
        <b/>
        <i/>
        <sz val="14"/>
        <rFont val="Segoe UI Black"/>
        <family val="2"/>
      </rPr>
      <t xml:space="preserve"> </t>
    </r>
    <r>
      <rPr>
        <b/>
        <i/>
        <sz val="14"/>
        <color rgb="FFC00000"/>
        <rFont val="Segoe UI Black"/>
        <family val="2"/>
      </rPr>
      <t>empresa o proyecto</t>
    </r>
  </si>
  <si>
    <r>
      <t xml:space="preserve">Hacer un plan para una empresa que </t>
    </r>
    <r>
      <rPr>
        <b/>
        <i/>
        <u/>
        <sz val="14"/>
        <rFont val="Segoe UI Black"/>
        <family val="2"/>
      </rPr>
      <t>ya existe</t>
    </r>
    <r>
      <rPr>
        <b/>
        <i/>
        <sz val="14"/>
        <color rgb="FFC00000"/>
        <rFont val="Segoe UI Black"/>
        <family val="2"/>
      </rPr>
      <t>:</t>
    </r>
  </si>
  <si>
    <r>
      <rPr>
        <b/>
        <i/>
        <sz val="12"/>
        <color theme="0"/>
        <rFont val="Segoe UI Black"/>
        <family val="2"/>
      </rPr>
      <t xml:space="preserve">    </t>
    </r>
    <r>
      <rPr>
        <b/>
        <i/>
        <u/>
        <sz val="12"/>
        <color theme="0"/>
        <rFont val="Segoe UI Black"/>
        <family val="2"/>
      </rPr>
      <t>1- Inversiones</t>
    </r>
  </si>
  <si>
    <r>
      <rPr>
        <b/>
        <i/>
        <sz val="12"/>
        <color theme="0"/>
        <rFont val="Segoe UI Black"/>
        <family val="2"/>
      </rPr>
      <t xml:space="preserve">    </t>
    </r>
    <r>
      <rPr>
        <b/>
        <i/>
        <u/>
        <sz val="12"/>
        <color theme="0"/>
        <rFont val="Segoe UI Black"/>
        <family val="2"/>
      </rPr>
      <t>2- Financiación</t>
    </r>
  </si>
  <si>
    <r>
      <rPr>
        <b/>
        <i/>
        <sz val="12"/>
        <color theme="0"/>
        <rFont val="Segoe UI Black"/>
        <family val="2"/>
      </rPr>
      <t xml:space="preserve">    </t>
    </r>
    <r>
      <rPr>
        <b/>
        <i/>
        <u/>
        <sz val="12"/>
        <color theme="0"/>
        <rFont val="Segoe UI Black"/>
        <family val="2"/>
      </rPr>
      <t>4- Ventas</t>
    </r>
  </si>
  <si>
    <r>
      <rPr>
        <b/>
        <i/>
        <sz val="12"/>
        <color theme="0"/>
        <rFont val="Segoe UI Black"/>
        <family val="2"/>
      </rPr>
      <t xml:space="preserve">    </t>
    </r>
    <r>
      <rPr>
        <b/>
        <i/>
        <u/>
        <sz val="12"/>
        <color theme="0"/>
        <rFont val="Segoe UI Black"/>
        <family val="2"/>
      </rPr>
      <t>3- Gastos</t>
    </r>
  </si>
  <si>
    <r>
      <rPr>
        <b/>
        <i/>
        <sz val="12"/>
        <color theme="0"/>
        <rFont val="Segoe UI Black"/>
        <family val="2"/>
      </rPr>
      <t xml:space="preserve">    </t>
    </r>
    <r>
      <rPr>
        <b/>
        <i/>
        <u/>
        <sz val="12"/>
        <color theme="0"/>
        <rFont val="Segoe UI Black"/>
        <family val="2"/>
      </rPr>
      <t>P&amp;G- Resultados</t>
    </r>
  </si>
  <si>
    <r>
      <rPr>
        <b/>
        <i/>
        <sz val="12"/>
        <color theme="0"/>
        <rFont val="Segoe UI Black"/>
        <family val="2"/>
      </rPr>
      <t xml:space="preserve">    </t>
    </r>
    <r>
      <rPr>
        <b/>
        <i/>
        <u/>
        <sz val="12"/>
        <color theme="0"/>
        <rFont val="Segoe UI Black"/>
        <family val="2"/>
      </rPr>
      <t xml:space="preserve">CashFlow </t>
    </r>
  </si>
  <si>
    <r>
      <rPr>
        <b/>
        <i/>
        <sz val="12"/>
        <color theme="0"/>
        <rFont val="Segoe UI Black"/>
        <family val="2"/>
      </rPr>
      <t xml:space="preserve">    </t>
    </r>
    <r>
      <rPr>
        <b/>
        <i/>
        <u/>
        <sz val="12"/>
        <color theme="0"/>
        <rFont val="Segoe UI Black"/>
        <family val="2"/>
      </rPr>
      <t>Balances</t>
    </r>
  </si>
  <si>
    <t>Los resultados de este libro no pueden ser considerados un Plan de Negocio completo</t>
  </si>
  <si>
    <t>¿DE DÓNDE SALDRÁ EL DINERO?</t>
  </si>
  <si>
    <t>Fondos necesarios</t>
  </si>
  <si>
    <t>MiniPlan de Negocio versión</t>
  </si>
  <si>
    <t>Las celdas de los totales cambian de color (aquí y en todo el libro)</t>
  </si>
  <si>
    <t>corriente</t>
  </si>
  <si>
    <t>no corriente</t>
  </si>
  <si>
    <t>año 1</t>
  </si>
  <si>
    <t>año 5</t>
  </si>
  <si>
    <t>Gráficos hoja balances: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</si>
</sst>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 _€_-;\-* #,##0\ _€_-;_-* &quot;-&quot;\ _€_-;_-@_-"/>
    <numFmt numFmtId="165" formatCode="#,##0.0"/>
    <numFmt numFmtId="166" formatCode="#,##0.00_ ;[Red]\-#,##0.00\ "/>
    <numFmt numFmtId="167" formatCode="#,##0_ ;[Red]\-#,##0\ "/>
    <numFmt numFmtId="168" formatCode="0.0%"/>
    <numFmt numFmtId="169" formatCode="#,##0.000"/>
  </numFmts>
  <fonts count="215">
    <font>
      <sz val="10"/>
      <name val="Arial"/>
    </font>
    <font>
      <sz val="10"/>
      <name val="Arial"/>
      <family val="2"/>
    </font>
    <font>
      <sz val="8"/>
      <name val="Arial"/>
      <family val="2"/>
    </font>
    <font>
      <sz val="11"/>
      <name val="Arial"/>
      <family val="2"/>
    </font>
    <font>
      <u/>
      <sz val="10"/>
      <color indexed="12"/>
      <name val="Arial"/>
      <family val="2"/>
    </font>
    <font>
      <sz val="12"/>
      <name val="Arial"/>
      <family val="2"/>
    </font>
    <font>
      <sz val="12"/>
      <color theme="0"/>
      <name val="Tahoma"/>
      <family val="2"/>
    </font>
    <font>
      <sz val="11"/>
      <name val="Tahoma"/>
      <family val="2"/>
    </font>
    <font>
      <sz val="8"/>
      <name val="Verdana"/>
      <family val="2"/>
    </font>
    <font>
      <b/>
      <sz val="14"/>
      <color theme="0"/>
      <name val="Tahoma"/>
      <family val="2"/>
    </font>
    <font>
      <sz val="10"/>
      <name val="Verdana"/>
      <family val="2"/>
    </font>
    <font>
      <sz val="12"/>
      <name val="Tahoma"/>
      <family val="2"/>
    </font>
    <font>
      <b/>
      <sz val="12"/>
      <name val="Tahoma"/>
      <family val="2"/>
    </font>
    <font>
      <sz val="8"/>
      <name val="Tahoma"/>
      <family val="2"/>
    </font>
    <font>
      <sz val="8"/>
      <color rgb="FFFFFFCC"/>
      <name val="Tahoma"/>
      <family val="2"/>
    </font>
    <font>
      <sz val="8"/>
      <name val="Segoe UI"/>
      <family val="2"/>
    </font>
    <font>
      <sz val="10"/>
      <name val="Segoe UI"/>
      <family val="2"/>
    </font>
    <font>
      <u/>
      <sz val="12"/>
      <color indexed="42"/>
      <name val="Segoe UI"/>
      <family val="2"/>
    </font>
    <font>
      <sz val="12"/>
      <name val="Segoe UI"/>
      <family val="2"/>
    </font>
    <font>
      <u/>
      <sz val="8"/>
      <color indexed="42"/>
      <name val="Segoe UI"/>
      <family val="2"/>
    </font>
    <font>
      <sz val="8"/>
      <color indexed="60"/>
      <name val="Segoe UI"/>
      <family val="2"/>
    </font>
    <font>
      <b/>
      <sz val="8"/>
      <name val="Segoe UI"/>
      <family val="2"/>
    </font>
    <font>
      <sz val="8"/>
      <color indexed="42"/>
      <name val="Tahoma"/>
      <family val="2"/>
    </font>
    <font>
      <sz val="10"/>
      <name val="Tahoma"/>
      <family val="2"/>
    </font>
    <font>
      <b/>
      <sz val="12"/>
      <name val="Segoe UI"/>
      <family val="2"/>
    </font>
    <font>
      <sz val="14"/>
      <name val="Arial"/>
      <family val="2"/>
    </font>
    <font>
      <sz val="14"/>
      <name val="Tahoma"/>
      <family val="2"/>
    </font>
    <font>
      <sz val="14"/>
      <name val="Segoe UI"/>
      <family val="2"/>
    </font>
    <font>
      <b/>
      <sz val="12"/>
      <color indexed="63"/>
      <name val="Segoe UI"/>
      <family val="2"/>
    </font>
    <font>
      <sz val="11"/>
      <color indexed="23"/>
      <name val="Tahoma"/>
      <family val="2"/>
    </font>
    <font>
      <sz val="11"/>
      <color indexed="23"/>
      <name val="Segoe UI"/>
      <family val="2"/>
    </font>
    <font>
      <sz val="11"/>
      <name val="Segoe UI"/>
      <family val="2"/>
    </font>
    <font>
      <sz val="12"/>
      <color indexed="10"/>
      <name val="Segoe UI"/>
      <family val="2"/>
    </font>
    <font>
      <b/>
      <sz val="14"/>
      <name val="Tahoma"/>
      <family val="2"/>
    </font>
    <font>
      <sz val="10"/>
      <name val="Angelina"/>
    </font>
    <font>
      <b/>
      <sz val="11"/>
      <name val="Tahoma"/>
      <family val="2"/>
    </font>
    <font>
      <b/>
      <sz val="11"/>
      <name val="Segoe UI"/>
      <family val="2"/>
    </font>
    <font>
      <b/>
      <sz val="14"/>
      <color indexed="16"/>
      <name val="Segoe UI"/>
      <family val="2"/>
    </font>
    <font>
      <b/>
      <sz val="10"/>
      <name val="Tahoma"/>
      <family val="2"/>
    </font>
    <font>
      <sz val="9"/>
      <name val="Tahoma"/>
      <family val="2"/>
    </font>
    <font>
      <sz val="10"/>
      <color indexed="23"/>
      <name val="Tahoma"/>
      <family val="2"/>
    </font>
    <font>
      <b/>
      <sz val="11"/>
      <color rgb="FFFFFFCC"/>
      <name val="Segoe UI"/>
      <family val="2"/>
    </font>
    <font>
      <sz val="9"/>
      <color indexed="23"/>
      <name val="Tahoma"/>
      <family val="2"/>
    </font>
    <font>
      <b/>
      <sz val="11"/>
      <color theme="9" tint="-0.499984740745262"/>
      <name val="Tahoma"/>
      <family val="2"/>
    </font>
    <font>
      <b/>
      <sz val="10"/>
      <color theme="9" tint="-0.499984740745262"/>
      <name val="Segoe UI"/>
      <family val="2"/>
    </font>
    <font>
      <b/>
      <sz val="10"/>
      <name val="Segoe UI"/>
      <family val="2"/>
    </font>
    <font>
      <sz val="9"/>
      <name val="Segoe UI"/>
      <family val="2"/>
    </font>
    <font>
      <b/>
      <sz val="11"/>
      <color theme="0"/>
      <name val="Tahoma"/>
      <family val="2"/>
    </font>
    <font>
      <b/>
      <sz val="9"/>
      <name val="Tahoma"/>
      <family val="2"/>
    </font>
    <font>
      <b/>
      <sz val="10"/>
      <color indexed="10"/>
      <name val="Tahoma"/>
      <family val="2"/>
    </font>
    <font>
      <sz val="10"/>
      <color indexed="10"/>
      <name val="Tahoma"/>
      <family val="2"/>
    </font>
    <font>
      <sz val="10"/>
      <color rgb="FFC00000"/>
      <name val="Tahoma"/>
      <family val="2"/>
    </font>
    <font>
      <b/>
      <sz val="14"/>
      <color indexed="9"/>
      <name val="Tahoma"/>
      <family val="2"/>
    </font>
    <font>
      <b/>
      <sz val="11"/>
      <color theme="0"/>
      <name val="Segoe UI"/>
      <family val="2"/>
    </font>
    <font>
      <b/>
      <sz val="10"/>
      <color rgb="FFC00000"/>
      <name val="Segoe UI"/>
      <family val="2"/>
    </font>
    <font>
      <b/>
      <sz val="11"/>
      <color indexed="9"/>
      <name val="Tahoma"/>
      <family val="2"/>
    </font>
    <font>
      <b/>
      <sz val="12"/>
      <color indexed="9"/>
      <name val="Tahoma"/>
      <family val="2"/>
    </font>
    <font>
      <sz val="10"/>
      <color rgb="FFFF0000"/>
      <name val="Tahoma"/>
      <family val="2"/>
    </font>
    <font>
      <b/>
      <sz val="10"/>
      <color theme="0"/>
      <name val="Segoe UI"/>
      <family val="2"/>
    </font>
    <font>
      <b/>
      <sz val="14"/>
      <color indexed="26"/>
      <name val="Segoe UI"/>
      <family val="2"/>
    </font>
    <font>
      <b/>
      <sz val="10"/>
      <color indexed="9"/>
      <name val="Tahoma"/>
      <family val="2"/>
    </font>
    <font>
      <b/>
      <sz val="11"/>
      <color rgb="FF993300"/>
      <name val="Tahoma"/>
      <family val="2"/>
    </font>
    <font>
      <sz val="9"/>
      <color rgb="FF800000"/>
      <name val="Tahoma"/>
      <family val="2"/>
    </font>
    <font>
      <b/>
      <sz val="9"/>
      <color rgb="FF800000"/>
      <name val="Tahoma"/>
      <family val="2"/>
    </font>
    <font>
      <b/>
      <sz val="10"/>
      <color rgb="FF800000"/>
      <name val="Tahoma"/>
      <family val="2"/>
    </font>
    <font>
      <b/>
      <sz val="9"/>
      <color indexed="9"/>
      <name val="Tahoma"/>
      <family val="2"/>
    </font>
    <font>
      <b/>
      <sz val="9"/>
      <color theme="1" tint="0.499984740745262"/>
      <name val="Tahoma"/>
      <family val="2"/>
    </font>
    <font>
      <b/>
      <sz val="10"/>
      <color indexed="58"/>
      <name val="Tahoma"/>
      <family val="2"/>
    </font>
    <font>
      <sz val="9"/>
      <color theme="1" tint="0.499984740745262"/>
      <name val="Tahoma"/>
      <family val="2"/>
    </font>
    <font>
      <b/>
      <sz val="10"/>
      <color rgb="FFC00000"/>
      <name val="Tahoma"/>
      <family val="2"/>
    </font>
    <font>
      <sz val="9"/>
      <color indexed="10"/>
      <name val="Tahoma"/>
      <family val="2"/>
    </font>
    <font>
      <b/>
      <sz val="11"/>
      <color indexed="23"/>
      <name val="Tahoma"/>
      <family val="2"/>
    </font>
    <font>
      <b/>
      <sz val="8"/>
      <color indexed="26"/>
      <name val="Segoe UI"/>
      <family val="2"/>
    </font>
    <font>
      <b/>
      <sz val="11"/>
      <color theme="9" tint="-0.499984740745262"/>
      <name val="Segoe UI"/>
      <family val="2"/>
    </font>
    <font>
      <sz val="10"/>
      <color theme="0"/>
      <name val="Segoe UI"/>
      <family val="2"/>
    </font>
    <font>
      <b/>
      <sz val="9"/>
      <color theme="0"/>
      <name val="Segoe UI"/>
      <family val="2"/>
    </font>
    <font>
      <b/>
      <sz val="12"/>
      <color indexed="26"/>
      <name val="Segoe UI"/>
      <family val="2"/>
    </font>
    <font>
      <b/>
      <sz val="9"/>
      <name val="Segoe UI"/>
      <family val="2"/>
    </font>
    <font>
      <b/>
      <sz val="10"/>
      <color indexed="26"/>
      <name val="Segoe UI"/>
      <family val="2"/>
    </font>
    <font>
      <b/>
      <sz val="10"/>
      <color rgb="FFFF0000"/>
      <name val="Segoe UI"/>
      <family val="2"/>
    </font>
    <font>
      <b/>
      <sz val="9"/>
      <color rgb="FFFF0000"/>
      <name val="Tahoma"/>
      <family val="2"/>
    </font>
    <font>
      <sz val="9"/>
      <color theme="0" tint="-0.499984740745262"/>
      <name val="Segoe UI"/>
      <family val="2"/>
    </font>
    <font>
      <sz val="8"/>
      <color indexed="81"/>
      <name val="Segoe UI"/>
      <family val="2"/>
    </font>
    <font>
      <sz val="8"/>
      <color indexed="12"/>
      <name val="Segoe UI"/>
      <family val="2"/>
    </font>
    <font>
      <b/>
      <sz val="11"/>
      <color indexed="9"/>
      <name val="Segoe UI"/>
      <family val="2"/>
    </font>
    <font>
      <sz val="10"/>
      <color rgb="FFFF0000"/>
      <name val="Segoe UI"/>
      <family val="2"/>
    </font>
    <font>
      <sz val="8"/>
      <color theme="0" tint="-0.499984740745262"/>
      <name val="Segoe UI"/>
      <family val="2"/>
    </font>
    <font>
      <b/>
      <sz val="14"/>
      <color indexed="9"/>
      <name val="Segoe UI"/>
      <family val="2"/>
    </font>
    <font>
      <b/>
      <sz val="12"/>
      <color indexed="9"/>
      <name val="Segoe UI"/>
      <family val="2"/>
    </font>
    <font>
      <b/>
      <u/>
      <sz val="10"/>
      <color rgb="FFC00000"/>
      <name val="Segoe UI"/>
      <family val="2"/>
    </font>
    <font>
      <sz val="9"/>
      <color rgb="FFFF0000"/>
      <name val="Segoe UI"/>
      <family val="2"/>
    </font>
    <font>
      <b/>
      <sz val="9"/>
      <color indexed="16"/>
      <name val="Segoe UI"/>
      <family val="2"/>
    </font>
    <font>
      <b/>
      <sz val="8"/>
      <color indexed="60"/>
      <name val="Segoe UI"/>
      <family val="2"/>
    </font>
    <font>
      <b/>
      <sz val="9"/>
      <color indexed="81"/>
      <name val="Segoe UI"/>
      <family val="2"/>
    </font>
    <font>
      <sz val="9"/>
      <color rgb="FFC00000"/>
      <name val="Segoe UI"/>
      <family val="2"/>
    </font>
    <font>
      <b/>
      <sz val="8"/>
      <color indexed="81"/>
      <name val="Segoe UI"/>
      <family val="2"/>
    </font>
    <font>
      <sz val="10"/>
      <color rgb="FFFFFFCC"/>
      <name val="Segoe UI"/>
      <family val="2"/>
    </font>
    <font>
      <b/>
      <sz val="11"/>
      <color rgb="FFFF0000"/>
      <name val="Segoe UI"/>
      <family val="2"/>
    </font>
    <font>
      <sz val="9"/>
      <color indexed="16"/>
      <name val="Segoe UI"/>
      <family val="2"/>
    </font>
    <font>
      <sz val="9"/>
      <color indexed="81"/>
      <name val="Segoe UI"/>
      <family val="2"/>
    </font>
    <font>
      <b/>
      <u/>
      <sz val="9"/>
      <color indexed="16"/>
      <name val="Segoe UI"/>
      <family val="2"/>
    </font>
    <font>
      <sz val="9"/>
      <color theme="4" tint="-0.499984740745262"/>
      <name val="Segoe UI"/>
      <family val="2"/>
    </font>
    <font>
      <b/>
      <sz val="9"/>
      <color theme="4" tint="-0.499984740745262"/>
      <name val="Segoe UI"/>
      <family val="2"/>
    </font>
    <font>
      <sz val="10"/>
      <color theme="4" tint="-0.499984740745262"/>
      <name val="Segoe UI"/>
      <family val="2"/>
    </font>
    <font>
      <b/>
      <sz val="14"/>
      <color theme="0"/>
      <name val="Segoe UI"/>
      <family val="2"/>
    </font>
    <font>
      <sz val="9"/>
      <color rgb="FFFFFFCC"/>
      <name val="Segoe UI"/>
      <family val="2"/>
    </font>
    <font>
      <sz val="8"/>
      <color theme="0" tint="-0.499984740745262"/>
      <name val="Arial"/>
      <family val="2"/>
    </font>
    <font>
      <b/>
      <sz val="8"/>
      <name val="Arial"/>
      <family val="2"/>
    </font>
    <font>
      <sz val="8"/>
      <color indexed="26"/>
      <name val="Arial"/>
      <family val="2"/>
    </font>
    <font>
      <b/>
      <sz val="8"/>
      <color indexed="26"/>
      <name val="Arial"/>
      <family val="2"/>
    </font>
    <font>
      <b/>
      <sz val="8"/>
      <color rgb="FF993300"/>
      <name val="Arial"/>
      <family val="2"/>
    </font>
    <font>
      <b/>
      <sz val="8"/>
      <color indexed="9"/>
      <name val="Arial"/>
      <family val="2"/>
    </font>
    <font>
      <sz val="8"/>
      <color indexed="23"/>
      <name val="Arial"/>
      <family val="2"/>
    </font>
    <font>
      <sz val="8"/>
      <color theme="1" tint="0.34998626667073579"/>
      <name val="Segoe UI"/>
      <family val="2"/>
    </font>
    <font>
      <sz val="10"/>
      <color rgb="FF000066"/>
      <name val="Segoe UI"/>
      <family val="2"/>
    </font>
    <font>
      <b/>
      <sz val="10"/>
      <color rgb="FF000066"/>
      <name val="Segoe UI"/>
      <family val="2"/>
    </font>
    <font>
      <sz val="9"/>
      <color theme="1" tint="0.34998626667073579"/>
      <name val="Segoe UI"/>
      <family val="2"/>
    </font>
    <font>
      <sz val="9"/>
      <name val="Arial"/>
      <family val="2"/>
    </font>
    <font>
      <sz val="9"/>
      <color indexed="10"/>
      <name val="Segoe UI"/>
      <family val="2"/>
    </font>
    <font>
      <b/>
      <sz val="10"/>
      <color rgb="FFFF0000"/>
      <name val="Tahoma"/>
      <family val="2"/>
    </font>
    <font>
      <b/>
      <sz val="10"/>
      <name val="Arial"/>
      <family val="2"/>
    </font>
    <font>
      <sz val="8"/>
      <color theme="0"/>
      <name val="Arial"/>
      <family val="2"/>
    </font>
    <font>
      <sz val="10"/>
      <color theme="0" tint="-0.499984740745262"/>
      <name val="Segoe UI"/>
      <family val="2"/>
    </font>
    <font>
      <b/>
      <sz val="9"/>
      <color rgb="FFC00000"/>
      <name val="Segoe UI"/>
      <family val="2"/>
    </font>
    <font>
      <b/>
      <sz val="11"/>
      <color theme="0" tint="-0.499984740745262"/>
      <name val="Segoe UI"/>
      <family val="2"/>
    </font>
    <font>
      <sz val="11"/>
      <color theme="0" tint="-0.499984740745262"/>
      <name val="Segoe UI"/>
      <family val="2"/>
    </font>
    <font>
      <sz val="8"/>
      <color theme="6" tint="0.79998168889431442"/>
      <name val="Tahoma"/>
      <family val="2"/>
    </font>
    <font>
      <sz val="10"/>
      <color theme="6" tint="0.79998168889431442"/>
      <name val="Arial"/>
      <family val="2"/>
    </font>
    <font>
      <sz val="11"/>
      <color theme="6" tint="0.79998168889431442"/>
      <name val="Agency FB"/>
      <family val="2"/>
    </font>
    <font>
      <b/>
      <sz val="14"/>
      <color rgb="FFC00000"/>
      <name val="Segoe UI"/>
      <family val="2"/>
    </font>
    <font>
      <b/>
      <sz val="11"/>
      <color theme="0" tint="-0.34998626667073579"/>
      <name val="Segoe UI"/>
      <family val="2"/>
    </font>
    <font>
      <b/>
      <sz val="11"/>
      <color rgb="FFC00000"/>
      <name val="Segoe UI"/>
      <family val="2"/>
    </font>
    <font>
      <u/>
      <sz val="10"/>
      <name val="Segoe UI"/>
      <family val="2"/>
    </font>
    <font>
      <b/>
      <u/>
      <sz val="10"/>
      <name val="Segoe UI"/>
      <family val="2"/>
    </font>
    <font>
      <b/>
      <sz val="11"/>
      <color theme="5" tint="-0.499984740745262"/>
      <name val="Segoe UI"/>
      <family val="2"/>
    </font>
    <font>
      <sz val="8"/>
      <color theme="0"/>
      <name val="Verdana"/>
      <family val="2"/>
    </font>
    <font>
      <b/>
      <sz val="14"/>
      <color theme="0" tint="-0.499984740745262"/>
      <name val="Rage Italic"/>
      <family val="4"/>
    </font>
    <font>
      <sz val="10"/>
      <name val="Arial"/>
      <family val="2"/>
    </font>
    <font>
      <b/>
      <sz val="20"/>
      <name val="Rage Italic"/>
      <family val="4"/>
    </font>
    <font>
      <sz val="10"/>
      <color theme="9" tint="-0.499984740745262"/>
      <name val="Segoe UI"/>
      <family val="2"/>
    </font>
    <font>
      <sz val="9"/>
      <color rgb="FF000081"/>
      <name val="Segoe UI"/>
      <family val="2"/>
    </font>
    <font>
      <b/>
      <sz val="10"/>
      <color rgb="FF000081"/>
      <name val="Segoe UI"/>
      <family val="2"/>
    </font>
    <font>
      <sz val="10"/>
      <color rgb="FF000081"/>
      <name val="Segoe UI"/>
      <family val="2"/>
    </font>
    <font>
      <b/>
      <sz val="9"/>
      <color rgb="FF000081"/>
      <name val="Segoe UI"/>
      <family val="2"/>
    </font>
    <font>
      <b/>
      <sz val="9"/>
      <color theme="9" tint="-0.499984740745262"/>
      <name val="Segoe UI"/>
      <family val="2"/>
    </font>
    <font>
      <b/>
      <i/>
      <sz val="14"/>
      <color rgb="FFC00000"/>
      <name val="Segoe UI"/>
      <family val="2"/>
    </font>
    <font>
      <b/>
      <i/>
      <sz val="14"/>
      <color rgb="FFFF0000"/>
      <name val="Segoe UI"/>
      <family val="2"/>
    </font>
    <font>
      <i/>
      <sz val="9"/>
      <name val="Segoe UI"/>
      <family val="2"/>
    </font>
    <font>
      <b/>
      <i/>
      <sz val="10"/>
      <color theme="0"/>
      <name val="Segoe UI"/>
      <family val="2"/>
    </font>
    <font>
      <i/>
      <sz val="9"/>
      <color theme="0"/>
      <name val="Segoe UI"/>
      <family val="2"/>
    </font>
    <font>
      <i/>
      <sz val="8"/>
      <color theme="0"/>
      <name val="Segoe UI"/>
      <family val="2"/>
    </font>
    <font>
      <b/>
      <i/>
      <sz val="9"/>
      <name val="Segoe UI"/>
      <family val="2"/>
    </font>
    <font>
      <b/>
      <i/>
      <sz val="10"/>
      <color theme="1" tint="0.34998626667073579"/>
      <name val="Segoe UI"/>
      <family val="2"/>
    </font>
    <font>
      <b/>
      <sz val="11"/>
      <color rgb="FF000081"/>
      <name val="Segoe UI"/>
      <family val="2"/>
    </font>
    <font>
      <i/>
      <sz val="9"/>
      <color rgb="FF000081"/>
      <name val="Segoe UI"/>
      <family val="2"/>
    </font>
    <font>
      <b/>
      <i/>
      <sz val="12"/>
      <color rgb="FFC00000"/>
      <name val="Segoe UI"/>
      <family val="2"/>
    </font>
    <font>
      <i/>
      <sz val="10"/>
      <name val="Arial"/>
      <family val="2"/>
    </font>
    <font>
      <i/>
      <sz val="10"/>
      <name val="Verdana"/>
      <family val="2"/>
    </font>
    <font>
      <i/>
      <sz val="14"/>
      <name val="Arial"/>
      <family val="2"/>
    </font>
    <font>
      <i/>
      <sz val="12"/>
      <name val="Arial"/>
      <family val="2"/>
    </font>
    <font>
      <i/>
      <sz val="8"/>
      <color theme="0" tint="-0.499984740745262"/>
      <name val="Segoe UI"/>
      <family val="2"/>
    </font>
    <font>
      <b/>
      <sz val="18"/>
      <color theme="0"/>
      <name val="Segoe UI Black"/>
      <family val="2"/>
    </font>
    <font>
      <b/>
      <sz val="14"/>
      <color theme="0"/>
      <name val="Segoe UI Black"/>
      <family val="2"/>
    </font>
    <font>
      <sz val="8"/>
      <name val="Segoe UI Black"/>
      <family val="2"/>
    </font>
    <font>
      <b/>
      <i/>
      <sz val="11"/>
      <color theme="0"/>
      <name val="Segoe UI Black"/>
      <family val="2"/>
    </font>
    <font>
      <u/>
      <sz val="8"/>
      <color indexed="42"/>
      <name val="Segoe UI Black"/>
      <family val="2"/>
    </font>
    <font>
      <sz val="11"/>
      <name val="Segoe UI Black"/>
      <family val="2"/>
    </font>
    <font>
      <i/>
      <sz val="9"/>
      <color theme="1" tint="0.34998626667073579"/>
      <name val="Segoe UI"/>
      <family val="2"/>
    </font>
    <font>
      <b/>
      <sz val="14"/>
      <color rgb="FFFFFFCC"/>
      <name val="Segoe UI Black"/>
      <family val="2"/>
    </font>
    <font>
      <i/>
      <sz val="10"/>
      <name val="Segoe UI"/>
      <family val="2"/>
    </font>
    <font>
      <b/>
      <i/>
      <sz val="10"/>
      <name val="Segoe UI"/>
      <family val="2"/>
    </font>
    <font>
      <b/>
      <sz val="14"/>
      <color indexed="26"/>
      <name val="Segoe UI Black"/>
      <family val="2"/>
    </font>
    <font>
      <b/>
      <i/>
      <sz val="18"/>
      <color theme="3" tint="0.39997558519241921"/>
      <name val="Rage Italic"/>
      <family val="4"/>
    </font>
    <font>
      <b/>
      <i/>
      <sz val="10"/>
      <color theme="1" tint="0.14999847407452621"/>
      <name val="Segoe UI"/>
      <family val="2"/>
    </font>
    <font>
      <sz val="10"/>
      <name val="Segoe UI Black"/>
      <family val="2"/>
    </font>
    <font>
      <b/>
      <i/>
      <sz val="10"/>
      <color rgb="FFC00000"/>
      <name val="Segoe UI"/>
      <family val="2"/>
    </font>
    <font>
      <b/>
      <i/>
      <sz val="11"/>
      <color rgb="FFC00000"/>
      <name val="Segoe UI"/>
      <family val="2"/>
    </font>
    <font>
      <sz val="10"/>
      <color rgb="FFFFFFCC"/>
      <name val="Segoe UI Black"/>
      <family val="2"/>
    </font>
    <font>
      <b/>
      <sz val="16"/>
      <color rgb="FFFFFFCC"/>
      <name val="Segoe UI Black"/>
      <family val="2"/>
    </font>
    <font>
      <b/>
      <sz val="12"/>
      <color theme="0"/>
      <name val="Segoe UI Black"/>
      <family val="2"/>
    </font>
    <font>
      <b/>
      <sz val="10"/>
      <color theme="0"/>
      <name val="Segoe UI Black"/>
      <family val="2"/>
    </font>
    <font>
      <sz val="12"/>
      <name val="Segoe UI Black"/>
      <family val="2"/>
    </font>
    <font>
      <b/>
      <sz val="11"/>
      <color theme="0"/>
      <name val="Segoe UI Black"/>
      <family val="2"/>
    </font>
    <font>
      <b/>
      <sz val="9"/>
      <color rgb="FFFF0000"/>
      <name val="Segoe UI"/>
      <family val="2"/>
    </font>
    <font>
      <b/>
      <sz val="12"/>
      <color indexed="26"/>
      <name val="Segoe UI Black"/>
      <family val="2"/>
    </font>
    <font>
      <b/>
      <sz val="11"/>
      <color theme="3" tint="-0.249977111117893"/>
      <name val="Segoe UI Black"/>
      <family val="2"/>
    </font>
    <font>
      <b/>
      <i/>
      <sz val="9"/>
      <color theme="1" tint="0.34998626667073579"/>
      <name val="Segoe UI"/>
      <family val="2"/>
    </font>
    <font>
      <b/>
      <i/>
      <sz val="10"/>
      <color theme="0"/>
      <name val="Segoe UI Black"/>
      <family val="2"/>
    </font>
    <font>
      <b/>
      <sz val="16"/>
      <color rgb="FFFFFF99"/>
      <name val="Segoe UI Black"/>
      <family val="2"/>
    </font>
    <font>
      <b/>
      <i/>
      <sz val="9"/>
      <color theme="0"/>
      <name val="Segoe UI"/>
      <family val="2"/>
    </font>
    <font>
      <b/>
      <i/>
      <sz val="16"/>
      <color theme="0"/>
      <name val="Segoe UI Black"/>
      <family val="2"/>
    </font>
    <font>
      <i/>
      <sz val="9"/>
      <color theme="3" tint="-0.499984740745262"/>
      <name val="Segoe UI"/>
      <family val="2"/>
    </font>
    <font>
      <sz val="9"/>
      <color theme="3" tint="-0.499984740745262"/>
      <name val="Segoe UI"/>
      <family val="2"/>
    </font>
    <font>
      <b/>
      <sz val="10"/>
      <color theme="3" tint="-0.499984740745262"/>
      <name val="Segoe UI"/>
      <family val="2"/>
    </font>
    <font>
      <b/>
      <i/>
      <sz val="12"/>
      <color theme="0"/>
      <name val="Segoe UI Black"/>
      <family val="2"/>
    </font>
    <font>
      <b/>
      <i/>
      <sz val="14"/>
      <color theme="0"/>
      <name val="Segoe UI Black"/>
      <family val="2"/>
    </font>
    <font>
      <i/>
      <sz val="8"/>
      <color theme="3" tint="-0.499984740745262"/>
      <name val="Segoe UI"/>
      <family val="2"/>
    </font>
    <font>
      <b/>
      <i/>
      <sz val="10"/>
      <color theme="3" tint="-0.499984740745262"/>
      <name val="Segoe UI"/>
      <family val="2"/>
    </font>
    <font>
      <b/>
      <sz val="11"/>
      <color theme="3" tint="-0.499984740745262"/>
      <name val="Segoe UI"/>
      <family val="2"/>
    </font>
    <font>
      <b/>
      <sz val="11"/>
      <color theme="1" tint="0.34998626667073579"/>
      <name val="Segoe UI"/>
      <family val="2"/>
    </font>
    <font>
      <b/>
      <sz val="10"/>
      <color theme="1" tint="0.34998626667073579"/>
      <name val="Segoe UI"/>
      <family val="2"/>
    </font>
    <font>
      <b/>
      <sz val="18"/>
      <color theme="0"/>
      <name val="Segoe UI"/>
      <family val="2"/>
    </font>
    <font>
      <b/>
      <sz val="10"/>
      <color rgb="FFFF0000"/>
      <name val="Segoe UI Black"/>
      <family val="2"/>
    </font>
    <font>
      <b/>
      <sz val="14"/>
      <color theme="0" tint="-0.249977111117893"/>
      <name val="Rage Italic"/>
      <family val="4"/>
    </font>
    <font>
      <i/>
      <sz val="14"/>
      <color rgb="FFC00000"/>
      <name val="Segoe UI Black"/>
      <family val="2"/>
    </font>
    <font>
      <b/>
      <i/>
      <sz val="14"/>
      <color rgb="FFC00000"/>
      <name val="Segoe UI Black"/>
      <family val="2"/>
    </font>
    <font>
      <b/>
      <i/>
      <u/>
      <sz val="14"/>
      <name val="Segoe UI Black"/>
      <family val="2"/>
    </font>
    <font>
      <b/>
      <i/>
      <sz val="14"/>
      <name val="Segoe UI Black"/>
      <family val="2"/>
    </font>
    <font>
      <sz val="11"/>
      <name val="Verdana"/>
      <family val="2"/>
    </font>
    <font>
      <u/>
      <sz val="11"/>
      <color indexed="42"/>
      <name val="Segoe UI"/>
      <family val="2"/>
    </font>
    <font>
      <u/>
      <sz val="11"/>
      <color indexed="42"/>
      <name val="Segoe UI Black"/>
      <family val="2"/>
    </font>
    <font>
      <b/>
      <i/>
      <u/>
      <sz val="12"/>
      <color theme="0"/>
      <name val="Segoe UI Black"/>
      <family val="2"/>
    </font>
    <font>
      <b/>
      <sz val="16"/>
      <color theme="0"/>
      <name val="Segoe UI Black"/>
      <family val="2"/>
    </font>
    <font>
      <sz val="16"/>
      <color theme="0"/>
      <name val="Segoe UI Black"/>
      <family val="2"/>
    </font>
    <font>
      <sz val="10"/>
      <color theme="0"/>
      <name val="Segoe UI Black"/>
      <family val="2"/>
    </font>
  </fonts>
  <fills count="44">
    <fill>
      <patternFill patternType="none"/>
    </fill>
    <fill>
      <patternFill patternType="gray125"/>
    </fill>
    <fill>
      <patternFill patternType="solid">
        <fgColor indexed="9"/>
        <bgColor indexed="64"/>
      </patternFill>
    </fill>
    <fill>
      <patternFill patternType="solid">
        <fgColor rgb="FFEBF1DE"/>
        <bgColor rgb="FFEBF1DE"/>
      </patternFill>
    </fill>
    <fill>
      <patternFill patternType="solid">
        <fgColor theme="6" tint="-0.499984740745262"/>
        <bgColor theme="6" tint="-0.499984740745262"/>
      </patternFill>
    </fill>
    <fill>
      <patternFill patternType="solid">
        <fgColor theme="6" tint="0.79998168889431442"/>
        <bgColor indexed="64"/>
      </patternFill>
    </fill>
    <fill>
      <patternFill patternType="solid">
        <fgColor theme="6" tint="0.39994506668294322"/>
        <bgColor theme="6" tint="0.39994506668294322"/>
      </patternFill>
    </fill>
    <fill>
      <patternFill patternType="solid">
        <fgColor theme="2" tint="-0.499984740745262"/>
        <bgColor theme="2" tint="-0.499984740745262"/>
      </patternFill>
    </fill>
    <fill>
      <patternFill patternType="solid">
        <fgColor rgb="FFFFFFCC"/>
        <bgColor indexed="64"/>
      </patternFill>
    </fill>
    <fill>
      <patternFill patternType="solid">
        <fgColor theme="9" tint="0.59999389629810485"/>
        <bgColor indexed="64"/>
      </patternFill>
    </fill>
    <fill>
      <patternFill patternType="solid">
        <fgColor theme="5" tint="-0.249977111117893"/>
        <bgColor indexed="64"/>
      </patternFill>
    </fill>
    <fill>
      <patternFill patternType="solid">
        <fgColor theme="5" tint="-0.24994659260841701"/>
        <bgColor indexed="64"/>
      </patternFill>
    </fill>
    <fill>
      <patternFill patternType="solid">
        <fgColor theme="2" tint="-0.749992370372631"/>
        <bgColor theme="6" tint="-0.499984740745262"/>
      </patternFill>
    </fill>
    <fill>
      <patternFill patternType="solid">
        <fgColor theme="2" tint="-0.749961851863155"/>
        <bgColor indexed="64"/>
      </patternFill>
    </fill>
    <fill>
      <patternFill patternType="solid">
        <fgColor theme="0"/>
        <bgColor indexed="64"/>
      </patternFill>
    </fill>
    <fill>
      <patternFill patternType="solid">
        <fgColor rgb="FF996633"/>
        <bgColor indexed="64"/>
      </patternFill>
    </fill>
    <fill>
      <patternFill patternType="solid">
        <fgColor rgb="FFC00000"/>
        <bgColor indexed="64"/>
      </patternFill>
    </fill>
    <fill>
      <patternFill patternType="solid">
        <fgColor theme="6" tint="0.59999389629810485"/>
        <bgColor indexed="64"/>
      </patternFill>
    </fill>
    <fill>
      <patternFill patternType="solid">
        <fgColor rgb="FFFFFFCC"/>
        <bgColor theme="6" tint="-0.499984740745262"/>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2" tint="-0.499984740745262"/>
        <bgColor indexed="64"/>
      </patternFill>
    </fill>
    <fill>
      <patternFill patternType="solid">
        <fgColor theme="2" tint="-9.9948118533890809E-2"/>
        <bgColor indexed="64"/>
      </patternFill>
    </fill>
    <fill>
      <patternFill patternType="solid">
        <fgColor theme="9" tint="0.39997558519241921"/>
        <bgColor indexed="64"/>
      </patternFill>
    </fill>
    <fill>
      <patternFill patternType="solid">
        <fgColor theme="6" tint="-0.499984740745262"/>
        <bgColor indexed="64"/>
      </patternFill>
    </fill>
    <fill>
      <patternFill patternType="solid">
        <fgColor theme="8" tint="-0.499984740745262"/>
        <bgColor indexed="64"/>
      </patternFill>
    </fill>
    <fill>
      <patternFill patternType="solid">
        <fgColor theme="2" tint="-0.749992370372631"/>
        <bgColor indexed="64"/>
      </patternFill>
    </fill>
    <fill>
      <patternFill patternType="solid">
        <fgColor theme="6" tint="-0.249977111117893"/>
        <bgColor indexed="64"/>
      </patternFill>
    </fill>
    <fill>
      <patternFill patternType="solid">
        <fgColor theme="9" tint="0.39994506668294322"/>
        <bgColor indexed="64"/>
      </patternFill>
    </fill>
    <fill>
      <patternFill patternType="solid">
        <fgColor theme="0" tint="-0.499984740745262"/>
        <bgColor indexed="64"/>
      </patternFill>
    </fill>
    <fill>
      <patternFill patternType="solid">
        <fgColor theme="2"/>
        <bgColor indexed="64"/>
      </patternFill>
    </fill>
    <fill>
      <patternFill patternType="solid">
        <fgColor theme="2" tint="-0.749992370372631"/>
        <bgColor rgb="FFEBF1DE"/>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CC"/>
        <bgColor rgb="FFEBF1DE"/>
      </patternFill>
    </fill>
    <fill>
      <patternFill patternType="solid">
        <fgColor indexed="26"/>
        <bgColor indexed="64"/>
      </patternFill>
    </fill>
    <fill>
      <patternFill patternType="solid">
        <fgColor theme="5" tint="-0.499984740745262"/>
        <bgColor indexed="64"/>
      </patternFill>
    </fill>
    <fill>
      <patternFill patternType="solid">
        <fgColor theme="0" tint="-4.9989318521683403E-2"/>
        <bgColor indexed="64"/>
      </patternFill>
    </fill>
    <fill>
      <patternFill patternType="solid">
        <fgColor theme="9" tint="-0.249977111117893"/>
        <bgColor indexed="64"/>
      </patternFill>
    </fill>
    <fill>
      <patternFill patternType="solid">
        <fgColor theme="7" tint="-0.249977111117893"/>
        <bgColor indexed="64"/>
      </patternFill>
    </fill>
    <fill>
      <patternFill patternType="solid">
        <fgColor theme="4" tint="-0.499984740745262"/>
        <bgColor indexed="64"/>
      </patternFill>
    </fill>
    <fill>
      <patternFill patternType="solid">
        <fgColor theme="3" tint="-0.499984740745262"/>
        <bgColor indexed="64"/>
      </patternFill>
    </fill>
    <fill>
      <patternFill patternType="solid">
        <fgColor theme="4" tint="-0.249977111117893"/>
        <bgColor indexed="64"/>
      </patternFill>
    </fill>
    <fill>
      <patternFill patternType="solid">
        <fgColor rgb="FF006600"/>
        <bgColor indexed="64"/>
      </patternFill>
    </fill>
  </fills>
  <borders count="258">
    <border>
      <left/>
      <right/>
      <top/>
      <bottom/>
      <diagonal/>
    </border>
    <border>
      <left/>
      <right style="thin">
        <color theme="0" tint="-0.24994659260841701"/>
      </right>
      <top/>
      <bottom/>
      <diagonal/>
    </border>
    <border>
      <left style="thin">
        <color theme="6" tint="-0.499984740745262"/>
      </left>
      <right style="thin">
        <color theme="6" tint="-0.499984740745262"/>
      </right>
      <top style="thick">
        <color theme="6" tint="-0.499984740745262"/>
      </top>
      <bottom style="thick">
        <color theme="6" tint="-0.499984740745262"/>
      </bottom>
      <diagonal/>
    </border>
    <border>
      <left/>
      <right/>
      <top style="thin">
        <color rgb="FFC0C0C0"/>
      </top>
      <bottom style="thin">
        <color rgb="FFC0C0C0"/>
      </bottom>
      <diagonal/>
    </border>
    <border>
      <left style="thin">
        <color theme="0" tint="-0.24994659260841701"/>
      </left>
      <right/>
      <top/>
      <bottom/>
      <diagonal/>
    </border>
    <border>
      <left style="thin">
        <color rgb="FFC0C0C0"/>
      </left>
      <right/>
      <top/>
      <bottom/>
      <diagonal/>
    </border>
    <border>
      <left/>
      <right style="thin">
        <color rgb="FFC0C0C0"/>
      </right>
      <top/>
      <bottom/>
      <diagonal/>
    </border>
    <border>
      <left/>
      <right/>
      <top style="thin">
        <color rgb="FFC0C0C0"/>
      </top>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indexed="22"/>
      </left>
      <right/>
      <top/>
      <bottom/>
      <diagonal/>
    </border>
    <border>
      <left style="thin">
        <color theme="0" tint="-0.24994659260841701"/>
      </left>
      <right/>
      <top style="thin">
        <color theme="0" tint="-0.24994659260841701"/>
      </top>
      <bottom style="thin">
        <color theme="0" tint="-0.24994659260841701"/>
      </bottom>
      <diagonal/>
    </border>
    <border>
      <left style="thin">
        <color theme="5" tint="-0.24994659260841701"/>
      </left>
      <right/>
      <top style="thin">
        <color theme="5" tint="-0.24994659260841701"/>
      </top>
      <bottom style="thin">
        <color theme="5" tint="-0.24994659260841701"/>
      </bottom>
      <diagonal/>
    </border>
    <border>
      <left/>
      <right style="thin">
        <color theme="5" tint="-0.24994659260841701"/>
      </right>
      <top style="thin">
        <color theme="5" tint="-0.24994659260841701"/>
      </top>
      <bottom style="thin">
        <color theme="5" tint="-0.24994659260841701"/>
      </bottom>
      <diagonal/>
    </border>
    <border>
      <left style="thick">
        <color theme="2" tint="-0.749961851863155"/>
      </left>
      <right/>
      <top style="thick">
        <color theme="2" tint="-0.749961851863155"/>
      </top>
      <bottom style="thick">
        <color theme="2" tint="-0.749961851863155"/>
      </bottom>
      <diagonal/>
    </border>
    <border>
      <left/>
      <right/>
      <top style="thick">
        <color theme="2" tint="-0.749961851863155"/>
      </top>
      <bottom style="thick">
        <color theme="2" tint="-0.749961851863155"/>
      </bottom>
      <diagonal/>
    </border>
    <border>
      <left/>
      <right/>
      <top style="medium">
        <color rgb="FF996633"/>
      </top>
      <bottom/>
      <diagonal/>
    </border>
    <border>
      <left/>
      <right style="thin">
        <color rgb="FFC0C0C0"/>
      </right>
      <top style="thin">
        <color rgb="FFC0C0C0"/>
      </top>
      <bottom/>
      <diagonal/>
    </border>
    <border>
      <left/>
      <right/>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right style="thin">
        <color theme="0" tint="-0.14996795556505021"/>
      </right>
      <top/>
      <bottom/>
      <diagonal/>
    </border>
    <border>
      <left style="thin">
        <color rgb="FFC0C0C0"/>
      </left>
      <right/>
      <top style="thin">
        <color rgb="FFC0C0C0"/>
      </top>
      <bottom/>
      <diagonal/>
    </border>
    <border>
      <left/>
      <right style="thin">
        <color theme="0" tint="-0.14996795556505021"/>
      </right>
      <top/>
      <bottom style="thin">
        <color theme="0" tint="-0.14993743705557422"/>
      </bottom>
      <diagonal/>
    </border>
    <border>
      <left/>
      <right/>
      <top/>
      <bottom style="thin">
        <color theme="0" tint="-0.14993743705557422"/>
      </bottom>
      <diagonal/>
    </border>
    <border>
      <left/>
      <right/>
      <top/>
      <bottom style="thin">
        <color rgb="FF996600"/>
      </bottom>
      <diagonal/>
    </border>
    <border>
      <left style="medium">
        <color rgb="FFC00000"/>
      </left>
      <right style="medium">
        <color rgb="FFC00000"/>
      </right>
      <top style="medium">
        <color rgb="FFC00000"/>
      </top>
      <bottom style="medium">
        <color rgb="FFC00000"/>
      </bottom>
      <diagonal/>
    </border>
    <border>
      <left/>
      <right/>
      <top style="thin">
        <color theme="0" tint="-0.24994659260841701"/>
      </top>
      <bottom/>
      <diagonal/>
    </border>
    <border>
      <left/>
      <right/>
      <top style="thin">
        <color rgb="FF996600"/>
      </top>
      <bottom style="thin">
        <color rgb="FF996600"/>
      </bottom>
      <diagonal/>
    </border>
    <border>
      <left style="thin">
        <color theme="0" tint="-0.24994659260841701"/>
      </left>
      <right/>
      <top/>
      <bottom style="thin">
        <color theme="0" tint="-0.24994659260841701"/>
      </bottom>
      <diagonal/>
    </border>
    <border>
      <left/>
      <right/>
      <top style="thin">
        <color theme="0" tint="-0.24994659260841701"/>
      </top>
      <bottom style="thin">
        <color theme="0" tint="-0.24994659260841701"/>
      </bottom>
      <diagonal/>
    </border>
    <border>
      <left style="thin">
        <color theme="9" tint="-0.499984740745262"/>
      </left>
      <right style="thin">
        <color theme="9" tint="-0.499984740745262"/>
      </right>
      <top style="thin">
        <color theme="9" tint="-0.499984740745262"/>
      </top>
      <bottom style="thin">
        <color theme="9" tint="-0.499984740745262"/>
      </bottom>
      <diagonal/>
    </border>
    <border>
      <left/>
      <right style="medium">
        <color rgb="FF996633"/>
      </right>
      <top/>
      <bottom/>
      <diagonal/>
    </border>
    <border>
      <left/>
      <right style="thick">
        <color theme="2" tint="-0.749961851863155"/>
      </right>
      <top style="thick">
        <color theme="2" tint="-0.749961851863155"/>
      </top>
      <bottom style="thick">
        <color theme="2" tint="-0.749961851863155"/>
      </bottom>
      <diagonal/>
    </border>
    <border>
      <left style="thin">
        <color rgb="FF996600"/>
      </left>
      <right style="thin">
        <color rgb="FF996600"/>
      </right>
      <top style="thin">
        <color rgb="FF996600"/>
      </top>
      <bottom/>
      <diagonal/>
    </border>
    <border>
      <left style="thin">
        <color rgb="FF996600"/>
      </left>
      <right style="thin">
        <color rgb="FF996600"/>
      </right>
      <top/>
      <bottom style="thin">
        <color rgb="FF996600"/>
      </bottom>
      <diagonal/>
    </border>
    <border>
      <left style="thin">
        <color rgb="FF996600"/>
      </left>
      <right style="thin">
        <color rgb="FF996600"/>
      </right>
      <top style="hair">
        <color rgb="FF996600"/>
      </top>
      <bottom style="hair">
        <color rgb="FF996600"/>
      </bottom>
      <diagonal/>
    </border>
    <border>
      <left style="thin">
        <color rgb="FF996600"/>
      </left>
      <right style="thin">
        <color rgb="FF996600"/>
      </right>
      <top style="hair">
        <color rgb="FF996600"/>
      </top>
      <bottom style="thin">
        <color rgb="FF996600"/>
      </bottom>
      <diagonal/>
    </border>
    <border>
      <left style="thin">
        <color rgb="FF996600"/>
      </left>
      <right style="thin">
        <color rgb="FF996600"/>
      </right>
      <top style="thin">
        <color rgb="FF996600"/>
      </top>
      <bottom style="hair">
        <color rgb="FF9966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thin">
        <color auto="1"/>
      </bottom>
      <diagonal/>
    </border>
    <border>
      <left/>
      <right style="thin">
        <color auto="1"/>
      </right>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ck">
        <color rgb="FFC00000"/>
      </left>
      <right style="thick">
        <color rgb="FFC00000"/>
      </right>
      <top style="thick">
        <color rgb="FFC00000"/>
      </top>
      <bottom style="thick">
        <color rgb="FFC00000"/>
      </bottom>
      <diagonal/>
    </border>
    <border>
      <left style="thin">
        <color rgb="FF996600"/>
      </left>
      <right style="thin">
        <color rgb="FF996600"/>
      </right>
      <top/>
      <bottom style="hair">
        <color rgb="FF996600"/>
      </bottom>
      <diagonal/>
    </border>
    <border>
      <left style="thin">
        <color rgb="FFC00000"/>
      </left>
      <right style="thin">
        <color rgb="FFC00000"/>
      </right>
      <top style="thin">
        <color rgb="FFC00000"/>
      </top>
      <bottom style="thin">
        <color rgb="FFC00000"/>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style="thick">
        <color theme="2" tint="-0.749961851863155"/>
      </top>
      <bottom/>
      <diagonal/>
    </border>
    <border>
      <left style="thin">
        <color theme="0" tint="-0.24994659260841701"/>
      </left>
      <right/>
      <top style="thick">
        <color theme="2" tint="-0.749961851863155"/>
      </top>
      <bottom/>
      <diagonal/>
    </border>
    <border>
      <left/>
      <right style="thin">
        <color theme="0" tint="-0.24994659260841701"/>
      </right>
      <top style="thick">
        <color theme="2" tint="-0.749961851863155"/>
      </top>
      <bottom/>
      <diagonal/>
    </border>
    <border>
      <left style="thin">
        <color rgb="FF996600"/>
      </left>
      <right style="thin">
        <color rgb="FF996600"/>
      </right>
      <top style="thin">
        <color rgb="FF996600"/>
      </top>
      <bottom style="thin">
        <color rgb="FF996600"/>
      </bottom>
      <diagonal/>
    </border>
    <border>
      <left style="thin">
        <color theme="9" tint="-0.499984740745262"/>
      </left>
      <right style="thin">
        <color theme="9" tint="-0.499984740745262"/>
      </right>
      <top style="thin">
        <color rgb="FF996600"/>
      </top>
      <bottom style="hair">
        <color theme="9" tint="-0.499984740745262"/>
      </bottom>
      <diagonal/>
    </border>
    <border>
      <left style="thin">
        <color theme="9" tint="-0.499984740745262"/>
      </left>
      <right style="thin">
        <color theme="9" tint="-0.499984740745262"/>
      </right>
      <top style="hair">
        <color theme="9" tint="-0.499984740745262"/>
      </top>
      <bottom style="thin">
        <color theme="9" tint="-0.499984740745262"/>
      </bottom>
      <diagonal/>
    </border>
    <border>
      <left style="thin">
        <color theme="9" tint="-0.499984740745262"/>
      </left>
      <right style="thin">
        <color theme="9" tint="-0.499984740745262"/>
      </right>
      <top style="thin">
        <color theme="9" tint="-0.499984740745262"/>
      </top>
      <bottom style="hair">
        <color theme="9" tint="-0.499984740745262"/>
      </bottom>
      <diagonal/>
    </border>
    <border>
      <left style="thin">
        <color theme="2" tint="-0.749961851863155"/>
      </left>
      <right style="thin">
        <color theme="2" tint="-0.749961851863155"/>
      </right>
      <top style="thin">
        <color theme="2" tint="-0.749961851863155"/>
      </top>
      <bottom style="thin">
        <color theme="2" tint="-0.749961851863155"/>
      </bottom>
      <diagonal/>
    </border>
    <border>
      <left/>
      <right/>
      <top/>
      <bottom style="hair">
        <color theme="9" tint="-0.499984740745262"/>
      </bottom>
      <diagonal/>
    </border>
    <border>
      <left/>
      <right/>
      <top/>
      <bottom style="hair">
        <color theme="2" tint="-0.499984740745262"/>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style="thin">
        <color rgb="FF996633"/>
      </left>
      <right style="thin">
        <color rgb="FF996633"/>
      </right>
      <top style="thin">
        <color rgb="FF996633"/>
      </top>
      <bottom style="thin">
        <color rgb="FF996633"/>
      </bottom>
      <diagonal/>
    </border>
    <border>
      <left style="thin">
        <color rgb="FF996633"/>
      </left>
      <right style="thin">
        <color rgb="FF996633"/>
      </right>
      <top style="hair">
        <color rgb="FF996633"/>
      </top>
      <bottom style="thin">
        <color rgb="FF996633"/>
      </bottom>
      <diagonal/>
    </border>
    <border>
      <left style="thin">
        <color theme="9" tint="-0.499984740745262"/>
      </left>
      <right style="thin">
        <color theme="9" tint="-0.499984740745262"/>
      </right>
      <top style="hair">
        <color theme="9" tint="-0.499984740745262"/>
      </top>
      <bottom style="hair">
        <color theme="9" tint="-0.499984740745262"/>
      </bottom>
      <diagonal/>
    </border>
    <border>
      <left style="thin">
        <color rgb="FF996633"/>
      </left>
      <right style="thin">
        <color rgb="FF996633"/>
      </right>
      <top style="hair">
        <color rgb="FF996600"/>
      </top>
      <bottom style="hair">
        <color rgb="FF996600"/>
      </bottom>
      <diagonal/>
    </border>
    <border>
      <left style="thin">
        <color rgb="FF996633"/>
      </left>
      <right style="thin">
        <color rgb="FF996633"/>
      </right>
      <top style="hair">
        <color rgb="FF996600"/>
      </top>
      <bottom style="thin">
        <color rgb="FF996633"/>
      </bottom>
      <diagonal/>
    </border>
    <border>
      <left style="thin">
        <color rgb="FF996633"/>
      </left>
      <right style="thin">
        <color rgb="FF996633"/>
      </right>
      <top/>
      <bottom style="hair">
        <color rgb="FF996600"/>
      </bottom>
      <diagonal/>
    </border>
    <border>
      <left style="thin">
        <color rgb="FF996633"/>
      </left>
      <right style="thin">
        <color rgb="FF996633"/>
      </right>
      <top style="hair">
        <color rgb="FF996633"/>
      </top>
      <bottom style="hair">
        <color rgb="FF996633"/>
      </bottom>
      <diagonal/>
    </border>
    <border>
      <left style="thin">
        <color theme="7" tint="-0.499984740745262"/>
      </left>
      <right style="thin">
        <color theme="7" tint="0.79998168889431442"/>
      </right>
      <top style="thin">
        <color theme="7" tint="-0.499984740745262"/>
      </top>
      <bottom style="thin">
        <color theme="7" tint="-0.499984740745262"/>
      </bottom>
      <diagonal/>
    </border>
    <border>
      <left style="thin">
        <color theme="7" tint="0.79998168889431442"/>
      </left>
      <right style="thin">
        <color theme="7" tint="-0.499984740745262"/>
      </right>
      <top style="thin">
        <color theme="7" tint="-0.499984740745262"/>
      </top>
      <bottom style="thin">
        <color theme="7" tint="-0.499984740745262"/>
      </bottom>
      <diagonal/>
    </border>
    <border>
      <left style="thin">
        <color theme="9" tint="-0.499984740745262"/>
      </left>
      <right style="thin">
        <color theme="9" tint="-0.499984740745262"/>
      </right>
      <top style="hair">
        <color theme="9" tint="-0.499984740745262"/>
      </top>
      <bottom style="thin">
        <color rgb="FF996600"/>
      </bottom>
      <diagonal/>
    </border>
    <border>
      <left style="thin">
        <color theme="9" tint="-0.499984740745262"/>
      </left>
      <right/>
      <top/>
      <bottom style="thin">
        <color theme="9" tint="-0.499984740745262"/>
      </bottom>
      <diagonal/>
    </border>
    <border>
      <left/>
      <right/>
      <top/>
      <bottom style="thin">
        <color theme="9" tint="-0.499984740745262"/>
      </bottom>
      <diagonal/>
    </border>
    <border>
      <left/>
      <right style="thin">
        <color theme="9" tint="-0.499984740745262"/>
      </right>
      <top/>
      <bottom style="thin">
        <color theme="9" tint="-0.499984740745262"/>
      </bottom>
      <diagonal/>
    </border>
    <border>
      <left style="thin">
        <color rgb="FF996633"/>
      </left>
      <right style="thin">
        <color rgb="FF996633"/>
      </right>
      <top style="thin">
        <color rgb="FF996633"/>
      </top>
      <bottom style="hair">
        <color rgb="FF996600"/>
      </bottom>
      <diagonal/>
    </border>
    <border>
      <left style="thin">
        <color theme="9" tint="-0.499984740745262"/>
      </left>
      <right/>
      <top/>
      <bottom/>
      <diagonal/>
    </border>
    <border>
      <left style="thin">
        <color rgb="FF996600"/>
      </left>
      <right style="thin">
        <color rgb="FF996600"/>
      </right>
      <top style="thin">
        <color theme="6" tint="-0.499984740745262"/>
      </top>
      <bottom style="thin">
        <color rgb="FF996600"/>
      </bottom>
      <diagonal/>
    </border>
    <border>
      <left style="thin">
        <color theme="6" tint="-0.499984740745262"/>
      </left>
      <right style="thin">
        <color theme="6" tint="-0.499984740745262"/>
      </right>
      <top style="thin">
        <color theme="6" tint="-0.499984740745262"/>
      </top>
      <bottom style="thin">
        <color theme="6" tint="0.79998168889431442"/>
      </bottom>
      <diagonal/>
    </border>
    <border>
      <left style="thin">
        <color theme="6" tint="-0.499984740745262"/>
      </left>
      <right style="thin">
        <color theme="6" tint="-0.499984740745262"/>
      </right>
      <top/>
      <bottom style="thin">
        <color theme="6" tint="-0.499984740745262"/>
      </bottom>
      <diagonal/>
    </border>
    <border>
      <left/>
      <right/>
      <top/>
      <bottom style="hair">
        <color rgb="FF996633"/>
      </bottom>
      <diagonal/>
    </border>
    <border>
      <left/>
      <right/>
      <top style="hair">
        <color rgb="FF996633"/>
      </top>
      <bottom style="hair">
        <color rgb="FF996633"/>
      </bottom>
      <diagonal/>
    </border>
    <border>
      <left/>
      <right/>
      <top style="thin">
        <color theme="9" tint="-0.499984740745262"/>
      </top>
      <bottom style="hair">
        <color theme="9" tint="-0.499984740745262"/>
      </bottom>
      <diagonal/>
    </border>
    <border>
      <left style="thin">
        <color rgb="FF996600"/>
      </left>
      <right style="thin">
        <color rgb="FF996600"/>
      </right>
      <top style="thin">
        <color rgb="FF996600"/>
      </top>
      <bottom style="medium">
        <color rgb="FF996600"/>
      </bottom>
      <diagonal/>
    </border>
    <border>
      <left style="thin">
        <color rgb="FF996600"/>
      </left>
      <right style="thin">
        <color rgb="FF996600"/>
      </right>
      <top/>
      <bottom style="medium">
        <color rgb="FF996600"/>
      </bottom>
      <diagonal/>
    </border>
    <border>
      <left style="thin">
        <color indexed="64"/>
      </left>
      <right style="thin">
        <color indexed="64"/>
      </right>
      <top style="thin">
        <color indexed="64"/>
      </top>
      <bottom style="thin">
        <color indexed="64"/>
      </bottom>
      <diagonal/>
    </border>
    <border>
      <left style="thin">
        <color rgb="FFC00000"/>
      </left>
      <right style="thin">
        <color rgb="FFC00000"/>
      </right>
      <top/>
      <bottom style="thin">
        <color rgb="FFC00000"/>
      </bottom>
      <diagonal/>
    </border>
    <border>
      <left style="thin">
        <color rgb="FFC00000"/>
      </left>
      <right/>
      <top/>
      <bottom style="thin">
        <color rgb="FFC00000"/>
      </bottom>
      <diagonal/>
    </border>
    <border>
      <left style="thin">
        <color theme="2" tint="-0.749961851863155"/>
      </left>
      <right style="thin">
        <color theme="2" tint="-0.749961851863155"/>
      </right>
      <top/>
      <bottom style="thin">
        <color rgb="FFC00000"/>
      </bottom>
      <diagonal/>
    </border>
    <border>
      <left/>
      <right/>
      <top style="hair">
        <color theme="9" tint="-0.499984740745262"/>
      </top>
      <bottom/>
      <diagonal/>
    </border>
    <border>
      <left style="thin">
        <color theme="6" tint="-0.24994659260841701"/>
      </left>
      <right style="thin">
        <color theme="6" tint="-0.24994659260841701"/>
      </right>
      <top style="thin">
        <color theme="6" tint="-0.24994659260841701"/>
      </top>
      <bottom style="hair">
        <color theme="6" tint="-0.24994659260841701"/>
      </bottom>
      <diagonal/>
    </border>
    <border>
      <left style="thin">
        <color theme="6" tint="-0.24994659260841701"/>
      </left>
      <right style="thin">
        <color theme="6" tint="-0.24994659260841701"/>
      </right>
      <top style="hair">
        <color theme="6" tint="-0.24994659260841701"/>
      </top>
      <bottom style="thin">
        <color theme="6" tint="-0.24994659260841701"/>
      </bottom>
      <diagonal/>
    </border>
    <border>
      <left style="thin">
        <color theme="6" tint="-0.24994659260841701"/>
      </left>
      <right style="thin">
        <color theme="6" tint="-0.24994659260841701"/>
      </right>
      <top style="hair">
        <color theme="6" tint="-0.24994659260841701"/>
      </top>
      <bottom style="hair">
        <color theme="6" tint="-0.24994659260841701"/>
      </bottom>
      <diagonal/>
    </border>
    <border>
      <left style="thin">
        <color theme="6" tint="-0.24994659260841701"/>
      </left>
      <right/>
      <top style="thin">
        <color theme="6" tint="-0.24994659260841701"/>
      </top>
      <bottom style="hair">
        <color theme="6" tint="0.39994506668294322"/>
      </bottom>
      <diagonal/>
    </border>
    <border>
      <left/>
      <right style="thin">
        <color theme="6" tint="-0.24994659260841701"/>
      </right>
      <top style="thin">
        <color theme="6" tint="-0.24994659260841701"/>
      </top>
      <bottom style="hair">
        <color theme="6" tint="0.39994506668294322"/>
      </bottom>
      <diagonal/>
    </border>
    <border>
      <left style="thin">
        <color theme="6" tint="-0.24994659260841701"/>
      </left>
      <right/>
      <top style="hair">
        <color theme="6" tint="0.39994506668294322"/>
      </top>
      <bottom style="hair">
        <color theme="6" tint="0.39994506668294322"/>
      </bottom>
      <diagonal/>
    </border>
    <border>
      <left/>
      <right style="thin">
        <color theme="6" tint="-0.24994659260841701"/>
      </right>
      <top style="hair">
        <color theme="6" tint="0.39994506668294322"/>
      </top>
      <bottom style="hair">
        <color theme="6" tint="0.39994506668294322"/>
      </bottom>
      <diagonal/>
    </border>
    <border>
      <left style="thin">
        <color theme="6" tint="-0.24994659260841701"/>
      </left>
      <right/>
      <top style="hair">
        <color theme="6" tint="0.39994506668294322"/>
      </top>
      <bottom style="thin">
        <color theme="6" tint="-0.24994659260841701"/>
      </bottom>
      <diagonal/>
    </border>
    <border>
      <left/>
      <right style="thin">
        <color theme="6" tint="-0.24994659260841701"/>
      </right>
      <top style="hair">
        <color theme="6" tint="0.39994506668294322"/>
      </top>
      <bottom style="thin">
        <color theme="6" tint="-0.24994659260841701"/>
      </bottom>
      <diagonal/>
    </border>
    <border>
      <left style="thin">
        <color theme="3" tint="-0.24994659260841701"/>
      </left>
      <right style="thin">
        <color theme="3" tint="-0.24994659260841701"/>
      </right>
      <top style="thin">
        <color theme="3" tint="-0.24994659260841701"/>
      </top>
      <bottom style="hair">
        <color theme="3" tint="-0.24994659260841701"/>
      </bottom>
      <diagonal/>
    </border>
    <border>
      <left style="thin">
        <color theme="3" tint="-0.24994659260841701"/>
      </left>
      <right style="thin">
        <color theme="3" tint="-0.24994659260841701"/>
      </right>
      <top style="hair">
        <color theme="3" tint="-0.24994659260841701"/>
      </top>
      <bottom style="hair">
        <color theme="3" tint="-0.24994659260841701"/>
      </bottom>
      <diagonal/>
    </border>
    <border>
      <left style="thin">
        <color theme="3" tint="-0.24994659260841701"/>
      </left>
      <right style="thin">
        <color theme="3" tint="-0.24994659260841701"/>
      </right>
      <top style="hair">
        <color theme="3" tint="-0.24994659260841701"/>
      </top>
      <bottom style="thin">
        <color theme="3" tint="-0.24994659260841701"/>
      </bottom>
      <diagonal/>
    </border>
    <border>
      <left style="thin">
        <color theme="0" tint="-0.499984740745262"/>
      </left>
      <right/>
      <top style="thin">
        <color theme="0" tint="-0.499984740745262"/>
      </top>
      <bottom style="hair">
        <color theme="4" tint="0.79998168889431442"/>
      </bottom>
      <diagonal/>
    </border>
    <border>
      <left/>
      <right style="thin">
        <color theme="0" tint="-0.499984740745262"/>
      </right>
      <top style="thin">
        <color theme="0" tint="-0.499984740745262"/>
      </top>
      <bottom style="hair">
        <color theme="4" tint="0.79998168889431442"/>
      </bottom>
      <diagonal/>
    </border>
    <border>
      <left style="thin">
        <color theme="0" tint="-0.499984740745262"/>
      </left>
      <right/>
      <top style="hair">
        <color theme="4" tint="0.79998168889431442"/>
      </top>
      <bottom style="hair">
        <color theme="4" tint="0.79998168889431442"/>
      </bottom>
      <diagonal/>
    </border>
    <border>
      <left/>
      <right style="thin">
        <color theme="0" tint="-0.499984740745262"/>
      </right>
      <top style="hair">
        <color theme="4" tint="0.79998168889431442"/>
      </top>
      <bottom style="hair">
        <color theme="4" tint="0.79998168889431442"/>
      </bottom>
      <diagonal/>
    </border>
    <border>
      <left style="thin">
        <color theme="0" tint="-0.499984740745262"/>
      </left>
      <right/>
      <top style="hair">
        <color theme="4" tint="0.79998168889431442"/>
      </top>
      <bottom style="thin">
        <color theme="0" tint="-0.499984740745262"/>
      </bottom>
      <diagonal/>
    </border>
    <border>
      <left/>
      <right style="thin">
        <color theme="0" tint="-0.499984740745262"/>
      </right>
      <top style="hair">
        <color theme="4" tint="0.79998168889431442"/>
      </top>
      <bottom style="thin">
        <color theme="0" tint="-0.499984740745262"/>
      </bottom>
      <diagonal/>
    </border>
    <border>
      <left style="thin">
        <color theme="6" tint="-0.24994659260841701"/>
      </left>
      <right/>
      <top style="thin">
        <color theme="6" tint="-0.24994659260841701"/>
      </top>
      <bottom style="thin">
        <color theme="6" tint="-0.24994659260841701"/>
      </bottom>
      <diagonal/>
    </border>
    <border>
      <left/>
      <right style="thin">
        <color theme="6" tint="-0.24994659260841701"/>
      </right>
      <top style="thin">
        <color theme="6" tint="-0.24994659260841701"/>
      </top>
      <bottom style="thin">
        <color theme="6" tint="-0.24994659260841701"/>
      </bottom>
      <diagonal/>
    </border>
    <border>
      <left style="thin">
        <color theme="2" tint="-0.499984740745262"/>
      </left>
      <right style="thin">
        <color theme="2" tint="-0.499984740745262"/>
      </right>
      <top style="thin">
        <color theme="2" tint="-0.499984740745262"/>
      </top>
      <bottom style="thin">
        <color rgb="FFC00000"/>
      </bottom>
      <diagonal/>
    </border>
    <border>
      <left style="thin">
        <color theme="0" tint="-0.34998626667073579"/>
      </left>
      <right/>
      <top style="thin">
        <color theme="0" tint="-0.34998626667073579"/>
      </top>
      <bottom style="thin">
        <color theme="5" tint="-0.24994659260841701"/>
      </bottom>
      <diagonal/>
    </border>
    <border>
      <left/>
      <right style="thin">
        <color theme="0" tint="-0.34998626667073579"/>
      </right>
      <top style="thin">
        <color theme="0" tint="-0.34998626667073579"/>
      </top>
      <bottom style="thin">
        <color theme="5" tint="-0.24994659260841701"/>
      </bottom>
      <diagonal/>
    </border>
    <border>
      <left style="thin">
        <color theme="0" tint="-0.34998626667073579"/>
      </left>
      <right/>
      <top style="thin">
        <color theme="0" tint="-0.34998626667073579"/>
      </top>
      <bottom style="hair">
        <color theme="2" tint="-0.499984740745262"/>
      </bottom>
      <diagonal/>
    </border>
    <border>
      <left/>
      <right style="thin">
        <color theme="0" tint="-0.34998626667073579"/>
      </right>
      <top style="thin">
        <color theme="0" tint="-0.34998626667073579"/>
      </top>
      <bottom style="hair">
        <color theme="2" tint="-0.499984740745262"/>
      </bottom>
      <diagonal/>
    </border>
    <border>
      <left style="thin">
        <color theme="2" tint="-0.499984740745262"/>
      </left>
      <right style="thin">
        <color theme="2" tint="-0.499984740745262"/>
      </right>
      <top style="thin">
        <color theme="2" tint="-0.499984740745262"/>
      </top>
      <bottom style="hair">
        <color theme="2" tint="-0.499984740745262"/>
      </bottom>
      <diagonal/>
    </border>
    <border>
      <left style="thin">
        <color theme="2" tint="-0.499984740745262"/>
      </left>
      <right style="thin">
        <color theme="2" tint="-0.499984740745262"/>
      </right>
      <top style="hair">
        <color theme="2" tint="-0.499984740745262"/>
      </top>
      <bottom style="thin">
        <color theme="2" tint="-0.499984740745262"/>
      </bottom>
      <diagonal/>
    </border>
    <border>
      <left style="medium">
        <color rgb="FFC00000"/>
      </left>
      <right/>
      <top style="medium">
        <color rgb="FFC00000"/>
      </top>
      <bottom style="medium">
        <color rgb="FFC00000"/>
      </bottom>
      <diagonal/>
    </border>
    <border>
      <left/>
      <right style="medium">
        <color rgb="FFC00000"/>
      </right>
      <top style="medium">
        <color rgb="FFC00000"/>
      </top>
      <bottom style="medium">
        <color rgb="FFC00000"/>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hair">
        <color theme="2" tint="-0.499984740745262"/>
      </top>
      <bottom style="thin">
        <color theme="5" tint="-0.24994659260841701"/>
      </bottom>
      <diagonal/>
    </border>
    <border>
      <left/>
      <right style="thin">
        <color theme="0" tint="-0.34998626667073579"/>
      </right>
      <top style="hair">
        <color theme="2" tint="-0.499984740745262"/>
      </top>
      <bottom style="thin">
        <color theme="5" tint="-0.24994659260841701"/>
      </bottom>
      <diagonal/>
    </border>
    <border>
      <left style="thin">
        <color rgb="FFC00000"/>
      </left>
      <right/>
      <top style="thin">
        <color rgb="FFC00000"/>
      </top>
      <bottom style="medium">
        <color theme="5" tint="-0.499984740745262"/>
      </bottom>
      <diagonal/>
    </border>
    <border>
      <left/>
      <right style="thin">
        <color rgb="FFC00000"/>
      </right>
      <top style="thin">
        <color rgb="FFC00000"/>
      </top>
      <bottom style="medium">
        <color theme="5" tint="-0.499984740745262"/>
      </bottom>
      <diagonal/>
    </border>
    <border>
      <left style="thin">
        <color theme="0" tint="-0.499984740745262"/>
      </left>
      <right style="thin">
        <color theme="0" tint="-0.499984740745262"/>
      </right>
      <top style="thin">
        <color theme="6" tint="0.79998168889431442"/>
      </top>
      <bottom style="thin">
        <color theme="6" tint="0.79995117038483843"/>
      </bottom>
      <diagonal/>
    </border>
    <border>
      <left style="thin">
        <color theme="0" tint="-0.499984740745262"/>
      </left>
      <right style="thin">
        <color theme="0" tint="-0.499984740745262"/>
      </right>
      <top style="thin">
        <color theme="6" tint="0.79995117038483843"/>
      </top>
      <bottom style="thin">
        <color theme="0" tint="-0.499984740745262"/>
      </bottom>
      <diagonal/>
    </border>
    <border>
      <left/>
      <right/>
      <top style="thin">
        <color auto="1"/>
      </top>
      <bottom style="thin">
        <color auto="1"/>
      </bottom>
      <diagonal/>
    </border>
    <border>
      <left style="thin">
        <color theme="6" tint="-0.24994659260841701"/>
      </left>
      <right style="thin">
        <color theme="6" tint="-0.24994659260841701"/>
      </right>
      <top style="thin">
        <color theme="6" tint="-0.24994659260841701"/>
      </top>
      <bottom style="medium">
        <color theme="6" tint="-0.24994659260841701"/>
      </bottom>
      <diagonal/>
    </border>
    <border>
      <left style="thin">
        <color theme="6" tint="-0.24994659260841701"/>
      </left>
      <right style="thin">
        <color theme="6" tint="-0.24994659260841701"/>
      </right>
      <top/>
      <bottom style="hair">
        <color theme="6" tint="-0.24994659260841701"/>
      </bottom>
      <diagonal/>
    </border>
    <border>
      <left style="thin">
        <color theme="6" tint="-0.24994659260841701"/>
      </left>
      <right style="thin">
        <color theme="6" tint="-0.24994659260841701"/>
      </right>
      <top style="medium">
        <color theme="6" tint="-0.24994659260841701"/>
      </top>
      <bottom style="hair">
        <color theme="6" tint="-0.24994659260841701"/>
      </bottom>
      <diagonal/>
    </border>
    <border>
      <left style="thin">
        <color theme="6" tint="-0.24994659260841701"/>
      </left>
      <right style="thin">
        <color theme="6" tint="-0.24994659260841701"/>
      </right>
      <top style="thin">
        <color rgb="FF996600"/>
      </top>
      <bottom style="medium">
        <color theme="6" tint="-0.499984740745262"/>
      </bottom>
      <diagonal/>
    </border>
    <border>
      <left style="thin">
        <color theme="2" tint="-0.749961851863155"/>
      </left>
      <right style="thin">
        <color theme="2" tint="-0.749961851863155"/>
      </right>
      <top style="hair">
        <color theme="2" tint="-0.749961851863155"/>
      </top>
      <bottom style="hair">
        <color theme="2" tint="-0.749961851863155"/>
      </bottom>
      <diagonal/>
    </border>
    <border>
      <left style="thin">
        <color theme="2" tint="-0.749961851863155"/>
      </left>
      <right style="thin">
        <color theme="2" tint="-0.749961851863155"/>
      </right>
      <top style="hair">
        <color theme="2" tint="-0.749961851863155"/>
      </top>
      <bottom style="thin">
        <color theme="2" tint="-0.749961851863155"/>
      </bottom>
      <diagonal/>
    </border>
    <border>
      <left style="thin">
        <color theme="2" tint="-0.749961851863155"/>
      </left>
      <right style="thin">
        <color theme="2" tint="-0.749961851863155"/>
      </right>
      <top style="thin">
        <color theme="2" tint="-0.749961851863155"/>
      </top>
      <bottom style="medium">
        <color theme="2" tint="-0.499984740745262"/>
      </bottom>
      <diagonal/>
    </border>
    <border>
      <left style="thin">
        <color theme="2" tint="-0.749961851863155"/>
      </left>
      <right style="thin">
        <color theme="2" tint="-0.749961851863155"/>
      </right>
      <top/>
      <bottom style="hair">
        <color theme="2" tint="-0.749961851863155"/>
      </bottom>
      <diagonal/>
    </border>
    <border>
      <left style="thin">
        <color theme="2" tint="-0.499984740745262"/>
      </left>
      <right style="thin">
        <color theme="2" tint="-0.499984740745262"/>
      </right>
      <top style="hair">
        <color theme="2" tint="-0.499984740745262"/>
      </top>
      <bottom style="hair">
        <color theme="2" tint="-0.499984740745262"/>
      </bottom>
      <diagonal/>
    </border>
    <border>
      <left/>
      <right/>
      <top style="thin">
        <color rgb="FF996600"/>
      </top>
      <bottom/>
      <diagonal/>
    </border>
    <border>
      <left/>
      <right style="thin">
        <color theme="0" tint="-0.24994659260841701"/>
      </right>
      <top style="thin">
        <color indexed="64"/>
      </top>
      <bottom/>
      <diagonal/>
    </border>
    <border>
      <left/>
      <right style="thin">
        <color indexed="64"/>
      </right>
      <top style="thin">
        <color theme="0" tint="-0.24994659260841701"/>
      </top>
      <bottom style="thin">
        <color theme="0" tint="-0.24994659260841701"/>
      </bottom>
      <diagonal/>
    </border>
    <border>
      <left style="thin">
        <color theme="9" tint="-0.499984740745262"/>
      </left>
      <right style="thin">
        <color indexed="64"/>
      </right>
      <top style="thin">
        <color theme="9" tint="-0.499984740745262"/>
      </top>
      <bottom style="hair">
        <color theme="9" tint="-0.499984740745262"/>
      </bottom>
      <diagonal/>
    </border>
    <border>
      <left style="thin">
        <color theme="9" tint="-0.499984740745262"/>
      </left>
      <right style="thin">
        <color indexed="64"/>
      </right>
      <top style="hair">
        <color theme="9" tint="-0.499984740745262"/>
      </top>
      <bottom style="hair">
        <color theme="9" tint="-0.499984740745262"/>
      </bottom>
      <diagonal/>
    </border>
    <border>
      <left style="thin">
        <color theme="9" tint="-0.499984740745262"/>
      </left>
      <right style="thin">
        <color indexed="64"/>
      </right>
      <top style="hair">
        <color theme="9" tint="-0.499984740745262"/>
      </top>
      <bottom style="thin">
        <color rgb="FF996600"/>
      </bottom>
      <diagonal/>
    </border>
    <border>
      <left/>
      <right style="thin">
        <color theme="0" tint="-0.24994659260841701"/>
      </right>
      <top/>
      <bottom style="thin">
        <color indexed="64"/>
      </bottom>
      <diagonal/>
    </border>
    <border>
      <left/>
      <right/>
      <top/>
      <bottom style="hair">
        <color theme="0" tint="-0.14996795556505021"/>
      </bottom>
      <diagonal/>
    </border>
    <border>
      <left style="thin">
        <color theme="0" tint="-0.24994659260841701"/>
      </left>
      <right/>
      <top/>
      <bottom style="thick">
        <color theme="2" tint="-0.749961851863155"/>
      </bottom>
      <diagonal/>
    </border>
    <border>
      <left/>
      <right/>
      <top/>
      <bottom style="thick">
        <color theme="2" tint="-0.749961851863155"/>
      </bottom>
      <diagonal/>
    </border>
    <border>
      <left/>
      <right style="thin">
        <color theme="0" tint="-0.24994659260841701"/>
      </right>
      <top/>
      <bottom style="thick">
        <color theme="2" tint="-0.749961851863155"/>
      </bottom>
      <diagonal/>
    </border>
    <border>
      <left style="thin">
        <color rgb="FF996600"/>
      </left>
      <right style="thin">
        <color rgb="FF996600"/>
      </right>
      <top style="medium">
        <color rgb="FF996600"/>
      </top>
      <bottom style="thin">
        <color rgb="FF996600"/>
      </bottom>
      <diagonal/>
    </border>
    <border>
      <left style="thin">
        <color theme="9" tint="-0.499984740745262"/>
      </left>
      <right style="thin">
        <color theme="9" tint="-0.499984740745262"/>
      </right>
      <top/>
      <bottom style="hair">
        <color theme="9" tint="-0.499984740745262"/>
      </bottom>
      <diagonal/>
    </border>
    <border>
      <left style="medium">
        <color theme="5" tint="-0.24994659260841701"/>
      </left>
      <right/>
      <top style="medium">
        <color theme="5" tint="-0.24994659260841701"/>
      </top>
      <bottom style="medium">
        <color theme="5" tint="-0.24994659260841701"/>
      </bottom>
      <diagonal/>
    </border>
    <border>
      <left/>
      <right style="medium">
        <color theme="5" tint="-0.24994659260841701"/>
      </right>
      <top style="medium">
        <color theme="5" tint="-0.24994659260841701"/>
      </top>
      <bottom style="medium">
        <color theme="5" tint="-0.24994659260841701"/>
      </bottom>
      <diagonal/>
    </border>
    <border>
      <left style="thin">
        <color theme="6" tint="-0.24994659260841701"/>
      </left>
      <right style="thin">
        <color theme="6" tint="-0.24994659260841701"/>
      </right>
      <top style="thin">
        <color theme="6" tint="-0.24994659260841701"/>
      </top>
      <bottom style="thin">
        <color theme="6" tint="0.79998168889431442"/>
      </bottom>
      <diagonal/>
    </border>
    <border>
      <left/>
      <right/>
      <top/>
      <bottom style="thin">
        <color indexed="64"/>
      </bottom>
      <diagonal/>
    </border>
    <border>
      <left/>
      <right style="thin">
        <color indexed="64"/>
      </right>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theme="2" tint="-0.749961851863155"/>
      </left>
      <right style="medium">
        <color theme="2" tint="-0.749961851863155"/>
      </right>
      <top style="medium">
        <color theme="2" tint="-0.749961851863155"/>
      </top>
      <bottom style="medium">
        <color theme="2" tint="-0.749961851863155"/>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rgb="FFC00000"/>
      </bottom>
      <diagonal/>
    </border>
    <border>
      <left style="medium">
        <color theme="8" tint="-0.499984740745262"/>
      </left>
      <right style="medium">
        <color theme="8" tint="-0.499984740745262"/>
      </right>
      <top style="medium">
        <color theme="8" tint="-0.499984740745262"/>
      </top>
      <bottom style="medium">
        <color theme="8" tint="-0.499984740745262"/>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auto="1"/>
      </left>
      <right/>
      <top/>
      <bottom/>
      <diagonal/>
    </border>
    <border>
      <left style="thin">
        <color indexed="64"/>
      </left>
      <right/>
      <top/>
      <bottom/>
      <diagonal/>
    </border>
    <border>
      <left style="thin">
        <color rgb="FF996633"/>
      </left>
      <right style="thin">
        <color rgb="FF996633"/>
      </right>
      <top style="hair">
        <color rgb="FF996600"/>
      </top>
      <bottom/>
      <diagonal/>
    </border>
    <border>
      <left style="thin">
        <color theme="9" tint="-0.499984740745262"/>
      </left>
      <right style="thin">
        <color theme="9" tint="-0.499984740745262"/>
      </right>
      <top/>
      <bottom style="thin">
        <color theme="9" tint="-0.499984740745262"/>
      </bottom>
      <diagonal/>
    </border>
    <border>
      <left style="medium">
        <color rgb="FFC00000"/>
      </left>
      <right/>
      <top style="medium">
        <color rgb="FFC00000"/>
      </top>
      <bottom style="thin">
        <color rgb="FFC00000"/>
      </bottom>
      <diagonal/>
    </border>
    <border>
      <left/>
      <right style="medium">
        <color rgb="FFC00000"/>
      </right>
      <top style="medium">
        <color rgb="FFC00000"/>
      </top>
      <bottom style="thin">
        <color rgb="FFC00000"/>
      </bottom>
      <diagonal/>
    </border>
    <border>
      <left style="thick">
        <color rgb="FFC00000"/>
      </left>
      <right/>
      <top/>
      <bottom style="thin">
        <color rgb="FFC00000"/>
      </bottom>
      <diagonal/>
    </border>
    <border>
      <left style="thick">
        <color rgb="FFC00000"/>
      </left>
      <right/>
      <top style="thick">
        <color rgb="FFC00000"/>
      </top>
      <bottom style="thin">
        <color rgb="FFC00000"/>
      </bottom>
      <diagonal/>
    </border>
    <border>
      <left/>
      <right/>
      <top style="thick">
        <color rgb="FFC00000"/>
      </top>
      <bottom style="thin">
        <color rgb="FFC00000"/>
      </bottom>
      <diagonal/>
    </border>
    <border>
      <left/>
      <right style="thick">
        <color rgb="FFC00000"/>
      </right>
      <top style="thick">
        <color rgb="FFC00000"/>
      </top>
      <bottom style="thin">
        <color rgb="FFC00000"/>
      </bottom>
      <diagonal/>
    </border>
    <border>
      <left/>
      <right style="thin">
        <color theme="0" tint="-0.24994659260841701"/>
      </right>
      <top/>
      <bottom style="thin">
        <color rgb="FFC00000"/>
      </bottom>
      <diagonal/>
    </border>
    <border>
      <left style="thin">
        <color theme="0" tint="-0.24994659260841701"/>
      </left>
      <right style="thick">
        <color rgb="FFC00000"/>
      </right>
      <top/>
      <bottom style="thin">
        <color theme="0" tint="-0.24994659260841701"/>
      </bottom>
      <diagonal/>
    </border>
    <border>
      <left style="thin">
        <color theme="5" tint="-0.24994659260841701"/>
      </left>
      <right/>
      <top style="medium">
        <color theme="5" tint="-0.24994659260841701"/>
      </top>
      <bottom style="medium">
        <color theme="5" tint="-0.24994659260841701"/>
      </bottom>
      <diagonal/>
    </border>
    <border>
      <left/>
      <right/>
      <top/>
      <bottom style="thin">
        <color theme="2" tint="-0.89996032593768116"/>
      </bottom>
      <diagonal/>
    </border>
    <border>
      <left style="thin">
        <color theme="0" tint="-0.499984740745262"/>
      </left>
      <right style="thin">
        <color theme="0" tint="-0.499984740745262"/>
      </right>
      <top style="medium">
        <color theme="5" tint="-0.499984740745262"/>
      </top>
      <bottom style="thin">
        <color theme="0" tint="-0.499984740745262"/>
      </bottom>
      <diagonal/>
    </border>
    <border>
      <left style="thin">
        <color theme="0" tint="-0.499984740745262"/>
      </left>
      <right/>
      <top style="medium">
        <color theme="5" tint="-0.499984740745262"/>
      </top>
      <bottom style="thin">
        <color theme="0" tint="-0.499984740745262"/>
      </bottom>
      <diagonal/>
    </border>
    <border>
      <left/>
      <right style="thin">
        <color theme="0" tint="-0.499984740745262"/>
      </right>
      <top style="medium">
        <color theme="5" tint="-0.499984740745262"/>
      </top>
      <bottom style="thin">
        <color theme="0" tint="-0.499984740745262"/>
      </bottom>
      <diagonal/>
    </border>
    <border>
      <left style="thin">
        <color rgb="FF996633"/>
      </left>
      <right style="thin">
        <color rgb="FF996633"/>
      </right>
      <top/>
      <bottom style="hair">
        <color rgb="FF996633"/>
      </bottom>
      <diagonal/>
    </border>
    <border>
      <left style="thin">
        <color rgb="FF996600"/>
      </left>
      <right style="thin">
        <color rgb="FF996600"/>
      </right>
      <top style="thin">
        <color rgb="FF996600"/>
      </top>
      <bottom style="thin">
        <color indexed="64"/>
      </bottom>
      <diagonal/>
    </border>
    <border>
      <left style="thin">
        <color rgb="FF996600"/>
      </left>
      <right style="thin">
        <color theme="0" tint="-0.14996795556505021"/>
      </right>
      <top style="thin">
        <color rgb="FF996600"/>
      </top>
      <bottom style="thin">
        <color indexed="64"/>
      </bottom>
      <diagonal/>
    </border>
    <border>
      <left style="thin">
        <color theme="0" tint="-0.14996795556505021"/>
      </left>
      <right style="thin">
        <color theme="0" tint="-0.14996795556505021"/>
      </right>
      <top style="thin">
        <color rgb="FF996600"/>
      </top>
      <bottom style="thin">
        <color indexed="64"/>
      </bottom>
      <diagonal/>
    </border>
    <border>
      <left style="thin">
        <color theme="0" tint="-0.14996795556505021"/>
      </left>
      <right/>
      <top style="thin">
        <color rgb="FF996600"/>
      </top>
      <bottom style="thin">
        <color indexed="64"/>
      </bottom>
      <diagonal/>
    </border>
    <border>
      <left style="thin">
        <color theme="0" tint="-0.14996795556505021"/>
      </left>
      <right style="thin">
        <color rgb="FF996600"/>
      </right>
      <top style="thin">
        <color rgb="FF996600"/>
      </top>
      <bottom style="thin">
        <color indexed="64"/>
      </bottom>
      <diagonal/>
    </border>
    <border>
      <left style="thin">
        <color theme="6" tint="-0.499984740745262"/>
      </left>
      <right style="thin">
        <color theme="6" tint="-0.499984740745262"/>
      </right>
      <top style="thin">
        <color theme="6" tint="-0.499984740745262"/>
      </top>
      <bottom style="thin">
        <color indexed="64"/>
      </bottom>
      <diagonal/>
    </border>
    <border>
      <left style="thin">
        <color theme="8" tint="-0.499984740745262"/>
      </left>
      <right style="thin">
        <color theme="8" tint="-0.499984740745262"/>
      </right>
      <top style="thin">
        <color theme="8" tint="-0.499984740745262"/>
      </top>
      <bottom style="thin">
        <color indexed="64"/>
      </bottom>
      <diagonal/>
    </border>
    <border>
      <left style="thin">
        <color theme="5" tint="-0.499984740745262"/>
      </left>
      <right style="thin">
        <color theme="5" tint="-0.499984740745262"/>
      </right>
      <top style="thin">
        <color theme="5" tint="-0.499984740745262"/>
      </top>
      <bottom style="thin">
        <color theme="1" tint="0.24994659260841701"/>
      </bottom>
      <diagonal/>
    </border>
    <border>
      <left style="thin">
        <color theme="5" tint="-0.499984740745262"/>
      </left>
      <right style="thin">
        <color theme="0" tint="-0.14996795556505021"/>
      </right>
      <top style="thin">
        <color theme="5" tint="-0.499984740745262"/>
      </top>
      <bottom style="thin">
        <color theme="1" tint="0.24994659260841701"/>
      </bottom>
      <diagonal/>
    </border>
    <border>
      <left style="thin">
        <color theme="0" tint="-0.14996795556505021"/>
      </left>
      <right style="thin">
        <color theme="5" tint="-0.499984740745262"/>
      </right>
      <top style="thin">
        <color theme="5" tint="-0.499984740745262"/>
      </top>
      <bottom style="thin">
        <color theme="1" tint="0.24994659260841701"/>
      </bottom>
      <diagonal/>
    </border>
    <border>
      <left style="thin">
        <color theme="5" tint="-0.24994659260841701"/>
      </left>
      <right style="thin">
        <color theme="5" tint="-0.24994659260841701"/>
      </right>
      <top style="thin">
        <color theme="5" tint="-0.24994659260841701"/>
      </top>
      <bottom style="thin">
        <color theme="5" tint="-0.24994659260841701"/>
      </bottom>
      <diagonal/>
    </border>
    <border>
      <left style="medium">
        <color rgb="FFC00000"/>
      </left>
      <right/>
      <top/>
      <bottom style="thin">
        <color rgb="FFC00000"/>
      </bottom>
      <diagonal/>
    </border>
    <border>
      <left style="thin">
        <color theme="6" tint="-0.499984740745262"/>
      </left>
      <right style="thin">
        <color theme="6" tint="-0.499984740745262"/>
      </right>
      <top style="thin">
        <color theme="7" tint="-0.499984740745262"/>
      </top>
      <bottom style="hair">
        <color theme="6" tint="-0.499984740745262"/>
      </bottom>
      <diagonal/>
    </border>
    <border>
      <left style="thin">
        <color theme="6" tint="-0.499984740745262"/>
      </left>
      <right style="thin">
        <color theme="6" tint="-0.499984740745262"/>
      </right>
      <top style="hair">
        <color theme="6" tint="-0.499984740745262"/>
      </top>
      <bottom style="hair">
        <color theme="6" tint="-0.499984740745262"/>
      </bottom>
      <diagonal/>
    </border>
    <border>
      <left style="thin">
        <color theme="6" tint="-0.499984740745262"/>
      </left>
      <right style="thin">
        <color theme="6" tint="-0.499984740745262"/>
      </right>
      <top style="hair">
        <color theme="6" tint="-0.499984740745262"/>
      </top>
      <bottom style="thin">
        <color theme="6" tint="-0.499984740745262"/>
      </bottom>
      <diagonal/>
    </border>
    <border>
      <left style="thin">
        <color theme="6" tint="-0.499984740745262"/>
      </left>
      <right style="thin">
        <color theme="6" tint="-0.499984740745262"/>
      </right>
      <top style="thin">
        <color theme="6" tint="-0.499984740745262"/>
      </top>
      <bottom style="hair">
        <color theme="6" tint="-0.499984740745262"/>
      </bottom>
      <diagonal/>
    </border>
    <border>
      <left style="thin">
        <color theme="6" tint="-0.499984740745262"/>
      </left>
      <right style="thin">
        <color theme="6" tint="-0.499984740745262"/>
      </right>
      <top style="hair">
        <color theme="6" tint="-0.499984740745262"/>
      </top>
      <bottom style="thin">
        <color rgb="FF996633"/>
      </bottom>
      <diagonal/>
    </border>
    <border>
      <left/>
      <right/>
      <top style="thin">
        <color rgb="FFC00000"/>
      </top>
      <bottom/>
      <diagonal/>
    </border>
    <border>
      <left style="thin">
        <color theme="8" tint="-0.499984740745262"/>
      </left>
      <right style="thin">
        <color theme="8" tint="-0.499984740745262"/>
      </right>
      <top/>
      <bottom style="thin">
        <color theme="9" tint="0.79998168889431442"/>
      </bottom>
      <diagonal/>
    </border>
    <border>
      <left style="thin">
        <color theme="0" tint="-0.14996795556505021"/>
      </left>
      <right style="thin">
        <color theme="0" tint="-0.14996795556505021"/>
      </right>
      <top style="thin">
        <color theme="9" tint="0.79998168889431442"/>
      </top>
      <bottom style="thin">
        <color theme="0" tint="-0.14996795556505021"/>
      </bottom>
      <diagonal/>
    </border>
    <border>
      <left style="thin">
        <color rgb="FFC00000"/>
      </left>
      <right style="thin">
        <color rgb="FFC00000"/>
      </right>
      <top style="thin">
        <color rgb="FFC00000"/>
      </top>
      <bottom style="medium">
        <color rgb="FFC00000"/>
      </bottom>
      <diagonal/>
    </border>
    <border>
      <left style="thin">
        <color rgb="FFC00000"/>
      </left>
      <right style="thin">
        <color rgb="FFC00000"/>
      </right>
      <top style="thin">
        <color indexed="64"/>
      </top>
      <bottom style="medium">
        <color rgb="FFC00000"/>
      </bottom>
      <diagonal/>
    </border>
    <border>
      <left style="thin">
        <color rgb="FF996600"/>
      </left>
      <right style="thin">
        <color rgb="FF996600"/>
      </right>
      <top style="thin">
        <color theme="9" tint="-0.499984740745262"/>
      </top>
      <bottom style="medium">
        <color rgb="FFC00000"/>
      </bottom>
      <diagonal/>
    </border>
    <border>
      <left style="thin">
        <color rgb="FF996600"/>
      </left>
      <right style="thin">
        <color rgb="FF996600"/>
      </right>
      <top style="thin">
        <color rgb="FF996600"/>
      </top>
      <bottom style="medium">
        <color rgb="FFC00000"/>
      </bottom>
      <diagonal/>
    </border>
    <border>
      <left style="thin">
        <color theme="2" tint="-0.749961851863155"/>
      </left>
      <right style="thin">
        <color theme="2" tint="-0.749961851863155"/>
      </right>
      <top/>
      <bottom style="thin">
        <color theme="2" tint="-0.749961851863155"/>
      </bottom>
      <diagonal/>
    </border>
    <border>
      <left style="thin">
        <color rgb="FFA50021"/>
      </left>
      <right/>
      <top style="thin">
        <color rgb="FFA50021"/>
      </top>
      <bottom style="medium">
        <color rgb="FFA50021"/>
      </bottom>
      <diagonal/>
    </border>
    <border>
      <left style="thin">
        <color rgb="FFA50021"/>
      </left>
      <right style="thin">
        <color rgb="FFA50021"/>
      </right>
      <top style="thin">
        <color rgb="FFA50021"/>
      </top>
      <bottom style="medium">
        <color rgb="FFA50021"/>
      </bottom>
      <diagonal/>
    </border>
    <border>
      <left style="thin">
        <color theme="2" tint="-0.749961851863155"/>
      </left>
      <right style="thin">
        <color theme="2" tint="-0.749961851863155"/>
      </right>
      <top style="thin">
        <color rgb="FFA50021"/>
      </top>
      <bottom style="medium">
        <color rgb="FFA50021"/>
      </bottom>
      <diagonal/>
    </border>
    <border>
      <left style="thin">
        <color rgb="FF996600"/>
      </left>
      <right style="thin">
        <color rgb="FF996600"/>
      </right>
      <top style="thin">
        <color indexed="64"/>
      </top>
      <bottom style="hair">
        <color rgb="FF996600"/>
      </bottom>
      <diagonal/>
    </border>
    <border>
      <left style="thin">
        <color theme="6" tint="-0.499984740745262"/>
      </left>
      <right style="thin">
        <color theme="6" tint="-0.499984740745262"/>
      </right>
      <top style="thin">
        <color theme="6" tint="-0.499984740745262"/>
      </top>
      <bottom style="thin">
        <color theme="6" tint="-0.499984740745262"/>
      </bottom>
      <diagonal/>
    </border>
    <border>
      <left style="thin">
        <color theme="6" tint="-0.499984740745262"/>
      </left>
      <right style="thin">
        <color theme="6" tint="-0.499984740745262"/>
      </right>
      <top style="thin">
        <color theme="6" tint="-0.499984740745262"/>
      </top>
      <bottom style="medium">
        <color theme="6" tint="-0.499984740745262"/>
      </bottom>
      <diagonal/>
    </border>
    <border>
      <left/>
      <right/>
      <top/>
      <bottom style="medium">
        <color theme="6" tint="-0.499984740745262"/>
      </bottom>
      <diagonal/>
    </border>
    <border>
      <left/>
      <right/>
      <top/>
      <bottom style="medium">
        <color rgb="FFC00000"/>
      </bottom>
      <diagonal/>
    </border>
    <border>
      <left style="thin">
        <color theme="9" tint="-0.24994659260841701"/>
      </left>
      <right style="thin">
        <color theme="9" tint="-0.24994659260841701"/>
      </right>
      <top style="thin">
        <color theme="9" tint="-0.24994659260841701"/>
      </top>
      <bottom style="thin">
        <color theme="9" tint="-0.24994659260841701"/>
      </bottom>
      <diagonal/>
    </border>
    <border>
      <left style="thin">
        <color theme="4" tint="-0.499984740745262"/>
      </left>
      <right style="thin">
        <color theme="4" tint="-0.499984740745262"/>
      </right>
      <top style="thin">
        <color theme="4" tint="-0.499984740745262"/>
      </top>
      <bottom style="thin">
        <color theme="4" tint="-0.499984740745262"/>
      </bottom>
      <diagonal/>
    </border>
    <border>
      <left style="thick">
        <color theme="4" tint="-0.499984740745262"/>
      </left>
      <right style="thick">
        <color theme="4" tint="-0.499984740745262"/>
      </right>
      <top style="thick">
        <color theme="4" tint="-0.499984740745262"/>
      </top>
      <bottom style="thick">
        <color theme="4" tint="-0.499984740745262"/>
      </bottom>
      <diagonal/>
    </border>
    <border>
      <left style="thick">
        <color theme="4" tint="-0.499984740745262"/>
      </left>
      <right style="thick">
        <color theme="4" tint="-0.499984740745262"/>
      </right>
      <top style="thick">
        <color theme="4" tint="-0.499984740745262"/>
      </top>
      <bottom style="thin">
        <color theme="0"/>
      </bottom>
      <diagonal/>
    </border>
    <border>
      <left style="medium">
        <color rgb="FFC00000"/>
      </left>
      <right style="medium">
        <color rgb="FFC00000"/>
      </right>
      <top/>
      <bottom style="medium">
        <color rgb="FFC00000"/>
      </bottom>
      <diagonal/>
    </border>
    <border>
      <left style="thin">
        <color rgb="FF996633"/>
      </left>
      <right style="thin">
        <color theme="9" tint="-0.499984740745262"/>
      </right>
      <top style="thin">
        <color rgb="FF996633"/>
      </top>
      <bottom style="thin">
        <color indexed="64"/>
      </bottom>
      <diagonal/>
    </border>
    <border>
      <left style="thin">
        <color theme="1" tint="0.14996795556505021"/>
      </left>
      <right style="thin">
        <color theme="1" tint="0.14996795556505021"/>
      </right>
      <top style="thin">
        <color theme="1" tint="0.14996795556505021"/>
      </top>
      <bottom style="thin">
        <color theme="0"/>
      </bottom>
      <diagonal/>
    </border>
    <border>
      <left style="thin">
        <color theme="1" tint="0.14996795556505021"/>
      </left>
      <right style="thin">
        <color theme="1" tint="0.14996795556505021"/>
      </right>
      <top style="thin">
        <color theme="0"/>
      </top>
      <bottom style="thin">
        <color theme="1" tint="0.14996795556505021"/>
      </bottom>
      <diagonal/>
    </border>
    <border>
      <left style="thin">
        <color theme="1" tint="0.24994659260841701"/>
      </left>
      <right style="thin">
        <color theme="1" tint="0.24994659260841701"/>
      </right>
      <top style="thin">
        <color theme="1" tint="0.24994659260841701"/>
      </top>
      <bottom style="thin">
        <color theme="0"/>
      </bottom>
      <diagonal/>
    </border>
    <border>
      <left style="thin">
        <color theme="1" tint="0.24994659260841701"/>
      </left>
      <right style="thin">
        <color theme="1" tint="0.24994659260841701"/>
      </right>
      <top style="thin">
        <color theme="0"/>
      </top>
      <bottom style="thin">
        <color theme="1" tint="0.24994659260841701"/>
      </bottom>
      <diagonal/>
    </border>
    <border>
      <left style="thin">
        <color theme="0" tint="-0.14996795556505021"/>
      </left>
      <right style="thin">
        <color rgb="FF7030A0"/>
      </right>
      <top style="thin">
        <color rgb="FF996600"/>
      </top>
      <bottom style="thin">
        <color indexed="64"/>
      </bottom>
      <diagonal/>
    </border>
    <border>
      <left style="thin">
        <color theme="1" tint="0.24994659260841701"/>
      </left>
      <right style="thin">
        <color theme="0" tint="-0.34998626667073579"/>
      </right>
      <top style="thin">
        <color theme="1" tint="0.24994659260841701"/>
      </top>
      <bottom/>
      <diagonal/>
    </border>
    <border>
      <left/>
      <right/>
      <top style="thin">
        <color theme="1" tint="0.24994659260841701"/>
      </top>
      <bottom/>
      <diagonal/>
    </border>
    <border>
      <left style="thin">
        <color theme="0" tint="-0.34998626667073579"/>
      </left>
      <right/>
      <top style="thin">
        <color theme="1" tint="0.24994659260841701"/>
      </top>
      <bottom/>
      <diagonal/>
    </border>
    <border>
      <left/>
      <right style="thin">
        <color theme="0" tint="-0.34998626667073579"/>
      </right>
      <top style="thin">
        <color theme="1" tint="0.24994659260841701"/>
      </top>
      <bottom/>
      <diagonal/>
    </border>
    <border>
      <left/>
      <right style="thin">
        <color theme="1" tint="0.24994659260841701"/>
      </right>
      <top style="thin">
        <color theme="1" tint="0.24994659260841701"/>
      </top>
      <bottom/>
      <diagonal/>
    </border>
    <border>
      <left style="thin">
        <color theme="1" tint="0.24994659260841701"/>
      </left>
      <right style="thin">
        <color theme="0" tint="-0.34998626667073579"/>
      </right>
      <top/>
      <bottom/>
      <diagonal/>
    </border>
    <border>
      <left/>
      <right style="thin">
        <color theme="1" tint="0.24994659260841701"/>
      </right>
      <top/>
      <bottom/>
      <diagonal/>
    </border>
    <border>
      <left style="thin">
        <color theme="1" tint="0.24994659260841701"/>
      </left>
      <right style="thin">
        <color theme="0" tint="-0.34998626667073579"/>
      </right>
      <top/>
      <bottom style="thin">
        <color theme="0" tint="-0.34998626667073579"/>
      </bottom>
      <diagonal/>
    </border>
    <border>
      <left style="thin">
        <color theme="1" tint="0.24994659260841701"/>
      </left>
      <right style="thin">
        <color theme="0" tint="-0.34998626667073579"/>
      </right>
      <top style="thin">
        <color theme="0" tint="-0.34998626667073579"/>
      </top>
      <bottom/>
      <diagonal/>
    </border>
    <border>
      <left style="thin">
        <color theme="1" tint="0.24994659260841701"/>
      </left>
      <right style="thin">
        <color theme="0" tint="-0.34998626667073579"/>
      </right>
      <top style="thin">
        <color theme="0" tint="-0.34998626667073579"/>
      </top>
      <bottom style="thin">
        <color theme="1" tint="0.24994659260841701"/>
      </bottom>
      <diagonal/>
    </border>
    <border>
      <left/>
      <right/>
      <top/>
      <bottom style="thin">
        <color theme="1" tint="0.24994659260841701"/>
      </bottom>
      <diagonal/>
    </border>
    <border>
      <left style="thin">
        <color theme="0" tint="-0.34998626667073579"/>
      </left>
      <right/>
      <top style="thin">
        <color theme="0" tint="-0.34998626667073579"/>
      </top>
      <bottom style="thin">
        <color theme="1" tint="0.24994659260841701"/>
      </bottom>
      <diagonal/>
    </border>
    <border>
      <left/>
      <right style="thin">
        <color theme="0" tint="-0.34998626667073579"/>
      </right>
      <top style="thin">
        <color theme="0" tint="-0.34998626667073579"/>
      </top>
      <bottom style="thin">
        <color theme="1" tint="0.24994659260841701"/>
      </bottom>
      <diagonal/>
    </border>
    <border>
      <left style="thin">
        <color theme="0" tint="-0.34998626667073579"/>
      </left>
      <right/>
      <top/>
      <bottom style="thin">
        <color theme="1" tint="0.24994659260841701"/>
      </bottom>
      <diagonal/>
    </border>
    <border>
      <left/>
      <right style="thin">
        <color theme="1" tint="0.24994659260841701"/>
      </right>
      <top/>
      <bottom style="thin">
        <color theme="1" tint="0.24994659260841701"/>
      </bottom>
      <diagonal/>
    </border>
    <border>
      <left/>
      <right style="thin">
        <color theme="1" tint="0.24994659260841701"/>
      </right>
      <top/>
      <bottom style="thin">
        <color theme="0" tint="-0.34998626667073579"/>
      </bottom>
      <diagonal/>
    </border>
    <border>
      <left style="thick">
        <color theme="2" tint="-0.749961851863155"/>
      </left>
      <right/>
      <top/>
      <bottom/>
      <diagonal/>
    </border>
  </borders>
  <cellStyleXfs count="9">
    <xf numFmtId="0" fontId="0" fillId="0" borderId="0"/>
    <xf numFmtId="0" fontId="4" fillId="0" borderId="0" applyNumberFormat="0" applyFill="0" applyBorder="0" applyAlignment="0" applyProtection="0">
      <alignment vertical="top"/>
      <protection locked="0"/>
    </xf>
    <xf numFmtId="0" fontId="7" fillId="3" borderId="0" applyFont="0" applyBorder="0" applyAlignment="0"/>
    <xf numFmtId="0" fontId="1" fillId="0" borderId="0"/>
    <xf numFmtId="0" fontId="9" fillId="4" borderId="2">
      <alignment horizontal="center" vertical="center"/>
    </xf>
    <xf numFmtId="0" fontId="12" fillId="6" borderId="10">
      <alignment vertical="center"/>
    </xf>
    <xf numFmtId="0" fontId="6" fillId="7" borderId="11" applyAlignment="0">
      <alignment horizontal="center" vertical="center"/>
    </xf>
    <xf numFmtId="164" fontId="1" fillId="0" borderId="0" applyFont="0" applyFill="0" applyBorder="0" applyAlignment="0" applyProtection="0"/>
    <xf numFmtId="9" fontId="137" fillId="0" borderId="0" applyFont="0" applyFill="0" applyBorder="0" applyAlignment="0" applyProtection="0"/>
  </cellStyleXfs>
  <cellXfs count="1187">
    <xf numFmtId="0" fontId="0" fillId="0" borderId="0" xfId="0"/>
    <xf numFmtId="0" fontId="1" fillId="0" borderId="0" xfId="3"/>
    <xf numFmtId="0" fontId="1" fillId="5" borderId="0" xfId="3" applyFill="1"/>
    <xf numFmtId="0" fontId="1" fillId="0" borderId="0" xfId="3" applyFill="1"/>
    <xf numFmtId="0" fontId="15" fillId="8" borderId="0" xfId="3" applyFont="1" applyFill="1" applyBorder="1" applyProtection="1">
      <protection locked="0"/>
    </xf>
    <xf numFmtId="0" fontId="16" fillId="8" borderId="0" xfId="3" applyFont="1" applyFill="1" applyBorder="1"/>
    <xf numFmtId="0" fontId="17" fillId="8" borderId="0" xfId="3" applyFont="1" applyFill="1" applyBorder="1" applyAlignment="1" applyProtection="1">
      <alignment horizontal="center" vertical="center"/>
      <protection locked="0"/>
    </xf>
    <xf numFmtId="0" fontId="10" fillId="0" borderId="0" xfId="3" applyFont="1" applyFill="1" applyAlignment="1">
      <alignment horizontal="center" vertical="center"/>
    </xf>
    <xf numFmtId="0" fontId="19" fillId="8" borderId="0" xfId="3" applyFont="1" applyFill="1" applyBorder="1" applyAlignment="1" applyProtection="1">
      <alignment horizontal="center" vertical="center"/>
      <protection locked="0"/>
    </xf>
    <xf numFmtId="0" fontId="25" fillId="0" borderId="0" xfId="3" applyFont="1" applyFill="1"/>
    <xf numFmtId="0" fontId="16" fillId="8" borderId="0" xfId="3" applyFont="1" applyFill="1" applyBorder="1" applyAlignment="1" applyProtection="1">
      <alignment vertical="center"/>
    </xf>
    <xf numFmtId="0" fontId="16" fillId="8" borderId="0" xfId="3" applyFont="1" applyFill="1" applyBorder="1" applyAlignment="1" applyProtection="1">
      <alignment horizontal="left"/>
      <protection locked="0"/>
    </xf>
    <xf numFmtId="0" fontId="29" fillId="8" borderId="0" xfId="3" applyFont="1" applyFill="1" applyBorder="1" applyAlignment="1" applyProtection="1">
      <alignment horizontal="left"/>
      <protection locked="0"/>
    </xf>
    <xf numFmtId="0" fontId="31" fillId="8" borderId="0" xfId="3" applyFont="1" applyFill="1" applyBorder="1" applyAlignment="1" applyProtection="1">
      <alignment horizontal="left"/>
      <protection locked="0"/>
    </xf>
    <xf numFmtId="0" fontId="18" fillId="8" borderId="0" xfId="3" applyFont="1" applyFill="1" applyBorder="1" applyAlignment="1" applyProtection="1">
      <alignment horizontal="left"/>
      <protection locked="0"/>
    </xf>
    <xf numFmtId="0" fontId="2" fillId="0" borderId="0" xfId="3" applyFont="1" applyFill="1"/>
    <xf numFmtId="0" fontId="23" fillId="0" borderId="0" xfId="3" applyFont="1" applyFill="1" applyBorder="1"/>
    <xf numFmtId="0" fontId="23" fillId="0" borderId="0" xfId="3" applyFont="1"/>
    <xf numFmtId="0" fontId="36" fillId="8" borderId="0" xfId="3" applyFont="1" applyFill="1" applyBorder="1" applyAlignment="1" applyProtection="1">
      <alignment horizontal="left"/>
      <protection locked="0"/>
    </xf>
    <xf numFmtId="0" fontId="37" fillId="8" borderId="0" xfId="3" applyFont="1" applyFill="1" applyBorder="1"/>
    <xf numFmtId="0" fontId="18" fillId="8" borderId="0" xfId="3" applyFont="1" applyFill="1" applyBorder="1"/>
    <xf numFmtId="0" fontId="23" fillId="8" borderId="0" xfId="3" applyFont="1" applyFill="1" applyBorder="1"/>
    <xf numFmtId="0" fontId="23" fillId="5" borderId="0" xfId="3" applyFont="1" applyFill="1"/>
    <xf numFmtId="0" fontId="23" fillId="5" borderId="0" xfId="3" applyFont="1" applyFill="1" applyBorder="1"/>
    <xf numFmtId="0" fontId="23" fillId="0" borderId="0" xfId="3" applyFont="1" applyBorder="1"/>
    <xf numFmtId="0" fontId="52" fillId="13" borderId="17" xfId="3" applyFont="1" applyFill="1" applyBorder="1" applyAlignment="1">
      <alignment vertical="center"/>
    </xf>
    <xf numFmtId="0" fontId="1" fillId="5" borderId="0" xfId="3" applyFill="1" applyBorder="1"/>
    <xf numFmtId="0" fontId="1" fillId="5" borderId="23" xfId="3" applyFill="1" applyBorder="1"/>
    <xf numFmtId="0" fontId="23" fillId="8" borderId="24" xfId="3" applyFont="1" applyFill="1" applyBorder="1"/>
    <xf numFmtId="0" fontId="23" fillId="8" borderId="7" xfId="3" applyFont="1" applyFill="1" applyBorder="1"/>
    <xf numFmtId="0" fontId="23" fillId="8" borderId="19" xfId="3" applyFont="1" applyFill="1" applyBorder="1"/>
    <xf numFmtId="0" fontId="23" fillId="8" borderId="5" xfId="3" applyFont="1" applyFill="1" applyBorder="1"/>
    <xf numFmtId="0" fontId="23" fillId="8" borderId="22" xfId="3" applyFont="1" applyFill="1" applyBorder="1"/>
    <xf numFmtId="0" fontId="1" fillId="5" borderId="26" xfId="3" applyFill="1" applyBorder="1"/>
    <xf numFmtId="0" fontId="23" fillId="5" borderId="26" xfId="3" applyFont="1" applyFill="1" applyBorder="1"/>
    <xf numFmtId="0" fontId="1" fillId="5" borderId="25" xfId="3" applyFill="1" applyBorder="1"/>
    <xf numFmtId="0" fontId="23" fillId="0" borderId="0" xfId="3" applyFont="1" applyFill="1"/>
    <xf numFmtId="0" fontId="47" fillId="18" borderId="0" xfId="4" applyFont="1" applyFill="1" applyBorder="1" applyAlignment="1">
      <alignment vertical="center"/>
    </xf>
    <xf numFmtId="166" fontId="48" fillId="0" borderId="0" xfId="3" applyNumberFormat="1" applyFont="1" applyFill="1" applyBorder="1" applyAlignment="1" applyProtection="1">
      <alignment shrinkToFit="1"/>
    </xf>
    <xf numFmtId="0" fontId="53" fillId="8" borderId="0" xfId="3" applyFont="1" applyFill="1" applyBorder="1" applyAlignment="1">
      <alignment horizontal="center" vertical="center" shrinkToFit="1"/>
    </xf>
    <xf numFmtId="0" fontId="45" fillId="8" borderId="0" xfId="3" applyFont="1" applyFill="1" applyBorder="1" applyAlignment="1">
      <alignment horizontal="right" vertical="center" shrinkToFit="1"/>
    </xf>
    <xf numFmtId="0" fontId="16" fillId="13" borderId="16" xfId="3" applyFont="1" applyFill="1" applyBorder="1" applyAlignment="1"/>
    <xf numFmtId="0" fontId="87" fillId="13" borderId="17" xfId="3" applyFont="1" applyFill="1" applyBorder="1" applyAlignment="1">
      <alignment vertical="center"/>
    </xf>
    <xf numFmtId="0" fontId="16" fillId="13" borderId="35" xfId="3" applyFont="1" applyFill="1" applyBorder="1"/>
    <xf numFmtId="0" fontId="16" fillId="8" borderId="12" xfId="3" applyFont="1" applyFill="1" applyBorder="1"/>
    <xf numFmtId="0" fontId="84" fillId="8" borderId="0" xfId="3" applyFont="1" applyFill="1" applyBorder="1" applyAlignment="1">
      <alignment vertical="top"/>
    </xf>
    <xf numFmtId="0" fontId="88" fillId="8" borderId="0" xfId="3" applyFont="1" applyFill="1" applyBorder="1" applyAlignment="1">
      <alignment horizontal="center" vertical="justify"/>
    </xf>
    <xf numFmtId="0" fontId="18" fillId="8" borderId="0" xfId="3" applyFont="1" applyFill="1" applyBorder="1" applyAlignment="1">
      <alignment horizontal="center" vertical="justify"/>
    </xf>
    <xf numFmtId="166" fontId="77" fillId="8" borderId="0" xfId="3" applyNumberFormat="1" applyFont="1" applyFill="1" applyBorder="1" applyAlignment="1" applyProtection="1">
      <alignment shrinkToFit="1"/>
    </xf>
    <xf numFmtId="0" fontId="16" fillId="8" borderId="6" xfId="3" applyFont="1" applyFill="1" applyBorder="1"/>
    <xf numFmtId="0" fontId="45" fillId="8" borderId="0" xfId="3" applyFont="1" applyFill="1" applyBorder="1" applyAlignment="1">
      <alignment horizontal="right" shrinkToFit="1"/>
    </xf>
    <xf numFmtId="0" fontId="84" fillId="8" borderId="0" xfId="3" applyFont="1" applyFill="1" applyBorder="1" applyAlignment="1">
      <alignment vertical="center"/>
    </xf>
    <xf numFmtId="0" fontId="18" fillId="8" borderId="0" xfId="3" applyFont="1" applyFill="1" applyBorder="1" applyAlignment="1">
      <alignment horizontal="center" vertical="center"/>
    </xf>
    <xf numFmtId="166" fontId="77" fillId="8" borderId="0" xfId="3" applyNumberFormat="1" applyFont="1" applyFill="1" applyBorder="1" applyAlignment="1" applyProtection="1">
      <alignment vertical="center" shrinkToFit="1"/>
    </xf>
    <xf numFmtId="0" fontId="15" fillId="8" borderId="12" xfId="3" applyFont="1" applyFill="1" applyBorder="1"/>
    <xf numFmtId="166" fontId="77" fillId="8" borderId="0" xfId="3" applyNumberFormat="1" applyFont="1" applyFill="1" applyBorder="1" applyAlignment="1" applyProtection="1">
      <alignment horizontal="right" shrinkToFit="1"/>
    </xf>
    <xf numFmtId="0" fontId="16" fillId="8" borderId="0" xfId="3" applyFont="1" applyFill="1" applyBorder="1" applyAlignment="1" applyProtection="1">
      <alignment shrinkToFit="1"/>
    </xf>
    <xf numFmtId="0" fontId="16" fillId="8" borderId="22" xfId="3" applyFont="1" applyFill="1" applyBorder="1"/>
    <xf numFmtId="0" fontId="16" fillId="8" borderId="20" xfId="3" applyFont="1" applyFill="1" applyBorder="1"/>
    <xf numFmtId="0" fontId="16" fillId="8" borderId="3" xfId="3" applyFont="1" applyFill="1" applyBorder="1"/>
    <xf numFmtId="0" fontId="16" fillId="8" borderId="21" xfId="3" applyFont="1" applyFill="1" applyBorder="1"/>
    <xf numFmtId="0" fontId="16" fillId="8" borderId="5" xfId="3" applyFont="1" applyFill="1" applyBorder="1"/>
    <xf numFmtId="0" fontId="73" fillId="8" borderId="0" xfId="3" applyFont="1" applyFill="1" applyBorder="1" applyAlignment="1"/>
    <xf numFmtId="0" fontId="45" fillId="8" borderId="0" xfId="3" applyFont="1" applyFill="1" applyBorder="1" applyAlignment="1"/>
    <xf numFmtId="0" fontId="45" fillId="8" borderId="0" xfId="3" applyFont="1" applyFill="1" applyBorder="1"/>
    <xf numFmtId="0" fontId="46" fillId="8" borderId="0" xfId="3" applyFont="1" applyFill="1" applyBorder="1"/>
    <xf numFmtId="0" fontId="15" fillId="8" borderId="20" xfId="3" applyFont="1" applyFill="1" applyBorder="1" applyProtection="1">
      <protection locked="0"/>
    </xf>
    <xf numFmtId="0" fontId="15" fillId="8" borderId="20" xfId="3" applyFont="1" applyFill="1" applyBorder="1" applyAlignment="1" applyProtection="1">
      <alignment horizontal="left"/>
      <protection locked="0"/>
    </xf>
    <xf numFmtId="0" fontId="18" fillId="8" borderId="20" xfId="3" applyFont="1" applyFill="1" applyBorder="1"/>
    <xf numFmtId="0" fontId="46" fillId="8" borderId="0" xfId="3" applyFont="1" applyFill="1" applyBorder="1" applyAlignment="1">
      <alignment vertical="top"/>
    </xf>
    <xf numFmtId="0" fontId="46" fillId="8" borderId="0" xfId="3" applyFont="1" applyFill="1" applyBorder="1" applyAlignment="1"/>
    <xf numFmtId="0" fontId="23" fillId="8" borderId="66" xfId="3" applyFont="1" applyFill="1" applyBorder="1"/>
    <xf numFmtId="0" fontId="53" fillId="8" borderId="65" xfId="3" applyFont="1" applyFill="1" applyBorder="1" applyAlignment="1">
      <alignment horizontal="center" vertical="center" shrinkToFit="1"/>
    </xf>
    <xf numFmtId="0" fontId="55" fillId="8" borderId="65" xfId="3" applyFont="1" applyFill="1" applyBorder="1" applyAlignment="1">
      <alignment vertical="top"/>
    </xf>
    <xf numFmtId="0" fontId="56" fillId="8" borderId="65" xfId="3" applyFont="1" applyFill="1" applyBorder="1" applyAlignment="1">
      <alignment horizontal="center" vertical="justify"/>
    </xf>
    <xf numFmtId="0" fontId="11" fillId="8" borderId="65" xfId="3" applyFont="1" applyFill="1" applyBorder="1" applyAlignment="1">
      <alignment horizontal="center" vertical="justify"/>
    </xf>
    <xf numFmtId="166" fontId="48" fillId="8" borderId="65" xfId="3" applyNumberFormat="1" applyFont="1" applyFill="1" applyBorder="1" applyAlignment="1" applyProtection="1">
      <alignment shrinkToFit="1"/>
    </xf>
    <xf numFmtId="0" fontId="23" fillId="8" borderId="4" xfId="3" applyFont="1" applyFill="1" applyBorder="1"/>
    <xf numFmtId="166" fontId="16" fillId="8" borderId="0" xfId="3" applyNumberFormat="1" applyFont="1" applyFill="1" applyBorder="1" applyAlignment="1" applyProtection="1">
      <alignment shrinkToFit="1"/>
    </xf>
    <xf numFmtId="0" fontId="45" fillId="9" borderId="37" xfId="3" applyFont="1" applyFill="1" applyBorder="1" applyAlignment="1">
      <alignment horizontal="right" shrinkToFit="1"/>
    </xf>
    <xf numFmtId="0" fontId="23" fillId="8" borderId="0" xfId="3" applyFont="1" applyFill="1"/>
    <xf numFmtId="166" fontId="45" fillId="8" borderId="73" xfId="3" applyNumberFormat="1" applyFont="1" applyFill="1" applyBorder="1" applyAlignment="1" applyProtection="1">
      <alignment shrinkToFit="1"/>
    </xf>
    <xf numFmtId="166" fontId="16" fillId="8" borderId="73" xfId="3" applyNumberFormat="1" applyFont="1" applyFill="1" applyBorder="1" applyAlignment="1" applyProtection="1">
      <alignment shrinkToFit="1"/>
    </xf>
    <xf numFmtId="0" fontId="23" fillId="8" borderId="74" xfId="3" applyFont="1" applyFill="1" applyBorder="1"/>
    <xf numFmtId="0" fontId="23" fillId="8" borderId="31" xfId="3" applyFont="1" applyFill="1" applyBorder="1"/>
    <xf numFmtId="0" fontId="16" fillId="8" borderId="8" xfId="3" applyFont="1" applyFill="1" applyBorder="1"/>
    <xf numFmtId="0" fontId="45" fillId="9" borderId="33" xfId="3" applyFont="1" applyFill="1" applyBorder="1" applyAlignment="1">
      <alignment horizontal="center" shrinkToFit="1"/>
    </xf>
    <xf numFmtId="0" fontId="16" fillId="5" borderId="0" xfId="3" applyFont="1" applyFill="1" applyBorder="1"/>
    <xf numFmtId="0" fontId="16" fillId="5" borderId="0" xfId="3" applyFont="1" applyFill="1" applyBorder="1" applyProtection="1"/>
    <xf numFmtId="0" fontId="23" fillId="8" borderId="12" xfId="3" applyFont="1" applyFill="1" applyBorder="1"/>
    <xf numFmtId="166" fontId="48" fillId="8" borderId="0" xfId="3" applyNumberFormat="1" applyFont="1" applyFill="1" applyBorder="1" applyAlignment="1" applyProtection="1">
      <alignment shrinkToFit="1"/>
    </xf>
    <xf numFmtId="0" fontId="16" fillId="8" borderId="0" xfId="3" applyFont="1" applyFill="1"/>
    <xf numFmtId="0" fontId="58" fillId="8" borderId="0" xfId="3" applyFont="1" applyFill="1" applyBorder="1" applyAlignment="1">
      <alignment horizontal="center" vertical="center" shrinkToFit="1"/>
    </xf>
    <xf numFmtId="0" fontId="78" fillId="8" borderId="0" xfId="3" applyFont="1" applyFill="1" applyBorder="1" applyAlignment="1">
      <alignment horizontal="center" vertical="center"/>
    </xf>
    <xf numFmtId="166" fontId="85" fillId="8" borderId="0" xfId="3" applyNumberFormat="1" applyFont="1" applyFill="1" applyBorder="1" applyAlignment="1" applyProtection="1">
      <alignment shrinkToFit="1"/>
      <protection locked="0"/>
    </xf>
    <xf numFmtId="10" fontId="16" fillId="8" borderId="0" xfId="3" applyNumberFormat="1" applyFont="1" applyFill="1" applyBorder="1" applyAlignment="1" applyProtection="1">
      <alignment horizontal="right" shrinkToFit="1"/>
    </xf>
    <xf numFmtId="10" fontId="79" fillId="8" borderId="0" xfId="3" applyNumberFormat="1" applyFont="1" applyFill="1" applyBorder="1" applyAlignment="1" applyProtection="1">
      <alignment horizontal="right" shrinkToFit="1"/>
      <protection locked="0"/>
    </xf>
    <xf numFmtId="0" fontId="53" fillId="8" borderId="0" xfId="3" applyFont="1" applyFill="1" applyBorder="1" applyAlignment="1">
      <alignment horizontal="center" vertical="center"/>
    </xf>
    <xf numFmtId="166" fontId="48" fillId="8" borderId="6" xfId="3" applyNumberFormat="1" applyFont="1" applyFill="1" applyBorder="1" applyAlignment="1" applyProtection="1">
      <alignment shrinkToFit="1"/>
    </xf>
    <xf numFmtId="0" fontId="23" fillId="8" borderId="21" xfId="3" applyFont="1" applyFill="1" applyBorder="1"/>
    <xf numFmtId="0" fontId="58" fillId="8" borderId="0" xfId="3" applyFont="1" applyFill="1" applyBorder="1" applyAlignment="1">
      <alignment horizontal="center" vertical="center"/>
    </xf>
    <xf numFmtId="168" fontId="94" fillId="8" borderId="0" xfId="3" applyNumberFormat="1" applyFont="1" applyFill="1" applyBorder="1" applyAlignment="1" applyProtection="1">
      <alignment horizontal="center" shrinkToFit="1"/>
      <protection locked="0"/>
    </xf>
    <xf numFmtId="0" fontId="23" fillId="8" borderId="5" xfId="3" applyFont="1" applyFill="1" applyBorder="1" applyAlignment="1">
      <alignment vertical="center"/>
    </xf>
    <xf numFmtId="0" fontId="16" fillId="8" borderId="0" xfId="3" applyFont="1" applyFill="1" applyBorder="1" applyAlignment="1" applyProtection="1">
      <alignment vertical="center" shrinkToFit="1"/>
    </xf>
    <xf numFmtId="166" fontId="48" fillId="8" borderId="6" xfId="3" applyNumberFormat="1" applyFont="1" applyFill="1" applyBorder="1" applyAlignment="1" applyProtection="1">
      <alignment vertical="center" shrinkToFit="1"/>
    </xf>
    <xf numFmtId="0" fontId="23" fillId="0" borderId="0" xfId="3" applyFont="1" applyAlignment="1">
      <alignment vertical="center"/>
    </xf>
    <xf numFmtId="0" fontId="23" fillId="8" borderId="5" xfId="3" applyFont="1" applyFill="1" applyBorder="1" applyAlignment="1">
      <alignment vertical="top"/>
    </xf>
    <xf numFmtId="0" fontId="45" fillId="8" borderId="0" xfId="3" applyFont="1" applyFill="1" applyBorder="1" applyAlignment="1">
      <alignment horizontal="right" vertical="top" shrinkToFit="1"/>
    </xf>
    <xf numFmtId="166" fontId="77" fillId="8" borderId="0" xfId="3" applyNumberFormat="1" applyFont="1" applyFill="1" applyBorder="1" applyAlignment="1" applyProtection="1">
      <alignment vertical="top" shrinkToFit="1"/>
    </xf>
    <xf numFmtId="0" fontId="16" fillId="8" borderId="0" xfId="3" applyFont="1" applyFill="1" applyBorder="1" applyAlignment="1" applyProtection="1">
      <alignment vertical="top" shrinkToFit="1"/>
    </xf>
    <xf numFmtId="166" fontId="48" fillId="8" borderId="6" xfId="3" applyNumberFormat="1" applyFont="1" applyFill="1" applyBorder="1" applyAlignment="1" applyProtection="1">
      <alignment vertical="top" shrinkToFit="1"/>
    </xf>
    <xf numFmtId="0" fontId="23" fillId="0" borderId="0" xfId="3" applyFont="1" applyAlignment="1">
      <alignment vertical="top"/>
    </xf>
    <xf numFmtId="0" fontId="58" fillId="8" borderId="0" xfId="3" applyFont="1" applyFill="1" applyBorder="1" applyAlignment="1">
      <alignment horizontal="center" vertical="top" shrinkToFit="1"/>
    </xf>
    <xf numFmtId="166" fontId="45" fillId="8" borderId="0" xfId="3" applyNumberFormat="1" applyFont="1" applyFill="1" applyBorder="1" applyAlignment="1" applyProtection="1">
      <alignment horizontal="right" vertical="top" shrinkToFit="1"/>
    </xf>
    <xf numFmtId="0" fontId="58" fillId="27" borderId="84" xfId="3" applyFont="1" applyFill="1" applyBorder="1" applyAlignment="1">
      <alignment horizontal="center" vertical="center"/>
    </xf>
    <xf numFmtId="0" fontId="58" fillId="27" borderId="85" xfId="3" applyFont="1" applyFill="1" applyBorder="1" applyAlignment="1">
      <alignment horizontal="center" vertical="center"/>
    </xf>
    <xf numFmtId="0" fontId="1" fillId="0" borderId="0" xfId="3" applyFill="1" applyBorder="1"/>
    <xf numFmtId="0" fontId="1" fillId="0" borderId="23" xfId="3" applyFill="1" applyBorder="1"/>
    <xf numFmtId="0" fontId="11" fillId="0" borderId="0" xfId="3" applyFont="1" applyFill="1" applyBorder="1" applyAlignment="1">
      <alignment horizontal="center" vertical="justify"/>
    </xf>
    <xf numFmtId="0" fontId="23" fillId="0" borderId="5" xfId="3" applyFont="1" applyFill="1" applyBorder="1"/>
    <xf numFmtId="0" fontId="23" fillId="0" borderId="23" xfId="3" applyFont="1" applyFill="1" applyBorder="1"/>
    <xf numFmtId="0" fontId="23" fillId="0" borderId="7" xfId="3" applyFont="1" applyFill="1" applyBorder="1"/>
    <xf numFmtId="0" fontId="60" fillId="0" borderId="0" xfId="3" applyNumberFormat="1" applyFont="1" applyFill="1" applyBorder="1" applyAlignment="1" applyProtection="1">
      <alignment horizontal="center"/>
    </xf>
    <xf numFmtId="0" fontId="40" fillId="0" borderId="0" xfId="3" applyFont="1" applyFill="1" applyBorder="1" applyAlignment="1">
      <alignment horizontal="center"/>
    </xf>
    <xf numFmtId="0" fontId="35" fillId="0" borderId="0" xfId="3" applyFont="1" applyFill="1" applyBorder="1" applyAlignment="1">
      <alignment vertical="center"/>
    </xf>
    <xf numFmtId="0" fontId="35" fillId="0" borderId="0" xfId="3" applyFont="1" applyFill="1" applyBorder="1" applyAlignment="1">
      <alignment horizontal="center"/>
    </xf>
    <xf numFmtId="0" fontId="23" fillId="0" borderId="24" xfId="3" applyFont="1" applyFill="1" applyBorder="1"/>
    <xf numFmtId="0" fontId="47" fillId="0" borderId="0" xfId="4" applyFont="1" applyFill="1" applyBorder="1" applyAlignment="1">
      <alignment vertical="center"/>
    </xf>
    <xf numFmtId="0" fontId="47" fillId="0" borderId="5" xfId="4" applyFont="1" applyFill="1" applyBorder="1" applyAlignment="1">
      <alignment vertical="center"/>
    </xf>
    <xf numFmtId="0" fontId="59" fillId="0" borderId="0" xfId="3" applyFont="1" applyFill="1" applyBorder="1" applyAlignment="1">
      <alignment horizontal="center" vertical="center"/>
    </xf>
    <xf numFmtId="0" fontId="59" fillId="0" borderId="0" xfId="3" applyFont="1" applyFill="1" applyBorder="1" applyAlignment="1">
      <alignment vertical="distributed"/>
    </xf>
    <xf numFmtId="0" fontId="47" fillId="0" borderId="0" xfId="4" applyFont="1" applyFill="1" applyBorder="1">
      <alignment horizontal="center" vertical="center"/>
    </xf>
    <xf numFmtId="0" fontId="47" fillId="0" borderId="5" xfId="4" applyFont="1" applyFill="1" applyBorder="1">
      <alignment horizontal="center" vertical="center"/>
    </xf>
    <xf numFmtId="0" fontId="13" fillId="0" borderId="0" xfId="3" applyFont="1" applyFill="1" applyBorder="1" applyProtection="1">
      <protection locked="0"/>
    </xf>
    <xf numFmtId="0" fontId="13" fillId="0" borderId="5" xfId="3" applyFont="1" applyFill="1" applyBorder="1" applyProtection="1">
      <protection locked="0"/>
    </xf>
    <xf numFmtId="0" fontId="43" fillId="0" borderId="0" xfId="3" applyFont="1" applyFill="1" applyBorder="1" applyAlignment="1"/>
    <xf numFmtId="0" fontId="43" fillId="0" borderId="5" xfId="3" applyFont="1" applyFill="1" applyBorder="1" applyAlignment="1"/>
    <xf numFmtId="0" fontId="38" fillId="0" borderId="0" xfId="3" applyFont="1" applyFill="1" applyBorder="1" applyAlignment="1"/>
    <xf numFmtId="0" fontId="38" fillId="0" borderId="5" xfId="3" applyFont="1" applyFill="1" applyBorder="1" applyAlignment="1"/>
    <xf numFmtId="0" fontId="35" fillId="0" borderId="0" xfId="3" applyFont="1" applyFill="1" applyBorder="1" applyAlignment="1" applyProtection="1">
      <alignment horizontal="left"/>
      <protection locked="0"/>
    </xf>
    <xf numFmtId="0" fontId="35" fillId="0" borderId="5" xfId="3" applyFont="1" applyFill="1" applyBorder="1" applyAlignment="1" applyProtection="1">
      <alignment horizontal="left"/>
      <protection locked="0"/>
    </xf>
    <xf numFmtId="0" fontId="23" fillId="0" borderId="0" xfId="3" applyFont="1" applyFill="1" applyBorder="1" applyProtection="1">
      <protection locked="0"/>
    </xf>
    <xf numFmtId="0" fontId="13" fillId="0" borderId="0" xfId="3" applyFont="1" applyFill="1" applyBorder="1" applyAlignment="1" applyProtection="1">
      <alignment horizontal="left"/>
      <protection locked="0"/>
    </xf>
    <xf numFmtId="0" fontId="13" fillId="0" borderId="5" xfId="3" applyFont="1" applyFill="1" applyBorder="1" applyAlignment="1" applyProtection="1">
      <alignment horizontal="left"/>
      <protection locked="0"/>
    </xf>
    <xf numFmtId="0" fontId="11" fillId="0" borderId="0" xfId="3" applyFont="1" applyFill="1" applyBorder="1"/>
    <xf numFmtId="0" fontId="23" fillId="0" borderId="22" xfId="3" applyFont="1" applyFill="1" applyBorder="1"/>
    <xf numFmtId="0" fontId="23" fillId="0" borderId="20" xfId="3" applyFont="1" applyFill="1" applyBorder="1"/>
    <xf numFmtId="0" fontId="13" fillId="0" borderId="20" xfId="3" applyFont="1" applyFill="1" applyBorder="1" applyProtection="1">
      <protection locked="0"/>
    </xf>
    <xf numFmtId="0" fontId="11" fillId="0" borderId="20" xfId="3" applyFont="1" applyFill="1" applyBorder="1"/>
    <xf numFmtId="0" fontId="13" fillId="0" borderId="20" xfId="3" applyFont="1" applyFill="1" applyBorder="1" applyAlignment="1" applyProtection="1">
      <alignment horizontal="left"/>
      <protection locked="0"/>
    </xf>
    <xf numFmtId="0" fontId="23" fillId="0" borderId="0" xfId="3" applyFont="1" applyFill="1" applyBorder="1" applyAlignment="1" applyProtection="1">
      <alignment horizontal="left"/>
      <protection locked="0"/>
    </xf>
    <xf numFmtId="0" fontId="36" fillId="0" borderId="0" xfId="3" applyFont="1" applyFill="1" applyBorder="1" applyAlignment="1">
      <alignment horizontal="center" vertical="center" shrinkToFit="1"/>
    </xf>
    <xf numFmtId="0" fontId="12" fillId="0" borderId="0" xfId="3" applyFont="1" applyFill="1" applyBorder="1" applyAlignment="1">
      <alignment horizontal="center" vertical="justify"/>
    </xf>
    <xf numFmtId="0" fontId="21" fillId="0" borderId="0" xfId="3" applyFont="1" applyFill="1" applyBorder="1" applyAlignment="1">
      <alignment horizontal="center" vertical="center"/>
    </xf>
    <xf numFmtId="0" fontId="36" fillId="0" borderId="0" xfId="3" applyFont="1" applyFill="1" applyBorder="1" applyAlignment="1">
      <alignment horizontal="center" vertical="center"/>
    </xf>
    <xf numFmtId="0" fontId="77" fillId="0" borderId="0" xfId="3" applyFont="1" applyFill="1" applyBorder="1" applyAlignment="1">
      <alignment horizontal="center" vertical="center"/>
    </xf>
    <xf numFmtId="0" fontId="36" fillId="0" borderId="0" xfId="3" applyFont="1" applyFill="1" applyBorder="1" applyAlignment="1">
      <alignment vertical="center" shrinkToFit="1"/>
    </xf>
    <xf numFmtId="0" fontId="45" fillId="0" borderId="0" xfId="3" applyFont="1" applyFill="1" applyBorder="1" applyAlignment="1">
      <alignment horizontal="center" vertical="center" shrinkToFit="1"/>
    </xf>
    <xf numFmtId="0" fontId="15" fillId="0" borderId="0" xfId="3" applyFont="1" applyFill="1" applyBorder="1" applyAlignment="1">
      <alignment horizontal="center" vertical="center"/>
    </xf>
    <xf numFmtId="0" fontId="23" fillId="0" borderId="0" xfId="3" applyFont="1" applyFill="1" applyBorder="1" applyAlignment="1"/>
    <xf numFmtId="0" fontId="33" fillId="0" borderId="0" xfId="3" applyFont="1" applyFill="1" applyBorder="1" applyAlignment="1">
      <alignment vertical="center"/>
    </xf>
    <xf numFmtId="0" fontId="33" fillId="0" borderId="0" xfId="3" applyFont="1" applyFill="1" applyBorder="1" applyAlignment="1" applyProtection="1">
      <alignment vertical="center"/>
      <protection locked="0"/>
    </xf>
    <xf numFmtId="0" fontId="24" fillId="0" borderId="0" xfId="3" applyFont="1" applyFill="1" applyBorder="1" applyAlignment="1">
      <alignment horizontal="center" vertical="center" shrinkToFit="1"/>
    </xf>
    <xf numFmtId="0" fontId="55" fillId="8" borderId="0" xfId="3" applyFont="1" applyFill="1" applyBorder="1" applyAlignment="1">
      <alignment vertical="top"/>
    </xf>
    <xf numFmtId="0" fontId="11" fillId="8" borderId="0" xfId="3" applyFont="1" applyFill="1" applyBorder="1" applyAlignment="1">
      <alignment horizontal="center" vertical="justify"/>
    </xf>
    <xf numFmtId="0" fontId="45" fillId="8" borderId="0" xfId="3" applyFont="1" applyFill="1" applyBorder="1" applyAlignment="1">
      <alignment horizontal="center" vertical="center" shrinkToFit="1"/>
    </xf>
    <xf numFmtId="10" fontId="80" fillId="8" borderId="0" xfId="3" applyNumberFormat="1" applyFont="1" applyFill="1" applyBorder="1" applyAlignment="1" applyProtection="1">
      <alignment shrinkToFit="1"/>
    </xf>
    <xf numFmtId="0" fontId="72" fillId="8" borderId="6" xfId="3" applyFont="1" applyFill="1" applyBorder="1" applyAlignment="1">
      <alignment horizontal="center" vertical="center"/>
    </xf>
    <xf numFmtId="0" fontId="23" fillId="8" borderId="6" xfId="3" applyFont="1" applyFill="1" applyBorder="1"/>
    <xf numFmtId="167" fontId="57" fillId="8" borderId="6" xfId="3" applyNumberFormat="1" applyFont="1" applyFill="1" applyBorder="1" applyAlignment="1" applyProtection="1">
      <alignment shrinkToFit="1"/>
      <protection locked="0"/>
    </xf>
    <xf numFmtId="166" fontId="77" fillId="8" borderId="95" xfId="3" applyNumberFormat="1" applyFont="1" applyFill="1" applyBorder="1" applyAlignment="1" applyProtection="1">
      <alignment shrinkToFit="1"/>
    </xf>
    <xf numFmtId="166" fontId="77" fillId="8" borderId="96" xfId="3" applyNumberFormat="1" applyFont="1" applyFill="1" applyBorder="1" applyAlignment="1" applyProtection="1">
      <alignment shrinkToFit="1"/>
    </xf>
    <xf numFmtId="0" fontId="16" fillId="8" borderId="95" xfId="3" applyFont="1" applyFill="1" applyBorder="1"/>
    <xf numFmtId="166" fontId="23" fillId="8" borderId="0" xfId="3" applyNumberFormat="1" applyFont="1" applyFill="1" applyBorder="1" applyAlignment="1" applyProtection="1">
      <alignment shrinkToFit="1"/>
    </xf>
    <xf numFmtId="49" fontId="86" fillId="8" borderId="18" xfId="3" applyNumberFormat="1" applyFont="1" applyFill="1" applyBorder="1" applyAlignment="1">
      <alignment horizontal="center" vertical="center"/>
    </xf>
    <xf numFmtId="166" fontId="16" fillId="8" borderId="34" xfId="3" applyNumberFormat="1" applyFont="1" applyFill="1" applyBorder="1" applyAlignment="1" applyProtection="1">
      <alignment shrinkToFit="1"/>
    </xf>
    <xf numFmtId="49" fontId="86" fillId="8" borderId="0" xfId="3" applyNumberFormat="1" applyFont="1" applyFill="1" applyBorder="1" applyAlignment="1">
      <alignment horizontal="center" vertical="center"/>
    </xf>
    <xf numFmtId="166" fontId="45" fillId="9" borderId="101" xfId="3" applyNumberFormat="1" applyFont="1" applyFill="1" applyBorder="1" applyAlignment="1" applyProtection="1">
      <alignment horizontal="right" shrinkToFit="1"/>
    </xf>
    <xf numFmtId="166" fontId="45" fillId="8" borderId="104" xfId="3" applyNumberFormat="1" applyFont="1" applyFill="1" applyBorder="1" applyAlignment="1" applyProtection="1">
      <alignment shrinkToFit="1"/>
    </xf>
    <xf numFmtId="166" fontId="16" fillId="8" borderId="104" xfId="3" applyNumberFormat="1" applyFont="1" applyFill="1" applyBorder="1" applyAlignment="1" applyProtection="1">
      <alignment shrinkToFit="1"/>
    </xf>
    <xf numFmtId="167" fontId="45" fillId="9" borderId="68" xfId="3" applyNumberFormat="1" applyFont="1" applyFill="1" applyBorder="1" applyAlignment="1" applyProtection="1">
      <alignment shrinkToFit="1"/>
    </xf>
    <xf numFmtId="3" fontId="46" fillId="19" borderId="71" xfId="3" applyNumberFormat="1" applyFont="1" applyFill="1" applyBorder="1" applyProtection="1"/>
    <xf numFmtId="3" fontId="46" fillId="19" borderId="79" xfId="3" applyNumberFormat="1" applyFont="1" applyFill="1" applyBorder="1" applyProtection="1"/>
    <xf numFmtId="166" fontId="45" fillId="23" borderId="101" xfId="3" applyNumberFormat="1" applyFont="1" applyFill="1" applyBorder="1" applyAlignment="1" applyProtection="1">
      <alignment horizontal="right" shrinkToFit="1"/>
    </xf>
    <xf numFmtId="0" fontId="103" fillId="8" borderId="0" xfId="3" applyFont="1" applyFill="1" applyBorder="1"/>
    <xf numFmtId="167" fontId="77" fillId="8" borderId="0" xfId="3" applyNumberFormat="1" applyFont="1" applyFill="1" applyBorder="1" applyAlignment="1" applyProtection="1">
      <alignment horizontal="right" vertical="center" shrinkToFit="1"/>
    </xf>
    <xf numFmtId="166" fontId="23" fillId="8" borderId="34" xfId="3" applyNumberFormat="1" applyFont="1" applyFill="1" applyBorder="1" applyAlignment="1" applyProtection="1">
      <alignment shrinkToFit="1"/>
    </xf>
    <xf numFmtId="0" fontId="75" fillId="27" borderId="113" xfId="3" applyFont="1" applyFill="1" applyBorder="1" applyAlignment="1">
      <alignment horizontal="center" wrapText="1"/>
    </xf>
    <xf numFmtId="3" fontId="86" fillId="8" borderId="0" xfId="3" applyNumberFormat="1" applyFont="1" applyFill="1" applyBorder="1" applyAlignment="1">
      <alignment horizontal="center" vertical="center"/>
    </xf>
    <xf numFmtId="0" fontId="81" fillId="8" borderId="0" xfId="3" applyFont="1" applyFill="1"/>
    <xf numFmtId="0" fontId="2" fillId="0" borderId="0" xfId="3" applyFont="1" applyFill="1" applyBorder="1" applyAlignment="1">
      <alignment horizontal="center" vertical="center"/>
    </xf>
    <xf numFmtId="0" fontId="2" fillId="0" borderId="0" xfId="3" applyFont="1" applyFill="1" applyBorder="1" applyAlignment="1">
      <alignment shrinkToFit="1"/>
    </xf>
    <xf numFmtId="166" fontId="2" fillId="0" borderId="0" xfId="3" applyNumberFormat="1" applyFont="1" applyFill="1" applyBorder="1" applyAlignment="1" applyProtection="1">
      <alignment shrinkToFit="1"/>
    </xf>
    <xf numFmtId="0" fontId="2" fillId="0" borderId="0" xfId="3" applyFont="1" applyFill="1" applyBorder="1" applyAlignment="1">
      <alignment vertical="center" shrinkToFit="1"/>
    </xf>
    <xf numFmtId="167" fontId="2" fillId="0" borderId="0" xfId="3" applyNumberFormat="1" applyFont="1" applyFill="1" applyBorder="1" applyAlignment="1" applyProtection="1">
      <alignment horizontal="right" vertical="center" shrinkToFit="1"/>
    </xf>
    <xf numFmtId="0" fontId="2" fillId="0" borderId="0" xfId="3" applyFont="1" applyFill="1" applyBorder="1" applyAlignment="1">
      <alignment horizontal="center" vertical="justify"/>
    </xf>
    <xf numFmtId="0" fontId="2" fillId="0" borderId="0" xfId="3" applyFont="1" applyFill="1" applyBorder="1" applyAlignment="1">
      <alignment horizontal="right" vertical="center"/>
    </xf>
    <xf numFmtId="166" fontId="2" fillId="0" borderId="42" xfId="3" applyNumberFormat="1" applyFont="1" applyFill="1" applyBorder="1" applyAlignment="1" applyProtection="1">
      <alignment shrinkToFit="1"/>
    </xf>
    <xf numFmtId="0" fontId="2" fillId="0" borderId="44" xfId="3" applyFont="1" applyFill="1" applyBorder="1" applyAlignment="1">
      <alignment horizontal="right" vertical="center" shrinkToFit="1"/>
    </xf>
    <xf numFmtId="0" fontId="2" fillId="0" borderId="44" xfId="3" applyFont="1" applyFill="1" applyBorder="1" applyAlignment="1">
      <alignment horizontal="right" shrinkToFit="1"/>
    </xf>
    <xf numFmtId="3" fontId="45" fillId="5" borderId="68" xfId="3" applyNumberFormat="1" applyFont="1" applyFill="1" applyBorder="1" applyAlignment="1" applyProtection="1">
      <alignment shrinkToFit="1"/>
    </xf>
    <xf numFmtId="3" fontId="23" fillId="8" borderId="0" xfId="3" applyNumberFormat="1" applyFont="1" applyFill="1"/>
    <xf numFmtId="3" fontId="81" fillId="8" borderId="27" xfId="3" applyNumberFormat="1" applyFont="1" applyFill="1" applyBorder="1" applyAlignment="1" applyProtection="1">
      <alignment vertical="top" shrinkToFit="1"/>
    </xf>
    <xf numFmtId="3" fontId="16" fillId="8" borderId="27" xfId="3" applyNumberFormat="1" applyFont="1" applyFill="1" applyBorder="1" applyAlignment="1" applyProtection="1">
      <alignment shrinkToFit="1"/>
    </xf>
    <xf numFmtId="3" fontId="45" fillId="9" borderId="125" xfId="3" applyNumberFormat="1" applyFont="1" applyFill="1" applyBorder="1" applyAlignment="1" applyProtection="1">
      <alignment shrinkToFit="1"/>
    </xf>
    <xf numFmtId="10" fontId="81" fillId="8" borderId="0" xfId="3" applyNumberFormat="1" applyFont="1" applyFill="1" applyBorder="1" applyAlignment="1" applyProtection="1">
      <alignment horizontal="right" vertical="top" shrinkToFit="1"/>
    </xf>
    <xf numFmtId="167" fontId="45" fillId="9" borderId="125" xfId="3" applyNumberFormat="1" applyFont="1" applyFill="1" applyBorder="1" applyAlignment="1" applyProtection="1">
      <alignment shrinkToFit="1"/>
    </xf>
    <xf numFmtId="3" fontId="46" fillId="5" borderId="105" xfId="3" applyNumberFormat="1" applyFont="1" applyFill="1" applyBorder="1" applyAlignment="1" applyProtection="1">
      <alignment shrinkToFit="1"/>
    </xf>
    <xf numFmtId="3" fontId="46" fillId="5" borderId="107" xfId="3" applyNumberFormat="1" applyFont="1" applyFill="1" applyBorder="1" applyAlignment="1" applyProtection="1">
      <alignment shrinkToFit="1"/>
    </xf>
    <xf numFmtId="167" fontId="46" fillId="5" borderId="106" xfId="3" applyNumberFormat="1" applyFont="1" applyFill="1" applyBorder="1" applyAlignment="1" applyProtection="1">
      <alignment shrinkToFit="1"/>
    </xf>
    <xf numFmtId="3" fontId="46" fillId="5" borderId="114" xfId="3" applyNumberFormat="1" applyFont="1" applyFill="1" applyBorder="1" applyAlignment="1" applyProtection="1">
      <alignment vertical="center" shrinkToFit="1"/>
    </xf>
    <xf numFmtId="3" fontId="46" fillId="5" borderId="115" xfId="3" applyNumberFormat="1" applyFont="1" applyFill="1" applyBorder="1" applyAlignment="1" applyProtection="1">
      <alignment vertical="center" shrinkToFit="1"/>
    </xf>
    <xf numFmtId="3" fontId="46" fillId="5" borderId="116" xfId="3" applyNumberFormat="1" applyFont="1" applyFill="1" applyBorder="1" applyAlignment="1" applyProtection="1">
      <alignment vertical="center" shrinkToFit="1"/>
    </xf>
    <xf numFmtId="3" fontId="46" fillId="30" borderId="11" xfId="3" applyNumberFormat="1" applyFont="1" applyFill="1" applyBorder="1" applyAlignment="1" applyProtection="1">
      <alignment shrinkToFit="1"/>
    </xf>
    <xf numFmtId="3" fontId="46" fillId="19" borderId="68" xfId="3" applyNumberFormat="1" applyFont="1" applyFill="1" applyBorder="1" applyAlignment="1" applyProtection="1">
      <alignment shrinkToFit="1"/>
    </xf>
    <xf numFmtId="3" fontId="46" fillId="30" borderId="130" xfId="3" applyNumberFormat="1" applyFont="1" applyFill="1" applyBorder="1" applyAlignment="1" applyProtection="1">
      <alignment shrinkToFit="1"/>
    </xf>
    <xf numFmtId="3" fontId="46" fillId="30" borderId="131" xfId="3" applyNumberFormat="1" applyFont="1" applyFill="1" applyBorder="1" applyAlignment="1" applyProtection="1">
      <alignment shrinkToFit="1"/>
    </xf>
    <xf numFmtId="0" fontId="16" fillId="8" borderId="27" xfId="3" applyFont="1" applyFill="1" applyBorder="1" applyAlignment="1">
      <alignment horizontal="right" shrinkToFit="1"/>
    </xf>
    <xf numFmtId="0" fontId="16" fillId="8" borderId="30" xfId="3" applyFont="1" applyFill="1" applyBorder="1" applyAlignment="1">
      <alignment horizontal="right" shrinkToFit="1"/>
    </xf>
    <xf numFmtId="166" fontId="16" fillId="8" borderId="30" xfId="3" applyNumberFormat="1" applyFont="1" applyFill="1" applyBorder="1" applyAlignment="1" applyProtection="1">
      <alignment shrinkToFit="1"/>
    </xf>
    <xf numFmtId="0" fontId="16" fillId="8" borderId="0" xfId="3" applyFont="1" applyFill="1" applyBorder="1" applyAlignment="1">
      <alignment horizontal="right" shrinkToFit="1"/>
    </xf>
    <xf numFmtId="167" fontId="45" fillId="17" borderId="142" xfId="3" applyNumberFormat="1" applyFont="1" applyFill="1" applyBorder="1" applyAlignment="1" applyProtection="1">
      <alignment shrinkToFit="1"/>
    </xf>
    <xf numFmtId="0" fontId="46" fillId="8" borderId="0" xfId="3" applyFont="1" applyFill="1" applyBorder="1" applyAlignment="1">
      <alignment horizontal="right" shrinkToFit="1"/>
    </xf>
    <xf numFmtId="167" fontId="46" fillId="5" borderId="144" xfId="3" applyNumberFormat="1" applyFont="1" applyFill="1" applyBorder="1" applyAlignment="1" applyProtection="1">
      <alignment shrinkToFit="1"/>
    </xf>
    <xf numFmtId="167" fontId="46" fillId="5" borderId="107" xfId="3" applyNumberFormat="1" applyFont="1" applyFill="1" applyBorder="1" applyAlignment="1" applyProtection="1">
      <alignment shrinkToFit="1"/>
    </xf>
    <xf numFmtId="167" fontId="45" fillId="17" borderId="145" xfId="3" applyNumberFormat="1" applyFont="1" applyFill="1" applyBorder="1" applyAlignment="1" applyProtection="1">
      <alignment shrinkToFit="1"/>
    </xf>
    <xf numFmtId="0" fontId="58" fillId="21" borderId="11" xfId="3" applyFont="1" applyFill="1" applyBorder="1" applyAlignment="1">
      <alignment horizontal="center" vertical="center"/>
    </xf>
    <xf numFmtId="167" fontId="45" fillId="22" borderId="148" xfId="3" applyNumberFormat="1" applyFont="1" applyFill="1" applyBorder="1" applyAlignment="1" applyProtection="1">
      <alignment shrinkToFit="1"/>
    </xf>
    <xf numFmtId="167" fontId="16" fillId="8" borderId="27" xfId="3" applyNumberFormat="1" applyFont="1" applyFill="1" applyBorder="1" applyAlignment="1" applyProtection="1">
      <alignment shrinkToFit="1"/>
    </xf>
    <xf numFmtId="167" fontId="16" fillId="8" borderId="30" xfId="3" applyNumberFormat="1" applyFont="1" applyFill="1" applyBorder="1" applyAlignment="1" applyProtection="1">
      <alignment shrinkToFit="1"/>
    </xf>
    <xf numFmtId="167" fontId="46" fillId="30" borderId="149" xfId="3" applyNumberFormat="1" applyFont="1" applyFill="1" applyBorder="1" applyAlignment="1" applyProtection="1">
      <alignment shrinkToFit="1"/>
    </xf>
    <xf numFmtId="167" fontId="46" fillId="30" borderId="146" xfId="3" applyNumberFormat="1" applyFont="1" applyFill="1" applyBorder="1" applyAlignment="1" applyProtection="1">
      <alignment shrinkToFit="1"/>
    </xf>
    <xf numFmtId="167" fontId="46" fillId="30" borderId="147" xfId="3" applyNumberFormat="1" applyFont="1" applyFill="1" applyBorder="1" applyAlignment="1" applyProtection="1">
      <alignment shrinkToFit="1"/>
    </xf>
    <xf numFmtId="0" fontId="16" fillId="8" borderId="151" xfId="3" applyFont="1" applyFill="1" applyBorder="1" applyAlignment="1">
      <alignment horizontal="right" shrinkToFit="1"/>
    </xf>
    <xf numFmtId="0" fontId="23" fillId="5" borderId="42" xfId="3" applyFont="1" applyFill="1" applyBorder="1"/>
    <xf numFmtId="0" fontId="23" fillId="5" borderId="43" xfId="3" applyFont="1" applyFill="1" applyBorder="1"/>
    <xf numFmtId="0" fontId="23" fillId="5" borderId="45" xfId="3" applyFont="1" applyFill="1" applyBorder="1"/>
    <xf numFmtId="0" fontId="23" fillId="5" borderId="49" xfId="3" applyFont="1" applyFill="1" applyBorder="1"/>
    <xf numFmtId="0" fontId="23" fillId="5" borderId="50" xfId="3" applyFont="1" applyFill="1" applyBorder="1"/>
    <xf numFmtId="0" fontId="23" fillId="5" borderId="41" xfId="3" applyFont="1" applyFill="1" applyBorder="1"/>
    <xf numFmtId="0" fontId="23" fillId="5" borderId="44" xfId="3" applyFont="1" applyFill="1" applyBorder="1"/>
    <xf numFmtId="0" fontId="23" fillId="5" borderId="46" xfId="3" applyFont="1" applyFill="1" applyBorder="1"/>
    <xf numFmtId="0" fontId="16" fillId="5" borderId="42" xfId="3" applyFont="1" applyFill="1" applyBorder="1"/>
    <xf numFmtId="0" fontId="23" fillId="5" borderId="152" xfId="3" applyFont="1" applyFill="1" applyBorder="1"/>
    <xf numFmtId="0" fontId="45" fillId="5" borderId="0" xfId="3" applyFont="1" applyFill="1" applyBorder="1"/>
    <xf numFmtId="0" fontId="15" fillId="5" borderId="0" xfId="3" applyFont="1" applyFill="1" applyBorder="1"/>
    <xf numFmtId="10" fontId="16" fillId="5" borderId="0" xfId="3" applyNumberFormat="1" applyFont="1" applyFill="1" applyBorder="1"/>
    <xf numFmtId="0" fontId="23" fillId="5" borderId="1" xfId="3" applyFont="1" applyFill="1" applyBorder="1"/>
    <xf numFmtId="0" fontId="23" fillId="5" borderId="13" xfId="3" applyFont="1" applyFill="1" applyBorder="1"/>
    <xf numFmtId="0" fontId="23" fillId="5" borderId="32" xfId="3" applyFont="1" applyFill="1" applyBorder="1"/>
    <xf numFmtId="0" fontId="23" fillId="5" borderId="153" xfId="3" applyFont="1" applyFill="1" applyBorder="1"/>
    <xf numFmtId="0" fontId="46" fillId="5" borderId="90" xfId="3" applyFont="1" applyFill="1" applyBorder="1" applyAlignment="1" applyProtection="1">
      <alignment horizontal="right" shrinkToFit="1"/>
    </xf>
    <xf numFmtId="4" fontId="46" fillId="5" borderId="71" xfId="3" applyNumberFormat="1" applyFont="1" applyFill="1" applyBorder="1" applyAlignment="1" applyProtection="1">
      <alignment shrinkToFit="1"/>
    </xf>
    <xf numFmtId="168" fontId="46" fillId="5" borderId="91" xfId="3" applyNumberFormat="1" applyFont="1" applyFill="1" applyBorder="1" applyAlignment="1" applyProtection="1">
      <alignment horizontal="center" shrinkToFit="1"/>
    </xf>
    <xf numFmtId="168" fontId="46" fillId="5" borderId="0" xfId="3" applyNumberFormat="1" applyFont="1" applyFill="1" applyBorder="1" applyAlignment="1" applyProtection="1">
      <alignment horizontal="center" shrinkToFit="1"/>
    </xf>
    <xf numFmtId="4" fontId="16" fillId="5" borderId="0" xfId="3" applyNumberFormat="1" applyFont="1" applyFill="1" applyBorder="1" applyProtection="1"/>
    <xf numFmtId="3" fontId="46" fillId="5" borderId="71" xfId="3" applyNumberFormat="1" applyFont="1" applyFill="1" applyBorder="1" applyProtection="1"/>
    <xf numFmtId="3" fontId="46" fillId="5" borderId="154" xfId="3" applyNumberFormat="1" applyFont="1" applyFill="1" applyBorder="1" applyProtection="1"/>
    <xf numFmtId="0" fontId="46" fillId="5" borderId="80" xfId="3" applyFont="1" applyFill="1" applyBorder="1" applyAlignment="1" applyProtection="1">
      <alignment horizontal="right" shrinkToFit="1"/>
    </xf>
    <xf numFmtId="4" fontId="46" fillId="5" borderId="79" xfId="3" applyNumberFormat="1" applyFont="1" applyFill="1" applyBorder="1" applyAlignment="1" applyProtection="1">
      <alignment shrinkToFit="1"/>
    </xf>
    <xf numFmtId="3" fontId="46" fillId="5" borderId="79" xfId="3" applyNumberFormat="1" applyFont="1" applyFill="1" applyBorder="1" applyProtection="1"/>
    <xf numFmtId="3" fontId="46" fillId="5" borderId="155" xfId="3" applyNumberFormat="1" applyFont="1" applyFill="1" applyBorder="1" applyProtection="1"/>
    <xf numFmtId="0" fontId="46" fillId="5" borderId="81" xfId="3" applyFont="1" applyFill="1" applyBorder="1" applyAlignment="1" applyProtection="1">
      <alignment horizontal="right" shrinkToFit="1"/>
    </xf>
    <xf numFmtId="4" fontId="46" fillId="5" borderId="70" xfId="3" applyNumberFormat="1" applyFont="1" applyFill="1" applyBorder="1" applyAlignment="1" applyProtection="1">
      <alignment shrinkToFit="1"/>
    </xf>
    <xf numFmtId="3" fontId="46" fillId="5" borderId="70" xfId="3" applyNumberFormat="1" applyFont="1" applyFill="1" applyBorder="1" applyProtection="1"/>
    <xf numFmtId="3" fontId="46" fillId="5" borderId="86" xfId="3" applyNumberFormat="1" applyFont="1" applyFill="1" applyBorder="1" applyProtection="1"/>
    <xf numFmtId="3" fontId="46" fillId="5" borderId="156" xfId="3" applyNumberFormat="1" applyFont="1" applyFill="1" applyBorder="1" applyProtection="1"/>
    <xf numFmtId="10" fontId="46" fillId="5" borderId="70" xfId="3" applyNumberFormat="1" applyFont="1" applyFill="1" applyBorder="1" applyProtection="1"/>
    <xf numFmtId="0" fontId="16" fillId="5" borderId="49" xfId="3" applyFont="1" applyFill="1" applyBorder="1"/>
    <xf numFmtId="0" fontId="23" fillId="5" borderId="157" xfId="3" applyFont="1" applyFill="1" applyBorder="1"/>
    <xf numFmtId="0" fontId="16" fillId="5" borderId="141" xfId="3" applyFont="1" applyFill="1" applyBorder="1"/>
    <xf numFmtId="0" fontId="106" fillId="0" borderId="52" xfId="3" applyFont="1" applyFill="1" applyBorder="1" applyAlignment="1">
      <alignment horizontal="center"/>
    </xf>
    <xf numFmtId="166" fontId="107" fillId="0" borderId="42" xfId="3" applyNumberFormat="1" applyFont="1" applyFill="1" applyBorder="1" applyAlignment="1" applyProtection="1">
      <alignment shrinkToFit="1"/>
    </xf>
    <xf numFmtId="0" fontId="2" fillId="0" borderId="42" xfId="3" applyFont="1" applyFill="1" applyBorder="1"/>
    <xf numFmtId="0" fontId="2" fillId="0" borderId="43" xfId="3" applyFont="1" applyFill="1" applyBorder="1"/>
    <xf numFmtId="0" fontId="2" fillId="0" borderId="0" xfId="3" applyFont="1" applyFill="1" applyBorder="1"/>
    <xf numFmtId="166" fontId="107" fillId="0" borderId="0" xfId="3" applyNumberFormat="1" applyFont="1" applyFill="1" applyBorder="1" applyAlignment="1" applyProtection="1">
      <alignment shrinkToFit="1"/>
    </xf>
    <xf numFmtId="0" fontId="2" fillId="0" borderId="51" xfId="3" applyFont="1" applyFill="1" applyBorder="1"/>
    <xf numFmtId="0" fontId="2" fillId="0" borderId="45" xfId="3" applyFont="1" applyFill="1" applyBorder="1"/>
    <xf numFmtId="0" fontId="107" fillId="0" borderId="0" xfId="3" applyFont="1" applyFill="1" applyBorder="1" applyAlignment="1">
      <alignment vertical="center" shrinkToFit="1"/>
    </xf>
    <xf numFmtId="0" fontId="2" fillId="0" borderId="52" xfId="3" applyFont="1" applyFill="1" applyBorder="1"/>
    <xf numFmtId="0" fontId="2" fillId="0" borderId="44" xfId="3" applyFont="1" applyFill="1" applyBorder="1"/>
    <xf numFmtId="0" fontId="2" fillId="0" borderId="53" xfId="3" applyFont="1" applyFill="1" applyBorder="1"/>
    <xf numFmtId="166" fontId="2" fillId="0" borderId="49" xfId="3" applyNumberFormat="1" applyFont="1" applyFill="1" applyBorder="1" applyAlignment="1" applyProtection="1">
      <alignment shrinkToFit="1"/>
    </xf>
    <xf numFmtId="0" fontId="2" fillId="0" borderId="49" xfId="3" applyFont="1" applyFill="1" applyBorder="1"/>
    <xf numFmtId="0" fontId="2" fillId="0" borderId="50" xfId="3" applyFont="1" applyFill="1" applyBorder="1"/>
    <xf numFmtId="0" fontId="2" fillId="0" borderId="0" xfId="3" applyFont="1" applyFill="1" applyBorder="1" applyAlignment="1">
      <alignment horizontal="right"/>
    </xf>
    <xf numFmtId="10" fontId="2" fillId="0" borderId="0" xfId="3" applyNumberFormat="1" applyFont="1" applyFill="1" applyBorder="1" applyProtection="1"/>
    <xf numFmtId="10" fontId="2" fillId="0" borderId="0" xfId="3" applyNumberFormat="1" applyFont="1" applyFill="1" applyBorder="1"/>
    <xf numFmtId="10" fontId="2" fillId="14" borderId="0" xfId="3" applyNumberFormat="1" applyFont="1" applyFill="1" applyBorder="1"/>
    <xf numFmtId="3" fontId="2" fillId="0" borderId="0" xfId="3" applyNumberFormat="1" applyFont="1" applyFill="1" applyBorder="1"/>
    <xf numFmtId="4" fontId="2" fillId="0" borderId="0" xfId="3" applyNumberFormat="1" applyFont="1" applyFill="1" applyBorder="1"/>
    <xf numFmtId="166" fontId="2" fillId="0" borderId="52" xfId="3" applyNumberFormat="1" applyFont="1" applyFill="1" applyBorder="1" applyAlignment="1" applyProtection="1">
      <alignment shrinkToFit="1"/>
    </xf>
    <xf numFmtId="0" fontId="2" fillId="0" borderId="52" xfId="3" applyFont="1" applyFill="1" applyBorder="1" applyAlignment="1" applyProtection="1">
      <alignment shrinkToFit="1"/>
    </xf>
    <xf numFmtId="0" fontId="109" fillId="0" borderId="44" xfId="3" applyFont="1" applyFill="1" applyBorder="1" applyAlignment="1">
      <alignment horizontal="center" vertical="distributed"/>
    </xf>
    <xf numFmtId="166" fontId="2" fillId="0" borderId="53" xfId="3" applyNumberFormat="1" applyFont="1" applyFill="1" applyBorder="1" applyAlignment="1" applyProtection="1">
      <alignment shrinkToFit="1"/>
    </xf>
    <xf numFmtId="0" fontId="110" fillId="0" borderId="46" xfId="3" applyNumberFormat="1" applyFont="1" applyFill="1" applyBorder="1" applyAlignment="1" applyProtection="1">
      <alignment horizontal="left"/>
    </xf>
    <xf numFmtId="0" fontId="111" fillId="0" borderId="0" xfId="3" applyNumberFormat="1" applyFont="1" applyFill="1" applyBorder="1" applyAlignment="1" applyProtection="1">
      <alignment horizontal="center"/>
    </xf>
    <xf numFmtId="0" fontId="107" fillId="0" borderId="0" xfId="3" applyNumberFormat="1" applyFont="1" applyFill="1" applyBorder="1" applyAlignment="1" applyProtection="1">
      <alignment horizontal="left"/>
    </xf>
    <xf numFmtId="0" fontId="107" fillId="0" borderId="0" xfId="3" applyFont="1" applyFill="1" applyBorder="1" applyAlignment="1">
      <alignment horizontal="center" vertical="center"/>
    </xf>
    <xf numFmtId="166" fontId="2" fillId="0" borderId="45" xfId="3" applyNumberFormat="1" applyFont="1" applyFill="1" applyBorder="1" applyAlignment="1" applyProtection="1">
      <alignment shrinkToFit="1"/>
    </xf>
    <xf numFmtId="9" fontId="2" fillId="0" borderId="52" xfId="3" applyNumberFormat="1" applyFont="1" applyFill="1" applyBorder="1" applyAlignment="1" applyProtection="1">
      <alignment shrinkToFit="1"/>
    </xf>
    <xf numFmtId="9" fontId="2" fillId="0" borderId="53" xfId="3" applyNumberFormat="1" applyFont="1" applyFill="1" applyBorder="1" applyAlignment="1" applyProtection="1">
      <alignment shrinkToFit="1"/>
    </xf>
    <xf numFmtId="0" fontId="107" fillId="0" borderId="46" xfId="3" applyFont="1" applyFill="1" applyBorder="1" applyAlignment="1">
      <alignment horizontal="right" shrinkToFit="1"/>
    </xf>
    <xf numFmtId="166" fontId="107" fillId="0" borderId="100" xfId="3" applyNumberFormat="1" applyFont="1" applyFill="1" applyBorder="1" applyAlignment="1" applyProtection="1">
      <alignment shrinkToFit="1"/>
    </xf>
    <xf numFmtId="166" fontId="2" fillId="0" borderId="0" xfId="3" applyNumberFormat="1" applyFont="1" applyFill="1" applyBorder="1" applyAlignment="1" applyProtection="1">
      <alignment shrinkToFit="1"/>
      <protection locked="0"/>
    </xf>
    <xf numFmtId="0" fontId="107" fillId="0" borderId="0" xfId="3" applyFont="1" applyFill="1" applyBorder="1" applyAlignment="1" applyProtection="1">
      <alignment horizontal="center" vertical="center"/>
    </xf>
    <xf numFmtId="166" fontId="2" fillId="0" borderId="47" xfId="3" applyNumberFormat="1" applyFont="1" applyFill="1" applyBorder="1" applyAlignment="1" applyProtection="1">
      <alignment shrinkToFit="1"/>
    </xf>
    <xf numFmtId="0" fontId="2" fillId="14" borderId="44" xfId="3" applyFont="1" applyFill="1" applyBorder="1"/>
    <xf numFmtId="0" fontId="107" fillId="14" borderId="0" xfId="3" applyFont="1" applyFill="1" applyBorder="1" applyAlignment="1">
      <alignment vertical="center"/>
    </xf>
    <xf numFmtId="0" fontId="107" fillId="14" borderId="45" xfId="3" applyFont="1" applyFill="1" applyBorder="1" applyAlignment="1">
      <alignment vertical="center"/>
    </xf>
    <xf numFmtId="0" fontId="2" fillId="14" borderId="0" xfId="3" applyFont="1" applyFill="1" applyBorder="1"/>
    <xf numFmtId="0" fontId="2" fillId="14" borderId="45" xfId="3" applyFont="1" applyFill="1" applyBorder="1"/>
    <xf numFmtId="0" fontId="107" fillId="14" borderId="0" xfId="3" applyFont="1" applyFill="1" applyBorder="1" applyAlignment="1">
      <alignment horizontal="right" vertical="center"/>
    </xf>
    <xf numFmtId="0" fontId="107" fillId="14" borderId="0" xfId="3" applyFont="1" applyFill="1" applyBorder="1" applyAlignment="1">
      <alignment vertical="top"/>
    </xf>
    <xf numFmtId="0" fontId="107" fillId="14" borderId="0" xfId="3" applyFont="1" applyFill="1" applyBorder="1" applyAlignment="1">
      <alignment horizontal="center" vertical="center"/>
    </xf>
    <xf numFmtId="166" fontId="107" fillId="14" borderId="0" xfId="3" applyNumberFormat="1" applyFont="1" applyFill="1" applyBorder="1" applyAlignment="1" applyProtection="1">
      <alignment shrinkToFit="1"/>
    </xf>
    <xf numFmtId="166" fontId="107" fillId="14" borderId="45" xfId="3" applyNumberFormat="1" applyFont="1" applyFill="1" applyBorder="1" applyAlignment="1" applyProtection="1">
      <alignment shrinkToFit="1"/>
    </xf>
    <xf numFmtId="0" fontId="2" fillId="14" borderId="0" xfId="3" applyFont="1" applyFill="1" applyBorder="1" applyAlignment="1">
      <alignment horizontal="right" shrinkToFit="1"/>
    </xf>
    <xf numFmtId="0" fontId="2" fillId="14" borderId="0" xfId="3" applyFont="1" applyFill="1" applyBorder="1" applyAlignment="1">
      <alignment shrinkToFit="1"/>
    </xf>
    <xf numFmtId="166" fontId="2" fillId="19" borderId="0" xfId="3" applyNumberFormat="1" applyFont="1" applyFill="1" applyBorder="1" applyAlignment="1" applyProtection="1">
      <alignment horizontal="right" shrinkToFit="1"/>
    </xf>
    <xf numFmtId="166" fontId="2" fillId="14" borderId="0" xfId="3" applyNumberFormat="1" applyFont="1" applyFill="1" applyBorder="1" applyAlignment="1" applyProtection="1">
      <alignment horizontal="right" shrinkToFit="1"/>
    </xf>
    <xf numFmtId="166" fontId="2" fillId="20" borderId="0" xfId="3" applyNumberFormat="1" applyFont="1" applyFill="1" applyBorder="1" applyAlignment="1" applyProtection="1">
      <alignment horizontal="right" shrinkToFit="1"/>
    </xf>
    <xf numFmtId="166" fontId="107" fillId="20" borderId="0" xfId="3" applyNumberFormat="1" applyFont="1" applyFill="1" applyBorder="1" applyAlignment="1" applyProtection="1">
      <alignment horizontal="right" shrinkToFit="1"/>
    </xf>
    <xf numFmtId="0" fontId="107" fillId="14" borderId="0" xfId="3" applyFont="1" applyFill="1" applyBorder="1" applyAlignment="1">
      <alignment horizontal="right" shrinkToFit="1"/>
    </xf>
    <xf numFmtId="0" fontId="107" fillId="14" borderId="0" xfId="3" applyFont="1" applyFill="1" applyBorder="1" applyAlignment="1">
      <alignment shrinkToFit="1"/>
    </xf>
    <xf numFmtId="166" fontId="107" fillId="19" borderId="0" xfId="3" applyNumberFormat="1" applyFont="1" applyFill="1" applyBorder="1" applyAlignment="1" applyProtection="1">
      <alignment horizontal="right" shrinkToFit="1"/>
    </xf>
    <xf numFmtId="166" fontId="2" fillId="14" borderId="0" xfId="3" applyNumberFormat="1" applyFont="1" applyFill="1" applyBorder="1" applyAlignment="1" applyProtection="1">
      <alignment shrinkToFit="1"/>
    </xf>
    <xf numFmtId="0" fontId="2" fillId="14" borderId="0" xfId="3" applyFont="1" applyFill="1" applyBorder="1" applyProtection="1"/>
    <xf numFmtId="0" fontId="107" fillId="14" borderId="0" xfId="3" applyFont="1" applyFill="1" applyBorder="1" applyAlignment="1" applyProtection="1">
      <alignment horizontal="center" vertical="center"/>
    </xf>
    <xf numFmtId="0" fontId="2" fillId="14" borderId="46" xfId="3" applyFont="1" applyFill="1" applyBorder="1"/>
    <xf numFmtId="0" fontId="2" fillId="14" borderId="49" xfId="3" applyFont="1" applyFill="1" applyBorder="1"/>
    <xf numFmtId="0" fontId="2" fillId="14" borderId="50" xfId="3" applyFont="1" applyFill="1" applyBorder="1"/>
    <xf numFmtId="0" fontId="112" fillId="0" borderId="0" xfId="3" applyFont="1" applyFill="1" applyBorder="1" applyAlignment="1">
      <alignment horizontal="center"/>
    </xf>
    <xf numFmtId="0" fontId="113" fillId="8" borderId="0" xfId="3" applyFont="1" applyFill="1" applyBorder="1"/>
    <xf numFmtId="49" fontId="96" fillId="13" borderId="17" xfId="3" applyNumberFormat="1" applyFont="1" applyFill="1" applyBorder="1" applyAlignment="1">
      <alignment vertical="center"/>
    </xf>
    <xf numFmtId="0" fontId="14" fillId="31" borderId="35" xfId="2" applyFont="1" applyFill="1" applyBorder="1" applyAlignment="1"/>
    <xf numFmtId="0" fontId="105" fillId="12" borderId="16" xfId="4" applyFont="1" applyFill="1" applyBorder="1" applyAlignment="1">
      <alignment vertical="center"/>
    </xf>
    <xf numFmtId="0" fontId="19" fillId="8" borderId="158" xfId="3" applyFont="1" applyFill="1" applyBorder="1" applyAlignment="1" applyProtection="1">
      <alignment horizontal="center" vertical="center"/>
      <protection locked="0"/>
    </xf>
    <xf numFmtId="0" fontId="16" fillId="8" borderId="66" xfId="3" applyFont="1" applyFill="1" applyBorder="1"/>
    <xf numFmtId="0" fontId="15" fillId="8" borderId="65" xfId="3" applyFont="1" applyFill="1" applyBorder="1" applyProtection="1">
      <protection locked="0"/>
    </xf>
    <xf numFmtId="0" fontId="16" fillId="8" borderId="65" xfId="3" applyFont="1" applyFill="1" applyBorder="1"/>
    <xf numFmtId="0" fontId="13" fillId="8" borderId="67" xfId="3" applyFont="1" applyFill="1" applyBorder="1" applyProtection="1">
      <protection locked="0"/>
    </xf>
    <xf numFmtId="0" fontId="10" fillId="8" borderId="4" xfId="3" applyFont="1" applyFill="1" applyBorder="1" applyAlignment="1">
      <alignment horizontal="center" vertical="center"/>
    </xf>
    <xf numFmtId="0" fontId="11" fillId="8" borderId="1" xfId="3" applyFont="1" applyFill="1" applyBorder="1" applyAlignment="1" applyProtection="1">
      <alignment horizontal="center" vertical="center"/>
      <protection locked="0"/>
    </xf>
    <xf numFmtId="0" fontId="19" fillId="8" borderId="4" xfId="3" applyFont="1" applyFill="1" applyBorder="1" applyAlignment="1" applyProtection="1">
      <alignment horizontal="center" vertical="center"/>
      <protection locked="0"/>
    </xf>
    <xf numFmtId="0" fontId="13" fillId="8" borderId="1" xfId="3" applyFont="1" applyFill="1" applyBorder="1" applyAlignment="1" applyProtection="1">
      <alignment horizontal="center" vertical="center"/>
      <protection locked="0"/>
    </xf>
    <xf numFmtId="0" fontId="19" fillId="8" borderId="159" xfId="3" applyFont="1" applyFill="1" applyBorder="1" applyAlignment="1" applyProtection="1">
      <alignment horizontal="center" vertical="center"/>
      <protection locked="0"/>
    </xf>
    <xf numFmtId="0" fontId="22" fillId="8" borderId="160" xfId="3" applyFont="1" applyFill="1" applyBorder="1" applyAlignment="1" applyProtection="1">
      <alignment horizontal="center" vertical="center"/>
      <protection locked="0"/>
    </xf>
    <xf numFmtId="0" fontId="13" fillId="8" borderId="160" xfId="3" applyFont="1" applyFill="1" applyBorder="1"/>
    <xf numFmtId="0" fontId="13" fillId="8" borderId="160" xfId="3" applyFont="1" applyFill="1" applyBorder="1" applyProtection="1">
      <protection locked="0"/>
    </xf>
    <xf numFmtId="0" fontId="13" fillId="8" borderId="161" xfId="3" applyFont="1" applyFill="1" applyBorder="1" applyProtection="1">
      <protection locked="0"/>
    </xf>
    <xf numFmtId="0" fontId="13" fillId="8" borderId="66" xfId="3" applyFont="1" applyFill="1" applyBorder="1" applyProtection="1">
      <protection locked="0"/>
    </xf>
    <xf numFmtId="0" fontId="21" fillId="8" borderId="65" xfId="3" applyFont="1" applyFill="1" applyBorder="1" applyAlignment="1" applyProtection="1">
      <alignment vertical="center"/>
    </xf>
    <xf numFmtId="0" fontId="15" fillId="8" borderId="67" xfId="3" applyFont="1" applyFill="1" applyBorder="1" applyProtection="1"/>
    <xf numFmtId="0" fontId="16" fillId="8" borderId="4" xfId="3" applyFont="1" applyFill="1" applyBorder="1"/>
    <xf numFmtId="0" fontId="27" fillId="8" borderId="1" xfId="3" applyFont="1" applyFill="1" applyBorder="1" applyProtection="1"/>
    <xf numFmtId="0" fontId="15" fillId="8" borderId="1" xfId="3" applyFont="1" applyFill="1" applyBorder="1" applyProtection="1"/>
    <xf numFmtId="0" fontId="16" fillId="8" borderId="1" xfId="3" applyFont="1" applyFill="1" applyBorder="1" applyProtection="1"/>
    <xf numFmtId="0" fontId="18" fillId="8" borderId="1" xfId="3" applyFont="1" applyFill="1" applyBorder="1" applyProtection="1"/>
    <xf numFmtId="0" fontId="19" fillId="8" borderId="31" xfId="3" applyFont="1" applyFill="1" applyBorder="1" applyAlignment="1" applyProtection="1">
      <alignment horizontal="center" vertical="center"/>
      <protection locked="0"/>
    </xf>
    <xf numFmtId="49" fontId="28" fillId="8" borderId="8" xfId="3" applyNumberFormat="1" applyFont="1" applyFill="1" applyBorder="1" applyAlignment="1" applyProtection="1"/>
    <xf numFmtId="0" fontId="31" fillId="8" borderId="8" xfId="3" applyFont="1" applyFill="1" applyBorder="1" applyAlignment="1" applyProtection="1">
      <alignment vertical="center"/>
    </xf>
    <xf numFmtId="10" fontId="32" fillId="8" borderId="8" xfId="3" applyNumberFormat="1" applyFont="1" applyFill="1" applyBorder="1" applyAlignment="1" applyProtection="1">
      <alignment horizontal="right" shrinkToFit="1"/>
      <protection locked="0"/>
    </xf>
    <xf numFmtId="165" fontId="30" fillId="8" borderId="8" xfId="3" applyNumberFormat="1" applyFont="1" applyFill="1" applyBorder="1" applyAlignment="1" applyProtection="1">
      <alignment horizontal="left"/>
      <protection locked="0"/>
    </xf>
    <xf numFmtId="0" fontId="31" fillId="8" borderId="8" xfId="3" applyFont="1" applyFill="1" applyBorder="1" applyAlignment="1" applyProtection="1">
      <alignment horizontal="left"/>
      <protection locked="0"/>
    </xf>
    <xf numFmtId="0" fontId="31" fillId="8" borderId="9" xfId="3" applyFont="1" applyFill="1" applyBorder="1" applyProtection="1"/>
    <xf numFmtId="3" fontId="116" fillId="8" borderId="0" xfId="0" applyNumberFormat="1" applyFont="1" applyFill="1" applyBorder="1" applyAlignment="1">
      <alignment horizontal="right"/>
    </xf>
    <xf numFmtId="3" fontId="2" fillId="0" borderId="0" xfId="0" applyNumberFormat="1" applyFont="1" applyFill="1" applyBorder="1" applyAlignment="1"/>
    <xf numFmtId="3" fontId="2" fillId="14" borderId="0" xfId="0" applyNumberFormat="1" applyFont="1" applyFill="1" applyBorder="1" applyAlignment="1"/>
    <xf numFmtId="3" fontId="45" fillId="9" borderId="68" xfId="3" applyNumberFormat="1" applyFont="1" applyFill="1" applyBorder="1" applyAlignment="1" applyProtection="1">
      <alignment shrinkToFit="1"/>
    </xf>
    <xf numFmtId="167" fontId="45" fillId="9" borderId="98" xfId="3" applyNumberFormat="1" applyFont="1" applyFill="1" applyBorder="1" applyAlignment="1" applyProtection="1">
      <alignment shrinkToFit="1"/>
    </xf>
    <xf numFmtId="0" fontId="79" fillId="8" borderId="0" xfId="3" applyFont="1" applyFill="1" applyBorder="1" applyAlignment="1">
      <alignment horizontal="center"/>
    </xf>
    <xf numFmtId="0" fontId="23" fillId="14" borderId="0" xfId="3" applyFont="1" applyFill="1"/>
    <xf numFmtId="0" fontId="2" fillId="0" borderId="100" xfId="3" applyFont="1" applyFill="1" applyBorder="1"/>
    <xf numFmtId="0" fontId="116" fillId="8" borderId="0" xfId="3" applyFont="1" applyFill="1" applyBorder="1" applyAlignment="1">
      <alignment horizontal="right"/>
    </xf>
    <xf numFmtId="0" fontId="79" fillId="8" borderId="20" xfId="3" applyFont="1" applyFill="1" applyBorder="1" applyAlignment="1"/>
    <xf numFmtId="3" fontId="46" fillId="14" borderId="115" xfId="3" applyNumberFormat="1" applyFont="1" applyFill="1" applyBorder="1" applyAlignment="1" applyProtection="1">
      <alignment vertical="center" shrinkToFit="1"/>
      <protection locked="0"/>
    </xf>
    <xf numFmtId="3" fontId="2" fillId="0" borderId="44" xfId="0" applyNumberFormat="1" applyFont="1" applyFill="1" applyBorder="1" applyAlignment="1"/>
    <xf numFmtId="3" fontId="2" fillId="0" borderId="45" xfId="0" applyNumberFormat="1" applyFont="1" applyFill="1" applyBorder="1" applyAlignment="1"/>
    <xf numFmtId="10" fontId="1" fillId="0" borderId="45" xfId="3" applyNumberFormat="1" applyFill="1" applyBorder="1"/>
    <xf numFmtId="3" fontId="2" fillId="0" borderId="46" xfId="0" applyNumberFormat="1" applyFont="1" applyFill="1" applyBorder="1" applyAlignment="1"/>
    <xf numFmtId="3" fontId="2" fillId="0" borderId="168" xfId="0" applyNumberFormat="1" applyFont="1" applyFill="1" applyBorder="1" applyAlignment="1"/>
    <xf numFmtId="0" fontId="2" fillId="0" borderId="169" xfId="3" applyFont="1" applyFill="1" applyBorder="1"/>
    <xf numFmtId="0" fontId="2" fillId="0" borderId="170" xfId="3" applyFont="1" applyFill="1" applyBorder="1"/>
    <xf numFmtId="3" fontId="2" fillId="0" borderId="100" xfId="3" applyNumberFormat="1" applyFont="1" applyFill="1" applyBorder="1"/>
    <xf numFmtId="9" fontId="2" fillId="0" borderId="100" xfId="3" applyNumberFormat="1" applyFont="1" applyFill="1" applyBorder="1"/>
    <xf numFmtId="0" fontId="53" fillId="18" borderId="0" xfId="4" applyFont="1" applyFill="1" applyBorder="1" applyAlignment="1">
      <alignment vertical="center"/>
    </xf>
    <xf numFmtId="0" fontId="54" fillId="8" borderId="0" xfId="3" applyFont="1" applyFill="1" applyBorder="1"/>
    <xf numFmtId="0" fontId="53" fillId="18" borderId="6" xfId="4" applyFont="1" applyFill="1" applyBorder="1" applyAlignment="1">
      <alignment vertical="center"/>
    </xf>
    <xf numFmtId="0" fontId="53" fillId="18" borderId="6" xfId="4" applyFont="1" applyFill="1" applyBorder="1">
      <alignment horizontal="center" vertical="center"/>
    </xf>
    <xf numFmtId="0" fontId="15" fillId="8" borderId="6" xfId="3" applyFont="1" applyFill="1" applyBorder="1" applyProtection="1">
      <protection locked="0"/>
    </xf>
    <xf numFmtId="0" fontId="73" fillId="8" borderId="6" xfId="3" applyFont="1" applyFill="1" applyBorder="1" applyAlignment="1"/>
    <xf numFmtId="0" fontId="45" fillId="8" borderId="6" xfId="3" applyFont="1" applyFill="1" applyBorder="1" applyAlignment="1"/>
    <xf numFmtId="0" fontId="36" fillId="8" borderId="6" xfId="3" applyFont="1" applyFill="1" applyBorder="1" applyAlignment="1" applyProtection="1">
      <alignment horizontal="left"/>
      <protection locked="0"/>
    </xf>
    <xf numFmtId="0" fontId="15" fillId="8" borderId="21" xfId="3" applyFont="1" applyFill="1" applyBorder="1" applyAlignment="1" applyProtection="1">
      <alignment horizontal="left"/>
      <protection locked="0"/>
    </xf>
    <xf numFmtId="0" fontId="16" fillId="8" borderId="0" xfId="3" applyFont="1" applyFill="1" applyBorder="1" applyAlignment="1"/>
    <xf numFmtId="3" fontId="2" fillId="0" borderId="0" xfId="3" applyNumberFormat="1" applyFont="1" applyFill="1" applyBorder="1" applyAlignment="1">
      <alignment horizontal="right"/>
    </xf>
    <xf numFmtId="0" fontId="2" fillId="0" borderId="173" xfId="3" applyFont="1" applyFill="1" applyBorder="1"/>
    <xf numFmtId="3" fontId="2" fillId="0" borderId="173" xfId="3" applyNumberFormat="1" applyFont="1" applyFill="1" applyBorder="1"/>
    <xf numFmtId="3" fontId="2" fillId="0" borderId="174" xfId="3" applyNumberFormat="1" applyFont="1" applyFill="1" applyBorder="1"/>
    <xf numFmtId="3" fontId="2" fillId="0" borderId="45" xfId="3" applyNumberFormat="1" applyFont="1" applyFill="1" applyBorder="1"/>
    <xf numFmtId="3" fontId="2" fillId="0" borderId="45" xfId="3" applyNumberFormat="1" applyFont="1" applyFill="1" applyBorder="1" applyAlignment="1">
      <alignment horizontal="right"/>
    </xf>
    <xf numFmtId="4" fontId="2" fillId="0" borderId="45" xfId="3" applyNumberFormat="1" applyFont="1" applyFill="1" applyBorder="1"/>
    <xf numFmtId="0" fontId="2" fillId="0" borderId="46" xfId="3" applyFont="1" applyFill="1" applyBorder="1"/>
    <xf numFmtId="0" fontId="2" fillId="0" borderId="167" xfId="3" applyFont="1" applyFill="1" applyBorder="1"/>
    <xf numFmtId="0" fontId="2" fillId="0" borderId="167" xfId="3" applyFont="1" applyFill="1" applyBorder="1" applyAlignment="1">
      <alignment horizontal="right"/>
    </xf>
    <xf numFmtId="0" fontId="2" fillId="0" borderId="173" xfId="3" applyFont="1" applyFill="1" applyBorder="1" applyAlignment="1">
      <alignment horizontal="right"/>
    </xf>
    <xf numFmtId="0" fontId="2" fillId="0" borderId="177" xfId="3" applyFont="1" applyFill="1" applyBorder="1"/>
    <xf numFmtId="10" fontId="2" fillId="0" borderId="100" xfId="3" applyNumberFormat="1" applyFont="1" applyFill="1" applyBorder="1"/>
    <xf numFmtId="0" fontId="0" fillId="0" borderId="174" xfId="0" applyBorder="1"/>
    <xf numFmtId="0" fontId="0" fillId="0" borderId="45" xfId="0" applyBorder="1"/>
    <xf numFmtId="4" fontId="2" fillId="0" borderId="100" xfId="3" applyNumberFormat="1" applyFont="1" applyFill="1" applyBorder="1"/>
    <xf numFmtId="0" fontId="2" fillId="0" borderId="41" xfId="3" applyFont="1" applyFill="1" applyBorder="1" applyAlignment="1">
      <alignment horizontal="left" vertical="center"/>
    </xf>
    <xf numFmtId="0" fontId="2" fillId="0" borderId="42" xfId="3" applyFont="1" applyFill="1" applyBorder="1" applyAlignment="1">
      <alignment vertical="top"/>
    </xf>
    <xf numFmtId="0" fontId="2" fillId="0" borderId="42" xfId="3" applyFont="1" applyFill="1" applyBorder="1" applyAlignment="1">
      <alignment horizontal="center" vertical="center"/>
    </xf>
    <xf numFmtId="0" fontId="2" fillId="0" borderId="43" xfId="3" applyFont="1" applyFill="1" applyBorder="1" applyAlignment="1">
      <alignment horizontal="center" vertical="center"/>
    </xf>
    <xf numFmtId="0" fontId="2" fillId="0" borderId="0" xfId="3" applyFont="1" applyFill="1" applyBorder="1" applyAlignment="1">
      <alignment horizontal="right" shrinkToFit="1"/>
    </xf>
    <xf numFmtId="0" fontId="2" fillId="0" borderId="49" xfId="3" applyFont="1" applyFill="1" applyBorder="1" applyAlignment="1">
      <alignment horizontal="right" shrinkToFit="1"/>
    </xf>
    <xf numFmtId="166" fontId="2" fillId="0" borderId="50" xfId="3" applyNumberFormat="1" applyFont="1" applyFill="1" applyBorder="1" applyAlignment="1" applyProtection="1">
      <alignment shrinkToFit="1"/>
    </xf>
    <xf numFmtId="0" fontId="2" fillId="0" borderId="42" xfId="3" applyFont="1" applyFill="1" applyBorder="1" applyAlignment="1" applyProtection="1">
      <alignment horizontal="center" vertical="center"/>
    </xf>
    <xf numFmtId="0" fontId="2" fillId="0" borderId="43" xfId="3" applyFont="1" applyFill="1" applyBorder="1" applyAlignment="1" applyProtection="1">
      <alignment horizontal="center" vertical="center"/>
    </xf>
    <xf numFmtId="0" fontId="2" fillId="0" borderId="0" xfId="3" applyFont="1" applyFill="1" applyBorder="1" applyAlignment="1" applyProtection="1">
      <alignment horizontal="center" vertical="center"/>
    </xf>
    <xf numFmtId="0" fontId="2" fillId="0" borderId="47" xfId="3" applyFont="1" applyFill="1" applyBorder="1" applyAlignment="1">
      <alignment horizontal="right" shrinkToFit="1"/>
    </xf>
    <xf numFmtId="166" fontId="2" fillId="0" borderId="48" xfId="3" applyNumberFormat="1" applyFont="1" applyFill="1" applyBorder="1" applyAlignment="1" applyProtection="1">
      <alignment shrinkToFit="1"/>
    </xf>
    <xf numFmtId="0" fontId="21" fillId="0" borderId="173" xfId="3" applyFont="1" applyFill="1" applyBorder="1" applyAlignment="1">
      <alignment horizontal="center" vertical="center"/>
    </xf>
    <xf numFmtId="0" fontId="11" fillId="0" borderId="173" xfId="3" applyFont="1" applyFill="1" applyBorder="1" applyAlignment="1">
      <alignment horizontal="center" vertical="justify"/>
    </xf>
    <xf numFmtId="0" fontId="77" fillId="0" borderId="173" xfId="3" applyFont="1" applyFill="1" applyBorder="1" applyAlignment="1">
      <alignment horizontal="center" vertical="center"/>
    </xf>
    <xf numFmtId="166" fontId="48" fillId="0" borderId="173" xfId="3" applyNumberFormat="1" applyFont="1" applyFill="1" applyBorder="1" applyAlignment="1" applyProtection="1">
      <alignment shrinkToFit="1"/>
    </xf>
    <xf numFmtId="0" fontId="21" fillId="0" borderId="174" xfId="3" applyFont="1" applyFill="1" applyBorder="1" applyAlignment="1">
      <alignment horizontal="center" vertical="center"/>
    </xf>
    <xf numFmtId="0" fontId="2" fillId="0" borderId="173" xfId="3" applyFont="1" applyFill="1" applyBorder="1" applyAlignment="1">
      <alignment shrinkToFit="1"/>
    </xf>
    <xf numFmtId="166" fontId="2" fillId="0" borderId="173" xfId="3" applyNumberFormat="1" applyFont="1" applyFill="1" applyBorder="1" applyAlignment="1" applyProtection="1">
      <alignment shrinkToFit="1"/>
    </xf>
    <xf numFmtId="166" fontId="107" fillId="0" borderId="173" xfId="3" applyNumberFormat="1" applyFont="1" applyFill="1" applyBorder="1" applyAlignment="1" applyProtection="1">
      <alignment shrinkToFit="1"/>
    </xf>
    <xf numFmtId="166" fontId="107" fillId="0" borderId="174" xfId="3" applyNumberFormat="1" applyFont="1" applyFill="1" applyBorder="1" applyAlignment="1" applyProtection="1">
      <alignment shrinkToFit="1"/>
    </xf>
    <xf numFmtId="166" fontId="107" fillId="0" borderId="45" xfId="3" applyNumberFormat="1" applyFont="1" applyFill="1" applyBorder="1" applyAlignment="1" applyProtection="1">
      <alignment shrinkToFit="1"/>
    </xf>
    <xf numFmtId="0" fontId="107" fillId="0" borderId="45" xfId="3" applyFont="1" applyFill="1" applyBorder="1" applyAlignment="1">
      <alignment vertical="center" shrinkToFit="1"/>
    </xf>
    <xf numFmtId="0" fontId="2" fillId="0" borderId="168" xfId="3" applyFont="1" applyFill="1" applyBorder="1"/>
    <xf numFmtId="0" fontId="2" fillId="0" borderId="172" xfId="3" applyFont="1" applyFill="1" applyBorder="1"/>
    <xf numFmtId="0" fontId="2" fillId="0" borderId="174" xfId="3" applyFont="1" applyFill="1" applyBorder="1"/>
    <xf numFmtId="0" fontId="108" fillId="0" borderId="177" xfId="3" applyFont="1" applyFill="1" applyBorder="1" applyAlignment="1">
      <alignment horizontal="center" vertical="center"/>
    </xf>
    <xf numFmtId="0" fontId="111" fillId="0" borderId="168" xfId="3" applyNumberFormat="1" applyFont="1" applyFill="1" applyBorder="1" applyAlignment="1" applyProtection="1">
      <alignment horizontal="center"/>
    </xf>
    <xf numFmtId="0" fontId="107" fillId="0" borderId="177" xfId="3" applyFont="1" applyFill="1" applyBorder="1" applyAlignment="1">
      <alignment horizontal="center" vertical="center"/>
    </xf>
    <xf numFmtId="166" fontId="2" fillId="0" borderId="53" xfId="3" applyNumberFormat="1" applyFont="1" applyFill="1" applyBorder="1"/>
    <xf numFmtId="3" fontId="2" fillId="0" borderId="172" xfId="0" applyNumberFormat="1" applyFont="1" applyFill="1" applyBorder="1" applyAlignment="1"/>
    <xf numFmtId="3" fontId="2" fillId="0" borderId="173" xfId="0" applyNumberFormat="1" applyFont="1" applyFill="1" applyBorder="1" applyAlignment="1"/>
    <xf numFmtId="3" fontId="2" fillId="0" borderId="174" xfId="0" applyNumberFormat="1" applyFont="1" applyFill="1" applyBorder="1" applyAlignment="1"/>
    <xf numFmtId="0" fontId="1" fillId="0" borderId="49" xfId="3" applyFill="1" applyBorder="1"/>
    <xf numFmtId="3" fontId="2" fillId="0" borderId="49" xfId="0" applyNumberFormat="1" applyFont="1" applyFill="1" applyBorder="1" applyAlignment="1"/>
    <xf numFmtId="0" fontId="23" fillId="8" borderId="52" xfId="3" applyFont="1" applyFill="1" applyBorder="1"/>
    <xf numFmtId="0" fontId="16" fillId="8" borderId="53" xfId="3" applyFont="1" applyFill="1" applyBorder="1"/>
    <xf numFmtId="0" fontId="2" fillId="0" borderId="178" xfId="3" applyFont="1" applyFill="1" applyBorder="1"/>
    <xf numFmtId="0" fontId="1" fillId="0" borderId="178" xfId="3" applyFill="1" applyBorder="1"/>
    <xf numFmtId="0" fontId="2" fillId="0" borderId="178" xfId="3" applyFont="1" applyFill="1" applyBorder="1" applyAlignment="1">
      <alignment horizontal="right"/>
    </xf>
    <xf numFmtId="0" fontId="1" fillId="0" borderId="172" xfId="3" applyFont="1" applyFill="1" applyBorder="1" applyAlignment="1">
      <alignment horizontal="center" vertical="center" shrinkToFit="1"/>
    </xf>
    <xf numFmtId="0" fontId="107" fillId="0" borderId="44" xfId="3" applyFont="1" applyFill="1" applyBorder="1" applyAlignment="1">
      <alignment horizontal="center" vertical="center"/>
    </xf>
    <xf numFmtId="0" fontId="1" fillId="0" borderId="173" xfId="3" applyFill="1" applyBorder="1"/>
    <xf numFmtId="10" fontId="2" fillId="0" borderId="44" xfId="3" applyNumberFormat="1" applyFont="1" applyFill="1" applyBorder="1" applyProtection="1"/>
    <xf numFmtId="0" fontId="2" fillId="0" borderId="172" xfId="3" applyFont="1" applyFill="1" applyBorder="1" applyAlignment="1">
      <alignment horizontal="left" shrinkToFit="1"/>
    </xf>
    <xf numFmtId="0" fontId="117" fillId="0" borderId="100" xfId="3" applyFont="1" applyFill="1" applyBorder="1" applyAlignment="1">
      <alignment horizontal="left"/>
    </xf>
    <xf numFmtId="0" fontId="117" fillId="0" borderId="53" xfId="3" applyFont="1" applyFill="1" applyBorder="1" applyAlignment="1">
      <alignment horizontal="left"/>
    </xf>
    <xf numFmtId="166" fontId="2" fillId="0" borderId="177" xfId="3" applyNumberFormat="1" applyFont="1" applyFill="1" applyBorder="1" applyAlignment="1" applyProtection="1">
      <alignment shrinkToFit="1"/>
    </xf>
    <xf numFmtId="0" fontId="2" fillId="0" borderId="0" xfId="3" applyFont="1" applyFill="1" applyBorder="1" applyAlignment="1"/>
    <xf numFmtId="166" fontId="1" fillId="0" borderId="0" xfId="3" applyNumberFormat="1" applyFont="1" applyFill="1" applyBorder="1" applyAlignment="1" applyProtection="1">
      <alignment horizontal="right"/>
    </xf>
    <xf numFmtId="4" fontId="121" fillId="14" borderId="0" xfId="3" applyNumberFormat="1" applyFont="1" applyFill="1" applyBorder="1"/>
    <xf numFmtId="0" fontId="121" fillId="14" borderId="0" xfId="3" applyFont="1" applyFill="1" applyBorder="1"/>
    <xf numFmtId="0" fontId="121" fillId="14" borderId="45" xfId="3" applyFont="1" applyFill="1" applyBorder="1"/>
    <xf numFmtId="166" fontId="2" fillId="0" borderId="0" xfId="3" applyNumberFormat="1" applyFont="1" applyFill="1" applyBorder="1"/>
    <xf numFmtId="3" fontId="2" fillId="0" borderId="167" xfId="3" applyNumberFormat="1" applyFont="1" applyFill="1" applyBorder="1" applyAlignment="1">
      <alignment horizontal="right"/>
    </xf>
    <xf numFmtId="4" fontId="2" fillId="0" borderId="170" xfId="3" applyNumberFormat="1" applyFont="1" applyFill="1" applyBorder="1"/>
    <xf numFmtId="10" fontId="2" fillId="0" borderId="45" xfId="3" applyNumberFormat="1" applyFont="1" applyFill="1" applyBorder="1"/>
    <xf numFmtId="166" fontId="2" fillId="0" borderId="45" xfId="3" applyNumberFormat="1" applyFont="1" applyFill="1" applyBorder="1"/>
    <xf numFmtId="3" fontId="2" fillId="0" borderId="168" xfId="3" applyNumberFormat="1" applyFont="1" applyFill="1" applyBorder="1" applyAlignment="1">
      <alignment horizontal="right"/>
    </xf>
    <xf numFmtId="0" fontId="1" fillId="0" borderId="167" xfId="3" applyFill="1" applyBorder="1"/>
    <xf numFmtId="0" fontId="1" fillId="0" borderId="46" xfId="3" applyFill="1" applyBorder="1"/>
    <xf numFmtId="0" fontId="2" fillId="14" borderId="169" xfId="3" applyFont="1" applyFill="1" applyBorder="1"/>
    <xf numFmtId="0" fontId="2" fillId="14" borderId="178" xfId="3" applyFont="1" applyFill="1" applyBorder="1"/>
    <xf numFmtId="0" fontId="2" fillId="14" borderId="170" xfId="3" applyFont="1" applyFill="1" applyBorder="1"/>
    <xf numFmtId="0" fontId="0" fillId="0" borderId="0" xfId="0" applyBorder="1"/>
    <xf numFmtId="0" fontId="1" fillId="0" borderId="45" xfId="3" applyFill="1" applyBorder="1"/>
    <xf numFmtId="0" fontId="111" fillId="0" borderId="167" xfId="3" applyNumberFormat="1" applyFont="1" applyFill="1" applyBorder="1" applyAlignment="1" applyProtection="1">
      <alignment horizontal="center"/>
    </xf>
    <xf numFmtId="0" fontId="77" fillId="8" borderId="0" xfId="3" applyFont="1" applyFill="1" applyBorder="1" applyAlignment="1">
      <alignment vertical="top"/>
    </xf>
    <xf numFmtId="0" fontId="53" fillId="18" borderId="0" xfId="4" applyFont="1" applyFill="1" applyBorder="1">
      <alignment horizontal="center" vertical="center"/>
    </xf>
    <xf numFmtId="0" fontId="120" fillId="0" borderId="0" xfId="0" applyFont="1" applyAlignment="1">
      <alignment horizontal="center"/>
    </xf>
    <xf numFmtId="0" fontId="1" fillId="0" borderId="0" xfId="0" applyFont="1"/>
    <xf numFmtId="0" fontId="1" fillId="14" borderId="172" xfId="0" applyFont="1" applyFill="1" applyBorder="1" applyAlignment="1">
      <alignment horizontal="right"/>
    </xf>
    <xf numFmtId="0" fontId="0" fillId="14" borderId="173" xfId="0" applyFill="1" applyBorder="1"/>
    <xf numFmtId="0" fontId="1" fillId="14" borderId="179" xfId="0" applyFont="1" applyFill="1" applyBorder="1" applyAlignment="1">
      <alignment horizontal="right"/>
    </xf>
    <xf numFmtId="0" fontId="0" fillId="14" borderId="0" xfId="0" applyFill="1" applyBorder="1"/>
    <xf numFmtId="0" fontId="1" fillId="14" borderId="46" xfId="0" applyFont="1" applyFill="1" applyBorder="1" applyAlignment="1">
      <alignment horizontal="right"/>
    </xf>
    <xf numFmtId="0" fontId="0" fillId="14" borderId="167" xfId="0" applyFill="1" applyBorder="1"/>
    <xf numFmtId="0" fontId="0" fillId="0" borderId="167" xfId="0" applyBorder="1"/>
    <xf numFmtId="0" fontId="120" fillId="14" borderId="172" xfId="0" applyFont="1" applyFill="1" applyBorder="1" applyAlignment="1">
      <alignment horizontal="right"/>
    </xf>
    <xf numFmtId="3" fontId="107" fillId="14" borderId="177" xfId="3" applyNumberFormat="1" applyFont="1" applyFill="1" applyBorder="1"/>
    <xf numFmtId="3" fontId="107" fillId="14" borderId="52" xfId="3" applyNumberFormat="1" applyFont="1" applyFill="1" applyBorder="1"/>
    <xf numFmtId="3" fontId="107" fillId="14" borderId="53" xfId="3" applyNumberFormat="1" applyFont="1" applyFill="1" applyBorder="1"/>
    <xf numFmtId="0" fontId="120" fillId="0" borderId="52" xfId="0" applyFont="1" applyBorder="1" applyAlignment="1">
      <alignment horizontal="center"/>
    </xf>
    <xf numFmtId="3" fontId="2" fillId="14" borderId="52" xfId="3" applyNumberFormat="1" applyFont="1" applyFill="1" applyBorder="1"/>
    <xf numFmtId="3" fontId="2" fillId="14" borderId="53" xfId="3" applyNumberFormat="1" applyFont="1" applyFill="1" applyBorder="1"/>
    <xf numFmtId="3" fontId="107" fillId="32" borderId="52" xfId="3" applyNumberFormat="1" applyFont="1" applyFill="1" applyBorder="1"/>
    <xf numFmtId="3" fontId="2" fillId="32" borderId="52" xfId="3" applyNumberFormat="1" applyFont="1" applyFill="1" applyBorder="1"/>
    <xf numFmtId="3" fontId="107" fillId="32" borderId="53" xfId="3" applyNumberFormat="1" applyFont="1" applyFill="1" applyBorder="1"/>
    <xf numFmtId="0" fontId="120" fillId="0" borderId="179" xfId="0" applyFont="1" applyBorder="1" applyAlignment="1">
      <alignment horizontal="right"/>
    </xf>
    <xf numFmtId="0" fontId="1" fillId="0" borderId="179" xfId="0" applyFont="1" applyBorder="1" applyAlignment="1">
      <alignment horizontal="right"/>
    </xf>
    <xf numFmtId="0" fontId="120" fillId="33" borderId="179" xfId="0" applyFont="1" applyFill="1" applyBorder="1" applyAlignment="1">
      <alignment horizontal="right"/>
    </xf>
    <xf numFmtId="0" fontId="120" fillId="32" borderId="179" xfId="0" applyFont="1" applyFill="1" applyBorder="1" applyAlignment="1">
      <alignment horizontal="right"/>
    </xf>
    <xf numFmtId="0" fontId="120" fillId="32" borderId="45" xfId="0" applyFont="1" applyFill="1" applyBorder="1"/>
    <xf numFmtId="10" fontId="2" fillId="32" borderId="45" xfId="0" applyNumberFormat="1" applyFont="1" applyFill="1" applyBorder="1"/>
    <xf numFmtId="0" fontId="120" fillId="32" borderId="46" xfId="0" applyFont="1" applyFill="1" applyBorder="1" applyAlignment="1">
      <alignment horizontal="right"/>
    </xf>
    <xf numFmtId="0" fontId="0" fillId="32" borderId="168" xfId="0" applyFill="1" applyBorder="1"/>
    <xf numFmtId="0" fontId="120" fillId="14" borderId="179" xfId="0" applyFont="1" applyFill="1" applyBorder="1" applyAlignment="1">
      <alignment horizontal="right"/>
    </xf>
    <xf numFmtId="0" fontId="0" fillId="0" borderId="172" xfId="0" applyBorder="1" applyAlignment="1">
      <alignment horizontal="right"/>
    </xf>
    <xf numFmtId="0" fontId="0" fillId="0" borderId="179" xfId="0" applyBorder="1"/>
    <xf numFmtId="0" fontId="1" fillId="0" borderId="177" xfId="0" applyFont="1" applyBorder="1" applyAlignment="1">
      <alignment horizontal="center"/>
    </xf>
    <xf numFmtId="0" fontId="1" fillId="0" borderId="52" xfId="0" applyFont="1" applyBorder="1" applyAlignment="1">
      <alignment horizontal="center"/>
    </xf>
    <xf numFmtId="0" fontId="1" fillId="0" borderId="53" xfId="0" applyFont="1" applyBorder="1" applyAlignment="1">
      <alignment horizontal="center"/>
    </xf>
    <xf numFmtId="10" fontId="2" fillId="0" borderId="167" xfId="3" applyNumberFormat="1" applyFont="1" applyFill="1" applyBorder="1"/>
    <xf numFmtId="10" fontId="2" fillId="0" borderId="168" xfId="3" applyNumberFormat="1" applyFont="1" applyFill="1" applyBorder="1"/>
    <xf numFmtId="0" fontId="15" fillId="8" borderId="0" xfId="3" applyFont="1" applyFill="1" applyBorder="1" applyAlignment="1" applyProtection="1">
      <alignment horizontal="left"/>
      <protection locked="0"/>
    </xf>
    <xf numFmtId="0" fontId="46" fillId="8" borderId="0" xfId="3" applyFont="1" applyFill="1" applyBorder="1" applyAlignment="1">
      <alignment vertical="center"/>
    </xf>
    <xf numFmtId="9" fontId="2" fillId="14" borderId="100" xfId="3" applyNumberFormat="1" applyFont="1" applyFill="1" applyBorder="1"/>
    <xf numFmtId="10" fontId="2" fillId="14" borderId="100" xfId="3" applyNumberFormat="1" applyFont="1" applyFill="1" applyBorder="1"/>
    <xf numFmtId="4" fontId="2" fillId="14" borderId="100" xfId="3" applyNumberFormat="1" applyFont="1" applyFill="1" applyBorder="1"/>
    <xf numFmtId="166" fontId="2" fillId="14" borderId="100" xfId="3" applyNumberFormat="1" applyFont="1" applyFill="1" applyBorder="1" applyAlignment="1" applyProtection="1">
      <alignment horizontal="right"/>
    </xf>
    <xf numFmtId="0" fontId="23" fillId="0" borderId="172" xfId="3" applyFont="1" applyFill="1" applyBorder="1"/>
    <xf numFmtId="0" fontId="23" fillId="0" borderId="180" xfId="3" applyFont="1" applyFill="1" applyBorder="1"/>
    <xf numFmtId="0" fontId="2" fillId="0" borderId="45" xfId="3" applyFont="1" applyFill="1" applyBorder="1" applyAlignment="1"/>
    <xf numFmtId="0" fontId="23" fillId="0" borderId="46" xfId="3" applyFont="1" applyFill="1" applyBorder="1"/>
    <xf numFmtId="0" fontId="2" fillId="0" borderId="167" xfId="3" applyFont="1" applyFill="1" applyBorder="1" applyAlignment="1"/>
    <xf numFmtId="0" fontId="2" fillId="0" borderId="168" xfId="3" applyFont="1" applyFill="1" applyBorder="1" applyAlignment="1"/>
    <xf numFmtId="0" fontId="13" fillId="8" borderId="1" xfId="3" applyFont="1" applyFill="1" applyBorder="1" applyProtection="1">
      <protection locked="0"/>
    </xf>
    <xf numFmtId="166" fontId="77" fillId="8" borderId="73" xfId="3" applyNumberFormat="1" applyFont="1" applyFill="1" applyBorder="1" applyAlignment="1" applyProtection="1">
      <alignment shrinkToFit="1"/>
    </xf>
    <xf numFmtId="4" fontId="46" fillId="9" borderId="182" xfId="3" applyNumberFormat="1" applyFont="1" applyFill="1" applyBorder="1"/>
    <xf numFmtId="166" fontId="77" fillId="9" borderId="68" xfId="3" applyNumberFormat="1" applyFont="1" applyFill="1" applyBorder="1" applyAlignment="1" applyProtection="1">
      <alignment shrinkToFit="1"/>
    </xf>
    <xf numFmtId="0" fontId="23" fillId="9" borderId="68" xfId="3" applyFont="1" applyFill="1" applyBorder="1"/>
    <xf numFmtId="166" fontId="77" fillId="9" borderId="40" xfId="3" applyNumberFormat="1" applyFont="1" applyFill="1" applyBorder="1" applyAlignment="1" applyProtection="1">
      <alignment shrinkToFit="1"/>
    </xf>
    <xf numFmtId="166" fontId="46" fillId="9" borderId="39" xfId="3" applyNumberFormat="1" applyFont="1" applyFill="1" applyBorder="1" applyAlignment="1" applyProtection="1">
      <alignment shrinkToFit="1"/>
    </xf>
    <xf numFmtId="4" fontId="81" fillId="8" borderId="97" xfId="3" applyNumberFormat="1" applyFont="1" applyFill="1" applyBorder="1" applyProtection="1"/>
    <xf numFmtId="168" fontId="81" fillId="8" borderId="97" xfId="3" applyNumberFormat="1" applyFont="1" applyFill="1" applyBorder="1" applyAlignment="1" applyProtection="1">
      <alignment horizontal="left" shrinkToFit="1"/>
    </xf>
    <xf numFmtId="0" fontId="77" fillId="8" borderId="0" xfId="3" applyFont="1" applyFill="1" applyBorder="1"/>
    <xf numFmtId="0" fontId="16" fillId="8" borderId="175" xfId="3" applyFont="1" applyFill="1" applyBorder="1"/>
    <xf numFmtId="0" fontId="15" fillId="8" borderId="175" xfId="3" applyFont="1" applyFill="1" applyBorder="1" applyAlignment="1" applyProtection="1">
      <alignment horizontal="left"/>
      <protection locked="0"/>
    </xf>
    <xf numFmtId="0" fontId="81" fillId="8" borderId="20" xfId="3" applyFont="1" applyFill="1" applyBorder="1" applyAlignment="1">
      <alignment horizontal="right"/>
    </xf>
    <xf numFmtId="0" fontId="15" fillId="8" borderId="6" xfId="3" applyFont="1" applyFill="1" applyBorder="1" applyAlignment="1" applyProtection="1">
      <alignment horizontal="left"/>
      <protection locked="0"/>
    </xf>
    <xf numFmtId="0" fontId="16" fillId="8" borderId="5" xfId="3" applyFont="1" applyFill="1" applyBorder="1" applyAlignment="1"/>
    <xf numFmtId="0" fontId="15" fillId="8" borderId="0" xfId="3" applyFont="1" applyFill="1" applyBorder="1" applyAlignment="1" applyProtection="1">
      <protection locked="0"/>
    </xf>
    <xf numFmtId="0" fontId="15" fillId="8" borderId="6" xfId="3" applyFont="1" applyFill="1" applyBorder="1" applyAlignment="1" applyProtection="1">
      <protection locked="0"/>
    </xf>
    <xf numFmtId="0" fontId="36" fillId="2" borderId="0" xfId="3" applyFont="1" applyFill="1" applyBorder="1" applyAlignment="1" applyProtection="1">
      <alignment horizontal="left"/>
      <protection locked="0"/>
    </xf>
    <xf numFmtId="0" fontId="37" fillId="2" borderId="0" xfId="3" applyFont="1" applyFill="1" applyBorder="1"/>
    <xf numFmtId="0" fontId="18" fillId="2" borderId="0" xfId="3" applyFont="1" applyFill="1" applyBorder="1"/>
    <xf numFmtId="0" fontId="16" fillId="0" borderId="0" xfId="3" applyFont="1" applyBorder="1"/>
    <xf numFmtId="0" fontId="16" fillId="2" borderId="0" xfId="3" applyFont="1" applyFill="1" applyBorder="1" applyAlignment="1" applyProtection="1">
      <alignment horizontal="left"/>
      <protection locked="0"/>
    </xf>
    <xf numFmtId="0" fontId="23" fillId="34" borderId="75" xfId="2" applyFont="1" applyFill="1" applyBorder="1"/>
    <xf numFmtId="0" fontId="23" fillId="34" borderId="29" xfId="2" applyFont="1" applyFill="1" applyBorder="1"/>
    <xf numFmtId="0" fontId="23" fillId="34" borderId="76" xfId="2" applyFont="1" applyFill="1" applyBorder="1"/>
    <xf numFmtId="0" fontId="15" fillId="8" borderId="4" xfId="3" applyFont="1" applyFill="1" applyBorder="1" applyProtection="1">
      <protection locked="0"/>
    </xf>
    <xf numFmtId="0" fontId="15" fillId="8" borderId="1" xfId="3" applyFont="1" applyFill="1" applyBorder="1" applyProtection="1">
      <protection locked="0"/>
    </xf>
    <xf numFmtId="0" fontId="16" fillId="8" borderId="4" xfId="3" applyFont="1" applyFill="1" applyBorder="1" applyProtection="1">
      <protection locked="0"/>
    </xf>
    <xf numFmtId="0" fontId="16" fillId="8" borderId="1" xfId="3" applyFont="1" applyFill="1" applyBorder="1" applyProtection="1">
      <protection locked="0"/>
    </xf>
    <xf numFmtId="0" fontId="16" fillId="2" borderId="4" xfId="3" applyFont="1" applyFill="1" applyBorder="1" applyProtection="1">
      <protection locked="0"/>
    </xf>
    <xf numFmtId="0" fontId="16" fillId="2" borderId="1" xfId="3" applyFont="1" applyFill="1" applyBorder="1" applyProtection="1">
      <protection locked="0"/>
    </xf>
    <xf numFmtId="0" fontId="23" fillId="2" borderId="31" xfId="3" applyFont="1" applyFill="1" applyBorder="1" applyProtection="1">
      <protection locked="0"/>
    </xf>
    <xf numFmtId="0" fontId="23" fillId="2" borderId="8" xfId="3" applyFont="1" applyFill="1" applyBorder="1" applyProtection="1">
      <protection locked="0"/>
    </xf>
    <xf numFmtId="0" fontId="23" fillId="2" borderId="9" xfId="3" applyFont="1" applyFill="1" applyBorder="1" applyProtection="1">
      <protection locked="0"/>
    </xf>
    <xf numFmtId="0" fontId="15" fillId="8" borderId="175" xfId="3" applyFont="1" applyFill="1" applyBorder="1" applyProtection="1">
      <protection locked="0"/>
    </xf>
    <xf numFmtId="0" fontId="44" fillId="8" borderId="4" xfId="3" applyFont="1" applyFill="1" applyBorder="1" applyAlignment="1"/>
    <xf numFmtId="0" fontId="44" fillId="8" borderId="0" xfId="3" applyFont="1" applyFill="1" applyBorder="1" applyAlignment="1"/>
    <xf numFmtId="0" fontId="44" fillId="8" borderId="1" xfId="3" applyFont="1" applyFill="1" applyBorder="1" applyAlignment="1"/>
    <xf numFmtId="0" fontId="1" fillId="8" borderId="0" xfId="3" applyFill="1"/>
    <xf numFmtId="0" fontId="15" fillId="8" borderId="185" xfId="3" applyFont="1" applyFill="1" applyBorder="1" applyProtection="1">
      <protection locked="0"/>
    </xf>
    <xf numFmtId="0" fontId="16" fillId="8" borderId="189" xfId="3" applyFont="1" applyFill="1" applyBorder="1" applyProtection="1">
      <protection locked="0"/>
    </xf>
    <xf numFmtId="0" fontId="16" fillId="8" borderId="190" xfId="3" applyFont="1" applyFill="1" applyBorder="1" applyProtection="1">
      <protection locked="0"/>
    </xf>
    <xf numFmtId="4" fontId="2" fillId="0" borderId="100" xfId="3" applyNumberFormat="1" applyFont="1" applyFill="1" applyBorder="1" applyAlignment="1">
      <alignment horizontal="right"/>
    </xf>
    <xf numFmtId="4" fontId="1" fillId="0" borderId="53" xfId="3" applyNumberFormat="1" applyFill="1" applyBorder="1" applyAlignment="1">
      <alignment horizontal="right"/>
    </xf>
    <xf numFmtId="4" fontId="2" fillId="0" borderId="52" xfId="3" applyNumberFormat="1" applyFont="1" applyFill="1" applyBorder="1" applyAlignment="1">
      <alignment horizontal="right"/>
    </xf>
    <xf numFmtId="0" fontId="124" fillId="8" borderId="0" xfId="3" applyFont="1" applyFill="1" applyBorder="1" applyAlignment="1" applyProtection="1">
      <alignment horizontal="left"/>
      <protection locked="0"/>
    </xf>
    <xf numFmtId="0" fontId="130" fillId="8" borderId="0" xfId="3" applyFont="1" applyFill="1" applyBorder="1" applyAlignment="1" applyProtection="1">
      <alignment horizontal="left"/>
      <protection locked="0"/>
    </xf>
    <xf numFmtId="0" fontId="16" fillId="8" borderId="31" xfId="3" applyFont="1" applyFill="1" applyBorder="1" applyProtection="1">
      <protection locked="0"/>
    </xf>
    <xf numFmtId="0" fontId="37" fillId="8" borderId="8" xfId="3" applyFont="1" applyFill="1" applyBorder="1"/>
    <xf numFmtId="0" fontId="36" fillId="8" borderId="8" xfId="3" applyFont="1" applyFill="1" applyBorder="1" applyAlignment="1" applyProtection="1">
      <alignment horizontal="left"/>
      <protection locked="0"/>
    </xf>
    <xf numFmtId="0" fontId="16" fillId="8" borderId="9" xfId="3" applyFont="1" applyFill="1" applyBorder="1" applyProtection="1">
      <protection locked="0"/>
    </xf>
    <xf numFmtId="0" fontId="36" fillId="8" borderId="0" xfId="3" applyFont="1" applyFill="1" applyBorder="1" applyAlignment="1"/>
    <xf numFmtId="0" fontId="107" fillId="0" borderId="172" xfId="3" applyFont="1" applyFill="1" applyBorder="1"/>
    <xf numFmtId="166" fontId="77" fillId="8" borderId="0" xfId="3" applyNumberFormat="1" applyFont="1" applyFill="1" applyBorder="1" applyAlignment="1" applyProtection="1">
      <alignment vertical="center"/>
    </xf>
    <xf numFmtId="49" fontId="15" fillId="8" borderId="0" xfId="0" applyNumberFormat="1" applyFont="1" applyFill="1" applyBorder="1" applyAlignment="1" applyProtection="1">
      <alignment shrinkToFit="1"/>
    </xf>
    <xf numFmtId="0" fontId="115" fillId="8" borderId="0" xfId="0" applyFont="1" applyFill="1" applyBorder="1" applyAlignment="1" applyProtection="1">
      <alignment horizontal="center" vertical="center"/>
      <protection locked="0"/>
    </xf>
    <xf numFmtId="49" fontId="114" fillId="8" borderId="0" xfId="0" applyNumberFormat="1" applyFont="1" applyFill="1" applyBorder="1" applyAlignment="1" applyProtection="1">
      <alignment vertical="center"/>
      <protection locked="0"/>
    </xf>
    <xf numFmtId="49" fontId="101" fillId="8" borderId="0" xfId="0" applyNumberFormat="1" applyFont="1" applyFill="1" applyBorder="1" applyAlignment="1" applyProtection="1">
      <alignment vertical="center"/>
      <protection locked="0"/>
    </xf>
    <xf numFmtId="0" fontId="114" fillId="8" borderId="0" xfId="0" applyNumberFormat="1" applyFont="1" applyFill="1" applyBorder="1" applyAlignment="1" applyProtection="1">
      <alignment vertical="center"/>
      <protection locked="0"/>
    </xf>
    <xf numFmtId="49" fontId="102" fillId="8" borderId="0" xfId="0" applyNumberFormat="1" applyFont="1" applyFill="1" applyBorder="1" applyAlignment="1" applyProtection="1">
      <alignment vertical="center"/>
      <protection locked="0"/>
    </xf>
    <xf numFmtId="0" fontId="131" fillId="8" borderId="0" xfId="3" applyFont="1" applyFill="1" applyBorder="1" applyAlignment="1"/>
    <xf numFmtId="0" fontId="73" fillId="8" borderId="0" xfId="3" applyFont="1" applyFill="1" applyBorder="1" applyAlignment="1">
      <alignment vertical="top"/>
    </xf>
    <xf numFmtId="0" fontId="2" fillId="0" borderId="0" xfId="2" applyFont="1" applyFill="1" applyBorder="1"/>
    <xf numFmtId="0" fontId="0" fillId="0" borderId="0" xfId="2" applyFont="1" applyFill="1" applyBorder="1"/>
    <xf numFmtId="0" fontId="0" fillId="0" borderId="1" xfId="2" applyFont="1" applyFill="1" applyBorder="1"/>
    <xf numFmtId="0" fontId="8" fillId="0" borderId="0" xfId="2" applyFont="1" applyFill="1" applyBorder="1" applyAlignment="1">
      <alignment horizontal="center" vertical="center"/>
    </xf>
    <xf numFmtId="0" fontId="5" fillId="0" borderId="0" xfId="2" applyFont="1" applyFill="1" applyBorder="1"/>
    <xf numFmtId="0" fontId="25" fillId="0" borderId="0" xfId="2" applyFont="1" applyFill="1" applyBorder="1"/>
    <xf numFmtId="0" fontId="23" fillId="0" borderId="0" xfId="2" applyFont="1" applyFill="1" applyBorder="1"/>
    <xf numFmtId="0" fontId="23" fillId="0" borderId="8" xfId="2" applyFont="1" applyFill="1" applyBorder="1"/>
    <xf numFmtId="0" fontId="10" fillId="0" borderId="0" xfId="2" applyFont="1" applyFill="1" applyBorder="1" applyAlignment="1">
      <alignment horizontal="center" vertical="center"/>
    </xf>
    <xf numFmtId="0" fontId="10" fillId="0" borderId="1" xfId="2" applyFont="1" applyFill="1" applyBorder="1" applyAlignment="1">
      <alignment horizontal="center" vertical="center"/>
    </xf>
    <xf numFmtId="0" fontId="25" fillId="0" borderId="1" xfId="2" applyFont="1" applyFill="1" applyBorder="1"/>
    <xf numFmtId="0" fontId="0" fillId="0" borderId="8" xfId="2" applyFont="1" applyFill="1" applyBorder="1"/>
    <xf numFmtId="0" fontId="0" fillId="0" borderId="9" xfId="2" applyFont="1" applyFill="1" applyBorder="1"/>
    <xf numFmtId="0" fontId="59" fillId="0" borderId="0" xfId="3" applyFont="1" applyFill="1" applyBorder="1" applyAlignment="1">
      <alignment horizontal="center" vertical="distributed"/>
    </xf>
    <xf numFmtId="0" fontId="61" fillId="0" borderId="0" xfId="3" applyNumberFormat="1" applyFont="1" applyFill="1" applyBorder="1" applyAlignment="1" applyProtection="1">
      <alignment horizontal="left"/>
    </xf>
    <xf numFmtId="0" fontId="35" fillId="0" borderId="0" xfId="3" applyNumberFormat="1" applyFont="1" applyFill="1" applyBorder="1" applyAlignment="1" applyProtection="1">
      <alignment horizontal="left"/>
    </xf>
    <xf numFmtId="0" fontId="23" fillId="0" borderId="0" xfId="3" applyNumberFormat="1" applyFont="1" applyFill="1" applyBorder="1" applyAlignment="1" applyProtection="1">
      <alignment horizontal="left"/>
    </xf>
    <xf numFmtId="0" fontId="48" fillId="0" borderId="0" xfId="3" applyNumberFormat="1" applyFont="1" applyFill="1" applyBorder="1" applyAlignment="1" applyProtection="1">
      <alignment horizontal="right"/>
    </xf>
    <xf numFmtId="0" fontId="39" fillId="0" borderId="0" xfId="3" applyNumberFormat="1" applyFont="1" applyFill="1" applyBorder="1" applyAlignment="1" applyProtection="1">
      <alignment horizontal="left"/>
    </xf>
    <xf numFmtId="0" fontId="16" fillId="8" borderId="0" xfId="3" applyFont="1" applyFill="1" applyBorder="1" applyAlignment="1">
      <alignment vertical="top"/>
    </xf>
    <xf numFmtId="0" fontId="45" fillId="8" borderId="0" xfId="3" applyFont="1" applyFill="1" applyBorder="1" applyAlignment="1">
      <alignment vertical="top"/>
    </xf>
    <xf numFmtId="0" fontId="16" fillId="35" borderId="0" xfId="0" applyFont="1" applyFill="1" applyBorder="1" applyAlignment="1"/>
    <xf numFmtId="0" fontId="16" fillId="35" borderId="0" xfId="0" applyFont="1" applyFill="1" applyBorder="1" applyAlignment="1" applyProtection="1">
      <alignment horizontal="left"/>
    </xf>
    <xf numFmtId="0" fontId="129" fillId="35" borderId="0" xfId="0" applyFont="1" applyFill="1" applyBorder="1" applyAlignment="1" applyProtection="1">
      <alignment horizontal="left"/>
    </xf>
    <xf numFmtId="0" fontId="45" fillId="8" borderId="0" xfId="3" applyFont="1" applyFill="1" applyBorder="1" applyAlignment="1" applyProtection="1">
      <alignment horizontal="left"/>
      <protection locked="0"/>
    </xf>
    <xf numFmtId="0" fontId="15" fillId="8" borderId="21" xfId="3" applyFont="1" applyFill="1" applyBorder="1" applyAlignment="1" applyProtection="1">
      <protection locked="0"/>
    </xf>
    <xf numFmtId="0" fontId="8" fillId="0" borderId="0" xfId="0" applyFont="1" applyFill="1" applyBorder="1" applyProtection="1"/>
    <xf numFmtId="0" fontId="8" fillId="0" borderId="0" xfId="0" applyFont="1" applyFill="1" applyBorder="1"/>
    <xf numFmtId="0" fontId="8" fillId="14" borderId="0" xfId="0" applyFont="1" applyFill="1" applyBorder="1"/>
    <xf numFmtId="14" fontId="135" fillId="0" borderId="0" xfId="0" applyNumberFormat="1" applyFont="1" applyFill="1" applyBorder="1"/>
    <xf numFmtId="0" fontId="10" fillId="0" borderId="0" xfId="0" applyFont="1" applyFill="1" applyBorder="1" applyProtection="1">
      <protection locked="0"/>
    </xf>
    <xf numFmtId="0" fontId="10" fillId="14" borderId="0" xfId="0" applyFont="1" applyFill="1" applyBorder="1" applyProtection="1">
      <protection locked="0"/>
    </xf>
    <xf numFmtId="0" fontId="0" fillId="0" borderId="0" xfId="0" applyFill="1" applyBorder="1"/>
    <xf numFmtId="0" fontId="124" fillId="2" borderId="0" xfId="3" applyFont="1" applyFill="1" applyBorder="1"/>
    <xf numFmtId="0" fontId="138" fillId="2" borderId="0" xfId="3" applyFont="1" applyFill="1" applyBorder="1" applyAlignment="1" applyProtection="1">
      <alignment horizontal="left" vertical="center"/>
      <protection locked="0"/>
    </xf>
    <xf numFmtId="0" fontId="16" fillId="0" borderId="0" xfId="3" applyFont="1" applyFill="1"/>
    <xf numFmtId="0" fontId="1" fillId="0" borderId="26" xfId="3" applyFill="1" applyBorder="1"/>
    <xf numFmtId="0" fontId="23" fillId="0" borderId="26" xfId="3" applyFont="1" applyFill="1" applyBorder="1"/>
    <xf numFmtId="0" fontId="1" fillId="0" borderId="25" xfId="3" applyFill="1" applyBorder="1"/>
    <xf numFmtId="0" fontId="13" fillId="0" borderId="0" xfId="3" applyFont="1" applyFill="1" applyBorder="1"/>
    <xf numFmtId="0" fontId="38" fillId="0" borderId="0" xfId="3" applyNumberFormat="1" applyFont="1" applyFill="1" applyBorder="1" applyAlignment="1" applyProtection="1">
      <alignment horizontal="left"/>
    </xf>
    <xf numFmtId="0" fontId="62" fillId="0" borderId="0" xfId="3" applyFont="1" applyFill="1" applyBorder="1"/>
    <xf numFmtId="0" fontId="39" fillId="0" borderId="0" xfId="3" applyFont="1" applyFill="1" applyBorder="1"/>
    <xf numFmtId="0" fontId="63" fillId="0" borderId="0" xfId="3" applyFont="1" applyFill="1" applyBorder="1"/>
    <xf numFmtId="0" fontId="64" fillId="0" borderId="0" xfId="3" applyFont="1" applyFill="1" applyBorder="1"/>
    <xf numFmtId="0" fontId="65" fillId="0" borderId="0" xfId="3" applyNumberFormat="1" applyFont="1" applyFill="1" applyBorder="1" applyAlignment="1" applyProtection="1">
      <alignment horizontal="center"/>
    </xf>
    <xf numFmtId="0" fontId="36" fillId="0" borderId="0" xfId="3" applyNumberFormat="1" applyFont="1" applyFill="1" applyBorder="1" applyAlignment="1" applyProtection="1">
      <alignment horizontal="left"/>
    </xf>
    <xf numFmtId="0" fontId="66" fillId="0" borderId="0" xfId="3" applyFont="1" applyFill="1" applyBorder="1" applyAlignment="1">
      <alignment horizontal="left"/>
    </xf>
    <xf numFmtId="0" fontId="38" fillId="0" borderId="0" xfId="3" applyFont="1" applyFill="1" applyBorder="1" applyAlignment="1">
      <alignment horizontal="left"/>
    </xf>
    <xf numFmtId="10" fontId="67" fillId="0" borderId="0" xfId="3" applyNumberFormat="1" applyFont="1" applyFill="1" applyBorder="1" applyAlignment="1" applyProtection="1">
      <protection locked="0"/>
    </xf>
    <xf numFmtId="0" fontId="51" fillId="0" borderId="0" xfId="3" applyFont="1" applyFill="1" applyBorder="1"/>
    <xf numFmtId="0" fontId="68" fillId="0" borderId="0" xfId="3" applyFont="1" applyFill="1" applyBorder="1"/>
    <xf numFmtId="0" fontId="40" fillId="0" borderId="0" xfId="3" applyFont="1" applyFill="1" applyBorder="1" applyAlignment="1"/>
    <xf numFmtId="0" fontId="69" fillId="0" borderId="0" xfId="3" applyNumberFormat="1" applyFont="1" applyFill="1" applyBorder="1" applyAlignment="1" applyProtection="1">
      <alignment horizontal="center"/>
    </xf>
    <xf numFmtId="0" fontId="68" fillId="0" borderId="0" xfId="3" applyFont="1" applyFill="1" applyBorder="1" applyAlignment="1">
      <alignment horizontal="center"/>
    </xf>
    <xf numFmtId="10" fontId="67" fillId="0" borderId="0" xfId="3" applyNumberFormat="1" applyFont="1" applyFill="1" applyBorder="1" applyAlignment="1" applyProtection="1"/>
    <xf numFmtId="0" fontId="70" fillId="0" borderId="0" xfId="3" applyFont="1" applyFill="1" applyBorder="1" applyAlignment="1"/>
    <xf numFmtId="0" fontId="50" fillId="0" borderId="0" xfId="3" applyFont="1" applyFill="1" applyBorder="1" applyAlignment="1"/>
    <xf numFmtId="0" fontId="42" fillId="0" borderId="0" xfId="3" applyFont="1" applyFill="1" applyBorder="1" applyAlignment="1">
      <alignment horizontal="center"/>
    </xf>
    <xf numFmtId="0" fontId="48" fillId="0" borderId="0" xfId="3" applyFont="1" applyFill="1" applyBorder="1" applyAlignment="1"/>
    <xf numFmtId="10" fontId="49" fillId="0" borderId="0" xfId="3" applyNumberFormat="1" applyFont="1" applyFill="1" applyBorder="1" applyAlignment="1">
      <alignment horizontal="right"/>
    </xf>
    <xf numFmtId="0" fontId="7" fillId="0" borderId="0" xfId="3" applyFont="1" applyFill="1" applyBorder="1"/>
    <xf numFmtId="0" fontId="71" fillId="0" borderId="0" xfId="3" applyFont="1" applyFill="1" applyBorder="1" applyAlignment="1">
      <alignment horizontal="center" vertical="center"/>
    </xf>
    <xf numFmtId="0" fontId="23" fillId="32" borderId="0" xfId="2" applyFont="1" applyFill="1" applyBorder="1"/>
    <xf numFmtId="0" fontId="23" fillId="32" borderId="0" xfId="3" applyFont="1" applyFill="1" applyBorder="1" applyProtection="1">
      <protection locked="0"/>
    </xf>
    <xf numFmtId="0" fontId="16" fillId="0" borderId="0" xfId="3" applyNumberFormat="1" applyFont="1" applyFill="1"/>
    <xf numFmtId="0" fontId="16" fillId="0" borderId="0" xfId="3" applyNumberFormat="1" applyFont="1" applyFill="1" applyBorder="1"/>
    <xf numFmtId="9" fontId="57" fillId="0" borderId="0" xfId="3" applyNumberFormat="1" applyFont="1" applyFill="1" applyBorder="1" applyAlignment="1" applyProtection="1">
      <alignment wrapText="1" shrinkToFit="1"/>
    </xf>
    <xf numFmtId="0" fontId="23" fillId="0" borderId="169" xfId="3" applyFont="1" applyFill="1" applyBorder="1"/>
    <xf numFmtId="0" fontId="23" fillId="0" borderId="178" xfId="3" applyFont="1" applyFill="1" applyBorder="1"/>
    <xf numFmtId="0" fontId="23" fillId="0" borderId="170" xfId="3" applyFont="1" applyFill="1" applyBorder="1"/>
    <xf numFmtId="0" fontId="23" fillId="0" borderId="45" xfId="3" applyFont="1" applyFill="1" applyBorder="1"/>
    <xf numFmtId="0" fontId="23" fillId="0" borderId="179" xfId="3" applyFont="1" applyFill="1" applyBorder="1"/>
    <xf numFmtId="0" fontId="23" fillId="0" borderId="167" xfId="3" applyFont="1" applyFill="1" applyBorder="1"/>
    <xf numFmtId="0" fontId="23" fillId="0" borderId="168" xfId="3" applyFont="1" applyFill="1" applyBorder="1"/>
    <xf numFmtId="10" fontId="23" fillId="0" borderId="0" xfId="3" applyNumberFormat="1" applyFont="1" applyFill="1"/>
    <xf numFmtId="0" fontId="23" fillId="0" borderId="43" xfId="3" applyFont="1" applyFill="1" applyBorder="1"/>
    <xf numFmtId="0" fontId="23" fillId="0" borderId="50" xfId="3" applyFont="1" applyFill="1" applyBorder="1"/>
    <xf numFmtId="0" fontId="126" fillId="0" borderId="0" xfId="3" applyFont="1" applyFill="1" applyBorder="1"/>
    <xf numFmtId="167" fontId="23" fillId="0" borderId="0" xfId="3" applyNumberFormat="1" applyFont="1" applyFill="1" applyBorder="1" applyAlignment="1" applyProtection="1">
      <alignment shrinkToFit="1"/>
      <protection locked="0"/>
    </xf>
    <xf numFmtId="0" fontId="23" fillId="0" borderId="41" xfId="3" applyFont="1" applyFill="1" applyBorder="1"/>
    <xf numFmtId="0" fontId="23" fillId="0" borderId="42" xfId="3" applyFont="1" applyFill="1" applyBorder="1"/>
    <xf numFmtId="0" fontId="23" fillId="0" borderId="44" xfId="3" applyFont="1" applyFill="1" applyBorder="1"/>
    <xf numFmtId="0" fontId="23" fillId="0" borderId="100" xfId="3" applyFont="1" applyFill="1" applyBorder="1"/>
    <xf numFmtId="0" fontId="23" fillId="0" borderId="49" xfId="3" applyFont="1" applyFill="1" applyBorder="1"/>
    <xf numFmtId="166" fontId="23" fillId="0" borderId="0" xfId="3" applyNumberFormat="1" applyFont="1" applyFill="1"/>
    <xf numFmtId="0" fontId="127" fillId="0" borderId="0" xfId="3" applyFont="1" applyFill="1"/>
    <xf numFmtId="0" fontId="128" fillId="0" borderId="0" xfId="0" applyFont="1" applyFill="1"/>
    <xf numFmtId="0" fontId="16" fillId="0" borderId="0" xfId="3" applyFont="1" applyFill="1" applyBorder="1"/>
    <xf numFmtId="0" fontId="54" fillId="0" borderId="0" xfId="3" applyFont="1" applyFill="1" applyBorder="1" applyAlignment="1">
      <alignment horizontal="center" vertical="center"/>
    </xf>
    <xf numFmtId="0" fontId="84" fillId="0" borderId="0" xfId="3" applyFont="1" applyFill="1" applyBorder="1" applyAlignment="1">
      <alignment vertical="top"/>
    </xf>
    <xf numFmtId="0" fontId="75" fillId="0" borderId="0" xfId="3" applyFont="1" applyFill="1" applyBorder="1" applyAlignment="1">
      <alignment horizontal="center" vertical="center"/>
    </xf>
    <xf numFmtId="166" fontId="77" fillId="0" borderId="0" xfId="3" applyNumberFormat="1" applyFont="1" applyFill="1" applyBorder="1" applyAlignment="1" applyProtection="1">
      <alignment shrinkToFit="1"/>
    </xf>
    <xf numFmtId="0" fontId="74" fillId="0" borderId="0" xfId="3" applyFont="1" applyFill="1" applyBorder="1" applyAlignment="1">
      <alignment horizontal="right" shrinkToFit="1"/>
    </xf>
    <xf numFmtId="0" fontId="45" fillId="0" borderId="0" xfId="3" applyFont="1" applyFill="1" applyBorder="1" applyAlignment="1">
      <alignment horizontal="right" shrinkToFit="1"/>
    </xf>
    <xf numFmtId="166" fontId="16" fillId="0" borderId="0" xfId="3" applyNumberFormat="1" applyFont="1" applyFill="1" applyBorder="1" applyAlignment="1" applyProtection="1">
      <alignment shrinkToFit="1"/>
    </xf>
    <xf numFmtId="167" fontId="57" fillId="0" borderId="0" xfId="3" applyNumberFormat="1" applyFont="1" applyFill="1" applyBorder="1" applyAlignment="1" applyProtection="1">
      <alignment shrinkToFit="1"/>
      <protection locked="0"/>
    </xf>
    <xf numFmtId="0" fontId="58" fillId="0" borderId="0" xfId="3" applyFont="1" applyFill="1" applyBorder="1" applyAlignment="1">
      <alignment horizontal="right" shrinkToFit="1"/>
    </xf>
    <xf numFmtId="166" fontId="16" fillId="0" borderId="0" xfId="3" applyNumberFormat="1" applyFont="1" applyFill="1" applyBorder="1" applyAlignment="1" applyProtection="1">
      <alignment shrinkToFit="1"/>
      <protection locked="0"/>
    </xf>
    <xf numFmtId="0" fontId="16" fillId="0" borderId="0" xfId="3" applyFont="1" applyFill="1" applyBorder="1" applyProtection="1"/>
    <xf numFmtId="0" fontId="75" fillId="0" borderId="0" xfId="3" applyFont="1" applyFill="1" applyBorder="1" applyAlignment="1" applyProtection="1">
      <alignment horizontal="center" vertical="center"/>
    </xf>
    <xf numFmtId="0" fontId="38" fillId="0" borderId="0" xfId="3" applyFont="1" applyFill="1" applyBorder="1" applyAlignment="1">
      <alignment horizontal="right" shrinkToFit="1"/>
    </xf>
    <xf numFmtId="166" fontId="23" fillId="0" borderId="0" xfId="3" applyNumberFormat="1" applyFont="1" applyFill="1" applyBorder="1" applyAlignment="1" applyProtection="1">
      <alignment shrinkToFit="1"/>
    </xf>
    <xf numFmtId="0" fontId="23" fillId="0" borderId="0" xfId="3" applyFont="1" applyFill="1" applyAlignment="1">
      <alignment vertical="center"/>
    </xf>
    <xf numFmtId="0" fontId="23" fillId="0" borderId="0" xfId="3" applyFont="1" applyFill="1" applyAlignment="1">
      <alignment vertical="top"/>
    </xf>
    <xf numFmtId="0" fontId="23" fillId="0" borderId="0" xfId="3" applyFont="1" applyFill="1" applyBorder="1" applyAlignment="1">
      <alignment vertical="center"/>
    </xf>
    <xf numFmtId="0" fontId="23" fillId="0" borderId="23" xfId="3" applyFont="1" applyFill="1" applyBorder="1" applyAlignment="1">
      <alignment vertical="center"/>
    </xf>
    <xf numFmtId="0" fontId="57" fillId="0" borderId="0" xfId="3" applyFont="1" applyFill="1" applyBorder="1" applyAlignment="1">
      <alignment vertical="top"/>
    </xf>
    <xf numFmtId="0" fontId="23" fillId="0" borderId="0" xfId="3" applyFont="1" applyFill="1" applyBorder="1" applyAlignment="1">
      <alignment vertical="top"/>
    </xf>
    <xf numFmtId="0" fontId="23" fillId="0" borderId="23" xfId="3" applyFont="1" applyFill="1" applyBorder="1" applyAlignment="1">
      <alignment vertical="top"/>
    </xf>
    <xf numFmtId="0" fontId="23" fillId="0" borderId="0" xfId="3" applyFont="1" applyFill="1" applyAlignment="1"/>
    <xf numFmtId="9" fontId="23" fillId="0" borderId="0" xfId="3" applyNumberFormat="1" applyFont="1" applyFill="1" applyBorder="1" applyAlignment="1" applyProtection="1">
      <alignment shrinkToFit="1"/>
    </xf>
    <xf numFmtId="0" fontId="55" fillId="0" borderId="0" xfId="3" applyFont="1" applyFill="1" applyBorder="1" applyAlignment="1">
      <alignment vertical="top"/>
    </xf>
    <xf numFmtId="0" fontId="23" fillId="0" borderId="0" xfId="3" applyFont="1" applyFill="1" applyBorder="1" applyProtection="1"/>
    <xf numFmtId="167" fontId="45" fillId="23" borderId="36" xfId="3" applyNumberFormat="1" applyFont="1" applyFill="1" applyBorder="1" applyAlignment="1" applyProtection="1">
      <alignment shrinkToFit="1"/>
    </xf>
    <xf numFmtId="10" fontId="81" fillId="8" borderId="20" xfId="3" applyNumberFormat="1" applyFont="1" applyFill="1" applyBorder="1" applyAlignment="1" applyProtection="1">
      <alignment horizontal="right" vertical="top" shrinkToFit="1"/>
    </xf>
    <xf numFmtId="166" fontId="16" fillId="8" borderId="20" xfId="3" applyNumberFormat="1" applyFont="1" applyFill="1" applyBorder="1" applyAlignment="1" applyProtection="1">
      <alignment shrinkToFit="1"/>
    </xf>
    <xf numFmtId="10" fontId="94" fillId="8" borderId="20" xfId="3" applyNumberFormat="1" applyFont="1" applyFill="1" applyBorder="1" applyAlignment="1" applyProtection="1">
      <alignment vertical="top" shrinkToFit="1"/>
    </xf>
    <xf numFmtId="166" fontId="48" fillId="8" borderId="21" xfId="3" applyNumberFormat="1" applyFont="1" applyFill="1" applyBorder="1" applyAlignment="1" applyProtection="1">
      <alignment shrinkToFit="1"/>
    </xf>
    <xf numFmtId="0" fontId="51" fillId="0" borderId="0" xfId="3" applyFont="1" applyFill="1" applyBorder="1" applyAlignment="1" applyProtection="1"/>
    <xf numFmtId="0" fontId="86" fillId="8" borderId="18" xfId="3" applyNumberFormat="1" applyFont="1" applyFill="1" applyBorder="1" applyAlignment="1">
      <alignment horizontal="center" vertical="center"/>
    </xf>
    <xf numFmtId="0" fontId="58" fillId="15" borderId="197" xfId="3" applyFont="1" applyFill="1" applyBorder="1" applyAlignment="1">
      <alignment horizontal="center" vertical="center"/>
    </xf>
    <xf numFmtId="0" fontId="58" fillId="36" borderId="205" xfId="3" applyFont="1" applyFill="1" applyBorder="1" applyAlignment="1">
      <alignment horizontal="center" vertical="center"/>
    </xf>
    <xf numFmtId="0" fontId="58" fillId="36" borderId="206" xfId="3" applyFont="1" applyFill="1" applyBorder="1" applyAlignment="1">
      <alignment horizontal="center" vertical="center"/>
    </xf>
    <xf numFmtId="0" fontId="122" fillId="0" borderId="0" xfId="0" applyFont="1" applyFill="1" applyBorder="1" applyAlignment="1">
      <alignment vertical="center"/>
    </xf>
    <xf numFmtId="0" fontId="86" fillId="0" borderId="0" xfId="0" applyFont="1" applyFill="1" applyBorder="1" applyAlignment="1"/>
    <xf numFmtId="0" fontId="136" fillId="0" borderId="0" xfId="0" applyFont="1" applyFill="1" applyBorder="1" applyAlignment="1">
      <alignment horizontal="center" vertical="center"/>
    </xf>
    <xf numFmtId="0" fontId="23" fillId="0" borderId="4" xfId="3" applyFont="1" applyFill="1" applyBorder="1" applyProtection="1">
      <protection locked="0"/>
    </xf>
    <xf numFmtId="0" fontId="23" fillId="0" borderId="1" xfId="3" applyFont="1" applyFill="1" applyBorder="1" applyProtection="1">
      <protection locked="0"/>
    </xf>
    <xf numFmtId="0" fontId="23" fillId="0" borderId="31" xfId="3" applyFont="1" applyFill="1" applyBorder="1" applyProtection="1">
      <protection locked="0"/>
    </xf>
    <xf numFmtId="0" fontId="23" fillId="0" borderId="8" xfId="3" applyFont="1" applyFill="1" applyBorder="1" applyProtection="1">
      <protection locked="0"/>
    </xf>
    <xf numFmtId="0" fontId="23" fillId="0" borderId="8" xfId="3" applyFont="1" applyFill="1" applyBorder="1" applyAlignment="1" applyProtection="1">
      <alignment horizontal="right"/>
      <protection locked="0"/>
    </xf>
    <xf numFmtId="49" fontId="42" fillId="0" borderId="8" xfId="3" applyNumberFormat="1" applyFont="1" applyFill="1" applyBorder="1" applyAlignment="1" applyProtection="1">
      <alignment horizontal="right"/>
      <protection locked="0"/>
    </xf>
    <xf numFmtId="49" fontId="33" fillId="0" borderId="8" xfId="3" applyNumberFormat="1" applyFont="1" applyFill="1" applyBorder="1" applyAlignment="1" applyProtection="1">
      <protection locked="0"/>
    </xf>
    <xf numFmtId="0" fontId="23" fillId="0" borderId="9" xfId="3" applyFont="1" applyFill="1" applyBorder="1" applyProtection="1">
      <protection locked="0"/>
    </xf>
    <xf numFmtId="14" fontId="0" fillId="0" borderId="0" xfId="0" applyNumberFormat="1"/>
    <xf numFmtId="0" fontId="16" fillId="35" borderId="0" xfId="0" applyFont="1" applyFill="1" applyBorder="1" applyAlignment="1" applyProtection="1">
      <alignment horizontal="left" vertical="center"/>
    </xf>
    <xf numFmtId="0" fontId="140" fillId="14" borderId="55" xfId="3" applyFont="1" applyFill="1" applyBorder="1" applyAlignment="1" applyProtection="1">
      <alignment horizontal="right" shrinkToFit="1"/>
      <protection locked="0"/>
    </xf>
    <xf numFmtId="0" fontId="141" fillId="8" borderId="0" xfId="3" applyFont="1" applyFill="1" applyBorder="1" applyAlignment="1">
      <alignment horizontal="right" shrinkToFit="1"/>
    </xf>
    <xf numFmtId="0" fontId="140" fillId="14" borderId="38" xfId="3" applyFont="1" applyFill="1" applyBorder="1" applyAlignment="1" applyProtection="1">
      <alignment horizontal="right" shrinkToFit="1"/>
      <protection locked="0"/>
    </xf>
    <xf numFmtId="0" fontId="140" fillId="14" borderId="39" xfId="3" applyFont="1" applyFill="1" applyBorder="1" applyAlignment="1" applyProtection="1">
      <alignment horizontal="right" shrinkToFit="1"/>
      <protection locked="0"/>
    </xf>
    <xf numFmtId="0" fontId="142" fillId="14" borderId="55" xfId="3" applyFont="1" applyFill="1" applyBorder="1" applyAlignment="1" applyProtection="1">
      <alignment horizontal="right" shrinkToFit="1"/>
      <protection locked="0"/>
    </xf>
    <xf numFmtId="0" fontId="142" fillId="14" borderId="38" xfId="3" applyFont="1" applyFill="1" applyBorder="1" applyAlignment="1" applyProtection="1">
      <alignment horizontal="right" shrinkToFit="1"/>
      <protection locked="0"/>
    </xf>
    <xf numFmtId="0" fontId="142" fillId="14" borderId="39" xfId="3" applyFont="1" applyFill="1" applyBorder="1" applyAlignment="1" applyProtection="1">
      <alignment horizontal="right" shrinkToFit="1"/>
      <protection locked="0"/>
    </xf>
    <xf numFmtId="167" fontId="141" fillId="14" borderId="40" xfId="3" applyNumberFormat="1" applyFont="1" applyFill="1" applyBorder="1" applyAlignment="1" applyProtection="1">
      <alignment horizontal="right" shrinkToFit="1"/>
      <protection locked="0"/>
    </xf>
    <xf numFmtId="167" fontId="140" fillId="14" borderId="38" xfId="3" applyNumberFormat="1" applyFont="1" applyFill="1" applyBorder="1" applyAlignment="1" applyProtection="1">
      <alignment shrinkToFit="1"/>
      <protection locked="0"/>
    </xf>
    <xf numFmtId="167" fontId="140" fillId="14" borderId="39" xfId="3" applyNumberFormat="1" applyFont="1" applyFill="1" applyBorder="1" applyAlignment="1" applyProtection="1">
      <alignment shrinkToFit="1"/>
      <protection locked="0"/>
    </xf>
    <xf numFmtId="0" fontId="59" fillId="8" borderId="208" xfId="3" applyFont="1" applyFill="1" applyBorder="1" applyAlignment="1">
      <alignment vertical="distributed"/>
    </xf>
    <xf numFmtId="0" fontId="59" fillId="8" borderId="175" xfId="3" applyFont="1" applyFill="1" applyBorder="1" applyAlignment="1">
      <alignment vertical="distributed"/>
    </xf>
    <xf numFmtId="0" fontId="53" fillId="18" borderId="175" xfId="4" applyFont="1" applyFill="1" applyBorder="1">
      <alignment horizontal="center" vertical="center"/>
    </xf>
    <xf numFmtId="0" fontId="54" fillId="8" borderId="0" xfId="3" applyFont="1" applyFill="1" applyBorder="1" applyAlignment="1">
      <alignment vertical="center"/>
    </xf>
    <xf numFmtId="0" fontId="44" fillId="8" borderId="0" xfId="3" applyFont="1" applyFill="1" applyBorder="1"/>
    <xf numFmtId="4" fontId="140" fillId="14" borderId="163" xfId="3" applyNumberFormat="1" applyFont="1" applyFill="1" applyBorder="1" applyProtection="1">
      <protection locked="0"/>
    </xf>
    <xf numFmtId="168" fontId="140" fillId="14" borderId="163" xfId="3" applyNumberFormat="1" applyFont="1" applyFill="1" applyBorder="1" applyAlignment="1" applyProtection="1">
      <alignment horizontal="center" shrinkToFit="1"/>
      <protection locked="0"/>
    </xf>
    <xf numFmtId="4" fontId="140" fillId="14" borderId="79" xfId="3" applyNumberFormat="1" applyFont="1" applyFill="1" applyBorder="1" applyProtection="1">
      <protection locked="0"/>
    </xf>
    <xf numFmtId="168" fontId="140" fillId="14" borderId="79" xfId="3" applyNumberFormat="1" applyFont="1" applyFill="1" applyBorder="1" applyAlignment="1" applyProtection="1">
      <alignment horizontal="center" shrinkToFit="1"/>
      <protection locked="0"/>
    </xf>
    <xf numFmtId="4" fontId="140" fillId="14" borderId="70" xfId="3" applyNumberFormat="1" applyFont="1" applyFill="1" applyBorder="1" applyProtection="1">
      <protection locked="0"/>
    </xf>
    <xf numFmtId="168" fontId="140" fillId="14" borderId="70" xfId="3" applyNumberFormat="1" applyFont="1" applyFill="1" applyBorder="1" applyAlignment="1" applyProtection="1">
      <alignment horizontal="center" shrinkToFit="1"/>
      <protection locked="0"/>
    </xf>
    <xf numFmtId="168" fontId="143" fillId="14" borderId="68" xfId="3" applyNumberFormat="1" applyFont="1" applyFill="1" applyBorder="1" applyAlignment="1" applyProtection="1">
      <alignment horizontal="right" shrinkToFit="1"/>
      <protection locked="0"/>
    </xf>
    <xf numFmtId="4" fontId="140" fillId="14" borderId="182" xfId="3" applyNumberFormat="1" applyFont="1" applyFill="1" applyBorder="1" applyProtection="1">
      <protection locked="0"/>
    </xf>
    <xf numFmtId="3" fontId="140" fillId="14" borderId="71" xfId="3" applyNumberFormat="1" applyFont="1" applyFill="1" applyBorder="1" applyProtection="1">
      <protection locked="0"/>
    </xf>
    <xf numFmtId="3" fontId="140" fillId="14" borderId="79" xfId="3" applyNumberFormat="1" applyFont="1" applyFill="1" applyBorder="1" applyProtection="1">
      <protection locked="0"/>
    </xf>
    <xf numFmtId="4" fontId="140" fillId="14" borderId="209" xfId="3" applyNumberFormat="1" applyFont="1" applyFill="1" applyBorder="1" applyAlignment="1" applyProtection="1">
      <alignment shrinkToFit="1"/>
      <protection locked="0"/>
    </xf>
    <xf numFmtId="168" fontId="140" fillId="14" borderId="209" xfId="3" applyNumberFormat="1" applyFont="1" applyFill="1" applyBorder="1" applyAlignment="1" applyProtection="1">
      <alignment horizontal="center" shrinkToFit="1"/>
      <protection locked="0"/>
    </xf>
    <xf numFmtId="4" fontId="140" fillId="14" borderId="210" xfId="3" applyNumberFormat="1" applyFont="1" applyFill="1" applyBorder="1" applyAlignment="1" applyProtection="1">
      <alignment shrinkToFit="1"/>
      <protection locked="0"/>
    </xf>
    <xf numFmtId="168" fontId="140" fillId="14" borderId="210" xfId="3" applyNumberFormat="1" applyFont="1" applyFill="1" applyBorder="1" applyAlignment="1" applyProtection="1">
      <alignment horizontal="center" shrinkToFit="1"/>
      <protection locked="0"/>
    </xf>
    <xf numFmtId="4" fontId="140" fillId="14" borderId="211" xfId="3" applyNumberFormat="1" applyFont="1" applyFill="1" applyBorder="1" applyAlignment="1" applyProtection="1">
      <alignment shrinkToFit="1"/>
      <protection locked="0"/>
    </xf>
    <xf numFmtId="168" fontId="140" fillId="14" borderId="211" xfId="3" applyNumberFormat="1" applyFont="1" applyFill="1" applyBorder="1" applyAlignment="1" applyProtection="1">
      <alignment horizontal="center" shrinkToFit="1"/>
      <protection locked="0"/>
    </xf>
    <xf numFmtId="0" fontId="140" fillId="14" borderId="212" xfId="3" applyFont="1" applyFill="1" applyBorder="1" applyAlignment="1" applyProtection="1">
      <alignment horizontal="right" shrinkToFit="1"/>
      <protection locked="0"/>
    </xf>
    <xf numFmtId="0" fontId="140" fillId="14" borderId="210" xfId="3" applyFont="1" applyFill="1" applyBorder="1" applyAlignment="1" applyProtection="1">
      <alignment horizontal="right" shrinkToFit="1"/>
      <protection locked="0"/>
    </xf>
    <xf numFmtId="0" fontId="140" fillId="14" borderId="213" xfId="3" applyFont="1" applyFill="1" applyBorder="1" applyAlignment="1" applyProtection="1">
      <alignment horizontal="right" shrinkToFit="1"/>
      <protection locked="0"/>
    </xf>
    <xf numFmtId="0" fontId="16" fillId="8" borderId="208" xfId="3" applyFont="1" applyFill="1" applyBorder="1"/>
    <xf numFmtId="168" fontId="140" fillId="14" borderId="68" xfId="3" applyNumberFormat="1" applyFont="1" applyFill="1" applyBorder="1" applyAlignment="1" applyProtection="1">
      <alignment horizontal="center" shrinkToFit="1"/>
      <protection locked="0"/>
    </xf>
    <xf numFmtId="166" fontId="140" fillId="14" borderId="68" xfId="3" applyNumberFormat="1" applyFont="1" applyFill="1" applyBorder="1" applyAlignment="1" applyProtection="1">
      <alignment horizontal="right" shrinkToFit="1"/>
      <protection locked="0"/>
    </xf>
    <xf numFmtId="0" fontId="81" fillId="0" borderId="29" xfId="3" applyFont="1" applyFill="1" applyBorder="1" applyAlignment="1" applyProtection="1"/>
    <xf numFmtId="0" fontId="81" fillId="0" borderId="76" xfId="3" applyFont="1" applyFill="1" applyBorder="1" applyAlignment="1" applyProtection="1"/>
    <xf numFmtId="1" fontId="81" fillId="0" borderId="29" xfId="3" applyNumberFormat="1" applyFont="1" applyFill="1" applyBorder="1" applyAlignment="1" applyProtection="1">
      <alignment horizontal="left"/>
    </xf>
    <xf numFmtId="0" fontId="134" fillId="14" borderId="4" xfId="3" applyFont="1" applyFill="1" applyBorder="1" applyAlignment="1"/>
    <xf numFmtId="0" fontId="134" fillId="14" borderId="0" xfId="3" applyFont="1" applyFill="1" applyBorder="1" applyAlignment="1" applyProtection="1">
      <alignment horizontal="left"/>
      <protection locked="0"/>
    </xf>
    <xf numFmtId="0" fontId="134" fillId="14" borderId="1" xfId="3" applyFont="1" applyFill="1" applyBorder="1" applyAlignment="1" applyProtection="1">
      <alignment horizontal="left"/>
      <protection locked="0"/>
    </xf>
    <xf numFmtId="0" fontId="134" fillId="14" borderId="31" xfId="3" applyFont="1" applyFill="1" applyBorder="1" applyAlignment="1"/>
    <xf numFmtId="0" fontId="134" fillId="14" borderId="8" xfId="3" applyFont="1" applyFill="1" applyBorder="1" applyAlignment="1" applyProtection="1">
      <alignment horizontal="left"/>
      <protection locked="0"/>
    </xf>
    <xf numFmtId="0" fontId="134" fillId="14" borderId="9" xfId="3" applyFont="1" applyFill="1" applyBorder="1" applyAlignment="1" applyProtection="1">
      <alignment horizontal="left"/>
      <protection locked="0"/>
    </xf>
    <xf numFmtId="167" fontId="23" fillId="0" borderId="172" xfId="3" applyNumberFormat="1" applyFont="1" applyFill="1" applyBorder="1"/>
    <xf numFmtId="167" fontId="23" fillId="0" borderId="173" xfId="3" applyNumberFormat="1" applyFont="1" applyFill="1" applyBorder="1"/>
    <xf numFmtId="167" fontId="23" fillId="0" borderId="174" xfId="3" applyNumberFormat="1" applyFont="1" applyFill="1" applyBorder="1"/>
    <xf numFmtId="167" fontId="23" fillId="0" borderId="46" xfId="3" applyNumberFormat="1" applyFont="1" applyFill="1" applyBorder="1"/>
    <xf numFmtId="167" fontId="23" fillId="0" borderId="167" xfId="3" applyNumberFormat="1" applyFont="1" applyFill="1" applyBorder="1"/>
    <xf numFmtId="167" fontId="23" fillId="0" borderId="168" xfId="3" applyNumberFormat="1" applyFont="1" applyFill="1" applyBorder="1"/>
    <xf numFmtId="0" fontId="45" fillId="9" borderId="99" xfId="3" applyFont="1" applyFill="1" applyBorder="1" applyAlignment="1">
      <alignment horizontal="right" vertical="center" shrinkToFit="1"/>
    </xf>
    <xf numFmtId="0" fontId="147" fillId="9" borderId="69" xfId="3" applyFont="1" applyFill="1" applyBorder="1" applyAlignment="1">
      <alignment horizontal="right" shrinkToFit="1"/>
    </xf>
    <xf numFmtId="0" fontId="147" fillId="9" borderId="70" xfId="3" applyFont="1" applyFill="1" applyBorder="1" applyAlignment="1">
      <alignment horizontal="right" shrinkToFit="1"/>
    </xf>
    <xf numFmtId="0" fontId="148" fillId="27" borderId="110" xfId="3" applyFont="1" applyFill="1" applyBorder="1" applyAlignment="1">
      <alignment horizontal="right" vertical="center" shrinkToFit="1"/>
    </xf>
    <xf numFmtId="0" fontId="148" fillId="29" borderId="117" xfId="3" applyFont="1" applyFill="1" applyBorder="1" applyAlignment="1">
      <alignment horizontal="right" vertical="center" shrinkToFit="1"/>
    </xf>
    <xf numFmtId="0" fontId="148" fillId="29" borderId="119" xfId="3" applyFont="1" applyFill="1" applyBorder="1" applyAlignment="1">
      <alignment horizontal="right" vertical="center" shrinkToFit="1"/>
    </xf>
    <xf numFmtId="0" fontId="148" fillId="29" borderId="121" xfId="3" applyFont="1" applyFill="1" applyBorder="1" applyAlignment="1">
      <alignment horizontal="right" vertical="center" shrinkToFit="1"/>
    </xf>
    <xf numFmtId="0" fontId="147" fillId="5" borderId="143" xfId="3" applyFont="1" applyFill="1" applyBorder="1" applyAlignment="1">
      <alignment horizontal="right" shrinkToFit="1"/>
    </xf>
    <xf numFmtId="0" fontId="147" fillId="5" borderId="106" xfId="3" applyFont="1" applyFill="1" applyBorder="1" applyAlignment="1">
      <alignment horizontal="right" shrinkToFit="1"/>
    </xf>
    <xf numFmtId="0" fontId="147" fillId="5" borderId="105" xfId="3" applyFont="1" applyFill="1" applyBorder="1" applyAlignment="1">
      <alignment horizontal="right" shrinkToFit="1"/>
    </xf>
    <xf numFmtId="0" fontId="147" fillId="5" borderId="107" xfId="3" applyFont="1" applyFill="1" applyBorder="1" applyAlignment="1">
      <alignment horizontal="right" shrinkToFit="1"/>
    </xf>
    <xf numFmtId="0" fontId="147" fillId="30" borderId="130" xfId="3" applyFont="1" applyFill="1" applyBorder="1" applyAlignment="1">
      <alignment horizontal="right" shrinkToFit="1"/>
    </xf>
    <xf numFmtId="0" fontId="147" fillId="30" borderId="150" xfId="3" applyFont="1" applyFill="1" applyBorder="1" applyAlignment="1">
      <alignment horizontal="right" shrinkToFit="1"/>
    </xf>
    <xf numFmtId="0" fontId="147" fillId="30" borderId="131" xfId="3" applyFont="1" applyFill="1" applyBorder="1" applyAlignment="1">
      <alignment horizontal="right" shrinkToFit="1"/>
    </xf>
    <xf numFmtId="0" fontId="147" fillId="30" borderId="11" xfId="3" applyFont="1" applyFill="1" applyBorder="1" applyAlignment="1">
      <alignment horizontal="right" shrinkToFit="1"/>
    </xf>
    <xf numFmtId="0" fontId="151" fillId="20" borderId="57" xfId="3" applyFont="1" applyFill="1" applyBorder="1" applyAlignment="1">
      <alignment horizontal="right" shrinkToFit="1"/>
    </xf>
    <xf numFmtId="0" fontId="148" fillId="27" borderId="166" xfId="3" applyFont="1" applyFill="1" applyBorder="1" applyAlignment="1">
      <alignment horizontal="right" vertical="center"/>
    </xf>
    <xf numFmtId="0" fontId="148" fillId="29" borderId="139" xfId="3" applyFont="1" applyFill="1" applyBorder="1" applyAlignment="1">
      <alignment horizontal="right" vertical="center" shrinkToFit="1"/>
    </xf>
    <xf numFmtId="0" fontId="148" fillId="29" borderId="140" xfId="3" applyFont="1" applyFill="1" applyBorder="1" applyAlignment="1">
      <alignment horizontal="right" vertical="center" shrinkToFit="1"/>
    </xf>
    <xf numFmtId="0" fontId="55" fillId="8" borderId="8" xfId="3" applyFont="1" applyFill="1" applyBorder="1" applyAlignment="1">
      <alignment vertical="top"/>
    </xf>
    <xf numFmtId="0" fontId="55" fillId="8" borderId="32" xfId="3" applyFont="1" applyFill="1" applyBorder="1" applyAlignment="1">
      <alignment vertical="top"/>
    </xf>
    <xf numFmtId="167" fontId="45" fillId="9" borderId="56" xfId="3" applyNumberFormat="1" applyFont="1" applyFill="1" applyBorder="1" applyAlignment="1" applyProtection="1">
      <alignment horizontal="right" shrinkToFit="1"/>
    </xf>
    <xf numFmtId="0" fontId="58" fillId="25" borderId="215" xfId="3" applyFont="1" applyFill="1" applyBorder="1" applyAlignment="1">
      <alignment horizontal="center" vertical="center" shrinkToFit="1"/>
    </xf>
    <xf numFmtId="0" fontId="152" fillId="32" borderId="216" xfId="3" applyFont="1" applyFill="1" applyBorder="1" applyAlignment="1">
      <alignment horizontal="center" vertical="top" shrinkToFit="1"/>
    </xf>
    <xf numFmtId="10" fontId="46" fillId="32" borderId="214" xfId="3" applyNumberFormat="1" applyFont="1" applyFill="1" applyBorder="1" applyAlignment="1" applyProtection="1">
      <alignment horizontal="right" vertical="center" shrinkToFit="1"/>
    </xf>
    <xf numFmtId="167" fontId="45" fillId="28" borderId="217" xfId="3" applyNumberFormat="1" applyFont="1" applyFill="1" applyBorder="1" applyAlignment="1" applyProtection="1">
      <alignment horizontal="right" vertical="center" shrinkToFit="1"/>
    </xf>
    <xf numFmtId="10" fontId="77" fillId="19" borderId="101" xfId="3" applyNumberFormat="1" applyFont="1" applyFill="1" applyBorder="1" applyAlignment="1" applyProtection="1">
      <alignment horizontal="right" vertical="center" shrinkToFit="1"/>
    </xf>
    <xf numFmtId="167" fontId="45" fillId="28" borderId="217" xfId="3" applyNumberFormat="1" applyFont="1" applyFill="1" applyBorder="1" applyAlignment="1" applyProtection="1">
      <alignment horizontal="right" shrinkToFit="1"/>
    </xf>
    <xf numFmtId="166" fontId="45" fillId="9" borderId="218" xfId="3" applyNumberFormat="1" applyFont="1" applyFill="1" applyBorder="1" applyAlignment="1" applyProtection="1">
      <alignment horizontal="right" shrinkToFit="1"/>
    </xf>
    <xf numFmtId="166" fontId="45" fillId="23" borderId="219" xfId="3" applyNumberFormat="1" applyFont="1" applyFill="1" applyBorder="1" applyAlignment="1" applyProtection="1">
      <alignment shrinkToFit="1"/>
    </xf>
    <xf numFmtId="166" fontId="45" fillId="23" borderId="220" xfId="3" applyNumberFormat="1" applyFont="1" applyFill="1" applyBorder="1" applyAlignment="1" applyProtection="1">
      <alignment shrinkToFit="1"/>
    </xf>
    <xf numFmtId="0" fontId="97" fillId="8" borderId="0" xfId="3" applyFont="1" applyFill="1" applyAlignment="1">
      <alignment vertical="top"/>
    </xf>
    <xf numFmtId="168" fontId="141" fillId="14" borderId="134" xfId="3" applyNumberFormat="1" applyFont="1" applyFill="1" applyBorder="1" applyAlignment="1" applyProtection="1">
      <alignment horizontal="center" shrinkToFit="1"/>
      <protection locked="0"/>
    </xf>
    <xf numFmtId="0" fontId="154" fillId="14" borderId="82" xfId="3" applyFont="1" applyFill="1" applyBorder="1" applyAlignment="1" applyProtection="1">
      <alignment horizontal="right" shrinkToFit="1"/>
      <protection locked="0"/>
    </xf>
    <xf numFmtId="0" fontId="154" fillId="14" borderId="80" xfId="3" applyFont="1" applyFill="1" applyBorder="1" applyAlignment="1" applyProtection="1">
      <alignment horizontal="right" shrinkToFit="1"/>
      <protection locked="0"/>
    </xf>
    <xf numFmtId="0" fontId="154" fillId="14" borderId="181" xfId="3" applyFont="1" applyFill="1" applyBorder="1" applyAlignment="1" applyProtection="1">
      <alignment horizontal="right" shrinkToFit="1"/>
      <protection locked="0"/>
    </xf>
    <xf numFmtId="0" fontId="147" fillId="9" borderId="77" xfId="3" applyFont="1" applyFill="1" applyBorder="1" applyAlignment="1" applyProtection="1">
      <alignment horizontal="right" shrinkToFit="1"/>
    </xf>
    <xf numFmtId="0" fontId="53" fillId="26" borderId="72" xfId="3" applyFont="1" applyFill="1" applyBorder="1" applyAlignment="1">
      <alignment horizontal="center" vertical="center"/>
    </xf>
    <xf numFmtId="0" fontId="2" fillId="0" borderId="177" xfId="3" applyFont="1" applyFill="1" applyBorder="1" applyAlignment="1" applyProtection="1">
      <alignment shrinkToFit="1"/>
    </xf>
    <xf numFmtId="3" fontId="2" fillId="0" borderId="52" xfId="3" applyNumberFormat="1" applyFont="1" applyFill="1" applyBorder="1" applyAlignment="1" applyProtection="1">
      <alignment shrinkToFit="1"/>
    </xf>
    <xf numFmtId="3" fontId="2" fillId="0" borderId="52" xfId="3" applyNumberFormat="1" applyFont="1" applyFill="1" applyBorder="1" applyAlignment="1">
      <alignment vertical="center" shrinkToFit="1"/>
    </xf>
    <xf numFmtId="3" fontId="2" fillId="0" borderId="53" xfId="3" applyNumberFormat="1" applyFont="1" applyFill="1" applyBorder="1" applyAlignment="1">
      <alignment vertical="center" shrinkToFit="1"/>
    </xf>
    <xf numFmtId="168" fontId="141" fillId="14" borderId="33" xfId="3" applyNumberFormat="1" applyFont="1" applyFill="1" applyBorder="1" applyAlignment="1" applyProtection="1">
      <alignment horizontal="center" shrinkToFit="1"/>
      <protection locked="0"/>
    </xf>
    <xf numFmtId="0" fontId="45" fillId="19" borderId="77" xfId="3" applyFont="1" applyFill="1" applyBorder="1" applyAlignment="1">
      <alignment horizontal="right" shrinkToFit="1"/>
    </xf>
    <xf numFmtId="10" fontId="45" fillId="32" borderId="214" xfId="3" applyNumberFormat="1" applyFont="1" applyFill="1" applyBorder="1" applyAlignment="1" applyProtection="1">
      <alignment horizontal="right" shrinkToFit="1"/>
    </xf>
    <xf numFmtId="0" fontId="131" fillId="8" borderId="0" xfId="3" applyNumberFormat="1" applyFont="1" applyFill="1" applyBorder="1" applyAlignment="1" applyProtection="1">
      <alignment vertical="center"/>
    </xf>
    <xf numFmtId="0" fontId="79" fillId="0" borderId="0" xfId="3" applyFont="1" applyFill="1" applyBorder="1" applyAlignment="1">
      <alignment wrapText="1"/>
    </xf>
    <xf numFmtId="4" fontId="23" fillId="14" borderId="0" xfId="3" applyNumberFormat="1" applyFont="1" applyFill="1" applyBorder="1"/>
    <xf numFmtId="0" fontId="13" fillId="8" borderId="4" xfId="3" applyFont="1" applyFill="1" applyBorder="1" applyProtection="1">
      <protection locked="0"/>
    </xf>
    <xf numFmtId="0" fontId="152" fillId="8" borderId="0" xfId="3" applyFont="1" applyFill="1" applyBorder="1" applyAlignment="1"/>
    <xf numFmtId="0" fontId="156" fillId="0" borderId="0" xfId="3" applyFont="1" applyFill="1"/>
    <xf numFmtId="0" fontId="157" fillId="0" borderId="0" xfId="3" applyFont="1" applyFill="1" applyAlignment="1">
      <alignment horizontal="center" vertical="center"/>
    </xf>
    <xf numFmtId="0" fontId="158" fillId="0" borderId="0" xfId="3" applyFont="1" applyFill="1"/>
    <xf numFmtId="0" fontId="163" fillId="8" borderId="0" xfId="3" applyFont="1" applyFill="1" applyBorder="1" applyProtection="1">
      <protection locked="0"/>
    </xf>
    <xf numFmtId="0" fontId="166" fillId="8" borderId="0" xfId="3" applyFont="1" applyFill="1" applyBorder="1" applyAlignment="1" applyProtection="1">
      <alignment horizontal="left"/>
      <protection locked="0"/>
    </xf>
    <xf numFmtId="0" fontId="165" fillId="8" borderId="0" xfId="3" applyFont="1" applyFill="1" applyBorder="1" applyAlignment="1" applyProtection="1">
      <alignment horizontal="center" vertical="center"/>
      <protection locked="0"/>
    </xf>
    <xf numFmtId="0" fontId="167" fillId="8" borderId="158" xfId="3" applyFont="1" applyFill="1" applyBorder="1" applyAlignment="1" applyProtection="1">
      <alignment horizontal="left"/>
      <protection locked="0"/>
    </xf>
    <xf numFmtId="0" fontId="167" fillId="8" borderId="0" xfId="3" applyFont="1" applyFill="1" applyBorder="1" applyAlignment="1" applyProtection="1">
      <alignment horizontal="left"/>
      <protection locked="0"/>
    </xf>
    <xf numFmtId="0" fontId="162" fillId="24" borderId="227" xfId="0" applyFont="1" applyFill="1" applyBorder="1" applyAlignment="1">
      <alignment horizontal="center" vertical="center"/>
    </xf>
    <xf numFmtId="0" fontId="15" fillId="8" borderId="228" xfId="3" applyFont="1" applyFill="1" applyBorder="1" applyProtection="1">
      <protection locked="0"/>
    </xf>
    <xf numFmtId="0" fontId="16" fillId="8" borderId="228" xfId="3" applyFont="1" applyFill="1" applyBorder="1"/>
    <xf numFmtId="0" fontId="162" fillId="16" borderId="217" xfId="0" applyFont="1" applyFill="1" applyBorder="1" applyAlignment="1">
      <alignment horizontal="center" vertical="center"/>
    </xf>
    <xf numFmtId="0" fontId="15" fillId="8" borderId="229" xfId="3" applyFont="1" applyFill="1" applyBorder="1" applyProtection="1">
      <protection locked="0"/>
    </xf>
    <xf numFmtId="0" fontId="16" fillId="8" borderId="229" xfId="3" applyFont="1" applyFill="1" applyBorder="1"/>
    <xf numFmtId="0" fontId="31" fillId="8" borderId="229" xfId="3" applyFont="1" applyFill="1" applyBorder="1" applyAlignment="1" applyProtection="1">
      <alignment horizontal="left"/>
      <protection locked="0"/>
    </xf>
    <xf numFmtId="0" fontId="169" fillId="8" borderId="0" xfId="3" applyFont="1" applyFill="1" applyBorder="1" applyAlignment="1">
      <alignment vertical="center"/>
    </xf>
    <xf numFmtId="0" fontId="170" fillId="8" borderId="0" xfId="3" applyFont="1" applyFill="1" applyBorder="1" applyAlignment="1"/>
    <xf numFmtId="0" fontId="155" fillId="8" borderId="0" xfId="3" applyFont="1" applyFill="1" applyBorder="1" applyProtection="1">
      <protection locked="0"/>
    </xf>
    <xf numFmtId="0" fontId="147" fillId="2" borderId="0" xfId="3" applyFont="1" applyFill="1" applyBorder="1"/>
    <xf numFmtId="0" fontId="172" fillId="2" borderId="0" xfId="3" applyFont="1" applyFill="1" applyBorder="1" applyAlignment="1">
      <alignment horizontal="left" vertical="center"/>
    </xf>
    <xf numFmtId="0" fontId="173" fillId="2" borderId="0" xfId="3" applyFont="1" applyFill="1" applyBorder="1"/>
    <xf numFmtId="0" fontId="173" fillId="8" borderId="0" xfId="3" applyFont="1" applyFill="1" applyBorder="1" applyAlignment="1"/>
    <xf numFmtId="0" fontId="131" fillId="35" borderId="0" xfId="0" applyFont="1" applyFill="1" applyBorder="1" applyAlignment="1" applyProtection="1">
      <alignment horizontal="left"/>
    </xf>
    <xf numFmtId="49" fontId="168" fillId="13" borderId="17" xfId="3" applyNumberFormat="1" applyFont="1" applyFill="1" applyBorder="1" applyAlignment="1">
      <alignment horizontal="right" vertical="center"/>
    </xf>
    <xf numFmtId="49" fontId="177" fillId="13" borderId="17" xfId="3" applyNumberFormat="1" applyFont="1" applyFill="1" applyBorder="1" applyAlignment="1">
      <alignment vertical="center"/>
    </xf>
    <xf numFmtId="49" fontId="178" fillId="13" borderId="17" xfId="3" applyNumberFormat="1" applyFont="1" applyFill="1" applyBorder="1" applyAlignment="1">
      <alignment horizontal="right" vertical="center"/>
    </xf>
    <xf numFmtId="0" fontId="180" fillId="15" borderId="197" xfId="3" applyFont="1" applyFill="1" applyBorder="1" applyAlignment="1">
      <alignment horizontal="center" vertical="center"/>
    </xf>
    <xf numFmtId="0" fontId="181" fillId="8" borderId="0" xfId="3" applyFont="1" applyFill="1" applyBorder="1" applyAlignment="1">
      <alignment horizontal="center" vertical="center"/>
    </xf>
    <xf numFmtId="0" fontId="180" fillId="15" borderId="201" xfId="3" applyFont="1" applyFill="1" applyBorder="1" applyAlignment="1">
      <alignment horizontal="center" vertical="center"/>
    </xf>
    <xf numFmtId="0" fontId="182" fillId="27" borderId="198" xfId="3" applyFont="1" applyFill="1" applyBorder="1" applyAlignment="1">
      <alignment horizontal="center" vertical="center"/>
    </xf>
    <xf numFmtId="0" fontId="182" fillId="42" borderId="199" xfId="3" applyFont="1" applyFill="1" applyBorder="1" applyAlignment="1">
      <alignment horizontal="center" vertical="center"/>
    </xf>
    <xf numFmtId="0" fontId="182" fillId="26" borderId="199" xfId="3" applyFont="1" applyFill="1" applyBorder="1" applyAlignment="1">
      <alignment horizontal="center" vertical="center"/>
    </xf>
    <xf numFmtId="0" fontId="182" fillId="10" borderId="199" xfId="3" applyFont="1" applyFill="1" applyBorder="1" applyAlignment="1">
      <alignment horizontal="center" vertical="center"/>
    </xf>
    <xf numFmtId="0" fontId="182" fillId="39" borderId="200" xfId="3" applyFont="1" applyFill="1" applyBorder="1" applyAlignment="1">
      <alignment horizontal="center" vertical="center"/>
    </xf>
    <xf numFmtId="167" fontId="140" fillId="14" borderId="55" xfId="3" applyNumberFormat="1" applyFont="1" applyFill="1" applyBorder="1" applyAlignment="1" applyProtection="1">
      <alignment horizontal="right" shrinkToFit="1"/>
      <protection locked="0"/>
    </xf>
    <xf numFmtId="167" fontId="140" fillId="8" borderId="0" xfId="3" applyNumberFormat="1" applyFont="1" applyFill="1" applyBorder="1" applyAlignment="1" applyProtection="1">
      <alignment horizontal="right" shrinkToFit="1"/>
    </xf>
    <xf numFmtId="167" fontId="140" fillId="14" borderId="38" xfId="3" applyNumberFormat="1" applyFont="1" applyFill="1" applyBorder="1" applyAlignment="1" applyProtection="1">
      <alignment horizontal="right" shrinkToFit="1"/>
      <protection locked="0"/>
    </xf>
    <xf numFmtId="167" fontId="140" fillId="14" borderId="55" xfId="3" applyNumberFormat="1" applyFont="1" applyFill="1" applyBorder="1" applyAlignment="1" applyProtection="1">
      <alignment shrinkToFit="1"/>
      <protection locked="0"/>
    </xf>
    <xf numFmtId="167" fontId="140" fillId="8" borderId="0" xfId="3" applyNumberFormat="1" applyFont="1" applyFill="1" applyBorder="1" applyAlignment="1" applyProtection="1">
      <alignment shrinkToFit="1"/>
    </xf>
    <xf numFmtId="167" fontId="46" fillId="8" borderId="0" xfId="3" applyNumberFormat="1" applyFont="1" applyFill="1" applyBorder="1" applyAlignment="1" applyProtection="1">
      <alignment shrinkToFit="1"/>
    </xf>
    <xf numFmtId="0" fontId="164" fillId="25" borderId="203" xfId="3" applyFont="1" applyFill="1" applyBorder="1" applyAlignment="1">
      <alignment horizontal="center" vertical="center"/>
    </xf>
    <xf numFmtId="0" fontId="164" fillId="24" borderId="202" xfId="3" applyFont="1" applyFill="1" applyBorder="1" applyAlignment="1">
      <alignment horizontal="center" vertical="center" shrinkToFit="1"/>
    </xf>
    <xf numFmtId="167" fontId="77" fillId="8" borderId="0" xfId="3" applyNumberFormat="1" applyFont="1" applyFill="1" applyBorder="1" applyAlignment="1" applyProtection="1">
      <alignment shrinkToFit="1"/>
    </xf>
    <xf numFmtId="167" fontId="77" fillId="9" borderId="225" xfId="3" applyNumberFormat="1" applyFont="1" applyFill="1" applyBorder="1" applyAlignment="1" applyProtection="1">
      <alignment shrinkToFit="1"/>
    </xf>
    <xf numFmtId="167" fontId="77" fillId="9" borderId="38" xfId="3" applyNumberFormat="1" applyFont="1" applyFill="1" applyBorder="1" applyAlignment="1" applyProtection="1">
      <alignment shrinkToFit="1"/>
    </xf>
    <xf numFmtId="167" fontId="77" fillId="9" borderId="39" xfId="3" applyNumberFormat="1" applyFont="1" applyFill="1" applyBorder="1" applyAlignment="1" applyProtection="1">
      <alignment horizontal="right" shrinkToFit="1"/>
    </xf>
    <xf numFmtId="167" fontId="46" fillId="9" borderId="55" xfId="3" applyNumberFormat="1" applyFont="1" applyFill="1" applyBorder="1" applyAlignment="1" applyProtection="1">
      <alignment shrinkToFit="1"/>
    </xf>
    <xf numFmtId="167" fontId="46" fillId="9" borderId="38" xfId="3" applyNumberFormat="1" applyFont="1" applyFill="1" applyBorder="1" applyAlignment="1" applyProtection="1">
      <alignment shrinkToFit="1"/>
    </xf>
    <xf numFmtId="167" fontId="46" fillId="9" borderId="39" xfId="3" applyNumberFormat="1" applyFont="1" applyFill="1" applyBorder="1" applyAlignment="1" applyProtection="1">
      <alignment shrinkToFit="1"/>
    </xf>
    <xf numFmtId="167" fontId="45" fillId="9" borderId="37" xfId="3" applyNumberFormat="1" applyFont="1" applyFill="1" applyBorder="1" applyAlignment="1" applyProtection="1">
      <alignment shrinkToFit="1"/>
    </xf>
    <xf numFmtId="166" fontId="77" fillId="9" borderId="37" xfId="3" applyNumberFormat="1" applyFont="1" applyFill="1" applyBorder="1" applyAlignment="1" applyProtection="1">
      <alignment shrinkToFit="1"/>
    </xf>
    <xf numFmtId="0" fontId="151" fillId="9" borderId="37" xfId="3" applyFont="1" applyFill="1" applyBorder="1" applyAlignment="1" applyProtection="1">
      <alignment horizontal="right" shrinkToFit="1"/>
    </xf>
    <xf numFmtId="0" fontId="151" fillId="9" borderId="92" xfId="3" applyFont="1" applyFill="1" applyBorder="1" applyAlignment="1" applyProtection="1">
      <alignment horizontal="right" shrinkToFit="1"/>
    </xf>
    <xf numFmtId="167" fontId="77" fillId="9" borderId="68" xfId="3" applyNumberFormat="1" applyFont="1" applyFill="1" applyBorder="1" applyAlignment="1" applyProtection="1">
      <alignment horizontal="right" shrinkToFit="1"/>
    </xf>
    <xf numFmtId="0" fontId="184" fillId="16" borderId="28" xfId="3" applyFont="1" applyFill="1" applyBorder="1" applyAlignment="1">
      <alignment horizontal="center" vertical="center"/>
    </xf>
    <xf numFmtId="0" fontId="155" fillId="8" borderId="0" xfId="3" applyFont="1" applyFill="1" applyBorder="1" applyAlignment="1"/>
    <xf numFmtId="0" fontId="175" fillId="8" borderId="0" xfId="3" applyFont="1" applyFill="1" applyBorder="1" applyAlignment="1"/>
    <xf numFmtId="167" fontId="45" fillId="23" borderId="56" xfId="3" applyNumberFormat="1" applyFont="1" applyFill="1" applyBorder="1" applyAlignment="1" applyProtection="1">
      <alignment horizontal="right" shrinkToFit="1"/>
    </xf>
    <xf numFmtId="0" fontId="185" fillId="14" borderId="235" xfId="3" applyNumberFormat="1" applyFont="1" applyFill="1" applyBorder="1" applyAlignment="1" applyProtection="1">
      <alignment horizontal="center" vertical="center"/>
      <protection locked="0"/>
    </xf>
    <xf numFmtId="3" fontId="45" fillId="9" borderId="101" xfId="3" applyNumberFormat="1" applyFont="1" applyFill="1" applyBorder="1" applyAlignment="1" applyProtection="1">
      <alignment horizontal="right" shrinkToFit="1"/>
    </xf>
    <xf numFmtId="3" fontId="46" fillId="8" borderId="0" xfId="3" applyNumberFormat="1" applyFont="1" applyFill="1" applyBorder="1" applyAlignment="1" applyProtection="1">
      <alignment horizontal="right" shrinkToFit="1"/>
    </xf>
    <xf numFmtId="3" fontId="45" fillId="9" borderId="102" xfId="3" applyNumberFormat="1" applyFont="1" applyFill="1" applyBorder="1" applyAlignment="1" applyProtection="1">
      <alignment horizontal="right" shrinkToFit="1"/>
    </xf>
    <xf numFmtId="3" fontId="45" fillId="9" borderId="103" xfId="3" applyNumberFormat="1" applyFont="1" applyFill="1" applyBorder="1" applyAlignment="1" applyProtection="1">
      <alignment horizontal="right" shrinkToFit="1"/>
    </xf>
    <xf numFmtId="3" fontId="45" fillId="23" borderId="223" xfId="3" applyNumberFormat="1" applyFont="1" applyFill="1" applyBorder="1" applyAlignment="1" applyProtection="1">
      <alignment horizontal="right" shrinkToFit="1"/>
    </xf>
    <xf numFmtId="3" fontId="46" fillId="8" borderId="0" xfId="3" applyNumberFormat="1" applyFont="1" applyFill="1" applyBorder="1" applyAlignment="1" applyProtection="1">
      <alignment shrinkToFit="1"/>
    </xf>
    <xf numFmtId="3" fontId="45" fillId="23" borderId="223" xfId="3" applyNumberFormat="1" applyFont="1" applyFill="1" applyBorder="1" applyAlignment="1" applyProtection="1"/>
    <xf numFmtId="3" fontId="45" fillId="23" borderId="223" xfId="3" applyNumberFormat="1" applyFont="1" applyFill="1" applyBorder="1" applyAlignment="1" applyProtection="1">
      <alignment shrinkToFit="1"/>
    </xf>
    <xf numFmtId="3" fontId="45" fillId="23" borderId="222" xfId="3" applyNumberFormat="1" applyFont="1" applyFill="1" applyBorder="1" applyAlignment="1" applyProtection="1">
      <alignment shrinkToFit="1"/>
    </xf>
    <xf numFmtId="3" fontId="45" fillId="23" borderId="224" xfId="3" applyNumberFormat="1" applyFont="1" applyFill="1" applyBorder="1" applyAlignment="1" applyProtection="1">
      <alignment shrinkToFit="1"/>
    </xf>
    <xf numFmtId="3" fontId="77" fillId="8" borderId="0" xfId="3" applyNumberFormat="1" applyFont="1" applyFill="1" applyBorder="1" applyAlignment="1" applyProtection="1">
      <alignment shrinkToFit="1"/>
    </xf>
    <xf numFmtId="3" fontId="16" fillId="8" borderId="0" xfId="3" applyNumberFormat="1" applyFont="1" applyFill="1" applyBorder="1" applyAlignment="1" applyProtection="1">
      <alignment shrinkToFit="1"/>
    </xf>
    <xf numFmtId="3" fontId="143" fillId="14" borderId="99" xfId="3" applyNumberFormat="1" applyFont="1" applyFill="1" applyBorder="1" applyAlignment="1" applyProtection="1">
      <alignment horizontal="right" shrinkToFit="1"/>
      <protection locked="0"/>
    </xf>
    <xf numFmtId="3" fontId="102" fillId="8" borderId="0" xfId="3" applyNumberFormat="1" applyFont="1" applyFill="1" applyBorder="1" applyAlignment="1" applyProtection="1">
      <alignment horizontal="right" shrinkToFit="1"/>
    </xf>
    <xf numFmtId="166" fontId="79" fillId="8" borderId="0" xfId="3" applyNumberFormat="1" applyFont="1" applyFill="1" applyBorder="1" applyAlignment="1" applyProtection="1"/>
    <xf numFmtId="166" fontId="77" fillId="8" borderId="0" xfId="3" applyNumberFormat="1" applyFont="1" applyFill="1" applyBorder="1" applyAlignment="1" applyProtection="1"/>
    <xf numFmtId="167" fontId="85" fillId="8" borderId="0" xfId="3" applyNumberFormat="1" applyFont="1" applyFill="1" applyBorder="1" applyAlignment="1" applyProtection="1">
      <alignment shrinkToFit="1"/>
      <protection locked="0"/>
    </xf>
    <xf numFmtId="0" fontId="186" fillId="32" borderId="0" xfId="3" applyFont="1" applyFill="1" applyBorder="1" applyAlignment="1">
      <alignment horizontal="right" shrinkToFit="1"/>
    </xf>
    <xf numFmtId="0" fontId="116" fillId="8" borderId="0" xfId="3" applyFont="1" applyFill="1" applyBorder="1" applyAlignment="1"/>
    <xf numFmtId="0" fontId="186" fillId="32" borderId="0" xfId="3" applyFont="1" applyFill="1" applyBorder="1" applyAlignment="1">
      <alignment horizontal="center" vertical="center"/>
    </xf>
    <xf numFmtId="0" fontId="167" fillId="8" borderId="0" xfId="3" applyFont="1" applyFill="1" applyBorder="1" applyAlignment="1">
      <alignment horizontal="center" vertical="center"/>
    </xf>
    <xf numFmtId="0" fontId="187" fillId="16" borderId="28" xfId="3" applyFont="1" applyFill="1" applyBorder="1" applyAlignment="1">
      <alignment horizontal="right" vertical="center"/>
    </xf>
    <xf numFmtId="10" fontId="179" fillId="43" borderId="238" xfId="3" applyNumberFormat="1" applyFont="1" applyFill="1" applyBorder="1" applyAlignment="1" applyProtection="1">
      <alignment horizontal="center" vertical="center" shrinkToFit="1"/>
    </xf>
    <xf numFmtId="10" fontId="179" fillId="26" borderId="239" xfId="3" applyNumberFormat="1" applyFont="1" applyFill="1" applyBorder="1" applyAlignment="1" applyProtection="1">
      <alignment horizontal="center" shrinkToFit="1"/>
    </xf>
    <xf numFmtId="0" fontId="23" fillId="37" borderId="4" xfId="3" applyFont="1" applyFill="1" applyBorder="1"/>
    <xf numFmtId="0" fontId="16" fillId="37" borderId="0" xfId="3" applyFont="1" applyFill="1" applyBorder="1"/>
    <xf numFmtId="0" fontId="23" fillId="37" borderId="0" xfId="3" applyFont="1" applyFill="1" applyBorder="1"/>
    <xf numFmtId="0" fontId="33" fillId="37" borderId="4" xfId="3" applyFont="1" applyFill="1" applyBorder="1" applyAlignment="1" applyProtection="1">
      <alignment vertical="center"/>
      <protection locked="0"/>
    </xf>
    <xf numFmtId="0" fontId="45" fillId="37" borderId="4" xfId="3" applyNumberFormat="1" applyFont="1" applyFill="1" applyBorder="1" applyAlignment="1" applyProtection="1">
      <alignment vertical="center"/>
      <protection locked="0"/>
    </xf>
    <xf numFmtId="9" fontId="57" fillId="37" borderId="4" xfId="3" applyNumberFormat="1" applyFont="1" applyFill="1" applyBorder="1" applyAlignment="1" applyProtection="1">
      <alignment wrapText="1" shrinkToFit="1"/>
    </xf>
    <xf numFmtId="0" fontId="23" fillId="37" borderId="4" xfId="3" applyFont="1" applyFill="1" applyBorder="1" applyAlignment="1" applyProtection="1">
      <alignment shrinkToFit="1"/>
    </xf>
    <xf numFmtId="0" fontId="182" fillId="39" borderId="240" xfId="3" applyFont="1" applyFill="1" applyBorder="1" applyAlignment="1">
      <alignment horizontal="center" vertical="center"/>
    </xf>
    <xf numFmtId="0" fontId="151" fillId="9" borderId="37" xfId="3" applyFont="1" applyFill="1" applyBorder="1" applyAlignment="1">
      <alignment horizontal="right" shrinkToFit="1"/>
    </xf>
    <xf numFmtId="0" fontId="164" fillId="43" borderId="236" xfId="3" applyFont="1" applyFill="1" applyBorder="1" applyAlignment="1">
      <alignment horizontal="right" vertical="center"/>
    </xf>
    <xf numFmtId="0" fontId="164" fillId="26" borderId="237" xfId="3" applyFont="1" applyFill="1" applyBorder="1" applyAlignment="1">
      <alignment horizontal="right" vertical="center"/>
    </xf>
    <xf numFmtId="4" fontId="46" fillId="5" borderId="163" xfId="3" applyNumberFormat="1" applyFont="1" applyFill="1" applyBorder="1"/>
    <xf numFmtId="4" fontId="46" fillId="5" borderId="79" xfId="3" applyNumberFormat="1" applyFont="1" applyFill="1" applyBorder="1"/>
    <xf numFmtId="4" fontId="46" fillId="5" borderId="70" xfId="3" applyNumberFormat="1" applyFont="1" applyFill="1" applyBorder="1"/>
    <xf numFmtId="0" fontId="151" fillId="9" borderId="196" xfId="3" applyFont="1" applyFill="1" applyBorder="1" applyAlignment="1">
      <alignment horizontal="right" shrinkToFit="1"/>
    </xf>
    <xf numFmtId="0" fontId="151" fillId="9" borderId="83" xfId="3" applyFont="1" applyFill="1" applyBorder="1" applyAlignment="1">
      <alignment horizontal="right" shrinkToFit="1"/>
    </xf>
    <xf numFmtId="0" fontId="151" fillId="9" borderId="78" xfId="3" applyFont="1" applyFill="1" applyBorder="1" applyAlignment="1">
      <alignment horizontal="right" shrinkToFit="1"/>
    </xf>
    <xf numFmtId="0" fontId="187" fillId="36" borderId="204" xfId="3" applyFont="1" applyFill="1" applyBorder="1" applyAlignment="1">
      <alignment horizontal="right" vertical="center"/>
    </xf>
    <xf numFmtId="0" fontId="187" fillId="26" borderId="204" xfId="3" applyFont="1" applyFill="1" applyBorder="1" applyAlignment="1">
      <alignment horizontal="right" vertical="center"/>
    </xf>
    <xf numFmtId="0" fontId="16" fillId="37" borderId="7" xfId="3" applyFont="1" applyFill="1" applyBorder="1"/>
    <xf numFmtId="0" fontId="23" fillId="37" borderId="7" xfId="3" applyFont="1" applyFill="1" applyBorder="1"/>
    <xf numFmtId="0" fontId="23" fillId="37" borderId="5" xfId="3" applyFont="1" applyFill="1" applyBorder="1"/>
    <xf numFmtId="0" fontId="23" fillId="37" borderId="5" xfId="3" applyFont="1" applyFill="1" applyBorder="1" applyAlignment="1" applyProtection="1">
      <alignment shrinkToFit="1"/>
    </xf>
    <xf numFmtId="49" fontId="188" fillId="13" borderId="17" xfId="3" applyNumberFormat="1" applyFont="1" applyFill="1" applyBorder="1" applyAlignment="1">
      <alignment vertical="center"/>
    </xf>
    <xf numFmtId="166" fontId="77" fillId="37" borderId="57" xfId="3" applyNumberFormat="1" applyFont="1" applyFill="1" applyBorder="1" applyAlignment="1" applyProtection="1">
      <alignment shrinkToFit="1"/>
    </xf>
    <xf numFmtId="0" fontId="16" fillId="37" borderId="58" xfId="3" applyFont="1" applyFill="1" applyBorder="1" applyAlignment="1" applyProtection="1">
      <alignment shrinkToFit="1"/>
    </xf>
    <xf numFmtId="166" fontId="77" fillId="37" borderId="58" xfId="3" applyNumberFormat="1" applyFont="1" applyFill="1" applyBorder="1" applyAlignment="1" applyProtection="1">
      <alignment shrinkToFit="1"/>
    </xf>
    <xf numFmtId="166" fontId="77" fillId="37" borderId="59" xfId="3" applyNumberFormat="1" applyFont="1" applyFill="1" applyBorder="1" applyAlignment="1" applyProtection="1">
      <alignment shrinkToFit="1"/>
    </xf>
    <xf numFmtId="166" fontId="79" fillId="37" borderId="60" xfId="3" applyNumberFormat="1" applyFont="1" applyFill="1" applyBorder="1" applyAlignment="1" applyProtection="1"/>
    <xf numFmtId="0" fontId="16" fillId="37" borderId="0" xfId="3" applyFont="1" applyFill="1" applyBorder="1" applyAlignment="1" applyProtection="1">
      <alignment shrinkToFit="1"/>
    </xf>
    <xf numFmtId="166" fontId="77" fillId="37" borderId="0" xfId="3" applyNumberFormat="1" applyFont="1" applyFill="1" applyBorder="1" applyAlignment="1" applyProtection="1">
      <alignment shrinkToFit="1"/>
    </xf>
    <xf numFmtId="166" fontId="89" fillId="37" borderId="61" xfId="1" applyNumberFormat="1" applyFont="1" applyFill="1" applyBorder="1" applyAlignment="1" applyProtection="1">
      <alignment horizontal="center" shrinkToFit="1"/>
    </xf>
    <xf numFmtId="166" fontId="85" fillId="37" borderId="60" xfId="3" applyNumberFormat="1" applyFont="1" applyFill="1" applyBorder="1" applyAlignment="1" applyProtection="1"/>
    <xf numFmtId="166" fontId="77" fillId="37" borderId="61" xfId="3" applyNumberFormat="1" applyFont="1" applyFill="1" applyBorder="1" applyAlignment="1" applyProtection="1">
      <alignment shrinkToFit="1"/>
    </xf>
    <xf numFmtId="166" fontId="77" fillId="37" borderId="62" xfId="3" applyNumberFormat="1" applyFont="1" applyFill="1" applyBorder="1" applyAlignment="1" applyProtection="1">
      <alignment shrinkToFit="1"/>
    </xf>
    <xf numFmtId="0" fontId="16" fillId="37" borderId="63" xfId="3" applyFont="1" applyFill="1" applyBorder="1" applyAlignment="1" applyProtection="1">
      <alignment shrinkToFit="1"/>
    </xf>
    <xf numFmtId="166" fontId="77" fillId="37" borderId="63" xfId="3" applyNumberFormat="1" applyFont="1" applyFill="1" applyBorder="1" applyAlignment="1" applyProtection="1">
      <alignment shrinkToFit="1"/>
    </xf>
    <xf numFmtId="166" fontId="77" fillId="37" borderId="64" xfId="3" applyNumberFormat="1" applyFont="1" applyFill="1" applyBorder="1" applyAlignment="1" applyProtection="1">
      <alignment shrinkToFit="1"/>
    </xf>
    <xf numFmtId="0" fontId="184" fillId="16" borderId="0" xfId="3" applyFont="1" applyFill="1" applyBorder="1" applyAlignment="1">
      <alignment horizontal="center" vertical="center"/>
    </xf>
    <xf numFmtId="3" fontId="77" fillId="23" borderId="99" xfId="3" applyNumberFormat="1" applyFont="1" applyFill="1" applyBorder="1" applyAlignment="1" applyProtection="1">
      <alignment horizontal="right" shrinkToFit="1"/>
    </xf>
    <xf numFmtId="3" fontId="77" fillId="23" borderId="37" xfId="3" applyNumberFormat="1" applyFont="1" applyFill="1" applyBorder="1" applyAlignment="1" applyProtection="1">
      <alignment horizontal="right" shrinkToFit="1"/>
    </xf>
    <xf numFmtId="10" fontId="45" fillId="23" borderId="221" xfId="3" applyNumberFormat="1" applyFont="1" applyFill="1" applyBorder="1" applyAlignment="1" applyProtection="1">
      <alignment horizontal="right" shrinkToFit="1"/>
    </xf>
    <xf numFmtId="0" fontId="164" fillId="16" borderId="56" xfId="3" applyFont="1" applyFill="1" applyBorder="1" applyAlignment="1">
      <alignment horizontal="center" vertical="center" shrinkToFit="1"/>
    </xf>
    <xf numFmtId="167" fontId="45" fillId="9" borderId="68" xfId="3" applyNumberFormat="1" applyFont="1" applyFill="1" applyBorder="1" applyAlignment="1" applyProtection="1">
      <alignment vertical="center" shrinkToFit="1"/>
    </xf>
    <xf numFmtId="0" fontId="182" fillId="24" borderId="93" xfId="3" applyFont="1" applyFill="1" applyBorder="1" applyAlignment="1">
      <alignment horizontal="center" vertical="center"/>
    </xf>
    <xf numFmtId="0" fontId="189" fillId="27" borderId="94" xfId="3" applyFont="1" applyFill="1" applyBorder="1" applyAlignment="1">
      <alignment horizontal="center" vertical="center"/>
    </xf>
    <xf numFmtId="0" fontId="180" fillId="8" borderId="0" xfId="3" applyFont="1" applyFill="1" applyBorder="1" applyAlignment="1">
      <alignment horizontal="center" vertical="center" shrinkToFit="1"/>
    </xf>
    <xf numFmtId="0" fontId="180" fillId="8" borderId="0" xfId="3" applyFont="1" applyFill="1" applyBorder="1" applyAlignment="1">
      <alignment horizontal="center" vertical="top" shrinkToFit="1"/>
    </xf>
    <xf numFmtId="4" fontId="45" fillId="32" borderId="56" xfId="3" applyNumberFormat="1" applyFont="1" applyFill="1" applyBorder="1" applyAlignment="1" applyProtection="1">
      <alignment horizontal="right" shrinkToFit="1"/>
    </xf>
    <xf numFmtId="0" fontId="179" fillId="27" borderId="198" xfId="3" applyFont="1" applyFill="1" applyBorder="1" applyAlignment="1">
      <alignment horizontal="center" vertical="center"/>
    </xf>
    <xf numFmtId="0" fontId="179" fillId="42" borderId="199" xfId="3" applyFont="1" applyFill="1" applyBorder="1" applyAlignment="1">
      <alignment horizontal="center" vertical="center"/>
    </xf>
    <xf numFmtId="0" fontId="179" fillId="26" borderId="199" xfId="3" applyFont="1" applyFill="1" applyBorder="1" applyAlignment="1">
      <alignment horizontal="center" vertical="center"/>
    </xf>
    <xf numFmtId="0" fontId="179" fillId="10" borderId="199" xfId="3" applyFont="1" applyFill="1" applyBorder="1" applyAlignment="1">
      <alignment horizontal="center" vertical="center"/>
    </xf>
    <xf numFmtId="0" fontId="179" fillId="39" borderId="240" xfId="3" applyFont="1" applyFill="1" applyBorder="1" applyAlignment="1">
      <alignment horizontal="center" vertical="center"/>
    </xf>
    <xf numFmtId="0" fontId="148" fillId="27" borderId="108" xfId="3" applyFont="1" applyFill="1" applyBorder="1" applyAlignment="1">
      <alignment horizontal="right" vertical="center" shrinkToFit="1"/>
    </xf>
    <xf numFmtId="0" fontId="148" fillId="27" borderId="112" xfId="3" applyFont="1" applyFill="1" applyBorder="1" applyAlignment="1">
      <alignment horizontal="right" vertical="center" shrinkToFit="1"/>
    </xf>
    <xf numFmtId="0" fontId="7" fillId="0" borderId="0" xfId="3" applyFont="1" applyFill="1"/>
    <xf numFmtId="0" fontId="191" fillId="14" borderId="55" xfId="3" applyFont="1" applyFill="1" applyBorder="1" applyAlignment="1" applyProtection="1">
      <alignment horizontal="right" shrinkToFit="1"/>
      <protection locked="0"/>
    </xf>
    <xf numFmtId="0" fontId="191" fillId="14" borderId="38" xfId="3" applyFont="1" applyFill="1" applyBorder="1" applyAlignment="1" applyProtection="1">
      <alignment horizontal="right" shrinkToFit="1"/>
      <protection locked="0"/>
    </xf>
    <xf numFmtId="0" fontId="191" fillId="14" borderId="39" xfId="3" applyFont="1" applyFill="1" applyBorder="1" applyAlignment="1" applyProtection="1">
      <alignment horizontal="right" shrinkToFit="1"/>
      <protection locked="0"/>
    </xf>
    <xf numFmtId="167" fontId="192" fillId="14" borderId="37" xfId="3" applyNumberFormat="1" applyFont="1" applyFill="1" applyBorder="1" applyAlignment="1" applyProtection="1">
      <alignment horizontal="right" shrinkToFit="1"/>
      <protection locked="0"/>
    </xf>
    <xf numFmtId="167" fontId="192" fillId="14" borderId="38" xfId="3" applyNumberFormat="1" applyFont="1" applyFill="1" applyBorder="1" applyAlignment="1" applyProtection="1">
      <alignment horizontal="right" shrinkToFit="1"/>
      <protection locked="0"/>
    </xf>
    <xf numFmtId="167" fontId="192" fillId="14" borderId="39" xfId="3" applyNumberFormat="1" applyFont="1" applyFill="1" applyBorder="1" applyAlignment="1" applyProtection="1">
      <alignment horizontal="right" shrinkToFit="1"/>
      <protection locked="0"/>
    </xf>
    <xf numFmtId="167" fontId="192" fillId="14" borderId="55" xfId="3" applyNumberFormat="1" applyFont="1" applyFill="1" applyBorder="1" applyAlignment="1" applyProtection="1">
      <alignment horizontal="right" shrinkToFit="1"/>
      <protection locked="0"/>
    </xf>
    <xf numFmtId="167" fontId="193" fillId="14" borderId="55" xfId="3" applyNumberFormat="1" applyFont="1" applyFill="1" applyBorder="1" applyAlignment="1" applyProtection="1">
      <alignment horizontal="center" shrinkToFit="1"/>
      <protection locked="0"/>
    </xf>
    <xf numFmtId="167" fontId="193" fillId="14" borderId="38" xfId="3" applyNumberFormat="1" applyFont="1" applyFill="1" applyBorder="1" applyAlignment="1" applyProtection="1">
      <alignment horizontal="center" shrinkToFit="1"/>
      <protection locked="0"/>
    </xf>
    <xf numFmtId="167" fontId="193" fillId="14" borderId="39" xfId="3" applyNumberFormat="1" applyFont="1" applyFill="1" applyBorder="1" applyAlignment="1" applyProtection="1">
      <alignment horizontal="center" shrinkToFit="1"/>
      <protection locked="0"/>
    </xf>
    <xf numFmtId="3" fontId="101" fillId="8" borderId="0" xfId="3" applyNumberFormat="1" applyFont="1" applyFill="1" applyBorder="1" applyAlignment="1" applyProtection="1">
      <alignment horizontal="right" shrinkToFit="1"/>
    </xf>
    <xf numFmtId="3" fontId="140" fillId="14" borderId="163" xfId="3" applyNumberFormat="1" applyFont="1" applyFill="1" applyBorder="1" applyAlignment="1" applyProtection="1">
      <alignment horizontal="right" shrinkToFit="1"/>
      <protection locked="0"/>
    </xf>
    <xf numFmtId="10" fontId="140" fillId="14" borderId="70" xfId="3" applyNumberFormat="1" applyFont="1" applyFill="1" applyBorder="1" applyAlignment="1" applyProtection="1">
      <alignment horizontal="right" shrinkToFit="1"/>
      <protection locked="0"/>
    </xf>
    <xf numFmtId="10" fontId="101" fillId="8" borderId="0" xfId="3" applyNumberFormat="1" applyFont="1" applyFill="1" applyBorder="1" applyAlignment="1" applyProtection="1">
      <alignment horizontal="right" shrinkToFit="1"/>
    </xf>
    <xf numFmtId="0" fontId="195" fillId="41" borderId="232" xfId="3" applyFont="1" applyFill="1" applyBorder="1" applyAlignment="1">
      <alignment horizontal="center" vertical="center" shrinkToFit="1"/>
    </xf>
    <xf numFmtId="0" fontId="194" fillId="41" borderId="233" xfId="3" applyFont="1" applyFill="1" applyBorder="1" applyAlignment="1">
      <alignment horizontal="center" vertical="center" shrinkToFit="1"/>
    </xf>
    <xf numFmtId="0" fontId="194" fillId="16" borderId="234" xfId="3" applyFont="1" applyFill="1" applyBorder="1" applyAlignment="1">
      <alignment horizontal="center" vertical="center"/>
    </xf>
    <xf numFmtId="0" fontId="195" fillId="16" borderId="217" xfId="3" applyFont="1" applyFill="1" applyBorder="1" applyAlignment="1">
      <alignment horizontal="center" vertical="center"/>
    </xf>
    <xf numFmtId="0" fontId="182" fillId="36" borderId="204" xfId="3" applyFont="1" applyFill="1" applyBorder="1" applyAlignment="1">
      <alignment horizontal="center" vertical="center"/>
    </xf>
    <xf numFmtId="0" fontId="182" fillId="26" borderId="72" xfId="3" applyFont="1" applyFill="1" applyBorder="1" applyAlignment="1">
      <alignment horizontal="center" vertical="center"/>
    </xf>
    <xf numFmtId="0" fontId="195" fillId="16" borderId="54" xfId="3" applyFont="1" applyFill="1" applyBorder="1" applyAlignment="1">
      <alignment horizontal="center" vertical="center" shrinkToFit="1"/>
    </xf>
    <xf numFmtId="0" fontId="187" fillId="16" borderId="28" xfId="3" applyFont="1" applyFill="1" applyBorder="1" applyAlignment="1">
      <alignment horizontal="center" vertical="top" shrinkToFit="1"/>
    </xf>
    <xf numFmtId="0" fontId="187" fillId="25" borderId="176" xfId="3" applyFont="1" applyFill="1" applyBorder="1" applyAlignment="1">
      <alignment horizontal="center" vertical="top" shrinkToFit="1"/>
    </xf>
    <xf numFmtId="0" fontId="187" fillId="26" borderId="171" xfId="3" applyFont="1" applyFill="1" applyBorder="1" applyAlignment="1">
      <alignment horizontal="center" vertical="top" shrinkToFit="1"/>
    </xf>
    <xf numFmtId="0" fontId="180" fillId="27" borderId="10" xfId="3" applyFont="1" applyFill="1" applyBorder="1" applyAlignment="1">
      <alignment horizontal="center" vertical="center"/>
    </xf>
    <xf numFmtId="0" fontId="180" fillId="21" borderId="11" xfId="3" applyFont="1" applyFill="1" applyBorder="1" applyAlignment="1">
      <alignment horizontal="center" vertical="center"/>
    </xf>
    <xf numFmtId="0" fontId="198" fillId="17" borderId="60" xfId="3" applyFont="1" applyFill="1" applyBorder="1" applyAlignment="1" applyProtection="1">
      <protection locked="0"/>
    </xf>
    <xf numFmtId="0" fontId="198" fillId="17" borderId="60" xfId="3" applyFont="1" applyFill="1" applyBorder="1" applyAlignment="1" applyProtection="1">
      <alignment horizontal="left"/>
      <protection locked="0"/>
    </xf>
    <xf numFmtId="0" fontId="199" fillId="9" borderId="62" xfId="3" applyFont="1" applyFill="1" applyBorder="1" applyAlignment="1" applyProtection="1">
      <alignment horizontal="left"/>
      <protection locked="0"/>
    </xf>
    <xf numFmtId="0" fontId="199" fillId="33" borderId="60" xfId="3" applyFont="1" applyFill="1" applyBorder="1" applyAlignment="1" applyProtection="1">
      <alignment horizontal="left"/>
      <protection locked="0"/>
    </xf>
    <xf numFmtId="0" fontId="113" fillId="33" borderId="60" xfId="3" applyFont="1" applyFill="1" applyBorder="1" applyAlignment="1" applyProtection="1">
      <alignment horizontal="left"/>
      <protection locked="0"/>
    </xf>
    <xf numFmtId="0" fontId="77" fillId="30" borderId="241" xfId="3" applyFont="1" applyFill="1" applyBorder="1" applyProtection="1"/>
    <xf numFmtId="0" fontId="36" fillId="8" borderId="242" xfId="3" applyFont="1" applyFill="1" applyBorder="1" applyAlignment="1" applyProtection="1">
      <alignment horizontal="left"/>
      <protection locked="0"/>
    </xf>
    <xf numFmtId="0" fontId="199" fillId="17" borderId="243" xfId="3" applyFont="1" applyFill="1" applyBorder="1" applyAlignment="1" applyProtection="1">
      <alignment horizontal="left"/>
      <protection locked="0"/>
    </xf>
    <xf numFmtId="0" fontId="199" fillId="17" borderId="245" xfId="3" applyFont="1" applyFill="1" applyBorder="1" applyAlignment="1" applyProtection="1">
      <alignment horizontal="left"/>
      <protection locked="0"/>
    </xf>
    <xf numFmtId="0" fontId="46" fillId="30" borderId="246" xfId="3" applyFont="1" applyFill="1" applyBorder="1" applyProtection="1"/>
    <xf numFmtId="0" fontId="46" fillId="30" borderId="248" xfId="3" applyFont="1" applyFill="1" applyBorder="1" applyProtection="1"/>
    <xf numFmtId="0" fontId="77" fillId="30" borderId="249" xfId="3" applyFont="1" applyFill="1" applyBorder="1" applyProtection="1"/>
    <xf numFmtId="0" fontId="198" fillId="17" borderId="247" xfId="3" applyFont="1" applyFill="1" applyBorder="1" applyAlignment="1" applyProtection="1">
      <protection locked="0"/>
    </xf>
    <xf numFmtId="0" fontId="198" fillId="17" borderId="247" xfId="3" applyFont="1" applyFill="1" applyBorder="1" applyAlignment="1" applyProtection="1">
      <alignment horizontal="left"/>
      <protection locked="0"/>
    </xf>
    <xf numFmtId="0" fontId="46" fillId="30" borderId="250" xfId="3" applyFont="1" applyFill="1" applyBorder="1" applyProtection="1"/>
    <xf numFmtId="0" fontId="36" fillId="8" borderId="251" xfId="3" applyFont="1" applyFill="1" applyBorder="1" applyAlignment="1" applyProtection="1">
      <alignment horizontal="left"/>
      <protection locked="0"/>
    </xf>
    <xf numFmtId="0" fontId="198" fillId="17" borderId="254" xfId="3" applyFont="1" applyFill="1" applyBorder="1" applyAlignment="1" applyProtection="1">
      <alignment horizontal="left"/>
      <protection locked="0"/>
    </xf>
    <xf numFmtId="0" fontId="198" fillId="17" borderId="255" xfId="3" applyFont="1" applyFill="1" applyBorder="1" applyAlignment="1" applyProtection="1">
      <alignment horizontal="left"/>
      <protection locked="0"/>
    </xf>
    <xf numFmtId="0" fontId="199" fillId="9" borderId="243" xfId="3" applyFont="1" applyFill="1" applyBorder="1" applyAlignment="1" applyProtection="1">
      <alignment horizontal="left"/>
      <protection locked="0"/>
    </xf>
    <xf numFmtId="0" fontId="199" fillId="9" borderId="245" xfId="3" applyFont="1" applyFill="1" applyBorder="1" applyAlignment="1" applyProtection="1">
      <alignment horizontal="left"/>
      <protection locked="0"/>
    </xf>
    <xf numFmtId="0" fontId="199" fillId="9" borderId="256" xfId="3" applyFont="1" applyFill="1" applyBorder="1" applyAlignment="1" applyProtection="1">
      <alignment horizontal="left"/>
      <protection locked="0"/>
    </xf>
    <xf numFmtId="0" fontId="199" fillId="33" borderId="247" xfId="3" applyFont="1" applyFill="1" applyBorder="1" applyAlignment="1" applyProtection="1">
      <alignment horizontal="left"/>
      <protection locked="0"/>
    </xf>
    <xf numFmtId="0" fontId="113" fillId="33" borderId="247" xfId="3" applyFont="1" applyFill="1" applyBorder="1" applyAlignment="1" applyProtection="1">
      <alignment horizontal="left"/>
      <protection locked="0"/>
    </xf>
    <xf numFmtId="0" fontId="15" fillId="8" borderId="251" xfId="3" applyFont="1" applyFill="1" applyBorder="1" applyAlignment="1" applyProtection="1">
      <alignment horizontal="left"/>
      <protection locked="0"/>
    </xf>
    <xf numFmtId="0" fontId="113" fillId="33" borderId="254" xfId="3" applyFont="1" applyFill="1" applyBorder="1" applyAlignment="1" applyProtection="1">
      <alignment horizontal="left"/>
      <protection locked="0"/>
    </xf>
    <xf numFmtId="0" fontId="113" fillId="33" borderId="255" xfId="3" applyFont="1" applyFill="1" applyBorder="1" applyAlignment="1" applyProtection="1">
      <alignment horizontal="left"/>
      <protection locked="0"/>
    </xf>
    <xf numFmtId="0" fontId="155" fillId="8" borderId="0" xfId="3" applyFont="1" applyFill="1" applyBorder="1" applyAlignment="1" applyProtection="1"/>
    <xf numFmtId="166" fontId="151" fillId="8" borderId="0" xfId="3" applyNumberFormat="1" applyFont="1" applyFill="1" applyBorder="1" applyAlignment="1" applyProtection="1">
      <alignment vertical="center" shrinkToFit="1"/>
    </xf>
    <xf numFmtId="10" fontId="151" fillId="17" borderId="193" xfId="3" applyNumberFormat="1" applyFont="1" applyFill="1" applyBorder="1" applyAlignment="1" applyProtection="1">
      <alignment vertical="center" shrinkToFit="1"/>
    </xf>
    <xf numFmtId="9" fontId="13" fillId="37" borderId="0" xfId="8" applyFont="1" applyFill="1" applyBorder="1"/>
    <xf numFmtId="9" fontId="13" fillId="37" borderId="0" xfId="8" applyFont="1" applyFill="1" applyBorder="1" applyAlignment="1">
      <alignment horizontal="right"/>
    </xf>
    <xf numFmtId="9" fontId="23" fillId="37" borderId="0" xfId="8" applyFont="1" applyFill="1" applyBorder="1"/>
    <xf numFmtId="9" fontId="23" fillId="37" borderId="0" xfId="8" applyFont="1" applyFill="1" applyBorder="1" applyAlignment="1">
      <alignment horizontal="right"/>
    </xf>
    <xf numFmtId="9" fontId="0" fillId="37" borderId="0" xfId="8" applyFont="1" applyFill="1" applyBorder="1"/>
    <xf numFmtId="9" fontId="34" fillId="37" borderId="0" xfId="8" applyFont="1" applyFill="1" applyBorder="1"/>
    <xf numFmtId="3" fontId="140" fillId="14" borderId="162" xfId="3" applyNumberFormat="1" applyFont="1" applyFill="1" applyBorder="1" applyAlignment="1" applyProtection="1">
      <alignment horizontal="right" shrinkToFit="1"/>
      <protection locked="0"/>
    </xf>
    <xf numFmtId="0" fontId="104" fillId="27" borderId="109" xfId="3" applyFont="1" applyFill="1" applyBorder="1" applyAlignment="1">
      <alignment horizontal="center" vertical="center" shrinkToFit="1"/>
    </xf>
    <xf numFmtId="0" fontId="104" fillId="27" borderId="111" xfId="3" applyFont="1" applyFill="1" applyBorder="1" applyAlignment="1">
      <alignment horizontal="center" vertical="center" shrinkToFit="1"/>
    </xf>
    <xf numFmtId="0" fontId="201" fillId="29" borderId="118" xfId="3" applyFont="1" applyFill="1" applyBorder="1" applyAlignment="1">
      <alignment horizontal="center" vertical="center" shrinkToFit="1"/>
    </xf>
    <xf numFmtId="0" fontId="201" fillId="29" borderId="120" xfId="3" applyFont="1" applyFill="1" applyBorder="1" applyAlignment="1">
      <alignment horizontal="center" vertical="center" shrinkToFit="1"/>
    </xf>
    <xf numFmtId="0" fontId="201" fillId="29" borderId="122" xfId="3" applyFont="1" applyFill="1" applyBorder="1" applyAlignment="1">
      <alignment horizontal="center" vertical="center" shrinkToFit="1"/>
    </xf>
    <xf numFmtId="0" fontId="202" fillId="14" borderId="33" xfId="3" applyFont="1" applyFill="1" applyBorder="1" applyAlignment="1" applyProtection="1">
      <alignment horizontal="center" vertical="center"/>
      <protection locked="0"/>
    </xf>
    <xf numFmtId="168" fontId="202" fillId="14" borderId="33" xfId="3" applyNumberFormat="1" applyFont="1" applyFill="1" applyBorder="1" applyAlignment="1" applyProtection="1">
      <alignment horizontal="center" vertical="center"/>
      <protection locked="0"/>
    </xf>
    <xf numFmtId="0" fontId="8" fillId="14" borderId="0" xfId="0" applyFont="1" applyFill="1" applyBorder="1" applyProtection="1"/>
    <xf numFmtId="0" fontId="4" fillId="14" borderId="75" xfId="1" applyFill="1" applyBorder="1" applyAlignment="1" applyProtection="1"/>
    <xf numFmtId="0" fontId="4" fillId="14" borderId="29" xfId="1" applyFill="1" applyBorder="1" applyAlignment="1" applyProtection="1"/>
    <xf numFmtId="0" fontId="4" fillId="14" borderId="76" xfId="1" applyFill="1" applyBorder="1" applyAlignment="1" applyProtection="1"/>
    <xf numFmtId="0" fontId="4" fillId="14" borderId="4" xfId="1" applyFill="1" applyBorder="1" applyAlignment="1" applyProtection="1"/>
    <xf numFmtId="0" fontId="4" fillId="14" borderId="0" xfId="1" applyFill="1" applyBorder="1" applyAlignment="1" applyProtection="1"/>
    <xf numFmtId="0" fontId="4" fillId="14" borderId="1" xfId="1" applyFill="1" applyBorder="1" applyAlignment="1" applyProtection="1"/>
    <xf numFmtId="0" fontId="8" fillId="14" borderId="0" xfId="0" applyFont="1" applyFill="1" applyBorder="1" applyProtection="1">
      <protection locked="0"/>
    </xf>
    <xf numFmtId="0" fontId="4" fillId="14" borderId="31" xfId="1" applyFill="1" applyBorder="1" applyAlignment="1" applyProtection="1"/>
    <xf numFmtId="0" fontId="4" fillId="14" borderId="8" xfId="1" applyFill="1" applyBorder="1" applyAlignment="1" applyProtection="1"/>
    <xf numFmtId="0" fontId="4" fillId="14" borderId="9" xfId="1" applyFill="1" applyBorder="1" applyAlignment="1" applyProtection="1"/>
    <xf numFmtId="1" fontId="203" fillId="0" borderId="0" xfId="3" applyNumberFormat="1" applyFont="1" applyFill="1" applyBorder="1" applyAlignment="1" applyProtection="1">
      <alignment horizontal="center" vertical="top"/>
    </xf>
    <xf numFmtId="0" fontId="204" fillId="8" borderId="0" xfId="3" applyFont="1" applyFill="1" applyBorder="1" applyProtection="1">
      <protection locked="0"/>
    </xf>
    <xf numFmtId="0" fontId="205" fillId="8" borderId="0" xfId="3" applyFont="1" applyFill="1" applyBorder="1" applyProtection="1">
      <protection locked="0"/>
    </xf>
    <xf numFmtId="0" fontId="208" fillId="8" borderId="4" xfId="3" applyFont="1" applyFill="1" applyBorder="1" applyAlignment="1">
      <alignment horizontal="center" vertical="center"/>
    </xf>
    <xf numFmtId="0" fontId="209" fillId="8" borderId="4" xfId="3" applyFont="1" applyFill="1" applyBorder="1" applyAlignment="1" applyProtection="1">
      <alignment horizontal="center" vertical="center"/>
      <protection locked="0"/>
    </xf>
    <xf numFmtId="0" fontId="210" fillId="8" borderId="0" xfId="3" applyFont="1" applyFill="1" applyBorder="1" applyAlignment="1" applyProtection="1">
      <alignment horizontal="left" vertical="center"/>
      <protection locked="0"/>
    </xf>
    <xf numFmtId="0" fontId="211" fillId="27" borderId="226" xfId="1" applyFont="1" applyFill="1" applyBorder="1" applyAlignment="1" applyProtection="1">
      <alignment horizontal="left" vertical="center"/>
    </xf>
    <xf numFmtId="0" fontId="211" fillId="38" borderId="230" xfId="1" applyFont="1" applyFill="1" applyBorder="1" applyAlignment="1" applyProtection="1">
      <alignment horizontal="left" vertical="center"/>
    </xf>
    <xf numFmtId="0" fontId="211" fillId="40" borderId="231" xfId="1" applyFont="1" applyFill="1" applyBorder="1" applyAlignment="1" applyProtection="1">
      <alignment horizontal="left" vertical="center"/>
    </xf>
    <xf numFmtId="0" fontId="211" fillId="10" borderId="207" xfId="1" applyFont="1" applyFill="1" applyBorder="1" applyAlignment="1" applyProtection="1">
      <alignment horizontal="left" vertical="center"/>
    </xf>
    <xf numFmtId="49" fontId="74" fillId="13" borderId="17" xfId="3" applyNumberFormat="1" applyFont="1" applyFill="1" applyBorder="1" applyAlignment="1">
      <alignment vertical="center"/>
    </xf>
    <xf numFmtId="49" fontId="214" fillId="13" borderId="17" xfId="3" applyNumberFormat="1" applyFont="1" applyFill="1" applyBorder="1" applyAlignment="1">
      <alignment horizontal="left" vertical="center"/>
    </xf>
    <xf numFmtId="0" fontId="23" fillId="37" borderId="0" xfId="3" applyFont="1" applyFill="1"/>
    <xf numFmtId="0" fontId="79" fillId="37" borderId="0" xfId="3" applyFont="1" applyFill="1"/>
    <xf numFmtId="0" fontId="16" fillId="37" borderId="0" xfId="3" applyFont="1" applyFill="1"/>
    <xf numFmtId="0" fontId="183" fillId="37" borderId="0" xfId="3" applyFont="1" applyFill="1"/>
    <xf numFmtId="0" fontId="81" fillId="37" borderId="22" xfId="3" applyFont="1" applyFill="1" applyBorder="1"/>
    <xf numFmtId="166" fontId="86" fillId="37" borderId="0" xfId="3" applyNumberFormat="1" applyFont="1" applyFill="1" applyAlignment="1">
      <alignment vertical="top"/>
    </xf>
    <xf numFmtId="0" fontId="23" fillId="37" borderId="29" xfId="3" applyFont="1" applyFill="1" applyBorder="1"/>
    <xf numFmtId="0" fontId="16" fillId="37" borderId="0" xfId="3" applyNumberFormat="1" applyFont="1" applyFill="1" applyBorder="1"/>
    <xf numFmtId="9" fontId="57" fillId="37" borderId="0" xfId="3" applyNumberFormat="1" applyFont="1" applyFill="1" applyBorder="1" applyAlignment="1" applyProtection="1">
      <alignment wrapText="1" shrinkToFit="1"/>
    </xf>
    <xf numFmtId="0" fontId="16" fillId="37" borderId="29" xfId="3" applyFont="1" applyFill="1" applyBorder="1"/>
    <xf numFmtId="0" fontId="31" fillId="37" borderId="0" xfId="3" applyFont="1" applyFill="1" applyBorder="1" applyAlignment="1">
      <alignment vertical="top"/>
    </xf>
    <xf numFmtId="0" fontId="16" fillId="37" borderId="0" xfId="3" applyFont="1" applyFill="1" applyBorder="1" applyAlignment="1">
      <alignment vertical="top"/>
    </xf>
    <xf numFmtId="0" fontId="97" fillId="37" borderId="0" xfId="3" applyFont="1" applyFill="1" applyBorder="1" applyAlignment="1">
      <alignment horizontal="center" vertical="center"/>
    </xf>
    <xf numFmtId="0" fontId="202" fillId="8" borderId="0" xfId="3" applyFont="1" applyFill="1" applyBorder="1" applyAlignment="1">
      <alignment horizontal="center" vertical="top"/>
    </xf>
    <xf numFmtId="0" fontId="33" fillId="37" borderId="257" xfId="3" applyFont="1" applyFill="1" applyBorder="1" applyAlignment="1" applyProtection="1">
      <alignment vertical="center"/>
      <protection locked="0"/>
    </xf>
    <xf numFmtId="0" fontId="73" fillId="37" borderId="0" xfId="3" applyFont="1" applyFill="1" applyBorder="1" applyAlignment="1">
      <alignment horizontal="center" vertical="center"/>
    </xf>
    <xf numFmtId="9" fontId="23" fillId="37" borderId="5" xfId="3" applyNumberFormat="1" applyFont="1" applyFill="1" applyBorder="1" applyAlignment="1" applyProtection="1">
      <alignment shrinkToFit="1"/>
    </xf>
    <xf numFmtId="169" fontId="23" fillId="37" borderId="5" xfId="3" applyNumberFormat="1" applyFont="1" applyFill="1" applyBorder="1" applyAlignment="1" applyProtection="1">
      <alignment shrinkToFit="1"/>
    </xf>
    <xf numFmtId="0" fontId="23" fillId="37" borderId="5" xfId="3" applyFont="1" applyFill="1" applyBorder="1" applyAlignment="1" applyProtection="1">
      <alignment vertical="center" shrinkToFit="1"/>
    </xf>
    <xf numFmtId="0" fontId="23" fillId="37" borderId="5" xfId="3" applyFont="1" applyFill="1" applyBorder="1" applyAlignment="1" applyProtection="1">
      <alignment vertical="top" shrinkToFit="1"/>
    </xf>
    <xf numFmtId="0" fontId="23" fillId="37" borderId="0" xfId="3" applyFont="1" applyFill="1" applyBorder="1" applyAlignment="1">
      <alignment vertical="center"/>
    </xf>
    <xf numFmtId="0" fontId="57" fillId="37" borderId="0" xfId="3" applyFont="1" applyFill="1" applyBorder="1" applyAlignment="1">
      <alignment vertical="top"/>
    </xf>
    <xf numFmtId="0" fontId="23" fillId="37" borderId="0" xfId="3" applyFont="1" applyFill="1" applyBorder="1" applyAlignment="1">
      <alignment vertical="top"/>
    </xf>
    <xf numFmtId="49" fontId="213" fillId="13" borderId="17" xfId="3" applyNumberFormat="1" applyFont="1" applyFill="1" applyBorder="1" applyAlignment="1">
      <alignment vertical="center"/>
    </xf>
    <xf numFmtId="9" fontId="57" fillId="37" borderId="0" xfId="3" applyNumberFormat="1" applyFont="1" applyFill="1" applyBorder="1" applyAlignment="1" applyProtection="1">
      <alignment shrinkToFit="1"/>
    </xf>
    <xf numFmtId="9" fontId="57" fillId="37" borderId="0" xfId="3" applyNumberFormat="1" applyFont="1" applyFill="1" applyBorder="1" applyAlignment="1" applyProtection="1"/>
    <xf numFmtId="9" fontId="23" fillId="37" borderId="0" xfId="3" applyNumberFormat="1" applyFont="1" applyFill="1" applyBorder="1" applyAlignment="1" applyProtection="1">
      <alignment shrinkToFit="1"/>
    </xf>
    <xf numFmtId="0" fontId="85" fillId="37" borderId="5" xfId="3" applyNumberFormat="1" applyFont="1" applyFill="1" applyBorder="1" applyAlignment="1" applyProtection="1"/>
    <xf numFmtId="166" fontId="48" fillId="37" borderId="0" xfId="3" applyNumberFormat="1" applyFont="1" applyFill="1" applyBorder="1" applyAlignment="1" applyProtection="1">
      <alignment shrinkToFit="1"/>
    </xf>
    <xf numFmtId="0" fontId="90" fillId="37" borderId="7" xfId="3" applyFont="1" applyFill="1" applyBorder="1" applyAlignment="1">
      <alignment horizontal="right" wrapText="1"/>
    </xf>
    <xf numFmtId="166" fontId="77" fillId="37" borderId="7" xfId="3" applyNumberFormat="1" applyFont="1" applyFill="1" applyBorder="1" applyAlignment="1" applyProtection="1">
      <alignment shrinkToFit="1"/>
    </xf>
    <xf numFmtId="166" fontId="48" fillId="37" borderId="7" xfId="3" applyNumberFormat="1" applyFont="1" applyFill="1" applyBorder="1" applyAlignment="1" applyProtection="1">
      <alignment shrinkToFit="1"/>
    </xf>
    <xf numFmtId="0" fontId="57" fillId="37" borderId="5" xfId="3" applyFont="1" applyFill="1" applyBorder="1" applyAlignment="1" applyProtection="1"/>
    <xf numFmtId="0" fontId="119" fillId="37" borderId="0" xfId="3" applyFont="1" applyFill="1" applyBorder="1" applyAlignment="1" applyProtection="1"/>
    <xf numFmtId="0" fontId="51" fillId="37" borderId="0" xfId="3" applyFont="1" applyFill="1" applyBorder="1" applyAlignment="1" applyProtection="1"/>
    <xf numFmtId="0" fontId="13" fillId="37" borderId="0" xfId="2" applyFont="1" applyFill="1" applyBorder="1" applyAlignment="1"/>
    <xf numFmtId="0" fontId="13" fillId="37" borderId="0" xfId="2" applyFont="1" applyFill="1" applyBorder="1"/>
    <xf numFmtId="0" fontId="2" fillId="37" borderId="0" xfId="2" applyFont="1" applyFill="1" applyBorder="1"/>
    <xf numFmtId="0" fontId="13" fillId="37" borderId="0" xfId="2" applyFont="1" applyFill="1" applyBorder="1" applyAlignment="1">
      <alignment horizontal="center" vertical="center"/>
    </xf>
    <xf numFmtId="0" fontId="8" fillId="37" borderId="0" xfId="2" applyFont="1" applyFill="1" applyBorder="1" applyAlignment="1">
      <alignment horizontal="center" vertical="center"/>
    </xf>
    <xf numFmtId="0" fontId="23" fillId="37" borderId="0" xfId="2" applyFont="1" applyFill="1" applyBorder="1"/>
    <xf numFmtId="0" fontId="0" fillId="37" borderId="0" xfId="2" applyFont="1" applyFill="1" applyBorder="1"/>
    <xf numFmtId="0" fontId="159" fillId="37" borderId="0" xfId="2" applyFont="1" applyFill="1" applyBorder="1"/>
    <xf numFmtId="0" fontId="5" fillId="37" borderId="0" xfId="2" applyFont="1" applyFill="1" applyBorder="1"/>
    <xf numFmtId="0" fontId="26" fillId="37" borderId="0" xfId="2" applyFont="1" applyFill="1" applyBorder="1"/>
    <xf numFmtId="0" fontId="25" fillId="37" borderId="0" xfId="2" applyFont="1" applyFill="1" applyBorder="1"/>
    <xf numFmtId="0" fontId="11" fillId="37" borderId="0" xfId="2" applyFont="1" applyFill="1" applyBorder="1"/>
    <xf numFmtId="0" fontId="7" fillId="37" borderId="0" xfId="2" applyFont="1" applyFill="1" applyBorder="1"/>
    <xf numFmtId="0" fontId="3" fillId="37" borderId="0" xfId="2" applyFont="1" applyFill="1" applyBorder="1"/>
    <xf numFmtId="3" fontId="153" fillId="14" borderId="37" xfId="3" applyNumberFormat="1" applyFont="1" applyFill="1" applyBorder="1" applyAlignment="1" applyProtection="1">
      <alignment horizontal="center" vertical="center" shrinkToFit="1"/>
      <protection locked="0"/>
    </xf>
    <xf numFmtId="3" fontId="2" fillId="14" borderId="0" xfId="3" applyNumberFormat="1" applyFont="1" applyFill="1" applyBorder="1"/>
    <xf numFmtId="0" fontId="86" fillId="0" borderId="4" xfId="3" applyFont="1" applyFill="1" applyBorder="1" applyAlignment="1" applyProtection="1">
      <alignment horizontal="left" vertical="top"/>
    </xf>
    <xf numFmtId="0" fontId="86" fillId="0" borderId="0" xfId="3" applyFont="1" applyFill="1" applyBorder="1" applyAlignment="1" applyProtection="1">
      <alignment horizontal="left" vertical="top"/>
    </xf>
    <xf numFmtId="0" fontId="86" fillId="0" borderId="1" xfId="3" applyFont="1" applyFill="1" applyBorder="1" applyAlignment="1" applyProtection="1">
      <alignment horizontal="left" vertical="top"/>
    </xf>
    <xf numFmtId="0" fontId="160" fillId="0" borderId="4" xfId="3" applyFont="1" applyFill="1" applyBorder="1" applyAlignment="1" applyProtection="1">
      <alignment horizontal="center" vertical="center"/>
    </xf>
    <xf numFmtId="0" fontId="160" fillId="0" borderId="0" xfId="3" applyFont="1" applyFill="1" applyBorder="1" applyAlignment="1" applyProtection="1">
      <alignment horizontal="center" vertical="center"/>
    </xf>
    <xf numFmtId="0" fontId="160" fillId="0" borderId="1" xfId="3" applyFont="1" applyFill="1" applyBorder="1" applyAlignment="1" applyProtection="1">
      <alignment horizontal="center" vertical="center"/>
    </xf>
    <xf numFmtId="0" fontId="81" fillId="0" borderId="75" xfId="3" applyFont="1" applyFill="1" applyBorder="1" applyAlignment="1" applyProtection="1">
      <alignment horizontal="right"/>
    </xf>
    <xf numFmtId="0" fontId="81" fillId="0" borderId="29" xfId="3" applyFont="1" applyFill="1" applyBorder="1" applyAlignment="1" applyProtection="1">
      <alignment horizontal="right"/>
    </xf>
    <xf numFmtId="0" fontId="145" fillId="14" borderId="75" xfId="0" applyFont="1" applyFill="1" applyBorder="1" applyAlignment="1" applyProtection="1">
      <alignment horizontal="center"/>
    </xf>
    <xf numFmtId="0" fontId="145" fillId="14" borderId="29" xfId="0" applyFont="1" applyFill="1" applyBorder="1" applyAlignment="1" applyProtection="1">
      <alignment horizontal="center"/>
    </xf>
    <xf numFmtId="0" fontId="145" fillId="14" borderId="76" xfId="0" applyFont="1" applyFill="1" applyBorder="1" applyAlignment="1" applyProtection="1">
      <alignment horizontal="center"/>
    </xf>
    <xf numFmtId="0" fontId="205" fillId="8" borderId="192" xfId="3" applyFont="1" applyFill="1" applyBorder="1" applyAlignment="1">
      <alignment horizontal="center"/>
    </xf>
    <xf numFmtId="0" fontId="171" fillId="16" borderId="186" xfId="3" applyFont="1" applyFill="1" applyBorder="1" applyAlignment="1">
      <alignment horizontal="center" vertical="center"/>
    </xf>
    <xf numFmtId="0" fontId="174" fillId="0" borderId="187" xfId="0" applyFont="1" applyBorder="1"/>
    <xf numFmtId="0" fontId="174" fillId="0" borderId="188" xfId="0" applyFont="1" applyBorder="1"/>
    <xf numFmtId="0" fontId="161" fillId="12" borderId="17" xfId="4" applyFont="1" applyFill="1" applyBorder="1" applyAlignment="1">
      <alignment horizontal="center" vertical="center"/>
    </xf>
    <xf numFmtId="0" fontId="168" fillId="12" borderId="17" xfId="4" applyFont="1" applyFill="1" applyBorder="1" applyAlignment="1">
      <alignment horizontal="center" vertical="center"/>
    </xf>
    <xf numFmtId="0" fontId="171" fillId="16" borderId="187" xfId="3" applyFont="1" applyFill="1" applyBorder="1" applyAlignment="1">
      <alignment horizontal="center" vertical="center"/>
    </xf>
    <xf numFmtId="0" fontId="171" fillId="16" borderId="188" xfId="3" applyFont="1" applyFill="1" applyBorder="1" applyAlignment="1">
      <alignment horizontal="center" vertical="center"/>
    </xf>
    <xf numFmtId="0" fontId="41" fillId="0" borderId="0" xfId="3" applyFont="1" applyFill="1" applyBorder="1" applyAlignment="1">
      <alignment horizontal="center" vertical="center"/>
    </xf>
    <xf numFmtId="0" fontId="213" fillId="13" borderId="17" xfId="3" applyFont="1" applyFill="1" applyBorder="1" applyAlignment="1">
      <alignment vertical="center"/>
    </xf>
    <xf numFmtId="0" fontId="213" fillId="13" borderId="17" xfId="3" applyFont="1" applyFill="1" applyBorder="1" applyAlignment="1">
      <alignment horizontal="left" vertical="center"/>
    </xf>
    <xf numFmtId="0" fontId="76" fillId="0" borderId="0" xfId="3" applyFont="1" applyFill="1" applyBorder="1" applyAlignment="1">
      <alignment horizontal="center" vertical="center"/>
    </xf>
    <xf numFmtId="0" fontId="164" fillId="15" borderId="87" xfId="3" applyFont="1" applyFill="1" applyBorder="1" applyAlignment="1">
      <alignment horizontal="center"/>
    </xf>
    <xf numFmtId="0" fontId="164" fillId="15" borderId="88" xfId="3" applyFont="1" applyFill="1" applyBorder="1" applyAlignment="1">
      <alignment horizontal="center"/>
    </xf>
    <xf numFmtId="0" fontId="164" fillId="15" borderId="89" xfId="3" applyFont="1" applyFill="1" applyBorder="1" applyAlignment="1">
      <alignment horizontal="center"/>
    </xf>
    <xf numFmtId="0" fontId="151" fillId="20" borderId="126" xfId="3" applyFont="1" applyFill="1" applyBorder="1" applyAlignment="1">
      <alignment horizontal="right" shrinkToFit="1"/>
    </xf>
    <xf numFmtId="0" fontId="151" fillId="20" borderId="127" xfId="3" applyFont="1" applyFill="1" applyBorder="1" applyAlignment="1">
      <alignment horizontal="right" shrinkToFit="1"/>
    </xf>
    <xf numFmtId="0" fontId="180" fillId="10" borderId="14" xfId="3" applyFont="1" applyFill="1" applyBorder="1" applyAlignment="1">
      <alignment horizontal="center" shrinkToFit="1"/>
    </xf>
    <xf numFmtId="0" fontId="180" fillId="10" borderId="15" xfId="3" applyFont="1" applyFill="1" applyBorder="1" applyAlignment="1">
      <alignment horizontal="center" shrinkToFit="1"/>
    </xf>
    <xf numFmtId="0" fontId="182" fillId="16" borderId="137" xfId="3" applyFont="1" applyFill="1" applyBorder="1" applyAlignment="1">
      <alignment horizontal="center" shrinkToFit="1"/>
    </xf>
    <xf numFmtId="0" fontId="182" fillId="16" borderId="138" xfId="3" applyFont="1" applyFill="1" applyBorder="1" applyAlignment="1">
      <alignment horizontal="center" shrinkToFit="1"/>
    </xf>
    <xf numFmtId="10" fontId="151" fillId="17" borderId="194" xfId="3" applyNumberFormat="1" applyFont="1" applyFill="1" applyBorder="1" applyAlignment="1" applyProtection="1">
      <alignment horizontal="right" vertical="center" shrinkToFit="1"/>
    </xf>
    <xf numFmtId="10" fontId="151" fillId="17" borderId="195" xfId="3" applyNumberFormat="1" applyFont="1" applyFill="1" applyBorder="1" applyAlignment="1" applyProtection="1">
      <alignment horizontal="right" vertical="center" shrinkToFit="1"/>
    </xf>
    <xf numFmtId="0" fontId="212" fillId="13" borderId="17" xfId="3" applyFont="1" applyFill="1" applyBorder="1" applyAlignment="1">
      <alignment horizontal="center" vertical="center"/>
    </xf>
    <xf numFmtId="0" fontId="184" fillId="16" borderId="132" xfId="3" applyFont="1" applyFill="1" applyBorder="1" applyAlignment="1">
      <alignment horizontal="center" vertical="center"/>
    </xf>
    <xf numFmtId="0" fontId="184" fillId="16" borderId="133" xfId="3" applyFont="1" applyFill="1" applyBorder="1" applyAlignment="1">
      <alignment horizontal="center" vertical="center"/>
    </xf>
    <xf numFmtId="0" fontId="184" fillId="16" borderId="183" xfId="3" applyFont="1" applyFill="1" applyBorder="1" applyAlignment="1">
      <alignment horizontal="center" vertical="center"/>
    </xf>
    <xf numFmtId="0" fontId="184" fillId="16" borderId="184" xfId="3" applyFont="1" applyFill="1" applyBorder="1" applyAlignment="1">
      <alignment horizontal="center" vertical="center"/>
    </xf>
    <xf numFmtId="0" fontId="190" fillId="16" borderId="132" xfId="3" applyFont="1" applyFill="1" applyBorder="1" applyAlignment="1">
      <alignment horizontal="center" vertical="center"/>
    </xf>
    <xf numFmtId="0" fontId="190" fillId="16" borderId="133" xfId="3" applyFont="1" applyFill="1" applyBorder="1" applyAlignment="1">
      <alignment horizontal="center" vertical="center"/>
    </xf>
    <xf numFmtId="0" fontId="180" fillId="27" borderId="123" xfId="3" applyFont="1" applyFill="1" applyBorder="1" applyAlignment="1">
      <alignment horizontal="center" vertical="center" shrinkToFit="1"/>
    </xf>
    <xf numFmtId="0" fontId="180" fillId="27" borderId="124" xfId="3" applyFont="1" applyFill="1" applyBorder="1" applyAlignment="1">
      <alignment horizontal="center" vertical="center" shrinkToFit="1"/>
    </xf>
    <xf numFmtId="0" fontId="151" fillId="20" borderId="128" xfId="3" applyFont="1" applyFill="1" applyBorder="1" applyAlignment="1">
      <alignment horizontal="right" shrinkToFit="1"/>
    </xf>
    <xf numFmtId="0" fontId="151" fillId="20" borderId="129" xfId="3" applyFont="1" applyFill="1" applyBorder="1" applyAlignment="1">
      <alignment horizontal="right" shrinkToFit="1"/>
    </xf>
    <xf numFmtId="0" fontId="151" fillId="20" borderId="135" xfId="3" applyFont="1" applyFill="1" applyBorder="1" applyAlignment="1">
      <alignment horizontal="right" shrinkToFit="1"/>
    </xf>
    <xf numFmtId="0" fontId="151" fillId="20" borderId="136" xfId="3" applyFont="1" applyFill="1" applyBorder="1" applyAlignment="1">
      <alignment horizontal="right" shrinkToFit="1"/>
    </xf>
    <xf numFmtId="0" fontId="178" fillId="13" borderId="17" xfId="3" applyFont="1" applyFill="1" applyBorder="1" applyAlignment="1">
      <alignment horizontal="center" vertical="center"/>
    </xf>
    <xf numFmtId="0" fontId="180" fillId="11" borderId="164" xfId="3" applyFont="1" applyFill="1" applyBorder="1" applyAlignment="1">
      <alignment horizontal="right" shrinkToFit="1"/>
    </xf>
    <xf numFmtId="0" fontId="180" fillId="11" borderId="165" xfId="3" applyFont="1" applyFill="1" applyBorder="1" applyAlignment="1">
      <alignment horizontal="right" shrinkToFit="1"/>
    </xf>
    <xf numFmtId="0" fontId="180" fillId="16" borderId="137" xfId="3" applyFont="1" applyFill="1" applyBorder="1" applyAlignment="1">
      <alignment horizontal="right" shrinkToFit="1"/>
    </xf>
    <xf numFmtId="0" fontId="180" fillId="16" borderId="138" xfId="3" applyFont="1" applyFill="1" applyBorder="1" applyAlignment="1">
      <alignment horizontal="right" shrinkToFit="1"/>
    </xf>
    <xf numFmtId="0" fontId="180" fillId="11" borderId="191" xfId="3" applyFont="1" applyFill="1" applyBorder="1" applyAlignment="1">
      <alignment horizontal="right" shrinkToFit="1"/>
    </xf>
    <xf numFmtId="0" fontId="191" fillId="30" borderId="60" xfId="3" applyFont="1" applyFill="1" applyBorder="1" applyAlignment="1">
      <alignment horizontal="center"/>
    </xf>
    <xf numFmtId="0" fontId="191" fillId="30" borderId="61" xfId="3" applyFont="1" applyFill="1" applyBorder="1" applyAlignment="1">
      <alignment horizontal="center"/>
    </xf>
    <xf numFmtId="0" fontId="191" fillId="30" borderId="62" xfId="3" applyFont="1" applyFill="1" applyBorder="1" applyAlignment="1">
      <alignment horizontal="center"/>
    </xf>
    <xf numFmtId="0" fontId="191" fillId="30" borderId="64" xfId="3" applyFont="1" applyFill="1" applyBorder="1" applyAlignment="1">
      <alignment horizontal="center"/>
    </xf>
    <xf numFmtId="0" fontId="196" fillId="30" borderId="252" xfId="3" applyFont="1" applyFill="1" applyBorder="1" applyAlignment="1">
      <alignment horizontal="center"/>
    </xf>
    <xf numFmtId="0" fontId="196" fillId="30" borderId="253" xfId="3" applyFont="1" applyFill="1" applyBorder="1" applyAlignment="1">
      <alignment horizontal="center"/>
    </xf>
    <xf numFmtId="0" fontId="200" fillId="17" borderId="60" xfId="3" applyFont="1" applyFill="1" applyBorder="1" applyAlignment="1" applyProtection="1">
      <alignment horizontal="center"/>
      <protection locked="0"/>
    </xf>
    <xf numFmtId="0" fontId="200" fillId="17" borderId="247" xfId="3" applyFont="1" applyFill="1" applyBorder="1" applyAlignment="1" applyProtection="1">
      <alignment horizontal="center"/>
      <protection locked="0"/>
    </xf>
    <xf numFmtId="0" fontId="200" fillId="33" borderId="60" xfId="3" applyFont="1" applyFill="1" applyBorder="1" applyAlignment="1" applyProtection="1">
      <alignment horizontal="center"/>
      <protection locked="0"/>
    </xf>
    <xf numFmtId="0" fontId="200" fillId="33" borderId="247" xfId="3" applyFont="1" applyFill="1" applyBorder="1" applyAlignment="1" applyProtection="1">
      <alignment horizontal="center"/>
      <protection locked="0"/>
    </xf>
    <xf numFmtId="0" fontId="200" fillId="9" borderId="60" xfId="3" applyFont="1" applyFill="1" applyBorder="1" applyAlignment="1" applyProtection="1">
      <alignment horizontal="center"/>
      <protection locked="0"/>
    </xf>
    <xf numFmtId="0" fontId="200" fillId="9" borderId="247" xfId="3" applyFont="1" applyFill="1" applyBorder="1" applyAlignment="1" applyProtection="1">
      <alignment horizontal="center"/>
      <protection locked="0"/>
    </xf>
    <xf numFmtId="0" fontId="197" fillId="30" borderId="57" xfId="3" applyFont="1" applyFill="1" applyBorder="1" applyAlignment="1">
      <alignment horizontal="center"/>
    </xf>
    <xf numFmtId="0" fontId="197" fillId="30" borderId="59" xfId="3" applyFont="1" applyFill="1" applyBorder="1" applyAlignment="1">
      <alignment horizontal="center"/>
    </xf>
    <xf numFmtId="0" fontId="197" fillId="30" borderId="243" xfId="3" applyFont="1" applyFill="1" applyBorder="1" applyAlignment="1">
      <alignment horizontal="center"/>
    </xf>
    <xf numFmtId="0" fontId="197" fillId="30" borderId="244" xfId="3" applyFont="1" applyFill="1" applyBorder="1" applyAlignment="1">
      <alignment horizontal="center"/>
    </xf>
    <xf numFmtId="0" fontId="79" fillId="37" borderId="5" xfId="3" applyFont="1" applyFill="1" applyBorder="1" applyAlignment="1">
      <alignment horizontal="left" vertical="top" wrapText="1"/>
    </xf>
    <xf numFmtId="0" fontId="79" fillId="37" borderId="0" xfId="3" applyFont="1" applyFill="1" applyBorder="1" applyAlignment="1">
      <alignment horizontal="left" vertical="top" wrapText="1"/>
    </xf>
    <xf numFmtId="0" fontId="12" fillId="0" borderId="169" xfId="3" applyFont="1" applyFill="1" applyBorder="1" applyAlignment="1">
      <alignment horizontal="center" vertical="center"/>
    </xf>
    <xf numFmtId="0" fontId="12" fillId="0" borderId="141" xfId="3" applyFont="1" applyFill="1" applyBorder="1" applyAlignment="1">
      <alignment horizontal="center" vertical="center"/>
    </xf>
    <xf numFmtId="0" fontId="12" fillId="0" borderId="170" xfId="3" applyFont="1" applyFill="1" applyBorder="1" applyAlignment="1">
      <alignment horizontal="center" vertical="center"/>
    </xf>
  </cellXfs>
  <cellStyles count="9">
    <cellStyle name="FONS" xfId="2" xr:uid="{00000000-0005-0000-0000-000000000000}"/>
    <cellStyle name="Hipervínculo" xfId="1" builtinId="8"/>
    <cellStyle name="Millares [0] 2" xfId="7" xr:uid="{00000000-0005-0000-0000-000002000000}"/>
    <cellStyle name="Normal" xfId="0" builtinId="0"/>
    <cellStyle name="Normal 2" xfId="3" xr:uid="{00000000-0005-0000-0000-000004000000}"/>
    <cellStyle name="Porcentaje" xfId="8" builtinId="5"/>
    <cellStyle name="Titol 3" xfId="5" xr:uid="{00000000-0005-0000-0000-000006000000}"/>
    <cellStyle name="Títol1" xfId="4" xr:uid="{00000000-0005-0000-0000-000007000000}"/>
    <cellStyle name="Títol2" xfId="6" xr:uid="{00000000-0005-0000-0000-000008000000}"/>
  </cellStyles>
  <dxfs count="0"/>
  <tableStyles count="0" defaultTableStyle="TableStyleMedium9" defaultPivotStyle="PivotStyleLight16"/>
  <colors>
    <mruColors>
      <color rgb="FF339966"/>
      <color rgb="FFFFFFCC"/>
      <color rgb="FFCCFF66"/>
      <color rgb="FF006600"/>
      <color rgb="FFFFFF99"/>
      <color rgb="FFCC9900"/>
      <color rgb="FFCCCC00"/>
      <color rgb="FF996633"/>
      <color rgb="FFFF6D6D"/>
      <color rgb="FF00008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4.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5.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6.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7.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8.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19.xml.rels><?xml version="1.0" encoding="UTF-8" standalone="yes"?>
<Relationships xmlns="http://schemas.openxmlformats.org/package/2006/relationships"><Relationship Id="rId2" Type="http://schemas.openxmlformats.org/officeDocument/2006/relationships/chartUserShapes" Target="../drawings/drawing11.xml"/><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0.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1.xml.rels><?xml version="1.0" encoding="UTF-8" standalone="yes"?>
<Relationships xmlns="http://schemas.openxmlformats.org/package/2006/relationships"><Relationship Id="rId2" Type="http://schemas.openxmlformats.org/officeDocument/2006/relationships/chartUserShapes" Target="../drawings/drawing12.xml"/><Relationship Id="rId1" Type="http://schemas.openxmlformats.org/officeDocument/2006/relationships/themeOverride" Target="../theme/themeOverride2.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6.xml"/><Relationship Id="rId1" Type="http://schemas.microsoft.com/office/2011/relationships/chartStyle" Target="style6.xml"/></Relationships>
</file>

<file path=xl/charts/_rels/chart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9.xml"/><Relationship Id="rId1" Type="http://schemas.microsoft.com/office/2011/relationships/chartStyle" Target="style9.xml"/></Relationships>
</file>

<file path=xl/charts/_rels/chart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9.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Ex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Ex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3.1143951350985941E-2"/>
          <c:w val="0.96742367357862813"/>
          <c:h val="0.96885618805845986"/>
        </c:manualLayout>
      </c:layout>
      <c:pie3DChart>
        <c:varyColors val="1"/>
        <c:ser>
          <c:idx val="0"/>
          <c:order val="0"/>
          <c:tx>
            <c:strRef>
              <c:f>SB!$E$23:$E$25</c:f>
              <c:strCache>
                <c:ptCount val="3"/>
                <c:pt idx="0">
                  <c:v>ACTIVOS</c:v>
                </c:pt>
                <c:pt idx="1">
                  <c:v>STOCK</c:v>
                </c:pt>
                <c:pt idx="2">
                  <c:v>OTROS</c:v>
                </c:pt>
              </c:strCache>
            </c:strRef>
          </c:tx>
          <c:explosion val="25"/>
          <c:dPt>
            <c:idx val="0"/>
            <c:bubble3D val="0"/>
            <c:explosion val="11"/>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0-D574-4A70-9B64-93F76BA47B5A}"/>
              </c:ext>
            </c:extLst>
          </c:dPt>
          <c:dPt>
            <c:idx val="1"/>
            <c:bubble3D val="0"/>
            <c:explosion val="16"/>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D574-4A70-9B64-93F76BA47B5A}"/>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D574-4A70-9B64-93F76BA47B5A}"/>
              </c:ext>
            </c:extLst>
          </c:dPt>
          <c:dLbls>
            <c:dLbl>
              <c:idx val="0"/>
              <c:layout>
                <c:manualLayout>
                  <c:x val="-2.0525458194490191E-2"/>
                  <c:y val="-0.14571948998178508"/>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E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574-4A70-9B64-93F76BA47B5A}"/>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ES"/>
                </a:p>
              </c:txPr>
              <c:dLblPos val="outEnd"/>
              <c:showLegendKey val="0"/>
              <c:showVal val="0"/>
              <c:showCatName val="1"/>
              <c:showSerName val="0"/>
              <c:showPercent val="1"/>
              <c:showBubbleSize val="0"/>
              <c:extLst>
                <c:ext xmlns:c16="http://schemas.microsoft.com/office/drawing/2014/chart" uri="{C3380CC4-5D6E-409C-BE32-E72D297353CC}">
                  <c16:uniqueId val="{00000001-D574-4A70-9B64-93F76BA47B5A}"/>
                </c:ext>
              </c:extLst>
            </c:dLbl>
            <c:dLbl>
              <c:idx val="2"/>
              <c:layout>
                <c:manualLayout>
                  <c:x val="-3.6945824750082346E-2"/>
                  <c:y val="7.2859744990892532E-3"/>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E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574-4A70-9B64-93F76BA47B5A}"/>
                </c:ext>
              </c:extLst>
            </c:dLbl>
            <c:spPr>
              <a:noFill/>
              <a:ln>
                <a:noFill/>
              </a:ln>
              <a:effectLst/>
            </c:sp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SB!$E$23:$E$25</c:f>
              <c:strCache>
                <c:ptCount val="3"/>
                <c:pt idx="0">
                  <c:v>ACTIVOS</c:v>
                </c:pt>
                <c:pt idx="1">
                  <c:v>STOCK</c:v>
                </c:pt>
                <c:pt idx="2">
                  <c:v>OTROS</c:v>
                </c:pt>
              </c:strCache>
            </c:strRef>
          </c:cat>
          <c:val>
            <c:numRef>
              <c:f>SB!$G$23:$G$25</c:f>
              <c:numCache>
                <c:formatCode>General</c:formatCode>
                <c:ptCount val="3"/>
                <c:pt idx="0">
                  <c:v>0</c:v>
                </c:pt>
                <c:pt idx="1">
                  <c:v>0</c:v>
                </c:pt>
                <c:pt idx="2">
                  <c:v>0</c:v>
                </c:pt>
              </c:numCache>
            </c:numRef>
          </c:val>
          <c:extLst>
            <c:ext xmlns:c16="http://schemas.microsoft.com/office/drawing/2014/chart" uri="{C3380CC4-5D6E-409C-BE32-E72D297353CC}">
              <c16:uniqueId val="{00000003-D574-4A70-9B64-93F76BA47B5A}"/>
            </c:ext>
          </c:extLst>
        </c:ser>
        <c:dLbls>
          <c:dLblPos val="outEnd"/>
          <c:showLegendKey val="0"/>
          <c:showVal val="0"/>
          <c:showCatName val="0"/>
          <c:showSerName val="0"/>
          <c:showPercent val="1"/>
          <c:showBubbleSize val="0"/>
          <c:showLeaderLines val="1"/>
        </c:dLbls>
      </c:pie3DChart>
      <c:spPr>
        <a:noFill/>
        <a:ln>
          <a:noFill/>
        </a:ln>
        <a:effectLst/>
      </c:spPr>
    </c:plotArea>
    <c:plotVisOnly val="1"/>
    <c:dispBlanksAs val="zero"/>
    <c:showDLblsOverMax val="0"/>
  </c:chart>
  <c:spPr>
    <a:noFill/>
    <a:ln w="9525" cap="flat" cmpd="sng" algn="ctr">
      <a:noFill/>
      <a:round/>
    </a:ln>
    <a:effectLst/>
  </c:spPr>
  <c:txPr>
    <a:bodyPr/>
    <a:lstStyle/>
    <a:p>
      <a:pPr>
        <a:defRPr/>
      </a:pPr>
      <a:endParaRPr lang="es-ES"/>
    </a:p>
  </c:txPr>
  <c:printSettings>
    <c:headerFooter/>
    <c:pageMargins b="0.75000000000000688" l="0.70000000000000062" r="0.70000000000000062" t="0.75000000000000688"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chemeClr val="bg1">
                    <a:lumMod val="50000"/>
                  </a:schemeClr>
                </a:solidFill>
                <a:latin typeface="Segoe UI" panose="020B0502040204020203" pitchFamily="34" charset="0"/>
                <a:ea typeface="+mn-ea"/>
                <a:cs typeface="Segoe UI" panose="020B0502040204020203" pitchFamily="34" charset="0"/>
              </a:defRPr>
            </a:pPr>
            <a:r>
              <a:rPr lang="en-US" sz="1100" b="1" i="0" baseline="0">
                <a:solidFill>
                  <a:schemeClr val="bg1">
                    <a:lumMod val="65000"/>
                  </a:schemeClr>
                </a:solidFill>
                <a:latin typeface="Segoe UI" panose="020B0502040204020203" pitchFamily="34" charset="0"/>
                <a:cs typeface="Segoe UI" panose="020B0502040204020203" pitchFamily="34" charset="0"/>
              </a:rPr>
              <a:t>Rendimiento</a:t>
            </a:r>
          </a:p>
        </c:rich>
      </c:tx>
      <c:layout>
        <c:manualLayout>
          <c:xMode val="edge"/>
          <c:yMode val="edge"/>
          <c:x val="0.38979056535705209"/>
          <c:y val="0"/>
        </c:manualLayout>
      </c:layout>
      <c:overlay val="1"/>
      <c:spPr>
        <a:noFill/>
        <a:ln>
          <a:noFill/>
        </a:ln>
        <a:effectLst/>
      </c:spPr>
      <c:txPr>
        <a:bodyPr rot="0" spcFirstLastPara="1" vertOverflow="ellipsis" vert="horz" wrap="square" anchor="ctr" anchorCtr="1"/>
        <a:lstStyle/>
        <a:p>
          <a:pPr>
            <a:defRPr sz="1100" b="1" i="0" u="none" strike="noStrike" kern="1200" baseline="0">
              <a:solidFill>
                <a:schemeClr val="bg1">
                  <a:lumMod val="50000"/>
                </a:schemeClr>
              </a:solidFill>
              <a:latin typeface="Segoe UI" panose="020B0502040204020203" pitchFamily="34" charset="0"/>
              <a:ea typeface="+mn-ea"/>
              <a:cs typeface="Segoe UI" panose="020B0502040204020203" pitchFamily="34" charset="0"/>
            </a:defRPr>
          </a:pPr>
          <a:endParaRPr lang="es-ES"/>
        </a:p>
      </c:txPr>
    </c:title>
    <c:autoTitleDeleted val="0"/>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4458712063527807"/>
          <c:y val="0.12900806927031117"/>
          <c:w val="0.80598017049703885"/>
          <c:h val="0.69658060647969722"/>
        </c:manualLayout>
      </c:layout>
      <c:bar3DChart>
        <c:barDir val="col"/>
        <c:grouping val="clustered"/>
        <c:varyColors val="0"/>
        <c:ser>
          <c:idx val="0"/>
          <c:order val="0"/>
          <c:tx>
            <c:strRef>
              <c:f>'4'!$D$25</c:f>
              <c:strCache>
                <c:ptCount val="1"/>
                <c:pt idx="0">
                  <c:v>Total ventas</c:v>
                </c:pt>
              </c:strCache>
            </c:strRef>
          </c:tx>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cat>
            <c:numRef>
              <c:f>'4'!$J$9:$N$9</c:f>
              <c:numCache>
                <c:formatCode>General</c:formatCode>
                <c:ptCount val="5"/>
                <c:pt idx="0">
                  <c:v>2020</c:v>
                </c:pt>
                <c:pt idx="1">
                  <c:v>2021</c:v>
                </c:pt>
                <c:pt idx="2">
                  <c:v>2022</c:v>
                </c:pt>
                <c:pt idx="3">
                  <c:v>2023</c:v>
                </c:pt>
                <c:pt idx="4">
                  <c:v>2024</c:v>
                </c:pt>
              </c:numCache>
            </c:numRef>
          </c:cat>
          <c:val>
            <c:numRef>
              <c:f>'4'!$J$25:$N$25</c:f>
              <c:numCache>
                <c:formatCode>#,##0_ ;[Red]\-#,##0\ </c:formatCode>
                <c:ptCount val="5"/>
                <c:pt idx="0">
                  <c:v>0</c:v>
                </c:pt>
                <c:pt idx="1">
                  <c:v>0</c:v>
                </c:pt>
                <c:pt idx="2">
                  <c:v>0</c:v>
                </c:pt>
                <c:pt idx="3">
                  <c:v>0</c:v>
                </c:pt>
                <c:pt idx="4">
                  <c:v>0</c:v>
                </c:pt>
              </c:numCache>
            </c:numRef>
          </c:val>
          <c:extLst>
            <c:ext xmlns:c16="http://schemas.microsoft.com/office/drawing/2014/chart" uri="{C3380CC4-5D6E-409C-BE32-E72D297353CC}">
              <c16:uniqueId val="{00000000-2183-4E15-900C-DE4E6C60787D}"/>
            </c:ext>
          </c:extLst>
        </c:ser>
        <c:ser>
          <c:idx val="2"/>
          <c:order val="1"/>
          <c:tx>
            <c:strRef>
              <c:f>'4'!$D$30</c:f>
              <c:strCache>
                <c:ptCount val="1"/>
                <c:pt idx="0">
                  <c:v>Coste de las Ventas</c:v>
                </c:pt>
              </c:strCache>
            </c:strRef>
          </c:tx>
          <c:spPr>
            <a:solidFill>
              <a:schemeClr val="accent3">
                <a:alpha val="85000"/>
              </a:schemeClr>
            </a:solidFill>
            <a:ln w="9525" cap="flat" cmpd="sng" algn="ctr">
              <a:solidFill>
                <a:schemeClr val="accent3">
                  <a:lumMod val="75000"/>
                </a:schemeClr>
              </a:solidFill>
              <a:round/>
            </a:ln>
            <a:effectLst/>
            <a:sp3d contourW="9525">
              <a:contourClr>
                <a:schemeClr val="accent3">
                  <a:lumMod val="75000"/>
                </a:schemeClr>
              </a:contourClr>
            </a:sp3d>
          </c:spPr>
          <c:invertIfNegative val="0"/>
          <c:cat>
            <c:numRef>
              <c:f>'4'!$J$9:$N$9</c:f>
              <c:numCache>
                <c:formatCode>General</c:formatCode>
                <c:ptCount val="5"/>
                <c:pt idx="0">
                  <c:v>2020</c:v>
                </c:pt>
                <c:pt idx="1">
                  <c:v>2021</c:v>
                </c:pt>
                <c:pt idx="2">
                  <c:v>2022</c:v>
                </c:pt>
                <c:pt idx="3">
                  <c:v>2023</c:v>
                </c:pt>
                <c:pt idx="4">
                  <c:v>2024</c:v>
                </c:pt>
              </c:numCache>
            </c:numRef>
          </c:cat>
          <c:val>
            <c:numRef>
              <c:f>'4'!$J$30:$N$30</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1-2183-4E15-900C-DE4E6C60787D}"/>
            </c:ext>
          </c:extLst>
        </c:ser>
        <c:ser>
          <c:idx val="1"/>
          <c:order val="2"/>
          <c:tx>
            <c:strRef>
              <c:f>'4'!$D$27</c:f>
              <c:strCache>
                <c:ptCount val="1"/>
                <c:pt idx="0">
                  <c:v>Margen Bruto</c:v>
                </c:pt>
              </c:strCache>
            </c:strRef>
          </c:tx>
          <c:spPr>
            <a:solidFill>
              <a:schemeClr val="accent2">
                <a:alpha val="85000"/>
              </a:schemeClr>
            </a:solidFill>
            <a:ln w="9525" cap="flat" cmpd="sng" algn="ctr">
              <a:solidFill>
                <a:schemeClr val="accent2">
                  <a:lumMod val="75000"/>
                </a:schemeClr>
              </a:solidFill>
              <a:round/>
            </a:ln>
            <a:effectLst/>
            <a:sp3d contourW="9525">
              <a:contourClr>
                <a:schemeClr val="accent2">
                  <a:lumMod val="75000"/>
                </a:schemeClr>
              </a:contourClr>
            </a:sp3d>
          </c:spPr>
          <c:invertIfNegative val="0"/>
          <c:cat>
            <c:numRef>
              <c:f>'4'!$J$9:$N$9</c:f>
              <c:numCache>
                <c:formatCode>General</c:formatCode>
                <c:ptCount val="5"/>
                <c:pt idx="0">
                  <c:v>2020</c:v>
                </c:pt>
                <c:pt idx="1">
                  <c:v>2021</c:v>
                </c:pt>
                <c:pt idx="2">
                  <c:v>2022</c:v>
                </c:pt>
                <c:pt idx="3">
                  <c:v>2023</c:v>
                </c:pt>
                <c:pt idx="4">
                  <c:v>2024</c:v>
                </c:pt>
              </c:numCache>
            </c:numRef>
          </c:cat>
          <c:val>
            <c:numRef>
              <c:f>'4'!$J$27:$N$27</c:f>
              <c:numCache>
                <c:formatCode>#,##0_ ;[Red]\-#,##0\ </c:formatCode>
                <c:ptCount val="5"/>
                <c:pt idx="0">
                  <c:v>0</c:v>
                </c:pt>
                <c:pt idx="1">
                  <c:v>0</c:v>
                </c:pt>
                <c:pt idx="2">
                  <c:v>0</c:v>
                </c:pt>
                <c:pt idx="3">
                  <c:v>0</c:v>
                </c:pt>
                <c:pt idx="4">
                  <c:v>0</c:v>
                </c:pt>
              </c:numCache>
            </c:numRef>
          </c:val>
          <c:extLst>
            <c:ext xmlns:c16="http://schemas.microsoft.com/office/drawing/2014/chart" uri="{C3380CC4-5D6E-409C-BE32-E72D297353CC}">
              <c16:uniqueId val="{00000002-2183-4E15-900C-DE4E6C60787D}"/>
            </c:ext>
          </c:extLst>
        </c:ser>
        <c:dLbls>
          <c:showLegendKey val="0"/>
          <c:showVal val="0"/>
          <c:showCatName val="0"/>
          <c:showSerName val="0"/>
          <c:showPercent val="0"/>
          <c:showBubbleSize val="0"/>
        </c:dLbls>
        <c:gapWidth val="65"/>
        <c:shape val="box"/>
        <c:axId val="65581824"/>
        <c:axId val="65583360"/>
        <c:axId val="0"/>
      </c:bar3DChart>
      <c:catAx>
        <c:axId val="65581824"/>
        <c:scaling>
          <c:orientation val="minMax"/>
        </c:scaling>
        <c:delete val="0"/>
        <c:axPos val="b"/>
        <c:numFmt formatCode="General" sourceLinked="1"/>
        <c:majorTickMark val="none"/>
        <c:minorTickMark val="none"/>
        <c:tickLblPos val="low"/>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bg1">
                    <a:lumMod val="50000"/>
                  </a:schemeClr>
                </a:solidFill>
                <a:latin typeface="+mn-lt"/>
                <a:ea typeface="+mn-ea"/>
                <a:cs typeface="+mn-cs"/>
              </a:defRPr>
            </a:pPr>
            <a:endParaRPr lang="es-ES"/>
          </a:p>
        </c:txPr>
        <c:crossAx val="65583360"/>
        <c:crosses val="autoZero"/>
        <c:auto val="1"/>
        <c:lblAlgn val="ctr"/>
        <c:lblOffset val="100"/>
        <c:noMultiLvlLbl val="0"/>
      </c:catAx>
      <c:valAx>
        <c:axId val="65583360"/>
        <c:scaling>
          <c:orientation val="minMax"/>
        </c:scaling>
        <c:delete val="0"/>
        <c:axPos val="l"/>
        <c:majorGridlines>
          <c:spPr>
            <a:ln w="9525" cap="flat" cmpd="sng" algn="ctr">
              <a:solidFill>
                <a:schemeClr val="dk1">
                  <a:lumMod val="15000"/>
                  <a:lumOff val="85000"/>
                </a:schemeClr>
              </a:solidFill>
              <a:round/>
            </a:ln>
            <a:effectLst/>
          </c:spPr>
        </c:majorGridlines>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lumMod val="50000"/>
                  </a:schemeClr>
                </a:solidFill>
                <a:latin typeface="+mn-lt"/>
                <a:ea typeface="+mn-ea"/>
                <a:cs typeface="+mn-cs"/>
              </a:defRPr>
            </a:pPr>
            <a:endParaRPr lang="es-ES"/>
          </a:p>
        </c:txPr>
        <c:crossAx val="65581824"/>
        <c:crosses val="autoZero"/>
        <c:crossBetween val="between"/>
        <c:dispUnits>
          <c:builtInUnit val="thousands"/>
          <c:dispUnitsLbl>
            <c:spPr>
              <a:noFill/>
              <a:ln>
                <a:noFill/>
              </a:ln>
              <a:effectLst/>
            </c:spPr>
            <c:txPr>
              <a:bodyPr rot="-5400000" spcFirstLastPara="1" vertOverflow="ellipsis" vert="horz" wrap="square" anchor="ctr" anchorCtr="1"/>
              <a:lstStyle/>
              <a:p>
                <a:pPr>
                  <a:defRPr sz="900" b="1" i="0" u="none" strike="noStrike" kern="1200" baseline="0">
                    <a:solidFill>
                      <a:schemeClr val="bg1">
                        <a:lumMod val="50000"/>
                      </a:schemeClr>
                    </a:solidFill>
                    <a:latin typeface="+mn-lt"/>
                    <a:ea typeface="+mn-ea"/>
                    <a:cs typeface="+mn-cs"/>
                  </a:defRPr>
                </a:pPr>
                <a:endParaRPr lang="es-ES"/>
              </a:p>
            </c:txPr>
          </c:dispUnitsLbl>
        </c:dispUnits>
      </c:valAx>
      <c:spPr>
        <a:noFill/>
        <a:ln>
          <a:noFill/>
        </a:ln>
        <a:effectLst/>
      </c:spPr>
    </c:plotArea>
    <c:legend>
      <c:legendPos val="b"/>
      <c:layout>
        <c:manualLayout>
          <c:xMode val="edge"/>
          <c:yMode val="edge"/>
          <c:x val="0.23891402565230346"/>
          <c:y val="0.90998989933125329"/>
          <c:w val="0.60056433218064198"/>
          <c:h val="8.1731880293285569E-2"/>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bg1">
                  <a:lumMod val="50000"/>
                </a:schemeClr>
              </a:solidFill>
              <a:latin typeface="Segoe UI" panose="020B0502040204020203" pitchFamily="34" charset="0"/>
              <a:ea typeface="+mn-ea"/>
              <a:cs typeface="Segoe UI" panose="020B0502040204020203" pitchFamily="34" charset="0"/>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000000000000666" l="0.70000000000000062" r="0.70000000000000062" t="0.75000000000000666"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000" b="1" i="0" u="none" strike="noStrike" kern="1200" cap="all" spc="50" baseline="0">
                <a:solidFill>
                  <a:schemeClr val="tx1">
                    <a:lumMod val="65000"/>
                    <a:lumOff val="35000"/>
                  </a:schemeClr>
                </a:solidFill>
                <a:latin typeface="Segoe UI" panose="020B0502040204020203" pitchFamily="34" charset="0"/>
                <a:ea typeface="+mn-ea"/>
                <a:cs typeface="Segoe UI" panose="020B0502040204020203" pitchFamily="34" charset="0"/>
              </a:defRPr>
            </a:pPr>
            <a:r>
              <a:rPr lang="en-US" sz="900" b="1">
                <a:solidFill>
                  <a:schemeClr val="bg1">
                    <a:lumMod val="65000"/>
                  </a:schemeClr>
                </a:solidFill>
                <a:latin typeface="Segoe UI" panose="020B0502040204020203" pitchFamily="34" charset="0"/>
                <a:cs typeface="Segoe UI" panose="020B0502040204020203" pitchFamily="34" charset="0"/>
              </a:rPr>
              <a:t>% Variación ventas</a:t>
            </a:r>
          </a:p>
        </c:rich>
      </c:tx>
      <c:layout>
        <c:manualLayout>
          <c:xMode val="edge"/>
          <c:yMode val="edge"/>
          <c:x val="0.30934443015567165"/>
          <c:y val="4.7375117117749055E-2"/>
        </c:manualLayout>
      </c:layout>
      <c:overlay val="0"/>
      <c:spPr>
        <a:noFill/>
        <a:ln>
          <a:noFill/>
        </a:ln>
        <a:effectLst/>
      </c:spPr>
      <c:txPr>
        <a:bodyPr rot="0" spcFirstLastPara="1" vertOverflow="ellipsis" vert="horz" wrap="square" anchor="ctr" anchorCtr="1"/>
        <a:lstStyle/>
        <a:p>
          <a:pPr>
            <a:defRPr sz="1000" b="1" i="0" u="none" strike="noStrike" kern="1200" cap="all" spc="5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es-ES"/>
        </a:p>
      </c:txPr>
    </c:title>
    <c:autoTitleDeleted val="0"/>
    <c:plotArea>
      <c:layout>
        <c:manualLayout>
          <c:layoutTarget val="inner"/>
          <c:xMode val="edge"/>
          <c:yMode val="edge"/>
          <c:x val="0.14647809519677829"/>
          <c:y val="0.18833763036257789"/>
          <c:w val="0.78226097770836456"/>
          <c:h val="0.69225948049597263"/>
        </c:manualLayout>
      </c:layout>
      <c:barChart>
        <c:barDir val="bar"/>
        <c:grouping val="clustered"/>
        <c:varyColors val="0"/>
        <c:ser>
          <c:idx val="0"/>
          <c:order val="0"/>
          <c:tx>
            <c:strRef>
              <c:f>SB!$E$35</c:f>
              <c:strCache>
                <c:ptCount val="1"/>
                <c:pt idx="0">
                  <c:v>VARIACIÓN VENTAS</c:v>
                </c:pt>
              </c:strCache>
            </c:strRef>
          </c:tx>
          <c:spPr>
            <a:gradFill flip="none" rotWithShape="1">
              <a:gsLst>
                <a:gs pos="0">
                  <a:schemeClr val="accent3"/>
                </a:gs>
                <a:gs pos="75000">
                  <a:schemeClr val="accent3">
                    <a:lumMod val="60000"/>
                    <a:lumOff val="40000"/>
                  </a:schemeClr>
                </a:gs>
                <a:gs pos="51000">
                  <a:schemeClr val="accent3">
                    <a:alpha val="75000"/>
                  </a:schemeClr>
                </a:gs>
                <a:gs pos="100000">
                  <a:schemeClr val="accent3">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SB!$H$4:$K$4</c:f>
              <c:numCache>
                <c:formatCode>General</c:formatCode>
                <c:ptCount val="4"/>
                <c:pt idx="0">
                  <c:v>2021</c:v>
                </c:pt>
                <c:pt idx="1">
                  <c:v>2022</c:v>
                </c:pt>
                <c:pt idx="2">
                  <c:v>2023</c:v>
                </c:pt>
                <c:pt idx="3">
                  <c:v>2024</c:v>
                </c:pt>
              </c:numCache>
            </c:numRef>
          </c:cat>
          <c:val>
            <c:numRef>
              <c:f>SB!$H$35:$K$35</c:f>
              <c:numCache>
                <c:formatCode>0.00%</c:formatCode>
                <c:ptCount val="4"/>
                <c:pt idx="0">
                  <c:v>0</c:v>
                </c:pt>
                <c:pt idx="1">
                  <c:v>0</c:v>
                </c:pt>
                <c:pt idx="2">
                  <c:v>0</c:v>
                </c:pt>
                <c:pt idx="3">
                  <c:v>0</c:v>
                </c:pt>
              </c:numCache>
            </c:numRef>
          </c:val>
          <c:extLst>
            <c:ext xmlns:c16="http://schemas.microsoft.com/office/drawing/2014/chart" uri="{C3380CC4-5D6E-409C-BE32-E72D297353CC}">
              <c16:uniqueId val="{00000000-2E53-4254-B3C0-85F61D247C4D}"/>
            </c:ext>
          </c:extLst>
        </c:ser>
        <c:dLbls>
          <c:showLegendKey val="0"/>
          <c:showVal val="0"/>
          <c:showCatName val="0"/>
          <c:showSerName val="0"/>
          <c:showPercent val="0"/>
          <c:showBubbleSize val="0"/>
        </c:dLbls>
        <c:gapWidth val="52"/>
        <c:overlap val="-58"/>
        <c:axId val="65473152"/>
        <c:axId val="65495424"/>
      </c:barChart>
      <c:catAx>
        <c:axId val="65473152"/>
        <c:scaling>
          <c:orientation val="maxMin"/>
        </c:scaling>
        <c:delete val="0"/>
        <c:axPos val="l"/>
        <c:numFmt formatCode="General" sourceLinked="1"/>
        <c:majorTickMark val="none"/>
        <c:minorTickMark val="none"/>
        <c:tickLblPos val="low"/>
        <c:spPr>
          <a:noFill/>
          <a:ln w="19050" cap="flat" cmpd="sng" algn="ctr">
            <a:solidFill>
              <a:schemeClr val="tx1">
                <a:lumMod val="15000"/>
                <a:lumOff val="85000"/>
              </a:schemeClr>
            </a:solidFill>
            <a:round/>
            <a:headEnd type="none" w="sm" len="sm"/>
            <a:tailEnd type="none" w="sm" len="sm"/>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5495424"/>
        <c:crosses val="autoZero"/>
        <c:auto val="1"/>
        <c:lblAlgn val="ctr"/>
        <c:lblOffset val="100"/>
        <c:noMultiLvlLbl val="0"/>
      </c:catAx>
      <c:valAx>
        <c:axId val="65495424"/>
        <c:scaling>
          <c:orientation val="minMax"/>
        </c:scaling>
        <c:delete val="0"/>
        <c:axPos val="t"/>
        <c:majorGridlines>
          <c:spPr>
            <a:ln w="9525" cap="flat" cmpd="sng" algn="ctr">
              <a:gradFill>
                <a:gsLst>
                  <a:gs pos="99000">
                    <a:schemeClr val="tx1">
                      <a:lumMod val="25000"/>
                      <a:lumOff val="75000"/>
                    </a:schemeClr>
                  </a:gs>
                  <a:gs pos="0">
                    <a:schemeClr val="tx1">
                      <a:lumMod val="15000"/>
                      <a:lumOff val="85000"/>
                    </a:schemeClr>
                  </a:gs>
                </a:gsLst>
                <a:lin ang="5400000" scaled="0"/>
              </a:gradFill>
              <a:round/>
            </a:ln>
            <a:effectLst/>
          </c:spPr>
        </c:majorGridlines>
        <c:numFmt formatCode="0.0%" sourceLinked="0"/>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547315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000000000000788" l="0.70000000000000062" r="0.70000000000000062" t="0.75000000000000788"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r>
              <a:rPr lang="en-US" sz="1000" b="1">
                <a:solidFill>
                  <a:schemeClr val="bg1">
                    <a:lumMod val="65000"/>
                  </a:schemeClr>
                </a:solidFill>
                <a:latin typeface="Segoe UI" panose="020B0502040204020203" pitchFamily="34" charset="0"/>
                <a:cs typeface="Segoe UI" panose="020B0502040204020203" pitchFamily="34" charset="0"/>
              </a:rPr>
              <a:t>Ventas (miles)</a:t>
            </a:r>
          </a:p>
        </c:rich>
      </c:tx>
      <c:layout>
        <c:manualLayout>
          <c:xMode val="edge"/>
          <c:yMode val="edge"/>
          <c:x val="0.32696612923384577"/>
          <c:y val="3.2834727911138062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es-ES"/>
        </a:p>
      </c:txPr>
    </c:title>
    <c:autoTitleDeleted val="0"/>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631596050493688"/>
          <c:y val="0.16264286458777491"/>
          <c:w val="0.8427099112610924"/>
          <c:h val="0.6884422572178478"/>
        </c:manualLayout>
      </c:layout>
      <c:bar3DChart>
        <c:barDir val="col"/>
        <c:grouping val="clustered"/>
        <c:varyColors val="0"/>
        <c:ser>
          <c:idx val="0"/>
          <c:order val="0"/>
          <c:tx>
            <c:v>Total ventas</c:v>
          </c:tx>
          <c:spPr>
            <a:solidFill>
              <a:schemeClr val="accent3">
                <a:alpha val="85000"/>
              </a:schemeClr>
            </a:solidFill>
            <a:ln w="9525" cap="flat" cmpd="sng" algn="ctr">
              <a:solidFill>
                <a:schemeClr val="accent3">
                  <a:lumMod val="75000"/>
                </a:schemeClr>
              </a:solidFill>
              <a:round/>
            </a:ln>
            <a:effectLst/>
            <a:sp3d contourW="9525">
              <a:contourClr>
                <a:schemeClr val="accent3">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'4'!$J$4:$N$4</c:f>
              <c:numCache>
                <c:formatCode>General</c:formatCode>
                <c:ptCount val="5"/>
                <c:pt idx="0">
                  <c:v>2020</c:v>
                </c:pt>
                <c:pt idx="1">
                  <c:v>2021</c:v>
                </c:pt>
                <c:pt idx="2">
                  <c:v>2022</c:v>
                </c:pt>
                <c:pt idx="3">
                  <c:v>2023</c:v>
                </c:pt>
                <c:pt idx="4">
                  <c:v>2024</c:v>
                </c:pt>
              </c:numCache>
            </c:numRef>
          </c:cat>
          <c:val>
            <c:numRef>
              <c:f>'4'!$J$5:$N$5</c:f>
              <c:numCache>
                <c:formatCode>#,##0_ ;[Red]\-#,##0\ </c:formatCode>
                <c:ptCount val="5"/>
                <c:pt idx="0">
                  <c:v>0</c:v>
                </c:pt>
                <c:pt idx="1">
                  <c:v>0</c:v>
                </c:pt>
                <c:pt idx="2">
                  <c:v>0</c:v>
                </c:pt>
                <c:pt idx="3">
                  <c:v>0</c:v>
                </c:pt>
                <c:pt idx="4">
                  <c:v>0</c:v>
                </c:pt>
              </c:numCache>
            </c:numRef>
          </c:val>
          <c:extLst>
            <c:ext xmlns:c16="http://schemas.microsoft.com/office/drawing/2014/chart" uri="{C3380CC4-5D6E-409C-BE32-E72D297353CC}">
              <c16:uniqueId val="{00000000-D89A-43A8-A7C6-171E4B961C98}"/>
            </c:ext>
          </c:extLst>
        </c:ser>
        <c:dLbls>
          <c:showLegendKey val="0"/>
          <c:showVal val="0"/>
          <c:showCatName val="0"/>
          <c:showSerName val="0"/>
          <c:showPercent val="0"/>
          <c:showBubbleSize val="0"/>
        </c:dLbls>
        <c:gapWidth val="65"/>
        <c:shape val="box"/>
        <c:axId val="65531904"/>
        <c:axId val="65533440"/>
        <c:axId val="0"/>
      </c:bar3DChart>
      <c:catAx>
        <c:axId val="65531904"/>
        <c:scaling>
          <c:orientation val="minMax"/>
        </c:scaling>
        <c:delete val="0"/>
        <c:axPos val="b"/>
        <c:numFmt formatCode="General" sourceLinked="1"/>
        <c:majorTickMark val="none"/>
        <c:minorTickMark val="none"/>
        <c:tickLblPos val="low"/>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ES"/>
          </a:p>
        </c:txPr>
        <c:crossAx val="65533440"/>
        <c:crosses val="autoZero"/>
        <c:auto val="1"/>
        <c:lblAlgn val="ctr"/>
        <c:lblOffset val="100"/>
        <c:noMultiLvlLbl val="0"/>
      </c:catAx>
      <c:valAx>
        <c:axId val="65533440"/>
        <c:scaling>
          <c:orientation val="minMax"/>
        </c:scaling>
        <c:delete val="0"/>
        <c:axPos val="l"/>
        <c:majorGridlines>
          <c:spPr>
            <a:ln w="9525" cap="flat" cmpd="sng" algn="ctr">
              <a:solidFill>
                <a:schemeClr val="dk1">
                  <a:lumMod val="15000"/>
                  <a:lumOff val="85000"/>
                </a:schemeClr>
              </a:solidFill>
              <a:round/>
            </a:ln>
            <a:effectLst/>
          </c:spPr>
        </c:majorGridlines>
        <c:numFmt formatCode="#,##0_ ;[Red]\-#,##0\ "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crossAx val="65531904"/>
        <c:crosses val="autoZero"/>
        <c:crossBetween val="between"/>
        <c:dispUnits>
          <c:builtInUnit val="thousands"/>
          <c:dispUnitsLbl>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es-ES">
                      <a:solidFill>
                        <a:schemeClr val="bg1">
                          <a:lumMod val="65000"/>
                        </a:schemeClr>
                      </a:solidFill>
                    </a:rPr>
                    <a:t>Millares</a:t>
                  </a:r>
                </a:p>
              </c:rich>
            </c:tx>
            <c:spPr>
              <a:noFill/>
              <a:ln>
                <a:noFill/>
              </a:ln>
              <a:effectLst/>
            </c:spPr>
            <c:txPr>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es-ES"/>
              </a:p>
            </c:txPr>
          </c:dispUnitsLbl>
        </c:dispUnits>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alignWithMargins="0"/>
    <c:pageMargins b="1" l="0.75000000000000366" r="0.75000000000000366" t="1" header="0" footer="0"/>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r>
              <a:rPr lang="es-ES" sz="1100" b="1" i="0" baseline="0">
                <a:solidFill>
                  <a:schemeClr val="bg1">
                    <a:lumMod val="65000"/>
                  </a:schemeClr>
                </a:solidFill>
                <a:latin typeface="Segoe UI" panose="020B0502040204020203" pitchFamily="34" charset="0"/>
                <a:cs typeface="Segoe UI" panose="020B0502040204020203" pitchFamily="34" charset="0"/>
              </a:rPr>
              <a:t>Resultados</a:t>
            </a:r>
          </a:p>
        </c:rich>
      </c:tx>
      <c:layout>
        <c:manualLayout>
          <c:xMode val="edge"/>
          <c:yMode val="edge"/>
          <c:x val="0.35513480786049084"/>
          <c:y val="2.2695035460992947E-2"/>
        </c:manualLayout>
      </c:layout>
      <c:overlay val="1"/>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es-ES"/>
        </a:p>
      </c:txPr>
    </c:title>
    <c:autoTitleDeleted val="0"/>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507708375120177"/>
          <c:y val="0.15531710209863941"/>
          <c:w val="0.74443816664667262"/>
          <c:h val="0.68440660200958847"/>
        </c:manualLayout>
      </c:layout>
      <c:bar3DChart>
        <c:barDir val="col"/>
        <c:grouping val="clustered"/>
        <c:varyColors val="0"/>
        <c:ser>
          <c:idx val="1"/>
          <c:order val="0"/>
          <c:tx>
            <c:v>Ingresos</c:v>
          </c:tx>
          <c:spPr>
            <a:solidFill>
              <a:schemeClr val="accent2">
                <a:alpha val="85000"/>
              </a:schemeClr>
            </a:solidFill>
            <a:ln w="9525" cap="flat" cmpd="sng" algn="ctr">
              <a:solidFill>
                <a:schemeClr val="accent2">
                  <a:lumMod val="75000"/>
                </a:schemeClr>
              </a:solidFill>
              <a:round/>
            </a:ln>
            <a:effectLst/>
            <a:sp3d contourW="9525">
              <a:contourClr>
                <a:schemeClr val="accent2">
                  <a:lumMod val="75000"/>
                </a:schemeClr>
              </a:contourClr>
            </a:sp3d>
          </c:spPr>
          <c:invertIfNegative val="0"/>
          <c:cat>
            <c:numRef>
              <c:f>'4'!$J$4:$N$4</c:f>
              <c:numCache>
                <c:formatCode>General</c:formatCode>
                <c:ptCount val="5"/>
                <c:pt idx="0">
                  <c:v>2020</c:v>
                </c:pt>
                <c:pt idx="1">
                  <c:v>2021</c:v>
                </c:pt>
                <c:pt idx="2">
                  <c:v>2022</c:v>
                </c:pt>
                <c:pt idx="3">
                  <c:v>2023</c:v>
                </c:pt>
                <c:pt idx="4">
                  <c:v>2024</c:v>
                </c:pt>
              </c:numCache>
            </c:numRef>
          </c:cat>
          <c:val>
            <c:numRef>
              <c:f>'4'!$J$5:$N$5</c:f>
              <c:numCache>
                <c:formatCode>#,##0_ ;[Red]\-#,##0\ </c:formatCode>
                <c:ptCount val="5"/>
                <c:pt idx="0">
                  <c:v>0</c:v>
                </c:pt>
                <c:pt idx="1">
                  <c:v>0</c:v>
                </c:pt>
                <c:pt idx="2">
                  <c:v>0</c:v>
                </c:pt>
                <c:pt idx="3">
                  <c:v>0</c:v>
                </c:pt>
                <c:pt idx="4">
                  <c:v>0</c:v>
                </c:pt>
              </c:numCache>
            </c:numRef>
          </c:val>
          <c:extLst>
            <c:ext xmlns:c16="http://schemas.microsoft.com/office/drawing/2014/chart" uri="{C3380CC4-5D6E-409C-BE32-E72D297353CC}">
              <c16:uniqueId val="{00000000-9E26-4583-BDC6-FBE087C0FFE9}"/>
            </c:ext>
          </c:extLst>
        </c:ser>
        <c:ser>
          <c:idx val="0"/>
          <c:order val="1"/>
          <c:tx>
            <c:v>Gastos</c:v>
          </c:tx>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cat>
            <c:numRef>
              <c:f>'4'!$J$4:$N$4</c:f>
              <c:numCache>
                <c:formatCode>General</c:formatCode>
                <c:ptCount val="5"/>
                <c:pt idx="0">
                  <c:v>2020</c:v>
                </c:pt>
                <c:pt idx="1">
                  <c:v>2021</c:v>
                </c:pt>
                <c:pt idx="2">
                  <c:v>2022</c:v>
                </c:pt>
                <c:pt idx="3">
                  <c:v>2023</c:v>
                </c:pt>
                <c:pt idx="4">
                  <c:v>2024</c:v>
                </c:pt>
              </c:numCache>
            </c:numRef>
          </c:cat>
          <c:val>
            <c:numRef>
              <c:f>SB!$G$14:$K$14</c:f>
            </c:numRef>
          </c:val>
          <c:extLst>
            <c:ext xmlns:c16="http://schemas.microsoft.com/office/drawing/2014/chart" uri="{C3380CC4-5D6E-409C-BE32-E72D297353CC}">
              <c16:uniqueId val="{00000001-9E26-4583-BDC6-FBE087C0FFE9}"/>
            </c:ext>
          </c:extLst>
        </c:ser>
        <c:ser>
          <c:idx val="2"/>
          <c:order val="2"/>
          <c:tx>
            <c:v>B.A.I.</c:v>
          </c:tx>
          <c:spPr>
            <a:solidFill>
              <a:schemeClr val="accent3">
                <a:alpha val="85000"/>
              </a:schemeClr>
            </a:solidFill>
            <a:ln w="9525" cap="flat" cmpd="sng" algn="ctr">
              <a:solidFill>
                <a:schemeClr val="accent3">
                  <a:lumMod val="75000"/>
                </a:schemeClr>
              </a:solidFill>
              <a:round/>
            </a:ln>
            <a:effectLst/>
            <a:sp3d contourW="9525">
              <a:contourClr>
                <a:schemeClr val="accent3">
                  <a:lumMod val="75000"/>
                </a:schemeClr>
              </a:contourClr>
            </a:sp3d>
          </c:spPr>
          <c:invertIfNegative val="0"/>
          <c:cat>
            <c:numRef>
              <c:f>'4'!$J$4:$N$4</c:f>
              <c:numCache>
                <c:formatCode>General</c:formatCode>
                <c:ptCount val="5"/>
                <c:pt idx="0">
                  <c:v>2020</c:v>
                </c:pt>
                <c:pt idx="1">
                  <c:v>2021</c:v>
                </c:pt>
                <c:pt idx="2">
                  <c:v>2022</c:v>
                </c:pt>
                <c:pt idx="3">
                  <c:v>2023</c:v>
                </c:pt>
                <c:pt idx="4">
                  <c:v>2024</c:v>
                </c:pt>
              </c:numCache>
            </c:numRef>
          </c:cat>
          <c:val>
            <c:numRef>
              <c:f>Resultados!$G$19:$K$19</c:f>
              <c:numCache>
                <c:formatCode>#,##0_ ;[Red]\-#,##0\ </c:formatCode>
                <c:ptCount val="5"/>
                <c:pt idx="0">
                  <c:v>0</c:v>
                </c:pt>
                <c:pt idx="1">
                  <c:v>0</c:v>
                </c:pt>
                <c:pt idx="2">
                  <c:v>0</c:v>
                </c:pt>
                <c:pt idx="3">
                  <c:v>0</c:v>
                </c:pt>
                <c:pt idx="4">
                  <c:v>0</c:v>
                </c:pt>
              </c:numCache>
            </c:numRef>
          </c:val>
          <c:extLst>
            <c:ext xmlns:c16="http://schemas.microsoft.com/office/drawing/2014/chart" uri="{C3380CC4-5D6E-409C-BE32-E72D297353CC}">
              <c16:uniqueId val="{00000002-9E26-4583-BDC6-FBE087C0FFE9}"/>
            </c:ext>
          </c:extLst>
        </c:ser>
        <c:dLbls>
          <c:showLegendKey val="0"/>
          <c:showVal val="0"/>
          <c:showCatName val="0"/>
          <c:showSerName val="0"/>
          <c:showPercent val="0"/>
          <c:showBubbleSize val="0"/>
        </c:dLbls>
        <c:gapWidth val="65"/>
        <c:shape val="box"/>
        <c:axId val="49703552"/>
        <c:axId val="49725824"/>
        <c:axId val="0"/>
      </c:bar3DChart>
      <c:catAx>
        <c:axId val="49703552"/>
        <c:scaling>
          <c:orientation val="minMax"/>
        </c:scaling>
        <c:delete val="0"/>
        <c:axPos val="b"/>
        <c:numFmt formatCode="General" sourceLinked="1"/>
        <c:majorTickMark val="none"/>
        <c:minorTickMark val="none"/>
        <c:tickLblPos val="low"/>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ES"/>
          </a:p>
        </c:txPr>
        <c:crossAx val="49725824"/>
        <c:crosses val="autoZero"/>
        <c:auto val="1"/>
        <c:lblAlgn val="ctr"/>
        <c:lblOffset val="100"/>
        <c:noMultiLvlLbl val="0"/>
      </c:catAx>
      <c:valAx>
        <c:axId val="49725824"/>
        <c:scaling>
          <c:orientation val="minMax"/>
        </c:scaling>
        <c:delete val="0"/>
        <c:axPos val="l"/>
        <c:majorGridlines>
          <c:spPr>
            <a:ln w="9525" cap="flat" cmpd="sng" algn="ctr">
              <a:solidFill>
                <a:schemeClr val="dk1">
                  <a:lumMod val="15000"/>
                  <a:lumOff val="85000"/>
                </a:schemeClr>
              </a:solidFill>
              <a:round/>
            </a:ln>
            <a:effectLst/>
          </c:spPr>
        </c:majorGridlines>
        <c:numFmt formatCode="#,##0_ ;[Red]\-#,##0\ "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bg1">
                    <a:lumMod val="50000"/>
                  </a:schemeClr>
                </a:solidFill>
                <a:latin typeface="+mn-lt"/>
                <a:ea typeface="+mn-ea"/>
                <a:cs typeface="+mn-cs"/>
              </a:defRPr>
            </a:pPr>
            <a:endParaRPr lang="es-ES"/>
          </a:p>
        </c:txPr>
        <c:crossAx val="49703552"/>
        <c:crosses val="autoZero"/>
        <c:crossBetween val="between"/>
        <c:dispUnits>
          <c:builtInUnit val="thousands"/>
          <c:dispUnitsLbl>
            <c:spPr>
              <a:noFill/>
              <a:ln>
                <a:noFill/>
              </a:ln>
              <a:effectLst/>
            </c:spPr>
            <c:txPr>
              <a:bodyPr rot="-5400000" spcFirstLastPara="1" vertOverflow="ellipsis" vert="horz" wrap="square" anchor="ctr" anchorCtr="1"/>
              <a:lstStyle/>
              <a:p>
                <a:pPr>
                  <a:defRPr sz="900" b="1" i="0" u="none" strike="noStrike" kern="1200" baseline="0">
                    <a:solidFill>
                      <a:schemeClr val="bg1">
                        <a:lumMod val="50000"/>
                      </a:schemeClr>
                    </a:solidFill>
                    <a:latin typeface="+mn-lt"/>
                    <a:ea typeface="+mn-ea"/>
                    <a:cs typeface="+mn-cs"/>
                  </a:defRPr>
                </a:pPr>
                <a:endParaRPr lang="es-ES"/>
              </a:p>
            </c:txPr>
          </c:dispUnitsLbl>
        </c:dispUnits>
      </c:valAx>
      <c:spPr>
        <a:noFill/>
        <a:ln>
          <a:noFill/>
        </a:ln>
        <a:effectLst/>
      </c:spPr>
    </c:plotArea>
    <c:legend>
      <c:legendPos val="b"/>
      <c:layout>
        <c:manualLayout>
          <c:xMode val="edge"/>
          <c:yMode val="edge"/>
          <c:x val="0.62491607851068487"/>
          <c:y val="3.6564677566495653E-2"/>
          <c:w val="0.23916894408817455"/>
          <c:h val="9.102005453201846E-2"/>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bg1">
                  <a:lumMod val="50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alignWithMargins="0"/>
    <c:pageMargins b="1" l="0.75000000000000977" r="0.75000000000000977" t="1" header="0" footer="0"/>
    <c:pageSetup paperSize="9" orientation="landscape" horizontalDpi="-4" verticalDpi="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chemeClr val="bg1">
                    <a:lumMod val="50000"/>
                  </a:schemeClr>
                </a:solidFill>
                <a:effectLst/>
                <a:latin typeface="Segoe UI" panose="020B0502040204020203" pitchFamily="34" charset="0"/>
                <a:ea typeface="+mn-ea"/>
                <a:cs typeface="Segoe UI" panose="020B0502040204020203" pitchFamily="34" charset="0"/>
              </a:defRPr>
            </a:pPr>
            <a:r>
              <a:rPr lang="en-US" sz="1000" b="1">
                <a:solidFill>
                  <a:schemeClr val="bg1">
                    <a:lumMod val="65000"/>
                  </a:schemeClr>
                </a:solidFill>
                <a:latin typeface="Segoe UI" panose="020B0502040204020203" pitchFamily="34" charset="0"/>
                <a:cs typeface="Segoe UI" panose="020B0502040204020203" pitchFamily="34" charset="0"/>
              </a:rPr>
              <a:t>% Margen bruto</a:t>
            </a:r>
          </a:p>
        </c:rich>
      </c:tx>
      <c:layout>
        <c:manualLayout>
          <c:xMode val="edge"/>
          <c:yMode val="edge"/>
          <c:x val="0.32344870661220826"/>
          <c:y val="1.326383464519617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bg1">
                  <a:lumMod val="50000"/>
                </a:schemeClr>
              </a:solidFill>
              <a:effectLst/>
              <a:latin typeface="Segoe UI" panose="020B0502040204020203" pitchFamily="34" charset="0"/>
              <a:ea typeface="+mn-ea"/>
              <a:cs typeface="Segoe UI" panose="020B0502040204020203" pitchFamily="34" charset="0"/>
            </a:defRPr>
          </a:pPr>
          <a:endParaRPr lang="es-ES"/>
        </a:p>
      </c:txPr>
    </c:title>
    <c:autoTitleDeleted val="0"/>
    <c:plotArea>
      <c:layout>
        <c:manualLayout>
          <c:layoutTarget val="inner"/>
          <c:xMode val="edge"/>
          <c:yMode val="edge"/>
          <c:x val="3.3846688281611866E-2"/>
          <c:y val="0.17722301720398068"/>
          <c:w val="0.9335933442811627"/>
          <c:h val="0.65741230787217486"/>
        </c:manualLayout>
      </c:layout>
      <c:barChart>
        <c:barDir val="col"/>
        <c:grouping val="clustered"/>
        <c:varyColors val="0"/>
        <c:ser>
          <c:idx val="0"/>
          <c:order val="0"/>
          <c:tx>
            <c:v>Margen bruto</c:v>
          </c:tx>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SB!$G$4:$K$4</c:f>
              <c:numCache>
                <c:formatCode>General</c:formatCode>
                <c:ptCount val="5"/>
                <c:pt idx="0">
                  <c:v>2020</c:v>
                </c:pt>
                <c:pt idx="1">
                  <c:v>2021</c:v>
                </c:pt>
                <c:pt idx="2">
                  <c:v>2022</c:v>
                </c:pt>
                <c:pt idx="3">
                  <c:v>2023</c:v>
                </c:pt>
                <c:pt idx="4">
                  <c:v>2024</c:v>
                </c:pt>
              </c:numCache>
            </c:numRef>
          </c:cat>
          <c:val>
            <c:numRef>
              <c:f>'4'!$J$28:$N$28</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B22F-4B28-96D6-AA296F4E0990}"/>
            </c:ext>
          </c:extLst>
        </c:ser>
        <c:dLbls>
          <c:dLblPos val="inEnd"/>
          <c:showLegendKey val="0"/>
          <c:showVal val="1"/>
          <c:showCatName val="0"/>
          <c:showSerName val="0"/>
          <c:showPercent val="0"/>
          <c:showBubbleSize val="0"/>
        </c:dLbls>
        <c:gapWidth val="21"/>
        <c:axId val="65606400"/>
        <c:axId val="65607936"/>
      </c:barChart>
      <c:catAx>
        <c:axId val="65606400"/>
        <c:scaling>
          <c:orientation val="minMax"/>
        </c:scaling>
        <c:delete val="0"/>
        <c:axPos val="b"/>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ES"/>
          </a:p>
        </c:txPr>
        <c:crossAx val="65607936"/>
        <c:crosses val="autoZero"/>
        <c:auto val="1"/>
        <c:lblAlgn val="ctr"/>
        <c:lblOffset val="100"/>
        <c:noMultiLvlLbl val="0"/>
      </c:catAx>
      <c:valAx>
        <c:axId val="65607936"/>
        <c:scaling>
          <c:orientation val="minMax"/>
        </c:scaling>
        <c:delete val="1"/>
        <c:axPos val="l"/>
        <c:numFmt formatCode="0.0%" sourceLinked="0"/>
        <c:majorTickMark val="none"/>
        <c:minorTickMark val="none"/>
        <c:tickLblPos val="none"/>
        <c:crossAx val="6560640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00000000000081" l="0.70000000000000062" r="0.70000000000000062" t="0.7500000000000081"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100" b="1" i="0" u="none" strike="noStrike" kern="1200" baseline="0">
                <a:solidFill>
                  <a:schemeClr val="tx1">
                    <a:lumMod val="75000"/>
                    <a:lumOff val="25000"/>
                  </a:schemeClr>
                </a:solidFill>
                <a:latin typeface="Segoe UI" panose="020B0502040204020203" pitchFamily="34" charset="0"/>
                <a:ea typeface="+mn-ea"/>
                <a:cs typeface="Segoe UI" panose="020B0502040204020203" pitchFamily="34" charset="0"/>
              </a:defRPr>
            </a:pPr>
            <a:r>
              <a:rPr lang="es-ES" sz="1100" b="1" i="0" baseline="0">
                <a:solidFill>
                  <a:schemeClr val="bg1">
                    <a:lumMod val="65000"/>
                  </a:schemeClr>
                </a:solidFill>
                <a:latin typeface="Segoe UI" panose="020B0502040204020203" pitchFamily="34" charset="0"/>
                <a:cs typeface="Segoe UI" panose="020B0502040204020203" pitchFamily="34" charset="0"/>
              </a:rPr>
              <a:t>Resultado neto</a:t>
            </a:r>
          </a:p>
        </c:rich>
      </c:tx>
      <c:overlay val="1"/>
      <c:spPr>
        <a:noFill/>
        <a:ln>
          <a:noFill/>
        </a:ln>
        <a:effectLst/>
      </c:spPr>
      <c:txPr>
        <a:bodyPr rot="0" spcFirstLastPara="1" vertOverflow="ellipsis" vert="horz" wrap="square" anchor="ctr" anchorCtr="1"/>
        <a:lstStyle/>
        <a:p>
          <a:pPr>
            <a:defRPr sz="1100" b="1" i="0" u="none" strike="noStrike" kern="1200" baseline="0">
              <a:solidFill>
                <a:schemeClr val="tx1">
                  <a:lumMod val="75000"/>
                  <a:lumOff val="25000"/>
                </a:schemeClr>
              </a:solidFill>
              <a:latin typeface="Segoe UI" panose="020B0502040204020203" pitchFamily="34" charset="0"/>
              <a:ea typeface="+mn-ea"/>
              <a:cs typeface="Segoe UI" panose="020B0502040204020203" pitchFamily="34" charset="0"/>
            </a:defRPr>
          </a:pPr>
          <a:endParaRPr lang="es-ES"/>
        </a:p>
      </c:txPr>
    </c:title>
    <c:autoTitleDeleted val="0"/>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3273637795275592"/>
          <c:y val="0.15421321537315921"/>
          <c:w val="0.82760522166367612"/>
          <c:h val="0.71939712603592321"/>
        </c:manualLayout>
      </c:layout>
      <c:bar3DChart>
        <c:barDir val="col"/>
        <c:grouping val="clustered"/>
        <c:varyColors val="0"/>
        <c:ser>
          <c:idx val="0"/>
          <c:order val="0"/>
          <c:spPr>
            <a:solidFill>
              <a:schemeClr val="accent5">
                <a:alpha val="85000"/>
              </a:schemeClr>
            </a:solidFill>
            <a:ln w="9525" cap="flat" cmpd="sng" algn="ctr">
              <a:solidFill>
                <a:schemeClr val="accent5">
                  <a:lumMod val="75000"/>
                </a:schemeClr>
              </a:solidFill>
              <a:round/>
            </a:ln>
            <a:effectLst/>
            <a:sp3d contourW="9525">
              <a:contourClr>
                <a:schemeClr val="accent5">
                  <a:lumMod val="75000"/>
                </a:schemeClr>
              </a:contourClr>
            </a:sp3d>
          </c:spPr>
          <c:invertIfNegative val="0"/>
          <c:cat>
            <c:numRef>
              <c:f>Resultados!$G$4:$K$4</c:f>
              <c:numCache>
                <c:formatCode>General</c:formatCode>
                <c:ptCount val="5"/>
                <c:pt idx="0">
                  <c:v>2020</c:v>
                </c:pt>
                <c:pt idx="1">
                  <c:v>2021</c:v>
                </c:pt>
                <c:pt idx="2">
                  <c:v>2022</c:v>
                </c:pt>
                <c:pt idx="3">
                  <c:v>2023</c:v>
                </c:pt>
                <c:pt idx="4">
                  <c:v>2024</c:v>
                </c:pt>
              </c:numCache>
            </c:numRef>
          </c:cat>
          <c:val>
            <c:numRef>
              <c:f>Resultados!$G$22:$K$22</c:f>
              <c:numCache>
                <c:formatCode>#,##0_ ;[Red]\-#,##0\ </c:formatCode>
                <c:ptCount val="5"/>
                <c:pt idx="0">
                  <c:v>0</c:v>
                </c:pt>
                <c:pt idx="1">
                  <c:v>0</c:v>
                </c:pt>
                <c:pt idx="2">
                  <c:v>0</c:v>
                </c:pt>
                <c:pt idx="3">
                  <c:v>0</c:v>
                </c:pt>
                <c:pt idx="4">
                  <c:v>0</c:v>
                </c:pt>
              </c:numCache>
            </c:numRef>
          </c:val>
          <c:extLst>
            <c:ext xmlns:c16="http://schemas.microsoft.com/office/drawing/2014/chart" uri="{C3380CC4-5D6E-409C-BE32-E72D297353CC}">
              <c16:uniqueId val="{00000000-62BC-4611-B487-D45041F54957}"/>
            </c:ext>
          </c:extLst>
        </c:ser>
        <c:dLbls>
          <c:showLegendKey val="0"/>
          <c:showVal val="0"/>
          <c:showCatName val="0"/>
          <c:showSerName val="0"/>
          <c:showPercent val="0"/>
          <c:showBubbleSize val="0"/>
        </c:dLbls>
        <c:gapWidth val="65"/>
        <c:shape val="box"/>
        <c:axId val="65732992"/>
        <c:axId val="65734528"/>
        <c:axId val="0"/>
      </c:bar3DChart>
      <c:catAx>
        <c:axId val="65732992"/>
        <c:scaling>
          <c:orientation val="minMax"/>
        </c:scaling>
        <c:delete val="0"/>
        <c:axPos val="b"/>
        <c:numFmt formatCode="General" sourceLinked="0"/>
        <c:majorTickMark val="none"/>
        <c:minorTickMark val="none"/>
        <c:tickLblPos val="low"/>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ES"/>
          </a:p>
        </c:txPr>
        <c:crossAx val="65734528"/>
        <c:crosses val="autoZero"/>
        <c:auto val="1"/>
        <c:lblAlgn val="ctr"/>
        <c:lblOffset val="100"/>
        <c:noMultiLvlLbl val="0"/>
      </c:catAx>
      <c:valAx>
        <c:axId val="65734528"/>
        <c:scaling>
          <c:orientation val="minMax"/>
        </c:scaling>
        <c:delete val="0"/>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crossAx val="65732992"/>
        <c:crosses val="autoZero"/>
        <c:crossBetween val="between"/>
        <c:dispUnits>
          <c:builtInUnit val="thousands"/>
          <c:dispUnitsLbl>
            <c:spPr>
              <a:noFill/>
              <a:ln>
                <a:noFill/>
              </a:ln>
              <a:effectLst/>
            </c:spPr>
            <c:txPr>
              <a:bodyPr rot="-5400000" spcFirstLastPara="1" vertOverflow="ellipsis" vert="horz" wrap="square" anchor="ctr" anchorCtr="1"/>
              <a:lstStyle/>
              <a:p>
                <a:pPr>
                  <a:defRPr sz="900" b="1" i="0" u="none" strike="noStrike" kern="1200" baseline="0">
                    <a:solidFill>
                      <a:schemeClr val="bg1">
                        <a:lumMod val="50000"/>
                      </a:schemeClr>
                    </a:solidFill>
                    <a:latin typeface="+mn-lt"/>
                    <a:ea typeface="+mn-ea"/>
                    <a:cs typeface="+mn-cs"/>
                  </a:defRPr>
                </a:pPr>
                <a:endParaRPr lang="es-ES"/>
              </a:p>
            </c:txPr>
          </c:dispUnitsLbl>
        </c:dispUnits>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000000000000766" l="0.70000000000000062" r="0.70000000000000062" t="0.75000000000000766"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100" b="0" i="0" u="none" strike="noStrike" kern="1200" baseline="0">
                <a:solidFill>
                  <a:schemeClr val="dk1">
                    <a:lumMod val="65000"/>
                    <a:lumOff val="35000"/>
                  </a:schemeClr>
                </a:solidFill>
                <a:effectLst/>
                <a:latin typeface="Segoe UI" panose="020B0502040204020203" pitchFamily="34" charset="0"/>
                <a:ea typeface="+mn-ea"/>
                <a:cs typeface="Segoe UI" panose="020B0502040204020203" pitchFamily="34" charset="0"/>
              </a:defRPr>
            </a:pPr>
            <a:r>
              <a:rPr lang="en-US" sz="1050" b="1">
                <a:solidFill>
                  <a:schemeClr val="bg1">
                    <a:lumMod val="65000"/>
                  </a:schemeClr>
                </a:solidFill>
                <a:latin typeface="Segoe UI" panose="020B0502040204020203" pitchFamily="34" charset="0"/>
                <a:cs typeface="Segoe UI" panose="020B0502040204020203" pitchFamily="34" charset="0"/>
              </a:rPr>
              <a:t>% S/Ventas</a:t>
            </a:r>
          </a:p>
        </c:rich>
      </c:tx>
      <c:layout>
        <c:manualLayout>
          <c:xMode val="edge"/>
          <c:yMode val="edge"/>
          <c:x val="0.15362421095212564"/>
          <c:y val="3.464248787083432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effectLst/>
              <a:latin typeface="Segoe UI" panose="020B0502040204020203" pitchFamily="34" charset="0"/>
              <a:ea typeface="+mn-ea"/>
              <a:cs typeface="Segoe UI" panose="020B0502040204020203" pitchFamily="34" charset="0"/>
            </a:defRPr>
          </a:pPr>
          <a:endParaRPr lang="es-ES"/>
        </a:p>
      </c:txPr>
    </c:title>
    <c:autoTitleDeleted val="0"/>
    <c:plotArea>
      <c:layout>
        <c:manualLayout>
          <c:layoutTarget val="inner"/>
          <c:xMode val="edge"/>
          <c:yMode val="edge"/>
          <c:x val="9.1027196869208557E-2"/>
          <c:y val="0.14877396007317267"/>
          <c:w val="0.85987544567681728"/>
          <c:h val="0.71122246082875995"/>
        </c:manualLayout>
      </c:layout>
      <c:barChart>
        <c:barDir val="col"/>
        <c:grouping val="clustered"/>
        <c:varyColors val="0"/>
        <c:ser>
          <c:idx val="0"/>
          <c:order val="0"/>
          <c:tx>
            <c:strRef>
              <c:f>Resultados!$D$23</c:f>
              <c:strCache>
                <c:ptCount val="1"/>
                <c:pt idx="0">
                  <c:v>% S/Ventas</c:v>
                </c:pt>
              </c:strCache>
            </c:strRef>
          </c:tx>
          <c:spPr>
            <a:gradFill>
              <a:gsLst>
                <a:gs pos="0">
                  <a:schemeClr val="accent5"/>
                </a:gs>
                <a:gs pos="100000">
                  <a:schemeClr val="accent5">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Resultados!$H$4:$K$4</c:f>
              <c:numCache>
                <c:formatCode>General</c:formatCode>
                <c:ptCount val="4"/>
                <c:pt idx="0">
                  <c:v>2021</c:v>
                </c:pt>
                <c:pt idx="1">
                  <c:v>2022</c:v>
                </c:pt>
                <c:pt idx="2">
                  <c:v>2023</c:v>
                </c:pt>
                <c:pt idx="3">
                  <c:v>2024</c:v>
                </c:pt>
              </c:numCache>
            </c:numRef>
          </c:cat>
          <c:val>
            <c:numRef>
              <c:f>Resultados!$G$23:$K$23</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C386-4CB2-A276-3B998FF14FA8}"/>
            </c:ext>
          </c:extLst>
        </c:ser>
        <c:dLbls>
          <c:dLblPos val="inEnd"/>
          <c:showLegendKey val="0"/>
          <c:showVal val="1"/>
          <c:showCatName val="0"/>
          <c:showSerName val="0"/>
          <c:showPercent val="0"/>
          <c:showBubbleSize val="0"/>
        </c:dLbls>
        <c:gapWidth val="31"/>
        <c:axId val="65755008"/>
        <c:axId val="65756544"/>
      </c:barChart>
      <c:catAx>
        <c:axId val="6575500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ES"/>
          </a:p>
        </c:txPr>
        <c:crossAx val="65756544"/>
        <c:crosses val="autoZero"/>
        <c:auto val="1"/>
        <c:lblAlgn val="ctr"/>
        <c:lblOffset val="100"/>
        <c:noMultiLvlLbl val="0"/>
      </c:catAx>
      <c:valAx>
        <c:axId val="65756544"/>
        <c:scaling>
          <c:orientation val="minMax"/>
          <c:min val="0"/>
        </c:scaling>
        <c:delete val="1"/>
        <c:axPos val="l"/>
        <c:numFmt formatCode="0.0%" sourceLinked="0"/>
        <c:majorTickMark val="none"/>
        <c:minorTickMark val="none"/>
        <c:tickLblPos val="none"/>
        <c:crossAx val="6575500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000000000000855" l="0.70000000000000062" r="0.70000000000000062" t="0.75000000000000855"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50" normalizeH="0" baseline="0">
                <a:solidFill>
                  <a:schemeClr val="tx1">
                    <a:lumMod val="85000"/>
                    <a:lumOff val="15000"/>
                  </a:schemeClr>
                </a:solidFill>
                <a:latin typeface="Segoe UI" panose="020B0502040204020203" pitchFamily="34" charset="0"/>
                <a:ea typeface="+mj-ea"/>
                <a:cs typeface="Segoe UI" panose="020B0502040204020203" pitchFamily="34" charset="0"/>
              </a:defRPr>
            </a:pPr>
            <a:r>
              <a:rPr lang="es-ES" sz="1100" b="1">
                <a:solidFill>
                  <a:schemeClr val="bg1">
                    <a:lumMod val="65000"/>
                  </a:schemeClr>
                </a:solidFill>
                <a:latin typeface="Segoe UI" panose="020B0502040204020203" pitchFamily="34" charset="0"/>
                <a:cs typeface="Segoe UI" panose="020B0502040204020203" pitchFamily="34" charset="0"/>
              </a:rPr>
              <a:t>Márgenes</a:t>
            </a:r>
          </a:p>
        </c:rich>
      </c:tx>
      <c:layout>
        <c:manualLayout>
          <c:xMode val="edge"/>
          <c:yMode val="edge"/>
          <c:x val="0.36304616986167865"/>
          <c:y val="3.6205580685393047E-3"/>
        </c:manualLayout>
      </c:layout>
      <c:overlay val="1"/>
      <c:spPr>
        <a:noFill/>
        <a:ln>
          <a:noFill/>
        </a:ln>
        <a:effectLst/>
      </c:spPr>
      <c:txPr>
        <a:bodyPr rot="0" spcFirstLastPara="1" vertOverflow="ellipsis" vert="horz" wrap="square" anchor="ctr" anchorCtr="1"/>
        <a:lstStyle/>
        <a:p>
          <a:pPr>
            <a:defRPr sz="1100" b="0" i="0" u="none" strike="noStrike" kern="1200" cap="none" spc="50" normalizeH="0" baseline="0">
              <a:solidFill>
                <a:schemeClr val="tx1">
                  <a:lumMod val="85000"/>
                  <a:lumOff val="15000"/>
                </a:schemeClr>
              </a:solidFill>
              <a:latin typeface="Segoe UI" panose="020B0502040204020203" pitchFamily="34" charset="0"/>
              <a:ea typeface="+mj-ea"/>
              <a:cs typeface="Segoe UI" panose="020B0502040204020203" pitchFamily="34" charset="0"/>
            </a:defRPr>
          </a:pPr>
          <a:endParaRPr lang="es-ES"/>
        </a:p>
      </c:txPr>
    </c:title>
    <c:autoTitleDeleted val="0"/>
    <c:plotArea>
      <c:layout>
        <c:manualLayout>
          <c:layoutTarget val="inner"/>
          <c:xMode val="edge"/>
          <c:yMode val="edge"/>
          <c:x val="0.15468487325160307"/>
          <c:y val="0.12335346780282593"/>
          <c:w val="0.78389470303553832"/>
          <c:h val="0.66434113544026174"/>
        </c:manualLayout>
      </c:layout>
      <c:barChart>
        <c:barDir val="col"/>
        <c:grouping val="clustered"/>
        <c:varyColors val="0"/>
        <c:ser>
          <c:idx val="1"/>
          <c:order val="0"/>
          <c:tx>
            <c:strRef>
              <c:f>Resultados!$D$9</c:f>
              <c:strCache>
                <c:ptCount val="1"/>
                <c:pt idx="0">
                  <c:v>MARGEN Bruto</c:v>
                </c:pt>
              </c:strCache>
            </c:strRef>
          </c:tx>
          <c:spPr>
            <a:solidFill>
              <a:schemeClr val="accent2">
                <a:alpha val="70000"/>
              </a:schemeClr>
            </a:solidFill>
            <a:ln>
              <a:noFill/>
            </a:ln>
            <a:effectLst/>
          </c:spPr>
          <c:invertIfNegative val="0"/>
          <c:cat>
            <c:numRef>
              <c:f>Resultados!$G$4:$K$4</c:f>
              <c:numCache>
                <c:formatCode>General</c:formatCode>
                <c:ptCount val="5"/>
                <c:pt idx="0">
                  <c:v>2020</c:v>
                </c:pt>
                <c:pt idx="1">
                  <c:v>2021</c:v>
                </c:pt>
                <c:pt idx="2">
                  <c:v>2022</c:v>
                </c:pt>
                <c:pt idx="3">
                  <c:v>2023</c:v>
                </c:pt>
                <c:pt idx="4">
                  <c:v>2024</c:v>
                </c:pt>
              </c:numCache>
            </c:numRef>
          </c:cat>
          <c:val>
            <c:numRef>
              <c:f>Resultados!$G$9:$K$9</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2275-4D4C-BAB0-85B63FB8DB73}"/>
            </c:ext>
          </c:extLst>
        </c:ser>
        <c:ser>
          <c:idx val="0"/>
          <c:order val="1"/>
          <c:tx>
            <c:v>EBITDA</c:v>
          </c:tx>
          <c:spPr>
            <a:solidFill>
              <a:schemeClr val="accent1">
                <a:alpha val="70000"/>
              </a:schemeClr>
            </a:solidFill>
            <a:ln>
              <a:noFill/>
            </a:ln>
            <a:effectLst/>
          </c:spPr>
          <c:invertIfNegative val="0"/>
          <c:cat>
            <c:numRef>
              <c:f>Resultados!$G$4:$K$4</c:f>
              <c:numCache>
                <c:formatCode>General</c:formatCode>
                <c:ptCount val="5"/>
                <c:pt idx="0">
                  <c:v>2020</c:v>
                </c:pt>
                <c:pt idx="1">
                  <c:v>2021</c:v>
                </c:pt>
                <c:pt idx="2">
                  <c:v>2022</c:v>
                </c:pt>
                <c:pt idx="3">
                  <c:v>2023</c:v>
                </c:pt>
                <c:pt idx="4">
                  <c:v>2024</c:v>
                </c:pt>
              </c:numCache>
            </c:numRef>
          </c:cat>
          <c:val>
            <c:numRef>
              <c:f>Resultados!$G$13:$K$13</c:f>
              <c:numCache>
                <c:formatCode>#,##0_ ;[Red]\-#,##0\ </c:formatCode>
                <c:ptCount val="5"/>
                <c:pt idx="0">
                  <c:v>0</c:v>
                </c:pt>
                <c:pt idx="1">
                  <c:v>0</c:v>
                </c:pt>
                <c:pt idx="2">
                  <c:v>0</c:v>
                </c:pt>
                <c:pt idx="3">
                  <c:v>0</c:v>
                </c:pt>
                <c:pt idx="4">
                  <c:v>0</c:v>
                </c:pt>
              </c:numCache>
            </c:numRef>
          </c:val>
          <c:extLst>
            <c:ext xmlns:c16="http://schemas.microsoft.com/office/drawing/2014/chart" uri="{C3380CC4-5D6E-409C-BE32-E72D297353CC}">
              <c16:uniqueId val="{00000001-2275-4D4C-BAB0-85B63FB8DB73}"/>
            </c:ext>
          </c:extLst>
        </c:ser>
        <c:ser>
          <c:idx val="2"/>
          <c:order val="2"/>
          <c:tx>
            <c:v>BAII - EBIT</c:v>
          </c:tx>
          <c:spPr>
            <a:solidFill>
              <a:schemeClr val="accent3">
                <a:alpha val="70000"/>
              </a:schemeClr>
            </a:solidFill>
            <a:ln>
              <a:noFill/>
            </a:ln>
            <a:effectLst/>
          </c:spPr>
          <c:invertIfNegative val="0"/>
          <c:cat>
            <c:numRef>
              <c:f>Resultados!$G$4:$K$4</c:f>
              <c:numCache>
                <c:formatCode>General</c:formatCode>
                <c:ptCount val="5"/>
                <c:pt idx="0">
                  <c:v>2020</c:v>
                </c:pt>
                <c:pt idx="1">
                  <c:v>2021</c:v>
                </c:pt>
                <c:pt idx="2">
                  <c:v>2022</c:v>
                </c:pt>
                <c:pt idx="3">
                  <c:v>2023</c:v>
                </c:pt>
                <c:pt idx="4">
                  <c:v>2024</c:v>
                </c:pt>
              </c:numCache>
            </c:numRef>
          </c:cat>
          <c:val>
            <c:numRef>
              <c:f>Resultados!$G$16:$K$16</c:f>
              <c:numCache>
                <c:formatCode>#,##0_ ;[Red]\-#,##0\ </c:formatCode>
                <c:ptCount val="5"/>
                <c:pt idx="0">
                  <c:v>0</c:v>
                </c:pt>
                <c:pt idx="1">
                  <c:v>0</c:v>
                </c:pt>
                <c:pt idx="2">
                  <c:v>0</c:v>
                </c:pt>
                <c:pt idx="3">
                  <c:v>0</c:v>
                </c:pt>
                <c:pt idx="4">
                  <c:v>0</c:v>
                </c:pt>
              </c:numCache>
            </c:numRef>
          </c:val>
          <c:extLst>
            <c:ext xmlns:c16="http://schemas.microsoft.com/office/drawing/2014/chart" uri="{C3380CC4-5D6E-409C-BE32-E72D297353CC}">
              <c16:uniqueId val="{00000002-2275-4D4C-BAB0-85B63FB8DB73}"/>
            </c:ext>
          </c:extLst>
        </c:ser>
        <c:ser>
          <c:idx val="3"/>
          <c:order val="3"/>
          <c:tx>
            <c:v>BAI</c:v>
          </c:tx>
          <c:spPr>
            <a:solidFill>
              <a:schemeClr val="accent4">
                <a:alpha val="70000"/>
              </a:schemeClr>
            </a:solidFill>
            <a:ln>
              <a:noFill/>
            </a:ln>
            <a:effectLst/>
          </c:spPr>
          <c:invertIfNegative val="0"/>
          <c:cat>
            <c:numRef>
              <c:f>Resultados!$G$4:$K$4</c:f>
              <c:numCache>
                <c:formatCode>General</c:formatCode>
                <c:ptCount val="5"/>
                <c:pt idx="0">
                  <c:v>2020</c:v>
                </c:pt>
                <c:pt idx="1">
                  <c:v>2021</c:v>
                </c:pt>
                <c:pt idx="2">
                  <c:v>2022</c:v>
                </c:pt>
                <c:pt idx="3">
                  <c:v>2023</c:v>
                </c:pt>
                <c:pt idx="4">
                  <c:v>2024</c:v>
                </c:pt>
              </c:numCache>
            </c:numRef>
          </c:cat>
          <c:val>
            <c:numRef>
              <c:f>Resultados!$G$19:$K$19</c:f>
              <c:numCache>
                <c:formatCode>#,##0_ ;[Red]\-#,##0\ </c:formatCode>
                <c:ptCount val="5"/>
                <c:pt idx="0">
                  <c:v>0</c:v>
                </c:pt>
                <c:pt idx="1">
                  <c:v>0</c:v>
                </c:pt>
                <c:pt idx="2">
                  <c:v>0</c:v>
                </c:pt>
                <c:pt idx="3">
                  <c:v>0</c:v>
                </c:pt>
                <c:pt idx="4">
                  <c:v>0</c:v>
                </c:pt>
              </c:numCache>
            </c:numRef>
          </c:val>
          <c:extLst>
            <c:ext xmlns:c16="http://schemas.microsoft.com/office/drawing/2014/chart" uri="{C3380CC4-5D6E-409C-BE32-E72D297353CC}">
              <c16:uniqueId val="{00000003-2275-4D4C-BAB0-85B63FB8DB73}"/>
            </c:ext>
          </c:extLst>
        </c:ser>
        <c:ser>
          <c:idx val="4"/>
          <c:order val="4"/>
          <c:tx>
            <c:v>NETO</c:v>
          </c:tx>
          <c:spPr>
            <a:solidFill>
              <a:schemeClr val="accent5">
                <a:alpha val="70000"/>
              </a:schemeClr>
            </a:solidFill>
            <a:ln>
              <a:noFill/>
            </a:ln>
            <a:effectLst/>
          </c:spPr>
          <c:invertIfNegative val="0"/>
          <c:cat>
            <c:numRef>
              <c:f>Resultados!$G$4:$K$4</c:f>
              <c:numCache>
                <c:formatCode>General</c:formatCode>
                <c:ptCount val="5"/>
                <c:pt idx="0">
                  <c:v>2020</c:v>
                </c:pt>
                <c:pt idx="1">
                  <c:v>2021</c:v>
                </c:pt>
                <c:pt idx="2">
                  <c:v>2022</c:v>
                </c:pt>
                <c:pt idx="3">
                  <c:v>2023</c:v>
                </c:pt>
                <c:pt idx="4">
                  <c:v>2024</c:v>
                </c:pt>
              </c:numCache>
            </c:numRef>
          </c:cat>
          <c:val>
            <c:numRef>
              <c:f>Resultados!$G$22:$K$22</c:f>
              <c:numCache>
                <c:formatCode>#,##0_ ;[Red]\-#,##0\ </c:formatCode>
                <c:ptCount val="5"/>
                <c:pt idx="0">
                  <c:v>0</c:v>
                </c:pt>
                <c:pt idx="1">
                  <c:v>0</c:v>
                </c:pt>
                <c:pt idx="2">
                  <c:v>0</c:v>
                </c:pt>
                <c:pt idx="3">
                  <c:v>0</c:v>
                </c:pt>
                <c:pt idx="4">
                  <c:v>0</c:v>
                </c:pt>
              </c:numCache>
            </c:numRef>
          </c:val>
          <c:extLst>
            <c:ext xmlns:c16="http://schemas.microsoft.com/office/drawing/2014/chart" uri="{C3380CC4-5D6E-409C-BE32-E72D297353CC}">
              <c16:uniqueId val="{00000004-2275-4D4C-BAB0-85B63FB8DB73}"/>
            </c:ext>
          </c:extLst>
        </c:ser>
        <c:dLbls>
          <c:showLegendKey val="0"/>
          <c:showVal val="0"/>
          <c:showCatName val="0"/>
          <c:showSerName val="0"/>
          <c:showPercent val="0"/>
          <c:showBubbleSize val="0"/>
        </c:dLbls>
        <c:gapWidth val="80"/>
        <c:overlap val="25"/>
        <c:axId val="67041920"/>
        <c:axId val="67051904"/>
      </c:barChart>
      <c:catAx>
        <c:axId val="67041920"/>
        <c:scaling>
          <c:orientation val="minMax"/>
        </c:scaling>
        <c:delete val="0"/>
        <c:axPos val="b"/>
        <c:numFmt formatCode="General" sourceLinked="1"/>
        <c:majorTickMark val="none"/>
        <c:minorTickMark val="none"/>
        <c:tickLblPos val="low"/>
        <c:spPr>
          <a:noFill/>
          <a:ln w="15875" cap="flat" cmpd="sng" algn="ctr">
            <a:solidFill>
              <a:schemeClr val="tx1">
                <a:lumMod val="25000"/>
                <a:lumOff val="75000"/>
              </a:schemeClr>
            </a:solidFill>
            <a:round/>
          </a:ln>
          <a:effectLst/>
        </c:spPr>
        <c:txPr>
          <a:bodyPr rot="0" spcFirstLastPara="1" vertOverflow="ellipsis" wrap="square" anchor="ctr" anchorCtr="1"/>
          <a:lstStyle/>
          <a:p>
            <a:pPr>
              <a:defRPr sz="900" b="0" i="0" u="none" strike="noStrike" kern="1200" cap="none" spc="20" normalizeH="0" baseline="0">
                <a:solidFill>
                  <a:schemeClr val="tx1">
                    <a:lumMod val="65000"/>
                    <a:lumOff val="35000"/>
                  </a:schemeClr>
                </a:solidFill>
                <a:latin typeface="+mn-lt"/>
                <a:ea typeface="+mn-ea"/>
                <a:cs typeface="+mn-cs"/>
              </a:defRPr>
            </a:pPr>
            <a:endParaRPr lang="es-ES"/>
          </a:p>
        </c:txPr>
        <c:crossAx val="67051904"/>
        <c:crosses val="autoZero"/>
        <c:auto val="1"/>
        <c:lblAlgn val="ctr"/>
        <c:lblOffset val="100"/>
        <c:noMultiLvlLbl val="0"/>
      </c:catAx>
      <c:valAx>
        <c:axId val="67051904"/>
        <c:scaling>
          <c:orientation val="minMax"/>
        </c:scaling>
        <c:delete val="0"/>
        <c:axPos val="l"/>
        <c:majorGridlines>
          <c:spPr>
            <a:ln w="9525" cap="flat" cmpd="sng" algn="ctr">
              <a:solidFill>
                <a:schemeClr val="bg1">
                  <a:lumMod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ES"/>
          </a:p>
        </c:txPr>
        <c:crossAx val="67041920"/>
        <c:crosses val="autoZero"/>
        <c:crossBetween val="between"/>
        <c:dispUnits>
          <c:builtInUnit val="thousands"/>
          <c:dispUnitsLbl>
            <c:spPr>
              <a:noFill/>
              <a:ln>
                <a:noFill/>
              </a:ln>
              <a:effectLst/>
            </c:spPr>
            <c:txPr>
              <a:bodyPr rot="-5400000" spcFirstLastPara="1" vertOverflow="ellipsis" vert="horz" wrap="square" anchor="ctr" anchorCtr="1"/>
              <a:lstStyle/>
              <a:p>
                <a:pPr>
                  <a:defRPr sz="900" b="0" i="0" u="none" strike="noStrike" kern="1200" cap="all" baseline="0">
                    <a:solidFill>
                      <a:schemeClr val="bg1">
                        <a:lumMod val="50000"/>
                      </a:schemeClr>
                    </a:solidFill>
                    <a:latin typeface="+mn-lt"/>
                    <a:ea typeface="+mn-ea"/>
                    <a:cs typeface="+mn-cs"/>
                  </a:defRPr>
                </a:pPr>
                <a:endParaRPr lang="es-ES"/>
              </a:p>
            </c:txPr>
          </c:dispUnitsLbl>
        </c:dispUnits>
      </c:valAx>
      <c:spPr>
        <a:solidFill>
          <a:schemeClr val="bg1"/>
        </a:solidFill>
        <a:ln>
          <a:solidFill>
            <a:schemeClr val="bg1">
              <a:lumMod val="85000"/>
            </a:schemeClr>
          </a:solidFill>
        </a:ln>
        <a:effectLst/>
      </c:spPr>
    </c:plotArea>
    <c:legend>
      <c:legendPos val="b"/>
      <c:layout>
        <c:manualLayout>
          <c:xMode val="edge"/>
          <c:yMode val="edge"/>
          <c:x val="0.22821621980796702"/>
          <c:y val="0.906027810353493"/>
          <c:w val="0.68421431498277907"/>
          <c:h val="7.978779248338639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alignWithMargins="0"/>
    <c:pageMargins b="1" l="0.75000000000001021" r="0.75000000000001021" t="1" header="0" footer="0"/>
    <c:pageSetup paperSize="9" orientation="landscape" horizontalDpi="-4" verticalDpi="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chemeClr val="tx1">
                    <a:lumMod val="85000"/>
                    <a:lumOff val="15000"/>
                  </a:schemeClr>
                </a:solidFill>
                <a:latin typeface="Segoe UI" panose="020B0502040204020203" pitchFamily="34" charset="0"/>
                <a:ea typeface="+mn-ea"/>
                <a:cs typeface="Segoe UI" panose="020B0502040204020203" pitchFamily="34" charset="0"/>
              </a:defRPr>
            </a:pPr>
            <a:r>
              <a:rPr lang="es-ES" sz="1100" b="1" i="0" baseline="0">
                <a:solidFill>
                  <a:schemeClr val="bg1">
                    <a:lumMod val="65000"/>
                  </a:schemeClr>
                </a:solidFill>
                <a:latin typeface="Segoe UI" panose="020B0502040204020203" pitchFamily="34" charset="0"/>
                <a:cs typeface="Segoe UI" panose="020B0502040204020203" pitchFamily="34" charset="0"/>
              </a:rPr>
              <a:t>Resultados</a:t>
            </a:r>
          </a:p>
        </c:rich>
      </c:tx>
      <c:layout>
        <c:manualLayout>
          <c:xMode val="edge"/>
          <c:yMode val="edge"/>
          <c:x val="0.35793599329495579"/>
          <c:y val="2.7730332802055332E-2"/>
        </c:manualLayout>
      </c:layout>
      <c:overlay val="1"/>
      <c:spPr>
        <a:noFill/>
        <a:ln>
          <a:noFill/>
        </a:ln>
        <a:effectLst/>
      </c:spPr>
      <c:txPr>
        <a:bodyPr rot="0" spcFirstLastPara="1" vertOverflow="ellipsis" vert="horz" wrap="square" anchor="ctr" anchorCtr="1"/>
        <a:lstStyle/>
        <a:p>
          <a:pPr>
            <a:defRPr sz="1100" b="1" i="0" u="none" strike="noStrike" kern="1200" baseline="0">
              <a:solidFill>
                <a:schemeClr val="tx1">
                  <a:lumMod val="85000"/>
                  <a:lumOff val="15000"/>
                </a:schemeClr>
              </a:solidFill>
              <a:latin typeface="Segoe UI" panose="020B0502040204020203" pitchFamily="34" charset="0"/>
              <a:ea typeface="+mn-ea"/>
              <a:cs typeface="Segoe UI" panose="020B0502040204020203" pitchFamily="34" charset="0"/>
            </a:defRPr>
          </a:pPr>
          <a:endParaRPr lang="es-ES"/>
        </a:p>
      </c:txPr>
    </c:title>
    <c:autoTitleDeleted val="0"/>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507708375120177"/>
          <c:y val="0.15531710209863941"/>
          <c:w val="0.77525044663534703"/>
          <c:h val="0.68440660200958847"/>
        </c:manualLayout>
      </c:layout>
      <c:bar3DChart>
        <c:barDir val="col"/>
        <c:grouping val="clustered"/>
        <c:varyColors val="0"/>
        <c:ser>
          <c:idx val="1"/>
          <c:order val="0"/>
          <c:tx>
            <c:v>Ingresos</c:v>
          </c:tx>
          <c:spPr>
            <a:solidFill>
              <a:schemeClr val="accent2">
                <a:alpha val="85000"/>
              </a:schemeClr>
            </a:solidFill>
            <a:ln w="9525" cap="flat" cmpd="sng" algn="ctr">
              <a:solidFill>
                <a:schemeClr val="accent2">
                  <a:lumMod val="75000"/>
                </a:schemeClr>
              </a:solidFill>
              <a:round/>
            </a:ln>
            <a:effectLst/>
            <a:sp3d contourW="9525">
              <a:contourClr>
                <a:schemeClr val="accent2">
                  <a:lumMod val="75000"/>
                </a:schemeClr>
              </a:contourClr>
            </a:sp3d>
          </c:spPr>
          <c:invertIfNegative val="0"/>
          <c:cat>
            <c:numRef>
              <c:f>'4'!$J$4:$N$4</c:f>
              <c:numCache>
                <c:formatCode>General</c:formatCode>
                <c:ptCount val="5"/>
                <c:pt idx="0">
                  <c:v>2020</c:v>
                </c:pt>
                <c:pt idx="1">
                  <c:v>2021</c:v>
                </c:pt>
                <c:pt idx="2">
                  <c:v>2022</c:v>
                </c:pt>
                <c:pt idx="3">
                  <c:v>2023</c:v>
                </c:pt>
                <c:pt idx="4">
                  <c:v>2024</c:v>
                </c:pt>
              </c:numCache>
            </c:numRef>
          </c:cat>
          <c:val>
            <c:numRef>
              <c:f>'4'!$J$5:$N$5</c:f>
              <c:numCache>
                <c:formatCode>#,##0_ ;[Red]\-#,##0\ </c:formatCode>
                <c:ptCount val="5"/>
                <c:pt idx="0">
                  <c:v>0</c:v>
                </c:pt>
                <c:pt idx="1">
                  <c:v>0</c:v>
                </c:pt>
                <c:pt idx="2">
                  <c:v>0</c:v>
                </c:pt>
                <c:pt idx="3">
                  <c:v>0</c:v>
                </c:pt>
                <c:pt idx="4">
                  <c:v>0</c:v>
                </c:pt>
              </c:numCache>
            </c:numRef>
          </c:val>
          <c:extLst>
            <c:ext xmlns:c16="http://schemas.microsoft.com/office/drawing/2014/chart" uri="{C3380CC4-5D6E-409C-BE32-E72D297353CC}">
              <c16:uniqueId val="{00000000-2818-4CC1-9755-02F725C3B6EE}"/>
            </c:ext>
          </c:extLst>
        </c:ser>
        <c:ser>
          <c:idx val="0"/>
          <c:order val="1"/>
          <c:tx>
            <c:v>Gastos</c:v>
          </c:tx>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cat>
            <c:numRef>
              <c:f>'4'!$J$4:$N$4</c:f>
              <c:numCache>
                <c:formatCode>General</c:formatCode>
                <c:ptCount val="5"/>
                <c:pt idx="0">
                  <c:v>2020</c:v>
                </c:pt>
                <c:pt idx="1">
                  <c:v>2021</c:v>
                </c:pt>
                <c:pt idx="2">
                  <c:v>2022</c:v>
                </c:pt>
                <c:pt idx="3">
                  <c:v>2023</c:v>
                </c:pt>
                <c:pt idx="4">
                  <c:v>2024</c:v>
                </c:pt>
              </c:numCache>
            </c:numRef>
          </c:cat>
          <c:val>
            <c:numRef>
              <c:f>SB!$G$14:$K$14</c:f>
            </c:numRef>
          </c:val>
          <c:extLst>
            <c:ext xmlns:c16="http://schemas.microsoft.com/office/drawing/2014/chart" uri="{C3380CC4-5D6E-409C-BE32-E72D297353CC}">
              <c16:uniqueId val="{00000001-2818-4CC1-9755-02F725C3B6EE}"/>
            </c:ext>
          </c:extLst>
        </c:ser>
        <c:ser>
          <c:idx val="2"/>
          <c:order val="2"/>
          <c:tx>
            <c:v>B.A.I.</c:v>
          </c:tx>
          <c:spPr>
            <a:solidFill>
              <a:schemeClr val="accent3">
                <a:alpha val="85000"/>
              </a:schemeClr>
            </a:solidFill>
            <a:ln w="9525" cap="flat" cmpd="sng" algn="ctr">
              <a:solidFill>
                <a:schemeClr val="accent3">
                  <a:lumMod val="75000"/>
                </a:schemeClr>
              </a:solidFill>
              <a:round/>
            </a:ln>
            <a:effectLst/>
            <a:sp3d contourW="9525">
              <a:contourClr>
                <a:schemeClr val="accent3">
                  <a:lumMod val="75000"/>
                </a:schemeClr>
              </a:contourClr>
            </a:sp3d>
          </c:spPr>
          <c:invertIfNegative val="0"/>
          <c:cat>
            <c:numRef>
              <c:f>'4'!$J$4:$N$4</c:f>
              <c:numCache>
                <c:formatCode>General</c:formatCode>
                <c:ptCount val="5"/>
                <c:pt idx="0">
                  <c:v>2020</c:v>
                </c:pt>
                <c:pt idx="1">
                  <c:v>2021</c:v>
                </c:pt>
                <c:pt idx="2">
                  <c:v>2022</c:v>
                </c:pt>
                <c:pt idx="3">
                  <c:v>2023</c:v>
                </c:pt>
                <c:pt idx="4">
                  <c:v>2024</c:v>
                </c:pt>
              </c:numCache>
            </c:numRef>
          </c:cat>
          <c:val>
            <c:numRef>
              <c:f>Resultados!$G$19:$K$19</c:f>
              <c:numCache>
                <c:formatCode>#,##0_ ;[Red]\-#,##0\ </c:formatCode>
                <c:ptCount val="5"/>
                <c:pt idx="0">
                  <c:v>0</c:v>
                </c:pt>
                <c:pt idx="1">
                  <c:v>0</c:v>
                </c:pt>
                <c:pt idx="2">
                  <c:v>0</c:v>
                </c:pt>
                <c:pt idx="3">
                  <c:v>0</c:v>
                </c:pt>
                <c:pt idx="4">
                  <c:v>0</c:v>
                </c:pt>
              </c:numCache>
            </c:numRef>
          </c:val>
          <c:extLst>
            <c:ext xmlns:c16="http://schemas.microsoft.com/office/drawing/2014/chart" uri="{C3380CC4-5D6E-409C-BE32-E72D297353CC}">
              <c16:uniqueId val="{00000002-2818-4CC1-9755-02F725C3B6EE}"/>
            </c:ext>
          </c:extLst>
        </c:ser>
        <c:dLbls>
          <c:showLegendKey val="0"/>
          <c:showVal val="0"/>
          <c:showCatName val="0"/>
          <c:showSerName val="0"/>
          <c:showPercent val="0"/>
          <c:showBubbleSize val="0"/>
        </c:dLbls>
        <c:gapWidth val="65"/>
        <c:shape val="box"/>
        <c:axId val="49703552"/>
        <c:axId val="49725824"/>
        <c:axId val="0"/>
      </c:bar3DChart>
      <c:catAx>
        <c:axId val="49703552"/>
        <c:scaling>
          <c:orientation val="minMax"/>
        </c:scaling>
        <c:delete val="0"/>
        <c:axPos val="b"/>
        <c:numFmt formatCode="General" sourceLinked="1"/>
        <c:majorTickMark val="none"/>
        <c:minorTickMark val="none"/>
        <c:tickLblPos val="low"/>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ES"/>
          </a:p>
        </c:txPr>
        <c:crossAx val="49725824"/>
        <c:crosses val="autoZero"/>
        <c:auto val="1"/>
        <c:lblAlgn val="ctr"/>
        <c:lblOffset val="100"/>
        <c:noMultiLvlLbl val="0"/>
      </c:catAx>
      <c:valAx>
        <c:axId val="49725824"/>
        <c:scaling>
          <c:orientation val="minMax"/>
        </c:scaling>
        <c:delete val="0"/>
        <c:axPos val="l"/>
        <c:majorGridlines>
          <c:spPr>
            <a:ln w="9525" cap="flat" cmpd="sng" algn="ctr">
              <a:solidFill>
                <a:schemeClr val="dk1">
                  <a:lumMod val="15000"/>
                  <a:lumOff val="85000"/>
                </a:schemeClr>
              </a:solidFill>
              <a:round/>
            </a:ln>
            <a:effectLst/>
          </c:spPr>
        </c:majorGridlines>
        <c:numFmt formatCode="#,##0_ ;[Red]\-#,##0\ "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bg1">
                    <a:lumMod val="50000"/>
                  </a:schemeClr>
                </a:solidFill>
                <a:latin typeface="+mn-lt"/>
                <a:ea typeface="+mn-ea"/>
                <a:cs typeface="+mn-cs"/>
              </a:defRPr>
            </a:pPr>
            <a:endParaRPr lang="es-ES"/>
          </a:p>
        </c:txPr>
        <c:crossAx val="49703552"/>
        <c:crosses val="autoZero"/>
        <c:crossBetween val="between"/>
        <c:dispUnits>
          <c:builtInUnit val="thousands"/>
          <c:dispUnitsLbl>
            <c:spPr>
              <a:noFill/>
              <a:ln>
                <a:noFill/>
              </a:ln>
              <a:effectLst/>
            </c:spPr>
            <c:txPr>
              <a:bodyPr rot="-5400000" spcFirstLastPara="1" vertOverflow="ellipsis" vert="horz" wrap="square" anchor="ctr" anchorCtr="1"/>
              <a:lstStyle/>
              <a:p>
                <a:pPr>
                  <a:defRPr sz="900" b="1" i="0" u="none" strike="noStrike" kern="1200" baseline="0">
                    <a:solidFill>
                      <a:schemeClr val="bg1">
                        <a:lumMod val="50000"/>
                      </a:schemeClr>
                    </a:solidFill>
                    <a:latin typeface="+mn-lt"/>
                    <a:ea typeface="+mn-ea"/>
                    <a:cs typeface="+mn-cs"/>
                  </a:defRPr>
                </a:pPr>
                <a:endParaRPr lang="es-ES"/>
              </a:p>
            </c:txPr>
          </c:dispUnitsLbl>
        </c:dispUnits>
      </c:valAx>
      <c:spPr>
        <a:noFill/>
        <a:ln>
          <a:noFill/>
        </a:ln>
        <a:effectLst/>
      </c:spPr>
    </c:plotArea>
    <c:legend>
      <c:legendPos val="b"/>
      <c:layout>
        <c:manualLayout>
          <c:xMode val="edge"/>
          <c:yMode val="edge"/>
          <c:x val="0.62491607851068487"/>
          <c:y val="3.6564677566495653E-2"/>
          <c:w val="0.23916894408817455"/>
          <c:h val="9.102005453201846E-2"/>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bg1">
                  <a:lumMod val="50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alignWithMargins="0"/>
    <c:pageMargins b="1" l="0.75000000000000977" r="0.75000000000000977" t="1" header="0" footer="0"/>
    <c:pageSetup paperSize="9" orientation="landscape" horizontalDpi="-4" verticalDpi="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1" i="0" u="none" strike="noStrike" kern="1200" cap="all" spc="50" baseline="0">
                <a:solidFill>
                  <a:schemeClr val="bg1">
                    <a:lumMod val="65000"/>
                  </a:schemeClr>
                </a:solidFill>
                <a:latin typeface="Segoe UI" panose="020B0502040204020203" pitchFamily="34" charset="0"/>
                <a:ea typeface="Segoe UI Black" panose="020B0A02040204020203" pitchFamily="34" charset="0"/>
                <a:cs typeface="Segoe UI" panose="020B0502040204020203" pitchFamily="34" charset="0"/>
              </a:defRPr>
            </a:pPr>
            <a:r>
              <a:rPr lang="es-ES"/>
              <a:t>Cashflow acumulado (miles) </a:t>
            </a:r>
          </a:p>
        </c:rich>
      </c:tx>
      <c:layout>
        <c:manualLayout>
          <c:xMode val="edge"/>
          <c:yMode val="edge"/>
          <c:x val="0.36384638240974604"/>
          <c:y val="1.7199736825349664E-2"/>
        </c:manualLayout>
      </c:layout>
      <c:overlay val="0"/>
      <c:spPr>
        <a:noFill/>
        <a:ln>
          <a:noFill/>
        </a:ln>
        <a:effectLst/>
      </c:spPr>
    </c:title>
    <c:autoTitleDeleted val="0"/>
    <c:plotArea>
      <c:layout>
        <c:manualLayout>
          <c:layoutTarget val="inner"/>
          <c:xMode val="edge"/>
          <c:yMode val="edge"/>
          <c:x val="8.981144455999604E-2"/>
          <c:y val="0.10524311186667652"/>
          <c:w val="0.8131088124597633"/>
          <c:h val="0.73639743127084267"/>
        </c:manualLayout>
      </c:layout>
      <c:barChart>
        <c:barDir val="col"/>
        <c:grouping val="clustered"/>
        <c:varyColors val="0"/>
        <c:ser>
          <c:idx val="0"/>
          <c:order val="0"/>
          <c:tx>
            <c:v>cobros</c:v>
          </c:tx>
          <c:spPr>
            <a:solidFill>
              <a:schemeClr val="accent6">
                <a:alpha val="70000"/>
              </a:schemeClr>
            </a:solidFill>
            <a:ln>
              <a:noFill/>
            </a:ln>
            <a:effectLst/>
          </c:spPr>
          <c:invertIfNegative val="0"/>
          <c:cat>
            <c:numRef>
              <c:f>CashFlow!$G$8:$K$8</c:f>
              <c:numCache>
                <c:formatCode>General</c:formatCode>
                <c:ptCount val="5"/>
                <c:pt idx="0">
                  <c:v>2020</c:v>
                </c:pt>
                <c:pt idx="1">
                  <c:v>2021</c:v>
                </c:pt>
                <c:pt idx="2">
                  <c:v>2022</c:v>
                </c:pt>
                <c:pt idx="3">
                  <c:v>2023</c:v>
                </c:pt>
                <c:pt idx="4">
                  <c:v>2024</c:v>
                </c:pt>
              </c:numCache>
            </c:numRef>
          </c:cat>
          <c:val>
            <c:numRef>
              <c:f>SB!$E$270:$I$270</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7C1C-49ED-B6B2-D14EE1EEBCC8}"/>
            </c:ext>
          </c:extLst>
        </c:ser>
        <c:ser>
          <c:idx val="1"/>
          <c:order val="1"/>
          <c:tx>
            <c:v>pagos</c:v>
          </c:tx>
          <c:spPr>
            <a:solidFill>
              <a:schemeClr val="accent5">
                <a:alpha val="70000"/>
              </a:schemeClr>
            </a:solidFill>
            <a:ln>
              <a:noFill/>
            </a:ln>
            <a:effectLst/>
          </c:spPr>
          <c:invertIfNegative val="0"/>
          <c:cat>
            <c:numRef>
              <c:f>CashFlow!$G$8:$K$8</c:f>
              <c:numCache>
                <c:formatCode>General</c:formatCode>
                <c:ptCount val="5"/>
                <c:pt idx="0">
                  <c:v>2020</c:v>
                </c:pt>
                <c:pt idx="1">
                  <c:v>2021</c:v>
                </c:pt>
                <c:pt idx="2">
                  <c:v>2022</c:v>
                </c:pt>
                <c:pt idx="3">
                  <c:v>2023</c:v>
                </c:pt>
                <c:pt idx="4">
                  <c:v>2024</c:v>
                </c:pt>
              </c:numCache>
            </c:numRef>
          </c:cat>
          <c:val>
            <c:numRef>
              <c:f>SB!$E$271:$I$271</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1-7C1C-49ED-B6B2-D14EE1EEBCC8}"/>
            </c:ext>
          </c:extLst>
        </c:ser>
        <c:dLbls>
          <c:showLegendKey val="0"/>
          <c:showVal val="0"/>
          <c:showCatName val="0"/>
          <c:showSerName val="0"/>
          <c:showPercent val="0"/>
          <c:showBubbleSize val="0"/>
        </c:dLbls>
        <c:gapWidth val="50"/>
        <c:axId val="194548096"/>
        <c:axId val="194549632"/>
      </c:barChart>
      <c:lineChart>
        <c:grouping val="standard"/>
        <c:varyColors val="0"/>
        <c:ser>
          <c:idx val="2"/>
          <c:order val="2"/>
          <c:tx>
            <c:v>Saldo acumulado</c:v>
          </c:tx>
          <c:spPr>
            <a:ln w="44450" cap="rnd" cmpd="dbl">
              <a:solidFill>
                <a:srgbClr val="FF0000"/>
              </a:solidFill>
              <a:prstDash val="solid"/>
              <a:round/>
              <a:headEnd type="none" w="sm" len="med"/>
              <a:tailEnd type="triangle"/>
            </a:ln>
            <a:effectLst/>
          </c:spPr>
          <c:marker>
            <c:symbol val="none"/>
          </c:marker>
          <c:cat>
            <c:numRef>
              <c:f>CashFlow!$G$8:$K$8</c:f>
              <c:numCache>
                <c:formatCode>General</c:formatCode>
                <c:ptCount val="5"/>
                <c:pt idx="0">
                  <c:v>2020</c:v>
                </c:pt>
                <c:pt idx="1">
                  <c:v>2021</c:v>
                </c:pt>
                <c:pt idx="2">
                  <c:v>2022</c:v>
                </c:pt>
                <c:pt idx="3">
                  <c:v>2023</c:v>
                </c:pt>
                <c:pt idx="4">
                  <c:v>2024</c:v>
                </c:pt>
              </c:numCache>
            </c:numRef>
          </c:cat>
          <c:val>
            <c:numRef>
              <c:f>CashFlow!$G$26:$K$26</c:f>
              <c:numCache>
                <c:formatCode>#,##0_ ;[Red]\-#,##0\ </c:formatCode>
                <c:ptCount val="5"/>
                <c:pt idx="0">
                  <c:v>0</c:v>
                </c:pt>
                <c:pt idx="1">
                  <c:v>0</c:v>
                </c:pt>
                <c:pt idx="2">
                  <c:v>0</c:v>
                </c:pt>
                <c:pt idx="3">
                  <c:v>0</c:v>
                </c:pt>
                <c:pt idx="4">
                  <c:v>0</c:v>
                </c:pt>
              </c:numCache>
            </c:numRef>
          </c:val>
          <c:smooth val="1"/>
          <c:extLst>
            <c:ext xmlns:c16="http://schemas.microsoft.com/office/drawing/2014/chart" uri="{C3380CC4-5D6E-409C-BE32-E72D297353CC}">
              <c16:uniqueId val="{00000002-7C1C-49ED-B6B2-D14EE1EEBCC8}"/>
            </c:ext>
          </c:extLst>
        </c:ser>
        <c:dLbls>
          <c:showLegendKey val="0"/>
          <c:showVal val="0"/>
          <c:showCatName val="0"/>
          <c:showSerName val="0"/>
          <c:showPercent val="0"/>
          <c:showBubbleSize val="0"/>
        </c:dLbls>
        <c:marker val="1"/>
        <c:smooth val="0"/>
        <c:axId val="194557056"/>
        <c:axId val="194551168"/>
      </c:lineChart>
      <c:catAx>
        <c:axId val="194548096"/>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headEnd type="none" w="sm" len="sm"/>
            <a:tailEnd type="none" w="sm" len="sm"/>
          </a:ln>
          <a:effectLst/>
        </c:spPr>
        <c:txPr>
          <a:bodyPr rot="0" spcFirstLastPara="1" vertOverflow="ellipsis" wrap="square" anchor="ctr" anchorCtr="1"/>
          <a:lstStyle/>
          <a:p>
            <a:pPr>
              <a:defRPr sz="900" b="0" i="0" u="none" strike="noStrike" kern="1200" baseline="0">
                <a:solidFill>
                  <a:schemeClr val="bg1">
                    <a:lumMod val="65000"/>
                  </a:schemeClr>
                </a:solidFill>
                <a:latin typeface="Segoe UI" panose="020B0502040204020203" pitchFamily="34" charset="0"/>
                <a:ea typeface="+mn-ea"/>
                <a:cs typeface="Segoe UI" panose="020B0502040204020203" pitchFamily="34" charset="0"/>
              </a:defRPr>
            </a:pPr>
            <a:endParaRPr lang="es-ES"/>
          </a:p>
        </c:txPr>
        <c:crossAx val="194549632"/>
        <c:crosses val="autoZero"/>
        <c:auto val="1"/>
        <c:lblAlgn val="ctr"/>
        <c:lblOffset val="100"/>
        <c:noMultiLvlLbl val="0"/>
      </c:catAx>
      <c:valAx>
        <c:axId val="194549632"/>
        <c:scaling>
          <c:orientation val="minMax"/>
        </c:scaling>
        <c:delete val="0"/>
        <c:axPos val="l"/>
        <c:majorGridlines>
          <c:spPr>
            <a:ln w="9525" cap="flat" cmpd="sng" algn="ctr">
              <a:gradFill>
                <a:gsLst>
                  <a:gs pos="0">
                    <a:schemeClr val="tx1">
                      <a:lumMod val="5000"/>
                      <a:lumOff val="95000"/>
                    </a:schemeClr>
                  </a:gs>
                  <a:gs pos="100000">
                    <a:schemeClr val="tx1">
                      <a:lumMod val="15000"/>
                      <a:lumOff val="85000"/>
                    </a:schemeClr>
                  </a:gs>
                </a:gsLst>
                <a:lin ang="5400000" scaled="0"/>
              </a:gradFill>
              <a:round/>
            </a:ln>
            <a:effectLst/>
          </c:spPr>
        </c:majorGridlines>
        <c:minorGridlines>
          <c:spPr>
            <a:ln w="9525" cap="flat" cmpd="sng" algn="ctr">
              <a:gradFill>
                <a:gsLst>
                  <a:gs pos="0">
                    <a:schemeClr val="tx1">
                      <a:lumMod val="5000"/>
                      <a:lumOff val="95000"/>
                    </a:schemeClr>
                  </a:gs>
                  <a:gs pos="100000">
                    <a:schemeClr val="tx1">
                      <a:lumMod val="15000"/>
                      <a:lumOff val="85000"/>
                    </a:schemeClr>
                  </a:gs>
                </a:gsLst>
                <a:lin ang="5400000" scaled="0"/>
              </a:gradFill>
              <a:round/>
            </a:ln>
            <a:effectLst/>
          </c:spPr>
        </c:minorGridlines>
        <c:numFmt formatCode="#,##0.0" sourceLinked="0"/>
        <c:majorTickMark val="none"/>
        <c:minorTickMark val="none"/>
        <c:tickLblPos val="nextTo"/>
        <c:spPr>
          <a:noFill/>
          <a:ln>
            <a:noFill/>
          </a:ln>
          <a:effectLst/>
        </c:spPr>
        <c:txPr>
          <a:bodyPr rot="0" spcFirstLastPara="1" vertOverflow="ellipsis" wrap="square" anchor="ctr" anchorCtr="1"/>
          <a:lstStyle/>
          <a:p>
            <a:pPr>
              <a:defRPr sz="800" b="0" i="0" u="none" strike="noStrike" kern="1200" baseline="0">
                <a:solidFill>
                  <a:schemeClr val="bg1">
                    <a:lumMod val="65000"/>
                  </a:schemeClr>
                </a:solidFill>
                <a:latin typeface="Segoe UI" panose="020B0502040204020203" pitchFamily="34" charset="0"/>
                <a:ea typeface="+mn-ea"/>
                <a:cs typeface="Segoe UI" panose="020B0502040204020203" pitchFamily="34" charset="0"/>
              </a:defRPr>
            </a:pPr>
            <a:endParaRPr lang="es-ES"/>
          </a:p>
        </c:txPr>
        <c:crossAx val="194548096"/>
        <c:crosses val="autoZero"/>
        <c:crossBetween val="between"/>
        <c:dispUnits>
          <c:builtInUnit val="thousands"/>
          <c:dispUnitsLbl>
            <c:txPr>
              <a:bodyPr/>
              <a:lstStyle/>
              <a:p>
                <a:pPr>
                  <a:defRPr sz="900">
                    <a:solidFill>
                      <a:schemeClr val="bg1">
                        <a:lumMod val="75000"/>
                      </a:schemeClr>
                    </a:solidFill>
                    <a:latin typeface="Segoe UI" panose="020B0502040204020203" pitchFamily="34" charset="0"/>
                    <a:cs typeface="Segoe UI" panose="020B0502040204020203" pitchFamily="34" charset="0"/>
                  </a:defRPr>
                </a:pPr>
                <a:endParaRPr lang="es-ES"/>
              </a:p>
            </c:txPr>
          </c:dispUnitsLbl>
        </c:dispUnits>
      </c:valAx>
      <c:valAx>
        <c:axId val="194551168"/>
        <c:scaling>
          <c:orientation val="minMax"/>
        </c:scaling>
        <c:delete val="0"/>
        <c:axPos val="r"/>
        <c:numFmt formatCode="#,##0_ ;[Red]\-#,##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es-ES"/>
          </a:p>
        </c:txPr>
        <c:crossAx val="194557056"/>
        <c:crosses val="max"/>
        <c:crossBetween val="between"/>
        <c:dispUnits>
          <c:builtInUnit val="thousands"/>
          <c:dispUnitsLbl>
            <c:txPr>
              <a:bodyPr/>
              <a:lstStyle/>
              <a:p>
                <a:pPr>
                  <a:defRPr sz="900">
                    <a:solidFill>
                      <a:schemeClr val="bg1">
                        <a:lumMod val="75000"/>
                      </a:schemeClr>
                    </a:solidFill>
                    <a:latin typeface="Segoe UI" panose="020B0502040204020203" pitchFamily="34" charset="0"/>
                    <a:cs typeface="Segoe UI" panose="020B0502040204020203" pitchFamily="34" charset="0"/>
                  </a:defRPr>
                </a:pPr>
                <a:endParaRPr lang="es-ES"/>
              </a:p>
            </c:txPr>
          </c:dispUnitsLbl>
        </c:dispUnits>
      </c:valAx>
      <c:catAx>
        <c:axId val="194557056"/>
        <c:scaling>
          <c:orientation val="minMax"/>
        </c:scaling>
        <c:delete val="1"/>
        <c:axPos val="b"/>
        <c:numFmt formatCode="General" sourceLinked="1"/>
        <c:majorTickMark val="out"/>
        <c:minorTickMark val="none"/>
        <c:tickLblPos val="nextTo"/>
        <c:crossAx val="194551168"/>
        <c:crosses val="autoZero"/>
        <c:auto val="1"/>
        <c:lblAlgn val="ctr"/>
        <c:lblOffset val="100"/>
        <c:noMultiLvlLbl val="0"/>
      </c:catAx>
      <c:spPr>
        <a:noFill/>
        <a:ln>
          <a:noFill/>
        </a:ln>
        <a:effectLst/>
      </c:spPr>
    </c:plotArea>
    <c:legend>
      <c:legendPos val="b"/>
      <c:layout>
        <c:manualLayout>
          <c:xMode val="edge"/>
          <c:yMode val="edge"/>
          <c:x val="0.61337475022435073"/>
          <c:y val="0.90302250243195126"/>
          <c:w val="0.38662524977564933"/>
          <c:h val="8.8676743204302258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bg1">
                  <a:lumMod val="50000"/>
                </a:schemeClr>
              </a:solidFill>
              <a:latin typeface="Segoe UI" panose="020B0502040204020203" pitchFamily="34" charset="0"/>
              <a:ea typeface="+mn-ea"/>
              <a:cs typeface="Segoe UI" panose="020B0502040204020203" pitchFamily="34" charset="0"/>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alignWithMargins="0"/>
    <c:pageMargins b="1" l="0.750000000000004" r="0.750000000000004" t="1" header="0" footer="0"/>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perspective val="6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3.1143951350985941E-2"/>
          <c:w val="0.91816252348371474"/>
          <c:h val="0.96808304896938258"/>
        </c:manualLayout>
      </c:layout>
      <c:pie3DChart>
        <c:varyColors val="1"/>
        <c:dLbls>
          <c:dLblPos val="inEnd"/>
          <c:showLegendKey val="0"/>
          <c:showVal val="0"/>
          <c:showCatName val="0"/>
          <c:showSerName val="0"/>
          <c:showPercent val="1"/>
          <c:showBubbleSize val="0"/>
          <c:showLeaderLines val="0"/>
        </c:dLbls>
      </c:pie3DChart>
      <c:spPr>
        <a:noFill/>
        <a:ln>
          <a:noFill/>
        </a:ln>
        <a:effectLst/>
      </c:spPr>
    </c:plotArea>
    <c:plotVisOnly val="1"/>
    <c:dispBlanksAs val="zero"/>
    <c:showDLblsOverMax val="0"/>
  </c:chart>
  <c:spPr>
    <a:noFill/>
    <a:ln w="9525" cap="flat" cmpd="sng" algn="ctr">
      <a:noFill/>
      <a:round/>
    </a:ln>
    <a:effectLst/>
  </c:spPr>
  <c:txPr>
    <a:bodyPr/>
    <a:lstStyle/>
    <a:p>
      <a:pPr>
        <a:defRPr/>
      </a:pPr>
      <a:endParaRPr lang="es-ES"/>
    </a:p>
  </c:txPr>
  <c:printSettings>
    <c:headerFooter/>
    <c:pageMargins b="0.75000000000000688" l="0.70000000000000062" r="0.70000000000000062" t="0.75000000000000688"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75000"/>
                    <a:lumOff val="25000"/>
                  </a:schemeClr>
                </a:solidFill>
                <a:latin typeface="Segoe UI" panose="020B0502040204020203" pitchFamily="34" charset="0"/>
                <a:ea typeface="+mn-ea"/>
                <a:cs typeface="Segoe UI" panose="020B0502040204020203" pitchFamily="34" charset="0"/>
              </a:defRPr>
            </a:pPr>
            <a:r>
              <a:rPr lang="en-US" sz="1200" b="1" i="0" baseline="0">
                <a:solidFill>
                  <a:schemeClr val="bg1">
                    <a:lumMod val="65000"/>
                  </a:schemeClr>
                </a:solidFill>
                <a:latin typeface="Segoe UI" panose="020B0502040204020203" pitchFamily="34" charset="0"/>
                <a:cs typeface="Segoe UI" panose="020B0502040204020203" pitchFamily="34" charset="0"/>
              </a:rPr>
              <a:t>Cashflow a 5 años</a:t>
            </a:r>
          </a:p>
        </c:rich>
      </c:tx>
      <c:layout>
        <c:manualLayout>
          <c:xMode val="edge"/>
          <c:yMode val="edge"/>
          <c:x val="0.31062726836564786"/>
          <c:y val="6.4432585737209391E-2"/>
        </c:manualLayout>
      </c:layout>
      <c:overlay val="1"/>
      <c:spPr>
        <a:noFill/>
        <a:ln>
          <a:noFill/>
        </a:ln>
        <a:effectLst/>
      </c:spPr>
      <c:txPr>
        <a:bodyPr rot="0" spcFirstLastPara="1" vertOverflow="ellipsis" vert="horz" wrap="square" anchor="ctr" anchorCtr="1"/>
        <a:lstStyle/>
        <a:p>
          <a:pPr>
            <a:defRPr sz="1200" b="1" i="0" u="none" strike="noStrike" kern="1200" baseline="0">
              <a:solidFill>
                <a:schemeClr val="tx1">
                  <a:lumMod val="75000"/>
                  <a:lumOff val="25000"/>
                </a:schemeClr>
              </a:solidFill>
              <a:latin typeface="Segoe UI" panose="020B0502040204020203" pitchFamily="34" charset="0"/>
              <a:ea typeface="+mn-ea"/>
              <a:cs typeface="Segoe UI" panose="020B0502040204020203" pitchFamily="34" charset="0"/>
            </a:defRPr>
          </a:pPr>
          <a:endParaRPr lang="es-ES"/>
        </a:p>
      </c:txPr>
    </c:title>
    <c:autoTitleDeleted val="0"/>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648880986650863E-2"/>
          <c:y val="0.18124792028115141"/>
          <c:w val="0.91920187395930353"/>
          <c:h val="0.72197446505627472"/>
        </c:manualLayout>
      </c:layout>
      <c:bar3DChart>
        <c:barDir val="col"/>
        <c:grouping val="clustered"/>
        <c:varyColors val="0"/>
        <c:ser>
          <c:idx val="1"/>
          <c:order val="0"/>
          <c:tx>
            <c:v>cobros</c:v>
          </c:tx>
          <c:spPr>
            <a:solidFill>
              <a:schemeClr val="accent2">
                <a:alpha val="85000"/>
              </a:schemeClr>
            </a:solidFill>
            <a:ln w="9525" cap="flat" cmpd="sng" algn="ctr">
              <a:solidFill>
                <a:schemeClr val="accent2">
                  <a:lumMod val="75000"/>
                </a:schemeClr>
              </a:solidFill>
              <a:round/>
            </a:ln>
            <a:effectLst/>
            <a:sp3d contourW="9525">
              <a:contourClr>
                <a:schemeClr val="accent2">
                  <a:lumMod val="75000"/>
                </a:schemeClr>
              </a:contourClr>
            </a:sp3d>
          </c:spPr>
          <c:invertIfNegative val="0"/>
          <c:dLbls>
            <c:dLbl>
              <c:idx val="0"/>
              <c:tx>
                <c:rich>
                  <a:bodyPr/>
                  <a:lstStyle/>
                  <a:p>
                    <a:fld id="{E873B139-60A6-4A6B-8A2A-9A7BCD557C7F}" type="VALUE">
                      <a:rPr lang="en-US" b="1" i="0" baseline="0"/>
                      <a:pPr/>
                      <a:t>[VALOR]</a:t>
                    </a:fld>
                    <a:endParaRPr lang="es-E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6113-4757-95A8-A91D12B40FD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SB!$J$270</c:f>
              <c:numCache>
                <c:formatCode>#,##0</c:formatCode>
                <c:ptCount val="1"/>
                <c:pt idx="0">
                  <c:v>0</c:v>
                </c:pt>
              </c:numCache>
            </c:numRef>
          </c:val>
          <c:extLst>
            <c:ext xmlns:c16="http://schemas.microsoft.com/office/drawing/2014/chart" uri="{C3380CC4-5D6E-409C-BE32-E72D297353CC}">
              <c16:uniqueId val="{00000001-6113-4757-95A8-A91D12B40FD2}"/>
            </c:ext>
          </c:extLst>
        </c:ser>
        <c:ser>
          <c:idx val="0"/>
          <c:order val="1"/>
          <c:tx>
            <c:v>pagos</c:v>
          </c:tx>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dPt>
            <c:idx val="0"/>
            <c:invertIfNegative val="0"/>
            <c:bubble3D val="0"/>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extLst>
              <c:ext xmlns:c16="http://schemas.microsoft.com/office/drawing/2014/chart" uri="{C3380CC4-5D6E-409C-BE32-E72D297353CC}">
                <c16:uniqueId val="{00000002-6113-4757-95A8-A91D12B40FD2}"/>
              </c:ext>
            </c:extLst>
          </c:dPt>
          <c:dLbls>
            <c:dLbl>
              <c:idx val="0"/>
              <c:tx>
                <c:rich>
                  <a:bodyPr/>
                  <a:lstStyle/>
                  <a:p>
                    <a:fld id="{24FCD2F3-02AC-4DBE-8552-FBFA88B07D38}" type="VALUE">
                      <a:rPr lang="en-US" sz="800" b="1"/>
                      <a:pPr/>
                      <a:t>[VALOR]</a:t>
                    </a:fld>
                    <a:endParaRPr lang="es-E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6113-4757-95A8-A91D12B40FD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SB!$J$271</c:f>
              <c:numCache>
                <c:formatCode>#,##0</c:formatCode>
                <c:ptCount val="1"/>
                <c:pt idx="0">
                  <c:v>0</c:v>
                </c:pt>
              </c:numCache>
            </c:numRef>
          </c:val>
          <c:extLst>
            <c:ext xmlns:c16="http://schemas.microsoft.com/office/drawing/2014/chart" uri="{C3380CC4-5D6E-409C-BE32-E72D297353CC}">
              <c16:uniqueId val="{00000003-6113-4757-95A8-A91D12B40FD2}"/>
            </c:ext>
          </c:extLst>
        </c:ser>
        <c:ser>
          <c:idx val="2"/>
          <c:order val="2"/>
          <c:tx>
            <c:v>saldo</c:v>
          </c:tx>
          <c:spPr>
            <a:solidFill>
              <a:schemeClr val="accent3">
                <a:alpha val="85000"/>
              </a:schemeClr>
            </a:solidFill>
            <a:ln w="9525" cap="flat" cmpd="sng" algn="ctr">
              <a:solidFill>
                <a:schemeClr val="accent3">
                  <a:lumMod val="75000"/>
                </a:schemeClr>
              </a:solidFill>
              <a:round/>
            </a:ln>
            <a:effectLst/>
            <a:sp3d contourW="9525">
              <a:contourClr>
                <a:schemeClr val="accent3">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dk1">
                        <a:lumMod val="75000"/>
                        <a:lumOff val="25000"/>
                      </a:schemeClr>
                    </a:solidFill>
                    <a:latin typeface="Segoe UI" panose="020B0502040204020203" pitchFamily="34" charset="0"/>
                    <a:ea typeface="+mn-ea"/>
                    <a:cs typeface="Segoe UI" panose="020B0502040204020203" pitchFamily="34"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SB!$J$272</c:f>
              <c:numCache>
                <c:formatCode>#,##0</c:formatCode>
                <c:ptCount val="1"/>
                <c:pt idx="0">
                  <c:v>0</c:v>
                </c:pt>
              </c:numCache>
            </c:numRef>
          </c:val>
          <c:extLst>
            <c:ext xmlns:c16="http://schemas.microsoft.com/office/drawing/2014/chart" uri="{C3380CC4-5D6E-409C-BE32-E72D297353CC}">
              <c16:uniqueId val="{00000004-6113-4757-95A8-A91D12B40FD2}"/>
            </c:ext>
          </c:extLst>
        </c:ser>
        <c:dLbls>
          <c:showLegendKey val="0"/>
          <c:showVal val="1"/>
          <c:showCatName val="0"/>
          <c:showSerName val="0"/>
          <c:showPercent val="0"/>
          <c:showBubbleSize val="0"/>
        </c:dLbls>
        <c:gapWidth val="65"/>
        <c:shape val="box"/>
        <c:axId val="67395584"/>
        <c:axId val="67397120"/>
        <c:axId val="0"/>
      </c:bar3DChart>
      <c:catAx>
        <c:axId val="67395584"/>
        <c:scaling>
          <c:orientation val="minMax"/>
        </c:scaling>
        <c:delete val="0"/>
        <c:axPos val="b"/>
        <c:majorTickMark val="none"/>
        <c:minorTickMark val="none"/>
        <c:tickLblPos val="none"/>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ES"/>
          </a:p>
        </c:txPr>
        <c:crossAx val="67397120"/>
        <c:crosses val="autoZero"/>
        <c:auto val="1"/>
        <c:lblAlgn val="ctr"/>
        <c:lblOffset val="100"/>
        <c:noMultiLvlLbl val="0"/>
      </c:catAx>
      <c:valAx>
        <c:axId val="67397120"/>
        <c:scaling>
          <c:orientation val="minMax"/>
        </c:scaling>
        <c:delete val="0"/>
        <c:axPos val="l"/>
        <c:majorGridlines>
          <c:spPr>
            <a:ln w="9525" cap="flat" cmpd="sng" algn="ctr">
              <a:solidFill>
                <a:schemeClr val="dk1">
                  <a:lumMod val="15000"/>
                  <a:lumOff val="85000"/>
                </a:schemeClr>
              </a:solidFill>
              <a:round/>
            </a:ln>
            <a:effectLst/>
          </c:spPr>
        </c:majorGridlines>
        <c:numFmt formatCode="#,##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crossAx val="67395584"/>
        <c:crosses val="autoZero"/>
        <c:crossBetween val="between"/>
        <c:dispUnits>
          <c:builtInUnit val="thousands"/>
          <c:dispUnitsLbl>
            <c:spPr>
              <a:noFill/>
              <a:ln>
                <a:noFill/>
              </a:ln>
              <a:effectLst/>
            </c:spPr>
            <c:txPr>
              <a:bodyPr rot="-5400000" spcFirstLastPara="1" vertOverflow="ellipsis" vert="horz" wrap="square" anchor="ctr" anchorCtr="1"/>
              <a:lstStyle/>
              <a:p>
                <a:pPr>
                  <a:defRPr sz="900" b="1" i="0" u="none" strike="noStrike" kern="1200" baseline="0">
                    <a:solidFill>
                      <a:schemeClr val="tx1">
                        <a:lumMod val="50000"/>
                        <a:lumOff val="50000"/>
                      </a:schemeClr>
                    </a:solidFill>
                    <a:latin typeface="+mn-lt"/>
                    <a:ea typeface="+mn-ea"/>
                    <a:cs typeface="+mn-cs"/>
                  </a:defRPr>
                </a:pPr>
                <a:endParaRPr lang="es-ES"/>
              </a:p>
            </c:txPr>
          </c:dispUnitsLbl>
        </c:dispUnits>
      </c:valAx>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alignWithMargins="0"/>
    <c:pageMargins b="1" l="0.75000000000001066" r="0.75000000000001066" t="1" header="0" footer="0"/>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1" i="0" u="none" strike="noStrike" kern="1200" baseline="0">
                <a:solidFill>
                  <a:schemeClr val="bg1">
                    <a:lumMod val="65000"/>
                  </a:schemeClr>
                </a:solidFill>
                <a:latin typeface="Segoe UI Black" panose="020B0A02040204020203" pitchFamily="34" charset="0"/>
                <a:ea typeface="Segoe UI Black" panose="020B0A02040204020203" pitchFamily="34" charset="0"/>
                <a:cs typeface="+mn-cs"/>
              </a:defRPr>
            </a:pPr>
            <a:r>
              <a:rPr lang="es-ES"/>
              <a:t>Cashflow anual</a:t>
            </a:r>
          </a:p>
        </c:rich>
      </c:tx>
      <c:layout>
        <c:manualLayout>
          <c:xMode val="edge"/>
          <c:yMode val="edge"/>
          <c:x val="0.3833546189868029"/>
          <c:y val="1.8949676251068905E-3"/>
        </c:manualLayout>
      </c:layout>
      <c:overlay val="0"/>
      <c:spPr>
        <a:noFill/>
        <a:ln>
          <a:noFill/>
        </a:ln>
        <a:effectLst/>
      </c:spPr>
    </c:title>
    <c:autoTitleDeleted val="0"/>
    <c:view3D>
      <c:rotX val="0"/>
      <c:rotY val="0"/>
      <c:depthPercent val="60"/>
      <c:rAngAx val="0"/>
      <c:perspective val="100"/>
    </c:view3D>
    <c:floor>
      <c:thickness val="0"/>
      <c:spPr>
        <a:solidFill>
          <a:schemeClr val="lt1">
            <a:lumMod val="95000"/>
          </a:schemeClr>
        </a:solidFill>
        <a:ln w="9525" cap="flat" cmpd="sng" algn="ctr">
          <a:noFill/>
          <a:prstDash val="solid"/>
          <a:round/>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133476927941309"/>
          <c:y val="0.15265113342480058"/>
          <c:w val="0.86383549758166556"/>
          <c:h val="0.74522422273798483"/>
        </c:manualLayout>
      </c:layout>
      <c:bar3DChart>
        <c:barDir val="col"/>
        <c:grouping val="clustered"/>
        <c:varyColors val="0"/>
        <c:ser>
          <c:idx val="0"/>
          <c:order val="0"/>
          <c:tx>
            <c:v>Cobros</c:v>
          </c:tx>
          <c:spPr>
            <a:solidFill>
              <a:srgbClr val="C0504D">
                <a:alpha val="75000"/>
              </a:srgbClr>
            </a:solidFill>
            <a:ln>
              <a:noFill/>
            </a:ln>
            <a:effectLst/>
            <a:sp3d>
              <a:contourClr>
                <a:schemeClr val="accent2">
                  <a:lumMod val="75000"/>
                </a:schemeClr>
              </a:contourClr>
            </a:sp3d>
          </c:spPr>
          <c:invertIfNegative val="0"/>
          <c:cat>
            <c:numRef>
              <c:f>CashFlow!$G$8:$K$8</c:f>
              <c:numCache>
                <c:formatCode>General</c:formatCode>
                <c:ptCount val="5"/>
                <c:pt idx="0">
                  <c:v>2020</c:v>
                </c:pt>
                <c:pt idx="1">
                  <c:v>2021</c:v>
                </c:pt>
                <c:pt idx="2">
                  <c:v>2022</c:v>
                </c:pt>
                <c:pt idx="3">
                  <c:v>2023</c:v>
                </c:pt>
                <c:pt idx="4">
                  <c:v>2024</c:v>
                </c:pt>
              </c:numCache>
            </c:numRef>
          </c:cat>
          <c:val>
            <c:numRef>
              <c:f>SB!$E$270:$I$270</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4F4F-44C9-89B9-446EB9D82B6C}"/>
            </c:ext>
          </c:extLst>
        </c:ser>
        <c:ser>
          <c:idx val="3"/>
          <c:order val="1"/>
          <c:tx>
            <c:v>Pagos</c:v>
          </c:tx>
          <c:spPr>
            <a:solidFill>
              <a:srgbClr val="C0504D">
                <a:lumMod val="60000"/>
                <a:alpha val="75000"/>
              </a:srgbClr>
            </a:solidFill>
            <a:ln>
              <a:noFill/>
            </a:ln>
            <a:effectLst/>
            <a:sp3d>
              <a:contourClr>
                <a:schemeClr val="accent2">
                  <a:lumMod val="60000"/>
                  <a:lumMod val="75000"/>
                </a:schemeClr>
              </a:contourClr>
            </a:sp3d>
          </c:spPr>
          <c:invertIfNegative val="0"/>
          <c:cat>
            <c:numRef>
              <c:f>CashFlow!$G$8:$K$8</c:f>
              <c:numCache>
                <c:formatCode>General</c:formatCode>
                <c:ptCount val="5"/>
                <c:pt idx="0">
                  <c:v>2020</c:v>
                </c:pt>
                <c:pt idx="1">
                  <c:v>2021</c:v>
                </c:pt>
                <c:pt idx="2">
                  <c:v>2022</c:v>
                </c:pt>
                <c:pt idx="3">
                  <c:v>2023</c:v>
                </c:pt>
                <c:pt idx="4">
                  <c:v>2024</c:v>
                </c:pt>
              </c:numCache>
            </c:numRef>
          </c:cat>
          <c:val>
            <c:numRef>
              <c:f>SB!$E$271:$I$271</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1-4F4F-44C9-89B9-446EB9D82B6C}"/>
            </c:ext>
          </c:extLst>
        </c:ser>
        <c:ser>
          <c:idx val="1"/>
          <c:order val="2"/>
          <c:tx>
            <c:v>Saldo anual</c:v>
          </c:tx>
          <c:spPr>
            <a:solidFill>
              <a:srgbClr val="8064A2">
                <a:alpha val="75000"/>
              </a:srgbClr>
            </a:solidFill>
            <a:ln>
              <a:noFill/>
            </a:ln>
            <a:effectLst/>
            <a:sp3d/>
          </c:spPr>
          <c:invertIfNegative val="0"/>
          <c:cat>
            <c:numRef>
              <c:f>CashFlow!$G$8:$K$8</c:f>
              <c:numCache>
                <c:formatCode>General</c:formatCode>
                <c:ptCount val="5"/>
                <c:pt idx="0">
                  <c:v>2020</c:v>
                </c:pt>
                <c:pt idx="1">
                  <c:v>2021</c:v>
                </c:pt>
                <c:pt idx="2">
                  <c:v>2022</c:v>
                </c:pt>
                <c:pt idx="3">
                  <c:v>2023</c:v>
                </c:pt>
                <c:pt idx="4">
                  <c:v>2024</c:v>
                </c:pt>
              </c:numCache>
            </c:numRef>
          </c:cat>
          <c:val>
            <c:numRef>
              <c:f>SB!$E$272:$I$272</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6-56FD-4328-A623-DFFEFF296ACA}"/>
            </c:ext>
          </c:extLst>
        </c:ser>
        <c:dLbls>
          <c:showLegendKey val="0"/>
          <c:showVal val="0"/>
          <c:showCatName val="0"/>
          <c:showSerName val="0"/>
          <c:showPercent val="0"/>
          <c:showBubbleSize val="0"/>
        </c:dLbls>
        <c:gapWidth val="65"/>
        <c:shape val="box"/>
        <c:axId val="194907520"/>
        <c:axId val="194913408"/>
        <c:axId val="0"/>
      </c:bar3DChart>
      <c:catAx>
        <c:axId val="194907520"/>
        <c:scaling>
          <c:orientation val="minMax"/>
        </c:scaling>
        <c:delete val="1"/>
        <c:axPos val="b"/>
        <c:numFmt formatCode="General" sourceLinked="1"/>
        <c:majorTickMark val="none"/>
        <c:minorTickMark val="none"/>
        <c:tickLblPos val="low"/>
        <c:crossAx val="194913408"/>
        <c:crosses val="autoZero"/>
        <c:auto val="1"/>
        <c:lblAlgn val="ctr"/>
        <c:lblOffset val="100"/>
        <c:noMultiLvlLbl val="0"/>
      </c:catAx>
      <c:valAx>
        <c:axId val="194913408"/>
        <c:scaling>
          <c:orientation val="minMax"/>
        </c:scaling>
        <c:delete val="0"/>
        <c:axPos val="l"/>
        <c:majorGridlines>
          <c:spPr>
            <a:ln w="9525" cap="flat" cmpd="sng" algn="ctr">
              <a:solidFill>
                <a:schemeClr val="dk1">
                  <a:lumMod val="15000"/>
                  <a:lumOff val="85000"/>
                </a:schemeClr>
              </a:solidFill>
              <a:prstDash val="solid"/>
              <a:round/>
            </a:ln>
            <a:effectLst/>
          </c:spPr>
        </c:majorGridlines>
        <c:numFmt formatCode="#,##0" sourceLinked="1"/>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800" b="0" i="0" u="none" strike="noStrike" kern="1200" baseline="0">
                <a:solidFill>
                  <a:schemeClr val="bg1">
                    <a:lumMod val="50000"/>
                  </a:schemeClr>
                </a:solidFill>
                <a:latin typeface="Segoe UI" panose="020B0502040204020203" pitchFamily="34" charset="0"/>
                <a:ea typeface="+mn-ea"/>
                <a:cs typeface="Segoe UI" panose="020B0502040204020203" pitchFamily="34" charset="0"/>
              </a:defRPr>
            </a:pPr>
            <a:endParaRPr lang="es-ES"/>
          </a:p>
        </c:txPr>
        <c:crossAx val="194907520"/>
        <c:crosses val="autoZero"/>
        <c:crossBetween val="between"/>
        <c:dispUnits>
          <c:builtInUnit val="thousands"/>
          <c:dispUnitsLbl>
            <c:spPr>
              <a:noFill/>
              <a:ln>
                <a:noFill/>
              </a:ln>
              <a:effectLst/>
            </c:spPr>
            <c:txPr>
              <a:bodyPr rot="-5400000" spcFirstLastPara="1" vertOverflow="ellipsis" vert="horz" wrap="square" anchor="ctr" anchorCtr="1"/>
              <a:lstStyle/>
              <a:p>
                <a:pPr>
                  <a:defRPr sz="800" b="1" i="0" u="none" strike="noStrike" kern="1200" baseline="0">
                    <a:solidFill>
                      <a:schemeClr val="bg1">
                        <a:lumMod val="50000"/>
                      </a:schemeClr>
                    </a:solidFill>
                    <a:latin typeface="Segoe UI" panose="020B0502040204020203" pitchFamily="34" charset="0"/>
                    <a:ea typeface="+mn-ea"/>
                    <a:cs typeface="Segoe UI" panose="020B0502040204020203" pitchFamily="34" charset="0"/>
                  </a:defRPr>
                </a:pPr>
                <a:endParaRPr lang="es-ES"/>
              </a:p>
            </c:txPr>
          </c:dispUnitsLbl>
        </c:dispUnits>
      </c:valAx>
      <c:spPr>
        <a:noFill/>
        <a:ln>
          <a:noFill/>
        </a:ln>
        <a:effectLst/>
      </c:spPr>
    </c:plotArea>
    <c:legend>
      <c:legendPos val="r"/>
      <c:layout>
        <c:manualLayout>
          <c:xMode val="edge"/>
          <c:yMode val="edge"/>
          <c:x val="0.23270361011540389"/>
          <c:y val="0.94266530162286544"/>
          <c:w val="0.64928365093416573"/>
          <c:h val="5.500288924498456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bg1">
                  <a:lumMod val="50000"/>
                </a:schemeClr>
              </a:solidFill>
              <a:latin typeface="Segoe UI" panose="020B0502040204020203" pitchFamily="34" charset="0"/>
              <a:ea typeface="+mn-ea"/>
              <a:cs typeface="Segoe UI" panose="020B0502040204020203" pitchFamily="34" charset="0"/>
            </a:defRPr>
          </a:pPr>
          <a:endParaRPr lang="es-ES"/>
        </a:p>
      </c:txPr>
    </c:legend>
    <c:plotVisOnly val="1"/>
    <c:dispBlanksAs val="gap"/>
    <c:showDLblsOverMax val="0"/>
  </c:chart>
  <c:spPr>
    <a:noFill/>
    <a:ln w="9525" cap="flat" cmpd="sng" algn="ctr">
      <a:noFill/>
      <a:prstDash val="solid"/>
      <a:round/>
    </a:ln>
    <a:effectLst/>
  </c:spPr>
  <c:txPr>
    <a:bodyPr/>
    <a:lstStyle/>
    <a:p>
      <a:pPr>
        <a:defRPr/>
      </a:pPr>
      <a:endParaRPr lang="es-ES"/>
    </a:p>
  </c:txPr>
  <c:printSettings>
    <c:headerFooter alignWithMargins="0"/>
    <c:pageMargins b="1" l="0.750000000000004" r="0.750000000000004" t="1" header="0" footer="0"/>
    <c:pageSetup/>
  </c:printSettings>
  <c:userShapes r:id="rId2"/>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1" i="0" u="none" strike="noStrike" kern="1200" baseline="0">
                <a:solidFill>
                  <a:schemeClr val="bg1">
                    <a:lumMod val="65000"/>
                  </a:schemeClr>
                </a:solidFill>
                <a:latin typeface="Segoe UI Black" panose="020B0A02040204020203" pitchFamily="34" charset="0"/>
                <a:ea typeface="Segoe UI Black" panose="020B0A02040204020203" pitchFamily="34" charset="0"/>
                <a:cs typeface="+mn-cs"/>
              </a:defRPr>
            </a:pPr>
            <a:r>
              <a:rPr lang="es-ES"/>
              <a:t>Circulante (miles)</a:t>
            </a:r>
          </a:p>
        </c:rich>
      </c:tx>
      <c:layout>
        <c:manualLayout>
          <c:xMode val="edge"/>
          <c:yMode val="edge"/>
          <c:x val="0.3833546189868029"/>
          <c:y val="1.8949676251068905E-3"/>
        </c:manualLayout>
      </c:layout>
      <c:overlay val="0"/>
      <c:spPr>
        <a:noFill/>
        <a:ln>
          <a:noFill/>
        </a:ln>
        <a:effectLst/>
      </c:spPr>
    </c:title>
    <c:autoTitleDeleted val="0"/>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4838962659732285"/>
          <c:y val="0.15464308664463067"/>
          <c:w val="0.83199526053692874"/>
          <c:h val="0.70965242716753429"/>
        </c:manualLayout>
      </c:layout>
      <c:bar3DChart>
        <c:barDir val="col"/>
        <c:grouping val="clustered"/>
        <c:varyColors val="0"/>
        <c:ser>
          <c:idx val="0"/>
          <c:order val="0"/>
          <c:tx>
            <c:strRef>
              <c:f>Balances!$D$9</c:f>
              <c:strCache>
                <c:ptCount val="1"/>
                <c:pt idx="0">
                  <c:v>ACTIVO CORRIENTE</c:v>
                </c:pt>
              </c:strCache>
            </c:strRef>
          </c:tx>
          <c:spPr>
            <a:solidFill>
              <a:srgbClr val="9BBB59">
                <a:lumMod val="75000"/>
                <a:alpha val="65000"/>
              </a:srgbClr>
            </a:solidFill>
            <a:ln>
              <a:solidFill>
                <a:srgbClr val="9BBB59">
                  <a:lumMod val="75000"/>
                </a:srgbClr>
              </a:solidFill>
            </a:ln>
            <a:effectLst/>
            <a:sp3d contourW="9525">
              <a:contourClr>
                <a:schemeClr val="accent2">
                  <a:lumMod val="75000"/>
                </a:schemeClr>
              </a:contourClr>
            </a:sp3d>
          </c:spPr>
          <c:invertIfNegative val="0"/>
          <c:cat>
            <c:numRef>
              <c:f>Balances!$F$4:$J$4</c:f>
              <c:numCache>
                <c:formatCode>General</c:formatCode>
                <c:ptCount val="5"/>
                <c:pt idx="0">
                  <c:v>2020</c:v>
                </c:pt>
                <c:pt idx="1">
                  <c:v>2021</c:v>
                </c:pt>
                <c:pt idx="2">
                  <c:v>2022</c:v>
                </c:pt>
                <c:pt idx="3">
                  <c:v>2023</c:v>
                </c:pt>
                <c:pt idx="4">
                  <c:v>2024</c:v>
                </c:pt>
              </c:numCache>
            </c:numRef>
          </c:cat>
          <c:val>
            <c:numRef>
              <c:f>Balances!$F$9:$J$9</c:f>
              <c:numCache>
                <c:formatCode>#,##0_ ;[Red]\-#,##0\ </c:formatCode>
                <c:ptCount val="5"/>
                <c:pt idx="0">
                  <c:v>0</c:v>
                </c:pt>
                <c:pt idx="1">
                  <c:v>0</c:v>
                </c:pt>
                <c:pt idx="2">
                  <c:v>0</c:v>
                </c:pt>
                <c:pt idx="3">
                  <c:v>0</c:v>
                </c:pt>
                <c:pt idx="4">
                  <c:v>0</c:v>
                </c:pt>
              </c:numCache>
            </c:numRef>
          </c:val>
          <c:extLst>
            <c:ext xmlns:c16="http://schemas.microsoft.com/office/drawing/2014/chart" uri="{C3380CC4-5D6E-409C-BE32-E72D297353CC}">
              <c16:uniqueId val="{00000000-4F4F-44C9-89B9-446EB9D82B6C}"/>
            </c:ext>
          </c:extLst>
        </c:ser>
        <c:ser>
          <c:idx val="1"/>
          <c:order val="1"/>
          <c:tx>
            <c:strRef>
              <c:f>Balances!$D$24</c:f>
              <c:strCache>
                <c:ptCount val="1"/>
                <c:pt idx="0">
                  <c:v>PASIVO CORRIENTE</c:v>
                </c:pt>
              </c:strCache>
            </c:strRef>
          </c:tx>
          <c:invertIfNegative val="0"/>
          <c:cat>
            <c:numRef>
              <c:f>Balances!$F$4:$J$4</c:f>
              <c:numCache>
                <c:formatCode>General</c:formatCode>
                <c:ptCount val="5"/>
                <c:pt idx="0">
                  <c:v>2020</c:v>
                </c:pt>
                <c:pt idx="1">
                  <c:v>2021</c:v>
                </c:pt>
                <c:pt idx="2">
                  <c:v>2022</c:v>
                </c:pt>
                <c:pt idx="3">
                  <c:v>2023</c:v>
                </c:pt>
                <c:pt idx="4">
                  <c:v>2024</c:v>
                </c:pt>
              </c:numCache>
            </c:numRef>
          </c:cat>
          <c:val>
            <c:numRef>
              <c:f>Balances!$F$24:$J$24</c:f>
              <c:numCache>
                <c:formatCode>#,##0_ ;[Red]\-#,##0\ </c:formatCode>
                <c:ptCount val="5"/>
                <c:pt idx="0">
                  <c:v>0</c:v>
                </c:pt>
                <c:pt idx="1">
                  <c:v>0</c:v>
                </c:pt>
                <c:pt idx="2">
                  <c:v>0</c:v>
                </c:pt>
                <c:pt idx="3">
                  <c:v>0</c:v>
                </c:pt>
                <c:pt idx="4">
                  <c:v>0</c:v>
                </c:pt>
              </c:numCache>
            </c:numRef>
          </c:val>
          <c:extLst>
            <c:ext xmlns:c16="http://schemas.microsoft.com/office/drawing/2014/chart" uri="{C3380CC4-5D6E-409C-BE32-E72D297353CC}">
              <c16:uniqueId val="{00000004-A7C7-4ADC-BA9A-492D90C84DCE}"/>
            </c:ext>
          </c:extLst>
        </c:ser>
        <c:dLbls>
          <c:showLegendKey val="0"/>
          <c:showVal val="0"/>
          <c:showCatName val="0"/>
          <c:showSerName val="0"/>
          <c:showPercent val="0"/>
          <c:showBubbleSize val="0"/>
        </c:dLbls>
        <c:gapWidth val="65"/>
        <c:shape val="box"/>
        <c:axId val="194907520"/>
        <c:axId val="194913408"/>
        <c:axId val="0"/>
      </c:bar3DChart>
      <c:catAx>
        <c:axId val="194907520"/>
        <c:scaling>
          <c:orientation val="minMax"/>
        </c:scaling>
        <c:delete val="0"/>
        <c:axPos val="b"/>
        <c:numFmt formatCode="General" sourceLinked="1"/>
        <c:majorTickMark val="out"/>
        <c:minorTickMark val="none"/>
        <c:tickLblPos val="nextTo"/>
        <c:txPr>
          <a:bodyPr/>
          <a:lstStyle/>
          <a:p>
            <a:pPr>
              <a:defRPr sz="800">
                <a:solidFill>
                  <a:schemeClr val="bg1">
                    <a:lumMod val="50000"/>
                  </a:schemeClr>
                </a:solidFill>
                <a:latin typeface="Segoe UI" panose="020B0502040204020203" pitchFamily="34" charset="0"/>
                <a:cs typeface="Segoe UI" panose="020B0502040204020203" pitchFamily="34" charset="0"/>
              </a:defRPr>
            </a:pPr>
            <a:endParaRPr lang="es-ES"/>
          </a:p>
        </c:txPr>
        <c:crossAx val="194913408"/>
        <c:crosses val="autoZero"/>
        <c:auto val="1"/>
        <c:lblAlgn val="ctr"/>
        <c:lblOffset val="100"/>
        <c:noMultiLvlLbl val="0"/>
      </c:catAx>
      <c:valAx>
        <c:axId val="194913408"/>
        <c:scaling>
          <c:orientation val="minMax"/>
        </c:scaling>
        <c:delete val="0"/>
        <c:axPos val="l"/>
        <c:majorGridlines>
          <c:spPr>
            <a:ln w="9525" cap="flat" cmpd="sng" algn="ctr">
              <a:solidFill>
                <a:schemeClr val="dk1">
                  <a:lumMod val="15000"/>
                  <a:lumOff val="85000"/>
                </a:schemeClr>
              </a:solidFill>
              <a:round/>
            </a:ln>
            <a:effectLst/>
          </c:spPr>
        </c:majorGridlines>
        <c:numFmt formatCode="#,##0_ ;[Red]\-#,##0\ " sourceLinked="1"/>
        <c:majorTickMark val="out"/>
        <c:minorTickMark val="none"/>
        <c:tickLblPos val="nextTo"/>
        <c:spPr>
          <a:noFill/>
          <a:ln>
            <a:noFill/>
          </a:ln>
          <a:effectLst/>
        </c:spPr>
        <c:txPr>
          <a:bodyPr rot="0" spcFirstLastPara="1" vertOverflow="ellipsis" wrap="square" anchor="ctr" anchorCtr="1"/>
          <a:lstStyle/>
          <a:p>
            <a:pPr>
              <a:defRPr sz="800" b="0" i="0" u="none" strike="noStrike" kern="1200" baseline="0">
                <a:solidFill>
                  <a:schemeClr val="bg1">
                    <a:lumMod val="50000"/>
                  </a:schemeClr>
                </a:solidFill>
                <a:latin typeface="Segoe UI" panose="020B0502040204020203" pitchFamily="34" charset="0"/>
                <a:ea typeface="+mn-ea"/>
                <a:cs typeface="Segoe UI" panose="020B0502040204020203" pitchFamily="34" charset="0"/>
              </a:defRPr>
            </a:pPr>
            <a:endParaRPr lang="es-ES"/>
          </a:p>
        </c:txPr>
        <c:crossAx val="194907520"/>
        <c:crosses val="autoZero"/>
        <c:crossBetween val="between"/>
        <c:dispUnits>
          <c:builtInUnit val="thousands"/>
        </c:dispUnits>
      </c:valAx>
      <c:spPr>
        <a:noFill/>
        <a:ln>
          <a:noFill/>
        </a:ln>
        <a:effectLst/>
      </c:spPr>
    </c:plotArea>
    <c:legend>
      <c:legendPos val="r"/>
      <c:layout>
        <c:manualLayout>
          <c:xMode val="edge"/>
          <c:yMode val="edge"/>
          <c:x val="0.39105839105911938"/>
          <c:y val="0.92292662756295107"/>
          <c:w val="0.53801962312527774"/>
          <c:h val="7.5259928759926376E-2"/>
        </c:manualLayout>
      </c:layout>
      <c:overlay val="0"/>
      <c:txPr>
        <a:bodyPr/>
        <a:lstStyle/>
        <a:p>
          <a:pPr>
            <a:defRPr sz="800">
              <a:solidFill>
                <a:schemeClr val="bg1">
                  <a:lumMod val="65000"/>
                </a:schemeClr>
              </a:solidFill>
              <a:latin typeface="Segoe UI" panose="020B0502040204020203" pitchFamily="34" charset="0"/>
              <a:cs typeface="Segoe UI" panose="020B0502040204020203" pitchFamily="34" charset="0"/>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alignWithMargins="0"/>
    <c:pageMargins b="1" l="0.750000000000004" r="0.750000000000004" t="1" header="0" footer="0"/>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chemeClr val="bg1">
                    <a:lumMod val="65000"/>
                  </a:schemeClr>
                </a:solidFill>
                <a:latin typeface="Segoe UI Black" panose="020B0A02040204020203" pitchFamily="34" charset="0"/>
                <a:ea typeface="Segoe UI Black" panose="020B0A02040204020203" pitchFamily="34" charset="0"/>
                <a:cs typeface="+mn-cs"/>
              </a:defRPr>
            </a:pPr>
            <a:r>
              <a:rPr lang="es-ES"/>
              <a:t>Fondo de maniobra (miles)</a:t>
            </a:r>
          </a:p>
        </c:rich>
      </c:tx>
      <c:layout>
        <c:manualLayout>
          <c:xMode val="edge"/>
          <c:yMode val="edge"/>
          <c:x val="0.32472804194376126"/>
          <c:y val="6.5666410514571422E-3"/>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bg1">
                  <a:lumMod val="65000"/>
                </a:schemeClr>
              </a:solidFill>
              <a:latin typeface="Segoe UI Black" panose="020B0A02040204020203" pitchFamily="34" charset="0"/>
              <a:ea typeface="Segoe UI Black" panose="020B0A02040204020203" pitchFamily="34" charset="0"/>
              <a:cs typeface="+mn-cs"/>
            </a:defRPr>
          </a:pPr>
          <a:endParaRPr lang="es-ES"/>
        </a:p>
      </c:txPr>
    </c:title>
    <c:autoTitleDeleted val="0"/>
    <c:view3D>
      <c:rotX val="0"/>
      <c:rotY val="0"/>
      <c:depthPercent val="60"/>
      <c:rAngAx val="0"/>
      <c:perspective val="100"/>
    </c:view3D>
    <c:floor>
      <c:thickness val="0"/>
      <c:spPr>
        <a:solidFill>
          <a:schemeClr val="lt1">
            <a:lumMod val="95000"/>
          </a:schemeClr>
        </a:solidFill>
        <a:ln w="9525" cap="flat" cmpd="sng" algn="ctr">
          <a:noFill/>
          <a:prstDash val="solid"/>
          <a:round/>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76403516605121"/>
          <c:y val="0.13602122409117465"/>
          <c:w val="0.82186914930495647"/>
          <c:h val="0.70965242716753429"/>
        </c:manualLayout>
      </c:layout>
      <c:bar3DChart>
        <c:barDir val="col"/>
        <c:grouping val="clustered"/>
        <c:varyColors val="0"/>
        <c:ser>
          <c:idx val="0"/>
          <c:order val="0"/>
          <c:tx>
            <c:v>AÑOS</c:v>
          </c:tx>
          <c:spPr>
            <a:solidFill>
              <a:schemeClr val="accent1">
                <a:alpha val="76000"/>
              </a:schemeClr>
            </a:solidFill>
            <a:ln>
              <a:solidFill>
                <a:schemeClr val="accent5">
                  <a:lumMod val="75000"/>
                </a:schemeClr>
              </a:solidFill>
            </a:ln>
            <a:effectLst/>
            <a:sp3d contourW="9525">
              <a:contourClr>
                <a:schemeClr val="accent5">
                  <a:lumMod val="75000"/>
                </a:schemeClr>
              </a:contourClr>
            </a:sp3d>
          </c:spPr>
          <c:invertIfNegative val="0"/>
          <c:cat>
            <c:numRef>
              <c:f>CashFlow!$G$8:$K$8</c:f>
              <c:numCache>
                <c:formatCode>General</c:formatCode>
                <c:ptCount val="5"/>
                <c:pt idx="0">
                  <c:v>2020</c:v>
                </c:pt>
                <c:pt idx="1">
                  <c:v>2021</c:v>
                </c:pt>
                <c:pt idx="2">
                  <c:v>2022</c:v>
                </c:pt>
                <c:pt idx="3">
                  <c:v>2023</c:v>
                </c:pt>
                <c:pt idx="4">
                  <c:v>2024</c:v>
                </c:pt>
              </c:numCache>
            </c:numRef>
          </c:cat>
          <c:val>
            <c:numRef>
              <c:f>SB!$G$66:$K$66</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4F4F-44C9-89B9-446EB9D82B6C}"/>
            </c:ext>
          </c:extLst>
        </c:ser>
        <c:dLbls>
          <c:showLegendKey val="0"/>
          <c:showVal val="0"/>
          <c:showCatName val="0"/>
          <c:showSerName val="0"/>
          <c:showPercent val="0"/>
          <c:showBubbleSize val="0"/>
        </c:dLbls>
        <c:gapWidth val="65"/>
        <c:shape val="box"/>
        <c:axId val="194907520"/>
        <c:axId val="194913408"/>
        <c:axId val="0"/>
      </c:bar3DChart>
      <c:catAx>
        <c:axId val="194907520"/>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bg1">
                    <a:lumMod val="50000"/>
                  </a:schemeClr>
                </a:solidFill>
                <a:latin typeface="Segoe UI" panose="020B0502040204020203" pitchFamily="34" charset="0"/>
                <a:ea typeface="+mn-ea"/>
                <a:cs typeface="Segoe UI" panose="020B0502040204020203" pitchFamily="34" charset="0"/>
              </a:defRPr>
            </a:pPr>
            <a:endParaRPr lang="es-ES"/>
          </a:p>
        </c:txPr>
        <c:crossAx val="194913408"/>
        <c:crosses val="autoZero"/>
        <c:auto val="1"/>
        <c:lblAlgn val="ctr"/>
        <c:lblOffset val="100"/>
        <c:noMultiLvlLbl val="0"/>
      </c:catAx>
      <c:valAx>
        <c:axId val="194913408"/>
        <c:scaling>
          <c:orientation val="minMax"/>
        </c:scaling>
        <c:delete val="0"/>
        <c:axPos val="l"/>
        <c:majorGridlines>
          <c:spPr>
            <a:ln w="9525" cap="flat" cmpd="sng" algn="ctr">
              <a:solidFill>
                <a:schemeClr val="dk1">
                  <a:lumMod val="15000"/>
                  <a:lumOff val="85000"/>
                </a:schemeClr>
              </a:solidFill>
              <a:prstDash val="solid"/>
              <a:round/>
            </a:ln>
            <a:effectLst/>
          </c:spPr>
        </c:majorGridlines>
        <c:numFmt formatCode="#,##0" sourceLinked="0"/>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800" b="0" i="0" u="none" strike="noStrike" kern="1200" baseline="0">
                <a:solidFill>
                  <a:schemeClr val="bg1">
                    <a:lumMod val="50000"/>
                  </a:schemeClr>
                </a:solidFill>
                <a:latin typeface="Segoe UI" panose="020B0502040204020203" pitchFamily="34" charset="0"/>
                <a:ea typeface="+mn-ea"/>
                <a:cs typeface="Segoe UI" panose="020B0502040204020203" pitchFamily="34" charset="0"/>
              </a:defRPr>
            </a:pPr>
            <a:endParaRPr lang="es-ES"/>
          </a:p>
        </c:txPr>
        <c:crossAx val="194907520"/>
        <c:crosses val="autoZero"/>
        <c:crossBetween val="between"/>
        <c:dispUnits>
          <c:builtInUnit val="thousands"/>
        </c:dispUnits>
      </c:valAx>
      <c:spPr>
        <a:no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es-ES"/>
    </a:p>
  </c:txPr>
  <c:printSettings>
    <c:headerFooter alignWithMargins="0"/>
    <c:pageMargins b="1" l="0.750000000000004" r="0.750000000000004" t="1" header="0" footer="0"/>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1" i="0" u="none" strike="noStrike" kern="1200" baseline="0">
                <a:solidFill>
                  <a:schemeClr val="bg1">
                    <a:lumMod val="65000"/>
                  </a:schemeClr>
                </a:solidFill>
                <a:latin typeface="Segoe UI Black" panose="020B0A02040204020203" pitchFamily="34" charset="0"/>
                <a:ea typeface="Segoe UI Black" panose="020B0A02040204020203" pitchFamily="34" charset="0"/>
                <a:cs typeface="+mn-cs"/>
              </a:defRPr>
            </a:pPr>
            <a:r>
              <a:rPr lang="es-ES"/>
              <a:t>Endeudamiento (miles)  </a:t>
            </a:r>
          </a:p>
        </c:rich>
      </c:tx>
      <c:layout>
        <c:manualLayout>
          <c:xMode val="edge"/>
          <c:yMode val="edge"/>
          <c:x val="0.3833546189868029"/>
          <c:y val="1.8949676251068905E-3"/>
        </c:manualLayout>
      </c:layout>
      <c:overlay val="0"/>
      <c:spPr>
        <a:noFill/>
        <a:ln>
          <a:noFill/>
        </a:ln>
        <a:effectLst/>
      </c:spPr>
    </c:title>
    <c:autoTitleDeleted val="0"/>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76403516605121"/>
          <c:y val="0.13602122409117465"/>
          <c:w val="0.81349386029881676"/>
          <c:h val="0.70965242716753429"/>
        </c:manualLayout>
      </c:layout>
      <c:bar3DChart>
        <c:barDir val="col"/>
        <c:grouping val="clustered"/>
        <c:varyColors val="0"/>
        <c:ser>
          <c:idx val="0"/>
          <c:order val="0"/>
          <c:tx>
            <c:v>Largo Plazo</c:v>
          </c:tx>
          <c:spPr>
            <a:solidFill>
              <a:srgbClr val="9BBB59">
                <a:lumMod val="75000"/>
                <a:alpha val="65000"/>
              </a:srgbClr>
            </a:solidFill>
            <a:ln>
              <a:solidFill>
                <a:srgbClr val="9BBB59">
                  <a:lumMod val="75000"/>
                </a:srgbClr>
              </a:solidFill>
            </a:ln>
            <a:effectLst/>
            <a:sp3d contourW="9525">
              <a:contourClr>
                <a:schemeClr val="accent2">
                  <a:lumMod val="75000"/>
                </a:schemeClr>
              </a:contourClr>
            </a:sp3d>
          </c:spPr>
          <c:invertIfNegative val="0"/>
          <c:cat>
            <c:numRef>
              <c:f>Balances!$F$4:$J$4</c:f>
              <c:numCache>
                <c:formatCode>General</c:formatCode>
                <c:ptCount val="5"/>
                <c:pt idx="0">
                  <c:v>2020</c:v>
                </c:pt>
                <c:pt idx="1">
                  <c:v>2021</c:v>
                </c:pt>
                <c:pt idx="2">
                  <c:v>2022</c:v>
                </c:pt>
                <c:pt idx="3">
                  <c:v>2023</c:v>
                </c:pt>
                <c:pt idx="4">
                  <c:v>2024</c:v>
                </c:pt>
              </c:numCache>
            </c:numRef>
          </c:cat>
          <c:val>
            <c:numRef>
              <c:f>Balances!$F$20:$J$20</c:f>
              <c:numCache>
                <c:formatCode>#,##0_ ;[Red]\-#,##0\ </c:formatCode>
                <c:ptCount val="5"/>
                <c:pt idx="0">
                  <c:v>0</c:v>
                </c:pt>
                <c:pt idx="1">
                  <c:v>0</c:v>
                </c:pt>
                <c:pt idx="2">
                  <c:v>0</c:v>
                </c:pt>
                <c:pt idx="3">
                  <c:v>0</c:v>
                </c:pt>
                <c:pt idx="4">
                  <c:v>0</c:v>
                </c:pt>
              </c:numCache>
            </c:numRef>
          </c:val>
          <c:extLst>
            <c:ext xmlns:c16="http://schemas.microsoft.com/office/drawing/2014/chart" uri="{C3380CC4-5D6E-409C-BE32-E72D297353CC}">
              <c16:uniqueId val="{00000000-4F4F-44C9-89B9-446EB9D82B6C}"/>
            </c:ext>
          </c:extLst>
        </c:ser>
        <c:ser>
          <c:idx val="1"/>
          <c:order val="1"/>
          <c:tx>
            <c:v>Corto Plazo</c:v>
          </c:tx>
          <c:spPr>
            <a:solidFill>
              <a:srgbClr val="C0504D">
                <a:lumMod val="75000"/>
                <a:alpha val="60000"/>
              </a:srgbClr>
            </a:solidFill>
            <a:ln>
              <a:solidFill>
                <a:srgbClr val="C0504D">
                  <a:lumMod val="60000"/>
                  <a:lumOff val="40000"/>
                </a:srgbClr>
              </a:solidFill>
            </a:ln>
          </c:spPr>
          <c:invertIfNegative val="0"/>
          <c:cat>
            <c:numRef>
              <c:f>Balances!$F$4:$J$4</c:f>
              <c:numCache>
                <c:formatCode>General</c:formatCode>
                <c:ptCount val="5"/>
                <c:pt idx="0">
                  <c:v>2020</c:v>
                </c:pt>
                <c:pt idx="1">
                  <c:v>2021</c:v>
                </c:pt>
                <c:pt idx="2">
                  <c:v>2022</c:v>
                </c:pt>
                <c:pt idx="3">
                  <c:v>2023</c:v>
                </c:pt>
                <c:pt idx="4">
                  <c:v>2024</c:v>
                </c:pt>
              </c:numCache>
            </c:numRef>
          </c:cat>
          <c:val>
            <c:numRef>
              <c:f>Balances!$F$24:$J$24</c:f>
              <c:numCache>
                <c:formatCode>#,##0_ ;[Red]\-#,##0\ </c:formatCode>
                <c:ptCount val="5"/>
                <c:pt idx="0">
                  <c:v>0</c:v>
                </c:pt>
                <c:pt idx="1">
                  <c:v>0</c:v>
                </c:pt>
                <c:pt idx="2">
                  <c:v>0</c:v>
                </c:pt>
                <c:pt idx="3">
                  <c:v>0</c:v>
                </c:pt>
                <c:pt idx="4">
                  <c:v>0</c:v>
                </c:pt>
              </c:numCache>
            </c:numRef>
          </c:val>
          <c:extLst>
            <c:ext xmlns:c16="http://schemas.microsoft.com/office/drawing/2014/chart" uri="{C3380CC4-5D6E-409C-BE32-E72D297353CC}">
              <c16:uniqueId val="{00000001-8D1A-46B5-B3C2-F84091AC472A}"/>
            </c:ext>
          </c:extLst>
        </c:ser>
        <c:dLbls>
          <c:showLegendKey val="0"/>
          <c:showVal val="0"/>
          <c:showCatName val="0"/>
          <c:showSerName val="0"/>
          <c:showPercent val="0"/>
          <c:showBubbleSize val="0"/>
        </c:dLbls>
        <c:gapWidth val="65"/>
        <c:shape val="box"/>
        <c:axId val="194907520"/>
        <c:axId val="194913408"/>
        <c:axId val="0"/>
      </c:bar3DChart>
      <c:catAx>
        <c:axId val="194907520"/>
        <c:scaling>
          <c:orientation val="minMax"/>
        </c:scaling>
        <c:delete val="0"/>
        <c:axPos val="b"/>
        <c:numFmt formatCode="General" sourceLinked="1"/>
        <c:majorTickMark val="out"/>
        <c:minorTickMark val="none"/>
        <c:tickLblPos val="nextTo"/>
        <c:txPr>
          <a:bodyPr/>
          <a:lstStyle/>
          <a:p>
            <a:pPr>
              <a:defRPr sz="800">
                <a:solidFill>
                  <a:schemeClr val="bg1">
                    <a:lumMod val="50000"/>
                  </a:schemeClr>
                </a:solidFill>
                <a:latin typeface="Segoe UI" panose="020B0502040204020203" pitchFamily="34" charset="0"/>
                <a:cs typeface="Segoe UI" panose="020B0502040204020203" pitchFamily="34" charset="0"/>
              </a:defRPr>
            </a:pPr>
            <a:endParaRPr lang="es-ES"/>
          </a:p>
        </c:txPr>
        <c:crossAx val="194913408"/>
        <c:crosses val="autoZero"/>
        <c:auto val="1"/>
        <c:lblAlgn val="ctr"/>
        <c:lblOffset val="100"/>
        <c:noMultiLvlLbl val="0"/>
      </c:catAx>
      <c:valAx>
        <c:axId val="194913408"/>
        <c:scaling>
          <c:orientation val="minMax"/>
        </c:scaling>
        <c:delete val="0"/>
        <c:axPos val="l"/>
        <c:majorGridlines>
          <c:spPr>
            <a:ln w="9525" cap="flat" cmpd="sng" algn="ctr">
              <a:solidFill>
                <a:schemeClr val="dk1">
                  <a:lumMod val="15000"/>
                  <a:lumOff val="85000"/>
                </a:schemeClr>
              </a:solidFill>
              <a:round/>
            </a:ln>
            <a:effectLst/>
          </c:spPr>
        </c:majorGridlines>
        <c:numFmt formatCode="#,##0_ ;[Red]\-#,##0\ " sourceLinked="1"/>
        <c:majorTickMark val="out"/>
        <c:minorTickMark val="none"/>
        <c:tickLblPos val="nextTo"/>
        <c:spPr>
          <a:noFill/>
          <a:ln>
            <a:noFill/>
          </a:ln>
          <a:effectLst/>
        </c:spPr>
        <c:txPr>
          <a:bodyPr rot="0" spcFirstLastPara="1" vertOverflow="ellipsis" wrap="square" anchor="ctr" anchorCtr="1"/>
          <a:lstStyle/>
          <a:p>
            <a:pPr>
              <a:defRPr sz="800" b="0" i="0" u="none" strike="noStrike" kern="1200" baseline="0">
                <a:solidFill>
                  <a:schemeClr val="bg1">
                    <a:lumMod val="50000"/>
                  </a:schemeClr>
                </a:solidFill>
                <a:latin typeface="Segoe UI" panose="020B0502040204020203" pitchFamily="34" charset="0"/>
                <a:ea typeface="+mn-ea"/>
                <a:cs typeface="Segoe UI" panose="020B0502040204020203" pitchFamily="34" charset="0"/>
              </a:defRPr>
            </a:pPr>
            <a:endParaRPr lang="es-ES"/>
          </a:p>
        </c:txPr>
        <c:crossAx val="194907520"/>
        <c:crosses val="autoZero"/>
        <c:crossBetween val="between"/>
        <c:dispUnits>
          <c:builtInUnit val="thousands"/>
        </c:dispUnits>
      </c:valAx>
      <c:spPr>
        <a:noFill/>
        <a:ln>
          <a:noFill/>
        </a:ln>
        <a:effectLst/>
      </c:spPr>
    </c:plotArea>
    <c:legend>
      <c:legendPos val="r"/>
      <c:layout>
        <c:manualLayout>
          <c:xMode val="edge"/>
          <c:yMode val="edge"/>
          <c:x val="0.56463186825490563"/>
          <c:y val="0.91566933973582521"/>
          <c:w val="0.37250329115236885"/>
          <c:h val="6.4817303445110316E-2"/>
        </c:manualLayout>
      </c:layout>
      <c:overlay val="0"/>
      <c:txPr>
        <a:bodyPr/>
        <a:lstStyle/>
        <a:p>
          <a:pPr>
            <a:defRPr sz="800">
              <a:solidFill>
                <a:schemeClr val="bg1">
                  <a:lumMod val="65000"/>
                </a:schemeClr>
              </a:solidFill>
              <a:latin typeface="Segoe UI" panose="020B0502040204020203" pitchFamily="34" charset="0"/>
              <a:cs typeface="Segoe UI" panose="020B0502040204020203" pitchFamily="34" charset="0"/>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alignWithMargins="0"/>
    <c:pageMargins b="1" l="0.750000000000004" r="0.750000000000004" t="1" header="0" footer="0"/>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chemeClr val="bg1">
                    <a:lumMod val="50000"/>
                  </a:schemeClr>
                </a:solidFill>
              </a:defRPr>
            </a:pPr>
            <a:r>
              <a:rPr lang="es-ES" sz="1200" b="1">
                <a:solidFill>
                  <a:schemeClr val="bg1">
                    <a:lumMod val="65000"/>
                  </a:schemeClr>
                </a:solidFill>
              </a:rPr>
              <a:t>Balance</a:t>
            </a:r>
            <a:r>
              <a:rPr lang="es-ES" sz="1400" b="1">
                <a:solidFill>
                  <a:schemeClr val="bg1">
                    <a:lumMod val="65000"/>
                  </a:schemeClr>
                </a:solidFill>
              </a:rPr>
              <a:t> </a:t>
            </a:r>
            <a:r>
              <a:rPr lang="es-ES" sz="1050" b="1">
                <a:solidFill>
                  <a:schemeClr val="bg1">
                    <a:lumMod val="65000"/>
                  </a:schemeClr>
                </a:solidFill>
              </a:rPr>
              <a:t>(1er año)</a:t>
            </a:r>
          </a:p>
        </c:rich>
      </c:tx>
      <c:layout>
        <c:manualLayout>
          <c:xMode val="edge"/>
          <c:yMode val="edge"/>
          <c:x val="0.36026222749553566"/>
          <c:y val="3.7442519685039369E-3"/>
        </c:manualLayout>
      </c:layout>
      <c:overlay val="0"/>
      <c:spPr>
        <a:noFill/>
        <a:ln w="3175">
          <a:noFill/>
          <a:prstDash val="solid"/>
        </a:ln>
      </c:spPr>
    </c:title>
    <c:autoTitleDeleted val="0"/>
    <c:view3D>
      <c:rotX val="10"/>
      <c:rotY val="0"/>
      <c:rAngAx val="0"/>
      <c:perspective val="20"/>
    </c:view3D>
    <c:floor>
      <c:thickness val="0"/>
      <c:spPr>
        <a:noFill/>
        <a:ln w="9525">
          <a:noFill/>
        </a:ln>
      </c:spPr>
    </c:floor>
    <c:sideWall>
      <c:thickness val="0"/>
      <c:spPr>
        <a:noFill/>
        <a:ln w="25400">
          <a:noFill/>
        </a:ln>
      </c:spPr>
    </c:sideWall>
    <c:backWall>
      <c:thickness val="0"/>
      <c:spPr>
        <a:noFill/>
        <a:ln w="25400">
          <a:noFill/>
        </a:ln>
      </c:spPr>
    </c:backWall>
    <c:plotArea>
      <c:layout>
        <c:manualLayout>
          <c:layoutTarget val="inner"/>
          <c:xMode val="edge"/>
          <c:yMode val="edge"/>
          <c:x val="3.2828865306483684E-2"/>
          <c:y val="0.12274389867705515"/>
          <c:w val="0.94645586319623654"/>
          <c:h val="0.64638829237254602"/>
        </c:manualLayout>
      </c:layout>
      <c:bar3DChart>
        <c:barDir val="col"/>
        <c:grouping val="stacked"/>
        <c:varyColors val="0"/>
        <c:ser>
          <c:idx val="3"/>
          <c:order val="0"/>
          <c:tx>
            <c:strRef>
              <c:f>SB!$D$280</c:f>
              <c:strCache>
                <c:ptCount val="1"/>
                <c:pt idx="0">
                  <c:v>no corriente</c:v>
                </c:pt>
              </c:strCache>
            </c:strRef>
          </c:tx>
          <c:spPr>
            <a:solidFill>
              <a:schemeClr val="bg2">
                <a:lumMod val="50000"/>
              </a:schemeClr>
            </a:solidFill>
            <a:ln w="3175">
              <a:solidFill>
                <a:schemeClr val="bg2">
                  <a:lumMod val="50000"/>
                </a:schemeClr>
              </a:solidFill>
              <a:prstDash val="solid"/>
            </a:ln>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0-6422-4060-96A5-65F597884307}"/>
                </c:ext>
              </c:extLst>
            </c:dLbl>
            <c:spPr>
              <a:noFill/>
              <a:ln w="25400">
                <a:noFill/>
              </a:ln>
            </c:spPr>
            <c:txPr>
              <a:bodyPr/>
              <a:lstStyle/>
              <a:p>
                <a:pPr>
                  <a:defRPr sz="90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SB!$E$278:$G$278</c:f>
              <c:strCache>
                <c:ptCount val="3"/>
                <c:pt idx="0">
                  <c:v>Activo</c:v>
                </c:pt>
                <c:pt idx="1">
                  <c:v>Fdo. Maniobra</c:v>
                </c:pt>
                <c:pt idx="2">
                  <c:v>PN y Pasivo</c:v>
                </c:pt>
              </c:strCache>
            </c:strRef>
          </c:cat>
          <c:val>
            <c:numRef>
              <c:f>SB!$E$280:$G$280</c:f>
              <c:numCache>
                <c:formatCode>#,##0</c:formatCode>
                <c:ptCount val="3"/>
                <c:pt idx="0">
                  <c:v>0</c:v>
                </c:pt>
                <c:pt idx="2">
                  <c:v>0</c:v>
                </c:pt>
              </c:numCache>
            </c:numRef>
          </c:val>
          <c:extLst>
            <c:ext xmlns:c16="http://schemas.microsoft.com/office/drawing/2014/chart" uri="{C3380CC4-5D6E-409C-BE32-E72D297353CC}">
              <c16:uniqueId val="{00000001-6422-4060-96A5-65F597884307}"/>
            </c:ext>
          </c:extLst>
        </c:ser>
        <c:ser>
          <c:idx val="1"/>
          <c:order val="1"/>
          <c:tx>
            <c:strRef>
              <c:f>SB!$D$279</c:f>
              <c:strCache>
                <c:ptCount val="1"/>
                <c:pt idx="0">
                  <c:v>corriente</c:v>
                </c:pt>
              </c:strCache>
            </c:strRef>
          </c:tx>
          <c:spPr>
            <a:solidFill>
              <a:srgbClr val="CCFFCC"/>
            </a:solidFill>
            <a:ln w="3175">
              <a:solidFill>
                <a:schemeClr val="bg2">
                  <a:lumMod val="50000"/>
                </a:schemeClr>
              </a:solidFill>
              <a:prstDash val="solid"/>
            </a:ln>
          </c:spPr>
          <c:invertIfNegative val="0"/>
          <c:dPt>
            <c:idx val="0"/>
            <c:invertIfNegative val="0"/>
            <c:bubble3D val="0"/>
            <c:spPr>
              <a:solidFill>
                <a:schemeClr val="bg2">
                  <a:lumMod val="90000"/>
                </a:schemeClr>
              </a:solidFill>
              <a:ln w="3175">
                <a:solidFill>
                  <a:schemeClr val="bg2">
                    <a:lumMod val="90000"/>
                  </a:schemeClr>
                </a:solidFill>
                <a:prstDash val="solid"/>
              </a:ln>
            </c:spPr>
            <c:extLst>
              <c:ext xmlns:c16="http://schemas.microsoft.com/office/drawing/2014/chart" uri="{C3380CC4-5D6E-409C-BE32-E72D297353CC}">
                <c16:uniqueId val="{00000002-6422-4060-96A5-65F597884307}"/>
              </c:ext>
            </c:extLst>
          </c:dPt>
          <c:dPt>
            <c:idx val="1"/>
            <c:invertIfNegative val="0"/>
            <c:bubble3D val="0"/>
            <c:spPr>
              <a:noFill/>
              <a:ln w="25400">
                <a:noFill/>
              </a:ln>
            </c:spPr>
            <c:extLst>
              <c:ext xmlns:c16="http://schemas.microsoft.com/office/drawing/2014/chart" uri="{C3380CC4-5D6E-409C-BE32-E72D297353CC}">
                <c16:uniqueId val="{00000003-6422-4060-96A5-65F597884307}"/>
              </c:ext>
            </c:extLst>
          </c:dPt>
          <c:dPt>
            <c:idx val="2"/>
            <c:invertIfNegative val="0"/>
            <c:bubble3D val="0"/>
            <c:spPr>
              <a:solidFill>
                <a:schemeClr val="bg2">
                  <a:lumMod val="90000"/>
                </a:schemeClr>
              </a:solidFill>
              <a:ln w="3175">
                <a:solidFill>
                  <a:schemeClr val="bg2">
                    <a:lumMod val="90000"/>
                  </a:schemeClr>
                </a:solidFill>
                <a:prstDash val="solid"/>
              </a:ln>
            </c:spPr>
            <c:extLst>
              <c:ext xmlns:c16="http://schemas.microsoft.com/office/drawing/2014/chart" uri="{C3380CC4-5D6E-409C-BE32-E72D297353CC}">
                <c16:uniqueId val="{00000004-6422-4060-96A5-65F597884307}"/>
              </c:ext>
            </c:extLst>
          </c:dPt>
          <c:dLbls>
            <c:dLbl>
              <c:idx val="1"/>
              <c:delete val="1"/>
              <c:extLst>
                <c:ext xmlns:c15="http://schemas.microsoft.com/office/drawing/2012/chart" uri="{CE6537A1-D6FC-4f65-9D91-7224C49458BB}"/>
                <c:ext xmlns:c16="http://schemas.microsoft.com/office/drawing/2014/chart" uri="{C3380CC4-5D6E-409C-BE32-E72D297353CC}">
                  <c16:uniqueId val="{00000003-6422-4060-96A5-65F597884307}"/>
                </c:ext>
              </c:extLst>
            </c:dLbl>
            <c:spPr>
              <a:noFill/>
              <a:ln w="25400">
                <a:noFill/>
              </a:ln>
            </c:spPr>
            <c:txPr>
              <a:bodyPr/>
              <a:lstStyle/>
              <a:p>
                <a:pPr>
                  <a:defRPr sz="900" b="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SB!$E$278:$G$278</c:f>
              <c:strCache>
                <c:ptCount val="3"/>
                <c:pt idx="0">
                  <c:v>Activo</c:v>
                </c:pt>
                <c:pt idx="1">
                  <c:v>Fdo. Maniobra</c:v>
                </c:pt>
                <c:pt idx="2">
                  <c:v>PN y Pasivo</c:v>
                </c:pt>
              </c:strCache>
            </c:strRef>
          </c:cat>
          <c:val>
            <c:numRef>
              <c:f>SB!$E$279:$G$279</c:f>
              <c:numCache>
                <c:formatCode>#,##0</c:formatCode>
                <c:ptCount val="3"/>
                <c:pt idx="0">
                  <c:v>0</c:v>
                </c:pt>
                <c:pt idx="1">
                  <c:v>0</c:v>
                </c:pt>
                <c:pt idx="2">
                  <c:v>0</c:v>
                </c:pt>
              </c:numCache>
            </c:numRef>
          </c:val>
          <c:extLst>
            <c:ext xmlns:c16="http://schemas.microsoft.com/office/drawing/2014/chart" uri="{C3380CC4-5D6E-409C-BE32-E72D297353CC}">
              <c16:uniqueId val="{00000005-6422-4060-96A5-65F597884307}"/>
            </c:ext>
          </c:extLst>
        </c:ser>
        <c:ser>
          <c:idx val="2"/>
          <c:order val="2"/>
          <c:tx>
            <c:strRef>
              <c:f>SB!$D$281</c:f>
              <c:strCache>
                <c:ptCount val="1"/>
                <c:pt idx="0">
                  <c:v>Fdo. Maniobra</c:v>
                </c:pt>
              </c:strCache>
            </c:strRef>
          </c:tx>
          <c:spPr>
            <a:solidFill>
              <a:srgbClr val="FF6600"/>
            </a:solidFill>
            <a:ln w="3175">
              <a:solidFill>
                <a:schemeClr val="accent6">
                  <a:lumMod val="75000"/>
                </a:schemeClr>
              </a:solidFill>
              <a:prstDash val="solid"/>
            </a:ln>
          </c:spPr>
          <c:invertIfNegative val="0"/>
          <c:dPt>
            <c:idx val="1"/>
            <c:invertIfNegative val="0"/>
            <c:bubble3D val="0"/>
            <c:spPr>
              <a:solidFill>
                <a:srgbClr val="FFC000"/>
              </a:solidFill>
              <a:ln w="3175">
                <a:solidFill>
                  <a:srgbClr val="FFC000"/>
                </a:solidFill>
                <a:prstDash val="solid"/>
              </a:ln>
            </c:spPr>
            <c:extLst>
              <c:ext xmlns:c16="http://schemas.microsoft.com/office/drawing/2014/chart" uri="{C3380CC4-5D6E-409C-BE32-E72D297353CC}">
                <c16:uniqueId val="{00000006-6422-4060-96A5-65F597884307}"/>
              </c:ext>
            </c:extLst>
          </c:dPt>
          <c:dLbls>
            <c:numFmt formatCode="#,##0" sourceLinked="0"/>
            <c:spPr>
              <a:noFill/>
              <a:ln w="25400">
                <a:noFill/>
              </a:ln>
            </c:spPr>
            <c:txPr>
              <a:bodyPr/>
              <a:lstStyle/>
              <a:p>
                <a:pPr>
                  <a:defRPr sz="900" b="1" i="0" baseline="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SB!$E$278:$G$278</c:f>
              <c:strCache>
                <c:ptCount val="3"/>
                <c:pt idx="0">
                  <c:v>Activo</c:v>
                </c:pt>
                <c:pt idx="1">
                  <c:v>Fdo. Maniobra</c:v>
                </c:pt>
                <c:pt idx="2">
                  <c:v>PN y Pasivo</c:v>
                </c:pt>
              </c:strCache>
            </c:strRef>
          </c:cat>
          <c:val>
            <c:numRef>
              <c:f>SB!$E$281:$G$281</c:f>
              <c:numCache>
                <c:formatCode>#,##0</c:formatCode>
                <c:ptCount val="3"/>
                <c:pt idx="1">
                  <c:v>0</c:v>
                </c:pt>
              </c:numCache>
            </c:numRef>
          </c:val>
          <c:extLst>
            <c:ext xmlns:c16="http://schemas.microsoft.com/office/drawing/2014/chart" uri="{C3380CC4-5D6E-409C-BE32-E72D297353CC}">
              <c16:uniqueId val="{00000007-6422-4060-96A5-65F597884307}"/>
            </c:ext>
          </c:extLst>
        </c:ser>
        <c:dLbls>
          <c:showLegendKey val="0"/>
          <c:showVal val="1"/>
          <c:showCatName val="0"/>
          <c:showSerName val="0"/>
          <c:showPercent val="0"/>
          <c:showBubbleSize val="0"/>
        </c:dLbls>
        <c:gapWidth val="7"/>
        <c:shape val="box"/>
        <c:axId val="67724800"/>
        <c:axId val="67726336"/>
        <c:axId val="0"/>
      </c:bar3DChart>
      <c:catAx>
        <c:axId val="67724800"/>
        <c:scaling>
          <c:orientation val="minMax"/>
        </c:scaling>
        <c:delete val="0"/>
        <c:axPos val="b"/>
        <c:numFmt formatCode="General" sourceLinked="1"/>
        <c:majorTickMark val="out"/>
        <c:minorTickMark val="none"/>
        <c:tickLblPos val="low"/>
        <c:spPr>
          <a:ln w="3175">
            <a:noFill/>
            <a:prstDash val="solid"/>
          </a:ln>
        </c:spPr>
        <c:txPr>
          <a:bodyPr rot="0" vert="horz"/>
          <a:lstStyle/>
          <a:p>
            <a:pPr>
              <a:defRPr sz="900" b="0">
                <a:solidFill>
                  <a:schemeClr val="bg1">
                    <a:lumMod val="50000"/>
                  </a:schemeClr>
                </a:solidFill>
              </a:defRPr>
            </a:pPr>
            <a:endParaRPr lang="es-ES"/>
          </a:p>
        </c:txPr>
        <c:crossAx val="67726336"/>
        <c:crosses val="autoZero"/>
        <c:auto val="1"/>
        <c:lblAlgn val="ctr"/>
        <c:lblOffset val="100"/>
        <c:noMultiLvlLbl val="0"/>
      </c:catAx>
      <c:valAx>
        <c:axId val="67726336"/>
        <c:scaling>
          <c:orientation val="minMax"/>
        </c:scaling>
        <c:delete val="1"/>
        <c:axPos val="l"/>
        <c:numFmt formatCode="#,##0" sourceLinked="1"/>
        <c:majorTickMark val="out"/>
        <c:minorTickMark val="none"/>
        <c:tickLblPos val="none"/>
        <c:crossAx val="67724800"/>
        <c:crosses val="autoZero"/>
        <c:crossBetween val="between"/>
      </c:valAx>
    </c:plotArea>
    <c:plotVisOnly val="1"/>
    <c:dispBlanksAs val="gap"/>
    <c:showDLblsOverMax val="0"/>
  </c:chart>
  <c:spPr>
    <a:noFill/>
    <a:ln w="3175">
      <a:noFill/>
      <a:prstDash val="solid"/>
    </a:ln>
  </c:spPr>
  <c:txPr>
    <a:bodyPr/>
    <a:lstStyle/>
    <a:p>
      <a:pPr>
        <a:defRPr sz="800" b="0" i="0" u="none" strike="noStrike" baseline="0">
          <a:solidFill>
            <a:schemeClr val="bg1">
              <a:lumMod val="50000"/>
            </a:schemeClr>
          </a:solidFill>
          <a:latin typeface="Segoe UI" panose="020B0502040204020203" pitchFamily="34" charset="0"/>
          <a:ea typeface="Segoe UI" panose="020B0502040204020203" pitchFamily="34" charset="0"/>
          <a:cs typeface="Segoe UI" panose="020B0502040204020203" pitchFamily="34" charset="0"/>
        </a:defRPr>
      </a:pPr>
      <a:endParaRPr lang="es-ES"/>
    </a:p>
  </c:txPr>
  <c:printSettings>
    <c:headerFooter alignWithMargins="0"/>
    <c:pageMargins b="1" l="0.75000000000001044" r="0.75000000000001044" t="1" header="0" footer="0"/>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chemeClr val="bg1">
                    <a:lumMod val="50000"/>
                  </a:schemeClr>
                </a:solidFill>
              </a:defRPr>
            </a:pPr>
            <a:r>
              <a:rPr lang="es-ES" sz="1200" b="1" i="0" baseline="0">
                <a:solidFill>
                  <a:schemeClr val="bg1">
                    <a:lumMod val="65000"/>
                  </a:schemeClr>
                </a:solidFill>
              </a:rPr>
              <a:t>Balance</a:t>
            </a:r>
            <a:r>
              <a:rPr lang="es-ES" sz="1200" b="1">
                <a:solidFill>
                  <a:schemeClr val="bg1">
                    <a:lumMod val="65000"/>
                  </a:schemeClr>
                </a:solidFill>
              </a:rPr>
              <a:t> </a:t>
            </a:r>
            <a:r>
              <a:rPr lang="es-ES" sz="1050" b="1">
                <a:solidFill>
                  <a:schemeClr val="bg1">
                    <a:lumMod val="65000"/>
                  </a:schemeClr>
                </a:solidFill>
              </a:rPr>
              <a:t>(5º año)</a:t>
            </a:r>
          </a:p>
        </c:rich>
      </c:tx>
      <c:layout>
        <c:manualLayout>
          <c:xMode val="edge"/>
          <c:yMode val="edge"/>
          <c:x val="0.38411239883580794"/>
          <c:y val="9.2628362373486615E-3"/>
        </c:manualLayout>
      </c:layout>
      <c:overlay val="0"/>
      <c:spPr>
        <a:noFill/>
        <a:ln w="3175">
          <a:noFill/>
          <a:prstDash val="solid"/>
        </a:ln>
      </c:spPr>
    </c:title>
    <c:autoTitleDeleted val="0"/>
    <c:view3D>
      <c:rotX val="10"/>
      <c:rotY val="0"/>
      <c:rAngAx val="0"/>
      <c:perspective val="20"/>
    </c:view3D>
    <c:floor>
      <c:thickness val="0"/>
      <c:spPr>
        <a:noFill/>
        <a:ln w="9525">
          <a:noFill/>
        </a:ln>
      </c:spPr>
    </c:floor>
    <c:sideWall>
      <c:thickness val="0"/>
      <c:spPr>
        <a:noFill/>
        <a:ln w="25400">
          <a:noFill/>
        </a:ln>
      </c:spPr>
    </c:sideWall>
    <c:backWall>
      <c:thickness val="0"/>
      <c:spPr>
        <a:noFill/>
        <a:ln w="25400">
          <a:noFill/>
        </a:ln>
      </c:spPr>
    </c:backWall>
    <c:plotArea>
      <c:layout>
        <c:manualLayout>
          <c:layoutTarget val="inner"/>
          <c:xMode val="edge"/>
          <c:yMode val="edge"/>
          <c:x val="2.1004410031001206E-2"/>
          <c:y val="0.12826264460145165"/>
          <c:w val="0.94687950281630695"/>
          <c:h val="0.69053844472477666"/>
        </c:manualLayout>
      </c:layout>
      <c:bar3DChart>
        <c:barDir val="col"/>
        <c:grouping val="stacked"/>
        <c:varyColors val="0"/>
        <c:ser>
          <c:idx val="3"/>
          <c:order val="0"/>
          <c:tx>
            <c:strRef>
              <c:f>SB!$D$280</c:f>
              <c:strCache>
                <c:ptCount val="1"/>
                <c:pt idx="0">
                  <c:v>no corriente</c:v>
                </c:pt>
              </c:strCache>
            </c:strRef>
          </c:tx>
          <c:spPr>
            <a:solidFill>
              <a:schemeClr val="bg2">
                <a:lumMod val="50000"/>
              </a:schemeClr>
            </a:solidFill>
            <a:ln w="3175">
              <a:solidFill>
                <a:schemeClr val="bg2">
                  <a:lumMod val="50000"/>
                </a:schemeClr>
              </a:solidFill>
              <a:prstDash val="solid"/>
            </a:ln>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0-59DF-40AE-A2C7-C2868D2682FD}"/>
                </c:ext>
              </c:extLst>
            </c:dLbl>
            <c:spPr>
              <a:noFill/>
              <a:ln w="25400">
                <a:noFill/>
              </a:ln>
            </c:spPr>
            <c:txPr>
              <a:bodyPr/>
              <a:lstStyle/>
              <a:p>
                <a:pPr>
                  <a:defRPr sz="90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SB!$E$278:$G$278</c:f>
              <c:strCache>
                <c:ptCount val="3"/>
                <c:pt idx="0">
                  <c:v>Activo</c:v>
                </c:pt>
                <c:pt idx="1">
                  <c:v>Fdo. Maniobra</c:v>
                </c:pt>
                <c:pt idx="2">
                  <c:v>PN y Pasivo</c:v>
                </c:pt>
              </c:strCache>
            </c:strRef>
          </c:cat>
          <c:val>
            <c:numRef>
              <c:f>SB!$E$285:$G$285</c:f>
              <c:numCache>
                <c:formatCode>#,##0</c:formatCode>
                <c:ptCount val="3"/>
                <c:pt idx="0">
                  <c:v>0</c:v>
                </c:pt>
                <c:pt idx="2">
                  <c:v>0</c:v>
                </c:pt>
              </c:numCache>
            </c:numRef>
          </c:val>
          <c:extLst>
            <c:ext xmlns:c16="http://schemas.microsoft.com/office/drawing/2014/chart" uri="{C3380CC4-5D6E-409C-BE32-E72D297353CC}">
              <c16:uniqueId val="{00000001-59DF-40AE-A2C7-C2868D2682FD}"/>
            </c:ext>
          </c:extLst>
        </c:ser>
        <c:ser>
          <c:idx val="1"/>
          <c:order val="1"/>
          <c:tx>
            <c:strRef>
              <c:f>SB!$D$279</c:f>
              <c:strCache>
                <c:ptCount val="1"/>
                <c:pt idx="0">
                  <c:v>corriente</c:v>
                </c:pt>
              </c:strCache>
            </c:strRef>
          </c:tx>
          <c:spPr>
            <a:solidFill>
              <a:srgbClr val="CCFFCC"/>
            </a:solidFill>
            <a:ln w="3175">
              <a:solidFill>
                <a:schemeClr val="bg2">
                  <a:lumMod val="50000"/>
                </a:schemeClr>
              </a:solidFill>
              <a:prstDash val="solid"/>
            </a:ln>
          </c:spPr>
          <c:invertIfNegative val="0"/>
          <c:dPt>
            <c:idx val="0"/>
            <c:invertIfNegative val="0"/>
            <c:bubble3D val="0"/>
            <c:spPr>
              <a:solidFill>
                <a:schemeClr val="bg2">
                  <a:lumMod val="90000"/>
                </a:schemeClr>
              </a:solidFill>
              <a:ln w="3175">
                <a:solidFill>
                  <a:schemeClr val="bg2">
                    <a:lumMod val="90000"/>
                  </a:schemeClr>
                </a:solidFill>
                <a:prstDash val="solid"/>
              </a:ln>
            </c:spPr>
            <c:extLst>
              <c:ext xmlns:c16="http://schemas.microsoft.com/office/drawing/2014/chart" uri="{C3380CC4-5D6E-409C-BE32-E72D297353CC}">
                <c16:uniqueId val="{00000003-59DF-40AE-A2C7-C2868D2682FD}"/>
              </c:ext>
            </c:extLst>
          </c:dPt>
          <c:dPt>
            <c:idx val="1"/>
            <c:invertIfNegative val="0"/>
            <c:bubble3D val="0"/>
            <c:spPr>
              <a:noFill/>
              <a:ln w="25400">
                <a:noFill/>
              </a:ln>
            </c:spPr>
            <c:extLst>
              <c:ext xmlns:c16="http://schemas.microsoft.com/office/drawing/2014/chart" uri="{C3380CC4-5D6E-409C-BE32-E72D297353CC}">
                <c16:uniqueId val="{00000005-59DF-40AE-A2C7-C2868D2682FD}"/>
              </c:ext>
            </c:extLst>
          </c:dPt>
          <c:dPt>
            <c:idx val="2"/>
            <c:invertIfNegative val="0"/>
            <c:bubble3D val="0"/>
            <c:spPr>
              <a:solidFill>
                <a:schemeClr val="bg2">
                  <a:lumMod val="90000"/>
                </a:schemeClr>
              </a:solidFill>
              <a:ln w="3175">
                <a:solidFill>
                  <a:schemeClr val="bg2">
                    <a:lumMod val="90000"/>
                  </a:schemeClr>
                </a:solidFill>
                <a:prstDash val="solid"/>
              </a:ln>
            </c:spPr>
            <c:extLst>
              <c:ext xmlns:c16="http://schemas.microsoft.com/office/drawing/2014/chart" uri="{C3380CC4-5D6E-409C-BE32-E72D297353CC}">
                <c16:uniqueId val="{00000007-59DF-40AE-A2C7-C2868D2682FD}"/>
              </c:ext>
            </c:extLst>
          </c:dPt>
          <c:dLbls>
            <c:dLbl>
              <c:idx val="1"/>
              <c:delete val="1"/>
              <c:extLst>
                <c:ext xmlns:c15="http://schemas.microsoft.com/office/drawing/2012/chart" uri="{CE6537A1-D6FC-4f65-9D91-7224C49458BB}"/>
                <c:ext xmlns:c16="http://schemas.microsoft.com/office/drawing/2014/chart" uri="{C3380CC4-5D6E-409C-BE32-E72D297353CC}">
                  <c16:uniqueId val="{00000005-59DF-40AE-A2C7-C2868D2682FD}"/>
                </c:ext>
              </c:extLst>
            </c:dLbl>
            <c:spPr>
              <a:noFill/>
              <a:ln w="25400">
                <a:noFill/>
              </a:ln>
            </c:spPr>
            <c:txPr>
              <a:bodyPr/>
              <a:lstStyle/>
              <a:p>
                <a:pPr>
                  <a:defRPr sz="900" b="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SB!$E$278:$G$278</c:f>
              <c:strCache>
                <c:ptCount val="3"/>
                <c:pt idx="0">
                  <c:v>Activo</c:v>
                </c:pt>
                <c:pt idx="1">
                  <c:v>Fdo. Maniobra</c:v>
                </c:pt>
                <c:pt idx="2">
                  <c:v>PN y Pasivo</c:v>
                </c:pt>
              </c:strCache>
            </c:strRef>
          </c:cat>
          <c:val>
            <c:numRef>
              <c:f>SB!$E$284:$G$284</c:f>
              <c:numCache>
                <c:formatCode>#,##0</c:formatCode>
                <c:ptCount val="3"/>
                <c:pt idx="0">
                  <c:v>0</c:v>
                </c:pt>
                <c:pt idx="1">
                  <c:v>0</c:v>
                </c:pt>
                <c:pt idx="2">
                  <c:v>0</c:v>
                </c:pt>
              </c:numCache>
            </c:numRef>
          </c:val>
          <c:extLst>
            <c:ext xmlns:c16="http://schemas.microsoft.com/office/drawing/2014/chart" uri="{C3380CC4-5D6E-409C-BE32-E72D297353CC}">
              <c16:uniqueId val="{00000008-59DF-40AE-A2C7-C2868D2682FD}"/>
            </c:ext>
          </c:extLst>
        </c:ser>
        <c:ser>
          <c:idx val="2"/>
          <c:order val="2"/>
          <c:tx>
            <c:strRef>
              <c:f>SB!$D$281</c:f>
              <c:strCache>
                <c:ptCount val="1"/>
                <c:pt idx="0">
                  <c:v>Fdo. Maniobra</c:v>
                </c:pt>
              </c:strCache>
            </c:strRef>
          </c:tx>
          <c:spPr>
            <a:solidFill>
              <a:srgbClr val="FF6600"/>
            </a:solidFill>
            <a:ln w="3175">
              <a:solidFill>
                <a:schemeClr val="accent6">
                  <a:lumMod val="75000"/>
                </a:schemeClr>
              </a:solidFill>
              <a:prstDash val="solid"/>
            </a:ln>
          </c:spPr>
          <c:invertIfNegative val="0"/>
          <c:dPt>
            <c:idx val="1"/>
            <c:invertIfNegative val="0"/>
            <c:bubble3D val="0"/>
            <c:spPr>
              <a:solidFill>
                <a:srgbClr val="FFC000"/>
              </a:solidFill>
              <a:ln w="3175">
                <a:solidFill>
                  <a:srgbClr val="FFC000"/>
                </a:solidFill>
                <a:prstDash val="solid"/>
              </a:ln>
            </c:spPr>
            <c:extLst>
              <c:ext xmlns:c16="http://schemas.microsoft.com/office/drawing/2014/chart" uri="{C3380CC4-5D6E-409C-BE32-E72D297353CC}">
                <c16:uniqueId val="{0000000A-59DF-40AE-A2C7-C2868D2682FD}"/>
              </c:ext>
            </c:extLst>
          </c:dPt>
          <c:dLbls>
            <c:dLbl>
              <c:idx val="1"/>
              <c:tx>
                <c:rich>
                  <a:bodyPr/>
                  <a:lstStyle/>
                  <a:p>
                    <a:pPr>
                      <a:defRPr sz="900" b="0">
                        <a:solidFill>
                          <a:schemeClr val="tx1">
                            <a:lumMod val="75000"/>
                            <a:lumOff val="25000"/>
                          </a:schemeClr>
                        </a:solidFill>
                      </a:defRPr>
                    </a:pPr>
                    <a:fld id="{630AFF30-FDEC-4131-9485-C46746DAF368}" type="VALUE">
                      <a:rPr lang="en-US" b="1"/>
                      <a:pPr>
                        <a:defRPr sz="900" b="0">
                          <a:solidFill>
                            <a:schemeClr val="tx1">
                              <a:lumMod val="75000"/>
                              <a:lumOff val="25000"/>
                            </a:schemeClr>
                          </a:solidFill>
                        </a:defRPr>
                      </a:pPr>
                      <a:t>[VALOR]</a:t>
                    </a:fld>
                    <a:endParaRPr lang="es-ES"/>
                  </a:p>
                </c:rich>
              </c:tx>
              <c:numFmt formatCode="#,##0" sourceLinked="0"/>
              <c:spPr>
                <a:noFill/>
                <a:ln w="25400">
                  <a:noFill/>
                </a:ln>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59DF-40AE-A2C7-C2868D2682FD}"/>
                </c:ext>
              </c:extLst>
            </c:dLbl>
            <c:numFmt formatCode="#,##0" sourceLinked="0"/>
            <c:spPr>
              <a:noFill/>
              <a:ln w="25400">
                <a:noFill/>
              </a:ln>
            </c:spPr>
            <c:txPr>
              <a:bodyPr/>
              <a:lstStyle/>
              <a:p>
                <a:pPr>
                  <a:defRPr sz="900" b="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SB!$E$278:$G$278</c:f>
              <c:strCache>
                <c:ptCount val="3"/>
                <c:pt idx="0">
                  <c:v>Activo</c:v>
                </c:pt>
                <c:pt idx="1">
                  <c:v>Fdo. Maniobra</c:v>
                </c:pt>
                <c:pt idx="2">
                  <c:v>PN y Pasivo</c:v>
                </c:pt>
              </c:strCache>
            </c:strRef>
          </c:cat>
          <c:val>
            <c:numRef>
              <c:f>SB!$E$286:$G$286</c:f>
              <c:numCache>
                <c:formatCode>#,##0</c:formatCode>
                <c:ptCount val="3"/>
                <c:pt idx="1">
                  <c:v>0</c:v>
                </c:pt>
              </c:numCache>
            </c:numRef>
          </c:val>
          <c:extLst>
            <c:ext xmlns:c16="http://schemas.microsoft.com/office/drawing/2014/chart" uri="{C3380CC4-5D6E-409C-BE32-E72D297353CC}">
              <c16:uniqueId val="{0000000B-59DF-40AE-A2C7-C2868D2682FD}"/>
            </c:ext>
          </c:extLst>
        </c:ser>
        <c:dLbls>
          <c:showLegendKey val="0"/>
          <c:showVal val="1"/>
          <c:showCatName val="0"/>
          <c:showSerName val="0"/>
          <c:showPercent val="0"/>
          <c:showBubbleSize val="0"/>
        </c:dLbls>
        <c:gapWidth val="7"/>
        <c:shape val="box"/>
        <c:axId val="67836544"/>
        <c:axId val="67871104"/>
        <c:axId val="0"/>
      </c:bar3DChart>
      <c:catAx>
        <c:axId val="67836544"/>
        <c:scaling>
          <c:orientation val="minMax"/>
        </c:scaling>
        <c:delete val="0"/>
        <c:axPos val="b"/>
        <c:numFmt formatCode="General" sourceLinked="1"/>
        <c:majorTickMark val="out"/>
        <c:minorTickMark val="none"/>
        <c:tickLblPos val="low"/>
        <c:spPr>
          <a:ln w="3175">
            <a:noFill/>
            <a:prstDash val="solid"/>
          </a:ln>
        </c:spPr>
        <c:txPr>
          <a:bodyPr rot="0" vert="horz"/>
          <a:lstStyle/>
          <a:p>
            <a:pPr>
              <a:defRPr sz="900" b="0">
                <a:solidFill>
                  <a:schemeClr val="bg1">
                    <a:lumMod val="50000"/>
                  </a:schemeClr>
                </a:solidFill>
              </a:defRPr>
            </a:pPr>
            <a:endParaRPr lang="es-ES"/>
          </a:p>
        </c:txPr>
        <c:crossAx val="67871104"/>
        <c:crosses val="autoZero"/>
        <c:auto val="1"/>
        <c:lblAlgn val="ctr"/>
        <c:lblOffset val="100"/>
        <c:noMultiLvlLbl val="0"/>
      </c:catAx>
      <c:valAx>
        <c:axId val="67871104"/>
        <c:scaling>
          <c:orientation val="minMax"/>
        </c:scaling>
        <c:delete val="1"/>
        <c:axPos val="l"/>
        <c:numFmt formatCode="#,##0" sourceLinked="1"/>
        <c:majorTickMark val="out"/>
        <c:minorTickMark val="none"/>
        <c:tickLblPos val="none"/>
        <c:crossAx val="67836544"/>
        <c:crosses val="autoZero"/>
        <c:crossBetween val="between"/>
      </c:valAx>
    </c:plotArea>
    <c:plotVisOnly val="1"/>
    <c:dispBlanksAs val="gap"/>
    <c:showDLblsOverMax val="0"/>
  </c:chart>
  <c:spPr>
    <a:noFill/>
    <a:ln w="3175">
      <a:noFill/>
      <a:prstDash val="solid"/>
    </a:ln>
  </c:spPr>
  <c:txPr>
    <a:bodyPr/>
    <a:lstStyle/>
    <a:p>
      <a:pPr>
        <a:defRPr sz="800" b="0" i="0" u="none" strike="noStrike" baseline="0">
          <a:solidFill>
            <a:schemeClr val="bg1">
              <a:lumMod val="50000"/>
            </a:schemeClr>
          </a:solidFill>
          <a:latin typeface="Segoe UI" panose="020B0502040204020203" pitchFamily="34" charset="0"/>
          <a:ea typeface="Segoe UI" panose="020B0502040204020203" pitchFamily="34" charset="0"/>
          <a:cs typeface="Segoe UI" panose="020B0502040204020203" pitchFamily="34" charset="0"/>
        </a:defRPr>
      </a:pPr>
      <a:endParaRPr lang="es-ES"/>
    </a:p>
  </c:txPr>
  <c:printSettings>
    <c:headerFooter alignWithMargins="0"/>
    <c:pageMargins b="1" l="0.75000000000001088" r="0.75000000000001088" t="1" header="0" footer="0"/>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50" normalizeH="0" baseline="0">
                <a:solidFill>
                  <a:schemeClr val="bg1">
                    <a:lumMod val="50000"/>
                  </a:schemeClr>
                </a:solidFill>
                <a:latin typeface="Segoe UI" panose="020B0502040204020203" pitchFamily="34" charset="0"/>
                <a:ea typeface="+mj-ea"/>
                <a:cs typeface="Segoe UI" panose="020B0502040204020203" pitchFamily="34" charset="0"/>
              </a:defRPr>
            </a:pPr>
            <a:r>
              <a:rPr lang="es-ES" sz="1100" b="1">
                <a:solidFill>
                  <a:schemeClr val="bg1">
                    <a:lumMod val="50000"/>
                  </a:schemeClr>
                </a:solidFill>
                <a:latin typeface="Segoe UI" panose="020B0502040204020203" pitchFamily="34" charset="0"/>
                <a:cs typeface="Segoe UI" panose="020B0502040204020203" pitchFamily="34" charset="0"/>
              </a:rPr>
              <a:t>Fondos</a:t>
            </a:r>
            <a:r>
              <a:rPr lang="es-ES" sz="1100" b="1" baseline="0">
                <a:solidFill>
                  <a:schemeClr val="bg1">
                    <a:lumMod val="50000"/>
                  </a:schemeClr>
                </a:solidFill>
                <a:latin typeface="Segoe UI" panose="020B0502040204020203" pitchFamily="34" charset="0"/>
                <a:cs typeface="Segoe UI" panose="020B0502040204020203" pitchFamily="34" charset="0"/>
              </a:rPr>
              <a:t> necesarios</a:t>
            </a:r>
            <a:r>
              <a:rPr lang="es-ES" sz="1100" b="1">
                <a:solidFill>
                  <a:schemeClr val="bg1">
                    <a:lumMod val="50000"/>
                  </a:schemeClr>
                </a:solidFill>
                <a:latin typeface="Segoe UI" panose="020B0502040204020203" pitchFamily="34" charset="0"/>
                <a:cs typeface="Segoe UI" panose="020B0502040204020203" pitchFamily="34" charset="0"/>
              </a:rPr>
              <a:t> vs Financiación</a:t>
            </a:r>
          </a:p>
        </c:rich>
      </c:tx>
      <c:layout>
        <c:manualLayout>
          <c:xMode val="edge"/>
          <c:yMode val="edge"/>
          <c:x val="0.30433286003184035"/>
          <c:y val="1.279624728875896E-2"/>
        </c:manualLayout>
      </c:layout>
      <c:overlay val="1"/>
      <c:spPr>
        <a:noFill/>
        <a:ln>
          <a:noFill/>
        </a:ln>
        <a:effectLst/>
      </c:spPr>
      <c:txPr>
        <a:bodyPr rot="0" spcFirstLastPara="1" vertOverflow="ellipsis" vert="horz" wrap="square" anchor="ctr" anchorCtr="1"/>
        <a:lstStyle/>
        <a:p>
          <a:pPr>
            <a:defRPr sz="1100" b="0" i="0" u="none" strike="noStrike" kern="1200" cap="none" spc="50" normalizeH="0" baseline="0">
              <a:solidFill>
                <a:schemeClr val="bg1">
                  <a:lumMod val="50000"/>
                </a:schemeClr>
              </a:solidFill>
              <a:latin typeface="Segoe UI" panose="020B0502040204020203" pitchFamily="34" charset="0"/>
              <a:ea typeface="+mj-ea"/>
              <a:cs typeface="Segoe UI" panose="020B0502040204020203" pitchFamily="34" charset="0"/>
            </a:defRPr>
          </a:pPr>
          <a:endParaRPr lang="es-ES"/>
        </a:p>
      </c:txPr>
    </c:title>
    <c:autoTitleDeleted val="0"/>
    <c:plotArea>
      <c:layout>
        <c:manualLayout>
          <c:layoutTarget val="inner"/>
          <c:xMode val="edge"/>
          <c:yMode val="edge"/>
          <c:x val="0.14325096390748732"/>
          <c:y val="0.14064699171284181"/>
          <c:w val="0.79739957924995208"/>
          <c:h val="0.65732665053800754"/>
        </c:manualLayout>
      </c:layout>
      <c:barChart>
        <c:barDir val="col"/>
        <c:grouping val="clustered"/>
        <c:varyColors val="0"/>
        <c:ser>
          <c:idx val="0"/>
          <c:order val="0"/>
          <c:tx>
            <c:v>NECESIDAD</c:v>
          </c:tx>
          <c:spPr>
            <a:solidFill>
              <a:schemeClr val="accent1">
                <a:alpha val="70000"/>
              </a:schemeClr>
            </a:solidFill>
            <a:ln>
              <a:noFill/>
            </a:ln>
            <a:effectLst/>
          </c:spPr>
          <c:invertIfNegative val="0"/>
          <c:cat>
            <c:strRef>
              <c:f>('2'!$F$4,'2'!$H$4,'2'!$I$4,'2'!$J$4,'2'!$K$4,'2'!$L$4,'2'!$M$4)</c:f>
              <c:strCache>
                <c:ptCount val="7"/>
                <c:pt idx="0">
                  <c:v>inicial</c:v>
                </c:pt>
                <c:pt idx="1">
                  <c:v>2020</c:v>
                </c:pt>
                <c:pt idx="2">
                  <c:v>2021</c:v>
                </c:pt>
                <c:pt idx="3">
                  <c:v>2022</c:v>
                </c:pt>
                <c:pt idx="4">
                  <c:v>2023</c:v>
                </c:pt>
                <c:pt idx="5">
                  <c:v>2024</c:v>
                </c:pt>
                <c:pt idx="6">
                  <c:v>Total</c:v>
                </c:pt>
              </c:strCache>
            </c:strRef>
          </c:cat>
          <c:val>
            <c:numRef>
              <c:f>('2'!$F$5,'2'!$H$5,'2'!$I$5,'2'!$J$5,'2'!$K$5,'2'!$L$5,'2'!$M$5)</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6412-45DE-BD95-6D12B1E36874}"/>
            </c:ext>
          </c:extLst>
        </c:ser>
        <c:ser>
          <c:idx val="1"/>
          <c:order val="1"/>
          <c:tx>
            <c:v>FINANCIACION</c:v>
          </c:tx>
          <c:spPr>
            <a:solidFill>
              <a:schemeClr val="accent2">
                <a:alpha val="70000"/>
              </a:schemeClr>
            </a:solidFill>
            <a:ln>
              <a:noFill/>
            </a:ln>
            <a:effectLst/>
          </c:spPr>
          <c:invertIfNegative val="0"/>
          <c:cat>
            <c:strRef>
              <c:f>('2'!$F$4,'2'!$H$4,'2'!$I$4,'2'!$J$4,'2'!$K$4,'2'!$L$4,'2'!$M$4)</c:f>
              <c:strCache>
                <c:ptCount val="7"/>
                <c:pt idx="0">
                  <c:v>inicial</c:v>
                </c:pt>
                <c:pt idx="1">
                  <c:v>2020</c:v>
                </c:pt>
                <c:pt idx="2">
                  <c:v>2021</c:v>
                </c:pt>
                <c:pt idx="3">
                  <c:v>2022</c:v>
                </c:pt>
                <c:pt idx="4">
                  <c:v>2023</c:v>
                </c:pt>
                <c:pt idx="5">
                  <c:v>2024</c:v>
                </c:pt>
                <c:pt idx="6">
                  <c:v>Total</c:v>
                </c:pt>
              </c:strCache>
            </c:strRef>
          </c:cat>
          <c:val>
            <c:numRef>
              <c:f>('2'!$F$6,'2'!$H$6,'2'!$I$6,'2'!$J$6,'2'!$K$6,'2'!$L$6,'2'!$M$6)</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6412-45DE-BD95-6D12B1E36874}"/>
            </c:ext>
          </c:extLst>
        </c:ser>
        <c:dLbls>
          <c:showLegendKey val="0"/>
          <c:showVal val="0"/>
          <c:showCatName val="0"/>
          <c:showSerName val="0"/>
          <c:showPercent val="0"/>
          <c:showBubbleSize val="0"/>
        </c:dLbls>
        <c:gapWidth val="80"/>
        <c:overlap val="25"/>
        <c:axId val="54989184"/>
        <c:axId val="54990720"/>
      </c:barChart>
      <c:catAx>
        <c:axId val="54989184"/>
        <c:scaling>
          <c:orientation val="minMax"/>
        </c:scaling>
        <c:delete val="0"/>
        <c:axPos val="b"/>
        <c:numFmt formatCode="General" sourceLinked="0"/>
        <c:majorTickMark val="none"/>
        <c:minorTickMark val="none"/>
        <c:tickLblPos val="low"/>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cap="none" spc="20" normalizeH="0" baseline="0">
                <a:solidFill>
                  <a:schemeClr val="tx1">
                    <a:lumMod val="65000"/>
                    <a:lumOff val="35000"/>
                  </a:schemeClr>
                </a:solidFill>
                <a:latin typeface="+mn-lt"/>
                <a:ea typeface="+mn-ea"/>
                <a:cs typeface="+mn-cs"/>
              </a:defRPr>
            </a:pPr>
            <a:endParaRPr lang="es-ES"/>
          </a:p>
        </c:txPr>
        <c:crossAx val="54990720"/>
        <c:crosses val="autoZero"/>
        <c:auto val="1"/>
        <c:lblAlgn val="ctr"/>
        <c:lblOffset val="100"/>
        <c:noMultiLvlLbl val="0"/>
      </c:catAx>
      <c:valAx>
        <c:axId val="54990720"/>
        <c:scaling>
          <c:orientation val="minMax"/>
        </c:scaling>
        <c:delete val="0"/>
        <c:axPos val="l"/>
        <c:majorGridlines>
          <c:spPr>
            <a:ln w="9525" cap="flat" cmpd="sng" algn="ctr">
              <a:solidFill>
                <a:schemeClr val="tx1">
                  <a:lumMod val="5000"/>
                  <a:lumOff val="95000"/>
                </a:schemeClr>
              </a:solidFill>
              <a:round/>
            </a:ln>
            <a:effectLst/>
          </c:spPr>
        </c:majorGridlines>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ES"/>
          </a:p>
        </c:txPr>
        <c:crossAx val="54989184"/>
        <c:crosses val="autoZero"/>
        <c:crossBetween val="between"/>
        <c:dispUnits>
          <c:builtInUnit val="thousands"/>
          <c:dispUnitsLbl>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ES"/>
              </a:p>
            </c:txPr>
          </c:dispUnitsLbl>
        </c:dispUnits>
      </c:valAx>
      <c:spPr>
        <a:solidFill>
          <a:schemeClr val="bg1"/>
        </a:solidFill>
        <a:ln>
          <a:solidFill>
            <a:schemeClr val="bg1">
              <a:lumMod val="85000"/>
            </a:schemeClr>
          </a:solidFill>
        </a:ln>
        <a:effectLst/>
      </c:spPr>
    </c:plotArea>
    <c:legend>
      <c:legendPos val="b"/>
      <c:layout>
        <c:manualLayout>
          <c:xMode val="edge"/>
          <c:yMode val="edge"/>
          <c:x val="0.57779355449421277"/>
          <c:y val="0.8807787008440211"/>
          <c:w val="0.35614659882022115"/>
          <c:h val="8.647258477633187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000000000000744" l="0.70000000000000062" r="0.70000000000000062" t="0.75000000000000744"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cap="all" baseline="0">
                <a:solidFill>
                  <a:schemeClr val="bg1">
                    <a:lumMod val="65000"/>
                  </a:schemeClr>
                </a:solidFill>
                <a:latin typeface="Segoe UI" panose="020B0502040204020203" pitchFamily="34" charset="0"/>
                <a:ea typeface="+mn-ea"/>
                <a:cs typeface="Segoe UI" panose="020B0502040204020203" pitchFamily="34" charset="0"/>
              </a:defRPr>
            </a:pPr>
            <a:r>
              <a:rPr lang="es-ES" sz="1100">
                <a:solidFill>
                  <a:schemeClr val="bg1">
                    <a:lumMod val="65000"/>
                  </a:schemeClr>
                </a:solidFill>
                <a:latin typeface="Segoe UI" panose="020B0502040204020203" pitchFamily="34" charset="0"/>
                <a:cs typeface="Segoe UI" panose="020B0502040204020203" pitchFamily="34" charset="0"/>
              </a:rPr>
              <a:t>Financiación (%)</a:t>
            </a:r>
          </a:p>
        </c:rich>
      </c:tx>
      <c:layout>
        <c:manualLayout>
          <c:xMode val="edge"/>
          <c:yMode val="edge"/>
          <c:x val="0.51276803118908376"/>
          <c:y val="3.1490282012953938E-2"/>
        </c:manualLayout>
      </c:layout>
      <c:overlay val="1"/>
      <c:spPr>
        <a:noFill/>
        <a:ln>
          <a:noFill/>
        </a:ln>
        <a:effectLst/>
      </c:spPr>
      <c:txPr>
        <a:bodyPr rot="0" spcFirstLastPara="1" vertOverflow="ellipsis" vert="horz" wrap="square" anchor="ctr" anchorCtr="1"/>
        <a:lstStyle/>
        <a:p>
          <a:pPr>
            <a:defRPr sz="1100" b="1" i="0" u="none" strike="noStrike" kern="1200" cap="all" baseline="0">
              <a:solidFill>
                <a:schemeClr val="bg1">
                  <a:lumMod val="65000"/>
                </a:schemeClr>
              </a:solidFill>
              <a:latin typeface="Segoe UI" panose="020B0502040204020203" pitchFamily="34" charset="0"/>
              <a:ea typeface="+mn-ea"/>
              <a:cs typeface="Segoe UI" panose="020B0502040204020203" pitchFamily="34" charset="0"/>
            </a:defRPr>
          </a:pPr>
          <a:endParaRPr lang="es-ES"/>
        </a:p>
      </c:txPr>
    </c:title>
    <c:autoTitleDeleted val="0"/>
    <c:view3D>
      <c:rotX val="30"/>
      <c:rotY val="1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38845655988908"/>
          <c:y val="0.11954027316147096"/>
          <c:w val="0.69420679140253672"/>
          <c:h val="0.88045972683852902"/>
        </c:manualLayout>
      </c:layout>
      <c:pie3DChart>
        <c:varyColors val="1"/>
        <c:ser>
          <c:idx val="0"/>
          <c:order val="0"/>
          <c:explosion val="7"/>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0-75DD-468A-A12F-AC81306CC386}"/>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75DD-468A-A12F-AC81306CC386}"/>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75DD-468A-A12F-AC81306CC386}"/>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ES"/>
                </a:p>
              </c:txPr>
              <c:dLblPos val="outEnd"/>
              <c:showLegendKey val="0"/>
              <c:showVal val="1"/>
              <c:showCatName val="1"/>
              <c:showSerName val="0"/>
              <c:showPercent val="0"/>
              <c:showBubbleSize val="0"/>
              <c:extLst>
                <c:ext xmlns:c16="http://schemas.microsoft.com/office/drawing/2014/chart" uri="{C3380CC4-5D6E-409C-BE32-E72D297353CC}">
                  <c16:uniqueId val="{00000000-75DD-468A-A12F-AC81306CC386}"/>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ES"/>
                </a:p>
              </c:txPr>
              <c:dLblPos val="outEnd"/>
              <c:showLegendKey val="0"/>
              <c:showVal val="1"/>
              <c:showCatName val="1"/>
              <c:showSerName val="0"/>
              <c:showPercent val="0"/>
              <c:showBubbleSize val="0"/>
              <c:extLst>
                <c:ext xmlns:c16="http://schemas.microsoft.com/office/drawing/2014/chart" uri="{C3380CC4-5D6E-409C-BE32-E72D297353CC}">
                  <c16:uniqueId val="{00000001-75DD-468A-A12F-AC81306CC386}"/>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ES"/>
                </a:p>
              </c:txPr>
              <c:dLblPos val="outEnd"/>
              <c:showLegendKey val="0"/>
              <c:showVal val="1"/>
              <c:showCatName val="1"/>
              <c:showSerName val="0"/>
              <c:showPercent val="0"/>
              <c:showBubbleSize val="0"/>
              <c:extLst>
                <c:ext xmlns:c16="http://schemas.microsoft.com/office/drawing/2014/chart" uri="{C3380CC4-5D6E-409C-BE32-E72D297353CC}">
                  <c16:uniqueId val="{00000002-75DD-468A-A12F-AC81306CC386}"/>
                </c:ext>
              </c:extLst>
            </c:dLbl>
            <c:spPr>
              <a:noFill/>
              <a:ln>
                <a:noFill/>
              </a:ln>
              <a:effectLst/>
            </c:spPr>
            <c:dLblPos val="outEnd"/>
            <c:showLegendKey val="0"/>
            <c:showVal val="1"/>
            <c:showCatName val="1"/>
            <c:showSerName val="0"/>
            <c:showPercent val="0"/>
            <c:showBubbleSize val="0"/>
            <c:showLeaderLines val="0"/>
            <c:extLst>
              <c:ext xmlns:c15="http://schemas.microsoft.com/office/drawing/2012/chart" uri="{CE6537A1-D6FC-4f65-9D91-7224C49458BB}"/>
            </c:extLst>
          </c:dLbls>
          <c:cat>
            <c:strRef>
              <c:f>SB!$E$32:$E$34</c:f>
              <c:strCache>
                <c:ptCount val="3"/>
                <c:pt idx="0">
                  <c:v>Recursos Propios</c:v>
                </c:pt>
                <c:pt idx="1">
                  <c:v>Prestamos</c:v>
                </c:pt>
                <c:pt idx="2">
                  <c:v>No cubierta</c:v>
                </c:pt>
              </c:strCache>
            </c:strRef>
          </c:cat>
          <c:val>
            <c:numRef>
              <c:f>SB!$H$32:$H$34</c:f>
              <c:numCache>
                <c:formatCode>0.00%</c:formatCode>
                <c:ptCount val="3"/>
                <c:pt idx="0">
                  <c:v>0</c:v>
                </c:pt>
                <c:pt idx="1">
                  <c:v>0</c:v>
                </c:pt>
                <c:pt idx="2">
                  <c:v>0</c:v>
                </c:pt>
              </c:numCache>
            </c:numRef>
          </c:val>
          <c:extLst>
            <c:ext xmlns:c16="http://schemas.microsoft.com/office/drawing/2014/chart" uri="{C3380CC4-5D6E-409C-BE32-E72D297353CC}">
              <c16:uniqueId val="{00000003-75DD-468A-A12F-AC81306CC386}"/>
            </c:ext>
          </c:extLst>
        </c:ser>
        <c:dLbls>
          <c:dLblPos val="outEnd"/>
          <c:showLegendKey val="0"/>
          <c:showVal val="0"/>
          <c:showCatName val="1"/>
          <c:showSerName val="0"/>
          <c:showPercent val="0"/>
          <c:showBubbleSize val="0"/>
          <c:showLeaderLines val="0"/>
        </c:dLbls>
      </c:pie3DChart>
      <c:spPr>
        <a:noFill/>
        <a:ln>
          <a:noFill/>
        </a:ln>
        <a:effectLst/>
      </c:spPr>
    </c:plotArea>
    <c:plotVisOnly val="1"/>
    <c:dispBlanksAs val="zero"/>
    <c:showDLblsOverMax val="0"/>
  </c:chart>
  <c:spPr>
    <a:noFill/>
    <a:ln w="9525" cap="flat" cmpd="sng" algn="ctr">
      <a:noFill/>
      <a:round/>
    </a:ln>
    <a:effectLst/>
  </c:spPr>
  <c:txPr>
    <a:bodyPr/>
    <a:lstStyle/>
    <a:p>
      <a:pPr>
        <a:defRPr/>
      </a:pPr>
      <a:endParaRPr lang="es-ES"/>
    </a:p>
  </c:txPr>
  <c:printSettings>
    <c:headerFooter/>
    <c:pageMargins b="0.75000000000000688" l="0.70000000000000062" r="0.70000000000000062" t="0.75000000000000688"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baseline="0">
                <a:solidFill>
                  <a:schemeClr val="bg1">
                    <a:lumMod val="65000"/>
                  </a:schemeClr>
                </a:solidFill>
                <a:effectLst/>
                <a:latin typeface="Segoe UI" panose="020B0502040204020203" pitchFamily="34" charset="0"/>
                <a:ea typeface="+mn-ea"/>
                <a:cs typeface="Segoe UI" panose="020B0502040204020203" pitchFamily="34" charset="0"/>
              </a:defRPr>
            </a:pPr>
            <a:r>
              <a:rPr lang="es-ES" sz="1400" b="1">
                <a:solidFill>
                  <a:schemeClr val="bg1">
                    <a:lumMod val="65000"/>
                  </a:schemeClr>
                </a:solidFill>
                <a:latin typeface="Segoe UI" panose="020B0502040204020203" pitchFamily="34" charset="0"/>
                <a:cs typeface="Segoe UI" panose="020B0502040204020203" pitchFamily="34" charset="0"/>
              </a:rPr>
              <a:t>Financiación</a:t>
            </a:r>
          </a:p>
        </c:rich>
      </c:tx>
      <c:layout>
        <c:manualLayout>
          <c:xMode val="edge"/>
          <c:yMode val="edge"/>
          <c:x val="0.36885026802588905"/>
          <c:y val="6.964610192956649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bg1">
                  <a:lumMod val="65000"/>
                </a:schemeClr>
              </a:solidFill>
              <a:effectLst/>
              <a:latin typeface="Segoe UI" panose="020B0502040204020203" pitchFamily="34" charset="0"/>
              <a:ea typeface="+mn-ea"/>
              <a:cs typeface="Segoe UI" panose="020B0502040204020203" pitchFamily="34" charset="0"/>
            </a:defRPr>
          </a:pPr>
          <a:endParaRPr lang="es-ES"/>
        </a:p>
      </c:txPr>
    </c:title>
    <c:autoTitleDeleted val="0"/>
    <c:plotArea>
      <c:layout>
        <c:manualLayout>
          <c:layoutTarget val="inner"/>
          <c:xMode val="edge"/>
          <c:yMode val="edge"/>
          <c:x val="7.6971021372702106E-2"/>
          <c:y val="0.16723504074185852"/>
          <c:w val="0.89038784202796772"/>
          <c:h val="0.70806800438954631"/>
        </c:manualLayout>
      </c:layout>
      <c:barChart>
        <c:barDir val="col"/>
        <c:grouping val="clustered"/>
        <c:varyColors val="1"/>
        <c:ser>
          <c:idx val="2"/>
          <c:order val="0"/>
          <c:invertIfNegative val="0"/>
          <c:dPt>
            <c:idx val="0"/>
            <c:invertIfNegative val="0"/>
            <c:bubble3D val="0"/>
            <c:spPr>
              <a:solidFill>
                <a:schemeClr val="accent1">
                  <a:lumMod val="60000"/>
                  <a:lumOff val="40000"/>
                </a:schemeClr>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A-B7B7-4D5B-AAA5-E02192BB0280}"/>
              </c:ext>
            </c:extLst>
          </c:dPt>
          <c:dPt>
            <c:idx val="1"/>
            <c:invertIfNegative val="0"/>
            <c:bubble3D val="0"/>
            <c:spPr>
              <a:solidFill>
                <a:schemeClr val="accent6">
                  <a:lumMod val="60000"/>
                  <a:lumOff val="40000"/>
                </a:schemeClr>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B-B7B7-4D5B-AAA5-E02192BB0280}"/>
              </c:ext>
            </c:extLst>
          </c:dPt>
          <c:dPt>
            <c:idx val="2"/>
            <c:invertIfNegative val="0"/>
            <c:bubble3D val="0"/>
            <c:spPr>
              <a:solidFill>
                <a:srgbClr val="FF0000"/>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9-B7B7-4D5B-AAA5-E02192BB0280}"/>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SB!$E$32:$E$34</c:f>
              <c:strCache>
                <c:ptCount val="3"/>
                <c:pt idx="0">
                  <c:v>Recursos Propios</c:v>
                </c:pt>
                <c:pt idx="1">
                  <c:v>Prestamos</c:v>
                </c:pt>
                <c:pt idx="2">
                  <c:v>No cubierta</c:v>
                </c:pt>
              </c:strCache>
            </c:strRef>
          </c:cat>
          <c:val>
            <c:numRef>
              <c:f>SB!$G$32:$G$34</c:f>
              <c:numCache>
                <c:formatCode>General</c:formatCode>
                <c:ptCount val="3"/>
                <c:pt idx="0">
                  <c:v>0</c:v>
                </c:pt>
                <c:pt idx="1">
                  <c:v>0</c:v>
                </c:pt>
                <c:pt idx="2">
                  <c:v>0</c:v>
                </c:pt>
              </c:numCache>
            </c:numRef>
          </c:val>
          <c:extLst>
            <c:ext xmlns:c16="http://schemas.microsoft.com/office/drawing/2014/chart" uri="{C3380CC4-5D6E-409C-BE32-E72D297353CC}">
              <c16:uniqueId val="{00000000-762A-4E2E-8B1B-8C508D96E7DD}"/>
            </c:ext>
          </c:extLst>
        </c:ser>
        <c:dLbls>
          <c:dLblPos val="inEnd"/>
          <c:showLegendKey val="0"/>
          <c:showVal val="1"/>
          <c:showCatName val="0"/>
          <c:showSerName val="0"/>
          <c:showPercent val="0"/>
          <c:showBubbleSize val="0"/>
        </c:dLbls>
        <c:gapWidth val="41"/>
        <c:axId val="226663040"/>
        <c:axId val="234406272"/>
      </c:barChart>
      <c:catAx>
        <c:axId val="226663040"/>
        <c:scaling>
          <c:orientation val="minMax"/>
        </c:scaling>
        <c:delete val="0"/>
        <c:axPos val="b"/>
        <c:numFmt formatCode="General" sourceLinked="1"/>
        <c:majorTickMark val="none"/>
        <c:minorTickMark val="none"/>
        <c:tickLblPos val="low"/>
        <c:spPr>
          <a:noFill/>
          <a:ln>
            <a:noFill/>
          </a:ln>
          <a:effectLst/>
        </c:spPr>
        <c:txPr>
          <a:bodyPr rot="0" spcFirstLastPara="1" vertOverflow="ellipsis" wrap="square" anchor="ctr" anchorCtr="1"/>
          <a:lstStyle/>
          <a:p>
            <a:pPr>
              <a:defRPr sz="1000" b="1" i="0" u="none" strike="noStrike" kern="1200" baseline="0">
                <a:solidFill>
                  <a:schemeClr val="bg1">
                    <a:lumMod val="65000"/>
                  </a:schemeClr>
                </a:solidFill>
                <a:effectLst/>
                <a:latin typeface="Segoe UI" panose="020B0502040204020203" pitchFamily="34" charset="0"/>
                <a:ea typeface="+mn-ea"/>
                <a:cs typeface="Segoe UI" panose="020B0502040204020203" pitchFamily="34" charset="0"/>
              </a:defRPr>
            </a:pPr>
            <a:endParaRPr lang="es-ES"/>
          </a:p>
        </c:txPr>
        <c:crossAx val="234406272"/>
        <c:crosses val="autoZero"/>
        <c:auto val="1"/>
        <c:lblAlgn val="ctr"/>
        <c:lblOffset val="100"/>
        <c:noMultiLvlLbl val="0"/>
      </c:catAx>
      <c:valAx>
        <c:axId val="234406272"/>
        <c:scaling>
          <c:orientation val="minMax"/>
        </c:scaling>
        <c:delete val="1"/>
        <c:axPos val="l"/>
        <c:numFmt formatCode="#,##0_ ;[Red]\-#,##0\ " sourceLinked="0"/>
        <c:majorTickMark val="none"/>
        <c:minorTickMark val="none"/>
        <c:tickLblPos val="nextTo"/>
        <c:crossAx val="22666304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alignWithMargins="0"/>
    <c:pageMargins b="1" l="0.75000000000000677" r="0.75000000000000677" t="1" header="0" footer="0"/>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baseline="0">
                <a:solidFill>
                  <a:schemeClr val="bg1">
                    <a:lumMod val="50000"/>
                  </a:schemeClr>
                </a:solidFill>
                <a:latin typeface="Segoe UI" panose="020B0502040204020203" pitchFamily="34" charset="0"/>
                <a:ea typeface="+mn-ea"/>
                <a:cs typeface="Segoe UI" panose="020B0502040204020203" pitchFamily="34" charset="0"/>
              </a:defRPr>
            </a:pPr>
            <a:r>
              <a:rPr lang="en-US" sz="1050" b="1">
                <a:solidFill>
                  <a:schemeClr val="bg1">
                    <a:lumMod val="50000"/>
                  </a:schemeClr>
                </a:solidFill>
                <a:latin typeface="Segoe UI" panose="020B0502040204020203" pitchFamily="34" charset="0"/>
                <a:cs typeface="Segoe UI" panose="020B0502040204020203" pitchFamily="34" charset="0"/>
              </a:rPr>
              <a:t>% Incremento gastos operativos</a:t>
            </a:r>
          </a:p>
        </c:rich>
      </c:tx>
      <c:layout>
        <c:manualLayout>
          <c:xMode val="edge"/>
          <c:yMode val="edge"/>
          <c:x val="0.23851485148514848"/>
          <c:y val="7.028013007807983E-3"/>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bg1">
                  <a:lumMod val="50000"/>
                </a:schemeClr>
              </a:solidFill>
              <a:latin typeface="Segoe UI" panose="020B0502040204020203" pitchFamily="34" charset="0"/>
              <a:ea typeface="+mn-ea"/>
              <a:cs typeface="Segoe UI" panose="020B0502040204020203" pitchFamily="34" charset="0"/>
            </a:defRPr>
          </a:pPr>
          <a:endParaRPr lang="es-ES"/>
        </a:p>
      </c:txPr>
    </c:title>
    <c:autoTitleDeleted val="0"/>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373638938697013E-2"/>
          <c:y val="0.20061989978525421"/>
          <c:w val="0.90073126997739139"/>
          <c:h val="0.64170431564906849"/>
        </c:manualLayout>
      </c:layout>
      <c:bar3DChart>
        <c:barDir val="col"/>
        <c:grouping val="clustered"/>
        <c:varyColors val="0"/>
        <c:ser>
          <c:idx val="0"/>
          <c:order val="0"/>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'3'!$I$4:$M$4</c:f>
              <c:numCache>
                <c:formatCode>General</c:formatCode>
                <c:ptCount val="5"/>
                <c:pt idx="0">
                  <c:v>2020</c:v>
                </c:pt>
                <c:pt idx="1">
                  <c:v>2021</c:v>
                </c:pt>
                <c:pt idx="2">
                  <c:v>2022</c:v>
                </c:pt>
                <c:pt idx="3">
                  <c:v>2023</c:v>
                </c:pt>
                <c:pt idx="4">
                  <c:v>2024</c:v>
                </c:pt>
              </c:numCache>
            </c:numRef>
          </c:cat>
          <c:val>
            <c:numRef>
              <c:f>SB!$H$37:$K$37</c:f>
              <c:numCache>
                <c:formatCode>0.00%</c:formatCode>
                <c:ptCount val="4"/>
                <c:pt idx="0">
                  <c:v>0</c:v>
                </c:pt>
                <c:pt idx="1">
                  <c:v>0</c:v>
                </c:pt>
                <c:pt idx="2">
                  <c:v>0</c:v>
                </c:pt>
                <c:pt idx="3">
                  <c:v>0</c:v>
                </c:pt>
              </c:numCache>
            </c:numRef>
          </c:val>
          <c:extLst>
            <c:ext xmlns:c16="http://schemas.microsoft.com/office/drawing/2014/chart" uri="{C3380CC4-5D6E-409C-BE32-E72D297353CC}">
              <c16:uniqueId val="{00000000-4760-4598-856A-872546DC8ED3}"/>
            </c:ext>
          </c:extLst>
        </c:ser>
        <c:dLbls>
          <c:showLegendKey val="0"/>
          <c:showVal val="1"/>
          <c:showCatName val="0"/>
          <c:showSerName val="0"/>
          <c:showPercent val="0"/>
          <c:showBubbleSize val="0"/>
        </c:dLbls>
        <c:gapWidth val="65"/>
        <c:shape val="box"/>
        <c:axId val="64784640"/>
        <c:axId val="64806912"/>
        <c:axId val="0"/>
      </c:bar3DChart>
      <c:catAx>
        <c:axId val="64784640"/>
        <c:scaling>
          <c:orientation val="minMax"/>
        </c:scaling>
        <c:delete val="0"/>
        <c:axPos val="b"/>
        <c:numFmt formatCode="General" sourceLinked="1"/>
        <c:majorTickMark val="none"/>
        <c:minorTickMark val="none"/>
        <c:tickLblPos val="low"/>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bg1">
                    <a:lumMod val="65000"/>
                  </a:schemeClr>
                </a:solidFill>
                <a:latin typeface="Segoe UI" panose="020B0502040204020203" pitchFamily="34" charset="0"/>
                <a:ea typeface="+mn-ea"/>
                <a:cs typeface="Segoe UI" panose="020B0502040204020203" pitchFamily="34" charset="0"/>
              </a:defRPr>
            </a:pPr>
            <a:endParaRPr lang="es-ES"/>
          </a:p>
        </c:txPr>
        <c:crossAx val="64806912"/>
        <c:crosses val="autoZero"/>
        <c:auto val="1"/>
        <c:lblAlgn val="ctr"/>
        <c:lblOffset val="100"/>
        <c:noMultiLvlLbl val="0"/>
      </c:catAx>
      <c:valAx>
        <c:axId val="64806912"/>
        <c:scaling>
          <c:orientation val="minMax"/>
        </c:scaling>
        <c:delete val="0"/>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crossAx val="6478464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00000000000081" l="0.70000000000000062" r="0.70000000000000062" t="0.7500000000000081"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cap="none" spc="20" baseline="0">
                <a:solidFill>
                  <a:schemeClr val="tx1">
                    <a:lumMod val="50000"/>
                    <a:lumOff val="50000"/>
                  </a:schemeClr>
                </a:solidFill>
                <a:latin typeface="Segoe UI" panose="020B0502040204020203" pitchFamily="34" charset="0"/>
                <a:ea typeface="+mn-ea"/>
                <a:cs typeface="Segoe UI" panose="020B0502040204020203" pitchFamily="34" charset="0"/>
              </a:defRPr>
            </a:pPr>
            <a:r>
              <a:rPr lang="en-US" sz="1050" b="1">
                <a:latin typeface="Segoe UI" panose="020B0502040204020203" pitchFamily="34" charset="0"/>
                <a:cs typeface="Segoe UI" panose="020B0502040204020203" pitchFamily="34" charset="0"/>
              </a:rPr>
              <a:t>Empleos y sueldos previstos</a:t>
            </a:r>
          </a:p>
        </c:rich>
      </c:tx>
      <c:layout>
        <c:manualLayout>
          <c:xMode val="edge"/>
          <c:yMode val="edge"/>
          <c:x val="0.30346950183639693"/>
          <c:y val="2.8717557193918053E-2"/>
        </c:manualLayout>
      </c:layout>
      <c:overlay val="0"/>
      <c:spPr>
        <a:noFill/>
        <a:ln>
          <a:noFill/>
        </a:ln>
        <a:effectLst/>
      </c:spPr>
      <c:txPr>
        <a:bodyPr rot="0" spcFirstLastPara="1" vertOverflow="ellipsis" vert="horz" wrap="square" anchor="ctr" anchorCtr="1"/>
        <a:lstStyle/>
        <a:p>
          <a:pPr>
            <a:defRPr sz="1050" b="0" i="0" u="none" strike="noStrike" kern="1200" cap="none" spc="20" baseline="0">
              <a:solidFill>
                <a:schemeClr val="tx1">
                  <a:lumMod val="50000"/>
                  <a:lumOff val="50000"/>
                </a:schemeClr>
              </a:solidFill>
              <a:latin typeface="Segoe UI" panose="020B0502040204020203" pitchFamily="34" charset="0"/>
              <a:ea typeface="+mn-ea"/>
              <a:cs typeface="Segoe UI" panose="020B0502040204020203" pitchFamily="34" charset="0"/>
            </a:defRPr>
          </a:pPr>
          <a:endParaRPr lang="es-ES"/>
        </a:p>
      </c:txPr>
    </c:title>
    <c:autoTitleDeleted val="0"/>
    <c:plotArea>
      <c:layout>
        <c:manualLayout>
          <c:layoutTarget val="inner"/>
          <c:xMode val="edge"/>
          <c:yMode val="edge"/>
          <c:x val="0.10451150968857677"/>
          <c:y val="0.15544613885289701"/>
          <c:w val="0.74644315467222166"/>
          <c:h val="0.63192797102893783"/>
        </c:manualLayout>
      </c:layout>
      <c:barChart>
        <c:barDir val="col"/>
        <c:grouping val="clustered"/>
        <c:varyColors val="0"/>
        <c:ser>
          <c:idx val="0"/>
          <c:order val="0"/>
          <c:tx>
            <c:strRef>
              <c:f>'3'!$D$25</c:f>
              <c:strCache>
                <c:ptCount val="1"/>
                <c:pt idx="0">
                  <c:v>Número empleados</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lumMod val="75000"/>
                      </a:schemeClr>
                    </a:solidFill>
                    <a:latin typeface="Segoe UI Black" panose="020B0A02040204020203" pitchFamily="34" charset="0"/>
                    <a:ea typeface="Segoe UI Black" panose="020B0A02040204020203" pitchFamily="34" charset="0"/>
                    <a:cs typeface="Segoe UI" panose="020B0502040204020203" pitchFamily="34" charset="0"/>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'3'!$I$24:$M$24</c:f>
              <c:numCache>
                <c:formatCode>General</c:formatCode>
                <c:ptCount val="5"/>
                <c:pt idx="0">
                  <c:v>2020</c:v>
                </c:pt>
                <c:pt idx="1">
                  <c:v>2021</c:v>
                </c:pt>
                <c:pt idx="2">
                  <c:v>2022</c:v>
                </c:pt>
                <c:pt idx="3">
                  <c:v>2023</c:v>
                </c:pt>
                <c:pt idx="4">
                  <c:v>2024</c:v>
                </c:pt>
              </c:numCache>
            </c:numRef>
          </c:cat>
          <c:val>
            <c:numRef>
              <c:f>'3'!$I$25:$M$25</c:f>
              <c:numCache>
                <c:formatCode>#,##0</c:formatCode>
                <c:ptCount val="5"/>
              </c:numCache>
            </c:numRef>
          </c:val>
          <c:extLst>
            <c:ext xmlns:c16="http://schemas.microsoft.com/office/drawing/2014/chart" uri="{C3380CC4-5D6E-409C-BE32-E72D297353CC}">
              <c16:uniqueId val="{00000000-F821-4F56-9817-46D46BD7A96E}"/>
            </c:ext>
          </c:extLst>
        </c:ser>
        <c:dLbls>
          <c:showLegendKey val="0"/>
          <c:showVal val="0"/>
          <c:showCatName val="0"/>
          <c:showSerName val="0"/>
          <c:showPercent val="0"/>
          <c:showBubbleSize val="0"/>
        </c:dLbls>
        <c:gapWidth val="150"/>
        <c:axId val="64926464"/>
        <c:axId val="64928384"/>
      </c:barChart>
      <c:lineChart>
        <c:grouping val="standard"/>
        <c:varyColors val="0"/>
        <c:ser>
          <c:idx val="1"/>
          <c:order val="1"/>
          <c:tx>
            <c:strRef>
              <c:f>'3'!$D$26</c:f>
              <c:strCache>
                <c:ptCount val="1"/>
                <c:pt idx="0">
                  <c:v>Sueldo bruto mensual (medio)</c:v>
                </c:pt>
              </c:strCache>
            </c:strRef>
          </c:tx>
          <c:spPr>
            <a:ln w="25400" cap="rnd">
              <a:solidFill>
                <a:schemeClr val="accent2">
                  <a:lumMod val="75000"/>
                </a:schemeClr>
              </a:solidFill>
              <a:round/>
            </a:ln>
            <a:effectLst>
              <a:outerShdw blurRad="50800" dist="38100" dir="5400000" algn="t" rotWithShape="0">
                <a:prstClr val="black">
                  <a:alpha val="40000"/>
                </a:prstClr>
              </a:outerShdw>
            </a:effectLst>
          </c:spPr>
          <c:marker>
            <c:symbol val="none"/>
          </c:marker>
          <c:cat>
            <c:numRef>
              <c:f>'3'!$I$24:$M$24</c:f>
              <c:numCache>
                <c:formatCode>General</c:formatCode>
                <c:ptCount val="5"/>
                <c:pt idx="0">
                  <c:v>2020</c:v>
                </c:pt>
                <c:pt idx="1">
                  <c:v>2021</c:v>
                </c:pt>
                <c:pt idx="2">
                  <c:v>2022</c:v>
                </c:pt>
                <c:pt idx="3">
                  <c:v>2023</c:v>
                </c:pt>
                <c:pt idx="4">
                  <c:v>2024</c:v>
                </c:pt>
              </c:numCache>
            </c:numRef>
          </c:cat>
          <c:val>
            <c:numRef>
              <c:f>'3'!$I$26:$M$26</c:f>
              <c:numCache>
                <c:formatCode>#,##0.00_ ;[Red]\-#,##0.00\ </c:formatCode>
                <c:ptCount val="5"/>
                <c:pt idx="1">
                  <c:v>0</c:v>
                </c:pt>
                <c:pt idx="2">
                  <c:v>0</c:v>
                </c:pt>
                <c:pt idx="3">
                  <c:v>0</c:v>
                </c:pt>
                <c:pt idx="4">
                  <c:v>0</c:v>
                </c:pt>
              </c:numCache>
            </c:numRef>
          </c:val>
          <c:smooth val="1"/>
          <c:extLst>
            <c:ext xmlns:c16="http://schemas.microsoft.com/office/drawing/2014/chart" uri="{C3380CC4-5D6E-409C-BE32-E72D297353CC}">
              <c16:uniqueId val="{00000001-F821-4F56-9817-46D46BD7A96E}"/>
            </c:ext>
          </c:extLst>
        </c:ser>
        <c:dLbls>
          <c:showLegendKey val="0"/>
          <c:showVal val="0"/>
          <c:showCatName val="0"/>
          <c:showSerName val="0"/>
          <c:showPercent val="0"/>
          <c:showBubbleSize val="0"/>
        </c:dLbls>
        <c:marker val="1"/>
        <c:smooth val="0"/>
        <c:axId val="64935808"/>
        <c:axId val="64934272"/>
      </c:lineChart>
      <c:catAx>
        <c:axId val="64926464"/>
        <c:scaling>
          <c:orientation val="minMax"/>
        </c:scaling>
        <c:delete val="0"/>
        <c:axPos val="b"/>
        <c:numFmt formatCode="0_ ;[Red]\-0\ " sourceLinked="0"/>
        <c:majorTickMark val="none"/>
        <c:minorTickMark val="none"/>
        <c:tickLblPos val="low"/>
        <c:spPr>
          <a:noFill/>
          <a:ln w="9525" cap="flat" cmpd="sng" algn="ctr">
            <a:solidFill>
              <a:schemeClr val="accent5">
                <a:lumMod val="75000"/>
              </a:schemeClr>
            </a:solidFill>
            <a:round/>
          </a:ln>
          <a:effectLst/>
        </c:spPr>
        <c:txPr>
          <a:bodyPr rot="0" spcFirstLastPara="1" vertOverflow="ellipsis"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64928384"/>
        <c:crosses val="autoZero"/>
        <c:auto val="1"/>
        <c:lblAlgn val="ctr"/>
        <c:lblOffset val="100"/>
        <c:tickLblSkip val="1"/>
        <c:tickMarkSkip val="1"/>
        <c:noMultiLvlLbl val="0"/>
      </c:catAx>
      <c:valAx>
        <c:axId val="649283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bg1">
                    <a:lumMod val="95000"/>
                  </a:schemeClr>
                </a:solidFill>
                <a:latin typeface="+mn-lt"/>
                <a:ea typeface="+mn-ea"/>
                <a:cs typeface="+mn-cs"/>
              </a:defRPr>
            </a:pPr>
            <a:endParaRPr lang="es-ES"/>
          </a:p>
        </c:txPr>
        <c:crossAx val="64926464"/>
        <c:crosses val="autoZero"/>
        <c:crossBetween val="between"/>
      </c:valAx>
      <c:valAx>
        <c:axId val="64934272"/>
        <c:scaling>
          <c:orientation val="minMax"/>
        </c:scaling>
        <c:delete val="0"/>
        <c:axPos val="r"/>
        <c:majorGridlines>
          <c:spPr>
            <a:ln w="9525" cap="flat" cmpd="sng" algn="ctr">
              <a:solidFill>
                <a:schemeClr val="tx1">
                  <a:lumMod val="15000"/>
                  <a:lumOff val="85000"/>
                </a:schemeClr>
              </a:solidFill>
              <a:round/>
            </a:ln>
            <a:effectLst/>
          </c:spPr>
        </c:majorGridlines>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64935808"/>
        <c:crosses val="max"/>
        <c:crossBetween val="between"/>
      </c:valAx>
      <c:catAx>
        <c:axId val="64935808"/>
        <c:scaling>
          <c:orientation val="minMax"/>
        </c:scaling>
        <c:delete val="1"/>
        <c:axPos val="b"/>
        <c:numFmt formatCode="General" sourceLinked="1"/>
        <c:majorTickMark val="none"/>
        <c:minorTickMark val="none"/>
        <c:tickLblPos val="none"/>
        <c:crossAx val="64934272"/>
        <c:crosses val="autoZero"/>
        <c:auto val="1"/>
        <c:lblAlgn val="ctr"/>
        <c:lblOffset val="100"/>
        <c:noMultiLvlLbl val="0"/>
      </c:catAx>
      <c:spPr>
        <a:solidFill>
          <a:schemeClr val="bg1"/>
        </a:solidFill>
        <a:ln>
          <a:solidFill>
            <a:schemeClr val="bg1">
              <a:lumMod val="85000"/>
            </a:schemeClr>
          </a:solidFill>
        </a:ln>
        <a:effectLst/>
      </c:spPr>
    </c:plotArea>
    <c:legend>
      <c:legendPos val="b"/>
      <c:legendEntry>
        <c:idx val="1"/>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Entry>
      <c:layout>
        <c:manualLayout>
          <c:xMode val="edge"/>
          <c:yMode val="edge"/>
          <c:x val="0.11493246164528935"/>
          <c:y val="0.87518032749524255"/>
          <c:w val="0.77013507670942127"/>
          <c:h val="8.140433241792678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alignWithMargins="0"/>
    <c:pageMargins b="1" l="0.75000000000000999" r="0.75000000000000999" t="1" header="0" footer="0"/>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00" b="0" i="0" u="none" strike="noStrike" kern="1200" cap="all" spc="50" baseline="0">
                <a:solidFill>
                  <a:schemeClr val="bg1">
                    <a:lumMod val="50000"/>
                  </a:schemeClr>
                </a:solidFill>
                <a:latin typeface="Segoe UI" panose="020B0502040204020203" pitchFamily="34" charset="0"/>
                <a:ea typeface="+mn-ea"/>
                <a:cs typeface="Segoe UI" panose="020B0502040204020203" pitchFamily="34" charset="0"/>
              </a:defRPr>
            </a:pPr>
            <a:r>
              <a:rPr lang="es-ES" sz="1000" b="1" i="0" baseline="0">
                <a:solidFill>
                  <a:schemeClr val="bg1">
                    <a:lumMod val="50000"/>
                  </a:schemeClr>
                </a:solidFill>
                <a:latin typeface="Segoe UI" panose="020B0502040204020203" pitchFamily="34" charset="0"/>
                <a:cs typeface="Segoe UI" panose="020B0502040204020203" pitchFamily="34" charset="0"/>
              </a:rPr>
              <a:t>Gastos de personal</a:t>
            </a:r>
          </a:p>
        </c:rich>
      </c:tx>
      <c:layout>
        <c:manualLayout>
          <c:xMode val="edge"/>
          <c:yMode val="edge"/>
          <c:x val="0.33943650848953622"/>
          <c:y val="2.8027990800824163E-2"/>
        </c:manualLayout>
      </c:layout>
      <c:overlay val="1"/>
      <c:spPr>
        <a:noFill/>
        <a:ln>
          <a:noFill/>
        </a:ln>
        <a:effectLst/>
      </c:spPr>
      <c:txPr>
        <a:bodyPr rot="0" spcFirstLastPara="1" vertOverflow="ellipsis" vert="horz" wrap="square" anchor="ctr" anchorCtr="1"/>
        <a:lstStyle/>
        <a:p>
          <a:pPr>
            <a:defRPr sz="1000" b="0" i="0" u="none" strike="noStrike" kern="1200" cap="all" spc="50" baseline="0">
              <a:solidFill>
                <a:schemeClr val="bg1">
                  <a:lumMod val="50000"/>
                </a:schemeClr>
              </a:solidFill>
              <a:latin typeface="Segoe UI" panose="020B0502040204020203" pitchFamily="34" charset="0"/>
              <a:ea typeface="+mn-ea"/>
              <a:cs typeface="Segoe UI" panose="020B0502040204020203" pitchFamily="34" charset="0"/>
            </a:defRPr>
          </a:pPr>
          <a:endParaRPr lang="es-ES"/>
        </a:p>
      </c:txPr>
    </c:title>
    <c:autoTitleDeleted val="0"/>
    <c:plotArea>
      <c:layout>
        <c:manualLayout>
          <c:layoutTarget val="inner"/>
          <c:xMode val="edge"/>
          <c:yMode val="edge"/>
          <c:x val="0.16295728520660582"/>
          <c:y val="0.13907027785319939"/>
          <c:w val="0.75022646505470003"/>
          <c:h val="0.65312335958005263"/>
        </c:manualLayout>
      </c:layout>
      <c:barChart>
        <c:barDir val="col"/>
        <c:grouping val="stacked"/>
        <c:varyColors val="0"/>
        <c:ser>
          <c:idx val="0"/>
          <c:order val="0"/>
          <c:tx>
            <c:strRef>
              <c:f>'3'!$D$28</c:f>
              <c:strCache>
                <c:ptCount val="1"/>
                <c:pt idx="0">
                  <c:v>Nómina bruta</c:v>
                </c:pt>
              </c:strCache>
            </c:strRef>
          </c:tx>
          <c:spPr>
            <a:solidFill>
              <a:schemeClr val="accent1">
                <a:shade val="76000"/>
                <a:alpha val="70000"/>
              </a:schemeClr>
            </a:solidFill>
            <a:ln>
              <a:noFill/>
            </a:ln>
            <a:effectLst/>
          </c:spPr>
          <c:invertIfNegative val="0"/>
          <c:cat>
            <c:numRef>
              <c:f>'3'!$I$24:$M$24</c:f>
              <c:numCache>
                <c:formatCode>General</c:formatCode>
                <c:ptCount val="5"/>
                <c:pt idx="0">
                  <c:v>2020</c:v>
                </c:pt>
                <c:pt idx="1">
                  <c:v>2021</c:v>
                </c:pt>
                <c:pt idx="2">
                  <c:v>2022</c:v>
                </c:pt>
                <c:pt idx="3">
                  <c:v>2023</c:v>
                </c:pt>
                <c:pt idx="4">
                  <c:v>2024</c:v>
                </c:pt>
              </c:numCache>
            </c:numRef>
          </c:cat>
          <c:val>
            <c:numRef>
              <c:f>'3'!$I$28:$M$28</c:f>
              <c:numCache>
                <c:formatCode>#,##0.00_ ;[Red]\-#,##0.00\ </c:formatCode>
                <c:ptCount val="5"/>
                <c:pt idx="0">
                  <c:v>0</c:v>
                </c:pt>
                <c:pt idx="1">
                  <c:v>0</c:v>
                </c:pt>
                <c:pt idx="2">
                  <c:v>0</c:v>
                </c:pt>
                <c:pt idx="3">
                  <c:v>0</c:v>
                </c:pt>
                <c:pt idx="4">
                  <c:v>0</c:v>
                </c:pt>
              </c:numCache>
            </c:numRef>
          </c:val>
          <c:extLst>
            <c:ext xmlns:c16="http://schemas.microsoft.com/office/drawing/2014/chart" uri="{C3380CC4-5D6E-409C-BE32-E72D297353CC}">
              <c16:uniqueId val="{00000000-7180-40A1-B2E4-D14C30105B08}"/>
            </c:ext>
          </c:extLst>
        </c:ser>
        <c:ser>
          <c:idx val="1"/>
          <c:order val="1"/>
          <c:tx>
            <c:v>Coste empresa</c:v>
          </c:tx>
          <c:spPr>
            <a:solidFill>
              <a:schemeClr val="accent1">
                <a:tint val="77000"/>
                <a:alpha val="70000"/>
              </a:schemeClr>
            </a:solidFill>
            <a:ln>
              <a:noFill/>
            </a:ln>
            <a:effectLst/>
          </c:spPr>
          <c:invertIfNegative val="0"/>
          <c:cat>
            <c:numRef>
              <c:f>'3'!$I$24:$M$24</c:f>
              <c:numCache>
                <c:formatCode>General</c:formatCode>
                <c:ptCount val="5"/>
                <c:pt idx="0">
                  <c:v>2020</c:v>
                </c:pt>
                <c:pt idx="1">
                  <c:v>2021</c:v>
                </c:pt>
                <c:pt idx="2">
                  <c:v>2022</c:v>
                </c:pt>
                <c:pt idx="3">
                  <c:v>2023</c:v>
                </c:pt>
                <c:pt idx="4">
                  <c:v>2024</c:v>
                </c:pt>
              </c:numCache>
            </c:numRef>
          </c:cat>
          <c:val>
            <c:numRef>
              <c:f>'3'!$I$29:$M$29</c:f>
              <c:numCache>
                <c:formatCode>#,##0.00_ ;[Red]\-#,##0.00\ </c:formatCode>
                <c:ptCount val="5"/>
                <c:pt idx="0">
                  <c:v>0</c:v>
                </c:pt>
                <c:pt idx="1">
                  <c:v>0</c:v>
                </c:pt>
                <c:pt idx="2">
                  <c:v>0</c:v>
                </c:pt>
                <c:pt idx="3">
                  <c:v>0</c:v>
                </c:pt>
                <c:pt idx="4">
                  <c:v>0</c:v>
                </c:pt>
              </c:numCache>
            </c:numRef>
          </c:val>
          <c:extLst>
            <c:ext xmlns:c16="http://schemas.microsoft.com/office/drawing/2014/chart" uri="{C3380CC4-5D6E-409C-BE32-E72D297353CC}">
              <c16:uniqueId val="{00000001-7180-40A1-B2E4-D14C30105B08}"/>
            </c:ext>
          </c:extLst>
        </c:ser>
        <c:dLbls>
          <c:showLegendKey val="0"/>
          <c:showVal val="0"/>
          <c:showCatName val="0"/>
          <c:showSerName val="0"/>
          <c:showPercent val="0"/>
          <c:showBubbleSize val="0"/>
        </c:dLbls>
        <c:gapWidth val="50"/>
        <c:overlap val="100"/>
        <c:axId val="65399424"/>
        <c:axId val="65417600"/>
      </c:barChart>
      <c:catAx>
        <c:axId val="65399424"/>
        <c:scaling>
          <c:orientation val="minMax"/>
        </c:scaling>
        <c:delete val="0"/>
        <c:axPos val="b"/>
        <c:numFmt formatCode="General" sourceLinked="0"/>
        <c:majorTickMark val="none"/>
        <c:minorTickMark val="none"/>
        <c:tickLblPos val="low"/>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5417600"/>
        <c:crosses val="autoZero"/>
        <c:auto val="1"/>
        <c:lblAlgn val="ctr"/>
        <c:lblOffset val="100"/>
        <c:noMultiLvlLbl val="0"/>
      </c:catAx>
      <c:valAx>
        <c:axId val="65417600"/>
        <c:scaling>
          <c:orientation val="minMax"/>
        </c:scaling>
        <c:delete val="0"/>
        <c:axPos val="l"/>
        <c:majorGridlines>
          <c:spPr>
            <a:ln w="9525" cap="flat" cmpd="sng" algn="ctr">
              <a:gradFill>
                <a:gsLst>
                  <a:gs pos="0">
                    <a:schemeClr val="tx1">
                      <a:lumMod val="5000"/>
                      <a:lumOff val="95000"/>
                    </a:schemeClr>
                  </a:gs>
                  <a:gs pos="100000">
                    <a:schemeClr val="tx1">
                      <a:lumMod val="15000"/>
                      <a:lumOff val="85000"/>
                    </a:schemeClr>
                  </a:gs>
                </a:gsLst>
                <a:lin ang="5400000" scaled="0"/>
              </a:gradFill>
              <a:round/>
            </a:ln>
            <a:effectLst/>
          </c:spPr>
        </c:majorGridlines>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5399424"/>
        <c:crosses val="autoZero"/>
        <c:crossBetween val="between"/>
        <c:dispUnits>
          <c:builtInUnit val="thousands"/>
          <c:dispUnitsLbl>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ES"/>
              </a:p>
            </c:txPr>
          </c:dispUnitsLbl>
        </c:dispUnits>
      </c:valAx>
      <c:spPr>
        <a:solidFill>
          <a:schemeClr val="bg1"/>
        </a:solidFill>
        <a:ln>
          <a:solidFill>
            <a:schemeClr val="bg1">
              <a:lumMod val="85000"/>
            </a:schemeClr>
          </a:solidFill>
        </a:ln>
        <a:effectLst/>
      </c:spPr>
    </c:plotArea>
    <c:legend>
      <c:legendPos val="b"/>
      <c:layout>
        <c:manualLayout>
          <c:xMode val="edge"/>
          <c:yMode val="edge"/>
          <c:x val="0.44685248414744616"/>
          <c:y val="0.89210033599220295"/>
          <c:w val="0.44257821754581561"/>
          <c:h val="8.169988708387435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lumMod val="95000"/>
      </a:schemeClr>
    </a:solidFill>
    <a:ln w="9525" cap="flat" cmpd="sng" algn="ctr">
      <a:noFill/>
      <a:round/>
    </a:ln>
    <a:effectLst/>
  </c:spPr>
  <c:txPr>
    <a:bodyPr/>
    <a:lstStyle/>
    <a:p>
      <a:pPr>
        <a:defRPr/>
      </a:pPr>
      <a:endParaRPr lang="es-ES"/>
    </a:p>
  </c:txPr>
  <c:printSettings>
    <c:headerFooter/>
    <c:pageMargins b="0.75000000000000766" l="0.70000000000000062" r="0.70000000000000062" t="0.75000000000000766"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cap="none" spc="20" baseline="0">
                <a:solidFill>
                  <a:schemeClr val="tx1">
                    <a:lumMod val="50000"/>
                    <a:lumOff val="50000"/>
                  </a:schemeClr>
                </a:solidFill>
                <a:latin typeface="Segoe UI" panose="020B0502040204020203" pitchFamily="34" charset="0"/>
                <a:ea typeface="+mn-ea"/>
                <a:cs typeface="Segoe UI" panose="020B0502040204020203" pitchFamily="34" charset="0"/>
              </a:defRPr>
            </a:pPr>
            <a:r>
              <a:rPr lang="es-ES" sz="1050" b="1">
                <a:latin typeface="Segoe UI" panose="020B0502040204020203" pitchFamily="34" charset="0"/>
                <a:cs typeface="Segoe UI" panose="020B0502040204020203" pitchFamily="34" charset="0"/>
              </a:rPr>
              <a:t>Gastos operativos (miles)</a:t>
            </a:r>
          </a:p>
        </c:rich>
      </c:tx>
      <c:overlay val="0"/>
      <c:spPr>
        <a:noFill/>
        <a:ln>
          <a:noFill/>
        </a:ln>
        <a:effectLst/>
      </c:spPr>
      <c:txPr>
        <a:bodyPr rot="0" spcFirstLastPara="1" vertOverflow="ellipsis" vert="horz" wrap="square" anchor="ctr" anchorCtr="1"/>
        <a:lstStyle/>
        <a:p>
          <a:pPr>
            <a:defRPr sz="1050" b="0" i="0" u="none" strike="noStrike" kern="1200" cap="none" spc="20" baseline="0">
              <a:solidFill>
                <a:schemeClr val="tx1">
                  <a:lumMod val="50000"/>
                  <a:lumOff val="50000"/>
                </a:schemeClr>
              </a:solidFill>
              <a:latin typeface="Segoe UI" panose="020B0502040204020203" pitchFamily="34" charset="0"/>
              <a:ea typeface="+mn-ea"/>
              <a:cs typeface="Segoe UI" panose="020B0502040204020203" pitchFamily="34" charset="0"/>
            </a:defRPr>
          </a:pPr>
          <a:endParaRPr lang="es-E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3654978015207933"/>
          <c:y val="0.15720622170550841"/>
          <c:w val="0.81272164130609126"/>
          <c:h val="0.65651640860328764"/>
        </c:manualLayout>
      </c:layout>
      <c:bar3DChart>
        <c:barDir val="col"/>
        <c:grouping val="stacked"/>
        <c:varyColors val="0"/>
        <c:ser>
          <c:idx val="0"/>
          <c:order val="0"/>
          <c:tx>
            <c:strRef>
              <c:f>'3'!$D$7</c:f>
              <c:strCache>
                <c:ptCount val="1"/>
                <c:pt idx="0">
                  <c:v>Gastos Operativos</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'3'!$I$4:$M$4</c:f>
              <c:numCache>
                <c:formatCode>General</c:formatCode>
                <c:ptCount val="5"/>
                <c:pt idx="0">
                  <c:v>2020</c:v>
                </c:pt>
                <c:pt idx="1">
                  <c:v>2021</c:v>
                </c:pt>
                <c:pt idx="2">
                  <c:v>2022</c:v>
                </c:pt>
                <c:pt idx="3">
                  <c:v>2023</c:v>
                </c:pt>
                <c:pt idx="4">
                  <c:v>2024</c:v>
                </c:pt>
              </c:numCache>
            </c:numRef>
          </c:cat>
          <c:val>
            <c:numRef>
              <c:f>'3'!$I$22:$M$22</c:f>
              <c:numCache>
                <c:formatCode>#,##0.00_ ;[Red]\-#,##0.00\ </c:formatCode>
                <c:ptCount val="5"/>
                <c:pt idx="0">
                  <c:v>0</c:v>
                </c:pt>
                <c:pt idx="1">
                  <c:v>0</c:v>
                </c:pt>
                <c:pt idx="2">
                  <c:v>0</c:v>
                </c:pt>
                <c:pt idx="3">
                  <c:v>0</c:v>
                </c:pt>
                <c:pt idx="4">
                  <c:v>0</c:v>
                </c:pt>
              </c:numCache>
            </c:numRef>
          </c:val>
          <c:extLst>
            <c:ext xmlns:c16="http://schemas.microsoft.com/office/drawing/2014/chart" uri="{C3380CC4-5D6E-409C-BE32-E72D297353CC}">
              <c16:uniqueId val="{00000000-2A19-4B6B-9D28-46954DC751F5}"/>
            </c:ext>
          </c:extLst>
        </c:ser>
        <c:ser>
          <c:idx val="1"/>
          <c:order val="1"/>
          <c:tx>
            <c:strRef>
              <c:f>'3'!$D$24</c:f>
              <c:strCache>
                <c:ptCount val="1"/>
                <c:pt idx="0">
                  <c:v>Gastos de personal</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'3'!$I$4:$M$4</c:f>
              <c:numCache>
                <c:formatCode>General</c:formatCode>
                <c:ptCount val="5"/>
                <c:pt idx="0">
                  <c:v>2020</c:v>
                </c:pt>
                <c:pt idx="1">
                  <c:v>2021</c:v>
                </c:pt>
                <c:pt idx="2">
                  <c:v>2022</c:v>
                </c:pt>
                <c:pt idx="3">
                  <c:v>2023</c:v>
                </c:pt>
                <c:pt idx="4">
                  <c:v>2024</c:v>
                </c:pt>
              </c:numCache>
            </c:numRef>
          </c:cat>
          <c:val>
            <c:numRef>
              <c:f>'3'!$I$30:$M$30</c:f>
              <c:numCache>
                <c:formatCode>#,##0.00_ ;[Red]\-#,##0.00\ </c:formatCode>
                <c:ptCount val="5"/>
                <c:pt idx="0">
                  <c:v>0</c:v>
                </c:pt>
                <c:pt idx="1">
                  <c:v>0</c:v>
                </c:pt>
                <c:pt idx="2">
                  <c:v>0</c:v>
                </c:pt>
                <c:pt idx="3">
                  <c:v>0</c:v>
                </c:pt>
                <c:pt idx="4">
                  <c:v>0</c:v>
                </c:pt>
              </c:numCache>
            </c:numRef>
          </c:val>
          <c:extLst>
            <c:ext xmlns:c16="http://schemas.microsoft.com/office/drawing/2014/chart" uri="{C3380CC4-5D6E-409C-BE32-E72D297353CC}">
              <c16:uniqueId val="{00000001-2A19-4B6B-9D28-46954DC751F5}"/>
            </c:ext>
          </c:extLst>
        </c:ser>
        <c:dLbls>
          <c:showLegendKey val="0"/>
          <c:showVal val="1"/>
          <c:showCatName val="0"/>
          <c:showSerName val="0"/>
          <c:showPercent val="0"/>
          <c:showBubbleSize val="0"/>
        </c:dLbls>
        <c:gapWidth val="66"/>
        <c:shape val="box"/>
        <c:axId val="64762240"/>
        <c:axId val="64763776"/>
        <c:axId val="0"/>
      </c:bar3DChart>
      <c:catAx>
        <c:axId val="64762240"/>
        <c:scaling>
          <c:orientation val="minMax"/>
        </c:scaling>
        <c:delete val="0"/>
        <c:axPos val="b"/>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Segoe UI" panose="020B0502040204020203" pitchFamily="34" charset="0"/>
                <a:ea typeface="+mn-ea"/>
                <a:cs typeface="Segoe UI" panose="020B0502040204020203" pitchFamily="34" charset="0"/>
              </a:defRPr>
            </a:pPr>
            <a:endParaRPr lang="es-ES"/>
          </a:p>
        </c:txPr>
        <c:crossAx val="64763776"/>
        <c:crosses val="autoZero"/>
        <c:auto val="1"/>
        <c:lblAlgn val="ctr"/>
        <c:lblOffset val="100"/>
        <c:noMultiLvlLbl val="0"/>
      </c:catAx>
      <c:valAx>
        <c:axId val="64763776"/>
        <c:scaling>
          <c:orientation val="minMax"/>
        </c:scaling>
        <c:delete val="0"/>
        <c:axPos val="l"/>
        <c:majorGridlines>
          <c:spPr>
            <a:ln w="9525" cap="flat" cmpd="sng" algn="ctr">
              <a:solidFill>
                <a:schemeClr val="tx1">
                  <a:lumMod val="15000"/>
                  <a:lumOff val="85000"/>
                </a:schemeClr>
              </a:solidFill>
              <a:round/>
            </a:ln>
            <a:effectLst/>
          </c:spPr>
        </c:majorGridlines>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64762240"/>
        <c:crosses val="autoZero"/>
        <c:crossBetween val="between"/>
        <c:dispUnits>
          <c:builtInUnit val="thousands"/>
        </c:dispUnits>
      </c:valAx>
      <c:spPr>
        <a:solidFill>
          <a:schemeClr val="bg1">
            <a:lumMod val="95000"/>
          </a:schemeClr>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legend>
    <c:plotVisOnly val="1"/>
    <c:dispBlanksAs val="gap"/>
    <c:showDLblsOverMax val="0"/>
  </c:chart>
  <c:spPr>
    <a:solidFill>
      <a:schemeClr val="bg1">
        <a:lumMod val="95000"/>
      </a:schemeClr>
    </a:solidFill>
    <a:ln w="9525" cap="flat" cmpd="sng" algn="ctr">
      <a:noFill/>
      <a:round/>
    </a:ln>
    <a:effectLst/>
  </c:spPr>
  <c:txPr>
    <a:bodyPr/>
    <a:lstStyle/>
    <a:p>
      <a:pPr>
        <a:defRPr/>
      </a:pPr>
      <a:endParaRPr lang="es-ES"/>
    </a:p>
  </c:txPr>
  <c:printSettings>
    <c:headerFooter/>
    <c:pageMargins b="0.75000000000000666" l="0.70000000000000062" r="0.70000000000000062" t="0.75000000000000666" header="0.30000000000000032" footer="0.30000000000000032"/>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treemap" uniqueId="{FDFC32FC-5B65-4AA2-8C94-92104B98CDDD}">
          <cx:tx>
            <cx:txData>
              <cx:f>_xlchart.v1.0</cx:f>
              <cx:v>ACTIVOS STOCK OTROS</cx:v>
            </cx:txData>
          </cx:tx>
          <cx:dataLabels pos="inEnd">
            <cx:numFmt formatCode="#.##0" sourceLinked="0"/>
            <cx:txPr>
              <a:bodyPr spcFirstLastPara="1" vertOverflow="ellipsis" horzOverflow="overflow" wrap="square" lIns="0" tIns="0" rIns="0" bIns="0" anchor="ctr" anchorCtr="1"/>
              <a:lstStyle/>
              <a:p>
                <a:pPr algn="ctr" rtl="0">
                  <a:defRPr sz="900">
                    <a:latin typeface="Segoe UI" panose="020B0502040204020203" pitchFamily="34" charset="0"/>
                    <a:ea typeface="Segoe UI" panose="020B0502040204020203" pitchFamily="34" charset="0"/>
                    <a:cs typeface="Segoe UI" panose="020B0502040204020203" pitchFamily="34" charset="0"/>
                  </a:defRPr>
                </a:pPr>
                <a:endParaRPr lang="es-ES" sz="900" b="0" i="0" u="none" strike="noStrike" kern="1200" baseline="0">
                  <a:solidFill>
                    <a:sysClr val="windowText" lastClr="000000"/>
                  </a:solidFill>
                  <a:latin typeface="Segoe UI" panose="020B0502040204020203" pitchFamily="34" charset="0"/>
                  <a:cs typeface="Segoe UI" panose="020B0502040204020203" pitchFamily="34" charset="0"/>
                </a:endParaRPr>
              </a:p>
            </cx:txPr>
            <cx:visibility seriesName="0" categoryName="0" value="1"/>
            <cx:separator>, </cx:separator>
            <cx:dataLabel idx="1">
              <cx:numFmt formatCode="#.##0" sourceLinked="0"/>
              <cx:separator>, </cx:separator>
            </cx:dataLabel>
          </cx:dataLabels>
          <cx:dataId val="0"/>
          <cx:layoutPr>
            <cx:parentLabelLayout val="overlapping"/>
          </cx:layoutPr>
        </cx:series>
      </cx:plotAreaRegion>
    </cx:plotArea>
    <cx:legend pos="r" align="ctr" overlay="0">
      <cx:txPr>
        <a:bodyPr spcFirstLastPara="1" vertOverflow="ellipsis" horzOverflow="overflow" wrap="square" lIns="0" tIns="0" rIns="0" bIns="0" anchor="ctr" anchorCtr="1"/>
        <a:lstStyle/>
        <a:p>
          <a:pPr algn="ctr" rtl="0">
            <a:defRPr sz="700">
              <a:latin typeface="Segoe UI" panose="020B0502040204020203" pitchFamily="34" charset="0"/>
              <a:ea typeface="Segoe UI" panose="020B0502040204020203" pitchFamily="34" charset="0"/>
              <a:cs typeface="Segoe UI" panose="020B0502040204020203" pitchFamily="34" charset="0"/>
            </a:defRPr>
          </a:pPr>
          <a:endParaRPr lang="es-ES" sz="700" b="0" i="0" u="none" strike="noStrike" baseline="0">
            <a:solidFill>
              <a:sysClr val="windowText" lastClr="000000">
                <a:lumMod val="65000"/>
                <a:lumOff val="35000"/>
              </a:sysClr>
            </a:solidFill>
            <a:latin typeface="Segoe UI" panose="020B0502040204020203" pitchFamily="34" charset="0"/>
            <a:cs typeface="Segoe UI" panose="020B0502040204020203" pitchFamily="34" charset="0"/>
          </a:endParaRPr>
        </a:p>
      </cx:txPr>
    </cx:legend>
  </cx:chart>
  <cx:spPr>
    <a:noFill/>
    <a:ln>
      <a:noFill/>
    </a:ln>
  </cx:spPr>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size">
        <cx:f>_xlchart.v1.3</cx:f>
      </cx:numDim>
    </cx:data>
  </cx:chartData>
  <cx:chart>
    <cx:title pos="t" align="ctr" overlay="0">
      <cx:tx>
        <cx:txData>
          <cx:v>Financiación (%)</cx:v>
        </cx:txData>
      </cx:tx>
      <cx:txPr>
        <a:bodyPr rot="0" spcFirstLastPara="1" vertOverflow="ellipsis" vert="horz" wrap="square" lIns="38100" tIns="19050" rIns="38100" bIns="19050" anchor="ctr" anchorCtr="1" compatLnSpc="0"/>
        <a:lstStyle/>
        <a:p>
          <a:pPr algn="ctr" rtl="0">
            <a:defRPr sz="1100" b="1" i="0" u="none" strike="noStrike" kern="1200" baseline="0">
              <a:solidFill>
                <a:schemeClr val="bg1">
                  <a:lumMod val="65000"/>
                </a:schemeClr>
              </a:solidFill>
              <a:latin typeface="Segoe UI" pitchFamily="34" charset="0"/>
              <a:ea typeface="+mn-ea"/>
              <a:cs typeface="Segoe UI" pitchFamily="34" charset="0"/>
            </a:defRPr>
          </a:pPr>
          <a:r>
            <a:rPr kumimoji="0" lang="es-ES" sz="1100" b="1" i="0" u="none" strike="noStrike" kern="1200" cap="none" spc="0" normalizeH="0" baseline="0" noProof="0">
              <a:ln>
                <a:noFill/>
              </a:ln>
              <a:solidFill>
                <a:schemeClr val="bg1">
                  <a:lumMod val="65000"/>
                </a:schemeClr>
              </a:solidFill>
              <a:effectLst/>
              <a:uLnTx/>
              <a:uFillTx/>
              <a:latin typeface="Segoe UI" pitchFamily="34" charset="0"/>
              <a:cs typeface="Segoe UI" pitchFamily="34" charset="0"/>
            </a:rPr>
            <a:t>Financiación (%)</a:t>
          </a:r>
        </a:p>
      </cx:txPr>
    </cx:title>
    <cx:plotArea>
      <cx:plotAreaRegion>
        <cx:series layoutId="treemap" uniqueId="{4D67A049-B1E5-4D87-B232-485534294F60}">
          <cx:dataPt idx="0">
            <cx:spPr>
              <a:solidFill>
                <a:srgbClr val="9BBB59">
                  <a:lumMod val="75000"/>
                </a:srgbClr>
              </a:solidFill>
            </cx:spPr>
          </cx:dataPt>
          <cx:dataPt idx="1">
            <cx:spPr>
              <a:solidFill>
                <a:srgbClr val="EEECE1">
                  <a:lumMod val="50000"/>
                </a:srgbClr>
              </a:solidFill>
            </cx:spPr>
          </cx:dataPt>
          <cx:dataPt idx="2">
            <cx:spPr>
              <a:solidFill>
                <a:srgbClr val="FF0000"/>
              </a:solidFill>
            </cx:spPr>
          </cx:dataPt>
          <cx:dataLabels>
            <cx:txPr>
              <a:bodyPr spcFirstLastPara="1" vertOverflow="ellipsis" horzOverflow="overflow" wrap="square" lIns="0" tIns="0" rIns="0" bIns="0" anchor="ctr" anchorCtr="1"/>
              <a:lstStyle/>
              <a:p>
                <a:pPr algn="ctr" rtl="0">
                  <a:defRPr sz="1000">
                    <a:solidFill>
                      <a:sysClr val="windowText" lastClr="000000"/>
                    </a:solidFill>
                    <a:latin typeface="Segoe UI" panose="020B0502040204020203" pitchFamily="34" charset="0"/>
                    <a:ea typeface="Segoe UI" panose="020B0502040204020203" pitchFamily="34" charset="0"/>
                    <a:cs typeface="Segoe UI" panose="020B0502040204020203" pitchFamily="34" charset="0"/>
                  </a:defRPr>
                </a:pPr>
                <a:endParaRPr lang="es-ES" sz="1000" b="0" i="0" u="none" strike="noStrike" kern="1200" baseline="0">
                  <a:solidFill>
                    <a:sysClr val="windowText" lastClr="000000"/>
                  </a:solidFill>
                  <a:latin typeface="Segoe UI" panose="020B0502040204020203" pitchFamily="34" charset="0"/>
                  <a:cs typeface="Segoe UI" panose="020B0502040204020203" pitchFamily="34" charset="0"/>
                </a:endParaRPr>
              </a:p>
            </cx:txPr>
            <cx:visibility seriesName="0" categoryName="1" value="1"/>
            <cx:separator>, </cx:separator>
          </cx:dataLabels>
          <cx:dataId val="0"/>
          <cx:layoutPr/>
        </cx:series>
      </cx:plotAreaRegion>
    </cx:plotArea>
  </cx:chart>
  <cx:spPr>
    <a:noFill/>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 id="14">
  <a:schemeClr val="accent1"/>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 id="16">
  <a:schemeClr val="accent3"/>
</cs:colorStyle>
</file>

<file path=xl/charts/colors14.xml><?xml version="1.0" encoding="utf-8"?>
<cs:colorStyle xmlns:cs="http://schemas.microsoft.com/office/drawing/2012/chartStyle" xmlns:a="http://schemas.openxmlformats.org/drawingml/2006/main" meth="withinLinear" id="16">
  <a:schemeClr val="accent3"/>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withinLinear" id="18">
  <a:schemeClr val="accent5"/>
</cs:colorStyle>
</file>

<file path=xl/charts/colors18.xml><?xml version="1.0" encoding="utf-8"?>
<cs:colorStyle xmlns:cs="http://schemas.microsoft.com/office/drawing/2012/chartStyle" xmlns:a="http://schemas.openxmlformats.org/drawingml/2006/main" meth="withinLinearReversed" id="25">
  <a:schemeClr val="accent5"/>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414">
  <cs:axisTitle>
    <cs:lnRef idx="0"/>
    <cs:fillRef idx="0"/>
    <cs:effectRef idx="0"/>
    <cs:fontRef idx="major">
      <a:schemeClr val="dk1">
        <a:lumMod val="50000"/>
        <a:lumOff val="50000"/>
      </a:schemeClr>
    </cs:fontRef>
    <cs:spPr>
      <a:solidFill>
        <a:schemeClr val="bg1">
          <a:lumMod val="85000"/>
        </a:schemeClr>
      </a:solidFill>
      <a:ln w="19050">
        <a:solidFill>
          <a:schemeClr val="bg1"/>
        </a:solidFill>
      </a:ln>
    </cs:spPr>
    <cs:defRPr sz="900"/>
  </cs:axisTitle>
  <cs:categoryAxis>
    <cs:lnRef idx="0"/>
    <cs:fillRef idx="0"/>
    <cs:effectRef idx="0"/>
    <cs:fontRef idx="major">
      <a:schemeClr val="dk1">
        <a:lumMod val="50000"/>
        <a:lumOff val="50000"/>
      </a:schemeClr>
    </cs:fontRef>
    <cs:defRPr sz="90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cs:chartArea>
  <cs:dataLabel>
    <cs:lnRef idx="0"/>
    <cs:fillRef idx="0"/>
    <cs:effectRef idx="0"/>
    <cs:fontRef idx="minor">
      <a:schemeClr val="dk1">
        <a:lumMod val="75000"/>
        <a:lumOff val="25000"/>
      </a:schemeClr>
    </cs:fontRef>
    <cs:defRPr sz="900"/>
    <cs:bodyPr lIns="38100" tIns="19050" rIns="38100" bIns="19050">
      <a:spAutoFit/>
    </cs:bodyPr>
  </cs:dataLabel>
  <cs:dataLabelCallout>
    <cs:lnRef idx="0"/>
    <cs:fillRef idx="0"/>
    <cs:effectRef idx="0"/>
    <cs:fontRef idx="major">
      <a:schemeClr val="dk1">
        <a:lumMod val="50000"/>
        <a:lumOff val="50000"/>
      </a:schemeClr>
    </cs:fontRef>
    <cs:spPr>
      <a:solidFill>
        <a:schemeClr val="lt1">
          <a:alpha val="75000"/>
        </a:schemeClr>
      </a:solidFill>
      <a:ln w="9525">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9525">
        <a:solidFill>
          <a:schemeClr val="lt1"/>
        </a:solidFill>
      </a:ln>
    </cs:spPr>
  </cs:dataPoint>
  <cs:dataPoint3D>
    <cs:lnRef idx="0"/>
    <cs:fillRef idx="0">
      <cs:styleClr val="auto"/>
    </cs:fillRef>
    <cs:effectRef idx="0"/>
    <cs:fontRef idx="minor">
      <a:schemeClr val="tx1"/>
    </cs:fontRef>
    <cs:spPr>
      <a:solidFill>
        <a:schemeClr val="phClr"/>
      </a:solidFill>
      <a:ln w="9525">
        <a:solidFill>
          <a:schemeClr val="lt1"/>
        </a:solidFill>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2857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solidFill>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lumOff val="10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ajor">
      <a:schemeClr val="dk1">
        <a:lumMod val="50000"/>
        <a:lumOff val="50000"/>
      </a:schemeClr>
    </cs:fontRef>
    <cs:defRPr sz="900"/>
  </cs:seriesAxis>
  <cs:seriesLine>
    <cs:lnRef idx="0"/>
    <cs:fillRef idx="0"/>
    <cs:effectRef idx="0"/>
    <cs:fontRef idx="minor">
      <a:schemeClr val="dk1"/>
    </cs:fontRef>
    <cs:spPr>
      <a:ln w="9525" cap="flat">
        <a:solidFill>
          <a:schemeClr val="bg1">
            <a:lumMod val="50000"/>
          </a:schemeClr>
        </a:solidFill>
        <a:round/>
      </a:ln>
    </cs:spPr>
  </cs:seriesLine>
  <cs:title>
    <cs:lnRef idx="0"/>
    <cs:fillRef idx="0"/>
    <cs:effectRef idx="0"/>
    <cs:fontRef idx="major">
      <a:schemeClr val="dk1">
        <a:lumMod val="50000"/>
        <a:lumOff val="50000"/>
      </a:schemeClr>
    </cs:fontRef>
    <cs:defRPr sz="1600" b="1" spc="0" normalizeH="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ajor">
      <a:schemeClr val="dk1">
        <a:lumMod val="50000"/>
        <a:lumOff val="50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ajor">
      <a:schemeClr val="dk1">
        <a:lumMod val="50000"/>
        <a:lumOff val="50000"/>
      </a:schemeClr>
    </cs:fontRef>
    <cs:defRPr sz="9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emf"/><Relationship Id="rId3" Type="http://schemas.openxmlformats.org/officeDocument/2006/relationships/hyperlink" Target="#YOURATENTION"/><Relationship Id="rId7" Type="http://schemas.openxmlformats.org/officeDocument/2006/relationships/hyperlink" Target="http://www.plannegocios.com/" TargetMode="External"/><Relationship Id="rId2" Type="http://schemas.openxmlformats.org/officeDocument/2006/relationships/image" Target="../media/image1.jpg"/><Relationship Id="rId1" Type="http://schemas.openxmlformats.org/officeDocument/2006/relationships/hyperlink" Target="#INDEX"/><Relationship Id="rId6" Type="http://schemas.openxmlformats.org/officeDocument/2006/relationships/image" Target="../media/image3.png"/><Relationship Id="rId5" Type="http://schemas.openxmlformats.org/officeDocument/2006/relationships/hyperlink" Target="mailto:atencion@e.ditor.com?subject=Mini%20Plan%20de%20Negocio" TargetMode="External"/><Relationship Id="rId4" Type="http://schemas.openxmlformats.org/officeDocument/2006/relationships/image" Target="../media/image2.gif"/></Relationships>
</file>

<file path=xl/drawings/_rels/drawing10.xml.rels><?xml version="1.0" encoding="UTF-8" standalone="yes"?>
<Relationships xmlns="http://schemas.openxmlformats.org/package/2006/relationships"><Relationship Id="rId8" Type="http://schemas.openxmlformats.org/officeDocument/2006/relationships/image" Target="../media/image8.gif"/><Relationship Id="rId13" Type="http://schemas.openxmlformats.org/officeDocument/2006/relationships/chart" Target="../charts/chart20.xml"/><Relationship Id="rId3" Type="http://schemas.openxmlformats.org/officeDocument/2006/relationships/hyperlink" Target="#arribaTESORERIA"/><Relationship Id="rId7" Type="http://schemas.openxmlformats.org/officeDocument/2006/relationships/hyperlink" Target="#infoTESORER"/><Relationship Id="rId12" Type="http://schemas.openxmlformats.org/officeDocument/2006/relationships/chart" Target="../charts/chart19.xml"/><Relationship Id="rId2" Type="http://schemas.openxmlformats.org/officeDocument/2006/relationships/image" Target="../media/image6.png"/><Relationship Id="rId1" Type="http://schemas.openxmlformats.org/officeDocument/2006/relationships/hyperlink" Target="#arribaBAL"/><Relationship Id="rId6" Type="http://schemas.openxmlformats.org/officeDocument/2006/relationships/image" Target="../media/image7.png"/><Relationship Id="rId11" Type="http://schemas.openxmlformats.org/officeDocument/2006/relationships/image" Target="../media/image4.emf"/><Relationship Id="rId5" Type="http://schemas.openxmlformats.org/officeDocument/2006/relationships/hyperlink" Target="#arribaRESULTADOS"/><Relationship Id="rId10" Type="http://schemas.openxmlformats.org/officeDocument/2006/relationships/hyperlink" Target="https://www.plannegocios.com/plan_negocios/planes_de_negocio" TargetMode="External"/><Relationship Id="rId4" Type="http://schemas.openxmlformats.org/officeDocument/2006/relationships/image" Target="../media/image9.png"/><Relationship Id="rId9" Type="http://schemas.openxmlformats.org/officeDocument/2006/relationships/hyperlink" Target="#YOURATENTION"/><Relationship Id="rId14" Type="http://schemas.openxmlformats.org/officeDocument/2006/relationships/chart" Target="../charts/chart21.xml"/></Relationships>
</file>

<file path=xl/drawings/_rels/drawing13.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4.emf"/><Relationship Id="rId3" Type="http://schemas.openxmlformats.org/officeDocument/2006/relationships/chart" Target="../charts/chart22.xml"/><Relationship Id="rId7" Type="http://schemas.openxmlformats.org/officeDocument/2006/relationships/hyperlink" Target="#arribaTESORERIA"/><Relationship Id="rId12" Type="http://schemas.openxmlformats.org/officeDocument/2006/relationships/hyperlink" Target="https://www.plannegocios.com/plan_negocios/planes_de_negocio" TargetMode="External"/><Relationship Id="rId2" Type="http://schemas.openxmlformats.org/officeDocument/2006/relationships/image" Target="../media/image6.png"/><Relationship Id="rId16" Type="http://schemas.openxmlformats.org/officeDocument/2006/relationships/chart" Target="../charts/chart26.xml"/><Relationship Id="rId1" Type="http://schemas.openxmlformats.org/officeDocument/2006/relationships/hyperlink" Target="#INDEX"/><Relationship Id="rId6" Type="http://schemas.openxmlformats.org/officeDocument/2006/relationships/image" Target="../media/image9.png"/><Relationship Id="rId11" Type="http://schemas.openxmlformats.org/officeDocument/2006/relationships/hyperlink" Target="#YOURATENTION"/><Relationship Id="rId5" Type="http://schemas.openxmlformats.org/officeDocument/2006/relationships/hyperlink" Target="#arribaBAL"/><Relationship Id="rId15" Type="http://schemas.openxmlformats.org/officeDocument/2006/relationships/chart" Target="../charts/chart25.xml"/><Relationship Id="rId10" Type="http://schemas.openxmlformats.org/officeDocument/2006/relationships/image" Target="../media/image8.gif"/><Relationship Id="rId4" Type="http://schemas.openxmlformats.org/officeDocument/2006/relationships/chart" Target="../charts/chart23.xml"/><Relationship Id="rId9" Type="http://schemas.openxmlformats.org/officeDocument/2006/relationships/hyperlink" Target="#infoBALANCE"/><Relationship Id="rId14" Type="http://schemas.openxmlformats.org/officeDocument/2006/relationships/chart" Target="../charts/chart24.xml"/></Relationships>
</file>

<file path=xl/drawings/_rels/drawing2.xml.rels><?xml version="1.0" encoding="UTF-8" standalone="yes"?>
<Relationships xmlns="http://schemas.openxmlformats.org/package/2006/relationships"><Relationship Id="rId8" Type="http://schemas.openxmlformats.org/officeDocument/2006/relationships/hyperlink" Target="mailto:atencion@e.ditor.com?subject=Plan%20de%20negocio%20MINI" TargetMode="External"/><Relationship Id="rId13" Type="http://schemas.openxmlformats.org/officeDocument/2006/relationships/image" Target="../media/image4.emf"/><Relationship Id="rId1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8.gif"/><Relationship Id="rId12" Type="http://schemas.openxmlformats.org/officeDocument/2006/relationships/hyperlink" Target="mailto:atencion@e.ditor.com?subject=Plan%20de%20Negocio%20MINI" TargetMode="External"/><Relationship Id="rId17" Type="http://schemas.openxmlformats.org/officeDocument/2006/relationships/hyperlink" Target="http://www.plannegocios.com/plan_negocios/plan_financiero" TargetMode="External"/><Relationship Id="rId2" Type="http://schemas.openxmlformats.org/officeDocument/2006/relationships/hyperlink" Target="#arribaINVERSIONES"/><Relationship Id="rId16" Type="http://schemas.openxmlformats.org/officeDocument/2006/relationships/image" Target="../media/image10.gif"/><Relationship Id="rId1" Type="http://schemas.openxmlformats.org/officeDocument/2006/relationships/image" Target="../media/image5.png"/><Relationship Id="rId6" Type="http://schemas.openxmlformats.org/officeDocument/2006/relationships/hyperlink" Target="#INFOGRAL"/><Relationship Id="rId11" Type="http://schemas.openxmlformats.org/officeDocument/2006/relationships/image" Target="../media/image9.png"/><Relationship Id="rId5" Type="http://schemas.openxmlformats.org/officeDocument/2006/relationships/image" Target="../media/image7.png"/><Relationship Id="rId15" Type="http://schemas.openxmlformats.org/officeDocument/2006/relationships/hyperlink" Target="http://www.plannegocios.com/plan_negocios/planes_de_negocio" TargetMode="External"/><Relationship Id="rId10" Type="http://schemas.openxmlformats.org/officeDocument/2006/relationships/hyperlink" Target="#index"/><Relationship Id="rId19" Type="http://schemas.openxmlformats.org/officeDocument/2006/relationships/hyperlink" Target="https://www.plannegocios.com/plan_negocios/planes_de_negocio" TargetMode="External"/><Relationship Id="rId4" Type="http://schemas.openxmlformats.org/officeDocument/2006/relationships/hyperlink" Target="#I!A1"/><Relationship Id="rId9" Type="http://schemas.openxmlformats.org/officeDocument/2006/relationships/image" Target="../media/image3.png"/><Relationship Id="rId14" Type="http://schemas.openxmlformats.org/officeDocument/2006/relationships/hyperlink" Target="#YOURATENTION"/></Relationships>
</file>

<file path=xl/drawings/_rels/drawing3.xml.rels><?xml version="1.0" encoding="UTF-8" standalone="yes"?>
<Relationships xmlns="http://schemas.openxmlformats.org/package/2006/relationships"><Relationship Id="rId8" Type="http://schemas.openxmlformats.org/officeDocument/2006/relationships/hyperlink" Target="#infoINVERS"/><Relationship Id="rId13" Type="http://schemas.openxmlformats.org/officeDocument/2006/relationships/chart" Target="../charts/chart2.xml"/><Relationship Id="rId3" Type="http://schemas.openxmlformats.org/officeDocument/2006/relationships/hyperlink" Target="#arribaINVERSIONES"/><Relationship Id="rId7" Type="http://schemas.openxmlformats.org/officeDocument/2006/relationships/chart" Target="../charts/chart1.xml"/><Relationship Id="rId12" Type="http://schemas.microsoft.com/office/2014/relationships/chartEx" Target="../charts/chartEx1.xml"/><Relationship Id="rId2" Type="http://schemas.openxmlformats.org/officeDocument/2006/relationships/image" Target="../media/image6.png"/><Relationship Id="rId1" Type="http://schemas.openxmlformats.org/officeDocument/2006/relationships/hyperlink" Target="#arribaFINAN"/><Relationship Id="rId6" Type="http://schemas.openxmlformats.org/officeDocument/2006/relationships/image" Target="../media/image7.png"/><Relationship Id="rId11" Type="http://schemas.openxmlformats.org/officeDocument/2006/relationships/image" Target="../media/image4.emf"/><Relationship Id="rId5" Type="http://schemas.openxmlformats.org/officeDocument/2006/relationships/hyperlink" Target="#index"/><Relationship Id="rId10" Type="http://schemas.openxmlformats.org/officeDocument/2006/relationships/hyperlink" Target="https://www.plannegocios.com/plan_negocios/planes_de_negocio" TargetMode="External"/><Relationship Id="rId4" Type="http://schemas.openxmlformats.org/officeDocument/2006/relationships/image" Target="../media/image9.png"/><Relationship Id="rId9" Type="http://schemas.openxmlformats.org/officeDocument/2006/relationships/image" Target="../media/image8.gif"/></Relationships>
</file>

<file path=xl/drawings/_rels/drawing4.xml.rels><?xml version="1.0" encoding="UTF-8" standalone="yes"?>
<Relationships xmlns="http://schemas.openxmlformats.org/package/2006/relationships"><Relationship Id="rId8" Type="http://schemas.openxmlformats.org/officeDocument/2006/relationships/image" Target="../media/image8.gif"/><Relationship Id="rId13" Type="http://schemas.openxmlformats.org/officeDocument/2006/relationships/chart" Target="../charts/chart5.xml"/><Relationship Id="rId3" Type="http://schemas.openxmlformats.org/officeDocument/2006/relationships/chart" Target="../charts/chart3.xml"/><Relationship Id="rId7" Type="http://schemas.openxmlformats.org/officeDocument/2006/relationships/hyperlink" Target="#'2'!infoFINAN"/><Relationship Id="rId12" Type="http://schemas.openxmlformats.org/officeDocument/2006/relationships/image" Target="../media/image4.emf"/><Relationship Id="rId2" Type="http://schemas.openxmlformats.org/officeDocument/2006/relationships/image" Target="../media/image6.png"/><Relationship Id="rId1" Type="http://schemas.openxmlformats.org/officeDocument/2006/relationships/hyperlink" Target="#arribaGASTOS"/><Relationship Id="rId6" Type="http://schemas.openxmlformats.org/officeDocument/2006/relationships/image" Target="../media/image9.png"/><Relationship Id="rId11" Type="http://schemas.openxmlformats.org/officeDocument/2006/relationships/hyperlink" Target="https://www.plannegocios.com/plan_negocios/planes_de_negocio" TargetMode="External"/><Relationship Id="rId5" Type="http://schemas.openxmlformats.org/officeDocument/2006/relationships/hyperlink" Target="#arribaFINAN"/><Relationship Id="rId10" Type="http://schemas.openxmlformats.org/officeDocument/2006/relationships/image" Target="../media/image7.png"/><Relationship Id="rId4" Type="http://schemas.openxmlformats.org/officeDocument/2006/relationships/chart" Target="../charts/chart4.xml"/><Relationship Id="rId9" Type="http://schemas.openxmlformats.org/officeDocument/2006/relationships/hyperlink" Target="#arribaINVERSIONES"/><Relationship Id="rId14" Type="http://schemas.microsoft.com/office/2014/relationships/chartEx" Target="../charts/chartEx2.xml"/></Relationships>
</file>

<file path=xl/drawings/_rels/drawing6.xml.rels><?xml version="1.0" encoding="UTF-8" standalone="yes"?>
<Relationships xmlns="http://schemas.openxmlformats.org/package/2006/relationships"><Relationship Id="rId8" Type="http://schemas.openxmlformats.org/officeDocument/2006/relationships/hyperlink" Target="#arribaFINAN"/><Relationship Id="rId13" Type="http://schemas.openxmlformats.org/officeDocument/2006/relationships/chart" Target="../charts/chart8.xml"/><Relationship Id="rId3" Type="http://schemas.openxmlformats.org/officeDocument/2006/relationships/chart" Target="../charts/chart6.xml"/><Relationship Id="rId7" Type="http://schemas.openxmlformats.org/officeDocument/2006/relationships/image" Target="../media/image8.gif"/><Relationship Id="rId12" Type="http://schemas.openxmlformats.org/officeDocument/2006/relationships/chart" Target="../charts/chart7.xml"/><Relationship Id="rId2" Type="http://schemas.openxmlformats.org/officeDocument/2006/relationships/image" Target="../media/image6.png"/><Relationship Id="rId1" Type="http://schemas.openxmlformats.org/officeDocument/2006/relationships/hyperlink" Target="#arriba4"/><Relationship Id="rId6" Type="http://schemas.openxmlformats.org/officeDocument/2006/relationships/hyperlink" Target="#infoGASTOS"/><Relationship Id="rId11" Type="http://schemas.openxmlformats.org/officeDocument/2006/relationships/image" Target="../media/image4.emf"/><Relationship Id="rId5" Type="http://schemas.openxmlformats.org/officeDocument/2006/relationships/image" Target="../media/image9.png"/><Relationship Id="rId10" Type="http://schemas.openxmlformats.org/officeDocument/2006/relationships/hyperlink" Target="https://www.plannegocios.com/plan_negocios/planes_de_negocio" TargetMode="External"/><Relationship Id="rId4" Type="http://schemas.openxmlformats.org/officeDocument/2006/relationships/hyperlink" Target="#arribaGASTOS"/><Relationship Id="rId9" Type="http://schemas.openxmlformats.org/officeDocument/2006/relationships/image" Target="../media/image7.png"/><Relationship Id="rId14" Type="http://schemas.openxmlformats.org/officeDocument/2006/relationships/chart" Target="../charts/chart9.xml"/></Relationships>
</file>

<file path=xl/drawings/_rels/drawing8.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chart" Target="../charts/chart12.xml"/><Relationship Id="rId3" Type="http://schemas.openxmlformats.org/officeDocument/2006/relationships/chart" Target="../charts/chart10.xml"/><Relationship Id="rId7" Type="http://schemas.openxmlformats.org/officeDocument/2006/relationships/hyperlink" Target="#'3'!A7"/><Relationship Id="rId12" Type="http://schemas.openxmlformats.org/officeDocument/2006/relationships/image" Target="../media/image4.emf"/><Relationship Id="rId2" Type="http://schemas.openxmlformats.org/officeDocument/2006/relationships/image" Target="../media/image6.png"/><Relationship Id="rId1" Type="http://schemas.openxmlformats.org/officeDocument/2006/relationships/hyperlink" Target="#arribaRESULTADOS"/><Relationship Id="rId6" Type="http://schemas.openxmlformats.org/officeDocument/2006/relationships/image" Target="../media/image9.png"/><Relationship Id="rId11" Type="http://schemas.openxmlformats.org/officeDocument/2006/relationships/hyperlink" Target="https://www.plannegocios.com/plan_negocios/planes_de_negocio" TargetMode="External"/><Relationship Id="rId5" Type="http://schemas.openxmlformats.org/officeDocument/2006/relationships/hyperlink" Target="#arriba4"/><Relationship Id="rId15" Type="http://schemas.openxmlformats.org/officeDocument/2006/relationships/chart" Target="../charts/chart14.xml"/><Relationship Id="rId10" Type="http://schemas.openxmlformats.org/officeDocument/2006/relationships/image" Target="../media/image8.gif"/><Relationship Id="rId4" Type="http://schemas.openxmlformats.org/officeDocument/2006/relationships/chart" Target="../charts/chart11.xml"/><Relationship Id="rId9" Type="http://schemas.openxmlformats.org/officeDocument/2006/relationships/hyperlink" Target="#info4"/><Relationship Id="rId14" Type="http://schemas.openxmlformats.org/officeDocument/2006/relationships/chart" Target="../charts/chart13.xml"/></Relationships>
</file>

<file path=xl/drawings/_rels/drawing9.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4.emf"/><Relationship Id="rId3" Type="http://schemas.openxmlformats.org/officeDocument/2006/relationships/chart" Target="../charts/chart15.xml"/><Relationship Id="rId7" Type="http://schemas.openxmlformats.org/officeDocument/2006/relationships/hyperlink" Target="#arriba4"/><Relationship Id="rId12" Type="http://schemas.openxmlformats.org/officeDocument/2006/relationships/hyperlink" Target="https://www.plannegocios.com/plan_negocios/planes_de_negocio" TargetMode="External"/><Relationship Id="rId2" Type="http://schemas.openxmlformats.org/officeDocument/2006/relationships/image" Target="../media/image6.png"/><Relationship Id="rId1" Type="http://schemas.openxmlformats.org/officeDocument/2006/relationships/hyperlink" Target="#arribaTESORERIA"/><Relationship Id="rId6" Type="http://schemas.openxmlformats.org/officeDocument/2006/relationships/image" Target="../media/image9.png"/><Relationship Id="rId11" Type="http://schemas.openxmlformats.org/officeDocument/2006/relationships/hyperlink" Target="#YOURATENTION"/><Relationship Id="rId5" Type="http://schemas.openxmlformats.org/officeDocument/2006/relationships/hyperlink" Target="#arribaRESULTADOS"/><Relationship Id="rId15" Type="http://schemas.openxmlformats.org/officeDocument/2006/relationships/chart" Target="../charts/chart18.xml"/><Relationship Id="rId10" Type="http://schemas.openxmlformats.org/officeDocument/2006/relationships/image" Target="../media/image8.gif"/><Relationship Id="rId4" Type="http://schemas.openxmlformats.org/officeDocument/2006/relationships/chart" Target="../charts/chart16.xml"/><Relationship Id="rId9" Type="http://schemas.openxmlformats.org/officeDocument/2006/relationships/hyperlink" Target="#infoRESULT"/><Relationship Id="rId14" Type="http://schemas.openxmlformats.org/officeDocument/2006/relationships/chart" Target="../charts/chart17.xml"/></Relationships>
</file>

<file path=xl/drawings/drawing1.xml><?xml version="1.0" encoding="utf-8"?>
<xdr:wsDr xmlns:xdr="http://schemas.openxmlformats.org/drawingml/2006/spreadsheetDrawing" xmlns:a="http://schemas.openxmlformats.org/drawingml/2006/main">
  <xdr:twoCellAnchor editAs="oneCell">
    <xdr:from>
      <xdr:col>2</xdr:col>
      <xdr:colOff>243840</xdr:colOff>
      <xdr:row>1</xdr:row>
      <xdr:rowOff>34290</xdr:rowOff>
    </xdr:from>
    <xdr:to>
      <xdr:col>12</xdr:col>
      <xdr:colOff>586740</xdr:colOff>
      <xdr:row>11</xdr:row>
      <xdr:rowOff>7620</xdr:rowOff>
    </xdr:to>
    <xdr:pic>
      <xdr:nvPicPr>
        <xdr:cNvPr id="7" name="Imagen 6">
          <a:hlinkClick xmlns:r="http://schemas.openxmlformats.org/officeDocument/2006/relationships" r:id="rId1" tooltip="COMENZAR"/>
          <a:extLst>
            <a:ext uri="{FF2B5EF4-FFF2-40B4-BE49-F238E27FC236}">
              <a16:creationId xmlns:a16="http://schemas.microsoft.com/office/drawing/2014/main" id="{6130AE13-F56A-46D0-97FB-B160EBB44D9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48640" y="133350"/>
          <a:ext cx="5585460" cy="2792730"/>
        </a:xfrm>
        <a:prstGeom prst="rect">
          <a:avLst/>
        </a:prstGeom>
      </xdr:spPr>
    </xdr:pic>
    <xdr:clientData/>
  </xdr:twoCellAnchor>
  <xdr:twoCellAnchor editAs="oneCell">
    <xdr:from>
      <xdr:col>10</xdr:col>
      <xdr:colOff>129540</xdr:colOff>
      <xdr:row>14</xdr:row>
      <xdr:rowOff>121918</xdr:rowOff>
    </xdr:from>
    <xdr:to>
      <xdr:col>14</xdr:col>
      <xdr:colOff>30481</xdr:colOff>
      <xdr:row>16</xdr:row>
      <xdr:rowOff>38099</xdr:rowOff>
    </xdr:to>
    <xdr:pic>
      <xdr:nvPicPr>
        <xdr:cNvPr id="17" name="16 Imagen" descr="información.gif">
          <a:hlinkClick xmlns:r="http://schemas.openxmlformats.org/officeDocument/2006/relationships" r:id="rId3" tooltip="Uso del libro"/>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4" cstate="print"/>
        <a:stretch>
          <a:fillRect/>
        </a:stretch>
      </xdr:blipFill>
      <xdr:spPr>
        <a:xfrm>
          <a:off x="5311140" y="4480558"/>
          <a:ext cx="944881" cy="266701"/>
        </a:xfrm>
        <a:prstGeom prst="rect">
          <a:avLst/>
        </a:prstGeom>
      </xdr:spPr>
    </xdr:pic>
    <xdr:clientData/>
  </xdr:twoCellAnchor>
  <xdr:twoCellAnchor editAs="oneCell">
    <xdr:from>
      <xdr:col>2</xdr:col>
      <xdr:colOff>260335</xdr:colOff>
      <xdr:row>14</xdr:row>
      <xdr:rowOff>116205</xdr:rowOff>
    </xdr:from>
    <xdr:to>
      <xdr:col>3</xdr:col>
      <xdr:colOff>236342</xdr:colOff>
      <xdr:row>16</xdr:row>
      <xdr:rowOff>6629</xdr:rowOff>
    </xdr:to>
    <xdr:pic>
      <xdr:nvPicPr>
        <xdr:cNvPr id="18" name="Picture 3" descr="EDITOR">
          <a:hlinkClick xmlns:r="http://schemas.openxmlformats.org/officeDocument/2006/relationships" r:id="rId5" tooltip="contactar por e-mail"/>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65135" y="4474845"/>
          <a:ext cx="570367" cy="240944"/>
        </a:xfrm>
        <a:prstGeom prst="rect">
          <a:avLst/>
        </a:prstGeom>
        <a:noFill/>
        <a:ln w="38100" cap="sq" cmpd="sng">
          <a:noFill/>
          <a:bevel/>
          <a:headEnd/>
          <a:tailEnd/>
        </a:ln>
        <a:effectLst/>
        <a:extLst>
          <a:ext uri="{909E8E84-426E-40DD-AFC4-6F175D3DCCD1}">
            <a14:hiddenFill xmlns:a14="http://schemas.microsoft.com/office/drawing/2010/main">
              <a:solidFill>
                <a:srgbClr val="FFFFFF"/>
              </a:solidFill>
            </a14:hiddenFill>
          </a:ext>
        </a:extLst>
      </xdr:spPr>
    </xdr:pic>
    <xdr:clientData/>
  </xdr:twoCellAnchor>
  <xdr:oneCellAnchor>
    <xdr:from>
      <xdr:col>2</xdr:col>
      <xdr:colOff>0</xdr:colOff>
      <xdr:row>11</xdr:row>
      <xdr:rowOff>0</xdr:rowOff>
    </xdr:from>
    <xdr:ext cx="6118860" cy="952500"/>
    <xdr:sp macro="" textlink="">
      <xdr:nvSpPr>
        <xdr:cNvPr id="4" name="CuadroTexto 3">
          <a:hlinkClick xmlns:r="http://schemas.openxmlformats.org/officeDocument/2006/relationships" r:id="rId1" tooltip="COMENZAR"/>
          <a:extLst>
            <a:ext uri="{FF2B5EF4-FFF2-40B4-BE49-F238E27FC236}">
              <a16:creationId xmlns:a16="http://schemas.microsoft.com/office/drawing/2014/main" id="{26636CAD-59DD-4481-86C8-5AB5607A104C}"/>
            </a:ext>
          </a:extLst>
        </xdr:cNvPr>
        <xdr:cNvSpPr txBox="1"/>
      </xdr:nvSpPr>
      <xdr:spPr>
        <a:xfrm>
          <a:off x="304800" y="2918460"/>
          <a:ext cx="6118860" cy="952500"/>
        </a:xfrm>
        <a:prstGeom prst="rect">
          <a:avLst/>
        </a:prstGeom>
        <a:solidFill>
          <a:schemeClr val="accent2">
            <a:lumMod val="75000"/>
          </a:schemeClr>
        </a:solidFill>
        <a:ln>
          <a:solidFill>
            <a:schemeClr val="bg1">
              <a:lumMod val="50000"/>
            </a:schemeClr>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ES" sz="4000" b="1" i="1">
              <a:solidFill>
                <a:schemeClr val="bg1"/>
              </a:solidFill>
              <a:effectLst>
                <a:outerShdw blurRad="50800" dist="38100" dir="5400000" algn="t" rotWithShape="0">
                  <a:prstClr val="black">
                    <a:alpha val="40000"/>
                  </a:prstClr>
                </a:outerShdw>
              </a:effectLst>
              <a:latin typeface="Segoe UI Black" panose="020B0A02040204020203" pitchFamily="34" charset="0"/>
              <a:ea typeface="Segoe UI Black" panose="020B0A02040204020203" pitchFamily="34" charset="0"/>
              <a:cs typeface="Segoe UI" pitchFamily="34" charset="0"/>
            </a:rPr>
            <a:t>Mini</a:t>
          </a:r>
          <a:r>
            <a:rPr lang="es-ES" sz="4000" b="1" i="1" baseline="0">
              <a:solidFill>
                <a:schemeClr val="bg1"/>
              </a:solidFill>
              <a:effectLst>
                <a:outerShdw blurRad="50800" dist="38100" dir="5400000" algn="t" rotWithShape="0">
                  <a:prstClr val="black">
                    <a:alpha val="40000"/>
                  </a:prstClr>
                </a:outerShdw>
              </a:effectLst>
              <a:latin typeface="Segoe UI Black" panose="020B0A02040204020203" pitchFamily="34" charset="0"/>
              <a:ea typeface="Segoe UI Black" panose="020B0A02040204020203" pitchFamily="34" charset="0"/>
              <a:cs typeface="Segoe UI" pitchFamily="34" charset="0"/>
            </a:rPr>
            <a:t> Plan de Negocio</a:t>
          </a:r>
          <a:endParaRPr lang="es-ES" sz="4000" b="1" i="1">
            <a:solidFill>
              <a:schemeClr val="bg1"/>
            </a:solidFill>
            <a:effectLst>
              <a:outerShdw blurRad="50800" dist="38100" dir="5400000" algn="t" rotWithShape="0">
                <a:prstClr val="black">
                  <a:alpha val="40000"/>
                </a:prstClr>
              </a:outerShdw>
            </a:effectLst>
            <a:latin typeface="Segoe UI Black" panose="020B0A02040204020203" pitchFamily="34" charset="0"/>
            <a:ea typeface="Segoe UI Black" panose="020B0A02040204020203" pitchFamily="34" charset="0"/>
            <a:cs typeface="Segoe UI" pitchFamily="34" charset="0"/>
          </a:endParaRPr>
        </a:p>
      </xdr:txBody>
    </xdr:sp>
    <xdr:clientData/>
  </xdr:oneCellAnchor>
  <xdr:twoCellAnchor editAs="oneCell">
    <xdr:from>
      <xdr:col>11</xdr:col>
      <xdr:colOff>51083</xdr:colOff>
      <xdr:row>5</xdr:row>
      <xdr:rowOff>228600</xdr:rowOff>
    </xdr:from>
    <xdr:to>
      <xdr:col>17</xdr:col>
      <xdr:colOff>994576</xdr:colOff>
      <xdr:row>11</xdr:row>
      <xdr:rowOff>542444</xdr:rowOff>
    </xdr:to>
    <xdr:pic>
      <xdr:nvPicPr>
        <xdr:cNvPr id="8" name="Picture 43">
          <a:hlinkClick xmlns:r="http://schemas.openxmlformats.org/officeDocument/2006/relationships" r:id="rId7" tooltip="IR A LA WEB"/>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8" cstate="print">
          <a:duotone>
            <a:schemeClr val="bg2">
              <a:shade val="45000"/>
              <a:satMod val="135000"/>
            </a:schemeClr>
            <a:prstClr val="white"/>
          </a:duotone>
        </a:blip>
        <a:srcRect/>
        <a:stretch>
          <a:fillRect/>
        </a:stretch>
      </xdr:blipFill>
      <xdr:spPr bwMode="auto">
        <a:xfrm>
          <a:off x="5415563" y="1455420"/>
          <a:ext cx="2376053" cy="2005484"/>
        </a:xfrm>
        <a:prstGeom prst="rect">
          <a:avLst/>
        </a:prstGeom>
        <a:noFill/>
        <a:effec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1114425</xdr:colOff>
      <xdr:row>1</xdr:row>
      <xdr:rowOff>66675</xdr:rowOff>
    </xdr:from>
    <xdr:to>
      <xdr:col>11</xdr:col>
      <xdr:colOff>110124</xdr:colOff>
      <xdr:row>1</xdr:row>
      <xdr:rowOff>243474</xdr:rowOff>
    </xdr:to>
    <xdr:pic>
      <xdr:nvPicPr>
        <xdr:cNvPr id="3" name="2 Imagen">
          <a:hlinkClick xmlns:r="http://schemas.openxmlformats.org/officeDocument/2006/relationships" r:id="rId1" tooltip="Ir a la hoja SIGUIENTE"/>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stretch>
          <a:fillRect/>
        </a:stretch>
      </xdr:blipFill>
      <xdr:spPr>
        <a:xfrm>
          <a:off x="8334375" y="123825"/>
          <a:ext cx="176799" cy="176799"/>
        </a:xfrm>
        <a:prstGeom prst="rect">
          <a:avLst/>
        </a:prstGeom>
      </xdr:spPr>
    </xdr:pic>
    <xdr:clientData/>
  </xdr:twoCellAnchor>
  <xdr:twoCellAnchor editAs="oneCell">
    <xdr:from>
      <xdr:col>3</xdr:col>
      <xdr:colOff>133350</xdr:colOff>
      <xdr:row>1</xdr:row>
      <xdr:rowOff>66675</xdr:rowOff>
    </xdr:from>
    <xdr:to>
      <xdr:col>3</xdr:col>
      <xdr:colOff>310149</xdr:colOff>
      <xdr:row>1</xdr:row>
      <xdr:rowOff>243474</xdr:rowOff>
    </xdr:to>
    <xdr:pic>
      <xdr:nvPicPr>
        <xdr:cNvPr id="10" name="9 Imagen">
          <a:hlinkClick xmlns:r="http://schemas.openxmlformats.org/officeDocument/2006/relationships" r:id="rId3" tooltip="Volver ARRIBA"/>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4" cstate="print"/>
        <a:stretch>
          <a:fillRect/>
        </a:stretch>
      </xdr:blipFill>
      <xdr:spPr>
        <a:xfrm rot="16200000">
          <a:off x="542925" y="123825"/>
          <a:ext cx="176799" cy="176799"/>
        </a:xfrm>
        <a:prstGeom prst="rect">
          <a:avLst/>
        </a:prstGeom>
      </xdr:spPr>
    </xdr:pic>
    <xdr:clientData/>
  </xdr:twoCellAnchor>
  <xdr:twoCellAnchor editAs="oneCell">
    <xdr:from>
      <xdr:col>2</xdr:col>
      <xdr:colOff>47625</xdr:colOff>
      <xdr:row>1</xdr:row>
      <xdr:rowOff>76200</xdr:rowOff>
    </xdr:from>
    <xdr:to>
      <xdr:col>3</xdr:col>
      <xdr:colOff>62499</xdr:colOff>
      <xdr:row>1</xdr:row>
      <xdr:rowOff>252999</xdr:rowOff>
    </xdr:to>
    <xdr:pic>
      <xdr:nvPicPr>
        <xdr:cNvPr id="11" name="10 Imagen">
          <a:hlinkClick xmlns:r="http://schemas.openxmlformats.org/officeDocument/2006/relationships" r:id="rId5" tooltip="Ir a la hoja ANTERIOR"/>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6" cstate="print"/>
        <a:stretch>
          <a:fillRect/>
        </a:stretch>
      </xdr:blipFill>
      <xdr:spPr>
        <a:xfrm rot="16200000">
          <a:off x="295275" y="133350"/>
          <a:ext cx="176799" cy="176799"/>
        </a:xfrm>
        <a:prstGeom prst="rect">
          <a:avLst/>
        </a:prstGeom>
      </xdr:spPr>
    </xdr:pic>
    <xdr:clientData/>
  </xdr:twoCellAnchor>
  <xdr:twoCellAnchor editAs="oneCell">
    <xdr:from>
      <xdr:col>9</xdr:col>
      <xdr:colOff>1152525</xdr:colOff>
      <xdr:row>1</xdr:row>
      <xdr:rowOff>47625</xdr:rowOff>
    </xdr:from>
    <xdr:to>
      <xdr:col>10</xdr:col>
      <xdr:colOff>866775</xdr:colOff>
      <xdr:row>1</xdr:row>
      <xdr:rowOff>266700</xdr:rowOff>
    </xdr:to>
    <xdr:pic>
      <xdr:nvPicPr>
        <xdr:cNvPr id="16" name="15 Imagen" descr="informacion.gif">
          <a:hlinkClick xmlns:r="http://schemas.openxmlformats.org/officeDocument/2006/relationships" r:id="rId7" tooltip="INFORMACIÓN"/>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8" cstate="print"/>
        <a:stretch>
          <a:fillRect/>
        </a:stretch>
      </xdr:blipFill>
      <xdr:spPr>
        <a:xfrm>
          <a:off x="7191375" y="104775"/>
          <a:ext cx="895350" cy="219075"/>
        </a:xfrm>
        <a:prstGeom prst="rect">
          <a:avLst/>
        </a:prstGeom>
      </xdr:spPr>
    </xdr:pic>
    <xdr:clientData/>
  </xdr:twoCellAnchor>
  <xdr:twoCellAnchor editAs="oneCell">
    <xdr:from>
      <xdr:col>6</xdr:col>
      <xdr:colOff>571500</xdr:colOff>
      <xdr:row>564</xdr:row>
      <xdr:rowOff>47625</xdr:rowOff>
    </xdr:from>
    <xdr:to>
      <xdr:col>8</xdr:col>
      <xdr:colOff>809625</xdr:colOff>
      <xdr:row>566</xdr:row>
      <xdr:rowOff>133350</xdr:rowOff>
    </xdr:to>
    <xdr:sp macro="" textlink="">
      <xdr:nvSpPr>
        <xdr:cNvPr id="14" name="Text Box 96">
          <a:hlinkClick xmlns:r="http://schemas.openxmlformats.org/officeDocument/2006/relationships" r:id="rId9" tooltip="Información"/>
          <a:extLst>
            <a:ext uri="{FF2B5EF4-FFF2-40B4-BE49-F238E27FC236}">
              <a16:creationId xmlns:a16="http://schemas.microsoft.com/office/drawing/2014/main" id="{00000000-0008-0000-0700-00000E000000}"/>
            </a:ext>
          </a:extLst>
        </xdr:cNvPr>
        <xdr:cNvSpPr txBox="1">
          <a:spLocks noChangeArrowheads="1"/>
        </xdr:cNvSpPr>
      </xdr:nvSpPr>
      <xdr:spPr bwMode="auto">
        <a:xfrm>
          <a:off x="3067050" y="93554550"/>
          <a:ext cx="2600325" cy="447675"/>
        </a:xfrm>
        <a:prstGeom prst="rect">
          <a:avLst/>
        </a:prstGeom>
        <a:solidFill>
          <a:schemeClr val="accent6">
            <a:lumMod val="40000"/>
            <a:lumOff val="60000"/>
          </a:schemeClr>
        </a:solidFill>
        <a:ln w="19050">
          <a:solidFill>
            <a:srgbClr val="C00000"/>
          </a:solidFill>
          <a:miter lim="800000"/>
          <a:headEnd/>
          <a:tailEnd/>
        </a:ln>
        <a:effectLst/>
      </xdr:spPr>
      <xdr:txBody>
        <a:bodyPr vertOverflow="clip" wrap="square" lIns="72000" tIns="46800" rIns="90000" bIns="46800" anchor="t" upright="1"/>
        <a:lstStyle/>
        <a:p>
          <a:pPr algn="ctr" rtl="0">
            <a:defRPr sz="1000"/>
          </a:pPr>
          <a:r>
            <a:rPr lang="es-ES" sz="1000" b="1" i="0" u="none" strike="noStrike" baseline="0">
              <a:solidFill>
                <a:srgbClr val="C00000"/>
              </a:solidFill>
              <a:latin typeface="Segoe UI" pitchFamily="34" charset="0"/>
              <a:ea typeface="Tahoma"/>
              <a:cs typeface="Segoe UI" pitchFamily="34" charset="0"/>
            </a:rPr>
            <a:t>¿Cómo hacer un Plan de Negocio completo y profesional?</a:t>
          </a:r>
          <a:endParaRPr lang="es-ES">
            <a:solidFill>
              <a:srgbClr val="C00000"/>
            </a:solidFill>
            <a:latin typeface="Segoe UI" pitchFamily="34" charset="0"/>
            <a:cs typeface="Segoe UI" pitchFamily="34" charset="0"/>
          </a:endParaRPr>
        </a:p>
      </xdr:txBody>
    </xdr:sp>
    <xdr:clientData/>
  </xdr:twoCellAnchor>
  <xdr:twoCellAnchor editAs="oneCell">
    <xdr:from>
      <xdr:col>10</xdr:col>
      <xdr:colOff>419100</xdr:colOff>
      <xdr:row>538</xdr:row>
      <xdr:rowOff>200025</xdr:rowOff>
    </xdr:from>
    <xdr:to>
      <xdr:col>12</xdr:col>
      <xdr:colOff>835025</xdr:colOff>
      <xdr:row>548</xdr:row>
      <xdr:rowOff>26670</xdr:rowOff>
    </xdr:to>
    <xdr:pic>
      <xdr:nvPicPr>
        <xdr:cNvPr id="12" name="Picture 43">
          <a:hlinkClick xmlns:r="http://schemas.openxmlformats.org/officeDocument/2006/relationships" r:id="rId10" tooltip="Elige el mejor Plan de Negocio (web)"/>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11" cstate="print">
          <a:duotone>
            <a:schemeClr val="bg2">
              <a:shade val="45000"/>
              <a:satMod val="135000"/>
            </a:schemeClr>
            <a:prstClr val="white"/>
          </a:duotone>
        </a:blip>
        <a:srcRect/>
        <a:stretch>
          <a:fillRect/>
        </a:stretch>
      </xdr:blipFill>
      <xdr:spPr bwMode="auto">
        <a:xfrm>
          <a:off x="7639050" y="87934800"/>
          <a:ext cx="1758950" cy="1466850"/>
        </a:xfrm>
        <a:prstGeom prst="rect">
          <a:avLst/>
        </a:prstGeom>
        <a:noFill/>
        <a:effectLst/>
      </xdr:spPr>
    </xdr:pic>
    <xdr:clientData/>
  </xdr:twoCellAnchor>
  <xdr:twoCellAnchor editAs="oneCell">
    <xdr:from>
      <xdr:col>13</xdr:col>
      <xdr:colOff>1630679</xdr:colOff>
      <xdr:row>31</xdr:row>
      <xdr:rowOff>17145</xdr:rowOff>
    </xdr:from>
    <xdr:to>
      <xdr:col>15</xdr:col>
      <xdr:colOff>464820</xdr:colOff>
      <xdr:row>36</xdr:row>
      <xdr:rowOff>98289</xdr:rowOff>
    </xdr:to>
    <xdr:pic>
      <xdr:nvPicPr>
        <xdr:cNvPr id="13" name="Picture 43">
          <a:hlinkClick xmlns:r="http://schemas.openxmlformats.org/officeDocument/2006/relationships" r:id="rId10" tooltip="Elige el mejor Plan de Negocio (web)"/>
          <a:extLst>
            <a:ext uri="{FF2B5EF4-FFF2-40B4-BE49-F238E27FC236}">
              <a16:creationId xmlns:a16="http://schemas.microsoft.com/office/drawing/2014/main" id="{00000000-0008-0000-0700-00000D000000}"/>
            </a:ext>
          </a:extLst>
        </xdr:cNvPr>
        <xdr:cNvPicPr>
          <a:picLocks noChangeAspect="1" noChangeArrowheads="1"/>
        </xdr:cNvPicPr>
      </xdr:nvPicPr>
      <xdr:blipFill>
        <a:blip xmlns:r="http://schemas.openxmlformats.org/officeDocument/2006/relationships" r:embed="rId11" cstate="print">
          <a:duotone>
            <a:schemeClr val="bg2">
              <a:shade val="45000"/>
              <a:satMod val="135000"/>
            </a:schemeClr>
            <a:prstClr val="white"/>
          </a:duotone>
        </a:blip>
        <a:srcRect/>
        <a:stretch>
          <a:fillRect/>
        </a:stretch>
      </xdr:blipFill>
      <xdr:spPr bwMode="auto">
        <a:xfrm>
          <a:off x="12161519" y="5252085"/>
          <a:ext cx="1981201" cy="1643244"/>
        </a:xfrm>
        <a:prstGeom prst="rect">
          <a:avLst/>
        </a:prstGeom>
        <a:noFill/>
        <a:effectLst/>
      </xdr:spPr>
    </xdr:pic>
    <xdr:clientData/>
  </xdr:twoCellAnchor>
  <xdr:twoCellAnchor>
    <xdr:from>
      <xdr:col>8</xdr:col>
      <xdr:colOff>952500</xdr:colOff>
      <xdr:row>27</xdr:row>
      <xdr:rowOff>129540</xdr:rowOff>
    </xdr:from>
    <xdr:to>
      <xdr:col>13</xdr:col>
      <xdr:colOff>1729740</xdr:colOff>
      <xdr:row>37</xdr:row>
      <xdr:rowOff>91440</xdr:rowOff>
    </xdr:to>
    <xdr:graphicFrame macro="">
      <xdr:nvGraphicFramePr>
        <xdr:cNvPr id="15" name="Chart 49">
          <a:extLst>
            <a:ext uri="{FF2B5EF4-FFF2-40B4-BE49-F238E27FC236}">
              <a16:creationId xmlns:a16="http://schemas.microsoft.com/office/drawing/2014/main" id="{00000000-0008-0000-07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12</xdr:col>
      <xdr:colOff>180975</xdr:colOff>
      <xdr:row>4</xdr:row>
      <xdr:rowOff>194310</xdr:rowOff>
    </xdr:from>
    <xdr:to>
      <xdr:col>13</xdr:col>
      <xdr:colOff>2727960</xdr:colOff>
      <xdr:row>26</xdr:row>
      <xdr:rowOff>7620</xdr:rowOff>
    </xdr:to>
    <xdr:graphicFrame macro="">
      <xdr:nvGraphicFramePr>
        <xdr:cNvPr id="17" name="Chart 114">
          <a:extLst>
            <a:ext uri="{FF2B5EF4-FFF2-40B4-BE49-F238E27FC236}">
              <a16:creationId xmlns:a16="http://schemas.microsoft.com/office/drawing/2014/main" id="{00000000-0008-0000-0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127634</xdr:colOff>
      <xdr:row>27</xdr:row>
      <xdr:rowOff>36195</xdr:rowOff>
    </xdr:from>
    <xdr:to>
      <xdr:col>8</xdr:col>
      <xdr:colOff>784860</xdr:colOff>
      <xdr:row>36</xdr:row>
      <xdr:rowOff>160020</xdr:rowOff>
    </xdr:to>
    <xdr:graphicFrame macro="">
      <xdr:nvGraphicFramePr>
        <xdr:cNvPr id="18" name="Chart 113">
          <a:extLst>
            <a:ext uri="{FF2B5EF4-FFF2-40B4-BE49-F238E27FC236}">
              <a16:creationId xmlns:a16="http://schemas.microsoft.com/office/drawing/2014/main" id="{00000000-0008-0000-07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0.2091</cdr:x>
      <cdr:y>0.49462</cdr:y>
    </cdr:from>
    <cdr:to>
      <cdr:x>0.25637</cdr:x>
      <cdr:y>0.52341</cdr:y>
    </cdr:to>
    <cdr:sp macro="" textlink="">
      <cdr:nvSpPr>
        <cdr:cNvPr id="446465" name="Text Box 1"/>
        <cdr:cNvSpPr txBox="1">
          <a:spLocks xmlns:a="http://schemas.openxmlformats.org/drawingml/2006/main" noChangeArrowheads="1"/>
        </cdr:cNvSpPr>
      </cdr:nvSpPr>
      <cdr:spPr bwMode="auto">
        <a:xfrm xmlns:a="http://schemas.openxmlformats.org/drawingml/2006/main">
          <a:off x="2431993" y="2670756"/>
          <a:ext cx="132035" cy="18864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1">
            <a:defRPr sz="1000"/>
          </a:pPr>
          <a:r>
            <a:rPr lang="es-ES" sz="975" b="0" i="0" strike="noStrike">
              <a:solidFill>
                <a:srgbClr val="000000"/>
              </a:solidFill>
              <a:latin typeface="Arial"/>
              <a:cs typeface="Arial"/>
            </a:rPr>
            <a:t>,</a:t>
          </a:r>
        </a:p>
      </cdr:txBody>
    </cdr:sp>
  </cdr:relSizeAnchor>
</c:userShapes>
</file>

<file path=xl/drawings/drawing12.xml><?xml version="1.0" encoding="utf-8"?>
<c:userShapes xmlns:c="http://schemas.openxmlformats.org/drawingml/2006/chart">
  <cdr:relSizeAnchor xmlns:cdr="http://schemas.openxmlformats.org/drawingml/2006/chartDrawing">
    <cdr:from>
      <cdr:x>0.20192</cdr:x>
      <cdr:y>0.5157</cdr:y>
    </cdr:from>
    <cdr:to>
      <cdr:x>0.25111</cdr:x>
      <cdr:y>0.53814</cdr:y>
    </cdr:to>
    <cdr:sp macro="" textlink="">
      <cdr:nvSpPr>
        <cdr:cNvPr id="446465" name="Text Box 1"/>
        <cdr:cNvSpPr txBox="1">
          <a:spLocks xmlns:a="http://schemas.openxmlformats.org/drawingml/2006/main" noChangeArrowheads="1"/>
        </cdr:cNvSpPr>
      </cdr:nvSpPr>
      <cdr:spPr bwMode="auto">
        <a:xfrm xmlns:a="http://schemas.openxmlformats.org/drawingml/2006/main">
          <a:off x="2431993" y="2670756"/>
          <a:ext cx="132035" cy="18864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1">
            <a:defRPr sz="1000"/>
          </a:pPr>
          <a:r>
            <a:rPr lang="es-ES" sz="975" b="0" i="0" strike="noStrike">
              <a:solidFill>
                <a:srgbClr val="000000"/>
              </a:solidFill>
              <a:latin typeface="Arial"/>
              <a:cs typeface="Arial"/>
            </a:rPr>
            <a:t>,</a:t>
          </a:r>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9</xdr:col>
      <xdr:colOff>1133475</xdr:colOff>
      <xdr:row>1</xdr:row>
      <xdr:rowOff>66675</xdr:rowOff>
    </xdr:from>
    <xdr:to>
      <xdr:col>10</xdr:col>
      <xdr:colOff>129174</xdr:colOff>
      <xdr:row>1</xdr:row>
      <xdr:rowOff>243474</xdr:rowOff>
    </xdr:to>
    <xdr:pic>
      <xdr:nvPicPr>
        <xdr:cNvPr id="3" name="2 Imagen">
          <a:hlinkClick xmlns:r="http://schemas.openxmlformats.org/officeDocument/2006/relationships" r:id="rId1" tooltip="Volver al ÍNDICE"/>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cstate="print"/>
        <a:stretch>
          <a:fillRect/>
        </a:stretch>
      </xdr:blipFill>
      <xdr:spPr>
        <a:xfrm>
          <a:off x="8372475" y="123825"/>
          <a:ext cx="176799" cy="176799"/>
        </a:xfrm>
        <a:prstGeom prst="rect">
          <a:avLst/>
        </a:prstGeom>
      </xdr:spPr>
    </xdr:pic>
    <xdr:clientData/>
  </xdr:twoCellAnchor>
  <xdr:twoCellAnchor>
    <xdr:from>
      <xdr:col>2</xdr:col>
      <xdr:colOff>95250</xdr:colOff>
      <xdr:row>31</xdr:row>
      <xdr:rowOff>60960</xdr:rowOff>
    </xdr:from>
    <xdr:to>
      <xdr:col>6</xdr:col>
      <xdr:colOff>670560</xdr:colOff>
      <xdr:row>40</xdr:row>
      <xdr:rowOff>114299</xdr:rowOff>
    </xdr:to>
    <xdr:graphicFrame macro="">
      <xdr:nvGraphicFramePr>
        <xdr:cNvPr id="9" name="8 Gráfico">
          <a:extLst>
            <a:ext uri="{FF2B5EF4-FFF2-40B4-BE49-F238E27FC236}">
              <a16:creationId xmlns:a16="http://schemas.microsoft.com/office/drawing/2014/main" id="{00000000-0008-0000-08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1</xdr:colOff>
      <xdr:row>31</xdr:row>
      <xdr:rowOff>114300</xdr:rowOff>
    </xdr:from>
    <xdr:to>
      <xdr:col>12</xdr:col>
      <xdr:colOff>2667000</xdr:colOff>
      <xdr:row>40</xdr:row>
      <xdr:rowOff>158117</xdr:rowOff>
    </xdr:to>
    <xdr:graphicFrame macro="">
      <xdr:nvGraphicFramePr>
        <xdr:cNvPr id="10" name="9 Gráfico">
          <a:extLst>
            <a:ext uri="{FF2B5EF4-FFF2-40B4-BE49-F238E27FC236}">
              <a16:creationId xmlns:a16="http://schemas.microsoft.com/office/drawing/2014/main" id="{00000000-0008-0000-08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xdr:col>
      <xdr:colOff>133350</xdr:colOff>
      <xdr:row>1</xdr:row>
      <xdr:rowOff>66675</xdr:rowOff>
    </xdr:from>
    <xdr:to>
      <xdr:col>3</xdr:col>
      <xdr:colOff>310149</xdr:colOff>
      <xdr:row>1</xdr:row>
      <xdr:rowOff>243474</xdr:rowOff>
    </xdr:to>
    <xdr:pic>
      <xdr:nvPicPr>
        <xdr:cNvPr id="11" name="10 Imagen">
          <a:hlinkClick xmlns:r="http://schemas.openxmlformats.org/officeDocument/2006/relationships" r:id="rId5" tooltip="Volver ARRIBA"/>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6" cstate="print"/>
        <a:stretch>
          <a:fillRect/>
        </a:stretch>
      </xdr:blipFill>
      <xdr:spPr>
        <a:xfrm rot="16200000">
          <a:off x="542925" y="123825"/>
          <a:ext cx="176799" cy="176799"/>
        </a:xfrm>
        <a:prstGeom prst="rect">
          <a:avLst/>
        </a:prstGeom>
      </xdr:spPr>
    </xdr:pic>
    <xdr:clientData/>
  </xdr:twoCellAnchor>
  <xdr:twoCellAnchor editAs="oneCell">
    <xdr:from>
      <xdr:col>2</xdr:col>
      <xdr:colOff>47625</xdr:colOff>
      <xdr:row>1</xdr:row>
      <xdr:rowOff>76200</xdr:rowOff>
    </xdr:from>
    <xdr:to>
      <xdr:col>3</xdr:col>
      <xdr:colOff>62499</xdr:colOff>
      <xdr:row>1</xdr:row>
      <xdr:rowOff>252999</xdr:rowOff>
    </xdr:to>
    <xdr:pic>
      <xdr:nvPicPr>
        <xdr:cNvPr id="12" name="11 Imagen">
          <a:hlinkClick xmlns:r="http://schemas.openxmlformats.org/officeDocument/2006/relationships" r:id="rId7" tooltip="Ir a la hoja ANTERIOR"/>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8" cstate="print"/>
        <a:stretch>
          <a:fillRect/>
        </a:stretch>
      </xdr:blipFill>
      <xdr:spPr>
        <a:xfrm rot="16200000">
          <a:off x="295275" y="133350"/>
          <a:ext cx="176799" cy="176799"/>
        </a:xfrm>
        <a:prstGeom prst="rect">
          <a:avLst/>
        </a:prstGeom>
      </xdr:spPr>
    </xdr:pic>
    <xdr:clientData/>
  </xdr:twoCellAnchor>
  <xdr:twoCellAnchor editAs="oneCell">
    <xdr:from>
      <xdr:col>9</xdr:col>
      <xdr:colOff>38100</xdr:colOff>
      <xdr:row>1</xdr:row>
      <xdr:rowOff>47625</xdr:rowOff>
    </xdr:from>
    <xdr:to>
      <xdr:col>9</xdr:col>
      <xdr:colOff>933450</xdr:colOff>
      <xdr:row>1</xdr:row>
      <xdr:rowOff>266700</xdr:rowOff>
    </xdr:to>
    <xdr:pic>
      <xdr:nvPicPr>
        <xdr:cNvPr id="16" name="15 Imagen" descr="informacion.gif">
          <a:hlinkClick xmlns:r="http://schemas.openxmlformats.org/officeDocument/2006/relationships" r:id="rId9" tooltip="INFORMACIÓN"/>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cstate="print"/>
        <a:stretch>
          <a:fillRect/>
        </a:stretch>
      </xdr:blipFill>
      <xdr:spPr>
        <a:xfrm>
          <a:off x="7277100" y="104775"/>
          <a:ext cx="895350" cy="219075"/>
        </a:xfrm>
        <a:prstGeom prst="rect">
          <a:avLst/>
        </a:prstGeom>
      </xdr:spPr>
    </xdr:pic>
    <xdr:clientData/>
  </xdr:twoCellAnchor>
  <xdr:twoCellAnchor editAs="oneCell">
    <xdr:from>
      <xdr:col>5</xdr:col>
      <xdr:colOff>552450</xdr:colOff>
      <xdr:row>579</xdr:row>
      <xdr:rowOff>38100</xdr:rowOff>
    </xdr:from>
    <xdr:to>
      <xdr:col>7</xdr:col>
      <xdr:colOff>790575</xdr:colOff>
      <xdr:row>581</xdr:row>
      <xdr:rowOff>123825</xdr:rowOff>
    </xdr:to>
    <xdr:sp macro="" textlink="">
      <xdr:nvSpPr>
        <xdr:cNvPr id="17" name="Text Box 96">
          <a:hlinkClick xmlns:r="http://schemas.openxmlformats.org/officeDocument/2006/relationships" r:id="rId11" tooltip="Información"/>
          <a:extLst>
            <a:ext uri="{FF2B5EF4-FFF2-40B4-BE49-F238E27FC236}">
              <a16:creationId xmlns:a16="http://schemas.microsoft.com/office/drawing/2014/main" id="{00000000-0008-0000-0800-000011000000}"/>
            </a:ext>
          </a:extLst>
        </xdr:cNvPr>
        <xdr:cNvSpPr txBox="1">
          <a:spLocks noChangeArrowheads="1"/>
        </xdr:cNvSpPr>
      </xdr:nvSpPr>
      <xdr:spPr bwMode="auto">
        <a:xfrm>
          <a:off x="3067050" y="94249875"/>
          <a:ext cx="2600325" cy="447675"/>
        </a:xfrm>
        <a:prstGeom prst="rect">
          <a:avLst/>
        </a:prstGeom>
        <a:solidFill>
          <a:schemeClr val="accent6">
            <a:lumMod val="40000"/>
            <a:lumOff val="60000"/>
          </a:schemeClr>
        </a:solidFill>
        <a:ln w="19050">
          <a:solidFill>
            <a:srgbClr val="C00000"/>
          </a:solidFill>
          <a:miter lim="800000"/>
          <a:headEnd/>
          <a:tailEnd/>
        </a:ln>
        <a:effectLst/>
      </xdr:spPr>
      <xdr:txBody>
        <a:bodyPr vertOverflow="clip" wrap="square" lIns="72000" tIns="46800" rIns="90000" bIns="46800" anchor="t" upright="1"/>
        <a:lstStyle/>
        <a:p>
          <a:pPr algn="ctr" rtl="0">
            <a:defRPr sz="1000"/>
          </a:pPr>
          <a:r>
            <a:rPr lang="es-ES" sz="1000" b="1" i="0" u="none" strike="noStrike" baseline="0">
              <a:solidFill>
                <a:srgbClr val="C00000"/>
              </a:solidFill>
              <a:latin typeface="Segoe UI" pitchFamily="34" charset="0"/>
              <a:ea typeface="Tahoma"/>
              <a:cs typeface="Segoe UI" pitchFamily="34" charset="0"/>
            </a:rPr>
            <a:t>¿Cómo hacer un Plan de Negocio completo y profesional?</a:t>
          </a:r>
          <a:endParaRPr lang="es-ES">
            <a:solidFill>
              <a:srgbClr val="C00000"/>
            </a:solidFill>
            <a:latin typeface="Segoe UI" pitchFamily="34" charset="0"/>
            <a:cs typeface="Segoe UI" pitchFamily="34" charset="0"/>
          </a:endParaRPr>
        </a:p>
      </xdr:txBody>
    </xdr:sp>
    <xdr:clientData/>
  </xdr:twoCellAnchor>
  <xdr:twoCellAnchor editAs="oneCell">
    <xdr:from>
      <xdr:col>12</xdr:col>
      <xdr:colOff>2004061</xdr:colOff>
      <xdr:row>23</xdr:row>
      <xdr:rowOff>198120</xdr:rowOff>
    </xdr:from>
    <xdr:to>
      <xdr:col>15</xdr:col>
      <xdr:colOff>137847</xdr:colOff>
      <xdr:row>33</xdr:row>
      <xdr:rowOff>241935</xdr:rowOff>
    </xdr:to>
    <xdr:pic>
      <xdr:nvPicPr>
        <xdr:cNvPr id="13" name="Picture 43">
          <a:hlinkClick xmlns:r="http://schemas.openxmlformats.org/officeDocument/2006/relationships" r:id="rId12" tooltip="Elige el mejor Plan de Negocio (web)"/>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13" cstate="print">
          <a:duotone>
            <a:schemeClr val="bg2">
              <a:shade val="45000"/>
              <a:satMod val="135000"/>
            </a:schemeClr>
            <a:prstClr val="white"/>
          </a:duotone>
        </a:blip>
        <a:srcRect/>
        <a:stretch>
          <a:fillRect/>
        </a:stretch>
      </xdr:blipFill>
      <xdr:spPr bwMode="auto">
        <a:xfrm>
          <a:off x="12557761" y="3977640"/>
          <a:ext cx="2042846" cy="1666875"/>
        </a:xfrm>
        <a:prstGeom prst="rect">
          <a:avLst/>
        </a:prstGeom>
        <a:noFill/>
        <a:effectLst/>
      </xdr:spPr>
    </xdr:pic>
    <xdr:clientData/>
  </xdr:twoCellAnchor>
  <xdr:twoCellAnchor editAs="oneCell">
    <xdr:from>
      <xdr:col>9</xdr:col>
      <xdr:colOff>533400</xdr:colOff>
      <xdr:row>546</xdr:row>
      <xdr:rowOff>9525</xdr:rowOff>
    </xdr:from>
    <xdr:to>
      <xdr:col>11</xdr:col>
      <xdr:colOff>949325</xdr:colOff>
      <xdr:row>554</xdr:row>
      <xdr:rowOff>152400</xdr:rowOff>
    </xdr:to>
    <xdr:pic>
      <xdr:nvPicPr>
        <xdr:cNvPr id="14" name="Picture 43">
          <a:hlinkClick xmlns:r="http://schemas.openxmlformats.org/officeDocument/2006/relationships" r:id="rId12" tooltip="Elige el mejor Plan de Negocio (web)"/>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13" cstate="print">
          <a:duotone>
            <a:schemeClr val="bg2">
              <a:shade val="45000"/>
              <a:satMod val="135000"/>
            </a:schemeClr>
            <a:prstClr val="white"/>
          </a:duotone>
        </a:blip>
        <a:srcRect/>
        <a:stretch>
          <a:fillRect/>
        </a:stretch>
      </xdr:blipFill>
      <xdr:spPr bwMode="auto">
        <a:xfrm>
          <a:off x="7772400" y="89363550"/>
          <a:ext cx="1758950" cy="1466850"/>
        </a:xfrm>
        <a:prstGeom prst="rect">
          <a:avLst/>
        </a:prstGeom>
        <a:noFill/>
        <a:effectLst/>
      </xdr:spPr>
    </xdr:pic>
    <xdr:clientData/>
  </xdr:twoCellAnchor>
  <xdr:twoCellAnchor editAs="oneCell">
    <xdr:from>
      <xdr:col>6</xdr:col>
      <xdr:colOff>687705</xdr:colOff>
      <xdr:row>31</xdr:row>
      <xdr:rowOff>53340</xdr:rowOff>
    </xdr:from>
    <xdr:to>
      <xdr:col>10</xdr:col>
      <xdr:colOff>160020</xdr:colOff>
      <xdr:row>40</xdr:row>
      <xdr:rowOff>154306</xdr:rowOff>
    </xdr:to>
    <xdr:graphicFrame macro="">
      <xdr:nvGraphicFramePr>
        <xdr:cNvPr id="15" name="Chart 19">
          <a:extLst>
            <a:ext uri="{FF2B5EF4-FFF2-40B4-BE49-F238E27FC236}">
              <a16:creationId xmlns:a16="http://schemas.microsoft.com/office/drawing/2014/main"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224790</xdr:colOff>
      <xdr:row>1</xdr:row>
      <xdr:rowOff>262890</xdr:rowOff>
    </xdr:from>
    <xdr:to>
      <xdr:col>12</xdr:col>
      <xdr:colOff>2514600</xdr:colOff>
      <xdr:row>15</xdr:row>
      <xdr:rowOff>137160</xdr:rowOff>
    </xdr:to>
    <xdr:graphicFrame macro="">
      <xdr:nvGraphicFramePr>
        <xdr:cNvPr id="20" name="Chart 131">
          <a:extLst>
            <a:ext uri="{FF2B5EF4-FFF2-40B4-BE49-F238E27FC236}">
              <a16:creationId xmlns:a16="http://schemas.microsoft.com/office/drawing/2014/main" id="{00000000-0008-0000-08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274320</xdr:colOff>
      <xdr:row>14</xdr:row>
      <xdr:rowOff>68580</xdr:rowOff>
    </xdr:from>
    <xdr:to>
      <xdr:col>12</xdr:col>
      <xdr:colOff>2590800</xdr:colOff>
      <xdr:row>29</xdr:row>
      <xdr:rowOff>121919</xdr:rowOff>
    </xdr:to>
    <xdr:graphicFrame macro="">
      <xdr:nvGraphicFramePr>
        <xdr:cNvPr id="19" name="Chart 131">
          <a:extLst>
            <a:ext uri="{FF2B5EF4-FFF2-40B4-BE49-F238E27FC236}">
              <a16:creationId xmlns:a16="http://schemas.microsoft.com/office/drawing/2014/main" id="{A425C4B9-DFB2-4DA7-9397-BA92B07D5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510540</xdr:colOff>
      <xdr:row>142</xdr:row>
      <xdr:rowOff>127635</xdr:rowOff>
    </xdr:from>
    <xdr:to>
      <xdr:col>11</xdr:col>
      <xdr:colOff>198967</xdr:colOff>
      <xdr:row>148</xdr:row>
      <xdr:rowOff>137161</xdr:rowOff>
    </xdr:to>
    <xdr:pic>
      <xdr:nvPicPr>
        <xdr:cNvPr id="20" name="Picture 196" descr="GARANTIA003">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1" cstate="print">
          <a:duotone>
            <a:schemeClr val="bg2">
              <a:shade val="45000"/>
              <a:satMod val="135000"/>
            </a:schemeClr>
            <a:prstClr val="white"/>
          </a:duotone>
        </a:blip>
        <a:srcRect/>
        <a:stretch>
          <a:fillRect/>
        </a:stretch>
      </xdr:blipFill>
      <xdr:spPr bwMode="auto">
        <a:xfrm>
          <a:off x="6842760" y="24290655"/>
          <a:ext cx="1654387" cy="1175386"/>
        </a:xfrm>
        <a:prstGeom prst="rect">
          <a:avLst/>
        </a:prstGeom>
        <a:noFill/>
      </xdr:spPr>
    </xdr:pic>
    <xdr:clientData/>
  </xdr:twoCellAnchor>
  <xdr:twoCellAnchor editAs="oneCell">
    <xdr:from>
      <xdr:col>11</xdr:col>
      <xdr:colOff>95250</xdr:colOff>
      <xdr:row>1</xdr:row>
      <xdr:rowOff>66675</xdr:rowOff>
    </xdr:from>
    <xdr:to>
      <xdr:col>11</xdr:col>
      <xdr:colOff>272049</xdr:colOff>
      <xdr:row>1</xdr:row>
      <xdr:rowOff>243474</xdr:rowOff>
    </xdr:to>
    <xdr:pic>
      <xdr:nvPicPr>
        <xdr:cNvPr id="24" name="23 Imagen">
          <a:hlinkClick xmlns:r="http://schemas.openxmlformats.org/officeDocument/2006/relationships" r:id="rId2" tooltip="Ir a la hoja SIGUIENTE"/>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3" cstate="print"/>
        <a:stretch>
          <a:fillRect/>
        </a:stretch>
      </xdr:blipFill>
      <xdr:spPr>
        <a:xfrm>
          <a:off x="8181975" y="123825"/>
          <a:ext cx="176799" cy="176799"/>
        </a:xfrm>
        <a:prstGeom prst="rect">
          <a:avLst/>
        </a:prstGeom>
      </xdr:spPr>
    </xdr:pic>
    <xdr:clientData/>
  </xdr:twoCellAnchor>
  <xdr:twoCellAnchor editAs="oneCell">
    <xdr:from>
      <xdr:col>2</xdr:col>
      <xdr:colOff>47625</xdr:colOff>
      <xdr:row>1</xdr:row>
      <xdr:rowOff>76200</xdr:rowOff>
    </xdr:from>
    <xdr:to>
      <xdr:col>2</xdr:col>
      <xdr:colOff>224424</xdr:colOff>
      <xdr:row>1</xdr:row>
      <xdr:rowOff>252999</xdr:rowOff>
    </xdr:to>
    <xdr:pic>
      <xdr:nvPicPr>
        <xdr:cNvPr id="30" name="29 Imagen">
          <a:hlinkClick xmlns:r="http://schemas.openxmlformats.org/officeDocument/2006/relationships" r:id="rId4" tooltip="Ir a la hoja ANTERIOR"/>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5" cstate="print"/>
        <a:stretch>
          <a:fillRect/>
        </a:stretch>
      </xdr:blipFill>
      <xdr:spPr>
        <a:xfrm rot="16200000">
          <a:off x="295275" y="133350"/>
          <a:ext cx="176799" cy="176799"/>
        </a:xfrm>
        <a:prstGeom prst="rect">
          <a:avLst/>
        </a:prstGeom>
      </xdr:spPr>
    </xdr:pic>
    <xdr:clientData/>
  </xdr:twoCellAnchor>
  <xdr:twoCellAnchor editAs="oneCell">
    <xdr:from>
      <xdr:col>9</xdr:col>
      <xdr:colOff>807720</xdr:colOff>
      <xdr:row>1</xdr:row>
      <xdr:rowOff>40005</xdr:rowOff>
    </xdr:from>
    <xdr:to>
      <xdr:col>10</xdr:col>
      <xdr:colOff>750570</xdr:colOff>
      <xdr:row>1</xdr:row>
      <xdr:rowOff>259080</xdr:rowOff>
    </xdr:to>
    <xdr:pic>
      <xdr:nvPicPr>
        <xdr:cNvPr id="31" name="30 Imagen" descr="informacion.gif">
          <a:hlinkClick xmlns:r="http://schemas.openxmlformats.org/officeDocument/2006/relationships" r:id="rId6" tooltip="INFORMACIÓN"/>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7" cstate="print"/>
        <a:stretch>
          <a:fillRect/>
        </a:stretch>
      </xdr:blipFill>
      <xdr:spPr>
        <a:xfrm>
          <a:off x="7139940" y="100965"/>
          <a:ext cx="925830" cy="219075"/>
        </a:xfrm>
        <a:prstGeom prst="rect">
          <a:avLst/>
        </a:prstGeom>
      </xdr:spPr>
    </xdr:pic>
    <xdr:clientData/>
  </xdr:twoCellAnchor>
  <xdr:twoCellAnchor editAs="oneCell">
    <xdr:from>
      <xdr:col>3</xdr:col>
      <xdr:colOff>1051560</xdr:colOff>
      <xdr:row>147</xdr:row>
      <xdr:rowOff>356237</xdr:rowOff>
    </xdr:from>
    <xdr:to>
      <xdr:col>4</xdr:col>
      <xdr:colOff>29154</xdr:colOff>
      <xdr:row>149</xdr:row>
      <xdr:rowOff>121921</xdr:rowOff>
    </xdr:to>
    <xdr:pic>
      <xdr:nvPicPr>
        <xdr:cNvPr id="12" name="Picture 4" descr="EDITOR">
          <a:hlinkClick xmlns:r="http://schemas.openxmlformats.org/officeDocument/2006/relationships" r:id="rId8" tooltip="contactar por e-mail"/>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1623060" y="25258397"/>
          <a:ext cx="737814" cy="291464"/>
        </a:xfrm>
        <a:prstGeom prst="rect">
          <a:avLst/>
        </a:prstGeom>
        <a:noFill/>
        <a:ln w="76200">
          <a:noFill/>
          <a:miter lim="800000"/>
          <a:headEnd/>
          <a:tailEnd/>
        </a:ln>
        <a:effectLst/>
      </xdr:spPr>
    </xdr:pic>
    <xdr:clientData/>
  </xdr:twoCellAnchor>
  <xdr:twoCellAnchor editAs="oneCell">
    <xdr:from>
      <xdr:col>2</xdr:col>
      <xdr:colOff>295275</xdr:colOff>
      <xdr:row>1</xdr:row>
      <xdr:rowOff>66675</xdr:rowOff>
    </xdr:from>
    <xdr:to>
      <xdr:col>3</xdr:col>
      <xdr:colOff>157749</xdr:colOff>
      <xdr:row>1</xdr:row>
      <xdr:rowOff>243474</xdr:rowOff>
    </xdr:to>
    <xdr:pic>
      <xdr:nvPicPr>
        <xdr:cNvPr id="13" name="12 Imagen">
          <a:hlinkClick xmlns:r="http://schemas.openxmlformats.org/officeDocument/2006/relationships" r:id="rId10" tooltip="Volver ARRIBA"/>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11" cstate="print"/>
        <a:stretch>
          <a:fillRect/>
        </a:stretch>
      </xdr:blipFill>
      <xdr:spPr>
        <a:xfrm rot="16200000">
          <a:off x="542925" y="123825"/>
          <a:ext cx="176799" cy="176799"/>
        </a:xfrm>
        <a:prstGeom prst="rect">
          <a:avLst/>
        </a:prstGeom>
      </xdr:spPr>
    </xdr:pic>
    <xdr:clientData/>
  </xdr:twoCellAnchor>
  <xdr:twoCellAnchor editAs="oneCell">
    <xdr:from>
      <xdr:col>10</xdr:col>
      <xdr:colOff>249686</xdr:colOff>
      <xdr:row>204</xdr:row>
      <xdr:rowOff>129540</xdr:rowOff>
    </xdr:from>
    <xdr:to>
      <xdr:col>14</xdr:col>
      <xdr:colOff>408305</xdr:colOff>
      <xdr:row>212</xdr:row>
      <xdr:rowOff>112395</xdr:rowOff>
    </xdr:to>
    <xdr:pic>
      <xdr:nvPicPr>
        <xdr:cNvPr id="16" name="Picture 43">
          <a:hlinkClick xmlns:r="http://schemas.openxmlformats.org/officeDocument/2006/relationships" r:id="rId12" tooltip="Pídenos información: atencion@e.ditor.com"/>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13" cstate="print">
          <a:duotone>
            <a:schemeClr val="bg2">
              <a:shade val="45000"/>
              <a:satMod val="135000"/>
            </a:schemeClr>
            <a:prstClr val="white"/>
          </a:duotone>
        </a:blip>
        <a:srcRect/>
        <a:stretch>
          <a:fillRect/>
        </a:stretch>
      </xdr:blipFill>
      <xdr:spPr bwMode="auto">
        <a:xfrm>
          <a:off x="7427726" y="35013900"/>
          <a:ext cx="2063619" cy="1712595"/>
        </a:xfrm>
        <a:prstGeom prst="rect">
          <a:avLst/>
        </a:prstGeom>
        <a:noFill/>
        <a:effectLst/>
      </xdr:spPr>
    </xdr:pic>
    <xdr:clientData/>
  </xdr:twoCellAnchor>
  <xdr:oneCellAnchor>
    <xdr:from>
      <xdr:col>3</xdr:col>
      <xdr:colOff>1597716</xdr:colOff>
      <xdr:row>23</xdr:row>
      <xdr:rowOff>177165</xdr:rowOff>
    </xdr:from>
    <xdr:ext cx="4327415" cy="299185"/>
    <xdr:sp macro="" textlink="">
      <xdr:nvSpPr>
        <xdr:cNvPr id="17" name="Text Box 96">
          <a:hlinkClick xmlns:r="http://schemas.openxmlformats.org/officeDocument/2006/relationships" r:id="rId14" tooltip="Información"/>
          <a:extLst>
            <a:ext uri="{FF2B5EF4-FFF2-40B4-BE49-F238E27FC236}">
              <a16:creationId xmlns:a16="http://schemas.microsoft.com/office/drawing/2014/main" id="{00000000-0008-0000-0100-000011000000}"/>
            </a:ext>
          </a:extLst>
        </xdr:cNvPr>
        <xdr:cNvSpPr txBox="1">
          <a:spLocks noChangeArrowheads="1"/>
        </xdr:cNvSpPr>
      </xdr:nvSpPr>
      <xdr:spPr bwMode="auto">
        <a:xfrm>
          <a:off x="2169216" y="4467225"/>
          <a:ext cx="4327415" cy="299185"/>
        </a:xfrm>
        <a:prstGeom prst="rect">
          <a:avLst/>
        </a:prstGeom>
        <a:solidFill>
          <a:srgbClr val="C00000"/>
        </a:solidFill>
        <a:ln w="19050">
          <a:solidFill>
            <a:srgbClr val="C00000"/>
          </a:solidFill>
          <a:miter lim="800000"/>
          <a:headEnd/>
          <a:tailEnd/>
        </a:ln>
        <a:effectLst/>
      </xdr:spPr>
      <xdr:txBody>
        <a:bodyPr vertOverflow="clip" wrap="none" lIns="72000" tIns="46800" rIns="90000" bIns="46800" anchor="t" upright="1">
          <a:spAutoFit/>
        </a:bodyPr>
        <a:lstStyle/>
        <a:p>
          <a:pPr algn="ctr" rtl="0">
            <a:defRPr sz="1000"/>
          </a:pPr>
          <a:r>
            <a:rPr lang="es-ES" sz="1200" b="1" i="0" u="none" strike="noStrike" baseline="0">
              <a:ln>
                <a:solidFill>
                  <a:schemeClr val="bg1">
                    <a:lumMod val="95000"/>
                  </a:schemeClr>
                </a:solidFill>
              </a:ln>
              <a:solidFill>
                <a:schemeClr val="bg1"/>
              </a:solidFill>
              <a:effectLst>
                <a:outerShdw blurRad="50800" dist="38100" dir="5400000" algn="t" rotWithShape="0">
                  <a:prstClr val="black">
                    <a:alpha val="40000"/>
                  </a:prstClr>
                </a:outerShdw>
              </a:effectLst>
              <a:latin typeface="Segoe UI" pitchFamily="34" charset="0"/>
              <a:ea typeface="Tahoma"/>
              <a:cs typeface="Segoe UI" pitchFamily="34" charset="0"/>
            </a:rPr>
            <a:t>¿Cómo hacer un Plan de Negocio completo y profesional?</a:t>
          </a:r>
          <a:endParaRPr lang="es-ES" sz="1200">
            <a:ln>
              <a:solidFill>
                <a:schemeClr val="bg1">
                  <a:lumMod val="95000"/>
                </a:schemeClr>
              </a:solidFill>
            </a:ln>
            <a:solidFill>
              <a:schemeClr val="bg1"/>
            </a:solidFill>
            <a:effectLst>
              <a:outerShdw blurRad="50800" dist="38100" dir="5400000" algn="t" rotWithShape="0">
                <a:prstClr val="black">
                  <a:alpha val="40000"/>
                </a:prstClr>
              </a:outerShdw>
            </a:effectLst>
            <a:latin typeface="Segoe UI" pitchFamily="34" charset="0"/>
            <a:cs typeface="Segoe UI" pitchFamily="34" charset="0"/>
          </a:endParaRPr>
        </a:p>
      </xdr:txBody>
    </xdr:sp>
    <xdr:clientData/>
  </xdr:oneCellAnchor>
  <xdr:twoCellAnchor editAs="oneCell">
    <xdr:from>
      <xdr:col>5</xdr:col>
      <xdr:colOff>390525</xdr:colOff>
      <xdr:row>241</xdr:row>
      <xdr:rowOff>95250</xdr:rowOff>
    </xdr:from>
    <xdr:to>
      <xdr:col>7</xdr:col>
      <xdr:colOff>1531433</xdr:colOff>
      <xdr:row>245</xdr:row>
      <xdr:rowOff>28575</xdr:rowOff>
    </xdr:to>
    <xdr:pic>
      <xdr:nvPicPr>
        <xdr:cNvPr id="21" name="20 Imagen" descr="PLANFULL002.gif">
          <a:hlinkClick xmlns:r="http://schemas.openxmlformats.org/officeDocument/2006/relationships" r:id="rId15" tooltip="Información detallada en plannegocios.com"/>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16" cstate="print"/>
        <a:stretch>
          <a:fillRect/>
        </a:stretch>
      </xdr:blipFill>
      <xdr:spPr>
        <a:xfrm>
          <a:off x="2781300" y="35842575"/>
          <a:ext cx="3103058" cy="771525"/>
        </a:xfrm>
        <a:prstGeom prst="rect">
          <a:avLst/>
        </a:prstGeom>
      </xdr:spPr>
    </xdr:pic>
    <xdr:clientData/>
  </xdr:twoCellAnchor>
  <xdr:twoCellAnchor editAs="oneCell">
    <xdr:from>
      <xdr:col>5</xdr:col>
      <xdr:colOff>381001</xdr:colOff>
      <xdr:row>266</xdr:row>
      <xdr:rowOff>85726</xdr:rowOff>
    </xdr:from>
    <xdr:to>
      <xdr:col>7</xdr:col>
      <xdr:colOff>1514475</xdr:colOff>
      <xdr:row>270</xdr:row>
      <xdr:rowOff>37586</xdr:rowOff>
    </xdr:to>
    <xdr:pic>
      <xdr:nvPicPr>
        <xdr:cNvPr id="23" name="22 Imagen" descr="PLAN FINANCIERO.png">
          <a:hlinkClick xmlns:r="http://schemas.openxmlformats.org/officeDocument/2006/relationships" r:id="rId17" tooltip="Información detallada en la web plannegocios.com"/>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18" cstate="print"/>
        <a:stretch>
          <a:fillRect/>
        </a:stretch>
      </xdr:blipFill>
      <xdr:spPr>
        <a:xfrm>
          <a:off x="2771776" y="46196251"/>
          <a:ext cx="3095624" cy="790060"/>
        </a:xfrm>
        <a:prstGeom prst="rect">
          <a:avLst/>
        </a:prstGeom>
      </xdr:spPr>
    </xdr:pic>
    <xdr:clientData/>
  </xdr:twoCellAnchor>
  <xdr:twoCellAnchor editAs="oneCell">
    <xdr:from>
      <xdr:col>10</xdr:col>
      <xdr:colOff>388620</xdr:colOff>
      <xdr:row>119</xdr:row>
      <xdr:rowOff>19050</xdr:rowOff>
    </xdr:from>
    <xdr:to>
      <xdr:col>14</xdr:col>
      <xdr:colOff>244475</xdr:colOff>
      <xdr:row>130</xdr:row>
      <xdr:rowOff>123825</xdr:rowOff>
    </xdr:to>
    <xdr:pic>
      <xdr:nvPicPr>
        <xdr:cNvPr id="14" name="Picture 43">
          <a:hlinkClick xmlns:r="http://schemas.openxmlformats.org/officeDocument/2006/relationships" r:id="rId19" tooltip="Elige el mejor Plan de Negocio"/>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13" cstate="print">
          <a:duotone>
            <a:schemeClr val="bg2">
              <a:shade val="45000"/>
              <a:satMod val="135000"/>
            </a:schemeClr>
            <a:prstClr val="white"/>
          </a:duotone>
        </a:blip>
        <a:srcRect/>
        <a:stretch>
          <a:fillRect/>
        </a:stretch>
      </xdr:blipFill>
      <xdr:spPr bwMode="auto">
        <a:xfrm>
          <a:off x="7703820" y="20821650"/>
          <a:ext cx="1760855" cy="1468755"/>
        </a:xfrm>
        <a:prstGeom prst="rect">
          <a:avLst/>
        </a:prstGeom>
        <a:noFill/>
        <a:effectLst/>
      </xdr:spPr>
    </xdr:pic>
    <xdr:clientData/>
  </xdr:twoCellAnchor>
  <xdr:twoCellAnchor editAs="oneCell">
    <xdr:from>
      <xdr:col>10</xdr:col>
      <xdr:colOff>182880</xdr:colOff>
      <xdr:row>20</xdr:row>
      <xdr:rowOff>196215</xdr:rowOff>
    </xdr:from>
    <xdr:to>
      <xdr:col>14</xdr:col>
      <xdr:colOff>327660</xdr:colOff>
      <xdr:row>29</xdr:row>
      <xdr:rowOff>33934</xdr:rowOff>
    </xdr:to>
    <xdr:pic>
      <xdr:nvPicPr>
        <xdr:cNvPr id="15" name="Picture 43">
          <a:hlinkClick xmlns:r="http://schemas.openxmlformats.org/officeDocument/2006/relationships" r:id="rId19" tooltip="Elige el mejor Plan de Negocio (web)"/>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13" cstate="print">
          <a:duotone>
            <a:schemeClr val="bg2">
              <a:shade val="45000"/>
              <a:satMod val="135000"/>
            </a:schemeClr>
            <a:prstClr val="white"/>
          </a:duotone>
        </a:blip>
        <a:srcRect/>
        <a:stretch>
          <a:fillRect/>
        </a:stretch>
      </xdr:blipFill>
      <xdr:spPr bwMode="auto">
        <a:xfrm>
          <a:off x="7360920" y="4090035"/>
          <a:ext cx="2049780" cy="1689379"/>
        </a:xfrm>
        <a:prstGeom prst="rect">
          <a:avLst/>
        </a:prstGeom>
        <a:noFill/>
        <a:effectLst/>
      </xdr:spPr>
    </xdr:pic>
    <xdr:clientData/>
  </xdr:twoCellAnchor>
  <xdr:oneCellAnchor>
    <xdr:from>
      <xdr:col>5</xdr:col>
      <xdr:colOff>320040</xdr:colOff>
      <xdr:row>27</xdr:row>
      <xdr:rowOff>30480</xdr:rowOff>
    </xdr:from>
    <xdr:ext cx="2931214" cy="1339323"/>
    <xdr:sp macro="" textlink="">
      <xdr:nvSpPr>
        <xdr:cNvPr id="2" name="CuadroTexto 1">
          <a:extLst>
            <a:ext uri="{FF2B5EF4-FFF2-40B4-BE49-F238E27FC236}">
              <a16:creationId xmlns:a16="http://schemas.microsoft.com/office/drawing/2014/main" id="{65A1E244-6414-456B-BC05-BDA7FA799816}"/>
            </a:ext>
          </a:extLst>
        </xdr:cNvPr>
        <xdr:cNvSpPr txBox="1"/>
      </xdr:nvSpPr>
      <xdr:spPr>
        <a:xfrm>
          <a:off x="2628900" y="5440680"/>
          <a:ext cx="2931214" cy="1339323"/>
        </a:xfrm>
        <a:prstGeom prst="rect">
          <a:avLst/>
        </a:prstGeom>
        <a:noFill/>
        <a:ln>
          <a:solidFill>
            <a:schemeClr val="tx1">
              <a:lumMod val="65000"/>
              <a:lumOff val="35000"/>
            </a:schemeClr>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144000" tIns="72000" rIns="144000" bIns="72000" rtlCol="0" anchor="t">
          <a:spAutoFit/>
        </a:bodyPr>
        <a:lstStyle/>
        <a:p>
          <a:pPr algn="ctr"/>
          <a:r>
            <a:rPr lang="es-ES" sz="1400" b="1" i="1">
              <a:solidFill>
                <a:srgbClr val="C00000"/>
              </a:solidFill>
              <a:latin typeface="Segoe UI" pitchFamily="34" charset="0"/>
              <a:cs typeface="Segoe UI" pitchFamily="34" charset="0"/>
            </a:rPr>
            <a:t>Recomendable:</a:t>
          </a:r>
        </a:p>
        <a:p>
          <a:pPr algn="ctr"/>
          <a:r>
            <a:rPr lang="es-ES" sz="1400" b="1" i="1">
              <a:solidFill>
                <a:schemeClr val="tx1">
                  <a:lumMod val="65000"/>
                  <a:lumOff val="35000"/>
                </a:schemeClr>
              </a:solidFill>
              <a:latin typeface="Segoe UI" pitchFamily="34" charset="0"/>
              <a:cs typeface="Segoe UI" pitchFamily="34" charset="0"/>
            </a:rPr>
            <a:t>Antes de</a:t>
          </a:r>
          <a:r>
            <a:rPr lang="es-ES" sz="1400" b="1" i="1" baseline="0">
              <a:solidFill>
                <a:schemeClr val="tx1">
                  <a:lumMod val="65000"/>
                  <a:lumOff val="35000"/>
                </a:schemeClr>
              </a:solidFill>
              <a:latin typeface="Segoe UI" pitchFamily="34" charset="0"/>
              <a:cs typeface="Segoe UI" pitchFamily="34" charset="0"/>
            </a:rPr>
            <a:t> comenzar borra todas</a:t>
          </a:r>
        </a:p>
        <a:p>
          <a:pPr algn="ctr"/>
          <a:r>
            <a:rPr lang="es-ES" sz="1400" b="1" i="1" baseline="0">
              <a:solidFill>
                <a:schemeClr val="tx1">
                  <a:lumMod val="65000"/>
                  <a:lumOff val="35000"/>
                </a:schemeClr>
              </a:solidFill>
              <a:latin typeface="Segoe UI" pitchFamily="34" charset="0"/>
              <a:cs typeface="Segoe UI" pitchFamily="34" charset="0"/>
            </a:rPr>
            <a:t>todas las cifras de las celdas de</a:t>
          </a:r>
        </a:p>
        <a:p>
          <a:pPr algn="ctr"/>
          <a:r>
            <a:rPr lang="es-ES" sz="1400" b="1" i="1" baseline="0">
              <a:solidFill>
                <a:schemeClr val="tx1">
                  <a:lumMod val="65000"/>
                  <a:lumOff val="35000"/>
                </a:schemeClr>
              </a:solidFill>
              <a:latin typeface="Segoe UI" pitchFamily="34" charset="0"/>
              <a:cs typeface="Segoe UI" pitchFamily="34" charset="0"/>
            </a:rPr>
            <a:t>datos, son a modo de ejemplo y</a:t>
          </a:r>
        </a:p>
        <a:p>
          <a:pPr algn="ctr"/>
          <a:r>
            <a:rPr lang="es-ES" sz="1400" b="1" i="1" baseline="0">
              <a:solidFill>
                <a:schemeClr val="tx1">
                  <a:lumMod val="65000"/>
                  <a:lumOff val="35000"/>
                </a:schemeClr>
              </a:solidFill>
              <a:latin typeface="Segoe UI" pitchFamily="34" charset="0"/>
              <a:cs typeface="Segoe UI" pitchFamily="34" charset="0"/>
            </a:rPr>
            <a:t>sin valor alguno.</a:t>
          </a:r>
          <a:endParaRPr lang="es-ES" sz="1400" b="1" i="1">
            <a:solidFill>
              <a:schemeClr val="tx1">
                <a:lumMod val="65000"/>
                <a:lumOff val="35000"/>
              </a:schemeClr>
            </a:solidFill>
            <a:latin typeface="Segoe UI" pitchFamily="34" charset="0"/>
            <a:cs typeface="Segoe UI" pitchFamily="34" charset="0"/>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14</xdr:col>
      <xdr:colOff>333375</xdr:colOff>
      <xdr:row>1</xdr:row>
      <xdr:rowOff>66675</xdr:rowOff>
    </xdr:from>
    <xdr:to>
      <xdr:col>15</xdr:col>
      <xdr:colOff>129174</xdr:colOff>
      <xdr:row>1</xdr:row>
      <xdr:rowOff>243474</xdr:rowOff>
    </xdr:to>
    <xdr:pic>
      <xdr:nvPicPr>
        <xdr:cNvPr id="20" name="19 Imagen">
          <a:hlinkClick xmlns:r="http://schemas.openxmlformats.org/officeDocument/2006/relationships" r:id="rId1" tooltip="Ir a la hoja SIGUIENTE"/>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2" cstate="print"/>
        <a:stretch>
          <a:fillRect/>
        </a:stretch>
      </xdr:blipFill>
      <xdr:spPr>
        <a:xfrm>
          <a:off x="8734425" y="123825"/>
          <a:ext cx="176799" cy="176799"/>
        </a:xfrm>
        <a:prstGeom prst="rect">
          <a:avLst/>
        </a:prstGeom>
      </xdr:spPr>
    </xdr:pic>
    <xdr:clientData/>
  </xdr:twoCellAnchor>
  <xdr:twoCellAnchor editAs="oneCell">
    <xdr:from>
      <xdr:col>3</xdr:col>
      <xdr:colOff>133350</xdr:colOff>
      <xdr:row>1</xdr:row>
      <xdr:rowOff>66675</xdr:rowOff>
    </xdr:from>
    <xdr:to>
      <xdr:col>3</xdr:col>
      <xdr:colOff>310149</xdr:colOff>
      <xdr:row>1</xdr:row>
      <xdr:rowOff>243474</xdr:rowOff>
    </xdr:to>
    <xdr:pic>
      <xdr:nvPicPr>
        <xdr:cNvPr id="22" name="21 Imagen">
          <a:hlinkClick xmlns:r="http://schemas.openxmlformats.org/officeDocument/2006/relationships" r:id="rId3" tooltip="Volver ARRIBA"/>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4" cstate="print"/>
        <a:stretch>
          <a:fillRect/>
        </a:stretch>
      </xdr:blipFill>
      <xdr:spPr>
        <a:xfrm rot="16200000">
          <a:off x="542925" y="123825"/>
          <a:ext cx="176799" cy="176799"/>
        </a:xfrm>
        <a:prstGeom prst="rect">
          <a:avLst/>
        </a:prstGeom>
      </xdr:spPr>
    </xdr:pic>
    <xdr:clientData/>
  </xdr:twoCellAnchor>
  <xdr:twoCellAnchor editAs="oneCell">
    <xdr:from>
      <xdr:col>2</xdr:col>
      <xdr:colOff>47625</xdr:colOff>
      <xdr:row>1</xdr:row>
      <xdr:rowOff>76200</xdr:rowOff>
    </xdr:from>
    <xdr:to>
      <xdr:col>3</xdr:col>
      <xdr:colOff>62499</xdr:colOff>
      <xdr:row>1</xdr:row>
      <xdr:rowOff>252999</xdr:rowOff>
    </xdr:to>
    <xdr:pic>
      <xdr:nvPicPr>
        <xdr:cNvPr id="23" name="22 Imagen">
          <a:hlinkClick xmlns:r="http://schemas.openxmlformats.org/officeDocument/2006/relationships" r:id="rId5" tooltip="Ir a la hoja ANTERIOR"/>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6" cstate="print"/>
        <a:stretch>
          <a:fillRect/>
        </a:stretch>
      </xdr:blipFill>
      <xdr:spPr>
        <a:xfrm rot="16200000">
          <a:off x="295275" y="133350"/>
          <a:ext cx="176799" cy="176799"/>
        </a:xfrm>
        <a:prstGeom prst="rect">
          <a:avLst/>
        </a:prstGeom>
      </xdr:spPr>
    </xdr:pic>
    <xdr:clientData/>
  </xdr:twoCellAnchor>
  <xdr:twoCellAnchor>
    <xdr:from>
      <xdr:col>7</xdr:col>
      <xdr:colOff>99061</xdr:colOff>
      <xdr:row>34</xdr:row>
      <xdr:rowOff>108585</xdr:rowOff>
    </xdr:from>
    <xdr:to>
      <xdr:col>10</xdr:col>
      <xdr:colOff>586740</xdr:colOff>
      <xdr:row>47</xdr:row>
      <xdr:rowOff>60960</xdr:rowOff>
    </xdr:to>
    <xdr:graphicFrame macro="">
      <xdr:nvGraphicFramePr>
        <xdr:cNvPr id="8" name="7 Gráfico">
          <a:extLst>
            <a:ext uri="{FF2B5EF4-FFF2-40B4-BE49-F238E27FC236}">
              <a16:creationId xmlns:a16="http://schemas.microsoft.com/office/drawing/2014/main" id="{00000000-0008-0000-02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12</xdr:col>
      <xdr:colOff>38100</xdr:colOff>
      <xdr:row>1</xdr:row>
      <xdr:rowOff>57150</xdr:rowOff>
    </xdr:from>
    <xdr:to>
      <xdr:col>14</xdr:col>
      <xdr:colOff>28575</xdr:colOff>
      <xdr:row>1</xdr:row>
      <xdr:rowOff>276225</xdr:rowOff>
    </xdr:to>
    <xdr:pic>
      <xdr:nvPicPr>
        <xdr:cNvPr id="11" name="10 Imagen" descr="informacion.gif">
          <a:hlinkClick xmlns:r="http://schemas.openxmlformats.org/officeDocument/2006/relationships" r:id="rId8" tooltip="INFORMACIÓN"/>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9" cstate="print"/>
        <a:stretch>
          <a:fillRect/>
        </a:stretch>
      </xdr:blipFill>
      <xdr:spPr>
        <a:xfrm>
          <a:off x="7534275" y="114300"/>
          <a:ext cx="895350" cy="219075"/>
        </a:xfrm>
        <a:prstGeom prst="rect">
          <a:avLst/>
        </a:prstGeom>
      </xdr:spPr>
    </xdr:pic>
    <xdr:clientData/>
  </xdr:twoCellAnchor>
  <xdr:twoCellAnchor editAs="oneCell">
    <xdr:from>
      <xdr:col>12</xdr:col>
      <xdr:colOff>514350</xdr:colOff>
      <xdr:row>530</xdr:row>
      <xdr:rowOff>114300</xdr:rowOff>
    </xdr:from>
    <xdr:to>
      <xdr:col>17</xdr:col>
      <xdr:colOff>82550</xdr:colOff>
      <xdr:row>539</xdr:row>
      <xdr:rowOff>142875</xdr:rowOff>
    </xdr:to>
    <xdr:pic>
      <xdr:nvPicPr>
        <xdr:cNvPr id="12" name="Picture 43">
          <a:hlinkClick xmlns:r="http://schemas.openxmlformats.org/officeDocument/2006/relationships" r:id="rId10" tooltip="Elige el mejor Plan de Negocio (web)"/>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11" cstate="print">
          <a:duotone>
            <a:schemeClr val="bg2">
              <a:shade val="45000"/>
              <a:satMod val="135000"/>
            </a:schemeClr>
            <a:prstClr val="white"/>
          </a:duotone>
        </a:blip>
        <a:srcRect/>
        <a:stretch>
          <a:fillRect/>
        </a:stretch>
      </xdr:blipFill>
      <xdr:spPr bwMode="auto">
        <a:xfrm>
          <a:off x="8010525" y="84258150"/>
          <a:ext cx="1758950" cy="1466850"/>
        </a:xfrm>
        <a:prstGeom prst="rect">
          <a:avLst/>
        </a:prstGeom>
        <a:noFill/>
        <a:effectLst/>
      </xdr:spPr>
    </xdr:pic>
    <xdr:clientData/>
  </xdr:twoCellAnchor>
  <xdr:twoCellAnchor>
    <xdr:from>
      <xdr:col>10</xdr:col>
      <xdr:colOff>518160</xdr:colOff>
      <xdr:row>34</xdr:row>
      <xdr:rowOff>53340</xdr:rowOff>
    </xdr:from>
    <xdr:to>
      <xdr:col>14</xdr:col>
      <xdr:colOff>365760</xdr:colOff>
      <xdr:row>46</xdr:row>
      <xdr:rowOff>139065</xdr:rowOff>
    </xdr:to>
    <mc:AlternateContent xmlns:mc="http://schemas.openxmlformats.org/markup-compatibility/2006">
      <mc:Choice xmlns:cx1="http://schemas.microsoft.com/office/drawing/2015/9/8/chartex" Requires="cx1">
        <xdr:graphicFrame macro="">
          <xdr:nvGraphicFramePr>
            <xdr:cNvPr id="13" name="7 Gráfico">
              <a:extLst>
                <a:ext uri="{FF2B5EF4-FFF2-40B4-BE49-F238E27FC236}">
                  <a16:creationId xmlns:a16="http://schemas.microsoft.com/office/drawing/2014/main" id="{3A174D7C-F3DB-4985-A869-00E225B297BB}"/>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2"/>
            </a:graphicData>
          </a:graphic>
        </xdr:graphicFrame>
      </mc:Choice>
      <mc:Fallback>
        <xdr:sp macro="" textlink="">
          <xdr:nvSpPr>
            <xdr:cNvPr id="0" name=""/>
            <xdr:cNvSpPr>
              <a:spLocks noTextEdit="1"/>
            </xdr:cNvSpPr>
          </xdr:nvSpPr>
          <xdr:spPr>
            <a:xfrm>
              <a:off x="6339840" y="3558540"/>
              <a:ext cx="2514600" cy="1701165"/>
            </a:xfrm>
            <a:prstGeom prst="rect">
              <a:avLst/>
            </a:prstGeom>
            <a:solidFill>
              <a:prstClr val="white"/>
            </a:solidFill>
            <a:ln w="1">
              <a:solidFill>
                <a:prstClr val="green"/>
              </a:solidFill>
            </a:ln>
          </xdr:spPr>
          <xdr:txBody>
            <a:bodyPr vertOverflow="clip" horzOverflow="clip"/>
            <a:lstStyle/>
            <a:p>
              <a:r>
                <a:rPr lang="es-ES" sz="1100"/>
                <a:t>Este gráfico no está disponible en su versión de Excel.
Si edita esta forma o guarda el libro en un formato de archivo diferente, el gráfico no se podrá utilizar.</a:t>
              </a:r>
            </a:p>
          </xdr:txBody>
        </xdr:sp>
      </mc:Fallback>
    </mc:AlternateContent>
    <xdr:clientData/>
  </xdr:twoCellAnchor>
  <xdr:twoCellAnchor editAs="oneCell">
    <xdr:from>
      <xdr:col>12</xdr:col>
      <xdr:colOff>0</xdr:colOff>
      <xdr:row>48</xdr:row>
      <xdr:rowOff>83820</xdr:rowOff>
    </xdr:from>
    <xdr:to>
      <xdr:col>16</xdr:col>
      <xdr:colOff>621665</xdr:colOff>
      <xdr:row>56</xdr:row>
      <xdr:rowOff>182955</xdr:rowOff>
    </xdr:to>
    <xdr:pic>
      <xdr:nvPicPr>
        <xdr:cNvPr id="14" name="Picture 43">
          <a:hlinkClick xmlns:r="http://schemas.openxmlformats.org/officeDocument/2006/relationships" r:id="rId10" tooltip="Elige el mejor Plan de Negocio (web)"/>
          <a:extLst>
            <a:ext uri="{FF2B5EF4-FFF2-40B4-BE49-F238E27FC236}">
              <a16:creationId xmlns:a16="http://schemas.microsoft.com/office/drawing/2014/main" id="{D6FE72E6-768A-479A-8BFA-FE2AE3E8CD02}"/>
            </a:ext>
          </a:extLst>
        </xdr:cNvPr>
        <xdr:cNvPicPr>
          <a:picLocks noChangeAspect="1" noChangeArrowheads="1"/>
        </xdr:cNvPicPr>
      </xdr:nvPicPr>
      <xdr:blipFill>
        <a:blip xmlns:r="http://schemas.openxmlformats.org/officeDocument/2006/relationships" r:embed="rId11" cstate="print">
          <a:duotone>
            <a:schemeClr val="bg2">
              <a:shade val="45000"/>
              <a:satMod val="135000"/>
            </a:schemeClr>
            <a:prstClr val="white"/>
          </a:duotone>
        </a:blip>
        <a:srcRect/>
        <a:stretch>
          <a:fillRect/>
        </a:stretch>
      </xdr:blipFill>
      <xdr:spPr bwMode="auto">
        <a:xfrm>
          <a:off x="7559040" y="5577840"/>
          <a:ext cx="2107565" cy="1745055"/>
        </a:xfrm>
        <a:prstGeom prst="rect">
          <a:avLst/>
        </a:prstGeom>
        <a:noFill/>
        <a:effectLst/>
      </xdr:spPr>
    </xdr:pic>
    <xdr:clientData/>
  </xdr:twoCellAnchor>
  <xdr:twoCellAnchor>
    <xdr:from>
      <xdr:col>19</xdr:col>
      <xdr:colOff>0</xdr:colOff>
      <xdr:row>16</xdr:row>
      <xdr:rowOff>0</xdr:rowOff>
    </xdr:from>
    <xdr:to>
      <xdr:col>25</xdr:col>
      <xdr:colOff>83819</xdr:colOff>
      <xdr:row>39</xdr:row>
      <xdr:rowOff>150495</xdr:rowOff>
    </xdr:to>
    <xdr:graphicFrame macro="">
      <xdr:nvGraphicFramePr>
        <xdr:cNvPr id="10" name="7 Gráfico">
          <a:extLst>
            <a:ext uri="{FF2B5EF4-FFF2-40B4-BE49-F238E27FC236}">
              <a16:creationId xmlns:a16="http://schemas.microsoft.com/office/drawing/2014/main" id="{359D1DB5-33CF-4041-BBC4-12A4FE3698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781050</xdr:colOff>
      <xdr:row>1</xdr:row>
      <xdr:rowOff>66675</xdr:rowOff>
    </xdr:from>
    <xdr:to>
      <xdr:col>13</xdr:col>
      <xdr:colOff>110124</xdr:colOff>
      <xdr:row>1</xdr:row>
      <xdr:rowOff>243474</xdr:rowOff>
    </xdr:to>
    <xdr:pic>
      <xdr:nvPicPr>
        <xdr:cNvPr id="4" name="3 Imagen">
          <a:hlinkClick xmlns:r="http://schemas.openxmlformats.org/officeDocument/2006/relationships" r:id="rId1" tooltip="Ir a la hoja SIGUIENTE"/>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cstate="print"/>
        <a:stretch>
          <a:fillRect/>
        </a:stretch>
      </xdr:blipFill>
      <xdr:spPr>
        <a:xfrm>
          <a:off x="8277225" y="123825"/>
          <a:ext cx="176799" cy="176799"/>
        </a:xfrm>
        <a:prstGeom prst="rect">
          <a:avLst/>
        </a:prstGeom>
      </xdr:spPr>
    </xdr:pic>
    <xdr:clientData/>
  </xdr:twoCellAnchor>
  <xdr:twoCellAnchor>
    <xdr:from>
      <xdr:col>2</xdr:col>
      <xdr:colOff>64770</xdr:colOff>
      <xdr:row>21</xdr:row>
      <xdr:rowOff>66676</xdr:rowOff>
    </xdr:from>
    <xdr:to>
      <xdr:col>9</xdr:col>
      <xdr:colOff>571500</xdr:colOff>
      <xdr:row>30</xdr:row>
      <xdr:rowOff>106680</xdr:rowOff>
    </xdr:to>
    <xdr:graphicFrame macro="">
      <xdr:nvGraphicFramePr>
        <xdr:cNvPr id="7" name="6 Gráfico">
          <a:extLst>
            <a:ext uri="{FF2B5EF4-FFF2-40B4-BE49-F238E27FC236}">
              <a16:creationId xmlns:a16="http://schemas.microsoft.com/office/drawing/2014/main" id="{00000000-0008-0000-03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609600</xdr:colOff>
      <xdr:row>21</xdr:row>
      <xdr:rowOff>64771</xdr:rowOff>
    </xdr:from>
    <xdr:to>
      <xdr:col>15</xdr:col>
      <xdr:colOff>2636520</xdr:colOff>
      <xdr:row>30</xdr:row>
      <xdr:rowOff>152400</xdr:rowOff>
    </xdr:to>
    <xdr:graphicFrame macro="">
      <xdr:nvGraphicFramePr>
        <xdr:cNvPr id="8" name="7 Gráfico">
          <a:extLst>
            <a:ext uri="{FF2B5EF4-FFF2-40B4-BE49-F238E27FC236}">
              <a16:creationId xmlns:a16="http://schemas.microsoft.com/office/drawing/2014/main"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xdr:col>
      <xdr:colOff>133350</xdr:colOff>
      <xdr:row>1</xdr:row>
      <xdr:rowOff>66675</xdr:rowOff>
    </xdr:from>
    <xdr:to>
      <xdr:col>3</xdr:col>
      <xdr:colOff>310149</xdr:colOff>
      <xdr:row>1</xdr:row>
      <xdr:rowOff>243474</xdr:rowOff>
    </xdr:to>
    <xdr:pic>
      <xdr:nvPicPr>
        <xdr:cNvPr id="9" name="8 Imagen">
          <a:hlinkClick xmlns:r="http://schemas.openxmlformats.org/officeDocument/2006/relationships" r:id="rId5" tooltip="Volver ARRIBA"/>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6" cstate="print"/>
        <a:stretch>
          <a:fillRect/>
        </a:stretch>
      </xdr:blipFill>
      <xdr:spPr>
        <a:xfrm rot="16200000">
          <a:off x="542925" y="123825"/>
          <a:ext cx="176799" cy="176799"/>
        </a:xfrm>
        <a:prstGeom prst="rect">
          <a:avLst/>
        </a:prstGeom>
      </xdr:spPr>
    </xdr:pic>
    <xdr:clientData/>
  </xdr:twoCellAnchor>
  <xdr:twoCellAnchor editAs="oneCell">
    <xdr:from>
      <xdr:col>11</xdr:col>
      <xdr:colOff>638175</xdr:colOff>
      <xdr:row>1</xdr:row>
      <xdr:rowOff>57150</xdr:rowOff>
    </xdr:from>
    <xdr:to>
      <xdr:col>12</xdr:col>
      <xdr:colOff>685800</xdr:colOff>
      <xdr:row>1</xdr:row>
      <xdr:rowOff>276225</xdr:rowOff>
    </xdr:to>
    <xdr:pic>
      <xdr:nvPicPr>
        <xdr:cNvPr id="15" name="14 Imagen" descr="informacion.gif">
          <a:hlinkClick xmlns:r="http://schemas.openxmlformats.org/officeDocument/2006/relationships" r:id="rId7" tooltip="INFORMACIÓN"/>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8" cstate="print"/>
        <a:stretch>
          <a:fillRect/>
        </a:stretch>
      </xdr:blipFill>
      <xdr:spPr>
        <a:xfrm>
          <a:off x="7286625" y="114300"/>
          <a:ext cx="895350" cy="219075"/>
        </a:xfrm>
        <a:prstGeom prst="rect">
          <a:avLst/>
        </a:prstGeom>
      </xdr:spPr>
    </xdr:pic>
    <xdr:clientData/>
  </xdr:twoCellAnchor>
  <xdr:twoCellAnchor editAs="oneCell">
    <xdr:from>
      <xdr:col>2</xdr:col>
      <xdr:colOff>47625</xdr:colOff>
      <xdr:row>1</xdr:row>
      <xdr:rowOff>76200</xdr:rowOff>
    </xdr:from>
    <xdr:to>
      <xdr:col>3</xdr:col>
      <xdr:colOff>62499</xdr:colOff>
      <xdr:row>1</xdr:row>
      <xdr:rowOff>252999</xdr:rowOff>
    </xdr:to>
    <xdr:pic>
      <xdr:nvPicPr>
        <xdr:cNvPr id="11" name="10 Imagen">
          <a:hlinkClick xmlns:r="http://schemas.openxmlformats.org/officeDocument/2006/relationships" r:id="rId9" tooltip="Ir a la hoja ANTERIOR"/>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0" cstate="print"/>
        <a:stretch>
          <a:fillRect/>
        </a:stretch>
      </xdr:blipFill>
      <xdr:spPr>
        <a:xfrm rot="16200000">
          <a:off x="295275" y="133350"/>
          <a:ext cx="176799" cy="176799"/>
        </a:xfrm>
        <a:prstGeom prst="rect">
          <a:avLst/>
        </a:prstGeom>
      </xdr:spPr>
    </xdr:pic>
    <xdr:clientData/>
  </xdr:twoCellAnchor>
  <xdr:twoCellAnchor editAs="oneCell">
    <xdr:from>
      <xdr:col>12</xdr:col>
      <xdr:colOff>523875</xdr:colOff>
      <xdr:row>536</xdr:row>
      <xdr:rowOff>171450</xdr:rowOff>
    </xdr:from>
    <xdr:to>
      <xdr:col>14</xdr:col>
      <xdr:colOff>1273175</xdr:colOff>
      <xdr:row>545</xdr:row>
      <xdr:rowOff>95250</xdr:rowOff>
    </xdr:to>
    <xdr:pic>
      <xdr:nvPicPr>
        <xdr:cNvPr id="12" name="Picture 43">
          <a:hlinkClick xmlns:r="http://schemas.openxmlformats.org/officeDocument/2006/relationships" r:id="rId11" tooltip="Elige el mejor Plan de Negocio (web)"/>
          <a:extLst>
            <a:ext uri="{FF2B5EF4-FFF2-40B4-BE49-F238E27FC236}">
              <a16:creationId xmlns:a16="http://schemas.microsoft.com/office/drawing/2014/main" id="{00000000-0008-0000-0300-00000C000000}"/>
            </a:ext>
          </a:extLst>
        </xdr:cNvPr>
        <xdr:cNvPicPr>
          <a:picLocks noChangeAspect="1" noChangeArrowheads="1"/>
        </xdr:cNvPicPr>
      </xdr:nvPicPr>
      <xdr:blipFill>
        <a:blip xmlns:r="http://schemas.openxmlformats.org/officeDocument/2006/relationships" r:embed="rId12" cstate="print">
          <a:duotone>
            <a:schemeClr val="bg2">
              <a:shade val="45000"/>
              <a:satMod val="135000"/>
            </a:schemeClr>
            <a:prstClr val="white"/>
          </a:duotone>
        </a:blip>
        <a:srcRect/>
        <a:stretch>
          <a:fillRect/>
        </a:stretch>
      </xdr:blipFill>
      <xdr:spPr bwMode="auto">
        <a:xfrm>
          <a:off x="8020050" y="87458550"/>
          <a:ext cx="1758950" cy="1466850"/>
        </a:xfrm>
        <a:prstGeom prst="rect">
          <a:avLst/>
        </a:prstGeom>
        <a:noFill/>
        <a:effectLst/>
      </xdr:spPr>
    </xdr:pic>
    <xdr:clientData/>
  </xdr:twoCellAnchor>
  <xdr:twoCellAnchor>
    <xdr:from>
      <xdr:col>14</xdr:col>
      <xdr:colOff>381000</xdr:colOff>
      <xdr:row>4</xdr:row>
      <xdr:rowOff>198120</xdr:rowOff>
    </xdr:from>
    <xdr:to>
      <xdr:col>15</xdr:col>
      <xdr:colOff>2636520</xdr:colOff>
      <xdr:row>20</xdr:row>
      <xdr:rowOff>0</xdr:rowOff>
    </xdr:to>
    <xdr:graphicFrame macro="">
      <xdr:nvGraphicFramePr>
        <xdr:cNvPr id="14" name="12 Gráfico">
          <a:extLst>
            <a:ext uri="{FF2B5EF4-FFF2-40B4-BE49-F238E27FC236}">
              <a16:creationId xmlns:a16="http://schemas.microsoft.com/office/drawing/2014/main" id="{4A8FE35E-2BDA-4CCB-B1E9-B613E99B4F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167639</xdr:colOff>
      <xdr:row>22</xdr:row>
      <xdr:rowOff>7620</xdr:rowOff>
    </xdr:from>
    <xdr:to>
      <xdr:col>13</xdr:col>
      <xdr:colOff>106680</xdr:colOff>
      <xdr:row>29</xdr:row>
      <xdr:rowOff>226694</xdr:rowOff>
    </xdr:to>
    <mc:AlternateContent xmlns:mc="http://schemas.openxmlformats.org/markup-compatibility/2006">
      <mc:Choice xmlns:cx1="http://schemas.microsoft.com/office/drawing/2015/9/8/chartex" Requires="cx1">
        <xdr:graphicFrame macro="">
          <xdr:nvGraphicFramePr>
            <xdr:cNvPr id="16" name="7 Gráfico">
              <a:extLst>
                <a:ext uri="{FF2B5EF4-FFF2-40B4-BE49-F238E27FC236}">
                  <a16:creationId xmlns:a16="http://schemas.microsoft.com/office/drawing/2014/main" id="{67BFE006-1A07-4156-9161-2011A46EA383}"/>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4"/>
            </a:graphicData>
          </a:graphic>
        </xdr:graphicFrame>
      </mc:Choice>
      <mc:Fallback>
        <xdr:sp macro="" textlink="">
          <xdr:nvSpPr>
            <xdr:cNvPr id="0" name=""/>
            <xdr:cNvSpPr>
              <a:spLocks noTextEdit="1"/>
            </xdr:cNvSpPr>
          </xdr:nvSpPr>
          <xdr:spPr>
            <a:xfrm>
              <a:off x="5989319" y="3962400"/>
              <a:ext cx="2545081" cy="2406014"/>
            </a:xfrm>
            <a:prstGeom prst="rect">
              <a:avLst/>
            </a:prstGeom>
            <a:solidFill>
              <a:prstClr val="white"/>
            </a:solidFill>
            <a:ln w="1">
              <a:solidFill>
                <a:prstClr val="green"/>
              </a:solidFill>
            </a:ln>
          </xdr:spPr>
          <xdr:txBody>
            <a:bodyPr vertOverflow="clip" horzOverflow="clip"/>
            <a:lstStyle/>
            <a:p>
              <a:r>
                <a:rPr lang="es-ES" sz="1100"/>
                <a:t>Este gráfico no está disponible en su versión de Excel.
Si edita esta forma o guarda el libro en un formato de archivo diferente, el gráfico no se podrá utilizar.</a:t>
              </a:r>
            </a:p>
          </xdr:txBody>
        </xdr:sp>
      </mc:Fallback>
    </mc:AlternateContent>
    <xdr:clientData/>
  </xdr:twoCellAnchor>
</xdr:wsDr>
</file>

<file path=xl/drawings/drawing5.xml><?xml version="1.0" encoding="utf-8"?>
<c:userShapes xmlns:c="http://schemas.openxmlformats.org/drawingml/2006/chart">
  <cdr:relSizeAnchor xmlns:cdr="http://schemas.openxmlformats.org/drawingml/2006/chartDrawing">
    <cdr:from>
      <cdr:x>0.67752</cdr:x>
      <cdr:y>0.59265</cdr:y>
    </cdr:from>
    <cdr:to>
      <cdr:x>0.69052</cdr:x>
      <cdr:y>0.61491</cdr:y>
    </cdr:to>
    <cdr:sp macro="" textlink="">
      <cdr:nvSpPr>
        <cdr:cNvPr id="446465" name="Text Box 1"/>
        <cdr:cNvSpPr txBox="1">
          <a:spLocks xmlns:a="http://schemas.openxmlformats.org/drawingml/2006/main" noChangeArrowheads="1"/>
        </cdr:cNvSpPr>
      </cdr:nvSpPr>
      <cdr:spPr bwMode="auto">
        <a:xfrm xmlns:a="http://schemas.openxmlformats.org/drawingml/2006/main">
          <a:off x="2431993" y="2670756"/>
          <a:ext cx="132035" cy="18864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1">
            <a:defRPr sz="1000"/>
          </a:pPr>
          <a:r>
            <a:rPr lang="es-ES" sz="975" b="0" i="0" strike="noStrike">
              <a:solidFill>
                <a:srgbClr val="000000"/>
              </a:solidFill>
              <a:latin typeface="Arial"/>
              <a:cs typeface="Arial"/>
            </a:rPr>
            <a:t>,</a:t>
          </a: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12</xdr:col>
      <xdr:colOff>933450</xdr:colOff>
      <xdr:row>1</xdr:row>
      <xdr:rowOff>57150</xdr:rowOff>
    </xdr:from>
    <xdr:to>
      <xdr:col>13</xdr:col>
      <xdr:colOff>129174</xdr:colOff>
      <xdr:row>1</xdr:row>
      <xdr:rowOff>233949</xdr:rowOff>
    </xdr:to>
    <xdr:pic>
      <xdr:nvPicPr>
        <xdr:cNvPr id="3" name="2 Imagen">
          <a:hlinkClick xmlns:r="http://schemas.openxmlformats.org/officeDocument/2006/relationships" r:id="rId1" tooltip="Ir a la hoja SIGUIENTE"/>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stretch>
          <a:fillRect/>
        </a:stretch>
      </xdr:blipFill>
      <xdr:spPr>
        <a:xfrm>
          <a:off x="8639175" y="114300"/>
          <a:ext cx="176799" cy="176799"/>
        </a:xfrm>
        <a:prstGeom prst="rect">
          <a:avLst/>
        </a:prstGeom>
      </xdr:spPr>
    </xdr:pic>
    <xdr:clientData/>
  </xdr:twoCellAnchor>
  <xdr:twoCellAnchor>
    <xdr:from>
      <xdr:col>14</xdr:col>
      <xdr:colOff>548640</xdr:colOff>
      <xdr:row>20</xdr:row>
      <xdr:rowOff>15240</xdr:rowOff>
    </xdr:from>
    <xdr:to>
      <xdr:col>15</xdr:col>
      <xdr:colOff>2514600</xdr:colOff>
      <xdr:row>32</xdr:row>
      <xdr:rowOff>304800</xdr:rowOff>
    </xdr:to>
    <xdr:graphicFrame macro="">
      <xdr:nvGraphicFramePr>
        <xdr:cNvPr id="10" name="9 Gráfico">
          <a:extLst>
            <a:ext uri="{FF2B5EF4-FFF2-40B4-BE49-F238E27FC236}">
              <a16:creationId xmlns:a16="http://schemas.microsoft.com/office/drawing/2014/main" id="{00000000-0008-0000-04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xdr:col>
      <xdr:colOff>133350</xdr:colOff>
      <xdr:row>1</xdr:row>
      <xdr:rowOff>66675</xdr:rowOff>
    </xdr:from>
    <xdr:to>
      <xdr:col>3</xdr:col>
      <xdr:colOff>310149</xdr:colOff>
      <xdr:row>1</xdr:row>
      <xdr:rowOff>243474</xdr:rowOff>
    </xdr:to>
    <xdr:pic>
      <xdr:nvPicPr>
        <xdr:cNvPr id="11" name="10 Imagen">
          <a:hlinkClick xmlns:r="http://schemas.openxmlformats.org/officeDocument/2006/relationships" r:id="rId4" tooltip="Volver ARRIBA"/>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5" cstate="print"/>
        <a:stretch>
          <a:fillRect/>
        </a:stretch>
      </xdr:blipFill>
      <xdr:spPr>
        <a:xfrm rot="16200000">
          <a:off x="542925" y="123825"/>
          <a:ext cx="176799" cy="176799"/>
        </a:xfrm>
        <a:prstGeom prst="rect">
          <a:avLst/>
        </a:prstGeom>
      </xdr:spPr>
    </xdr:pic>
    <xdr:clientData/>
  </xdr:twoCellAnchor>
  <xdr:twoCellAnchor editAs="oneCell">
    <xdr:from>
      <xdr:col>11</xdr:col>
      <xdr:colOff>790575</xdr:colOff>
      <xdr:row>1</xdr:row>
      <xdr:rowOff>57150</xdr:rowOff>
    </xdr:from>
    <xdr:to>
      <xdr:col>12</xdr:col>
      <xdr:colOff>704850</xdr:colOff>
      <xdr:row>1</xdr:row>
      <xdr:rowOff>276225</xdr:rowOff>
    </xdr:to>
    <xdr:pic>
      <xdr:nvPicPr>
        <xdr:cNvPr id="16" name="15 Imagen" descr="informacion.gif">
          <a:hlinkClick xmlns:r="http://schemas.openxmlformats.org/officeDocument/2006/relationships" r:id="rId6" tooltip="INFORMACIÓN"/>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7" cstate="print"/>
        <a:stretch>
          <a:fillRect/>
        </a:stretch>
      </xdr:blipFill>
      <xdr:spPr>
        <a:xfrm>
          <a:off x="7515225" y="114300"/>
          <a:ext cx="895350" cy="219075"/>
        </a:xfrm>
        <a:prstGeom prst="rect">
          <a:avLst/>
        </a:prstGeom>
      </xdr:spPr>
    </xdr:pic>
    <xdr:clientData/>
  </xdr:twoCellAnchor>
  <xdr:twoCellAnchor editAs="oneCell">
    <xdr:from>
      <xdr:col>2</xdr:col>
      <xdr:colOff>47625</xdr:colOff>
      <xdr:row>1</xdr:row>
      <xdr:rowOff>76200</xdr:rowOff>
    </xdr:from>
    <xdr:to>
      <xdr:col>3</xdr:col>
      <xdr:colOff>62499</xdr:colOff>
      <xdr:row>1</xdr:row>
      <xdr:rowOff>252999</xdr:rowOff>
    </xdr:to>
    <xdr:pic>
      <xdr:nvPicPr>
        <xdr:cNvPr id="13" name="12 Imagen">
          <a:hlinkClick xmlns:r="http://schemas.openxmlformats.org/officeDocument/2006/relationships" r:id="rId8" tooltip="Ir a la hoja ANTERIOR"/>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9" cstate="print"/>
        <a:stretch>
          <a:fillRect/>
        </a:stretch>
      </xdr:blipFill>
      <xdr:spPr>
        <a:xfrm rot="16200000">
          <a:off x="295275" y="133350"/>
          <a:ext cx="176799" cy="176799"/>
        </a:xfrm>
        <a:prstGeom prst="rect">
          <a:avLst/>
        </a:prstGeom>
      </xdr:spPr>
    </xdr:pic>
    <xdr:clientData/>
  </xdr:twoCellAnchor>
  <xdr:twoCellAnchor editAs="oneCell">
    <xdr:from>
      <xdr:col>12</xdr:col>
      <xdr:colOff>314325</xdr:colOff>
      <xdr:row>529</xdr:row>
      <xdr:rowOff>85725</xdr:rowOff>
    </xdr:from>
    <xdr:to>
      <xdr:col>14</xdr:col>
      <xdr:colOff>930275</xdr:colOff>
      <xdr:row>537</xdr:row>
      <xdr:rowOff>148590</xdr:rowOff>
    </xdr:to>
    <xdr:pic>
      <xdr:nvPicPr>
        <xdr:cNvPr id="12" name="Picture 43">
          <a:hlinkClick xmlns:r="http://schemas.openxmlformats.org/officeDocument/2006/relationships" r:id="rId10" tooltip="Elige el mejor Plan de Negocio (web)"/>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11" cstate="print">
          <a:duotone>
            <a:schemeClr val="bg2">
              <a:shade val="45000"/>
              <a:satMod val="135000"/>
            </a:schemeClr>
            <a:prstClr val="white"/>
          </a:duotone>
        </a:blip>
        <a:srcRect/>
        <a:stretch>
          <a:fillRect/>
        </a:stretch>
      </xdr:blipFill>
      <xdr:spPr bwMode="auto">
        <a:xfrm>
          <a:off x="8020050" y="86725125"/>
          <a:ext cx="1758950" cy="1466850"/>
        </a:xfrm>
        <a:prstGeom prst="rect">
          <a:avLst/>
        </a:prstGeom>
        <a:noFill/>
        <a:effectLst/>
      </xdr:spPr>
    </xdr:pic>
    <xdr:clientData/>
  </xdr:twoCellAnchor>
  <xdr:twoCellAnchor>
    <xdr:from>
      <xdr:col>2</xdr:col>
      <xdr:colOff>59055</xdr:colOff>
      <xdr:row>31</xdr:row>
      <xdr:rowOff>62865</xdr:rowOff>
    </xdr:from>
    <xdr:to>
      <xdr:col>8</xdr:col>
      <xdr:colOff>988695</xdr:colOff>
      <xdr:row>40</xdr:row>
      <xdr:rowOff>5715</xdr:rowOff>
    </xdr:to>
    <xdr:graphicFrame macro="">
      <xdr:nvGraphicFramePr>
        <xdr:cNvPr id="20" name="Chart 58">
          <a:extLst>
            <a:ext uri="{FF2B5EF4-FFF2-40B4-BE49-F238E27FC236}">
              <a16:creationId xmlns:a16="http://schemas.microsoft.com/office/drawing/2014/main" id="{00000000-0008-0000-04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198120</xdr:colOff>
      <xdr:row>31</xdr:row>
      <xdr:rowOff>66674</xdr:rowOff>
    </xdr:from>
    <xdr:to>
      <xdr:col>14</xdr:col>
      <xdr:colOff>312420</xdr:colOff>
      <xdr:row>40</xdr:row>
      <xdr:rowOff>0</xdr:rowOff>
    </xdr:to>
    <xdr:graphicFrame macro="">
      <xdr:nvGraphicFramePr>
        <xdr:cNvPr id="22" name="21 Gráfico">
          <a:extLst>
            <a:ext uri="{FF2B5EF4-FFF2-40B4-BE49-F238E27FC236}">
              <a16:creationId xmlns:a16="http://schemas.microsoft.com/office/drawing/2014/main" id="{00000000-0008-0000-0400-00001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14</xdr:col>
      <xdr:colOff>1546859</xdr:colOff>
      <xdr:row>33</xdr:row>
      <xdr:rowOff>110490</xdr:rowOff>
    </xdr:from>
    <xdr:to>
      <xdr:col>15</xdr:col>
      <xdr:colOff>1655548</xdr:colOff>
      <xdr:row>38</xdr:row>
      <xdr:rowOff>236220</xdr:rowOff>
    </xdr:to>
    <xdr:pic>
      <xdr:nvPicPr>
        <xdr:cNvPr id="23" name="Picture 43">
          <a:hlinkClick xmlns:r="http://schemas.openxmlformats.org/officeDocument/2006/relationships" r:id="rId10" tooltip="Elige el mejor Plan de Negocio (web)"/>
          <a:extLst>
            <a:ext uri="{FF2B5EF4-FFF2-40B4-BE49-F238E27FC236}">
              <a16:creationId xmlns:a16="http://schemas.microsoft.com/office/drawing/2014/main" id="{00000000-0008-0000-0400-000017000000}"/>
            </a:ext>
          </a:extLst>
        </xdr:cNvPr>
        <xdr:cNvPicPr>
          <a:picLocks noChangeAspect="1" noChangeArrowheads="1"/>
        </xdr:cNvPicPr>
      </xdr:nvPicPr>
      <xdr:blipFill>
        <a:blip xmlns:r="http://schemas.openxmlformats.org/officeDocument/2006/relationships" r:embed="rId11" cstate="print">
          <a:duotone>
            <a:schemeClr val="bg2">
              <a:shade val="45000"/>
              <a:satMod val="135000"/>
            </a:schemeClr>
            <a:prstClr val="white"/>
          </a:duotone>
        </a:blip>
        <a:srcRect/>
        <a:stretch>
          <a:fillRect/>
        </a:stretch>
      </xdr:blipFill>
      <xdr:spPr bwMode="auto">
        <a:xfrm>
          <a:off x="10507979" y="6130290"/>
          <a:ext cx="1990829" cy="1687830"/>
        </a:xfrm>
        <a:prstGeom prst="rect">
          <a:avLst/>
        </a:prstGeom>
        <a:noFill/>
        <a:effectLst/>
      </xdr:spPr>
    </xdr:pic>
    <xdr:clientData/>
  </xdr:twoCellAnchor>
  <xdr:twoCellAnchor>
    <xdr:from>
      <xdr:col>14</xdr:col>
      <xdr:colOff>426720</xdr:colOff>
      <xdr:row>3</xdr:row>
      <xdr:rowOff>83820</xdr:rowOff>
    </xdr:from>
    <xdr:to>
      <xdr:col>15</xdr:col>
      <xdr:colOff>2522219</xdr:colOff>
      <xdr:row>19</xdr:row>
      <xdr:rowOff>131445</xdr:rowOff>
    </xdr:to>
    <xdr:graphicFrame macro="">
      <xdr:nvGraphicFramePr>
        <xdr:cNvPr id="14" name="8 Gráfico">
          <a:extLst>
            <a:ext uri="{FF2B5EF4-FFF2-40B4-BE49-F238E27FC236}">
              <a16:creationId xmlns:a16="http://schemas.microsoft.com/office/drawing/2014/main" id="{891080B9-F83E-4AFA-89E8-2453B01879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0.21193</cdr:x>
      <cdr:y>0.49268</cdr:y>
    </cdr:from>
    <cdr:to>
      <cdr:x>0.25893</cdr:x>
      <cdr:y>0.51909</cdr:y>
    </cdr:to>
    <cdr:sp macro="" textlink="">
      <cdr:nvSpPr>
        <cdr:cNvPr id="446465" name="Text Box 1"/>
        <cdr:cNvSpPr txBox="1">
          <a:spLocks xmlns:a="http://schemas.openxmlformats.org/drawingml/2006/main" noChangeArrowheads="1"/>
        </cdr:cNvSpPr>
      </cdr:nvSpPr>
      <cdr:spPr bwMode="auto">
        <a:xfrm xmlns:a="http://schemas.openxmlformats.org/drawingml/2006/main">
          <a:off x="2431993" y="2670756"/>
          <a:ext cx="132035" cy="18864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1">
            <a:defRPr sz="1000"/>
          </a:pPr>
          <a:r>
            <a:rPr lang="es-ES" sz="975" b="0" i="0" strike="noStrike">
              <a:solidFill>
                <a:srgbClr val="000000"/>
              </a:solidFill>
              <a:latin typeface="Arial"/>
              <a:cs typeface="Arial"/>
            </a:rPr>
            <a:t>,</a:t>
          </a:r>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14</xdr:col>
      <xdr:colOff>104775</xdr:colOff>
      <xdr:row>1</xdr:row>
      <xdr:rowOff>66675</xdr:rowOff>
    </xdr:from>
    <xdr:to>
      <xdr:col>15</xdr:col>
      <xdr:colOff>119649</xdr:colOff>
      <xdr:row>1</xdr:row>
      <xdr:rowOff>243474</xdr:rowOff>
    </xdr:to>
    <xdr:pic>
      <xdr:nvPicPr>
        <xdr:cNvPr id="3" name="2 Imagen">
          <a:hlinkClick xmlns:r="http://schemas.openxmlformats.org/officeDocument/2006/relationships" r:id="rId1" tooltip="Ir a la hoja SIGUIENTE"/>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stretch>
          <a:fillRect/>
        </a:stretch>
      </xdr:blipFill>
      <xdr:spPr>
        <a:xfrm>
          <a:off x="8791575" y="123825"/>
          <a:ext cx="176799" cy="176799"/>
        </a:xfrm>
        <a:prstGeom prst="rect">
          <a:avLst/>
        </a:prstGeom>
      </xdr:spPr>
    </xdr:pic>
    <xdr:clientData/>
  </xdr:twoCellAnchor>
  <xdr:twoCellAnchor>
    <xdr:from>
      <xdr:col>9</xdr:col>
      <xdr:colOff>49529</xdr:colOff>
      <xdr:row>32</xdr:row>
      <xdr:rowOff>68580</xdr:rowOff>
    </xdr:from>
    <xdr:to>
      <xdr:col>16</xdr:col>
      <xdr:colOff>76200</xdr:colOff>
      <xdr:row>41</xdr:row>
      <xdr:rowOff>152399</xdr:rowOff>
    </xdr:to>
    <xdr:graphicFrame macro="">
      <xdr:nvGraphicFramePr>
        <xdr:cNvPr id="7" name="6 Gráfico">
          <a:extLst>
            <a:ext uri="{FF2B5EF4-FFF2-40B4-BE49-F238E27FC236}">
              <a16:creationId xmlns:a16="http://schemas.microsoft.com/office/drawing/2014/main" id="{00000000-0008-0000-05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434341</xdr:colOff>
      <xdr:row>31</xdr:row>
      <xdr:rowOff>182880</xdr:rowOff>
    </xdr:from>
    <xdr:to>
      <xdr:col>17</xdr:col>
      <xdr:colOff>2590801</xdr:colOff>
      <xdr:row>40</xdr:row>
      <xdr:rowOff>251460</xdr:rowOff>
    </xdr:to>
    <xdr:graphicFrame macro="">
      <xdr:nvGraphicFramePr>
        <xdr:cNvPr id="9" name="8 Gráfico">
          <a:extLst>
            <a:ext uri="{FF2B5EF4-FFF2-40B4-BE49-F238E27FC236}">
              <a16:creationId xmlns:a16="http://schemas.microsoft.com/office/drawing/2014/main" id="{00000000-0008-0000-05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xdr:col>
      <xdr:colOff>133350</xdr:colOff>
      <xdr:row>1</xdr:row>
      <xdr:rowOff>66675</xdr:rowOff>
    </xdr:from>
    <xdr:to>
      <xdr:col>3</xdr:col>
      <xdr:colOff>310149</xdr:colOff>
      <xdr:row>1</xdr:row>
      <xdr:rowOff>243474</xdr:rowOff>
    </xdr:to>
    <xdr:pic>
      <xdr:nvPicPr>
        <xdr:cNvPr id="10" name="9 Imagen">
          <a:hlinkClick xmlns:r="http://schemas.openxmlformats.org/officeDocument/2006/relationships" r:id="rId5" tooltip="Volver ARRIBA"/>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6" cstate="print"/>
        <a:stretch>
          <a:fillRect/>
        </a:stretch>
      </xdr:blipFill>
      <xdr:spPr>
        <a:xfrm rot="16200000">
          <a:off x="542925" y="123825"/>
          <a:ext cx="176799" cy="176799"/>
        </a:xfrm>
        <a:prstGeom prst="rect">
          <a:avLst/>
        </a:prstGeom>
      </xdr:spPr>
    </xdr:pic>
    <xdr:clientData/>
  </xdr:twoCellAnchor>
  <xdr:twoCellAnchor editAs="oneCell">
    <xdr:from>
      <xdr:col>2</xdr:col>
      <xdr:colOff>47625</xdr:colOff>
      <xdr:row>1</xdr:row>
      <xdr:rowOff>76200</xdr:rowOff>
    </xdr:from>
    <xdr:to>
      <xdr:col>3</xdr:col>
      <xdr:colOff>62499</xdr:colOff>
      <xdr:row>1</xdr:row>
      <xdr:rowOff>252999</xdr:rowOff>
    </xdr:to>
    <xdr:pic>
      <xdr:nvPicPr>
        <xdr:cNvPr id="11" name="10 Imagen">
          <a:hlinkClick xmlns:r="http://schemas.openxmlformats.org/officeDocument/2006/relationships" r:id="rId7" tooltip="Ir a la hoja ANTERIOR"/>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8" cstate="print"/>
        <a:stretch>
          <a:fillRect/>
        </a:stretch>
      </xdr:blipFill>
      <xdr:spPr>
        <a:xfrm rot="16200000">
          <a:off x="295275" y="133350"/>
          <a:ext cx="176799" cy="176799"/>
        </a:xfrm>
        <a:prstGeom prst="rect">
          <a:avLst/>
        </a:prstGeom>
      </xdr:spPr>
    </xdr:pic>
    <xdr:clientData/>
  </xdr:twoCellAnchor>
  <xdr:twoCellAnchor editAs="oneCell">
    <xdr:from>
      <xdr:col>12</xdr:col>
      <xdr:colOff>962025</xdr:colOff>
      <xdr:row>1</xdr:row>
      <xdr:rowOff>57150</xdr:rowOff>
    </xdr:from>
    <xdr:to>
      <xdr:col>13</xdr:col>
      <xdr:colOff>876300</xdr:colOff>
      <xdr:row>1</xdr:row>
      <xdr:rowOff>276225</xdr:rowOff>
    </xdr:to>
    <xdr:pic>
      <xdr:nvPicPr>
        <xdr:cNvPr id="16" name="15 Imagen" descr="informacion.gif">
          <a:hlinkClick xmlns:r="http://schemas.openxmlformats.org/officeDocument/2006/relationships" r:id="rId9" tooltip="INFORMACIÓN"/>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0" cstate="print"/>
        <a:stretch>
          <a:fillRect/>
        </a:stretch>
      </xdr:blipFill>
      <xdr:spPr>
        <a:xfrm>
          <a:off x="7553325" y="114300"/>
          <a:ext cx="895350" cy="219075"/>
        </a:xfrm>
        <a:prstGeom prst="rect">
          <a:avLst/>
        </a:prstGeom>
      </xdr:spPr>
    </xdr:pic>
    <xdr:clientData/>
  </xdr:twoCellAnchor>
  <xdr:twoCellAnchor editAs="oneCell">
    <xdr:from>
      <xdr:col>13</xdr:col>
      <xdr:colOff>400050</xdr:colOff>
      <xdr:row>639</xdr:row>
      <xdr:rowOff>76200</xdr:rowOff>
    </xdr:from>
    <xdr:to>
      <xdr:col>16</xdr:col>
      <xdr:colOff>854075</xdr:colOff>
      <xdr:row>648</xdr:row>
      <xdr:rowOff>7620</xdr:rowOff>
    </xdr:to>
    <xdr:pic>
      <xdr:nvPicPr>
        <xdr:cNvPr id="12" name="Picture 43">
          <a:hlinkClick xmlns:r="http://schemas.openxmlformats.org/officeDocument/2006/relationships" r:id="rId11" tooltip="Elige el mejor Plan de Negocio (web)"/>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12" cstate="print">
          <a:duotone>
            <a:schemeClr val="bg2">
              <a:shade val="45000"/>
              <a:satMod val="135000"/>
            </a:schemeClr>
            <a:prstClr val="white"/>
          </a:duotone>
        </a:blip>
        <a:srcRect/>
        <a:stretch>
          <a:fillRect/>
        </a:stretch>
      </xdr:blipFill>
      <xdr:spPr bwMode="auto">
        <a:xfrm>
          <a:off x="7972425" y="106784775"/>
          <a:ext cx="1758950" cy="1466850"/>
        </a:xfrm>
        <a:prstGeom prst="rect">
          <a:avLst/>
        </a:prstGeom>
        <a:noFill/>
        <a:effectLst/>
      </xdr:spPr>
    </xdr:pic>
    <xdr:clientData/>
  </xdr:twoCellAnchor>
  <xdr:twoCellAnchor editAs="oneCell">
    <xdr:from>
      <xdr:col>17</xdr:col>
      <xdr:colOff>2263140</xdr:colOff>
      <xdr:row>26</xdr:row>
      <xdr:rowOff>110490</xdr:rowOff>
    </xdr:from>
    <xdr:to>
      <xdr:col>19</xdr:col>
      <xdr:colOff>449580</xdr:colOff>
      <xdr:row>34</xdr:row>
      <xdr:rowOff>310296</xdr:rowOff>
    </xdr:to>
    <xdr:pic>
      <xdr:nvPicPr>
        <xdr:cNvPr id="13" name="Picture 43">
          <a:hlinkClick xmlns:r="http://schemas.openxmlformats.org/officeDocument/2006/relationships" r:id="rId11" tooltip="Elige el mejor Plan de Negocio (web)"/>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12" cstate="print">
          <a:duotone>
            <a:schemeClr val="bg2">
              <a:shade val="45000"/>
              <a:satMod val="135000"/>
            </a:schemeClr>
            <a:prstClr val="white"/>
          </a:duotone>
        </a:blip>
        <a:srcRect/>
        <a:stretch>
          <a:fillRect/>
        </a:stretch>
      </xdr:blipFill>
      <xdr:spPr bwMode="auto">
        <a:xfrm>
          <a:off x="13114020" y="4141470"/>
          <a:ext cx="1927860" cy="1655226"/>
        </a:xfrm>
        <a:prstGeom prst="rect">
          <a:avLst/>
        </a:prstGeom>
        <a:noFill/>
        <a:effectLst/>
      </xdr:spPr>
    </xdr:pic>
    <xdr:clientData/>
  </xdr:twoCellAnchor>
  <xdr:twoCellAnchor>
    <xdr:from>
      <xdr:col>16</xdr:col>
      <xdr:colOff>510540</xdr:colOff>
      <xdr:row>16</xdr:row>
      <xdr:rowOff>146686</xdr:rowOff>
    </xdr:from>
    <xdr:to>
      <xdr:col>17</xdr:col>
      <xdr:colOff>2628900</xdr:colOff>
      <xdr:row>31</xdr:row>
      <xdr:rowOff>167640</xdr:rowOff>
    </xdr:to>
    <xdr:graphicFrame macro="">
      <xdr:nvGraphicFramePr>
        <xdr:cNvPr id="15" name="Chart 4">
          <a:extLst>
            <a:ext uri="{FF2B5EF4-FFF2-40B4-BE49-F238E27FC236}">
              <a16:creationId xmlns:a16="http://schemas.microsoft.com/office/drawing/2014/main" id="{00000000-0008-0000-0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16</xdr:col>
      <xdr:colOff>167640</xdr:colOff>
      <xdr:row>1</xdr:row>
      <xdr:rowOff>205740</xdr:rowOff>
    </xdr:from>
    <xdr:to>
      <xdr:col>17</xdr:col>
      <xdr:colOff>2720340</xdr:colOff>
      <xdr:row>16</xdr:row>
      <xdr:rowOff>152400</xdr:rowOff>
    </xdr:to>
    <xdr:graphicFrame macro="">
      <xdr:nvGraphicFramePr>
        <xdr:cNvPr id="17" name="Chart 173">
          <a:extLst>
            <a:ext uri="{FF2B5EF4-FFF2-40B4-BE49-F238E27FC236}">
              <a16:creationId xmlns:a16="http://schemas.microsoft.com/office/drawing/2014/main" id="{00000000-0008-0000-0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xdr:col>
      <xdr:colOff>142875</xdr:colOff>
      <xdr:row>32</xdr:row>
      <xdr:rowOff>114300</xdr:rowOff>
    </xdr:from>
    <xdr:to>
      <xdr:col>7</xdr:col>
      <xdr:colOff>257175</xdr:colOff>
      <xdr:row>40</xdr:row>
      <xdr:rowOff>285749</xdr:rowOff>
    </xdr:to>
    <xdr:graphicFrame macro="">
      <xdr:nvGraphicFramePr>
        <xdr:cNvPr id="18" name="17 Gráfico">
          <a:extLst>
            <a:ext uri="{FF2B5EF4-FFF2-40B4-BE49-F238E27FC236}">
              <a16:creationId xmlns:a16="http://schemas.microsoft.com/office/drawing/2014/main" id="{00000000-0008-0000-05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1114425</xdr:colOff>
      <xdr:row>1</xdr:row>
      <xdr:rowOff>66675</xdr:rowOff>
    </xdr:from>
    <xdr:to>
      <xdr:col>11</xdr:col>
      <xdr:colOff>110124</xdr:colOff>
      <xdr:row>1</xdr:row>
      <xdr:rowOff>243474</xdr:rowOff>
    </xdr:to>
    <xdr:pic>
      <xdr:nvPicPr>
        <xdr:cNvPr id="3" name="2 Imagen">
          <a:hlinkClick xmlns:r="http://schemas.openxmlformats.org/officeDocument/2006/relationships" r:id="rId1" tooltip="Ir a la hoja SIGUIENTE"/>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stretch>
          <a:fillRect/>
        </a:stretch>
      </xdr:blipFill>
      <xdr:spPr>
        <a:xfrm>
          <a:off x="8334375" y="123825"/>
          <a:ext cx="176799" cy="176799"/>
        </a:xfrm>
        <a:prstGeom prst="rect">
          <a:avLst/>
        </a:prstGeom>
      </xdr:spPr>
    </xdr:pic>
    <xdr:clientData/>
  </xdr:twoCellAnchor>
  <xdr:twoCellAnchor>
    <xdr:from>
      <xdr:col>7</xdr:col>
      <xdr:colOff>146684</xdr:colOff>
      <xdr:row>24</xdr:row>
      <xdr:rowOff>95250</xdr:rowOff>
    </xdr:from>
    <xdr:to>
      <xdr:col>12</xdr:col>
      <xdr:colOff>190499</xdr:colOff>
      <xdr:row>33</xdr:row>
      <xdr:rowOff>9524</xdr:rowOff>
    </xdr:to>
    <xdr:graphicFrame macro="">
      <xdr:nvGraphicFramePr>
        <xdr:cNvPr id="8" name="7 Gráfico">
          <a:extLst>
            <a:ext uri="{FF2B5EF4-FFF2-40B4-BE49-F238E27FC236}">
              <a16:creationId xmlns:a16="http://schemas.microsoft.com/office/drawing/2014/main" id="{00000000-0008-0000-06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19050</xdr:colOff>
      <xdr:row>24</xdr:row>
      <xdr:rowOff>133351</xdr:rowOff>
    </xdr:from>
    <xdr:to>
      <xdr:col>6</xdr:col>
      <xdr:colOff>1066800</xdr:colOff>
      <xdr:row>32</xdr:row>
      <xdr:rowOff>285751</xdr:rowOff>
    </xdr:to>
    <xdr:graphicFrame macro="">
      <xdr:nvGraphicFramePr>
        <xdr:cNvPr id="9" name="8 Gráfico">
          <a:extLst>
            <a:ext uri="{FF2B5EF4-FFF2-40B4-BE49-F238E27FC236}">
              <a16:creationId xmlns:a16="http://schemas.microsoft.com/office/drawing/2014/main" id="{00000000-0008-0000-06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xdr:col>
      <xdr:colOff>133350</xdr:colOff>
      <xdr:row>1</xdr:row>
      <xdr:rowOff>66675</xdr:rowOff>
    </xdr:from>
    <xdr:to>
      <xdr:col>3</xdr:col>
      <xdr:colOff>310149</xdr:colOff>
      <xdr:row>1</xdr:row>
      <xdr:rowOff>243474</xdr:rowOff>
    </xdr:to>
    <xdr:pic>
      <xdr:nvPicPr>
        <xdr:cNvPr id="10" name="9 Imagen">
          <a:hlinkClick xmlns:r="http://schemas.openxmlformats.org/officeDocument/2006/relationships" r:id="rId5" tooltip="Volver ARRIBA"/>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6" cstate="print"/>
        <a:stretch>
          <a:fillRect/>
        </a:stretch>
      </xdr:blipFill>
      <xdr:spPr>
        <a:xfrm rot="16200000">
          <a:off x="542925" y="123825"/>
          <a:ext cx="176799" cy="176799"/>
        </a:xfrm>
        <a:prstGeom prst="rect">
          <a:avLst/>
        </a:prstGeom>
      </xdr:spPr>
    </xdr:pic>
    <xdr:clientData/>
  </xdr:twoCellAnchor>
  <xdr:twoCellAnchor editAs="oneCell">
    <xdr:from>
      <xdr:col>2</xdr:col>
      <xdr:colOff>47625</xdr:colOff>
      <xdr:row>1</xdr:row>
      <xdr:rowOff>76200</xdr:rowOff>
    </xdr:from>
    <xdr:to>
      <xdr:col>3</xdr:col>
      <xdr:colOff>62499</xdr:colOff>
      <xdr:row>1</xdr:row>
      <xdr:rowOff>252999</xdr:rowOff>
    </xdr:to>
    <xdr:pic>
      <xdr:nvPicPr>
        <xdr:cNvPr id="11" name="10 Imagen">
          <a:hlinkClick xmlns:r="http://schemas.openxmlformats.org/officeDocument/2006/relationships" r:id="rId7" tooltip="Ir a la hoja ANTERIOR"/>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8" cstate="print"/>
        <a:stretch>
          <a:fillRect/>
        </a:stretch>
      </xdr:blipFill>
      <xdr:spPr>
        <a:xfrm rot="16200000">
          <a:off x="295275" y="133350"/>
          <a:ext cx="176799" cy="176799"/>
        </a:xfrm>
        <a:prstGeom prst="rect">
          <a:avLst/>
        </a:prstGeom>
      </xdr:spPr>
    </xdr:pic>
    <xdr:clientData/>
  </xdr:twoCellAnchor>
  <xdr:twoCellAnchor editAs="oneCell">
    <xdr:from>
      <xdr:col>9</xdr:col>
      <xdr:colOff>1152525</xdr:colOff>
      <xdr:row>1</xdr:row>
      <xdr:rowOff>47625</xdr:rowOff>
    </xdr:from>
    <xdr:to>
      <xdr:col>10</xdr:col>
      <xdr:colOff>866775</xdr:colOff>
      <xdr:row>1</xdr:row>
      <xdr:rowOff>266700</xdr:rowOff>
    </xdr:to>
    <xdr:pic>
      <xdr:nvPicPr>
        <xdr:cNvPr id="16" name="15 Imagen" descr="informacion.gif">
          <a:hlinkClick xmlns:r="http://schemas.openxmlformats.org/officeDocument/2006/relationships" r:id="rId9" tooltip="INFORMACIÓN"/>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0" cstate="print"/>
        <a:stretch>
          <a:fillRect/>
        </a:stretch>
      </xdr:blipFill>
      <xdr:spPr>
        <a:xfrm>
          <a:off x="7191375" y="104775"/>
          <a:ext cx="895350" cy="219075"/>
        </a:xfrm>
        <a:prstGeom prst="rect">
          <a:avLst/>
        </a:prstGeom>
      </xdr:spPr>
    </xdr:pic>
    <xdr:clientData/>
  </xdr:twoCellAnchor>
  <xdr:twoCellAnchor editAs="oneCell">
    <xdr:from>
      <xdr:col>6</xdr:col>
      <xdr:colOff>571500</xdr:colOff>
      <xdr:row>569</xdr:row>
      <xdr:rowOff>47625</xdr:rowOff>
    </xdr:from>
    <xdr:to>
      <xdr:col>8</xdr:col>
      <xdr:colOff>809625</xdr:colOff>
      <xdr:row>571</xdr:row>
      <xdr:rowOff>133350</xdr:rowOff>
    </xdr:to>
    <xdr:sp macro="" textlink="">
      <xdr:nvSpPr>
        <xdr:cNvPr id="14" name="Text Box 96">
          <a:hlinkClick xmlns:r="http://schemas.openxmlformats.org/officeDocument/2006/relationships" r:id="rId11" tooltip="Información"/>
          <a:extLst>
            <a:ext uri="{FF2B5EF4-FFF2-40B4-BE49-F238E27FC236}">
              <a16:creationId xmlns:a16="http://schemas.microsoft.com/office/drawing/2014/main" id="{00000000-0008-0000-0600-00000E000000}"/>
            </a:ext>
          </a:extLst>
        </xdr:cNvPr>
        <xdr:cNvSpPr txBox="1">
          <a:spLocks noChangeArrowheads="1"/>
        </xdr:cNvSpPr>
      </xdr:nvSpPr>
      <xdr:spPr bwMode="auto">
        <a:xfrm>
          <a:off x="3067050" y="93554550"/>
          <a:ext cx="2600325" cy="447675"/>
        </a:xfrm>
        <a:prstGeom prst="rect">
          <a:avLst/>
        </a:prstGeom>
        <a:solidFill>
          <a:schemeClr val="accent6">
            <a:lumMod val="40000"/>
            <a:lumOff val="60000"/>
          </a:schemeClr>
        </a:solidFill>
        <a:ln w="19050">
          <a:solidFill>
            <a:srgbClr val="C00000"/>
          </a:solidFill>
          <a:miter lim="800000"/>
          <a:headEnd/>
          <a:tailEnd/>
        </a:ln>
        <a:effectLst/>
      </xdr:spPr>
      <xdr:txBody>
        <a:bodyPr vertOverflow="clip" wrap="square" lIns="72000" tIns="46800" rIns="90000" bIns="46800" anchor="t" upright="1"/>
        <a:lstStyle/>
        <a:p>
          <a:pPr algn="ctr" rtl="0">
            <a:defRPr sz="1000"/>
          </a:pPr>
          <a:r>
            <a:rPr lang="es-ES" sz="1000" b="1" i="0" u="none" strike="noStrike" baseline="0">
              <a:solidFill>
                <a:srgbClr val="C00000"/>
              </a:solidFill>
              <a:latin typeface="Segoe UI" pitchFamily="34" charset="0"/>
              <a:ea typeface="Tahoma"/>
              <a:cs typeface="Segoe UI" pitchFamily="34" charset="0"/>
            </a:rPr>
            <a:t>¿Cómo hacer un Plan de Negocio completo y profesional?</a:t>
          </a:r>
          <a:endParaRPr lang="es-ES">
            <a:solidFill>
              <a:srgbClr val="C00000"/>
            </a:solidFill>
            <a:latin typeface="Segoe UI" pitchFamily="34" charset="0"/>
            <a:cs typeface="Segoe UI" pitchFamily="34" charset="0"/>
          </a:endParaRPr>
        </a:p>
      </xdr:txBody>
    </xdr:sp>
    <xdr:clientData/>
  </xdr:twoCellAnchor>
  <xdr:twoCellAnchor editAs="oneCell">
    <xdr:from>
      <xdr:col>10</xdr:col>
      <xdr:colOff>742950</xdr:colOff>
      <xdr:row>551</xdr:row>
      <xdr:rowOff>57150</xdr:rowOff>
    </xdr:from>
    <xdr:to>
      <xdr:col>12</xdr:col>
      <xdr:colOff>1158875</xdr:colOff>
      <xdr:row>559</xdr:row>
      <xdr:rowOff>179070</xdr:rowOff>
    </xdr:to>
    <xdr:pic>
      <xdr:nvPicPr>
        <xdr:cNvPr id="12" name="Picture 43">
          <a:hlinkClick xmlns:r="http://schemas.openxmlformats.org/officeDocument/2006/relationships" r:id="rId12" tooltip="Elige el mejor Plan de Negocio (web)"/>
          <a:extLst>
            <a:ext uri="{FF2B5EF4-FFF2-40B4-BE49-F238E27FC236}">
              <a16:creationId xmlns:a16="http://schemas.microsoft.com/office/drawing/2014/main" id="{00000000-0008-0000-0600-00000C000000}"/>
            </a:ext>
          </a:extLst>
        </xdr:cNvPr>
        <xdr:cNvPicPr>
          <a:picLocks noChangeAspect="1" noChangeArrowheads="1"/>
        </xdr:cNvPicPr>
      </xdr:nvPicPr>
      <xdr:blipFill>
        <a:blip xmlns:r="http://schemas.openxmlformats.org/officeDocument/2006/relationships" r:embed="rId13" cstate="print">
          <a:duotone>
            <a:schemeClr val="bg2">
              <a:shade val="45000"/>
              <a:satMod val="135000"/>
            </a:schemeClr>
            <a:prstClr val="white"/>
          </a:duotone>
        </a:blip>
        <a:srcRect/>
        <a:stretch>
          <a:fillRect/>
        </a:stretch>
      </xdr:blipFill>
      <xdr:spPr bwMode="auto">
        <a:xfrm>
          <a:off x="7962900" y="90811350"/>
          <a:ext cx="1758950" cy="1466850"/>
        </a:xfrm>
        <a:prstGeom prst="rect">
          <a:avLst/>
        </a:prstGeom>
        <a:noFill/>
        <a:effectLst/>
      </xdr:spPr>
    </xdr:pic>
    <xdr:clientData/>
  </xdr:twoCellAnchor>
  <xdr:twoCellAnchor editAs="oneCell">
    <xdr:from>
      <xdr:col>12</xdr:col>
      <xdr:colOff>1249680</xdr:colOff>
      <xdr:row>29</xdr:row>
      <xdr:rowOff>257174</xdr:rowOff>
    </xdr:from>
    <xdr:to>
      <xdr:col>13</xdr:col>
      <xdr:colOff>1508760</xdr:colOff>
      <xdr:row>37</xdr:row>
      <xdr:rowOff>59639</xdr:rowOff>
    </xdr:to>
    <xdr:pic>
      <xdr:nvPicPr>
        <xdr:cNvPr id="13" name="Picture 43">
          <a:hlinkClick xmlns:r="http://schemas.openxmlformats.org/officeDocument/2006/relationships" r:id="rId12" tooltip="Elige el mejor Plan de Negocio (web)"/>
          <a:extLst>
            <a:ext uri="{FF2B5EF4-FFF2-40B4-BE49-F238E27FC236}">
              <a16:creationId xmlns:a16="http://schemas.microsoft.com/office/drawing/2014/main" id="{00000000-0008-0000-0600-00000D000000}"/>
            </a:ext>
          </a:extLst>
        </xdr:cNvPr>
        <xdr:cNvPicPr>
          <a:picLocks noChangeAspect="1" noChangeArrowheads="1"/>
        </xdr:cNvPicPr>
      </xdr:nvPicPr>
      <xdr:blipFill>
        <a:blip xmlns:r="http://schemas.openxmlformats.org/officeDocument/2006/relationships" r:embed="rId13" cstate="print">
          <a:duotone>
            <a:schemeClr val="bg2">
              <a:shade val="45000"/>
              <a:satMod val="135000"/>
            </a:schemeClr>
            <a:prstClr val="white"/>
          </a:duotone>
        </a:blip>
        <a:srcRect/>
        <a:stretch>
          <a:fillRect/>
        </a:stretch>
      </xdr:blipFill>
      <xdr:spPr bwMode="auto">
        <a:xfrm>
          <a:off x="9898380" y="5972174"/>
          <a:ext cx="2141220" cy="1798905"/>
        </a:xfrm>
        <a:prstGeom prst="rect">
          <a:avLst/>
        </a:prstGeom>
        <a:noFill/>
        <a:effectLst/>
      </xdr:spPr>
    </xdr:pic>
    <xdr:clientData/>
  </xdr:twoCellAnchor>
  <xdr:twoCellAnchor editAs="oneCell">
    <xdr:from>
      <xdr:col>12</xdr:col>
      <xdr:colOff>186690</xdr:colOff>
      <xdr:row>17</xdr:row>
      <xdr:rowOff>70485</xdr:rowOff>
    </xdr:from>
    <xdr:to>
      <xdr:col>13</xdr:col>
      <xdr:colOff>2819400</xdr:colOff>
      <xdr:row>28</xdr:row>
      <xdr:rowOff>310515</xdr:rowOff>
    </xdr:to>
    <xdr:graphicFrame macro="">
      <xdr:nvGraphicFramePr>
        <xdr:cNvPr id="19" name="Chart 173">
          <a:extLst>
            <a:ext uri="{FF2B5EF4-FFF2-40B4-BE49-F238E27FC236}">
              <a16:creationId xmlns:a16="http://schemas.microsoft.com/office/drawing/2014/main" id="{00000000-0008-0000-0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12</xdr:col>
      <xdr:colOff>76200</xdr:colOff>
      <xdr:row>2</xdr:row>
      <xdr:rowOff>45720</xdr:rowOff>
    </xdr:from>
    <xdr:to>
      <xdr:col>13</xdr:col>
      <xdr:colOff>2727960</xdr:colOff>
      <xdr:row>16</xdr:row>
      <xdr:rowOff>106680</xdr:rowOff>
    </xdr:to>
    <xdr:graphicFrame macro="">
      <xdr:nvGraphicFramePr>
        <xdr:cNvPr id="15" name="Chart 173">
          <a:extLst>
            <a:ext uri="{FF2B5EF4-FFF2-40B4-BE49-F238E27FC236}">
              <a16:creationId xmlns:a16="http://schemas.microsoft.com/office/drawing/2014/main" id="{14E200C2-CC65-47B1-9046-B5D5ADBD77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mdun/Documents/E.DITOR/PRODUCTE%20EN%20CURS/NOVETATS%20MES%20I%20ACABATS/3%20SEMIACABATS%20ANTON/1%20EN%20PROC&#201;S/PE254BGLv4%20MP%20Negocio%202018%20LIBRE/ORIGINALS/ORIGINALS/PNF&#225;cil%202014%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sheetName val="D"/>
      <sheetName val="INDICE"/>
      <sheetName val="1"/>
      <sheetName val="2"/>
      <sheetName val="3"/>
      <sheetName val="4"/>
      <sheetName val="5"/>
      <sheetName val="6"/>
      <sheetName val="7"/>
      <sheetName val="Informe 1"/>
      <sheetName val="Informe 2"/>
      <sheetName val="Informe 3"/>
      <sheetName val="notas"/>
      <sheetName val="CResult"/>
      <sheetName val="Amortizaciones"/>
      <sheetName val="Pagoinversiones"/>
      <sheetName val="prestamos"/>
      <sheetName val="CTesorería"/>
      <sheetName val="5años"/>
      <sheetName val="SB"/>
      <sheetName val="SANDBOX"/>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3">
          <cell r="B13" t="str">
            <v>Enero</v>
          </cell>
        </row>
        <row r="14">
          <cell r="B14" t="str">
            <v>Febrero</v>
          </cell>
        </row>
        <row r="15">
          <cell r="B15" t="str">
            <v>Marzo</v>
          </cell>
        </row>
        <row r="16">
          <cell r="B16" t="str">
            <v>Abril</v>
          </cell>
        </row>
        <row r="17">
          <cell r="B17" t="str">
            <v xml:space="preserve">Mayo </v>
          </cell>
        </row>
        <row r="18">
          <cell r="B18" t="str">
            <v>Junio</v>
          </cell>
        </row>
        <row r="19">
          <cell r="B19" t="str">
            <v>Julio</v>
          </cell>
        </row>
        <row r="20">
          <cell r="B20" t="str">
            <v>Agosto</v>
          </cell>
        </row>
        <row r="21">
          <cell r="B21" t="str">
            <v>Septiembre</v>
          </cell>
        </row>
        <row r="22">
          <cell r="B22" t="str">
            <v>Octubre</v>
          </cell>
        </row>
        <row r="23">
          <cell r="B23" t="str">
            <v>Noviembre</v>
          </cell>
        </row>
        <row r="24">
          <cell r="B24" t="str">
            <v>Diciembre</v>
          </cell>
        </row>
      </sheetData>
      <sheetData sheetId="2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wrap="none" lIns="18288" tIns="0" rIns="0" bIns="0" upright="1">
        <a:spAutoFit/>
      </a:bodyPr>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wrap="none" lIns="18288" tIns="0" rIns="0" bIns="0" upright="1">
        <a:spAutoFit/>
      </a:bodyPr>
      <a:lstStyle/>
    </a:lnDef>
    <a:txDef>
      <a:spPr>
        <a:noFill/>
        <a:effectLst/>
      </a:spPr>
      <a:bodyPr vertOverflow="clip" wrap="none" rtlCol="0" anchor="t">
        <a:spAutoFit/>
      </a:bodyPr>
      <a:lstStyle>
        <a:defPPr>
          <a:defRPr sz="3600" b="1" i="1">
            <a:solidFill>
              <a:schemeClr val="tx1">
                <a:lumMod val="65000"/>
                <a:lumOff val="35000"/>
              </a:schemeClr>
            </a:solidFill>
            <a:latin typeface="Segoe UI" pitchFamily="34" charset="0"/>
            <a:cs typeface="Segoe UI" pitchFamily="34" charset="0"/>
          </a:defRPr>
        </a:defPPr>
      </a:lstStyle>
      <a:style>
        <a:lnRef idx="0">
          <a:scrgbClr r="0" g="0" b="0"/>
        </a:lnRef>
        <a:fillRef idx="0">
          <a:scrgbClr r="0" g="0" b="0"/>
        </a:fillRef>
        <a:effectRef idx="0">
          <a:scrgbClr r="0" g="0" b="0"/>
        </a:effectRef>
        <a:fontRef idx="minor">
          <a:schemeClr val="tx1"/>
        </a:fontRef>
      </a:style>
    </a:tx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34998626667073579"/>
    <pageSetUpPr fitToPage="1"/>
  </sheetPr>
  <dimension ref="A1:AB36"/>
  <sheetViews>
    <sheetView showGridLines="0" showRowColHeaders="0" tabSelected="1" topLeftCell="B1" zoomScaleNormal="100" workbookViewId="0">
      <pane xSplit="70" ySplit="143" topLeftCell="BT144" activePane="bottomRight" state="frozen"/>
      <selection activeCell="B1" sqref="B1"/>
      <selection pane="topRight" activeCell="BT1" sqref="BT1"/>
      <selection pane="bottomLeft" activeCell="B145" sqref="B145"/>
      <selection pane="bottomRight"/>
    </sheetView>
  </sheetViews>
  <sheetFormatPr baseColWidth="10" defaultRowHeight="13.2"/>
  <cols>
    <col min="1" max="1" width="11.44140625" hidden="1" customWidth="1"/>
    <col min="2" max="2" width="4.44140625" customWidth="1"/>
    <col min="3" max="3" width="8.6640625" customWidth="1"/>
    <col min="4" max="4" width="12.44140625" customWidth="1"/>
    <col min="5" max="5" width="8.6640625" customWidth="1"/>
    <col min="6" max="6" width="2.6640625" customWidth="1"/>
    <col min="7" max="10" width="9.6640625" customWidth="1"/>
    <col min="11" max="12" width="2.6640625" customWidth="1"/>
    <col min="13" max="13" width="8.6640625" customWidth="1"/>
    <col min="14" max="14" width="1.21875" customWidth="1"/>
    <col min="15" max="15" width="3" customWidth="1"/>
    <col min="16" max="17" width="2.6640625" customWidth="1"/>
    <col min="18" max="28" width="15.6640625" customWidth="1"/>
  </cols>
  <sheetData>
    <row r="1" spans="1:28" ht="8.1" customHeight="1">
      <c r="B1" s="617"/>
      <c r="C1" s="617"/>
      <c r="D1" s="617"/>
      <c r="E1" s="617"/>
      <c r="F1" s="617"/>
      <c r="G1" s="617"/>
      <c r="H1" s="617"/>
      <c r="I1" s="617"/>
      <c r="J1" s="617"/>
      <c r="K1" s="617"/>
      <c r="L1" s="617"/>
      <c r="M1" s="617"/>
      <c r="N1" s="617"/>
      <c r="O1" s="618"/>
      <c r="P1" s="618"/>
      <c r="Q1" s="618"/>
      <c r="R1" s="618"/>
      <c r="S1" s="618"/>
      <c r="T1" s="618"/>
      <c r="U1" s="618"/>
      <c r="V1" s="618"/>
      <c r="W1" s="618"/>
      <c r="X1" s="618"/>
      <c r="Y1" s="618"/>
      <c r="Z1" s="618"/>
      <c r="AA1" s="618"/>
      <c r="AB1" s="618"/>
    </row>
    <row r="2" spans="1:28" ht="22.5" customHeight="1">
      <c r="B2" s="1039"/>
      <c r="C2" s="1040"/>
      <c r="D2" s="1041"/>
      <c r="E2" s="1041"/>
      <c r="F2" s="1041"/>
      <c r="G2" s="1041"/>
      <c r="H2" s="1041"/>
      <c r="I2" s="1041"/>
      <c r="J2" s="1041"/>
      <c r="K2" s="1041"/>
      <c r="L2" s="1041"/>
      <c r="M2" s="1041"/>
      <c r="N2" s="1041"/>
      <c r="O2" s="1042"/>
      <c r="P2" s="619"/>
      <c r="Q2" s="618"/>
      <c r="R2" s="618"/>
      <c r="S2" s="618"/>
      <c r="T2" s="618"/>
      <c r="U2" s="618"/>
      <c r="V2" s="618"/>
      <c r="W2" s="618"/>
      <c r="X2" s="618"/>
      <c r="Y2" s="618"/>
      <c r="Z2" s="618"/>
      <c r="AA2" s="618"/>
      <c r="AB2" s="618"/>
    </row>
    <row r="3" spans="1:28" ht="22.5" customHeight="1">
      <c r="B3" s="1039"/>
      <c r="C3" s="1043"/>
      <c r="D3" s="1044"/>
      <c r="E3" s="1044"/>
      <c r="F3" s="1044"/>
      <c r="G3" s="1044"/>
      <c r="H3" s="1044"/>
      <c r="I3" s="1044"/>
      <c r="J3" s="1044"/>
      <c r="K3" s="1044"/>
      <c r="L3" s="1044"/>
      <c r="M3" s="1044"/>
      <c r="N3" s="1044"/>
      <c r="O3" s="1045"/>
      <c r="P3" s="619"/>
      <c r="Q3" s="618"/>
      <c r="R3" s="618"/>
      <c r="S3" s="618"/>
      <c r="T3" s="618"/>
      <c r="U3" s="618"/>
      <c r="V3" s="618"/>
      <c r="W3" s="618"/>
      <c r="X3" s="618"/>
      <c r="Y3" s="618"/>
      <c r="Z3" s="618"/>
      <c r="AA3" s="618"/>
      <c r="AB3" s="618"/>
    </row>
    <row r="4" spans="1:28" ht="22.5" customHeight="1">
      <c r="B4" s="1039"/>
      <c r="C4" s="1043"/>
      <c r="D4" s="1044"/>
      <c r="E4" s="1044"/>
      <c r="F4" s="1044"/>
      <c r="G4" s="1044"/>
      <c r="H4" s="1044"/>
      <c r="I4" s="1044"/>
      <c r="J4" s="1044"/>
      <c r="K4" s="1044"/>
      <c r="L4" s="1044"/>
      <c r="M4" s="1044"/>
      <c r="N4" s="1044"/>
      <c r="O4" s="1045"/>
      <c r="P4" s="619"/>
      <c r="Q4" s="618"/>
      <c r="R4" s="618" t="s">
        <v>26</v>
      </c>
      <c r="S4" s="618"/>
      <c r="T4" s="618"/>
      <c r="U4" s="618"/>
      <c r="V4" s="618"/>
      <c r="W4" s="618"/>
      <c r="X4" s="618"/>
      <c r="Y4" s="618"/>
      <c r="Z4" s="618"/>
      <c r="AA4" s="618"/>
      <c r="AB4" s="618"/>
    </row>
    <row r="5" spans="1:28" ht="22.5" customHeight="1">
      <c r="B5" s="1039"/>
      <c r="C5" s="1043"/>
      <c r="D5" s="1044"/>
      <c r="E5" s="1044"/>
      <c r="F5" s="1044"/>
      <c r="G5" s="1044"/>
      <c r="H5" s="1044"/>
      <c r="I5" s="1044"/>
      <c r="J5" s="1044"/>
      <c r="K5" s="1044"/>
      <c r="L5" s="1044"/>
      <c r="M5" s="1044"/>
      <c r="N5" s="1044"/>
      <c r="O5" s="1045"/>
      <c r="P5" s="619"/>
      <c r="Q5" s="618"/>
      <c r="R5" s="618"/>
      <c r="S5" s="618"/>
      <c r="T5" s="618"/>
      <c r="U5" s="618"/>
      <c r="V5" s="618"/>
      <c r="W5" s="618"/>
      <c r="X5" s="618"/>
      <c r="Y5" s="618"/>
      <c r="Z5" s="618"/>
      <c r="AA5" s="618"/>
      <c r="AB5" s="618"/>
    </row>
    <row r="6" spans="1:28" ht="22.5" customHeight="1">
      <c r="B6" s="1039" t="s">
        <v>26</v>
      </c>
      <c r="C6" s="1043"/>
      <c r="D6" s="1044"/>
      <c r="E6" s="1044"/>
      <c r="F6" s="1044"/>
      <c r="G6" s="1044"/>
      <c r="H6" s="1044"/>
      <c r="I6" s="1044"/>
      <c r="J6" s="1044"/>
      <c r="K6" s="1044"/>
      <c r="L6" s="1044"/>
      <c r="M6" s="1044"/>
      <c r="N6" s="1044"/>
      <c r="O6" s="1045"/>
      <c r="P6" s="619"/>
      <c r="Q6" s="618"/>
      <c r="R6" s="618"/>
      <c r="S6" s="618"/>
      <c r="T6" s="618"/>
      <c r="U6" s="618"/>
      <c r="V6" s="618"/>
      <c r="W6" s="618"/>
      <c r="X6" s="618"/>
      <c r="Y6" s="618"/>
      <c r="Z6" s="618"/>
      <c r="AA6" s="618"/>
      <c r="AB6" s="618"/>
    </row>
    <row r="7" spans="1:28" ht="22.5" customHeight="1">
      <c r="B7" s="1046"/>
      <c r="C7" s="1043"/>
      <c r="D7" s="1044"/>
      <c r="E7" s="1044"/>
      <c r="F7" s="1044"/>
      <c r="G7" s="1044"/>
      <c r="H7" s="1044"/>
      <c r="I7" s="1044"/>
      <c r="J7" s="1044"/>
      <c r="K7" s="1044"/>
      <c r="L7" s="1044"/>
      <c r="M7" s="1044"/>
      <c r="N7" s="1044"/>
      <c r="O7" s="1045"/>
      <c r="P7" s="619"/>
      <c r="Q7" s="618"/>
      <c r="R7" s="618"/>
      <c r="S7" s="618"/>
      <c r="T7" s="618"/>
      <c r="U7" s="618"/>
      <c r="V7" s="618"/>
      <c r="W7" s="618"/>
      <c r="X7" s="618"/>
      <c r="Y7" s="618"/>
      <c r="Z7" s="618"/>
      <c r="AA7" s="618"/>
      <c r="AB7" s="618"/>
    </row>
    <row r="8" spans="1:28" ht="22.5" customHeight="1">
      <c r="B8" s="1046"/>
      <c r="C8" s="1043"/>
      <c r="D8" s="1044"/>
      <c r="E8" s="1044"/>
      <c r="F8" s="1044"/>
      <c r="G8" s="1044"/>
      <c r="H8" s="1044"/>
      <c r="I8" s="1044"/>
      <c r="J8" s="1044"/>
      <c r="K8" s="1044"/>
      <c r="L8" s="1044"/>
      <c r="M8" s="1044"/>
      <c r="N8" s="1044"/>
      <c r="O8" s="1045"/>
      <c r="P8" s="619"/>
      <c r="Q8" s="620">
        <f ca="1">TODAY()</f>
        <v>44507</v>
      </c>
      <c r="R8" s="618"/>
      <c r="S8" s="618"/>
      <c r="T8" s="618"/>
      <c r="U8" s="618"/>
      <c r="V8" s="618"/>
      <c r="W8" s="618"/>
      <c r="X8" s="618"/>
      <c r="Y8" s="618"/>
      <c r="Z8" s="618"/>
      <c r="AA8" s="618"/>
      <c r="AB8" s="618"/>
    </row>
    <row r="9" spans="1:28" ht="22.5" customHeight="1">
      <c r="B9" s="1046"/>
      <c r="C9" s="1043"/>
      <c r="D9" s="1044"/>
      <c r="E9" s="1044"/>
      <c r="F9" s="1044"/>
      <c r="G9" s="1044"/>
      <c r="H9" s="1044"/>
      <c r="I9" s="1044"/>
      <c r="J9" s="1044"/>
      <c r="K9" s="1044"/>
      <c r="L9" s="1044"/>
      <c r="M9" s="1044"/>
      <c r="N9" s="1044"/>
      <c r="O9" s="1045"/>
      <c r="P9" s="619"/>
      <c r="Q9" s="618"/>
      <c r="R9" s="618"/>
      <c r="S9" s="618"/>
      <c r="T9" s="618"/>
      <c r="U9" s="618"/>
      <c r="V9" s="618"/>
      <c r="W9" s="618"/>
      <c r="X9" s="618"/>
      <c r="Y9" s="618"/>
      <c r="Z9" s="618"/>
      <c r="AA9" s="618"/>
      <c r="AB9" s="618"/>
    </row>
    <row r="10" spans="1:28" ht="22.5" customHeight="1">
      <c r="B10" s="1046"/>
      <c r="C10" s="1043"/>
      <c r="D10" s="1044"/>
      <c r="E10" s="1044"/>
      <c r="F10" s="1044"/>
      <c r="G10" s="1044"/>
      <c r="H10" s="1044"/>
      <c r="I10" s="1044"/>
      <c r="J10" s="1044"/>
      <c r="K10" s="1044"/>
      <c r="L10" s="1044"/>
      <c r="M10" s="1044"/>
      <c r="N10" s="1044"/>
      <c r="O10" s="1045"/>
      <c r="P10" s="619"/>
      <c r="Q10" s="618"/>
      <c r="R10" s="618"/>
      <c r="S10" s="618"/>
      <c r="T10" s="618"/>
      <c r="U10" s="618"/>
      <c r="V10" s="618"/>
      <c r="W10" s="618"/>
      <c r="X10" s="618"/>
      <c r="Y10" s="618"/>
      <c r="Z10" s="618"/>
      <c r="AA10" s="618"/>
      <c r="AB10" s="618"/>
    </row>
    <row r="11" spans="1:28" ht="22.5" customHeight="1">
      <c r="B11" s="1046"/>
      <c r="C11" s="1043"/>
      <c r="D11" s="1044"/>
      <c r="E11" s="1044"/>
      <c r="F11" s="1044"/>
      <c r="G11" s="1044"/>
      <c r="H11" s="1044"/>
      <c r="I11" s="1044"/>
      <c r="J11" s="1044"/>
      <c r="K11" s="1044"/>
      <c r="L11" s="1044"/>
      <c r="M11" s="1044"/>
      <c r="N11" s="1044"/>
      <c r="O11" s="1045"/>
      <c r="P11" s="619"/>
      <c r="Q11" s="618"/>
      <c r="R11" s="618"/>
      <c r="S11" s="618"/>
      <c r="T11" s="618"/>
      <c r="U11" s="618"/>
      <c r="V11" s="618"/>
      <c r="W11" s="618"/>
      <c r="X11" s="618"/>
      <c r="Y11" s="618"/>
      <c r="Z11" s="618"/>
      <c r="AA11" s="618"/>
      <c r="AB11" s="618"/>
    </row>
    <row r="12" spans="1:28" ht="75" customHeight="1">
      <c r="B12" s="621"/>
      <c r="C12" s="1047"/>
      <c r="D12" s="1048"/>
      <c r="E12" s="1048"/>
      <c r="F12" s="1048"/>
      <c r="G12" s="1048"/>
      <c r="H12" s="1048"/>
      <c r="I12" s="1048"/>
      <c r="J12" s="1048"/>
      <c r="K12" s="1048"/>
      <c r="L12" s="1048"/>
      <c r="M12" s="1048"/>
      <c r="N12" s="1048"/>
      <c r="O12" s="1049"/>
      <c r="P12" s="622"/>
      <c r="Q12" s="621"/>
      <c r="R12" s="621"/>
      <c r="S12" s="621"/>
      <c r="T12" s="621"/>
      <c r="U12" s="621"/>
      <c r="V12" s="621"/>
      <c r="W12" s="621"/>
      <c r="X12" s="621"/>
      <c r="Y12" s="621"/>
      <c r="Z12" s="621"/>
      <c r="AA12" s="621"/>
      <c r="AB12" s="621"/>
    </row>
    <row r="13" spans="1:28" ht="24.9" customHeight="1">
      <c r="B13" s="623"/>
      <c r="C13" s="1119" t="s">
        <v>528</v>
      </c>
      <c r="D13" s="1120"/>
      <c r="E13" s="1120"/>
      <c r="F13" s="1120"/>
      <c r="G13" s="1120"/>
      <c r="H13" s="1120"/>
      <c r="I13" s="767">
        <f ca="1">$D$16+1</f>
        <v>2022</v>
      </c>
      <c r="J13" s="767"/>
      <c r="K13" s="765"/>
      <c r="L13" s="765"/>
      <c r="M13" s="765"/>
      <c r="N13" s="765"/>
      <c r="O13" s="766"/>
      <c r="P13" s="487"/>
      <c r="Q13" s="623"/>
      <c r="R13" s="623"/>
      <c r="S13" s="623"/>
      <c r="T13" s="623"/>
      <c r="U13" s="623"/>
      <c r="V13" s="623"/>
      <c r="W13" s="623"/>
      <c r="X13" s="623"/>
      <c r="Y13" s="623"/>
      <c r="Z13" s="623"/>
      <c r="AA13" s="623"/>
      <c r="AB13" s="623"/>
    </row>
    <row r="14" spans="1:28" ht="14.25" customHeight="1">
      <c r="B14" s="623"/>
      <c r="C14" s="1116" t="s">
        <v>466</v>
      </c>
      <c r="D14" s="1117"/>
      <c r="E14" s="1117"/>
      <c r="F14" s="1117"/>
      <c r="G14" s="1117"/>
      <c r="H14" s="1117"/>
      <c r="I14" s="1117"/>
      <c r="J14" s="1117"/>
      <c r="K14" s="1117"/>
      <c r="L14" s="1117"/>
      <c r="M14" s="1117"/>
      <c r="N14" s="1117"/>
      <c r="O14" s="1118"/>
      <c r="P14" s="487"/>
      <c r="Q14" s="623"/>
      <c r="R14" s="623"/>
      <c r="S14" s="623"/>
      <c r="T14" s="623"/>
      <c r="U14" s="623"/>
      <c r="V14" s="623"/>
      <c r="W14" s="623"/>
      <c r="X14" s="623"/>
      <c r="Y14" s="623"/>
      <c r="Z14" s="623"/>
      <c r="AA14" s="623"/>
      <c r="AB14" s="623"/>
    </row>
    <row r="15" spans="1:28" ht="9.9" customHeight="1">
      <c r="A15" s="726">
        <f ca="1">TODAY()</f>
        <v>44507</v>
      </c>
      <c r="B15" s="623"/>
      <c r="C15" s="1113" t="s">
        <v>465</v>
      </c>
      <c r="D15" s="1114"/>
      <c r="E15" s="1114"/>
      <c r="F15" s="1114"/>
      <c r="G15" s="1114"/>
      <c r="H15" s="1114"/>
      <c r="I15" s="1114"/>
      <c r="J15" s="1114"/>
      <c r="K15" s="1114"/>
      <c r="L15" s="1114"/>
      <c r="M15" s="1114"/>
      <c r="N15" s="1114"/>
      <c r="O15" s="1115"/>
      <c r="P15" s="487"/>
      <c r="Q15" s="623"/>
      <c r="R15" s="623"/>
      <c r="S15" s="623"/>
      <c r="T15" s="623"/>
      <c r="U15" s="623"/>
      <c r="V15" s="623"/>
      <c r="W15" s="623"/>
      <c r="X15" s="623"/>
      <c r="Y15" s="623"/>
      <c r="Z15" s="623"/>
      <c r="AA15" s="623"/>
      <c r="AB15" s="623"/>
    </row>
    <row r="16" spans="1:28" ht="18" customHeight="1">
      <c r="B16" s="623"/>
      <c r="C16" s="718"/>
      <c r="D16" s="1050">
        <f ca="1">YEAR(A15)</f>
        <v>2021</v>
      </c>
      <c r="E16" s="141"/>
      <c r="F16" s="141"/>
      <c r="G16" s="141"/>
      <c r="H16" s="141"/>
      <c r="I16" s="141"/>
      <c r="J16" s="141"/>
      <c r="K16" s="141"/>
      <c r="L16" s="141"/>
      <c r="M16" s="141"/>
      <c r="N16" s="141"/>
      <c r="O16" s="719"/>
      <c r="P16" s="487"/>
      <c r="Q16" s="623"/>
      <c r="R16" s="623"/>
      <c r="S16" s="623"/>
      <c r="T16" s="623"/>
      <c r="U16" s="623"/>
      <c r="V16" s="623"/>
      <c r="W16" s="623"/>
      <c r="X16" s="623"/>
      <c r="Y16" s="623"/>
      <c r="Z16" s="623"/>
      <c r="AA16" s="623"/>
      <c r="AB16" s="623"/>
    </row>
    <row r="17" spans="2:28" ht="10.199999999999999" customHeight="1">
      <c r="B17" s="623"/>
      <c r="C17" s="720"/>
      <c r="D17" s="721"/>
      <c r="E17" s="722"/>
      <c r="F17" s="722"/>
      <c r="G17" s="722"/>
      <c r="H17" s="722"/>
      <c r="I17" s="722"/>
      <c r="J17" s="723"/>
      <c r="K17" s="721"/>
      <c r="L17" s="721"/>
      <c r="M17" s="724"/>
      <c r="N17" s="721"/>
      <c r="O17" s="725"/>
      <c r="P17" s="487"/>
      <c r="Q17" s="623"/>
      <c r="R17" s="623"/>
      <c r="S17" s="623"/>
      <c r="T17" s="623"/>
      <c r="U17" s="623"/>
      <c r="V17" s="623"/>
      <c r="W17" s="623"/>
      <c r="X17" s="623"/>
      <c r="Y17" s="623"/>
      <c r="Z17" s="623"/>
      <c r="AA17" s="623"/>
      <c r="AB17" s="623"/>
    </row>
    <row r="18" spans="2:28" ht="15" customHeight="1">
      <c r="B18" s="623"/>
      <c r="C18" s="623"/>
      <c r="D18" s="623"/>
      <c r="E18" s="623"/>
      <c r="F18" s="623"/>
      <c r="G18" s="623"/>
      <c r="H18" s="623"/>
      <c r="I18" s="623"/>
      <c r="J18" s="623"/>
      <c r="K18" s="623"/>
      <c r="L18" s="623"/>
      <c r="M18" s="623"/>
      <c r="N18" s="623"/>
      <c r="O18" s="487"/>
      <c r="P18" s="487"/>
      <c r="Q18" s="623"/>
      <c r="R18" s="623"/>
      <c r="S18" s="623"/>
      <c r="T18" s="623"/>
      <c r="U18" s="623"/>
      <c r="V18" s="623"/>
      <c r="W18" s="623"/>
      <c r="X18" s="623"/>
      <c r="Y18" s="623"/>
      <c r="Z18" s="623"/>
      <c r="AA18" s="623"/>
      <c r="AB18" s="623"/>
    </row>
    <row r="19" spans="2:28" ht="12.9" customHeight="1">
      <c r="B19" s="623"/>
      <c r="C19" s="623"/>
      <c r="D19" s="623"/>
      <c r="E19" s="623"/>
      <c r="F19" s="623"/>
      <c r="G19" s="623"/>
      <c r="H19" s="623"/>
      <c r="I19" s="623"/>
      <c r="J19" s="623"/>
      <c r="K19" s="623"/>
      <c r="L19" s="623"/>
      <c r="M19" s="623"/>
      <c r="N19" s="623"/>
      <c r="O19" s="487"/>
      <c r="P19" s="487"/>
      <c r="Q19" s="623"/>
      <c r="R19" s="623"/>
      <c r="S19" s="623"/>
      <c r="T19" s="623"/>
      <c r="U19" s="623"/>
      <c r="V19" s="623"/>
      <c r="W19" s="623"/>
      <c r="X19" s="623"/>
      <c r="Y19" s="623"/>
      <c r="Z19" s="623"/>
      <c r="AA19" s="623"/>
      <c r="AB19" s="623"/>
    </row>
    <row r="20" spans="2:28" ht="15">
      <c r="B20" s="623"/>
      <c r="C20" s="623"/>
      <c r="D20" s="623"/>
      <c r="E20" s="715"/>
      <c r="F20" s="715"/>
      <c r="G20" s="715"/>
      <c r="H20" s="715"/>
      <c r="I20" s="715"/>
      <c r="J20" s="715"/>
      <c r="K20" s="623"/>
      <c r="L20" s="487"/>
      <c r="M20" s="487"/>
      <c r="N20" s="487"/>
      <c r="O20" s="487"/>
      <c r="P20" s="487"/>
      <c r="Q20" s="623"/>
      <c r="R20" s="623"/>
      <c r="S20" s="623"/>
      <c r="T20" s="623"/>
      <c r="U20" s="623"/>
      <c r="V20" s="623"/>
      <c r="W20" s="623"/>
      <c r="X20" s="623"/>
      <c r="Y20" s="623"/>
      <c r="Z20" s="623"/>
      <c r="AA20" s="623"/>
      <c r="AB20" s="623"/>
    </row>
    <row r="21" spans="2:28" ht="11.1" customHeight="1">
      <c r="B21" s="623"/>
      <c r="C21" s="623"/>
      <c r="D21" s="623"/>
      <c r="E21" s="716"/>
      <c r="F21" s="716"/>
      <c r="G21" s="716"/>
      <c r="H21" s="716"/>
      <c r="I21" s="716"/>
      <c r="J21" s="716"/>
      <c r="K21" s="623"/>
      <c r="L21" s="487"/>
      <c r="M21" s="487"/>
      <c r="N21" s="487"/>
      <c r="O21" s="487"/>
      <c r="P21" s="487"/>
      <c r="Q21" s="623"/>
      <c r="R21" s="623"/>
      <c r="S21" s="623"/>
      <c r="T21" s="623"/>
      <c r="U21" s="623"/>
      <c r="V21" s="623"/>
      <c r="W21" s="623"/>
      <c r="X21" s="623"/>
      <c r="Y21" s="623"/>
      <c r="Z21" s="623"/>
      <c r="AA21" s="623"/>
      <c r="AB21" s="623"/>
    </row>
    <row r="22" spans="2:28" ht="11.1" customHeight="1">
      <c r="B22" s="623"/>
      <c r="C22" s="623"/>
      <c r="D22" s="623"/>
      <c r="E22" s="716"/>
      <c r="F22" s="716"/>
      <c r="G22" s="716"/>
      <c r="H22" s="716"/>
      <c r="I22" s="716"/>
      <c r="J22" s="716"/>
      <c r="K22" s="623"/>
      <c r="L22" s="487"/>
      <c r="M22" s="487"/>
      <c r="N22" s="487"/>
      <c r="O22" s="487"/>
      <c r="P22" s="487"/>
      <c r="Q22" s="623"/>
      <c r="R22" s="623"/>
      <c r="S22" s="623"/>
      <c r="T22" s="623"/>
      <c r="U22" s="623"/>
      <c r="V22" s="623"/>
      <c r="W22" s="623"/>
      <c r="X22" s="623"/>
      <c r="Y22" s="623"/>
      <c r="Z22" s="623"/>
      <c r="AA22" s="623"/>
      <c r="AB22" s="623"/>
    </row>
    <row r="23" spans="2:28" ht="3.75" customHeight="1">
      <c r="B23" s="623"/>
      <c r="C23" s="623"/>
      <c r="D23" s="623"/>
      <c r="E23" s="623"/>
      <c r="F23" s="623"/>
      <c r="G23" s="623"/>
      <c r="H23" s="623"/>
      <c r="I23" s="623"/>
      <c r="J23" s="623"/>
      <c r="K23" s="623"/>
      <c r="L23" s="487"/>
      <c r="M23" s="487"/>
      <c r="N23" s="487"/>
      <c r="O23" s="487"/>
      <c r="P23" s="487"/>
      <c r="Q23" s="623"/>
      <c r="R23" s="623"/>
      <c r="S23" s="623"/>
      <c r="T23" s="623"/>
      <c r="U23" s="623"/>
      <c r="V23" s="623"/>
      <c r="W23" s="623"/>
      <c r="X23" s="623"/>
      <c r="Y23" s="623"/>
      <c r="Z23" s="623"/>
      <c r="AA23" s="623"/>
      <c r="AB23" s="623"/>
    </row>
    <row r="24" spans="2:28" ht="17.25" customHeight="1">
      <c r="B24" s="623"/>
      <c r="C24" s="623"/>
      <c r="D24" s="623"/>
      <c r="E24" s="717"/>
      <c r="F24" s="623"/>
      <c r="G24" s="623"/>
      <c r="H24" s="623"/>
      <c r="I24" s="623"/>
      <c r="J24" s="623"/>
      <c r="K24" s="623"/>
      <c r="L24" s="487"/>
      <c r="M24" s="487"/>
      <c r="N24" s="487"/>
      <c r="O24" s="487"/>
      <c r="P24" s="487"/>
      <c r="Q24" s="623"/>
      <c r="R24" s="623"/>
      <c r="S24" s="623"/>
      <c r="T24" s="623"/>
      <c r="U24" s="623"/>
      <c r="V24" s="623"/>
      <c r="W24" s="623"/>
      <c r="X24" s="623"/>
      <c r="Y24" s="623"/>
      <c r="Z24" s="623"/>
      <c r="AA24" s="623"/>
      <c r="AB24" s="623"/>
    </row>
    <row r="25" spans="2:28" ht="8.25" customHeight="1">
      <c r="B25" s="623"/>
      <c r="C25" s="623"/>
      <c r="D25" s="623"/>
      <c r="E25" s="623"/>
      <c r="F25" s="623"/>
      <c r="G25" s="623"/>
      <c r="H25" s="623"/>
      <c r="I25" s="623"/>
      <c r="J25" s="623"/>
      <c r="K25" s="623"/>
      <c r="L25" s="487"/>
      <c r="M25" s="487"/>
      <c r="N25" s="487"/>
      <c r="O25" s="487"/>
      <c r="P25" s="487"/>
      <c r="Q25" s="623"/>
      <c r="R25" s="623"/>
      <c r="S25" s="623"/>
      <c r="T25" s="623"/>
      <c r="U25" s="623"/>
      <c r="V25" s="623"/>
      <c r="W25" s="623"/>
      <c r="X25" s="623"/>
      <c r="Y25" s="623"/>
      <c r="Z25" s="623"/>
      <c r="AA25" s="623"/>
      <c r="AB25" s="623"/>
    </row>
    <row r="26" spans="2:28">
      <c r="B26" s="623"/>
      <c r="C26" s="623"/>
      <c r="D26" s="623"/>
      <c r="E26" s="623"/>
      <c r="F26" s="623"/>
      <c r="G26" s="623"/>
      <c r="H26" s="623"/>
      <c r="I26" s="623"/>
      <c r="J26" s="623"/>
      <c r="K26" s="623"/>
      <c r="L26" s="487"/>
      <c r="M26" s="487"/>
      <c r="N26" s="487"/>
      <c r="O26" s="487"/>
      <c r="P26" s="487"/>
      <c r="Q26" s="623"/>
      <c r="R26" s="623"/>
      <c r="S26" s="623"/>
      <c r="T26" s="623"/>
      <c r="U26" s="623"/>
      <c r="V26" s="623"/>
      <c r="W26" s="623"/>
      <c r="X26" s="623"/>
      <c r="Y26" s="623"/>
      <c r="Z26" s="623"/>
      <c r="AA26" s="623"/>
      <c r="AB26" s="623"/>
    </row>
    <row r="27" spans="2:28">
      <c r="B27" s="623"/>
      <c r="C27" s="623"/>
      <c r="D27" s="623"/>
      <c r="E27" s="623"/>
      <c r="F27" s="623"/>
      <c r="G27" s="623"/>
      <c r="H27" s="623"/>
      <c r="I27" s="623"/>
      <c r="J27" s="623"/>
      <c r="K27" s="623"/>
      <c r="L27" s="487"/>
      <c r="M27" s="487"/>
      <c r="N27" s="487"/>
      <c r="O27" s="487"/>
      <c r="P27" s="487"/>
      <c r="Q27" s="623"/>
      <c r="R27" s="623"/>
      <c r="S27" s="623"/>
      <c r="T27" s="623"/>
      <c r="U27" s="623"/>
      <c r="V27" s="623"/>
      <c r="W27" s="623"/>
      <c r="X27" s="623"/>
      <c r="Y27" s="623"/>
      <c r="Z27" s="623"/>
      <c r="AA27" s="623"/>
      <c r="AB27" s="623"/>
    </row>
    <row r="28" spans="2:28">
      <c r="B28" s="623"/>
      <c r="C28" s="623"/>
      <c r="D28" s="623"/>
      <c r="E28" s="623"/>
      <c r="F28" s="623"/>
      <c r="G28" s="623"/>
      <c r="H28" s="623"/>
      <c r="I28" s="623"/>
      <c r="J28" s="623"/>
      <c r="K28" s="623"/>
      <c r="L28" s="487"/>
      <c r="M28" s="487"/>
      <c r="N28" s="487"/>
      <c r="O28" s="487"/>
      <c r="P28" s="487"/>
      <c r="Q28" s="623"/>
      <c r="R28" s="623"/>
      <c r="S28" s="623"/>
      <c r="T28" s="623"/>
      <c r="U28" s="623"/>
      <c r="V28" s="623"/>
      <c r="W28" s="623"/>
      <c r="X28" s="623"/>
      <c r="Y28" s="623"/>
      <c r="Z28" s="623"/>
      <c r="AA28" s="623"/>
      <c r="AB28" s="623"/>
    </row>
    <row r="29" spans="2:28">
      <c r="B29" s="623"/>
      <c r="C29" s="623"/>
      <c r="D29" s="623"/>
      <c r="E29" s="623"/>
      <c r="F29" s="623"/>
      <c r="G29" s="623"/>
      <c r="H29" s="623"/>
      <c r="I29" s="623"/>
      <c r="J29" s="623"/>
      <c r="K29" s="623"/>
      <c r="L29" s="487"/>
      <c r="M29" s="487"/>
      <c r="N29" s="487"/>
      <c r="O29" s="487"/>
      <c r="P29" s="487"/>
      <c r="Q29" s="623"/>
      <c r="R29" s="623"/>
      <c r="S29" s="623"/>
      <c r="T29" s="623"/>
      <c r="U29" s="623"/>
      <c r="V29" s="623"/>
      <c r="W29" s="623"/>
      <c r="X29" s="623"/>
      <c r="Y29" s="623"/>
      <c r="Z29" s="623"/>
      <c r="AA29" s="623"/>
      <c r="AB29" s="623"/>
    </row>
    <row r="30" spans="2:28">
      <c r="B30" s="623"/>
      <c r="C30" s="623"/>
      <c r="D30" s="623"/>
      <c r="E30" s="487"/>
      <c r="F30" s="487"/>
      <c r="G30" s="487"/>
      <c r="H30" s="487"/>
      <c r="I30" s="487"/>
      <c r="J30" s="487"/>
      <c r="K30" s="487"/>
      <c r="L30" s="487"/>
      <c r="M30" s="487"/>
      <c r="N30" s="487"/>
      <c r="O30" s="487"/>
      <c r="P30" s="487"/>
      <c r="Q30" s="623"/>
      <c r="R30" s="623"/>
      <c r="S30" s="623"/>
      <c r="T30" s="623"/>
      <c r="U30" s="623"/>
      <c r="V30" s="623"/>
      <c r="W30" s="623"/>
      <c r="X30" s="623"/>
      <c r="Y30" s="623"/>
      <c r="Z30" s="623"/>
      <c r="AA30" s="623"/>
      <c r="AB30" s="623"/>
    </row>
    <row r="31" spans="2:28">
      <c r="B31" s="623"/>
      <c r="C31" s="623"/>
      <c r="D31" s="623"/>
      <c r="E31" s="487"/>
      <c r="F31" s="487"/>
      <c r="G31" s="487"/>
      <c r="H31" s="487"/>
      <c r="I31" s="487"/>
      <c r="J31" s="487"/>
      <c r="K31" s="487"/>
      <c r="L31" s="487"/>
      <c r="M31" s="487"/>
      <c r="N31" s="487"/>
      <c r="O31" s="487"/>
      <c r="P31" s="487"/>
      <c r="Q31" s="623"/>
      <c r="R31" s="623"/>
      <c r="S31" s="623"/>
      <c r="T31" s="623"/>
      <c r="U31" s="623"/>
      <c r="V31" s="623"/>
      <c r="W31" s="623"/>
      <c r="X31" s="623"/>
      <c r="Y31" s="623"/>
      <c r="Z31" s="623"/>
      <c r="AA31" s="623"/>
      <c r="AB31" s="623"/>
    </row>
    <row r="32" spans="2:28">
      <c r="B32" s="623"/>
      <c r="C32" s="623"/>
      <c r="D32" s="623"/>
      <c r="E32" s="487"/>
      <c r="F32" s="487"/>
      <c r="G32" s="487"/>
      <c r="H32" s="487"/>
      <c r="I32" s="487"/>
      <c r="J32" s="487"/>
      <c r="K32" s="487"/>
      <c r="L32" s="487"/>
      <c r="M32" s="487"/>
      <c r="N32" s="487"/>
      <c r="O32" s="487"/>
      <c r="P32" s="487"/>
      <c r="Q32" s="623"/>
      <c r="R32" s="623"/>
      <c r="S32" s="623"/>
      <c r="T32" s="623"/>
      <c r="U32" s="623"/>
      <c r="V32" s="623"/>
      <c r="W32" s="623"/>
      <c r="X32" s="623"/>
      <c r="Y32" s="623"/>
      <c r="Z32" s="623"/>
      <c r="AA32" s="623"/>
      <c r="AB32" s="623"/>
    </row>
    <row r="33" spans="2:28">
      <c r="B33" s="623"/>
      <c r="C33" s="623"/>
      <c r="D33" s="623"/>
      <c r="E33" s="487"/>
      <c r="F33" s="487"/>
      <c r="G33" s="487"/>
      <c r="H33" s="487"/>
      <c r="I33" s="487"/>
      <c r="J33" s="487"/>
      <c r="K33" s="487"/>
      <c r="L33" s="487"/>
      <c r="M33" s="487"/>
      <c r="N33" s="487"/>
      <c r="O33" s="487"/>
      <c r="P33" s="487"/>
      <c r="Q33" s="623"/>
      <c r="R33" s="623"/>
      <c r="S33" s="623"/>
      <c r="T33" s="623"/>
      <c r="U33" s="623"/>
      <c r="V33" s="623"/>
      <c r="W33" s="623"/>
      <c r="X33" s="623"/>
      <c r="Y33" s="623"/>
      <c r="Z33" s="623"/>
      <c r="AA33" s="623"/>
      <c r="AB33" s="623"/>
    </row>
    <row r="34" spans="2:28">
      <c r="B34" s="623"/>
      <c r="C34" s="623"/>
      <c r="D34" s="623"/>
      <c r="E34" s="487"/>
      <c r="F34" s="487"/>
      <c r="G34" s="487"/>
      <c r="H34" s="487"/>
      <c r="I34" s="487"/>
      <c r="J34" s="487"/>
      <c r="K34" s="487"/>
      <c r="L34" s="487"/>
      <c r="M34" s="487"/>
      <c r="N34" s="487"/>
      <c r="O34" s="487"/>
      <c r="P34" s="487"/>
      <c r="Q34" s="623"/>
      <c r="R34" s="623"/>
      <c r="S34" s="623"/>
      <c r="T34" s="623"/>
      <c r="U34" s="623"/>
      <c r="V34" s="623"/>
      <c r="W34" s="623"/>
      <c r="X34" s="623"/>
      <c r="Y34" s="623"/>
      <c r="Z34" s="623"/>
      <c r="AA34" s="623"/>
      <c r="AB34" s="623"/>
    </row>
    <row r="35" spans="2:28">
      <c r="B35" s="623"/>
      <c r="C35" s="623"/>
      <c r="D35" s="623"/>
      <c r="E35" s="487"/>
      <c r="F35" s="487"/>
      <c r="G35" s="487"/>
      <c r="H35" s="487"/>
      <c r="I35" s="487"/>
      <c r="J35" s="487"/>
      <c r="K35" s="487"/>
      <c r="L35" s="487"/>
      <c r="M35" s="487"/>
      <c r="N35" s="487"/>
      <c r="O35" s="487"/>
      <c r="P35" s="487"/>
      <c r="Q35" s="623"/>
      <c r="R35" s="623"/>
      <c r="S35" s="623"/>
      <c r="T35" s="623"/>
      <c r="U35" s="623"/>
      <c r="V35" s="623"/>
      <c r="W35" s="623"/>
      <c r="X35" s="623"/>
      <c r="Y35" s="623"/>
      <c r="Z35" s="623"/>
      <c r="AA35" s="623"/>
      <c r="AB35" s="623"/>
    </row>
    <row r="36" spans="2:28">
      <c r="B36" s="623"/>
      <c r="C36" s="623"/>
      <c r="D36" s="623"/>
      <c r="E36" s="487"/>
      <c r="F36" s="487"/>
      <c r="G36" s="487"/>
      <c r="H36" s="487"/>
      <c r="I36" s="487"/>
      <c r="J36" s="487"/>
      <c r="K36" s="487"/>
      <c r="L36" s="487"/>
      <c r="M36" s="487"/>
      <c r="N36" s="487"/>
      <c r="O36" s="487"/>
      <c r="P36" s="487"/>
      <c r="Q36" s="623"/>
      <c r="R36" s="623"/>
      <c r="S36" s="623"/>
      <c r="T36" s="623"/>
      <c r="U36" s="623"/>
      <c r="V36" s="623"/>
      <c r="W36" s="623"/>
      <c r="X36" s="623"/>
      <c r="Y36" s="623"/>
      <c r="Z36" s="623"/>
      <c r="AA36" s="623"/>
      <c r="AB36" s="623"/>
    </row>
  </sheetData>
  <sheetProtection algorithmName="SHA-512" hashValue="LMpoyLxxFpm0mmQHJo8jLQc7drUlT0iKK3mbErqL9HjSVnlMqiqXquaNpqg073tiFYSHxcv+VpYub7izSGrxgQ==" saltValue="VGIEdez5CsTs5AT/TeJiFg==" spinCount="100000" sheet="1" objects="1" scenarios="1"/>
  <mergeCells count="3">
    <mergeCell ref="C15:O15"/>
    <mergeCell ref="C14:O14"/>
    <mergeCell ref="C13:H13"/>
  </mergeCells>
  <printOptions horizontalCentered="1" verticalCentered="1"/>
  <pageMargins left="0.70866141732283472" right="0.70866141732283472" top="0.74803149606299213" bottom="0.74803149606299213" header="0.31496062992125984" footer="0.31496062992125984"/>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249977111117893"/>
  </sheetPr>
  <dimension ref="B1:J24"/>
  <sheetViews>
    <sheetView showGridLines="0" workbookViewId="0">
      <selection activeCell="J21" sqref="J21"/>
    </sheetView>
  </sheetViews>
  <sheetFormatPr baseColWidth="10" defaultRowHeight="13.2"/>
  <cols>
    <col min="2" max="2" width="16.88671875" customWidth="1"/>
  </cols>
  <sheetData>
    <row r="1" spans="2:10">
      <c r="D1" s="482">
        <f>Resultados!G4</f>
        <v>2020</v>
      </c>
      <c r="E1" s="482">
        <f>Resultados!H4</f>
        <v>2021</v>
      </c>
      <c r="F1" s="482">
        <f>Resultados!I4</f>
        <v>2022</v>
      </c>
      <c r="G1" s="482">
        <f>Resultados!J4</f>
        <v>2023</v>
      </c>
      <c r="H1" s="482">
        <f>Resultados!K4</f>
        <v>2024</v>
      </c>
      <c r="J1" s="483" t="s">
        <v>255</v>
      </c>
    </row>
    <row r="2" spans="2:10">
      <c r="B2" s="484" t="s">
        <v>254</v>
      </c>
      <c r="C2" s="485"/>
      <c r="D2" s="492">
        <f>Balances!F14</f>
        <v>0</v>
      </c>
      <c r="E2" s="492">
        <f>Balances!G14</f>
        <v>0</v>
      </c>
      <c r="F2" s="492">
        <f>Balances!H14</f>
        <v>0</v>
      </c>
      <c r="G2" s="492">
        <f>Balances!I14</f>
        <v>0</v>
      </c>
      <c r="H2" s="492">
        <f>Balances!J14</f>
        <v>0</v>
      </c>
      <c r="J2" s="512">
        <f>D1</f>
        <v>2020</v>
      </c>
    </row>
    <row r="3" spans="2:10">
      <c r="B3" s="486" t="s">
        <v>177</v>
      </c>
      <c r="C3" s="487"/>
      <c r="D3" s="493">
        <f>Balances!F16</f>
        <v>0</v>
      </c>
      <c r="E3" s="493">
        <f>Balances!G16</f>
        <v>0</v>
      </c>
      <c r="F3" s="493">
        <f>Balances!H16</f>
        <v>0</v>
      </c>
      <c r="G3" s="493">
        <f>Balances!I16</f>
        <v>0</v>
      </c>
      <c r="H3" s="493">
        <f>Balances!J16</f>
        <v>0</v>
      </c>
      <c r="J3" s="513">
        <f>E1</f>
        <v>2021</v>
      </c>
    </row>
    <row r="4" spans="2:10">
      <c r="B4" s="488" t="s">
        <v>230</v>
      </c>
      <c r="C4" s="489"/>
      <c r="D4" s="494">
        <f>Balances!F20+Balances!F24</f>
        <v>0</v>
      </c>
      <c r="E4" s="494">
        <f>Balances!G20+Balances!G24</f>
        <v>0</v>
      </c>
      <c r="F4" s="494">
        <f>Balances!H20+Balances!H24</f>
        <v>0</v>
      </c>
      <c r="G4" s="494">
        <f>Balances!I20+Balances!I24</f>
        <v>0</v>
      </c>
      <c r="H4" s="494">
        <f>Balances!J20+Balances!J24</f>
        <v>0</v>
      </c>
      <c r="J4" s="513">
        <f>F1</f>
        <v>2022</v>
      </c>
    </row>
    <row r="5" spans="2:10">
      <c r="B5" s="511"/>
      <c r="C5" s="477"/>
      <c r="D5" s="495"/>
      <c r="E5" s="495"/>
      <c r="F5" s="495"/>
      <c r="G5" s="495"/>
      <c r="H5" s="495"/>
      <c r="J5" s="513">
        <f>G1</f>
        <v>2023</v>
      </c>
    </row>
    <row r="6" spans="2:10">
      <c r="B6" s="491" t="s">
        <v>244</v>
      </c>
      <c r="C6" s="485"/>
      <c r="D6" s="492">
        <f>'4'!J5</f>
        <v>0</v>
      </c>
      <c r="E6" s="492">
        <f>'4'!K5</f>
        <v>0</v>
      </c>
      <c r="F6" s="492">
        <f>'4'!L5</f>
        <v>0</v>
      </c>
      <c r="G6" s="492">
        <f>'4'!M5</f>
        <v>0</v>
      </c>
      <c r="H6" s="492">
        <f>'4'!N5</f>
        <v>0</v>
      </c>
      <c r="J6" s="514">
        <f>H1</f>
        <v>2024</v>
      </c>
    </row>
    <row r="7" spans="2:10">
      <c r="B7" s="486" t="s">
        <v>242</v>
      </c>
      <c r="C7" s="487"/>
      <c r="D7" s="496">
        <f>'4'!J21</f>
        <v>0</v>
      </c>
      <c r="E7" s="496">
        <f>'4'!K21</f>
        <v>0</v>
      </c>
      <c r="F7" s="496">
        <f>'4'!L21</f>
        <v>0</v>
      </c>
      <c r="G7" s="496">
        <f>'4'!M21</f>
        <v>0</v>
      </c>
      <c r="H7" s="496">
        <f>'4'!N21</f>
        <v>0</v>
      </c>
    </row>
    <row r="8" spans="2:10">
      <c r="B8" s="486" t="s">
        <v>243</v>
      </c>
      <c r="C8" s="487"/>
      <c r="D8" s="496">
        <f>IFERROR(D6/D7,0)</f>
        <v>0</v>
      </c>
      <c r="E8" s="496">
        <f>IFERROR(E6/E7,0)</f>
        <v>0</v>
      </c>
      <c r="F8" s="496">
        <f>IFERROR(F6/F7,0)</f>
        <v>0</v>
      </c>
      <c r="G8" s="496">
        <f>IFERROR(G6/G7,0)</f>
        <v>0</v>
      </c>
      <c r="H8" s="496">
        <f>IFERROR(H6/H7,0)</f>
        <v>0</v>
      </c>
    </row>
    <row r="9" spans="2:10">
      <c r="B9" s="509" t="s">
        <v>245</v>
      </c>
      <c r="C9" s="487"/>
      <c r="D9" s="493">
        <f>PRODUCTO!J57</f>
        <v>0</v>
      </c>
      <c r="E9" s="493">
        <f>PRODUCTO!K57</f>
        <v>0</v>
      </c>
      <c r="F9" s="493">
        <f>PRODUCTO!L57</f>
        <v>0</v>
      </c>
      <c r="G9" s="493">
        <f>PRODUCTO!M57</f>
        <v>0</v>
      </c>
      <c r="H9" s="493">
        <f>PRODUCTO!N57</f>
        <v>0</v>
      </c>
    </row>
    <row r="10" spans="2:10">
      <c r="B10" s="488" t="s">
        <v>243</v>
      </c>
      <c r="C10" s="489"/>
      <c r="D10" s="497">
        <f>IFERROR(D9/D7,0)</f>
        <v>0</v>
      </c>
      <c r="E10" s="497">
        <f>IFERROR(E9/E7,0)</f>
        <v>0</v>
      </c>
      <c r="F10" s="497">
        <f>IFERROR(F9/F7,0)</f>
        <v>0</v>
      </c>
      <c r="G10" s="497">
        <f>IFERROR(G9/G7,0)</f>
        <v>0</v>
      </c>
      <c r="H10" s="497">
        <f>IFERROR(H9/H7,0)</f>
        <v>0</v>
      </c>
    </row>
    <row r="11" spans="2:10">
      <c r="B11" s="510"/>
      <c r="C11" s="410"/>
      <c r="D11" s="496"/>
      <c r="E11" s="496"/>
      <c r="F11" s="496"/>
      <c r="G11" s="496"/>
      <c r="H11" s="496"/>
    </row>
    <row r="12" spans="2:10">
      <c r="B12" s="501" t="str">
        <f t="shared" ref="B12:H12" si="0">B6</f>
        <v>Total ventas</v>
      </c>
      <c r="C12" s="411"/>
      <c r="D12" s="493">
        <f t="shared" si="0"/>
        <v>0</v>
      </c>
      <c r="E12" s="493">
        <f t="shared" si="0"/>
        <v>0</v>
      </c>
      <c r="F12" s="493">
        <f t="shared" si="0"/>
        <v>0</v>
      </c>
      <c r="G12" s="493">
        <f t="shared" si="0"/>
        <v>0</v>
      </c>
      <c r="H12" s="493">
        <f t="shared" si="0"/>
        <v>0</v>
      </c>
    </row>
    <row r="13" spans="2:10">
      <c r="B13" s="501" t="str">
        <f t="shared" ref="B13:H13" si="1">B9</f>
        <v>Coste de ventas</v>
      </c>
      <c r="C13" s="411"/>
      <c r="D13" s="493">
        <f t="shared" si="1"/>
        <v>0</v>
      </c>
      <c r="E13" s="493">
        <f t="shared" si="1"/>
        <v>0</v>
      </c>
      <c r="F13" s="493">
        <f t="shared" si="1"/>
        <v>0</v>
      </c>
      <c r="G13" s="493">
        <f t="shared" si="1"/>
        <v>0</v>
      </c>
      <c r="H13" s="493">
        <f t="shared" si="1"/>
        <v>0</v>
      </c>
    </row>
    <row r="14" spans="2:10">
      <c r="B14" s="501" t="s">
        <v>110</v>
      </c>
      <c r="C14" s="411"/>
      <c r="D14" s="493">
        <f>Resultados!G11</f>
        <v>0</v>
      </c>
      <c r="E14" s="493">
        <f>Resultados!H11</f>
        <v>0</v>
      </c>
      <c r="F14" s="493">
        <f>Resultados!I11</f>
        <v>0</v>
      </c>
      <c r="G14" s="493">
        <f>Resultados!J11</f>
        <v>0</v>
      </c>
      <c r="H14" s="493">
        <f>Resultados!K11</f>
        <v>0</v>
      </c>
    </row>
    <row r="15" spans="2:10">
      <c r="B15" s="501" t="s">
        <v>248</v>
      </c>
      <c r="C15" s="411"/>
      <c r="D15" s="493">
        <f>Resultados!G12</f>
        <v>0</v>
      </c>
      <c r="E15" s="493">
        <f>Resultados!H12</f>
        <v>0</v>
      </c>
      <c r="F15" s="493">
        <f>Resultados!I12</f>
        <v>0</v>
      </c>
      <c r="G15" s="493">
        <f>Resultados!J12</f>
        <v>0</v>
      </c>
      <c r="H15" s="493">
        <f>Resultados!K12</f>
        <v>0</v>
      </c>
    </row>
    <row r="16" spans="2:10">
      <c r="B16" s="502" t="s">
        <v>13</v>
      </c>
      <c r="C16" s="411"/>
      <c r="D16" s="496">
        <f>Resultados!G15</f>
        <v>0</v>
      </c>
      <c r="E16" s="496">
        <f>Resultados!H15</f>
        <v>0</v>
      </c>
      <c r="F16" s="496">
        <f>Resultados!I15</f>
        <v>0</v>
      </c>
      <c r="G16" s="496">
        <f>Resultados!J15</f>
        <v>0</v>
      </c>
      <c r="H16" s="496">
        <f>Resultados!K15</f>
        <v>0</v>
      </c>
    </row>
    <row r="17" spans="2:8">
      <c r="B17" s="503" t="s">
        <v>253</v>
      </c>
      <c r="C17" s="411"/>
      <c r="D17" s="498">
        <f>D12-(D13+D14+D15+D16)</f>
        <v>0</v>
      </c>
      <c r="E17" s="498">
        <f>E12-(E13+E14+E15+E16)</f>
        <v>0</v>
      </c>
      <c r="F17" s="498">
        <f>F12-(F13+F14+F15+F16)</f>
        <v>0</v>
      </c>
      <c r="G17" s="498">
        <f>G12-(G13+G14+G15+G16)</f>
        <v>0</v>
      </c>
      <c r="H17" s="498">
        <f>H12-(H13+H14+H15+H16)</f>
        <v>0</v>
      </c>
    </row>
    <row r="18" spans="2:8">
      <c r="B18" s="501" t="s">
        <v>250</v>
      </c>
      <c r="C18" s="411"/>
      <c r="D18" s="493">
        <f>Resultados!G18</f>
        <v>0</v>
      </c>
      <c r="E18" s="493">
        <f>Resultados!H18</f>
        <v>0</v>
      </c>
      <c r="F18" s="493">
        <f>Resultados!I18</f>
        <v>0</v>
      </c>
      <c r="G18" s="493">
        <f>Resultados!J18</f>
        <v>0</v>
      </c>
      <c r="H18" s="493">
        <f>Resultados!K18</f>
        <v>0</v>
      </c>
    </row>
    <row r="19" spans="2:8">
      <c r="B19" s="504" t="s">
        <v>213</v>
      </c>
      <c r="C19" s="505"/>
      <c r="D19" s="498">
        <f>D12-(D13+D14+D15+D16+D18)</f>
        <v>0</v>
      </c>
      <c r="E19" s="498">
        <f>E12-(E13+E14+E15+E16+E18)</f>
        <v>0</v>
      </c>
      <c r="F19" s="498">
        <f>F12-(F13+F14+F15+F16+F18)</f>
        <v>0</v>
      </c>
      <c r="G19" s="498">
        <f>G12-(G13+G14+G15+G16+G18)</f>
        <v>0</v>
      </c>
      <c r="H19" s="498">
        <f>H12-(H13+H14+H15+H16+H18)</f>
        <v>0</v>
      </c>
    </row>
    <row r="20" spans="2:8">
      <c r="B20" s="504" t="s">
        <v>251</v>
      </c>
      <c r="C20" s="506">
        <f>Resultados!$E$21</f>
        <v>0.25</v>
      </c>
      <c r="D20" s="499">
        <f>IF(D19&gt;0,D19*$C20,0)</f>
        <v>0</v>
      </c>
      <c r="E20" s="499">
        <f>IF(E19&gt;0,E19*$C20,0)</f>
        <v>0</v>
      </c>
      <c r="F20" s="499">
        <f>IF(F19&gt;0,F19*$C20,0)</f>
        <v>0</v>
      </c>
      <c r="G20" s="499">
        <f>IF(G19&gt;0,G19*$C20,0)</f>
        <v>0</v>
      </c>
      <c r="H20" s="499">
        <f>IF(H19&gt;0,H19*$C20,0)</f>
        <v>0</v>
      </c>
    </row>
    <row r="21" spans="2:8">
      <c r="B21" s="507" t="s">
        <v>252</v>
      </c>
      <c r="C21" s="508"/>
      <c r="D21" s="500">
        <f>D19-D20</f>
        <v>0</v>
      </c>
      <c r="E21" s="500">
        <f>E19-E20</f>
        <v>0</v>
      </c>
      <c r="F21" s="500">
        <f>F19-F20</f>
        <v>0</v>
      </c>
      <c r="G21" s="500">
        <f>G19-G20</f>
        <v>0</v>
      </c>
      <c r="H21" s="500">
        <f>H19-H20</f>
        <v>0</v>
      </c>
    </row>
    <row r="22" spans="2:8">
      <c r="B22" s="504" t="s">
        <v>22</v>
      </c>
      <c r="C22" s="477"/>
      <c r="D22" s="288"/>
      <c r="E22" s="288"/>
      <c r="F22" s="288"/>
      <c r="G22" s="288"/>
      <c r="H22" s="469"/>
    </row>
    <row r="23" spans="2:8">
      <c r="B23" s="507" t="s">
        <v>222</v>
      </c>
      <c r="C23" s="490"/>
      <c r="D23" s="515"/>
      <c r="E23" s="515"/>
      <c r="F23" s="515"/>
      <c r="G23" s="515"/>
      <c r="H23" s="516"/>
    </row>
    <row r="24" spans="2:8">
      <c r="B24" s="477"/>
      <c r="C24" s="477"/>
      <c r="D24" s="290"/>
      <c r="E24" s="290"/>
      <c r="F24" s="290"/>
      <c r="G24" s="290"/>
      <c r="H24" s="290"/>
    </row>
  </sheetData>
  <sheetProtection sheet="1" objects="1" scenarios="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499984740745262"/>
    <pageSetUpPr autoPageBreaks="0" fitToPage="1"/>
  </sheetPr>
  <dimension ref="A1:BK609"/>
  <sheetViews>
    <sheetView showGridLines="0" showRowColHeaders="0" showOutlineSymbols="0" zoomScaleNormal="100" workbookViewId="0">
      <pane xSplit="4" ySplit="4" topLeftCell="E5" activePane="bottomRight" state="frozen"/>
      <selection activeCell="I39" sqref="I39"/>
      <selection pane="topRight" activeCell="I39" sqref="I39"/>
      <selection pane="bottomLeft" activeCell="I39" sqref="I39"/>
      <selection pane="bottomRight" activeCell="D2" sqref="D2:F2"/>
    </sheetView>
  </sheetViews>
  <sheetFormatPr baseColWidth="10" defaultColWidth="11.44140625" defaultRowHeight="13.2"/>
  <cols>
    <col min="1" max="1" width="3.6640625" style="17" customWidth="1"/>
    <col min="2" max="2" width="2.44140625" style="17" customWidth="1"/>
    <col min="3" max="3" width="1.6640625" style="17" customWidth="1"/>
    <col min="4" max="4" width="24" style="17" customWidth="1"/>
    <col min="5" max="18" width="12.6640625" style="17" customWidth="1"/>
    <col min="19" max="19" width="11.109375" style="17" customWidth="1"/>
    <col min="20" max="20" width="5" style="24" customWidth="1"/>
    <col min="21" max="21" width="11.109375" style="24" customWidth="1"/>
    <col min="22" max="22" width="2.5546875" style="24" customWidth="1"/>
    <col min="23" max="25" width="11.109375" style="17" customWidth="1"/>
    <col min="26" max="26" width="12.33203125" style="17" customWidth="1"/>
    <col min="27" max="34" width="11.44140625" style="17"/>
    <col min="35" max="35" width="3.6640625" style="17" customWidth="1"/>
    <col min="36" max="39" width="0" style="17" hidden="1" customWidth="1"/>
    <col min="40" max="40" width="4.109375" style="17" customWidth="1"/>
    <col min="41" max="45" width="11.44140625" style="17"/>
    <col min="46" max="16384" width="11.44140625" style="1"/>
  </cols>
  <sheetData>
    <row r="1" spans="1:63" s="3" customFormat="1" ht="5.0999999999999996" customHeight="1">
      <c r="A1" s="36"/>
      <c r="B1" s="36"/>
      <c r="C1" s="36"/>
      <c r="D1" s="36"/>
      <c r="E1" s="36"/>
      <c r="F1" s="36"/>
      <c r="G1" s="36"/>
      <c r="H1" s="36"/>
      <c r="I1" s="36"/>
      <c r="J1" s="36"/>
      <c r="K1" s="36"/>
      <c r="L1" s="36"/>
      <c r="M1" s="36"/>
      <c r="N1" s="36"/>
      <c r="O1" s="36"/>
      <c r="P1" s="36"/>
      <c r="Q1" s="36"/>
      <c r="R1" s="36"/>
      <c r="S1" s="36"/>
      <c r="T1" s="16"/>
      <c r="U1" s="16"/>
      <c r="V1" s="16"/>
      <c r="W1" s="36"/>
      <c r="X1" s="36"/>
      <c r="Y1" s="36"/>
      <c r="Z1" s="36"/>
      <c r="AA1" s="36"/>
      <c r="AB1" s="36"/>
      <c r="AC1" s="36"/>
      <c r="AD1" s="36"/>
      <c r="AE1" s="16"/>
      <c r="AF1" s="16"/>
      <c r="AG1" s="16"/>
      <c r="AH1" s="16"/>
      <c r="AI1" s="16"/>
      <c r="AJ1" s="16"/>
      <c r="AK1" s="16"/>
      <c r="AL1" s="16"/>
      <c r="AM1" s="16"/>
      <c r="AN1" s="16"/>
      <c r="AO1" s="16"/>
      <c r="AP1" s="16"/>
      <c r="AQ1" s="16"/>
      <c r="AR1" s="16"/>
      <c r="AS1" s="16"/>
      <c r="AT1" s="116"/>
      <c r="AU1" s="116"/>
      <c r="AV1" s="116"/>
      <c r="AW1" s="116"/>
      <c r="AX1" s="116"/>
      <c r="AY1" s="116"/>
      <c r="AZ1" s="116"/>
      <c r="BA1" s="116"/>
      <c r="BB1" s="116"/>
      <c r="BC1" s="116"/>
      <c r="BD1" s="116"/>
      <c r="BE1" s="116"/>
      <c r="BF1" s="116"/>
      <c r="BG1" s="116"/>
      <c r="BH1" s="116"/>
      <c r="BI1" s="116"/>
      <c r="BJ1" s="116"/>
      <c r="BK1" s="117"/>
    </row>
    <row r="2" spans="1:63" s="3" customFormat="1" ht="21" customHeight="1">
      <c r="A2" s="16"/>
      <c r="B2" s="159"/>
      <c r="C2" s="159"/>
      <c r="D2" s="1184" t="s">
        <v>483</v>
      </c>
      <c r="E2" s="1185"/>
      <c r="F2" s="1186"/>
      <c r="G2" s="160"/>
      <c r="H2" s="160"/>
      <c r="I2" s="160"/>
      <c r="J2" s="160"/>
      <c r="K2" s="160"/>
      <c r="L2" s="160"/>
      <c r="M2" s="160"/>
      <c r="N2" s="161"/>
      <c r="O2" s="16"/>
      <c r="P2" s="36"/>
      <c r="Q2" s="36"/>
      <c r="R2" s="36"/>
      <c r="S2" s="36"/>
      <c r="T2" s="16"/>
      <c r="U2" s="16"/>
      <c r="V2" s="16"/>
      <c r="W2" s="36"/>
      <c r="X2" s="36"/>
      <c r="Y2" s="36"/>
      <c r="Z2" s="36"/>
      <c r="AA2" s="36"/>
      <c r="AB2" s="36"/>
      <c r="AC2" s="36"/>
      <c r="AD2" s="36"/>
      <c r="AE2" s="16"/>
      <c r="AF2" s="16"/>
      <c r="AG2" s="16"/>
      <c r="AH2" s="16"/>
      <c r="AI2" s="16"/>
      <c r="AJ2" s="16"/>
      <c r="AK2" s="16"/>
      <c r="AL2" s="16"/>
      <c r="AM2" s="16"/>
      <c r="AN2" s="16"/>
      <c r="AO2" s="16"/>
      <c r="AP2" s="16"/>
      <c r="AQ2" s="16"/>
      <c r="AR2" s="16"/>
      <c r="AS2" s="16"/>
      <c r="AT2" s="116"/>
      <c r="AU2" s="116"/>
      <c r="AV2" s="116"/>
      <c r="AW2" s="116"/>
      <c r="AX2" s="116"/>
      <c r="AY2" s="116"/>
      <c r="AZ2" s="116"/>
      <c r="BA2" s="116"/>
      <c r="BB2" s="116"/>
      <c r="BC2" s="116"/>
      <c r="BD2" s="116"/>
      <c r="BE2" s="116"/>
      <c r="BF2" s="116"/>
      <c r="BG2" s="116"/>
      <c r="BH2" s="116"/>
      <c r="BI2" s="116"/>
      <c r="BJ2" s="116"/>
      <c r="BK2" s="117"/>
    </row>
    <row r="3" spans="1:63" s="36" customFormat="1" ht="15" customHeight="1">
      <c r="A3" s="16"/>
      <c r="B3" s="16"/>
      <c r="C3" s="151"/>
      <c r="D3" s="151"/>
      <c r="E3" s="152"/>
      <c r="F3" s="118"/>
      <c r="G3" s="38"/>
      <c r="H3" s="38"/>
      <c r="I3" s="38"/>
      <c r="J3" s="38"/>
      <c r="K3" s="38"/>
      <c r="L3" s="38"/>
      <c r="M3" s="38"/>
      <c r="N3" s="16"/>
      <c r="O3" s="16"/>
      <c r="P3" s="16"/>
      <c r="T3" s="16"/>
      <c r="U3" s="16"/>
      <c r="V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20"/>
    </row>
    <row r="4" spans="1:63" s="36" customFormat="1" ht="18" customHeight="1">
      <c r="A4" s="16"/>
      <c r="B4" s="16"/>
      <c r="C4" s="151"/>
      <c r="D4" s="151"/>
      <c r="E4" s="153"/>
      <c r="F4" s="118"/>
      <c r="G4" s="154">
        <f>'1'!H7</f>
        <v>2020</v>
      </c>
      <c r="H4" s="154">
        <f>'1'!I7</f>
        <v>2021</v>
      </c>
      <c r="I4" s="154">
        <f>'1'!J7</f>
        <v>2022</v>
      </c>
      <c r="J4" s="154">
        <f>'1'!K7</f>
        <v>2023</v>
      </c>
      <c r="K4" s="154">
        <f>'1'!L7</f>
        <v>2024</v>
      </c>
      <c r="L4" s="38"/>
      <c r="M4" s="153"/>
      <c r="N4" s="16"/>
      <c r="O4" s="154"/>
      <c r="P4" s="16"/>
      <c r="T4" s="16"/>
      <c r="U4" s="16"/>
      <c r="V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20"/>
    </row>
    <row r="5" spans="1:63" s="36" customFormat="1" ht="3.9" customHeight="1">
      <c r="A5" s="16"/>
      <c r="B5" s="16"/>
      <c r="C5" s="151"/>
      <c r="D5" s="151"/>
      <c r="E5" s="153"/>
      <c r="F5" s="118"/>
      <c r="G5" s="155"/>
      <c r="H5" s="155"/>
      <c r="I5" s="155"/>
      <c r="J5" s="155"/>
      <c r="K5" s="155"/>
      <c r="L5" s="38"/>
      <c r="M5" s="153"/>
      <c r="N5" s="16"/>
      <c r="O5" s="154"/>
      <c r="P5" s="16"/>
      <c r="T5" s="16"/>
      <c r="U5" s="16"/>
      <c r="V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20"/>
    </row>
    <row r="6" spans="1:63" s="36" customFormat="1" ht="13.5" customHeight="1">
      <c r="A6" s="16"/>
      <c r="B6" s="16"/>
      <c r="C6" s="151"/>
      <c r="D6" s="453" t="s">
        <v>206</v>
      </c>
      <c r="E6" s="425"/>
      <c r="F6" s="426"/>
      <c r="G6" s="427"/>
      <c r="H6" s="427"/>
      <c r="I6" s="427"/>
      <c r="J6" s="427"/>
      <c r="K6" s="427"/>
      <c r="L6" s="428"/>
      <c r="M6" s="429"/>
      <c r="N6" s="16"/>
      <c r="O6" s="154"/>
      <c r="P6" s="16"/>
      <c r="T6" s="16"/>
      <c r="U6" s="16"/>
      <c r="V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20"/>
    </row>
    <row r="7" spans="1:63" s="36" customFormat="1" ht="15" hidden="1">
      <c r="A7" s="16"/>
      <c r="B7" s="16"/>
      <c r="C7" s="157"/>
      <c r="D7" s="457" t="s">
        <v>82</v>
      </c>
      <c r="E7" s="430"/>
      <c r="F7" s="431"/>
      <c r="G7" s="431">
        <f>'4'!J5</f>
        <v>0</v>
      </c>
      <c r="H7" s="431">
        <f>'4'!K5</f>
        <v>0</v>
      </c>
      <c r="I7" s="431">
        <f>'4'!L5</f>
        <v>0</v>
      </c>
      <c r="J7" s="431">
        <f>'4'!M5</f>
        <v>0</v>
      </c>
      <c r="K7" s="431">
        <f>'4'!N5</f>
        <v>0</v>
      </c>
      <c r="L7" s="432"/>
      <c r="M7" s="433"/>
      <c r="N7" s="818" t="s">
        <v>469</v>
      </c>
      <c r="O7" s="272"/>
      <c r="P7" s="273"/>
      <c r="Q7" s="273"/>
      <c r="R7" s="273"/>
      <c r="S7" s="274"/>
      <c r="T7" s="275"/>
      <c r="U7" s="15"/>
      <c r="V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20"/>
    </row>
    <row r="8" spans="1:63" s="36" customFormat="1" ht="19.2" hidden="1">
      <c r="A8" s="16"/>
      <c r="B8" s="16"/>
      <c r="C8" s="162"/>
      <c r="D8" s="198" t="s">
        <v>158</v>
      </c>
      <c r="E8" s="193"/>
      <c r="F8" s="193"/>
      <c r="G8" s="194">
        <f>IF(H8=0,0,IF(H8=Q9,R9,IF(H8=Q10,R10,IF(H8=Q11,R11,IF(H8=Q12,R12,IF(H8=Q13,R13,IF(H8=Q14,R14,0)))))))</f>
        <v>30</v>
      </c>
      <c r="H8" s="193" t="str">
        <f>CashFlow!$G$4</f>
        <v>30 dias</v>
      </c>
      <c r="I8" s="192"/>
      <c r="J8" s="192"/>
      <c r="K8" s="192"/>
      <c r="L8" s="276"/>
      <c r="M8" s="434"/>
      <c r="N8" s="819">
        <f>(Resultados!G8+Resultados!G11+Resultados!G12+Resultados!G15+Resultados!G18)/1000</f>
        <v>0</v>
      </c>
      <c r="O8" s="275"/>
      <c r="P8" s="275"/>
      <c r="Q8" s="277" t="s">
        <v>119</v>
      </c>
      <c r="R8" s="275"/>
      <c r="S8" s="278"/>
      <c r="T8" s="275"/>
      <c r="U8" s="15"/>
      <c r="V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20"/>
    </row>
    <row r="9" spans="1:63" s="36" customFormat="1" ht="19.2" hidden="1">
      <c r="A9" s="16"/>
      <c r="B9" s="16"/>
      <c r="C9" s="162"/>
      <c r="D9" s="199" t="s">
        <v>159</v>
      </c>
      <c r="E9" s="191"/>
      <c r="F9" s="192"/>
      <c r="G9" s="192">
        <f>G7*$G$8/365</f>
        <v>0</v>
      </c>
      <c r="H9" s="192">
        <f>H7*$G$8/365</f>
        <v>0</v>
      </c>
      <c r="I9" s="192">
        <f>I7*$G$8/365</f>
        <v>0</v>
      </c>
      <c r="J9" s="192">
        <f>J7*$G$8/365</f>
        <v>0</v>
      </c>
      <c r="K9" s="192">
        <f>K7*$G$8/365</f>
        <v>0</v>
      </c>
      <c r="L9" s="279"/>
      <c r="M9" s="435"/>
      <c r="N9" s="820">
        <f>$G$36/1000</f>
        <v>0</v>
      </c>
      <c r="O9" s="279"/>
      <c r="P9" s="275"/>
      <c r="Q9" s="280" t="s">
        <v>120</v>
      </c>
      <c r="R9" s="275">
        <v>30</v>
      </c>
      <c r="S9" s="278"/>
      <c r="T9" s="275"/>
      <c r="U9" s="15"/>
      <c r="V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20"/>
    </row>
    <row r="10" spans="1:63" s="36" customFormat="1" ht="16.8" hidden="1">
      <c r="A10" s="16"/>
      <c r="B10" s="16"/>
      <c r="C10" s="156"/>
      <c r="D10" s="199" t="s">
        <v>93</v>
      </c>
      <c r="E10" s="191"/>
      <c r="F10" s="192"/>
      <c r="G10" s="192">
        <f>'4'!J30</f>
        <v>0</v>
      </c>
      <c r="H10" s="192">
        <f>'4'!K30</f>
        <v>0</v>
      </c>
      <c r="I10" s="192">
        <f>'4'!L30</f>
        <v>0</v>
      </c>
      <c r="J10" s="192">
        <f>'4'!M30</f>
        <v>0</v>
      </c>
      <c r="K10" s="192">
        <f>'4'!N30</f>
        <v>0</v>
      </c>
      <c r="L10" s="279"/>
      <c r="M10" s="435"/>
      <c r="N10" s="821">
        <f>Resultados!$G$19/1000</f>
        <v>0</v>
      </c>
      <c r="O10" s="279"/>
      <c r="P10" s="275"/>
      <c r="Q10" s="280" t="s">
        <v>121</v>
      </c>
      <c r="R10" s="275">
        <v>60</v>
      </c>
      <c r="S10" s="278"/>
      <c r="T10" s="275"/>
      <c r="U10" s="15"/>
      <c r="V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20"/>
    </row>
    <row r="11" spans="1:63" s="36" customFormat="1" ht="15" hidden="1">
      <c r="A11" s="16"/>
      <c r="B11" s="16"/>
      <c r="C11" s="157"/>
      <c r="D11" s="198" t="s">
        <v>160</v>
      </c>
      <c r="E11" s="193"/>
      <c r="F11" s="193"/>
      <c r="G11" s="194">
        <f>IF(H11=0,0,IF(H11=Q9,R9,IF(H11=Q10,R10,IF(H11=Q11,R11,IF(H11=Q12,R12,IF(H11=Q13,R13,IF(H11=Q14,R14,0)))))))</f>
        <v>60</v>
      </c>
      <c r="H11" s="193" t="str">
        <f>CashFlow!$G$5</f>
        <v>60 dias</v>
      </c>
      <c r="I11" s="275"/>
      <c r="J11" s="275"/>
      <c r="K11" s="275"/>
      <c r="L11" s="279"/>
      <c r="M11" s="435"/>
      <c r="N11" s="279"/>
      <c r="O11" s="279"/>
      <c r="P11" s="275"/>
      <c r="Q11" s="280" t="s">
        <v>122</v>
      </c>
      <c r="R11" s="275">
        <v>90</v>
      </c>
      <c r="S11" s="278"/>
      <c r="T11" s="275"/>
      <c r="U11" s="15"/>
      <c r="V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20"/>
    </row>
    <row r="12" spans="1:63" s="36" customFormat="1" ht="15" hidden="1">
      <c r="A12" s="16"/>
      <c r="B12" s="16"/>
      <c r="C12" s="157"/>
      <c r="D12" s="199" t="s">
        <v>161</v>
      </c>
      <c r="E12" s="191"/>
      <c r="F12" s="192"/>
      <c r="G12" s="192">
        <f>G10*$G$11/365</f>
        <v>0</v>
      </c>
      <c r="H12" s="192">
        <f>H10*$G$11/365</f>
        <v>0</v>
      </c>
      <c r="I12" s="192">
        <f>I10*$G$11/365</f>
        <v>0</v>
      </c>
      <c r="J12" s="192">
        <f>J10*$G$11/365</f>
        <v>0</v>
      </c>
      <c r="K12" s="192">
        <f>K10*$G$11/365</f>
        <v>0</v>
      </c>
      <c r="L12" s="279"/>
      <c r="M12" s="435"/>
      <c r="N12" s="279"/>
      <c r="O12" s="279"/>
      <c r="P12" s="275"/>
      <c r="Q12" s="280" t="s">
        <v>123</v>
      </c>
      <c r="R12" s="275">
        <v>120</v>
      </c>
      <c r="S12" s="278"/>
      <c r="T12" s="275"/>
      <c r="U12" s="15"/>
      <c r="V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20"/>
    </row>
    <row r="13" spans="1:63" s="36" customFormat="1" ht="16.8" hidden="1">
      <c r="A13" s="16"/>
      <c r="B13" s="16"/>
      <c r="C13" s="151"/>
      <c r="D13" s="198"/>
      <c r="E13" s="196"/>
      <c r="F13" s="195"/>
      <c r="G13" s="190"/>
      <c r="H13" s="190"/>
      <c r="I13" s="190"/>
      <c r="J13" s="190"/>
      <c r="K13" s="190"/>
      <c r="L13" s="275"/>
      <c r="M13" s="278"/>
      <c r="N13" s="275"/>
      <c r="O13" s="275"/>
      <c r="P13" s="275"/>
      <c r="Q13" s="280" t="s">
        <v>124</v>
      </c>
      <c r="R13" s="275">
        <v>150</v>
      </c>
      <c r="S13" s="278"/>
      <c r="T13" s="275"/>
      <c r="U13" s="15"/>
      <c r="V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20"/>
    </row>
    <row r="14" spans="1:63" s="36" customFormat="1" ht="15" hidden="1">
      <c r="A14" s="16"/>
      <c r="B14" s="16"/>
      <c r="C14" s="157"/>
      <c r="D14" s="199" t="s">
        <v>471</v>
      </c>
      <c r="E14" s="275"/>
      <c r="F14" s="275"/>
      <c r="G14" s="290">
        <f>Resultados!G6-Resultados!G19</f>
        <v>0</v>
      </c>
      <c r="H14" s="290">
        <f>Resultados!H6-Resultados!H19</f>
        <v>0</v>
      </c>
      <c r="I14" s="290">
        <f>Resultados!I6-Resultados!I19</f>
        <v>0</v>
      </c>
      <c r="J14" s="290">
        <f>Resultados!J6-Resultados!J19</f>
        <v>0</v>
      </c>
      <c r="K14" s="290">
        <f>Resultados!K6-Resultados!K19</f>
        <v>0</v>
      </c>
      <c r="L14" s="275"/>
      <c r="M14" s="278"/>
      <c r="N14" s="275"/>
      <c r="O14" s="275"/>
      <c r="P14" s="275"/>
      <c r="Q14" s="282" t="s">
        <v>379</v>
      </c>
      <c r="R14" s="275">
        <v>180</v>
      </c>
      <c r="S14" s="278"/>
      <c r="T14" s="275"/>
      <c r="U14" s="15"/>
      <c r="V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20"/>
    </row>
    <row r="15" spans="1:63" s="3" customFormat="1">
      <c r="A15" s="16"/>
      <c r="B15" s="16"/>
      <c r="C15" s="158"/>
      <c r="D15" s="454"/>
      <c r="E15" s="299"/>
      <c r="F15" s="192"/>
      <c r="G15" s="306"/>
      <c r="H15" s="306"/>
      <c r="I15" s="306"/>
      <c r="J15" s="306"/>
      <c r="K15" s="306"/>
      <c r="L15" s="275"/>
      <c r="M15" s="278"/>
      <c r="N15" s="284"/>
      <c r="O15" s="284"/>
      <c r="P15" s="284"/>
      <c r="Q15" s="284"/>
      <c r="R15" s="284"/>
      <c r="S15" s="285"/>
      <c r="T15" s="275"/>
      <c r="U15" s="15"/>
      <c r="V15" s="16"/>
      <c r="W15" s="36"/>
      <c r="X15" s="36"/>
      <c r="Y15" s="36"/>
      <c r="Z15" s="36"/>
      <c r="AA15" s="36"/>
      <c r="AB15" s="36"/>
      <c r="AC15" s="36"/>
      <c r="AD15" s="36"/>
      <c r="AE15" s="16"/>
      <c r="AF15" s="16"/>
      <c r="AG15" s="16"/>
      <c r="AH15" s="16"/>
      <c r="AI15" s="16"/>
      <c r="AJ15" s="16"/>
      <c r="AK15" s="16"/>
      <c r="AL15" s="16"/>
      <c r="AM15" s="16"/>
      <c r="AN15" s="16"/>
      <c r="AO15" s="16"/>
      <c r="AP15" s="16"/>
      <c r="AQ15" s="16"/>
      <c r="AR15" s="16"/>
      <c r="AS15" s="16"/>
      <c r="AT15" s="116"/>
      <c r="AU15" s="116"/>
      <c r="AV15" s="116"/>
      <c r="AW15" s="116"/>
      <c r="AX15" s="116"/>
      <c r="AY15" s="116"/>
      <c r="AZ15" s="116"/>
      <c r="BA15" s="116"/>
      <c r="BB15" s="116"/>
      <c r="BC15" s="116"/>
      <c r="BD15" s="116"/>
      <c r="BE15" s="116"/>
      <c r="BF15" s="116"/>
      <c r="BG15" s="116"/>
      <c r="BH15" s="116"/>
      <c r="BI15" s="116"/>
      <c r="BJ15" s="116"/>
      <c r="BK15" s="117"/>
    </row>
    <row r="16" spans="1:63" s="3" customFormat="1">
      <c r="A16" s="16"/>
      <c r="B16" s="16"/>
      <c r="C16" s="36"/>
      <c r="D16" s="437" t="s">
        <v>208</v>
      </c>
      <c r="E16" s="455"/>
      <c r="F16" s="398"/>
      <c r="G16" s="398"/>
      <c r="H16" s="455"/>
      <c r="I16" s="398"/>
      <c r="J16" s="398"/>
      <c r="K16" s="398"/>
      <c r="L16" s="398"/>
      <c r="M16" s="438"/>
      <c r="N16" s="275"/>
      <c r="O16" s="275"/>
      <c r="P16" s="275"/>
      <c r="Q16" s="15"/>
      <c r="R16" s="15"/>
      <c r="S16" s="15"/>
      <c r="T16" s="275"/>
      <c r="U16" s="15"/>
      <c r="V16" s="16"/>
      <c r="W16" s="36"/>
      <c r="X16" s="36"/>
      <c r="Y16" s="36"/>
      <c r="Z16" s="36"/>
      <c r="AA16" s="36"/>
      <c r="AB16" s="36"/>
      <c r="AC16" s="36"/>
      <c r="AD16" s="36"/>
      <c r="AE16" s="16"/>
      <c r="AF16" s="16"/>
      <c r="AG16" s="16"/>
      <c r="AH16" s="16"/>
      <c r="AI16" s="16"/>
      <c r="AJ16" s="16"/>
      <c r="AK16" s="16"/>
      <c r="AL16" s="16"/>
      <c r="AM16" s="16"/>
      <c r="AN16" s="16"/>
      <c r="AO16" s="16"/>
      <c r="AP16" s="16"/>
      <c r="AQ16" s="16"/>
      <c r="AR16" s="16"/>
      <c r="AS16" s="16"/>
      <c r="AT16" s="116"/>
      <c r="AU16" s="116"/>
      <c r="AV16" s="116"/>
      <c r="AW16" s="116"/>
      <c r="AX16" s="116"/>
      <c r="AY16" s="116"/>
      <c r="AZ16" s="116"/>
      <c r="BA16" s="116"/>
      <c r="BB16" s="116"/>
      <c r="BC16" s="116"/>
      <c r="BD16" s="116"/>
      <c r="BE16" s="116"/>
      <c r="BF16" s="116"/>
      <c r="BG16" s="116"/>
      <c r="BH16" s="116"/>
      <c r="BI16" s="116"/>
      <c r="BJ16" s="116"/>
      <c r="BK16" s="117"/>
    </row>
    <row r="17" spans="1:63" s="3" customFormat="1" hidden="1">
      <c r="A17" s="16"/>
      <c r="B17" s="16"/>
      <c r="C17" s="36"/>
      <c r="D17" s="456">
        <f>CashFlow!$G$6</f>
        <v>0.1</v>
      </c>
      <c r="E17" s="275" t="s">
        <v>38</v>
      </c>
      <c r="F17" s="275"/>
      <c r="G17" s="275">
        <f>IF(Resultados!G22&gt;0,Resultados!G22*$D$17,0)</f>
        <v>0</v>
      </c>
      <c r="H17" s="275">
        <f>IF(Resultados!H22&gt;0,Resultados!H22*$D$17,0)</f>
        <v>0</v>
      </c>
      <c r="I17" s="275">
        <f>IF(Resultados!I22&gt;0,Resultados!I22*$D$17,0)</f>
        <v>0</v>
      </c>
      <c r="J17" s="275">
        <f>IF(Resultados!J22&gt;0,Resultados!J22*$D$17,0)</f>
        <v>0</v>
      </c>
      <c r="K17" s="275">
        <f>IF(Resultados!K22&gt;0,Resultados!K22*$D$17,0)</f>
        <v>0</v>
      </c>
      <c r="L17" s="275"/>
      <c r="M17" s="278"/>
      <c r="N17" s="275"/>
      <c r="O17" s="275"/>
      <c r="P17" s="275"/>
      <c r="Q17" s="15"/>
      <c r="R17" s="15"/>
      <c r="S17" s="15"/>
      <c r="T17" s="275"/>
      <c r="U17" s="15"/>
      <c r="V17" s="16"/>
      <c r="W17" s="36"/>
      <c r="X17" s="36"/>
      <c r="Y17" s="36"/>
      <c r="Z17" s="36"/>
      <c r="AA17" s="36"/>
      <c r="AB17" s="36"/>
      <c r="AC17" s="36"/>
      <c r="AD17" s="36"/>
      <c r="AE17" s="16"/>
      <c r="AF17" s="16"/>
      <c r="AG17" s="16"/>
      <c r="AH17" s="16"/>
      <c r="AI17" s="16"/>
      <c r="AJ17" s="16"/>
      <c r="AK17" s="16"/>
      <c r="AL17" s="16"/>
      <c r="AM17" s="16"/>
      <c r="AN17" s="16"/>
      <c r="AO17" s="16"/>
      <c r="AP17" s="16"/>
      <c r="AQ17" s="16"/>
      <c r="AR17" s="16"/>
      <c r="AS17" s="16"/>
      <c r="AT17" s="116"/>
      <c r="AU17" s="116"/>
      <c r="AV17" s="116"/>
      <c r="AW17" s="116"/>
      <c r="AX17" s="116"/>
      <c r="AY17" s="116"/>
      <c r="AZ17" s="116"/>
      <c r="BA17" s="116"/>
      <c r="BB17" s="116"/>
      <c r="BC17" s="116"/>
      <c r="BD17" s="116"/>
      <c r="BE17" s="116"/>
      <c r="BF17" s="116"/>
      <c r="BG17" s="116"/>
      <c r="BH17" s="116"/>
      <c r="BI17" s="116"/>
      <c r="BJ17" s="116"/>
      <c r="BK17" s="117"/>
    </row>
    <row r="18" spans="1:63" s="3" customFormat="1" hidden="1">
      <c r="A18" s="16"/>
      <c r="B18" s="16"/>
      <c r="C18" s="36"/>
      <c r="D18" s="281"/>
      <c r="E18" s="275" t="s">
        <v>17</v>
      </c>
      <c r="F18" s="275"/>
      <c r="G18" s="275">
        <f>IF(Resultados!G22&gt;0,Resultados!G22-G17,0)</f>
        <v>0</v>
      </c>
      <c r="H18" s="275">
        <f>IF(Resultados!H22&gt;0,Resultados!H22-H17,0)</f>
        <v>0</v>
      </c>
      <c r="I18" s="275">
        <f>IF(Resultados!I22&gt;0,Resultados!I22-I17,0)</f>
        <v>0</v>
      </c>
      <c r="J18" s="275">
        <f>IF(Resultados!J22&gt;0,Resultados!J22-J17,0)</f>
        <v>0</v>
      </c>
      <c r="K18" s="275">
        <f>IF(Resultados!K22&gt;0,Resultados!K22-K17,0)</f>
        <v>0</v>
      </c>
      <c r="L18" s="275"/>
      <c r="M18" s="278"/>
      <c r="N18" s="275"/>
      <c r="O18" s="275"/>
      <c r="P18" s="275"/>
      <c r="Q18" s="15"/>
      <c r="R18" s="15"/>
      <c r="S18" s="15"/>
      <c r="T18" s="275"/>
      <c r="U18" s="15"/>
      <c r="V18" s="16"/>
      <c r="W18" s="36"/>
      <c r="X18" s="36"/>
      <c r="Y18" s="36"/>
      <c r="Z18" s="36"/>
      <c r="AA18" s="36"/>
      <c r="AB18" s="36"/>
      <c r="AC18" s="36"/>
      <c r="AD18" s="36"/>
      <c r="AE18" s="16"/>
      <c r="AF18" s="16"/>
      <c r="AG18" s="16"/>
      <c r="AH18" s="16"/>
      <c r="AI18" s="16"/>
      <c r="AJ18" s="16"/>
      <c r="AK18" s="16"/>
      <c r="AL18" s="16"/>
      <c r="AM18" s="16"/>
      <c r="AN18" s="16"/>
      <c r="AO18" s="16"/>
      <c r="AP18" s="16"/>
      <c r="AQ18" s="16"/>
      <c r="AR18" s="16"/>
      <c r="AS18" s="16"/>
      <c r="AT18" s="116"/>
      <c r="AU18" s="116"/>
      <c r="AV18" s="116"/>
      <c r="AW18" s="116"/>
      <c r="AX18" s="116"/>
      <c r="AY18" s="116"/>
      <c r="AZ18" s="116"/>
      <c r="BA18" s="116"/>
      <c r="BB18" s="116"/>
      <c r="BC18" s="116"/>
      <c r="BD18" s="116"/>
      <c r="BE18" s="116"/>
      <c r="BF18" s="116"/>
      <c r="BG18" s="116"/>
      <c r="BH18" s="116"/>
      <c r="BI18" s="116"/>
      <c r="BJ18" s="116"/>
      <c r="BK18" s="117"/>
    </row>
    <row r="19" spans="1:63" s="3" customFormat="1">
      <c r="A19" s="16"/>
      <c r="B19" s="16"/>
      <c r="C19" s="16"/>
      <c r="D19" s="404"/>
      <c r="E19" s="284"/>
      <c r="F19" s="284"/>
      <c r="G19" s="284"/>
      <c r="H19" s="284"/>
      <c r="I19" s="284"/>
      <c r="J19" s="284"/>
      <c r="K19" s="284"/>
      <c r="L19" s="284"/>
      <c r="M19" s="436"/>
      <c r="N19" s="275"/>
      <c r="O19" s="275"/>
      <c r="P19" s="275"/>
      <c r="Q19" s="15"/>
      <c r="R19" s="15"/>
      <c r="S19" s="15"/>
      <c r="T19" s="275"/>
      <c r="U19" s="15"/>
      <c r="V19" s="16"/>
      <c r="W19" s="36"/>
      <c r="X19" s="36"/>
      <c r="Y19" s="36"/>
      <c r="Z19" s="36"/>
      <c r="AA19" s="36"/>
      <c r="AB19" s="36"/>
      <c r="AC19" s="36"/>
      <c r="AD19" s="36"/>
      <c r="AE19" s="16"/>
      <c r="AF19" s="16"/>
      <c r="AG19" s="16"/>
      <c r="AH19" s="16"/>
      <c r="AI19" s="16"/>
      <c r="AJ19" s="16"/>
      <c r="AK19" s="16"/>
      <c r="AL19" s="16"/>
      <c r="AM19" s="16"/>
      <c r="AN19" s="16"/>
      <c r="AO19" s="16"/>
      <c r="AP19" s="16"/>
      <c r="AQ19" s="16"/>
      <c r="AR19" s="16"/>
      <c r="AS19" s="16"/>
      <c r="AT19" s="116"/>
      <c r="AU19" s="116"/>
      <c r="AV19" s="116"/>
      <c r="AW19" s="116"/>
      <c r="AX19" s="116"/>
      <c r="AY19" s="116"/>
      <c r="AZ19" s="116"/>
      <c r="BA19" s="116"/>
      <c r="BB19" s="116"/>
      <c r="BC19" s="116"/>
      <c r="BD19" s="116"/>
      <c r="BE19" s="116"/>
      <c r="BF19" s="116"/>
      <c r="BG19" s="116"/>
      <c r="BH19" s="116"/>
      <c r="BI19" s="116"/>
      <c r="BJ19" s="116"/>
      <c r="BK19" s="117"/>
    </row>
    <row r="20" spans="1:63" s="3" customFormat="1">
      <c r="A20" s="16"/>
      <c r="B20" s="16"/>
      <c r="C20" s="16"/>
      <c r="D20" s="581" t="s">
        <v>209</v>
      </c>
      <c r="E20" s="398"/>
      <c r="F20" s="398"/>
      <c r="G20" s="398"/>
      <c r="H20" s="398"/>
      <c r="I20" s="398"/>
      <c r="J20" s="398"/>
      <c r="K20" s="398"/>
      <c r="L20" s="398"/>
      <c r="M20" s="438"/>
      <c r="N20" s="275"/>
      <c r="O20" s="408" t="s">
        <v>207</v>
      </c>
      <c r="P20" s="275"/>
      <c r="Q20" s="15"/>
      <c r="R20" s="15"/>
      <c r="S20" s="15"/>
      <c r="T20" s="275"/>
      <c r="U20" s="15"/>
      <c r="V20" s="16"/>
      <c r="W20" s="36"/>
      <c r="X20" s="36"/>
      <c r="Y20" s="36"/>
      <c r="Z20" s="36"/>
      <c r="AA20" s="36"/>
      <c r="AB20" s="36"/>
      <c r="AC20" s="36"/>
      <c r="AD20" s="36"/>
      <c r="AE20" s="16"/>
      <c r="AF20" s="16"/>
      <c r="AG20" s="16"/>
      <c r="AH20" s="16"/>
      <c r="AI20" s="16"/>
      <c r="AJ20" s="16"/>
      <c r="AK20" s="16"/>
      <c r="AL20" s="16"/>
      <c r="AM20" s="16"/>
      <c r="AN20" s="16"/>
      <c r="AO20" s="16"/>
      <c r="AP20" s="16"/>
      <c r="AQ20" s="16"/>
      <c r="AR20" s="16"/>
      <c r="AS20" s="16"/>
      <c r="AT20" s="116"/>
      <c r="AU20" s="116"/>
      <c r="AV20" s="116"/>
      <c r="AW20" s="116"/>
      <c r="AX20" s="116"/>
      <c r="AY20" s="116"/>
      <c r="AZ20" s="116"/>
      <c r="BA20" s="116"/>
      <c r="BB20" s="116"/>
      <c r="BC20" s="116"/>
      <c r="BD20" s="116"/>
      <c r="BE20" s="116"/>
      <c r="BF20" s="116"/>
      <c r="BG20" s="116"/>
      <c r="BH20" s="116"/>
      <c r="BI20" s="116"/>
      <c r="BJ20" s="116"/>
      <c r="BK20" s="117"/>
    </row>
    <row r="21" spans="1:63" s="3" customFormat="1" hidden="1">
      <c r="A21" s="36"/>
      <c r="B21" s="36"/>
      <c r="C21" s="36"/>
      <c r="D21" s="281"/>
      <c r="E21" s="275"/>
      <c r="F21" s="275"/>
      <c r="G21" s="275"/>
      <c r="H21" s="275"/>
      <c r="I21" s="275"/>
      <c r="J21" s="275"/>
      <c r="K21" s="275"/>
      <c r="L21" s="275"/>
      <c r="M21" s="278"/>
      <c r="N21" s="15"/>
      <c r="O21" s="439" t="s">
        <v>10</v>
      </c>
      <c r="P21" s="15"/>
      <c r="Q21" s="15"/>
      <c r="R21" s="15"/>
      <c r="S21" s="15"/>
      <c r="T21" s="275"/>
      <c r="U21" s="275"/>
      <c r="V21" s="16"/>
      <c r="W21" s="36"/>
      <c r="X21" s="36"/>
      <c r="Y21" s="36"/>
      <c r="Z21" s="36"/>
      <c r="AA21" s="36"/>
      <c r="AB21" s="36"/>
      <c r="AC21" s="36"/>
      <c r="AD21" s="36"/>
      <c r="AE21" s="16"/>
      <c r="AF21" s="16"/>
      <c r="AG21" s="16"/>
      <c r="AH21" s="16"/>
      <c r="AI21" s="16"/>
      <c r="AJ21" s="16"/>
      <c r="AK21" s="16"/>
      <c r="AL21" s="16"/>
      <c r="AM21" s="16"/>
      <c r="AN21" s="16"/>
      <c r="AO21" s="16"/>
      <c r="AP21" s="16"/>
      <c r="AQ21" s="16"/>
      <c r="AR21" s="16"/>
      <c r="AS21" s="16"/>
      <c r="AT21" s="116"/>
      <c r="AU21" s="116"/>
      <c r="AV21" s="116"/>
      <c r="AW21" s="116"/>
      <c r="AX21" s="116"/>
      <c r="AY21" s="116"/>
      <c r="AZ21" s="116"/>
      <c r="BA21" s="116"/>
      <c r="BB21" s="116"/>
      <c r="BC21" s="116"/>
      <c r="BD21" s="116"/>
      <c r="BE21" s="116"/>
      <c r="BF21" s="116"/>
      <c r="BG21" s="116"/>
      <c r="BH21" s="116"/>
      <c r="BI21" s="116"/>
      <c r="BJ21" s="116"/>
      <c r="BK21" s="117"/>
    </row>
    <row r="22" spans="1:63" s="3" customFormat="1" hidden="1">
      <c r="A22" s="36"/>
      <c r="B22" s="36"/>
      <c r="C22" s="36"/>
      <c r="D22" s="281"/>
      <c r="E22" s="286" t="s">
        <v>141</v>
      </c>
      <c r="F22" s="275"/>
      <c r="G22" s="287">
        <f>Resultados!$E$21</f>
        <v>0.25</v>
      </c>
      <c r="H22" s="275"/>
      <c r="I22" s="275"/>
      <c r="J22" s="275"/>
      <c r="K22" s="275"/>
      <c r="L22" s="275"/>
      <c r="M22" s="278"/>
      <c r="N22" s="15"/>
      <c r="O22" s="271"/>
      <c r="P22" s="15"/>
      <c r="Q22" s="15"/>
      <c r="R22" s="15"/>
      <c r="S22" s="15"/>
      <c r="T22" s="275"/>
      <c r="U22" s="275"/>
      <c r="V22" s="16"/>
      <c r="W22" s="36"/>
      <c r="X22" s="36"/>
      <c r="Y22" s="36"/>
      <c r="Z22" s="36"/>
      <c r="AA22" s="36"/>
      <c r="AB22" s="36"/>
      <c r="AC22" s="36"/>
      <c r="AD22" s="36"/>
      <c r="AE22" s="16"/>
      <c r="AF22" s="16"/>
      <c r="AG22" s="16"/>
      <c r="AH22" s="16"/>
      <c r="AI22" s="16"/>
      <c r="AJ22" s="16"/>
      <c r="AK22" s="16"/>
      <c r="AL22" s="16"/>
      <c r="AM22" s="16"/>
      <c r="AN22" s="16"/>
      <c r="AO22" s="16"/>
      <c r="AP22" s="16"/>
      <c r="AQ22" s="16"/>
      <c r="AR22" s="16"/>
      <c r="AS22" s="16"/>
      <c r="AT22" s="116"/>
      <c r="AU22" s="116"/>
      <c r="AV22" s="116"/>
      <c r="AW22" s="116"/>
      <c r="AX22" s="116"/>
      <c r="AY22" s="116"/>
      <c r="AZ22" s="116"/>
      <c r="BA22" s="116"/>
      <c r="BB22" s="116"/>
      <c r="BC22" s="116"/>
      <c r="BD22" s="116"/>
      <c r="BE22" s="116"/>
      <c r="BF22" s="116"/>
      <c r="BG22" s="116"/>
      <c r="BH22" s="116"/>
      <c r="BI22" s="116"/>
      <c r="BJ22" s="116"/>
      <c r="BK22" s="117"/>
    </row>
    <row r="23" spans="1:63" s="3" customFormat="1">
      <c r="A23" s="36"/>
      <c r="B23" s="36"/>
      <c r="C23" s="36"/>
      <c r="D23" s="281"/>
      <c r="E23" s="275" t="s">
        <v>101</v>
      </c>
      <c r="F23" s="275"/>
      <c r="G23" s="275">
        <f>'1'!$M$33</f>
        <v>0</v>
      </c>
      <c r="H23" s="275"/>
      <c r="I23" s="275"/>
      <c r="J23" s="275"/>
      <c r="K23" s="275"/>
      <c r="L23" s="275"/>
      <c r="M23" s="278"/>
      <c r="N23" s="15"/>
      <c r="O23" s="292">
        <f>SB!F109</f>
        <v>0</v>
      </c>
      <c r="P23" s="15"/>
      <c r="Q23" s="15"/>
      <c r="R23" s="15"/>
      <c r="S23" s="15"/>
      <c r="T23" s="275"/>
      <c r="U23" s="275"/>
      <c r="V23" s="16"/>
      <c r="W23" s="36"/>
      <c r="X23" s="36"/>
      <c r="Y23" s="36"/>
      <c r="Z23" s="36"/>
      <c r="AA23" s="36"/>
      <c r="AB23" s="36"/>
      <c r="AC23" s="36"/>
      <c r="AD23" s="36"/>
      <c r="AE23" s="16"/>
      <c r="AF23" s="16"/>
      <c r="AG23" s="16"/>
      <c r="AH23" s="16"/>
      <c r="AI23" s="16"/>
      <c r="AJ23" s="16"/>
      <c r="AK23" s="16"/>
      <c r="AL23" s="16"/>
      <c r="AM23" s="16"/>
      <c r="AN23" s="16"/>
      <c r="AO23" s="16"/>
      <c r="AP23" s="16"/>
      <c r="AQ23" s="16"/>
      <c r="AR23" s="16"/>
      <c r="AS23" s="16"/>
      <c r="AT23" s="116"/>
      <c r="AU23" s="116"/>
      <c r="AV23" s="116"/>
      <c r="AW23" s="116"/>
      <c r="AX23" s="116"/>
      <c r="AY23" s="116"/>
      <c r="AZ23" s="116"/>
      <c r="BA23" s="116"/>
      <c r="BB23" s="116"/>
      <c r="BC23" s="116"/>
      <c r="BD23" s="116"/>
      <c r="BE23" s="116"/>
      <c r="BF23" s="116"/>
      <c r="BG23" s="116"/>
      <c r="BH23" s="116"/>
      <c r="BI23" s="116"/>
      <c r="BJ23" s="116"/>
      <c r="BK23" s="117"/>
    </row>
    <row r="24" spans="1:63" s="3" customFormat="1">
      <c r="A24" s="36"/>
      <c r="B24" s="36"/>
      <c r="C24" s="36"/>
      <c r="D24" s="281"/>
      <c r="E24" s="275" t="s">
        <v>102</v>
      </c>
      <c r="F24" s="275"/>
      <c r="G24" s="275">
        <f>'1'!$F$36</f>
        <v>0</v>
      </c>
      <c r="H24" s="275"/>
      <c r="I24" s="275"/>
      <c r="J24" s="275"/>
      <c r="K24" s="275"/>
      <c r="L24" s="275"/>
      <c r="M24" s="278"/>
      <c r="N24" s="15"/>
      <c r="O24" s="292">
        <f>SB!F136</f>
        <v>0</v>
      </c>
      <c r="P24" s="15"/>
      <c r="Q24" s="15"/>
      <c r="R24" s="15"/>
      <c r="S24" s="15"/>
      <c r="T24" s="275"/>
      <c r="U24" s="275"/>
      <c r="V24" s="16"/>
      <c r="W24" s="36"/>
      <c r="X24" s="36"/>
      <c r="Y24" s="36"/>
      <c r="Z24" s="36"/>
      <c r="AA24" s="36"/>
      <c r="AB24" s="36"/>
      <c r="AC24" s="36"/>
      <c r="AD24" s="36"/>
      <c r="AE24" s="16"/>
      <c r="AF24" s="16"/>
      <c r="AG24" s="16"/>
      <c r="AH24" s="16"/>
      <c r="AI24" s="16"/>
      <c r="AJ24" s="16"/>
      <c r="AK24" s="16"/>
      <c r="AL24" s="16"/>
      <c r="AM24" s="16"/>
      <c r="AN24" s="16"/>
      <c r="AO24" s="16"/>
      <c r="AP24" s="16"/>
      <c r="AQ24" s="16"/>
      <c r="AR24" s="16"/>
      <c r="AS24" s="16"/>
      <c r="AT24" s="116"/>
      <c r="AU24" s="116"/>
      <c r="AV24" s="116"/>
      <c r="AW24" s="116"/>
      <c r="AX24" s="116"/>
      <c r="AY24" s="116"/>
      <c r="AZ24" s="116"/>
      <c r="BA24" s="116"/>
      <c r="BB24" s="116"/>
      <c r="BC24" s="116"/>
      <c r="BD24" s="116"/>
      <c r="BE24" s="116"/>
      <c r="BF24" s="116"/>
      <c r="BG24" s="116"/>
      <c r="BH24" s="116"/>
      <c r="BI24" s="116"/>
      <c r="BJ24" s="116"/>
      <c r="BK24" s="117"/>
    </row>
    <row r="25" spans="1:63" s="3" customFormat="1">
      <c r="A25" s="36"/>
      <c r="B25" s="36"/>
      <c r="C25" s="36"/>
      <c r="D25" s="281"/>
      <c r="E25" s="275" t="s">
        <v>103</v>
      </c>
      <c r="F25" s="275"/>
      <c r="G25" s="275">
        <f>SB!$O$110</f>
        <v>0</v>
      </c>
      <c r="H25" s="275"/>
      <c r="I25" s="275"/>
      <c r="J25" s="275"/>
      <c r="K25" s="275"/>
      <c r="L25" s="275"/>
      <c r="M25" s="278"/>
      <c r="N25" s="15"/>
      <c r="O25" s="292">
        <f>O23-O24</f>
        <v>0</v>
      </c>
      <c r="P25" s="15"/>
      <c r="Q25" s="15"/>
      <c r="R25" s="15"/>
      <c r="S25" s="15"/>
      <c r="T25" s="275"/>
      <c r="U25" s="275"/>
      <c r="V25" s="16"/>
      <c r="W25" s="36"/>
      <c r="X25" s="36"/>
      <c r="Y25" s="36"/>
      <c r="Z25" s="36"/>
      <c r="AA25" s="36"/>
      <c r="AB25" s="36"/>
      <c r="AC25" s="36"/>
      <c r="AD25" s="36"/>
      <c r="AE25" s="16"/>
      <c r="AF25" s="16"/>
      <c r="AG25" s="16"/>
      <c r="AH25" s="16"/>
      <c r="AI25" s="16"/>
      <c r="AJ25" s="16"/>
      <c r="AK25" s="16"/>
      <c r="AL25" s="16"/>
      <c r="AM25" s="16"/>
      <c r="AN25" s="16"/>
      <c r="AO25" s="16"/>
      <c r="AP25" s="16"/>
      <c r="AQ25" s="16"/>
      <c r="AR25" s="16"/>
      <c r="AS25" s="16"/>
      <c r="AT25" s="116"/>
      <c r="AU25" s="116"/>
      <c r="AV25" s="116"/>
      <c r="AW25" s="116"/>
      <c r="AX25" s="116"/>
      <c r="AY25" s="116"/>
      <c r="AZ25" s="116"/>
      <c r="BA25" s="116"/>
      <c r="BB25" s="116"/>
      <c r="BC25" s="116"/>
      <c r="BD25" s="116"/>
      <c r="BE25" s="116"/>
      <c r="BF25" s="116"/>
      <c r="BG25" s="116"/>
      <c r="BH25" s="116"/>
      <c r="BI25" s="116"/>
      <c r="BJ25" s="116"/>
      <c r="BK25" s="117"/>
    </row>
    <row r="26" spans="1:63" s="3" customFormat="1">
      <c r="A26" s="36"/>
      <c r="B26" s="36"/>
      <c r="C26" s="36"/>
      <c r="D26" s="281"/>
      <c r="E26" s="275"/>
      <c r="F26" s="275"/>
      <c r="G26" s="275">
        <f>SUM(G23:G25)</f>
        <v>0</v>
      </c>
      <c r="H26" s="275">
        <f>'1'!$F$48</f>
        <v>0</v>
      </c>
      <c r="I26" s="275" t="str">
        <f>IF(H26=G26,"OK","error")</f>
        <v>OK</v>
      </c>
      <c r="J26" s="275"/>
      <c r="K26" s="275"/>
      <c r="L26" s="275"/>
      <c r="M26" s="278"/>
      <c r="N26" s="15"/>
      <c r="O26" s="292"/>
      <c r="P26" s="15"/>
      <c r="Q26" s="15"/>
      <c r="R26" s="15"/>
      <c r="S26" s="15"/>
      <c r="T26" s="275"/>
      <c r="U26" s="275"/>
      <c r="V26" s="16"/>
      <c r="W26" s="36"/>
      <c r="X26" s="36"/>
      <c r="Y26" s="36"/>
      <c r="Z26" s="36"/>
      <c r="AA26" s="36"/>
      <c r="AB26" s="36"/>
      <c r="AC26" s="36"/>
      <c r="AD26" s="36"/>
      <c r="AE26" s="16"/>
      <c r="AF26" s="16"/>
      <c r="AG26" s="16"/>
      <c r="AH26" s="16"/>
      <c r="AI26" s="16"/>
      <c r="AJ26" s="16"/>
      <c r="AK26" s="16"/>
      <c r="AL26" s="16"/>
      <c r="AM26" s="16"/>
      <c r="AN26" s="16"/>
      <c r="AO26" s="16"/>
      <c r="AP26" s="16"/>
      <c r="AQ26" s="16"/>
      <c r="AR26" s="16"/>
      <c r="AS26" s="16"/>
      <c r="AT26" s="116"/>
      <c r="AU26" s="116"/>
      <c r="AV26" s="116"/>
      <c r="AW26" s="116"/>
      <c r="AX26" s="116"/>
      <c r="AY26" s="116"/>
      <c r="AZ26" s="116"/>
      <c r="BA26" s="116"/>
      <c r="BB26" s="116"/>
      <c r="BC26" s="116"/>
      <c r="BD26" s="116"/>
      <c r="BE26" s="116"/>
      <c r="BF26" s="116"/>
      <c r="BG26" s="116"/>
      <c r="BH26" s="116"/>
      <c r="BI26" s="116"/>
      <c r="BJ26" s="116"/>
      <c r="BK26" s="117"/>
    </row>
    <row r="27" spans="1:63" s="3" customFormat="1">
      <c r="A27" s="36"/>
      <c r="B27" s="36"/>
      <c r="C27" s="36"/>
      <c r="D27" s="281"/>
      <c r="E27" s="275" t="s">
        <v>106</v>
      </c>
      <c r="F27" s="275"/>
      <c r="G27" s="275">
        <f>'2'!$M$16</f>
        <v>0</v>
      </c>
      <c r="H27" s="288" t="e">
        <f>G27/G26</f>
        <v>#DIV/0!</v>
      </c>
      <c r="I27" s="275"/>
      <c r="J27" s="275"/>
      <c r="K27" s="275"/>
      <c r="L27" s="275"/>
      <c r="M27" s="278"/>
      <c r="N27" s="15"/>
      <c r="O27" s="292">
        <f>'1'!F36</f>
        <v>0</v>
      </c>
      <c r="P27" s="15"/>
      <c r="Q27" s="15"/>
      <c r="R27" s="15"/>
      <c r="S27" s="15"/>
      <c r="T27" s="275"/>
      <c r="U27" s="275"/>
      <c r="V27" s="16"/>
      <c r="W27" s="36"/>
      <c r="X27" s="36"/>
      <c r="Y27" s="36"/>
      <c r="Z27" s="36"/>
      <c r="AA27" s="36"/>
      <c r="AB27" s="36"/>
      <c r="AC27" s="36"/>
      <c r="AD27" s="36"/>
      <c r="AE27" s="16"/>
      <c r="AF27" s="16"/>
      <c r="AG27" s="16"/>
      <c r="AH27" s="16"/>
      <c r="AI27" s="16"/>
      <c r="AJ27" s="16"/>
      <c r="AK27" s="16"/>
      <c r="AL27" s="16"/>
      <c r="AM27" s="16"/>
      <c r="AN27" s="16"/>
      <c r="AO27" s="16"/>
      <c r="AP27" s="16"/>
      <c r="AQ27" s="16"/>
      <c r="AR27" s="16"/>
      <c r="AS27" s="16"/>
      <c r="AT27" s="116"/>
      <c r="AU27" s="116"/>
      <c r="AV27" s="116"/>
      <c r="AW27" s="116"/>
      <c r="AX27" s="116"/>
      <c r="AY27" s="116"/>
      <c r="AZ27" s="116"/>
      <c r="BA27" s="116"/>
      <c r="BB27" s="116"/>
      <c r="BC27" s="116"/>
      <c r="BD27" s="116"/>
      <c r="BE27" s="116"/>
      <c r="BF27" s="116"/>
      <c r="BG27" s="116"/>
      <c r="BH27" s="116"/>
      <c r="BI27" s="116"/>
      <c r="BJ27" s="116"/>
      <c r="BK27" s="117"/>
    </row>
    <row r="28" spans="1:63" s="3" customFormat="1">
      <c r="A28" s="36"/>
      <c r="B28" s="36"/>
      <c r="C28" s="36"/>
      <c r="D28" s="281"/>
      <c r="E28" s="275" t="s">
        <v>40</v>
      </c>
      <c r="F28" s="275"/>
      <c r="G28" s="275"/>
      <c r="H28" s="288"/>
      <c r="I28" s="275"/>
      <c r="J28" s="275"/>
      <c r="K28" s="275"/>
      <c r="L28" s="275"/>
      <c r="M28" s="278"/>
      <c r="N28" s="15"/>
      <c r="O28" s="292">
        <v>0</v>
      </c>
      <c r="P28" s="15"/>
      <c r="Q28" s="15"/>
      <c r="R28" s="15"/>
      <c r="S28" s="15"/>
      <c r="T28" s="275"/>
      <c r="U28" s="275"/>
      <c r="V28" s="16"/>
      <c r="W28" s="36"/>
      <c r="X28" s="36"/>
      <c r="Y28" s="36"/>
      <c r="Z28" s="36"/>
      <c r="AA28" s="36"/>
      <c r="AB28" s="36"/>
      <c r="AC28" s="36"/>
      <c r="AD28" s="36"/>
      <c r="AE28" s="16"/>
      <c r="AF28" s="16"/>
      <c r="AG28" s="16"/>
      <c r="AH28" s="16"/>
      <c r="AI28" s="16"/>
      <c r="AJ28" s="16"/>
      <c r="AK28" s="16"/>
      <c r="AL28" s="16"/>
      <c r="AM28" s="16"/>
      <c r="AN28" s="16"/>
      <c r="AO28" s="16"/>
      <c r="AP28" s="16"/>
      <c r="AQ28" s="16"/>
      <c r="AR28" s="16"/>
      <c r="AS28" s="16"/>
      <c r="AT28" s="116"/>
      <c r="AU28" s="116"/>
      <c r="AV28" s="116"/>
      <c r="AW28" s="116"/>
      <c r="AX28" s="116"/>
      <c r="AY28" s="116"/>
      <c r="AZ28" s="116"/>
      <c r="BA28" s="116"/>
      <c r="BB28" s="116"/>
      <c r="BC28" s="116"/>
      <c r="BD28" s="116"/>
      <c r="BE28" s="116"/>
      <c r="BF28" s="116"/>
      <c r="BG28" s="116"/>
      <c r="BH28" s="116"/>
      <c r="BI28" s="116"/>
      <c r="BJ28" s="116"/>
      <c r="BK28" s="117"/>
    </row>
    <row r="29" spans="1:63" s="3" customFormat="1">
      <c r="A29" s="36"/>
      <c r="B29" s="36"/>
      <c r="C29" s="36"/>
      <c r="D29" s="281"/>
      <c r="E29" s="275"/>
      <c r="F29" s="275"/>
      <c r="G29" s="286" t="s">
        <v>104</v>
      </c>
      <c r="H29" s="288">
        <f>'2'!$M$19</f>
        <v>0</v>
      </c>
      <c r="I29" s="275"/>
      <c r="J29" s="275"/>
      <c r="K29" s="275"/>
      <c r="L29" s="275"/>
      <c r="M29" s="278"/>
      <c r="N29" s="15"/>
      <c r="O29" s="292">
        <f>'1'!F37</f>
        <v>0</v>
      </c>
      <c r="P29" s="15"/>
      <c r="Q29" s="15"/>
      <c r="R29" s="15"/>
      <c r="S29" s="15"/>
      <c r="T29" s="275"/>
      <c r="U29" s="275"/>
      <c r="V29" s="16"/>
      <c r="W29" s="36"/>
      <c r="X29" s="36"/>
      <c r="Y29" s="36"/>
      <c r="Z29" s="36"/>
      <c r="AA29" s="36"/>
      <c r="AB29" s="36"/>
      <c r="AC29" s="36"/>
      <c r="AD29" s="36"/>
      <c r="AE29" s="16"/>
      <c r="AF29" s="16"/>
      <c r="AG29" s="16"/>
      <c r="AH29" s="16"/>
      <c r="AI29" s="16"/>
      <c r="AJ29" s="16"/>
      <c r="AK29" s="16"/>
      <c r="AL29" s="16"/>
      <c r="AM29" s="16"/>
      <c r="AN29" s="16"/>
      <c r="AO29" s="16"/>
      <c r="AP29" s="16"/>
      <c r="AQ29" s="16"/>
      <c r="AR29" s="16"/>
      <c r="AS29" s="16"/>
      <c r="AT29" s="116"/>
      <c r="AU29" s="116"/>
      <c r="AV29" s="116"/>
      <c r="AW29" s="116"/>
      <c r="AX29" s="116"/>
      <c r="AY29" s="116"/>
      <c r="AZ29" s="116"/>
      <c r="BA29" s="116"/>
      <c r="BB29" s="116"/>
      <c r="BC29" s="116"/>
      <c r="BD29" s="116"/>
      <c r="BE29" s="116"/>
      <c r="BF29" s="116"/>
      <c r="BG29" s="116"/>
      <c r="BH29" s="116"/>
      <c r="BI29" s="116"/>
      <c r="BJ29" s="116"/>
      <c r="BK29" s="117"/>
    </row>
    <row r="30" spans="1:63" s="3" customFormat="1">
      <c r="A30" s="36"/>
      <c r="B30" s="36"/>
      <c r="C30" s="36"/>
      <c r="D30" s="281"/>
      <c r="E30" s="275"/>
      <c r="F30" s="275"/>
      <c r="G30" s="286" t="s">
        <v>105</v>
      </c>
      <c r="H30" s="288">
        <f>100%-H29</f>
        <v>1</v>
      </c>
      <c r="I30" s="275"/>
      <c r="J30" s="275"/>
      <c r="K30" s="275"/>
      <c r="L30" s="275"/>
      <c r="M30" s="278"/>
      <c r="N30" s="15"/>
      <c r="O30" s="292">
        <f>SUM(O27:O29)</f>
        <v>0</v>
      </c>
      <c r="P30" s="15"/>
      <c r="Q30" s="15"/>
      <c r="R30" s="15"/>
      <c r="S30" s="15"/>
      <c r="T30" s="275"/>
      <c r="U30" s="275"/>
      <c r="V30" s="16"/>
      <c r="W30" s="36"/>
      <c r="X30" s="36"/>
      <c r="Y30" s="36"/>
      <c r="Z30" s="36"/>
      <c r="AA30" s="36"/>
      <c r="AB30" s="36"/>
      <c r="AC30" s="36"/>
      <c r="AD30" s="36"/>
      <c r="AE30" s="16"/>
      <c r="AF30" s="16"/>
      <c r="AG30" s="16"/>
      <c r="AH30" s="16"/>
      <c r="AI30" s="16"/>
      <c r="AJ30" s="16"/>
      <c r="AK30" s="16"/>
      <c r="AL30" s="16"/>
      <c r="AM30" s="16"/>
      <c r="AN30" s="16"/>
      <c r="AO30" s="16"/>
      <c r="AP30" s="16"/>
      <c r="AQ30" s="16"/>
      <c r="AR30" s="16"/>
      <c r="AS30" s="16"/>
      <c r="AT30" s="116"/>
      <c r="AU30" s="116"/>
      <c r="AV30" s="116"/>
      <c r="AW30" s="116"/>
      <c r="AX30" s="116"/>
      <c r="AY30" s="116"/>
      <c r="AZ30" s="116"/>
      <c r="BA30" s="116"/>
      <c r="BB30" s="116"/>
      <c r="BC30" s="116"/>
      <c r="BD30" s="116"/>
      <c r="BE30" s="116"/>
      <c r="BF30" s="116"/>
      <c r="BG30" s="116"/>
      <c r="BH30" s="116"/>
      <c r="BI30" s="116"/>
      <c r="BJ30" s="116"/>
      <c r="BK30" s="117"/>
    </row>
    <row r="31" spans="1:63" s="3" customFormat="1" ht="3" customHeight="1">
      <c r="A31" s="36"/>
      <c r="B31" s="36"/>
      <c r="C31" s="36"/>
      <c r="D31" s="281"/>
      <c r="E31" s="275"/>
      <c r="F31" s="275"/>
      <c r="G31" s="275"/>
      <c r="H31" s="275"/>
      <c r="I31" s="275"/>
      <c r="J31" s="275"/>
      <c r="K31" s="275"/>
      <c r="L31" s="275"/>
      <c r="M31" s="278"/>
      <c r="N31" s="15"/>
      <c r="O31" s="292"/>
      <c r="P31" s="15"/>
      <c r="Q31" s="15"/>
      <c r="R31" s="15"/>
      <c r="S31" s="15"/>
      <c r="T31" s="275"/>
      <c r="U31" s="275"/>
      <c r="V31" s="16"/>
      <c r="W31" s="36"/>
      <c r="X31" s="36"/>
      <c r="Y31" s="36"/>
      <c r="Z31" s="36"/>
      <c r="AA31" s="36"/>
      <c r="AB31" s="36"/>
      <c r="AC31" s="36"/>
      <c r="AD31" s="36"/>
      <c r="AE31" s="16"/>
      <c r="AF31" s="16"/>
      <c r="AG31" s="16"/>
      <c r="AH31" s="16"/>
      <c r="AI31" s="16"/>
      <c r="AJ31" s="16"/>
      <c r="AK31" s="16"/>
      <c r="AL31" s="16"/>
      <c r="AM31" s="16"/>
      <c r="AN31" s="16"/>
      <c r="AO31" s="16"/>
      <c r="AP31" s="16"/>
      <c r="AQ31" s="16"/>
      <c r="AR31" s="16"/>
      <c r="AS31" s="16"/>
      <c r="AT31" s="116"/>
      <c r="AU31" s="116"/>
      <c r="AV31" s="116"/>
      <c r="AW31" s="116"/>
      <c r="AX31" s="116"/>
      <c r="AY31" s="116"/>
      <c r="AZ31" s="116"/>
      <c r="BA31" s="116"/>
      <c r="BB31" s="116"/>
      <c r="BC31" s="116"/>
      <c r="BD31" s="116"/>
      <c r="BE31" s="116"/>
      <c r="BF31" s="116"/>
      <c r="BG31" s="116"/>
      <c r="BH31" s="116"/>
      <c r="BI31" s="116"/>
      <c r="BJ31" s="116"/>
      <c r="BK31" s="117"/>
    </row>
    <row r="32" spans="1:63" s="3" customFormat="1">
      <c r="A32" s="36"/>
      <c r="B32" s="36"/>
      <c r="C32" s="36"/>
      <c r="D32" s="281"/>
      <c r="E32" s="275" t="s">
        <v>104</v>
      </c>
      <c r="F32" s="275"/>
      <c r="G32" s="275">
        <f>'2'!M10</f>
        <v>0</v>
      </c>
      <c r="H32" s="288">
        <f>IF(H26=0,0,G32/H26)</f>
        <v>0</v>
      </c>
      <c r="I32" s="275"/>
      <c r="J32" s="275"/>
      <c r="K32" s="275"/>
      <c r="L32" s="275"/>
      <c r="M32" s="278"/>
      <c r="N32" s="15"/>
      <c r="O32" s="292">
        <f>O23-O24+O27+O28+O29</f>
        <v>0</v>
      </c>
      <c r="P32" s="15"/>
      <c r="Q32" s="15"/>
      <c r="R32" s="15"/>
      <c r="S32" s="15"/>
      <c r="T32" s="275"/>
      <c r="U32" s="275"/>
      <c r="V32" s="16"/>
      <c r="W32" s="36"/>
      <c r="X32" s="36"/>
      <c r="Y32" s="36"/>
      <c r="Z32" s="36"/>
      <c r="AA32" s="36"/>
      <c r="AB32" s="36"/>
      <c r="AC32" s="36"/>
      <c r="AD32" s="36"/>
      <c r="AE32" s="16"/>
      <c r="AF32" s="16"/>
      <c r="AG32" s="16"/>
      <c r="AH32" s="16"/>
      <c r="AI32" s="16"/>
      <c r="AJ32" s="16"/>
      <c r="AK32" s="16"/>
      <c r="AL32" s="16"/>
      <c r="AM32" s="16"/>
      <c r="AN32" s="16"/>
      <c r="AO32" s="16"/>
      <c r="AP32" s="16"/>
      <c r="AQ32" s="16"/>
      <c r="AR32" s="16"/>
      <c r="AS32" s="16"/>
      <c r="AT32" s="116"/>
      <c r="AU32" s="116"/>
      <c r="AV32" s="116"/>
      <c r="AW32" s="116"/>
      <c r="AX32" s="116"/>
      <c r="AY32" s="116"/>
      <c r="AZ32" s="116"/>
      <c r="BA32" s="116"/>
      <c r="BB32" s="116"/>
      <c r="BC32" s="116"/>
      <c r="BD32" s="116"/>
      <c r="BE32" s="116"/>
      <c r="BF32" s="116"/>
      <c r="BG32" s="116"/>
      <c r="BH32" s="116"/>
      <c r="BI32" s="116"/>
      <c r="BJ32" s="116"/>
      <c r="BK32" s="117"/>
    </row>
    <row r="33" spans="1:63" s="3" customFormat="1">
      <c r="A33" s="36"/>
      <c r="B33" s="36"/>
      <c r="C33" s="36"/>
      <c r="D33" s="281"/>
      <c r="E33" s="275" t="s">
        <v>40</v>
      </c>
      <c r="F33" s="275"/>
      <c r="G33" s="275">
        <f>'2'!M11</f>
        <v>0</v>
      </c>
      <c r="H33" s="288">
        <f>IF(H26=0,0,G33/H26)</f>
        <v>0</v>
      </c>
      <c r="I33" s="275"/>
      <c r="J33" s="275"/>
      <c r="K33" s="275"/>
      <c r="L33" s="275"/>
      <c r="M33" s="278"/>
      <c r="N33" s="15"/>
      <c r="O33" s="293"/>
      <c r="P33" s="15"/>
      <c r="Q33" s="15"/>
      <c r="R33" s="15"/>
      <c r="S33" s="15"/>
      <c r="T33" s="275"/>
      <c r="U33" s="275"/>
      <c r="V33" s="16"/>
      <c r="W33" s="36"/>
      <c r="X33" s="36"/>
      <c r="Y33" s="36"/>
      <c r="Z33" s="36"/>
      <c r="AA33" s="36"/>
      <c r="AB33" s="36"/>
      <c r="AC33" s="36"/>
      <c r="AD33" s="36"/>
      <c r="AE33" s="16"/>
      <c r="AF33" s="16"/>
      <c r="AG33" s="16"/>
      <c r="AH33" s="16"/>
      <c r="AI33" s="16"/>
      <c r="AJ33" s="16"/>
      <c r="AK33" s="16"/>
      <c r="AL33" s="16"/>
      <c r="AM33" s="16"/>
      <c r="AN33" s="16"/>
      <c r="AO33" s="16"/>
      <c r="AP33" s="16"/>
      <c r="AQ33" s="16"/>
      <c r="AR33" s="16"/>
      <c r="AS33" s="16"/>
      <c r="AT33" s="116"/>
      <c r="AU33" s="116"/>
      <c r="AV33" s="116"/>
      <c r="AW33" s="116"/>
      <c r="AX33" s="116"/>
      <c r="AY33" s="116"/>
      <c r="AZ33" s="116"/>
      <c r="BA33" s="116"/>
      <c r="BB33" s="116"/>
      <c r="BC33" s="116"/>
      <c r="BD33" s="116"/>
      <c r="BE33" s="116"/>
      <c r="BF33" s="116"/>
      <c r="BG33" s="116"/>
      <c r="BH33" s="116"/>
      <c r="BI33" s="116"/>
      <c r="BJ33" s="116"/>
      <c r="BK33" s="117"/>
    </row>
    <row r="34" spans="1:63" s="3" customFormat="1">
      <c r="A34" s="36"/>
      <c r="B34" s="36"/>
      <c r="C34" s="36"/>
      <c r="D34" s="281"/>
      <c r="E34" s="275" t="s">
        <v>108</v>
      </c>
      <c r="F34" s="275"/>
      <c r="G34" s="275">
        <f>G26-G32-G33</f>
        <v>0</v>
      </c>
      <c r="H34" s="288">
        <f>IF(H26=0,0,G34/H26)</f>
        <v>0</v>
      </c>
      <c r="I34" s="275"/>
      <c r="J34" s="275"/>
      <c r="K34" s="275"/>
      <c r="L34" s="275"/>
      <c r="M34" s="278"/>
      <c r="N34" s="15"/>
      <c r="O34" s="271"/>
      <c r="P34" s="15"/>
      <c r="Q34" s="15"/>
      <c r="R34" s="15"/>
      <c r="S34" s="15"/>
      <c r="T34" s="275"/>
      <c r="U34" s="275"/>
      <c r="V34" s="16"/>
      <c r="W34" s="36"/>
      <c r="X34" s="36"/>
      <c r="Y34" s="36"/>
      <c r="Z34" s="36"/>
      <c r="AA34" s="36"/>
      <c r="AB34" s="36"/>
      <c r="AC34" s="36"/>
      <c r="AD34" s="36"/>
      <c r="AE34" s="16"/>
      <c r="AF34" s="16"/>
      <c r="AG34" s="16"/>
      <c r="AH34" s="16"/>
      <c r="AI34" s="16"/>
      <c r="AJ34" s="16"/>
      <c r="AK34" s="16"/>
      <c r="AL34" s="16"/>
      <c r="AM34" s="16"/>
      <c r="AN34" s="16"/>
      <c r="AO34" s="16"/>
      <c r="AP34" s="16"/>
      <c r="AQ34" s="16"/>
      <c r="AR34" s="16"/>
      <c r="AS34" s="16"/>
      <c r="AT34" s="116"/>
      <c r="AU34" s="116"/>
      <c r="AV34" s="116"/>
      <c r="AW34" s="116"/>
      <c r="AX34" s="116"/>
      <c r="AY34" s="116"/>
      <c r="AZ34" s="116"/>
      <c r="BA34" s="116"/>
      <c r="BB34" s="116"/>
      <c r="BC34" s="116"/>
      <c r="BD34" s="116"/>
      <c r="BE34" s="116"/>
      <c r="BF34" s="116"/>
      <c r="BG34" s="116"/>
      <c r="BH34" s="116"/>
      <c r="BI34" s="116"/>
      <c r="BJ34" s="116"/>
      <c r="BK34" s="117"/>
    </row>
    <row r="35" spans="1:63" s="3" customFormat="1">
      <c r="A35" s="36"/>
      <c r="B35" s="36"/>
      <c r="C35" s="36"/>
      <c r="D35" s="281"/>
      <c r="E35" s="286" t="s">
        <v>113</v>
      </c>
      <c r="F35" s="275"/>
      <c r="G35" s="275"/>
      <c r="H35" s="289">
        <f>PRODUCTO!K8</f>
        <v>0</v>
      </c>
      <c r="I35" s="289">
        <f>PRODUCTO!L8</f>
        <v>0</v>
      </c>
      <c r="J35" s="289">
        <f>PRODUCTO!M8</f>
        <v>0</v>
      </c>
      <c r="K35" s="289">
        <f>PRODUCTO!N8</f>
        <v>0</v>
      </c>
      <c r="L35" s="116"/>
      <c r="M35" s="278"/>
      <c r="N35" s="15"/>
      <c r="O35" s="292">
        <f>'2'!$F$10</f>
        <v>0</v>
      </c>
      <c r="P35" s="15"/>
      <c r="Q35" s="15"/>
      <c r="R35" s="15"/>
      <c r="S35" s="15"/>
      <c r="T35" s="275"/>
      <c r="U35" s="275"/>
      <c r="V35" s="16"/>
      <c r="W35" s="36"/>
      <c r="X35" s="36"/>
      <c r="Y35" s="36"/>
      <c r="Z35" s="36"/>
      <c r="AA35" s="36"/>
      <c r="AB35" s="36"/>
      <c r="AC35" s="36"/>
      <c r="AD35" s="36"/>
      <c r="AE35" s="16"/>
      <c r="AF35" s="16"/>
      <c r="AG35" s="16"/>
      <c r="AH35" s="16"/>
      <c r="AI35" s="16"/>
      <c r="AJ35" s="16"/>
      <c r="AK35" s="16"/>
      <c r="AL35" s="16"/>
      <c r="AM35" s="16"/>
      <c r="AN35" s="16"/>
      <c r="AO35" s="16"/>
      <c r="AP35" s="16"/>
      <c r="AQ35" s="16"/>
      <c r="AR35" s="16"/>
      <c r="AS35" s="16"/>
      <c r="AT35" s="116"/>
      <c r="AU35" s="116"/>
      <c r="AV35" s="116"/>
      <c r="AW35" s="116"/>
      <c r="AX35" s="116"/>
      <c r="AY35" s="116"/>
      <c r="AZ35" s="116"/>
      <c r="BA35" s="116"/>
      <c r="BB35" s="116"/>
      <c r="BC35" s="116"/>
      <c r="BD35" s="116"/>
      <c r="BE35" s="116"/>
      <c r="BF35" s="116"/>
      <c r="BG35" s="116"/>
      <c r="BH35" s="116"/>
      <c r="BI35" s="116"/>
      <c r="BJ35" s="116"/>
      <c r="BK35" s="117"/>
    </row>
    <row r="36" spans="1:63" s="3" customFormat="1">
      <c r="A36" s="36"/>
      <c r="B36" s="36"/>
      <c r="C36" s="36"/>
      <c r="D36" s="281"/>
      <c r="E36" s="275" t="s">
        <v>467</v>
      </c>
      <c r="F36" s="275"/>
      <c r="G36" s="291">
        <f>'3'!I5-'3'!I21</f>
        <v>0</v>
      </c>
      <c r="H36" s="275">
        <f>'3'!J5</f>
        <v>0</v>
      </c>
      <c r="I36" s="275">
        <f>'3'!K5</f>
        <v>0</v>
      </c>
      <c r="J36" s="275">
        <f>'3'!L5</f>
        <v>0</v>
      </c>
      <c r="K36" s="275">
        <f>'3'!M5</f>
        <v>0</v>
      </c>
      <c r="L36" s="275"/>
      <c r="M36" s="278"/>
      <c r="N36" s="15"/>
      <c r="O36" s="292">
        <v>0</v>
      </c>
      <c r="P36" s="15"/>
      <c r="Q36" s="15"/>
      <c r="R36" s="15"/>
      <c r="S36" s="15"/>
      <c r="T36" s="275"/>
      <c r="U36" s="275"/>
      <c r="V36" s="16"/>
      <c r="W36" s="36"/>
      <c r="X36" s="36"/>
      <c r="Y36" s="36"/>
      <c r="Z36" s="36"/>
      <c r="AA36" s="36"/>
      <c r="AB36" s="36"/>
      <c r="AC36" s="36"/>
      <c r="AD36" s="36"/>
      <c r="AE36" s="16"/>
      <c r="AF36" s="16"/>
      <c r="AG36" s="16"/>
      <c r="AH36" s="16"/>
      <c r="AI36" s="16"/>
      <c r="AJ36" s="16"/>
      <c r="AK36" s="16"/>
      <c r="AL36" s="16"/>
      <c r="AM36" s="16"/>
      <c r="AN36" s="16"/>
      <c r="AO36" s="16"/>
      <c r="AP36" s="16"/>
      <c r="AQ36" s="16"/>
      <c r="AR36" s="16"/>
      <c r="AS36" s="16"/>
      <c r="AT36" s="116"/>
      <c r="AU36" s="116"/>
      <c r="AV36" s="116"/>
      <c r="AW36" s="116"/>
      <c r="AX36" s="116"/>
      <c r="AY36" s="116"/>
      <c r="AZ36" s="116"/>
      <c r="BA36" s="116"/>
      <c r="BB36" s="116"/>
      <c r="BC36" s="116"/>
      <c r="BD36" s="116"/>
      <c r="BE36" s="116"/>
      <c r="BF36" s="116"/>
      <c r="BG36" s="116"/>
      <c r="BH36" s="116"/>
      <c r="BI36" s="116"/>
      <c r="BJ36" s="116"/>
      <c r="BK36" s="117"/>
    </row>
    <row r="37" spans="1:63" s="3" customFormat="1">
      <c r="A37" s="36"/>
      <c r="B37" s="36"/>
      <c r="C37" s="36"/>
      <c r="D37" s="281"/>
      <c r="E37" s="275" t="s">
        <v>117</v>
      </c>
      <c r="F37" s="275"/>
      <c r="G37" s="275"/>
      <c r="H37" s="289">
        <f>IFERROR(H36/G36-100%,0)</f>
        <v>0</v>
      </c>
      <c r="I37" s="289">
        <f>IFERROR(I36/H36-100%,0)</f>
        <v>0</v>
      </c>
      <c r="J37" s="289">
        <f>IFERROR(J36/I36-100%,0)</f>
        <v>0</v>
      </c>
      <c r="K37" s="289">
        <f>IFERROR(K36/J36-100%,0)</f>
        <v>0</v>
      </c>
      <c r="L37" s="275"/>
      <c r="M37" s="278"/>
      <c r="N37" s="15"/>
      <c r="O37" s="292">
        <v>0</v>
      </c>
      <c r="P37" s="15"/>
      <c r="Q37" s="15"/>
      <c r="R37" s="15"/>
      <c r="S37" s="15"/>
      <c r="T37" s="275"/>
      <c r="U37" s="275"/>
      <c r="V37" s="16"/>
      <c r="W37" s="36"/>
      <c r="X37" s="36"/>
      <c r="Y37" s="36"/>
      <c r="Z37" s="36"/>
      <c r="AA37" s="36"/>
      <c r="AB37" s="36"/>
      <c r="AC37" s="36"/>
      <c r="AD37" s="36"/>
      <c r="AE37" s="16"/>
      <c r="AF37" s="16"/>
      <c r="AG37" s="16"/>
      <c r="AH37" s="16"/>
      <c r="AI37" s="16"/>
      <c r="AJ37" s="16"/>
      <c r="AK37" s="16"/>
      <c r="AL37" s="16"/>
      <c r="AM37" s="16"/>
      <c r="AN37" s="16"/>
      <c r="AO37" s="16"/>
      <c r="AP37" s="16"/>
      <c r="AQ37" s="16"/>
      <c r="AR37" s="16"/>
      <c r="AS37" s="16"/>
      <c r="AT37" s="116"/>
      <c r="AU37" s="116"/>
      <c r="AV37" s="116"/>
      <c r="AW37" s="116"/>
      <c r="AX37" s="116"/>
      <c r="AY37" s="116"/>
      <c r="AZ37" s="116"/>
      <c r="BA37" s="116"/>
      <c r="BB37" s="116"/>
      <c r="BC37" s="116"/>
      <c r="BD37" s="116"/>
      <c r="BE37" s="116"/>
      <c r="BF37" s="116"/>
      <c r="BG37" s="116"/>
      <c r="BH37" s="116"/>
      <c r="BI37" s="116"/>
      <c r="BJ37" s="116"/>
      <c r="BK37" s="117"/>
    </row>
    <row r="38" spans="1:63" s="3" customFormat="1">
      <c r="A38" s="36"/>
      <c r="B38" s="36"/>
      <c r="C38" s="36"/>
      <c r="D38" s="281"/>
      <c r="E38" s="275"/>
      <c r="F38" s="275"/>
      <c r="G38" s="290">
        <f>CashFlow!G24</f>
        <v>0</v>
      </c>
      <c r="H38" s="290">
        <f>CashFlow!H24</f>
        <v>0</v>
      </c>
      <c r="I38" s="290">
        <f>CashFlow!I24</f>
        <v>0</v>
      </c>
      <c r="J38" s="290">
        <f>CashFlow!J24</f>
        <v>0</v>
      </c>
      <c r="K38" s="290">
        <f>CashFlow!K24</f>
        <v>0</v>
      </c>
      <c r="L38" s="275"/>
      <c r="M38" s="278"/>
      <c r="N38" s="15"/>
      <c r="O38" s="292">
        <f>SB!$G$175</f>
        <v>0</v>
      </c>
      <c r="P38" s="15"/>
      <c r="Q38" s="15"/>
      <c r="R38" s="15"/>
      <c r="S38" s="15"/>
      <c r="T38" s="275"/>
      <c r="U38" s="275"/>
      <c r="V38" s="16"/>
      <c r="W38" s="36"/>
      <c r="X38" s="36"/>
      <c r="Y38" s="36"/>
      <c r="Z38" s="36"/>
      <c r="AA38" s="36"/>
      <c r="AB38" s="36"/>
      <c r="AC38" s="36"/>
      <c r="AD38" s="36"/>
      <c r="AE38" s="16"/>
      <c r="AF38" s="16"/>
      <c r="AG38" s="16"/>
      <c r="AH38" s="16"/>
      <c r="AI38" s="16"/>
      <c r="AJ38" s="16"/>
      <c r="AK38" s="16"/>
      <c r="AL38" s="16"/>
      <c r="AM38" s="16"/>
      <c r="AN38" s="16"/>
      <c r="AO38" s="16"/>
      <c r="AP38" s="16"/>
      <c r="AQ38" s="16"/>
      <c r="AR38" s="16"/>
      <c r="AS38" s="16"/>
      <c r="AT38" s="116"/>
      <c r="AU38" s="116"/>
      <c r="AV38" s="116"/>
      <c r="AW38" s="116"/>
      <c r="AX38" s="116"/>
      <c r="AY38" s="116"/>
      <c r="AZ38" s="116"/>
      <c r="BA38" s="116"/>
      <c r="BB38" s="116"/>
      <c r="BC38" s="116"/>
      <c r="BD38" s="116"/>
      <c r="BE38" s="116"/>
      <c r="BF38" s="116"/>
      <c r="BG38" s="116"/>
      <c r="BH38" s="116"/>
      <c r="BI38" s="116"/>
      <c r="BJ38" s="116"/>
      <c r="BK38" s="117"/>
    </row>
    <row r="39" spans="1:63" s="3" customFormat="1">
      <c r="A39" s="36"/>
      <c r="B39" s="36"/>
      <c r="C39" s="36"/>
      <c r="D39" s="281"/>
      <c r="E39" s="275" t="s">
        <v>137</v>
      </c>
      <c r="F39" s="275"/>
      <c r="G39" s="275"/>
      <c r="H39" s="289">
        <f>IFERROR(H38/G38-100%,0)</f>
        <v>0</v>
      </c>
      <c r="I39" s="289">
        <f>IFERROR(I38/H38-100%,0)</f>
        <v>0</v>
      </c>
      <c r="J39" s="289">
        <f>IFERROR(J38/I38-100%,0)</f>
        <v>0</v>
      </c>
      <c r="K39" s="289">
        <f>IFERROR(K38/J38-100%,0)</f>
        <v>0</v>
      </c>
      <c r="L39" s="116"/>
      <c r="M39" s="278"/>
      <c r="N39" s="15"/>
      <c r="O39" s="292">
        <f>SUM(O35:O38)</f>
        <v>0</v>
      </c>
      <c r="P39" s="15"/>
      <c r="Q39" s="15"/>
      <c r="R39" s="15"/>
      <c r="S39" s="15"/>
      <c r="T39" s="275"/>
      <c r="U39" s="275"/>
      <c r="V39" s="16"/>
      <c r="W39" s="36"/>
      <c r="X39" s="36"/>
      <c r="Y39" s="36"/>
      <c r="Z39" s="36"/>
      <c r="AA39" s="36"/>
      <c r="AB39" s="36"/>
      <c r="AC39" s="36"/>
      <c r="AD39" s="36"/>
      <c r="AE39" s="16"/>
      <c r="AF39" s="16"/>
      <c r="AG39" s="16"/>
      <c r="AH39" s="16"/>
      <c r="AI39" s="16"/>
      <c r="AJ39" s="16"/>
      <c r="AK39" s="16"/>
      <c r="AL39" s="16"/>
      <c r="AM39" s="16"/>
      <c r="AN39" s="16"/>
      <c r="AO39" s="16"/>
      <c r="AP39" s="16"/>
      <c r="AQ39" s="16"/>
      <c r="AR39" s="16"/>
      <c r="AS39" s="16"/>
      <c r="AT39" s="116"/>
      <c r="AU39" s="116"/>
      <c r="AV39" s="116"/>
      <c r="AW39" s="116"/>
      <c r="AX39" s="116"/>
      <c r="AY39" s="116"/>
      <c r="AZ39" s="116"/>
      <c r="BA39" s="116"/>
      <c r="BB39" s="116"/>
      <c r="BC39" s="116"/>
      <c r="BD39" s="116"/>
      <c r="BE39" s="116"/>
      <c r="BF39" s="116"/>
      <c r="BG39" s="116"/>
      <c r="BH39" s="116"/>
      <c r="BI39" s="116"/>
      <c r="BJ39" s="116"/>
      <c r="BK39" s="117"/>
    </row>
    <row r="40" spans="1:63" s="3" customFormat="1">
      <c r="A40" s="36"/>
      <c r="B40" s="36"/>
      <c r="C40" s="36"/>
      <c r="D40" s="281"/>
      <c r="E40" s="275"/>
      <c r="F40" s="275"/>
      <c r="G40" s="290">
        <f>Resultados!G22</f>
        <v>0</v>
      </c>
      <c r="H40" s="290">
        <f>Resultados!H22</f>
        <v>0</v>
      </c>
      <c r="I40" s="290">
        <f>Resultados!I22</f>
        <v>0</v>
      </c>
      <c r="J40" s="290">
        <f>Resultados!J22</f>
        <v>0</v>
      </c>
      <c r="K40" s="290">
        <f>Resultados!K22</f>
        <v>0</v>
      </c>
      <c r="L40" s="275"/>
      <c r="M40" s="278"/>
      <c r="N40" s="15"/>
      <c r="O40" s="292"/>
      <c r="P40" s="15"/>
      <c r="Q40" s="15"/>
      <c r="R40" s="15"/>
      <c r="S40" s="15"/>
      <c r="T40" s="275"/>
      <c r="U40" s="275"/>
      <c r="V40" s="16"/>
      <c r="W40" s="36"/>
      <c r="X40" s="36"/>
      <c r="Y40" s="36"/>
      <c r="Z40" s="36"/>
      <c r="AA40" s="36"/>
      <c r="AB40" s="36"/>
      <c r="AC40" s="36"/>
      <c r="AD40" s="36"/>
      <c r="AE40" s="16"/>
      <c r="AF40" s="16"/>
      <c r="AG40" s="16"/>
      <c r="AH40" s="16"/>
      <c r="AI40" s="16"/>
      <c r="AJ40" s="16"/>
      <c r="AK40" s="16"/>
      <c r="AL40" s="16"/>
      <c r="AM40" s="16"/>
      <c r="AN40" s="16"/>
      <c r="AO40" s="16"/>
      <c r="AP40" s="16"/>
      <c r="AQ40" s="16"/>
      <c r="AR40" s="16"/>
      <c r="AS40" s="16"/>
      <c r="AT40" s="116"/>
      <c r="AU40" s="116"/>
      <c r="AV40" s="116"/>
      <c r="AW40" s="116"/>
      <c r="AX40" s="116"/>
      <c r="AY40" s="116"/>
      <c r="AZ40" s="116"/>
      <c r="BA40" s="116"/>
      <c r="BB40" s="116"/>
      <c r="BC40" s="116"/>
      <c r="BD40" s="116"/>
      <c r="BE40" s="116"/>
      <c r="BF40" s="116"/>
      <c r="BG40" s="116"/>
      <c r="BH40" s="116"/>
      <c r="BI40" s="116"/>
      <c r="BJ40" s="116"/>
      <c r="BK40" s="117"/>
    </row>
    <row r="41" spans="1:63" s="3" customFormat="1">
      <c r="A41" s="36"/>
      <c r="B41" s="36"/>
      <c r="C41" s="36"/>
      <c r="D41" s="281"/>
      <c r="E41" s="275" t="s">
        <v>145</v>
      </c>
      <c r="F41" s="275"/>
      <c r="G41" s="275"/>
      <c r="H41" s="289">
        <f>IFERROR(H40/G40-100%,0)</f>
        <v>0</v>
      </c>
      <c r="I41" s="289">
        <f>IFERROR(I40/H40-100%,0)</f>
        <v>0</v>
      </c>
      <c r="J41" s="289">
        <f>IFERROR(J40/I40-100%,0)</f>
        <v>0</v>
      </c>
      <c r="K41" s="289">
        <f>IFERROR(K40/J40-100%,0)</f>
        <v>0</v>
      </c>
      <c r="L41" s="275"/>
      <c r="M41" s="278"/>
      <c r="N41" s="15"/>
      <c r="O41" s="292">
        <v>0</v>
      </c>
      <c r="P41" s="15"/>
      <c r="Q41" s="15"/>
      <c r="R41" s="15"/>
      <c r="S41" s="15"/>
      <c r="T41" s="275"/>
      <c r="U41" s="275"/>
      <c r="V41" s="16"/>
      <c r="W41" s="36"/>
      <c r="X41" s="36"/>
      <c r="Y41" s="36"/>
      <c r="Z41" s="36"/>
      <c r="AA41" s="36"/>
      <c r="AB41" s="36"/>
      <c r="AC41" s="36"/>
      <c r="AD41" s="36"/>
      <c r="AE41" s="16"/>
      <c r="AF41" s="16"/>
      <c r="AG41" s="16"/>
      <c r="AH41" s="16"/>
      <c r="AI41" s="16"/>
      <c r="AJ41" s="16"/>
      <c r="AK41" s="16"/>
      <c r="AL41" s="16"/>
      <c r="AM41" s="16"/>
      <c r="AN41" s="16"/>
      <c r="AO41" s="16"/>
      <c r="AP41" s="16"/>
      <c r="AQ41" s="16"/>
      <c r="AR41" s="16"/>
      <c r="AS41" s="16"/>
      <c r="AT41" s="116"/>
      <c r="AU41" s="116"/>
      <c r="AV41" s="116"/>
      <c r="AW41" s="116"/>
      <c r="AX41" s="116"/>
      <c r="AY41" s="116"/>
      <c r="AZ41" s="116"/>
      <c r="BA41" s="116"/>
      <c r="BB41" s="116"/>
      <c r="BC41" s="116"/>
      <c r="BD41" s="116"/>
      <c r="BE41" s="116"/>
      <c r="BF41" s="116"/>
      <c r="BG41" s="116"/>
      <c r="BH41" s="116"/>
      <c r="BI41" s="116"/>
      <c r="BJ41" s="116"/>
      <c r="BK41" s="117"/>
    </row>
    <row r="42" spans="1:63" s="3" customFormat="1">
      <c r="A42" s="36"/>
      <c r="B42" s="36"/>
      <c r="C42" s="36"/>
      <c r="D42" s="281"/>
      <c r="E42" s="275" t="s">
        <v>20</v>
      </c>
      <c r="F42" s="275"/>
      <c r="G42" s="290">
        <f>SB!G66</f>
        <v>0</v>
      </c>
      <c r="H42" s="290">
        <f>SB!H66</f>
        <v>0</v>
      </c>
      <c r="I42" s="290">
        <f>SB!I66</f>
        <v>0</v>
      </c>
      <c r="J42" s="290">
        <f>SB!J66</f>
        <v>0</v>
      </c>
      <c r="K42" s="290">
        <f>SB!K66</f>
        <v>0</v>
      </c>
      <c r="L42" s="275"/>
      <c r="M42" s="278"/>
      <c r="N42" s="15"/>
      <c r="O42" s="292">
        <v>0</v>
      </c>
      <c r="P42" s="15"/>
      <c r="Q42" s="15"/>
      <c r="R42" s="15"/>
      <c r="S42" s="15"/>
      <c r="T42" s="275"/>
      <c r="U42" s="275"/>
      <c r="V42" s="16"/>
      <c r="W42" s="36"/>
      <c r="X42" s="36"/>
      <c r="Y42" s="36"/>
      <c r="Z42" s="36"/>
      <c r="AA42" s="36"/>
      <c r="AB42" s="36"/>
      <c r="AC42" s="36"/>
      <c r="AD42" s="36"/>
      <c r="AE42" s="16"/>
      <c r="AF42" s="16"/>
      <c r="AG42" s="16"/>
      <c r="AH42" s="16"/>
      <c r="AI42" s="16"/>
      <c r="AJ42" s="16"/>
      <c r="AK42" s="16"/>
      <c r="AL42" s="16"/>
      <c r="AM42" s="16"/>
      <c r="AN42" s="16"/>
      <c r="AO42" s="16"/>
      <c r="AP42" s="16"/>
      <c r="AQ42" s="16"/>
      <c r="AR42" s="16"/>
      <c r="AS42" s="16"/>
      <c r="AT42" s="116"/>
      <c r="AU42" s="116"/>
      <c r="AV42" s="116"/>
      <c r="AW42" s="116"/>
      <c r="AX42" s="116"/>
      <c r="AY42" s="116"/>
      <c r="AZ42" s="116"/>
      <c r="BA42" s="116"/>
      <c r="BB42" s="116"/>
      <c r="BC42" s="116"/>
      <c r="BD42" s="116"/>
      <c r="BE42" s="116"/>
      <c r="BF42" s="116"/>
      <c r="BG42" s="116"/>
      <c r="BH42" s="116"/>
      <c r="BI42" s="116"/>
      <c r="BJ42" s="116"/>
      <c r="BK42" s="117"/>
    </row>
    <row r="43" spans="1:63" s="3" customFormat="1">
      <c r="A43" s="36"/>
      <c r="B43" s="36"/>
      <c r="C43" s="36"/>
      <c r="D43" s="281"/>
      <c r="E43" s="275" t="s">
        <v>157</v>
      </c>
      <c r="F43" s="275"/>
      <c r="G43" s="290">
        <f>Balances!F22</f>
        <v>0</v>
      </c>
      <c r="H43" s="290">
        <f>Balances!G22</f>
        <v>0</v>
      </c>
      <c r="I43" s="290">
        <f>Balances!H22</f>
        <v>0</v>
      </c>
      <c r="J43" s="290">
        <f>Balances!I22</f>
        <v>0</v>
      </c>
      <c r="K43" s="290">
        <f>Balances!J22</f>
        <v>0</v>
      </c>
      <c r="L43" s="275"/>
      <c r="M43" s="278"/>
      <c r="N43" s="15"/>
      <c r="O43" s="292">
        <f>SUM(O41:O42)</f>
        <v>0</v>
      </c>
      <c r="P43" s="15"/>
      <c r="Q43" s="15"/>
      <c r="R43" s="15"/>
      <c r="S43" s="15"/>
      <c r="T43" s="275"/>
      <c r="U43" s="275"/>
      <c r="V43" s="16"/>
      <c r="W43" s="36"/>
      <c r="X43" s="36"/>
      <c r="Y43" s="36"/>
      <c r="Z43" s="36"/>
      <c r="AA43" s="36"/>
      <c r="AB43" s="36"/>
      <c r="AC43" s="36"/>
      <c r="AD43" s="36"/>
      <c r="AE43" s="16"/>
      <c r="AF43" s="16"/>
      <c r="AG43" s="16"/>
      <c r="AH43" s="16"/>
      <c r="AI43" s="16"/>
      <c r="AJ43" s="16"/>
      <c r="AK43" s="16"/>
      <c r="AL43" s="16"/>
      <c r="AM43" s="16"/>
      <c r="AN43" s="16"/>
      <c r="AO43" s="16"/>
      <c r="AP43" s="16"/>
      <c r="AQ43" s="16"/>
      <c r="AR43" s="16"/>
      <c r="AS43" s="16"/>
      <c r="AT43" s="116"/>
      <c r="AU43" s="116"/>
      <c r="AV43" s="116"/>
      <c r="AW43" s="116"/>
      <c r="AX43" s="116"/>
      <c r="AY43" s="116"/>
      <c r="AZ43" s="116"/>
      <c r="BA43" s="116"/>
      <c r="BB43" s="116"/>
      <c r="BC43" s="116"/>
      <c r="BD43" s="116"/>
      <c r="BE43" s="116"/>
      <c r="BF43" s="116"/>
      <c r="BG43" s="116"/>
      <c r="BH43" s="116"/>
      <c r="BI43" s="116"/>
      <c r="BJ43" s="116"/>
      <c r="BK43" s="117"/>
    </row>
    <row r="44" spans="1:63" s="3" customFormat="1">
      <c r="A44" s="36"/>
      <c r="B44" s="36"/>
      <c r="C44" s="36"/>
      <c r="D44" s="281"/>
      <c r="E44" s="275" t="s">
        <v>37</v>
      </c>
      <c r="F44" s="275"/>
      <c r="G44" s="290"/>
      <c r="H44" s="290"/>
      <c r="I44" s="290"/>
      <c r="J44" s="290"/>
      <c r="K44" s="290"/>
      <c r="L44" s="116"/>
      <c r="M44" s="478"/>
      <c r="O44" s="292"/>
      <c r="S44" s="15"/>
      <c r="T44" s="275"/>
      <c r="U44" s="275"/>
      <c r="V44" s="16"/>
      <c r="W44" s="36"/>
      <c r="X44" s="36"/>
      <c r="Y44" s="36"/>
      <c r="Z44" s="36"/>
      <c r="AA44" s="36"/>
      <c r="AB44" s="36"/>
      <c r="AC44" s="36"/>
      <c r="AD44" s="36"/>
      <c r="AE44" s="16"/>
      <c r="AF44" s="16"/>
      <c r="AG44" s="16"/>
      <c r="AH44" s="16"/>
      <c r="AI44" s="16"/>
      <c r="AJ44" s="16"/>
      <c r="AK44" s="16"/>
      <c r="AL44" s="16"/>
      <c r="AM44" s="16"/>
      <c r="AN44" s="16"/>
      <c r="AO44" s="16"/>
      <c r="AP44" s="16"/>
      <c r="AQ44" s="16"/>
      <c r="AR44" s="16"/>
      <c r="AS44" s="16"/>
      <c r="AT44" s="116"/>
      <c r="AU44" s="116"/>
      <c r="AV44" s="116"/>
      <c r="AW44" s="116"/>
      <c r="AX44" s="116"/>
      <c r="AY44" s="116"/>
      <c r="AZ44" s="116"/>
      <c r="BA44" s="116"/>
      <c r="BB44" s="116"/>
      <c r="BC44" s="116"/>
      <c r="BD44" s="116"/>
      <c r="BE44" s="116"/>
      <c r="BF44" s="116"/>
      <c r="BG44" s="116"/>
      <c r="BH44" s="116"/>
      <c r="BI44" s="116"/>
      <c r="BJ44" s="116"/>
      <c r="BK44" s="117"/>
    </row>
    <row r="45" spans="1:63" s="3" customFormat="1">
      <c r="A45" s="36"/>
      <c r="B45" s="36"/>
      <c r="C45" s="36"/>
      <c r="D45" s="281"/>
      <c r="E45" s="275" t="s">
        <v>210</v>
      </c>
      <c r="F45" s="275"/>
      <c r="G45" s="275"/>
      <c r="H45" s="289">
        <f>IFERROR(H44/G44-100%,0)</f>
        <v>0</v>
      </c>
      <c r="I45" s="289">
        <f>IFERROR(I44/H44-100%,0)</f>
        <v>0</v>
      </c>
      <c r="J45" s="289">
        <f>IFERROR(J44/I44-100%,0)</f>
        <v>0</v>
      </c>
      <c r="K45" s="289">
        <f>IFERROR(K44/J44-100%,0)</f>
        <v>0</v>
      </c>
      <c r="L45" s="409">
        <f>IFERROR(AVERAGE(H45:K45),"")</f>
        <v>0</v>
      </c>
      <c r="M45" s="278" t="str">
        <f>IF(L45&lt;0,"¡CUIDADO! De media DECRECE","De media crece")</f>
        <v>De media crece</v>
      </c>
      <c r="N45" s="15"/>
      <c r="O45" s="295">
        <f>O39+O43</f>
        <v>0</v>
      </c>
      <c r="P45" s="15"/>
      <c r="Q45" s="15"/>
      <c r="R45" s="15"/>
      <c r="S45" s="15"/>
      <c r="T45" s="275"/>
      <c r="U45" s="275"/>
      <c r="V45" s="16"/>
      <c r="W45" s="36"/>
      <c r="X45" s="36"/>
      <c r="Y45" s="36"/>
      <c r="Z45" s="36"/>
      <c r="AA45" s="36"/>
      <c r="AB45" s="36"/>
      <c r="AC45" s="36"/>
      <c r="AD45" s="36"/>
      <c r="AE45" s="16"/>
      <c r="AF45" s="16"/>
      <c r="AG45" s="16"/>
      <c r="AH45" s="16"/>
      <c r="AI45" s="16"/>
      <c r="AJ45" s="16"/>
      <c r="AK45" s="16"/>
      <c r="AL45" s="16"/>
      <c r="AM45" s="16"/>
      <c r="AN45" s="16"/>
      <c r="AO45" s="16"/>
      <c r="AP45" s="16"/>
      <c r="AQ45" s="16"/>
      <c r="AR45" s="16"/>
      <c r="AS45" s="16"/>
      <c r="AT45" s="116"/>
      <c r="AU45" s="116"/>
      <c r="AV45" s="116"/>
      <c r="AW45" s="116"/>
      <c r="AX45" s="116"/>
      <c r="AY45" s="116"/>
      <c r="AZ45" s="116"/>
      <c r="BA45" s="116"/>
      <c r="BB45" s="116"/>
      <c r="BC45" s="116"/>
      <c r="BD45" s="116"/>
      <c r="BE45" s="116"/>
      <c r="BF45" s="116"/>
      <c r="BG45" s="116"/>
      <c r="BH45" s="116"/>
      <c r="BI45" s="116"/>
      <c r="BJ45" s="116"/>
      <c r="BK45" s="117"/>
    </row>
    <row r="46" spans="1:63" s="3" customFormat="1">
      <c r="A46" s="36"/>
      <c r="B46" s="36"/>
      <c r="C46" s="36"/>
      <c r="D46" s="281"/>
      <c r="E46" s="275" t="s">
        <v>211</v>
      </c>
      <c r="F46" s="275"/>
      <c r="G46" s="289">
        <f>IFERROR(G44/G7,0)</f>
        <v>0</v>
      </c>
      <c r="H46" s="289">
        <f>IFERROR(H44/H7,0)</f>
        <v>0</v>
      </c>
      <c r="I46" s="289">
        <f>IFERROR(I44/I7,0)</f>
        <v>0</v>
      </c>
      <c r="J46" s="289">
        <f>IFERROR(J44/J7,0)</f>
        <v>0</v>
      </c>
      <c r="K46" s="289">
        <f>IFERROR(K44/K7,0)</f>
        <v>0</v>
      </c>
      <c r="L46" s="275"/>
      <c r="M46" s="278"/>
      <c r="N46" s="15"/>
      <c r="O46" s="460">
        <f>SB!O39-SB!O25</f>
        <v>0</v>
      </c>
      <c r="P46" s="15"/>
      <c r="Q46" s="15"/>
      <c r="R46" s="15"/>
      <c r="S46" s="15"/>
      <c r="T46" s="275"/>
      <c r="U46" s="275"/>
      <c r="V46" s="16"/>
      <c r="W46" s="36"/>
      <c r="X46" s="36"/>
      <c r="Y46" s="36"/>
      <c r="Z46" s="36"/>
      <c r="AA46" s="36"/>
      <c r="AB46" s="36"/>
      <c r="AC46" s="36"/>
      <c r="AD46" s="36"/>
      <c r="AE46" s="16"/>
      <c r="AF46" s="16"/>
      <c r="AG46" s="16"/>
      <c r="AH46" s="16"/>
      <c r="AI46" s="16"/>
      <c r="AJ46" s="16"/>
      <c r="AK46" s="16"/>
      <c r="AL46" s="16"/>
      <c r="AM46" s="16"/>
      <c r="AN46" s="16"/>
      <c r="AO46" s="16"/>
      <c r="AP46" s="16"/>
      <c r="AQ46" s="16"/>
      <c r="AR46" s="16"/>
      <c r="AS46" s="16"/>
      <c r="AT46" s="116"/>
      <c r="AU46" s="116"/>
      <c r="AV46" s="116"/>
      <c r="AW46" s="116"/>
      <c r="AX46" s="116"/>
      <c r="AY46" s="116"/>
      <c r="AZ46" s="116"/>
      <c r="BA46" s="116"/>
      <c r="BB46" s="116"/>
      <c r="BC46" s="116"/>
      <c r="BD46" s="116"/>
      <c r="BE46" s="116"/>
      <c r="BF46" s="116"/>
      <c r="BG46" s="116"/>
      <c r="BH46" s="116"/>
      <c r="BI46" s="116"/>
      <c r="BJ46" s="116"/>
      <c r="BK46" s="117"/>
    </row>
    <row r="47" spans="1:63" s="3" customFormat="1">
      <c r="A47" s="36"/>
      <c r="B47" s="36"/>
      <c r="C47" s="36"/>
      <c r="D47" s="281"/>
      <c r="E47" s="275" t="s">
        <v>195</v>
      </c>
      <c r="F47" s="275"/>
      <c r="G47" s="275">
        <f>IF(G44&gt;0,1,IF(G44&lt;0,-1,0))</f>
        <v>0</v>
      </c>
      <c r="H47" s="275">
        <f>IF(H44&gt;0,1,IF(H44&lt;0,-1,0))</f>
        <v>0</v>
      </c>
      <c r="I47" s="275">
        <f>IF(I44&gt;0,1,IF(I44&lt;0,-1,0))</f>
        <v>0</v>
      </c>
      <c r="J47" s="275">
        <f>IF(J44&gt;0,1,IF(J44&lt;0,-1,0))</f>
        <v>0</v>
      </c>
      <c r="K47" s="275">
        <f>IF(K44&gt;0,1,IF(K44&lt;0,-1,0))</f>
        <v>0</v>
      </c>
      <c r="L47" s="275">
        <f>SUM(G47:K47)</f>
        <v>0</v>
      </c>
      <c r="M47" s="278" t="str">
        <f>IF(L47=0,"",IF(L47=5,"Saldos son positivos ¿Son suficientes?","¡ATENCIÓN! Saldos insuficientes"))</f>
        <v/>
      </c>
      <c r="N47" s="15"/>
      <c r="O47" s="292">
        <f>SB!O29</f>
        <v>0</v>
      </c>
      <c r="P47" s="15"/>
      <c r="Q47" s="15"/>
      <c r="R47" s="15"/>
      <c r="S47" s="15"/>
      <c r="T47" s="275"/>
      <c r="U47" s="275"/>
      <c r="V47" s="16"/>
      <c r="W47" s="36"/>
      <c r="X47" s="36"/>
      <c r="Y47" s="36"/>
      <c r="Z47" s="36"/>
      <c r="AA47" s="36"/>
      <c r="AB47" s="36"/>
      <c r="AC47" s="36"/>
      <c r="AD47" s="36"/>
      <c r="AE47" s="16"/>
      <c r="AF47" s="16"/>
      <c r="AG47" s="16"/>
      <c r="AH47" s="16"/>
      <c r="AI47" s="16"/>
      <c r="AJ47" s="16"/>
      <c r="AK47" s="16"/>
      <c r="AL47" s="16"/>
      <c r="AM47" s="16"/>
      <c r="AN47" s="16"/>
      <c r="AO47" s="16"/>
      <c r="AP47" s="16"/>
      <c r="AQ47" s="16"/>
      <c r="AR47" s="16"/>
      <c r="AS47" s="16"/>
      <c r="AT47" s="116"/>
      <c r="AU47" s="116"/>
      <c r="AV47" s="116"/>
      <c r="AW47" s="116"/>
      <c r="AX47" s="116"/>
      <c r="AY47" s="116"/>
      <c r="AZ47" s="116"/>
      <c r="BA47" s="116"/>
      <c r="BB47" s="116"/>
      <c r="BC47" s="116"/>
      <c r="BD47" s="116"/>
      <c r="BE47" s="116"/>
      <c r="BF47" s="116"/>
      <c r="BG47" s="116"/>
      <c r="BH47" s="116"/>
      <c r="BI47" s="116"/>
      <c r="BJ47" s="116"/>
      <c r="BK47" s="117"/>
    </row>
    <row r="48" spans="1:63" s="3" customFormat="1">
      <c r="A48" s="36"/>
      <c r="B48" s="36"/>
      <c r="C48" s="36"/>
      <c r="D48" s="281"/>
      <c r="E48" s="275" t="s">
        <v>213</v>
      </c>
      <c r="F48" s="275"/>
      <c r="G48" s="290"/>
      <c r="H48" s="290"/>
      <c r="I48" s="290"/>
      <c r="J48" s="290"/>
      <c r="K48" s="290"/>
      <c r="L48" s="275"/>
      <c r="M48" s="278"/>
      <c r="N48" s="15"/>
      <c r="O48" s="292">
        <f>IFERROR((SB!O29+SB!O28)/SB!O43,0)</f>
        <v>0</v>
      </c>
      <c r="P48" s="15"/>
      <c r="Q48" s="15"/>
      <c r="R48" s="15"/>
      <c r="S48" s="15"/>
      <c r="T48" s="275"/>
      <c r="U48" s="275"/>
      <c r="V48" s="16"/>
      <c r="W48" s="36"/>
      <c r="X48" s="36"/>
      <c r="Y48" s="36"/>
      <c r="Z48" s="36"/>
      <c r="AA48" s="36"/>
      <c r="AB48" s="36"/>
      <c r="AC48" s="36"/>
      <c r="AD48" s="36"/>
      <c r="AE48" s="16"/>
      <c r="AF48" s="16"/>
      <c r="AG48" s="16"/>
      <c r="AH48" s="16"/>
      <c r="AI48" s="16"/>
      <c r="AJ48" s="16"/>
      <c r="AK48" s="16"/>
      <c r="AL48" s="16"/>
      <c r="AM48" s="16"/>
      <c r="AN48" s="16"/>
      <c r="AO48" s="16"/>
      <c r="AP48" s="16"/>
      <c r="AQ48" s="16"/>
      <c r="AR48" s="16"/>
      <c r="AS48" s="16"/>
      <c r="AT48" s="116"/>
      <c r="AU48" s="116"/>
      <c r="AV48" s="116"/>
      <c r="AW48" s="116"/>
      <c r="AX48" s="116"/>
      <c r="AY48" s="116"/>
      <c r="AZ48" s="116"/>
      <c r="BA48" s="116"/>
      <c r="BB48" s="116"/>
      <c r="BC48" s="116"/>
      <c r="BD48" s="116"/>
      <c r="BE48" s="116"/>
      <c r="BF48" s="116"/>
      <c r="BG48" s="116"/>
      <c r="BH48" s="116"/>
      <c r="BI48" s="116"/>
      <c r="BJ48" s="116"/>
      <c r="BK48" s="117"/>
    </row>
    <row r="49" spans="1:63" s="3" customFormat="1">
      <c r="A49" s="36"/>
      <c r="B49" s="36"/>
      <c r="C49" s="36"/>
      <c r="D49" s="281"/>
      <c r="E49" s="275" t="s">
        <v>210</v>
      </c>
      <c r="F49" s="275"/>
      <c r="G49" s="275"/>
      <c r="H49" s="289">
        <f>IFERROR(H48/G48-100%,0)</f>
        <v>0</v>
      </c>
      <c r="I49" s="289">
        <f>IFERROR(I48/H48-100%,0)</f>
        <v>0</v>
      </c>
      <c r="J49" s="289">
        <f>IFERROR(J48/I48-100%,0)</f>
        <v>0</v>
      </c>
      <c r="K49" s="289">
        <f>IFERROR(K48/J48-100%,0)</f>
        <v>0</v>
      </c>
      <c r="L49" s="409">
        <f>IFERROR(AVERAGE(H49:K49),"")</f>
        <v>0</v>
      </c>
      <c r="M49" s="278" t="str">
        <f>IF(L49&lt;0,"¡CUIDADO! De media DECRECE","De media crece")</f>
        <v>De media crece</v>
      </c>
      <c r="N49" s="15"/>
      <c r="O49" s="292">
        <f>IFERROR(SB!O30/SB!O43,0)</f>
        <v>0</v>
      </c>
      <c r="P49" s="15"/>
      <c r="Q49" s="15"/>
      <c r="R49" s="15"/>
      <c r="S49" s="15"/>
      <c r="T49" s="275"/>
      <c r="U49" s="275"/>
      <c r="V49" s="16"/>
      <c r="W49" s="36"/>
      <c r="X49" s="36"/>
      <c r="Y49" s="36"/>
      <c r="Z49" s="36"/>
      <c r="AA49" s="36"/>
      <c r="AB49" s="36"/>
      <c r="AC49" s="36"/>
      <c r="AD49" s="36"/>
      <c r="AE49" s="16"/>
      <c r="AF49" s="16"/>
      <c r="AG49" s="16"/>
      <c r="AH49" s="16"/>
      <c r="AI49" s="16"/>
      <c r="AJ49" s="16"/>
      <c r="AK49" s="16"/>
      <c r="AL49" s="16"/>
      <c r="AM49" s="16"/>
      <c r="AN49" s="16"/>
      <c r="AO49" s="16"/>
      <c r="AP49" s="16"/>
      <c r="AQ49" s="16"/>
      <c r="AR49" s="16"/>
      <c r="AS49" s="16"/>
      <c r="AT49" s="116"/>
      <c r="AU49" s="116"/>
      <c r="AV49" s="116"/>
      <c r="AW49" s="116"/>
      <c r="AX49" s="116"/>
      <c r="AY49" s="116"/>
      <c r="AZ49" s="116"/>
      <c r="BA49" s="116"/>
      <c r="BB49" s="116"/>
      <c r="BC49" s="116"/>
      <c r="BD49" s="116"/>
      <c r="BE49" s="116"/>
      <c r="BF49" s="116"/>
      <c r="BG49" s="116"/>
      <c r="BH49" s="116"/>
      <c r="BI49" s="116"/>
      <c r="BJ49" s="116"/>
      <c r="BK49" s="117"/>
    </row>
    <row r="50" spans="1:63" s="3" customFormat="1">
      <c r="A50" s="36"/>
      <c r="B50" s="36"/>
      <c r="C50" s="36"/>
      <c r="D50" s="281"/>
      <c r="E50" s="275" t="s">
        <v>211</v>
      </c>
      <c r="F50" s="275"/>
      <c r="G50" s="289">
        <f>IFERROR(G48/G7,0)</f>
        <v>0</v>
      </c>
      <c r="H50" s="289">
        <f>IFERROR(H48/H7,0)</f>
        <v>0</v>
      </c>
      <c r="I50" s="289">
        <f>IFERROR(I48/I7,0)</f>
        <v>0</v>
      </c>
      <c r="J50" s="289">
        <f>IFERROR(J48/J7,0)</f>
        <v>0</v>
      </c>
      <c r="K50" s="289">
        <f>IFERROR(K48/K7,0)</f>
        <v>0</v>
      </c>
      <c r="L50" s="116"/>
      <c r="M50" s="278"/>
      <c r="N50" s="15"/>
      <c r="O50" s="295">
        <f>IFERROR((SB!O38+SB!O43)/SB!O45,0)</f>
        <v>0</v>
      </c>
      <c r="P50" s="15"/>
      <c r="Q50" s="15"/>
      <c r="R50" s="15"/>
      <c r="S50" s="15"/>
      <c r="T50" s="275"/>
      <c r="U50" s="275"/>
      <c r="V50" s="16"/>
      <c r="W50" s="36"/>
      <c r="X50" s="36"/>
      <c r="Y50" s="36"/>
      <c r="Z50" s="36"/>
      <c r="AA50" s="36"/>
      <c r="AB50" s="36"/>
      <c r="AC50" s="36"/>
      <c r="AD50" s="36"/>
      <c r="AE50" s="16"/>
      <c r="AF50" s="16"/>
      <c r="AG50" s="16"/>
      <c r="AH50" s="16"/>
      <c r="AI50" s="16"/>
      <c r="AJ50" s="16"/>
      <c r="AK50" s="16"/>
      <c r="AL50" s="16"/>
      <c r="AM50" s="16"/>
      <c r="AN50" s="16"/>
      <c r="AO50" s="16"/>
      <c r="AP50" s="16"/>
      <c r="AQ50" s="16"/>
      <c r="AR50" s="16"/>
      <c r="AS50" s="16"/>
      <c r="AT50" s="116"/>
      <c r="AU50" s="116"/>
      <c r="AV50" s="116"/>
      <c r="AW50" s="116"/>
      <c r="AX50" s="116"/>
      <c r="AY50" s="116"/>
      <c r="AZ50" s="116"/>
      <c r="BA50" s="116"/>
      <c r="BB50" s="116"/>
      <c r="BC50" s="116"/>
      <c r="BD50" s="116"/>
      <c r="BE50" s="116"/>
      <c r="BF50" s="116"/>
      <c r="BG50" s="116"/>
      <c r="BH50" s="116"/>
      <c r="BI50" s="116"/>
      <c r="BJ50" s="116"/>
      <c r="BK50" s="117"/>
    </row>
    <row r="51" spans="1:63" s="3" customFormat="1">
      <c r="A51" s="36"/>
      <c r="B51" s="36"/>
      <c r="C51" s="36"/>
      <c r="D51" s="281"/>
      <c r="E51" s="275" t="s">
        <v>195</v>
      </c>
      <c r="F51" s="275"/>
      <c r="G51" s="275">
        <f>IF(G48&gt;0,1,IF(G48&lt;0,-1,0))</f>
        <v>0</v>
      </c>
      <c r="H51" s="275">
        <f>IF(H48&gt;0,1,IF(H48&lt;0,-1,0))</f>
        <v>0</v>
      </c>
      <c r="I51" s="275">
        <f>IF(I48&gt;0,1,IF(I48&lt;0,-1,0))</f>
        <v>0</v>
      </c>
      <c r="J51" s="275">
        <f>IF(J48&gt;0,1,IF(J48&lt;0,-1,0))</f>
        <v>0</v>
      </c>
      <c r="K51" s="275">
        <f>IF(K48&gt;0,1,IF(K48&lt;0,-1,0))</f>
        <v>0</v>
      </c>
      <c r="L51" s="275">
        <f>SUM(G51:K51)</f>
        <v>0</v>
      </c>
      <c r="M51" s="278" t="str">
        <f>IF(L51=0,"",IF(L51=-5,$D$251,IF(L51&lt;4,$D$252,G250)))</f>
        <v/>
      </c>
      <c r="N51" s="15"/>
      <c r="O51" s="15"/>
      <c r="P51" s="15"/>
      <c r="Q51" s="15"/>
      <c r="R51" s="15"/>
      <c r="S51" s="15"/>
      <c r="T51" s="275"/>
      <c r="U51" s="275"/>
      <c r="V51" s="16"/>
      <c r="W51" s="36"/>
      <c r="X51" s="36"/>
      <c r="Y51" s="36"/>
      <c r="Z51" s="36"/>
      <c r="AA51" s="36"/>
      <c r="AB51" s="36"/>
      <c r="AC51" s="36"/>
      <c r="AD51" s="36"/>
      <c r="AE51" s="16"/>
      <c r="AF51" s="16"/>
      <c r="AG51" s="16"/>
      <c r="AH51" s="16"/>
      <c r="AI51" s="16"/>
      <c r="AJ51" s="16"/>
      <c r="AK51" s="16"/>
      <c r="AL51" s="16"/>
      <c r="AM51" s="16"/>
      <c r="AN51" s="16"/>
      <c r="AO51" s="16"/>
      <c r="AP51" s="16"/>
      <c r="AQ51" s="16"/>
      <c r="AR51" s="16"/>
      <c r="AS51" s="16"/>
      <c r="AT51" s="116"/>
      <c r="AU51" s="116"/>
      <c r="AV51" s="116"/>
      <c r="AW51" s="116"/>
      <c r="AX51" s="116"/>
      <c r="AY51" s="116"/>
      <c r="AZ51" s="116"/>
      <c r="BA51" s="116"/>
      <c r="BB51" s="116"/>
      <c r="BC51" s="116"/>
      <c r="BD51" s="116"/>
      <c r="BE51" s="116"/>
      <c r="BF51" s="116"/>
      <c r="BG51" s="116"/>
      <c r="BH51" s="116"/>
      <c r="BI51" s="116"/>
      <c r="BJ51" s="116"/>
      <c r="BK51" s="117"/>
    </row>
    <row r="52" spans="1:63" s="3" customFormat="1">
      <c r="A52" s="36"/>
      <c r="B52" s="36"/>
      <c r="C52" s="36"/>
      <c r="D52" s="281"/>
      <c r="E52" s="275" t="s">
        <v>177</v>
      </c>
      <c r="F52" s="275"/>
      <c r="G52" s="290">
        <f>Balances!F16</f>
        <v>0</v>
      </c>
      <c r="H52" s="290">
        <f>Balances!G16</f>
        <v>0</v>
      </c>
      <c r="I52" s="290">
        <f>Balances!H16</f>
        <v>0</v>
      </c>
      <c r="J52" s="290">
        <f>Balances!I16</f>
        <v>0</v>
      </c>
      <c r="K52" s="290">
        <f>Balances!J16</f>
        <v>0</v>
      </c>
      <c r="L52" s="275"/>
      <c r="M52" s="278"/>
      <c r="N52" s="15"/>
      <c r="O52" s="15"/>
      <c r="P52" s="15"/>
      <c r="Q52" s="15"/>
      <c r="R52" s="15"/>
      <c r="S52" s="15"/>
      <c r="T52" s="275"/>
      <c r="U52" s="275"/>
      <c r="V52" s="16"/>
      <c r="W52" s="36"/>
      <c r="X52" s="36"/>
      <c r="Y52" s="36"/>
      <c r="Z52" s="36"/>
      <c r="AA52" s="36"/>
      <c r="AB52" s="36"/>
      <c r="AC52" s="36"/>
      <c r="AD52" s="36"/>
      <c r="AE52" s="16"/>
      <c r="AF52" s="16"/>
      <c r="AG52" s="16"/>
      <c r="AH52" s="16"/>
      <c r="AI52" s="16"/>
      <c r="AJ52" s="16"/>
      <c r="AK52" s="16"/>
      <c r="AL52" s="16"/>
      <c r="AM52" s="16"/>
      <c r="AN52" s="16"/>
      <c r="AO52" s="16"/>
      <c r="AP52" s="16"/>
      <c r="AQ52" s="16"/>
      <c r="AR52" s="16"/>
      <c r="AS52" s="16"/>
      <c r="AT52" s="116"/>
      <c r="AU52" s="116"/>
      <c r="AV52" s="116"/>
      <c r="AW52" s="116"/>
      <c r="AX52" s="116"/>
      <c r="AY52" s="116"/>
      <c r="AZ52" s="116"/>
      <c r="BA52" s="116"/>
      <c r="BB52" s="116"/>
      <c r="BC52" s="116"/>
      <c r="BD52" s="116"/>
      <c r="BE52" s="116"/>
      <c r="BF52" s="116"/>
      <c r="BG52" s="116"/>
      <c r="BH52" s="116"/>
      <c r="BI52" s="116"/>
      <c r="BJ52" s="116"/>
      <c r="BK52" s="117"/>
    </row>
    <row r="53" spans="1:63" s="3" customFormat="1">
      <c r="A53" s="36"/>
      <c r="B53" s="36"/>
      <c r="C53" s="36"/>
      <c r="D53" s="281"/>
      <c r="E53" s="275" t="s">
        <v>218</v>
      </c>
      <c r="F53" s="275"/>
      <c r="G53" s="290">
        <f>Resultados!G22</f>
        <v>0</v>
      </c>
      <c r="H53" s="290">
        <f>Resultados!H22</f>
        <v>0</v>
      </c>
      <c r="I53" s="290">
        <f>Resultados!I22</f>
        <v>0</v>
      </c>
      <c r="J53" s="290">
        <f>Resultados!J22</f>
        <v>0</v>
      </c>
      <c r="K53" s="290">
        <f>Resultados!K22</f>
        <v>0</v>
      </c>
      <c r="L53" s="275"/>
      <c r="M53" s="278"/>
      <c r="N53" s="15"/>
      <c r="O53" s="15"/>
      <c r="P53" s="15"/>
      <c r="Q53" s="15"/>
      <c r="R53" s="15"/>
      <c r="S53" s="15"/>
      <c r="T53" s="275"/>
      <c r="U53" s="275"/>
      <c r="V53" s="16"/>
      <c r="W53" s="36"/>
      <c r="X53" s="36"/>
      <c r="Y53" s="36"/>
      <c r="Z53" s="36"/>
      <c r="AA53" s="36"/>
      <c r="AB53" s="36"/>
      <c r="AC53" s="36"/>
      <c r="AD53" s="36"/>
      <c r="AE53" s="16"/>
      <c r="AF53" s="16"/>
      <c r="AG53" s="16"/>
      <c r="AH53" s="16"/>
      <c r="AI53" s="16"/>
      <c r="AJ53" s="16"/>
      <c r="AK53" s="16"/>
      <c r="AL53" s="16"/>
      <c r="AM53" s="16"/>
      <c r="AN53" s="16"/>
      <c r="AO53" s="16"/>
      <c r="AP53" s="16"/>
      <c r="AQ53" s="16"/>
      <c r="AR53" s="16"/>
      <c r="AS53" s="16"/>
      <c r="AT53" s="116"/>
      <c r="AU53" s="116"/>
      <c r="AV53" s="116"/>
      <c r="AW53" s="116"/>
      <c r="AX53" s="116"/>
      <c r="AY53" s="116"/>
      <c r="AZ53" s="116"/>
      <c r="BA53" s="116"/>
      <c r="BB53" s="116"/>
      <c r="BC53" s="116"/>
      <c r="BD53" s="116"/>
      <c r="BE53" s="116"/>
      <c r="BF53" s="116"/>
      <c r="BG53" s="116"/>
      <c r="BH53" s="116"/>
      <c r="BI53" s="116"/>
      <c r="BJ53" s="116"/>
      <c r="BK53" s="117"/>
    </row>
    <row r="54" spans="1:63" s="3" customFormat="1">
      <c r="A54" s="36"/>
      <c r="B54" s="36"/>
      <c r="C54" s="36"/>
      <c r="D54" s="281"/>
      <c r="E54" s="291" t="s">
        <v>22</v>
      </c>
      <c r="F54" s="291"/>
      <c r="G54" s="291">
        <f>IFERROR(G53/G52,0)</f>
        <v>0</v>
      </c>
      <c r="H54" s="291">
        <f>IFERROR(H53/H52,0)</f>
        <v>0</v>
      </c>
      <c r="I54" s="291">
        <f>IFERROR(I53/I52,0)</f>
        <v>0</v>
      </c>
      <c r="J54" s="291">
        <f>IFERROR(J53/J52,0)</f>
        <v>0</v>
      </c>
      <c r="K54" s="291">
        <f>IFERROR(K53/K52,0)</f>
        <v>0</v>
      </c>
      <c r="L54" s="275"/>
      <c r="M54" s="278"/>
      <c r="N54" s="15"/>
      <c r="O54" s="15"/>
      <c r="P54" s="15"/>
      <c r="Q54" s="15"/>
      <c r="R54" s="15"/>
      <c r="S54" s="15"/>
      <c r="T54" s="275"/>
      <c r="U54" s="275"/>
      <c r="V54" s="16"/>
      <c r="W54" s="36"/>
      <c r="X54" s="36"/>
      <c r="Y54" s="36"/>
      <c r="Z54" s="36"/>
      <c r="AA54" s="36"/>
      <c r="AB54" s="36"/>
      <c r="AC54" s="36"/>
      <c r="AD54" s="36"/>
      <c r="AE54" s="16"/>
      <c r="AF54" s="16"/>
      <c r="AG54" s="16"/>
      <c r="AH54" s="16"/>
      <c r="AI54" s="16"/>
      <c r="AJ54" s="16"/>
      <c r="AK54" s="16"/>
      <c r="AL54" s="16"/>
      <c r="AM54" s="16"/>
      <c r="AN54" s="16"/>
      <c r="AO54" s="16"/>
      <c r="AP54" s="16"/>
      <c r="AQ54" s="16"/>
      <c r="AR54" s="16"/>
      <c r="AS54" s="16"/>
      <c r="AT54" s="116"/>
      <c r="AU54" s="116"/>
      <c r="AV54" s="116"/>
      <c r="AW54" s="116"/>
      <c r="AX54" s="116"/>
      <c r="AY54" s="116"/>
      <c r="AZ54" s="116"/>
      <c r="BA54" s="116"/>
      <c r="BB54" s="116"/>
      <c r="BC54" s="116"/>
      <c r="BD54" s="116"/>
      <c r="BE54" s="116"/>
      <c r="BF54" s="116"/>
      <c r="BG54" s="116"/>
      <c r="BH54" s="116"/>
      <c r="BI54" s="116"/>
      <c r="BJ54" s="116"/>
      <c r="BK54" s="117"/>
    </row>
    <row r="55" spans="1:63" s="3" customFormat="1">
      <c r="A55" s="36"/>
      <c r="B55" s="36"/>
      <c r="C55" s="36"/>
      <c r="D55" s="281"/>
      <c r="E55" s="291"/>
      <c r="F55" s="291"/>
      <c r="G55" s="288"/>
      <c r="H55" s="288"/>
      <c r="I55" s="288"/>
      <c r="J55" s="288"/>
      <c r="K55" s="288"/>
      <c r="L55" s="116"/>
      <c r="M55" s="278"/>
      <c r="N55" s="15"/>
      <c r="O55" s="15"/>
      <c r="P55" s="15"/>
      <c r="Q55" s="15"/>
      <c r="R55" s="15"/>
      <c r="S55" s="15"/>
      <c r="T55" s="275"/>
      <c r="U55" s="275"/>
      <c r="V55" s="16"/>
      <c r="W55" s="36"/>
      <c r="X55" s="36"/>
      <c r="Y55" s="36"/>
      <c r="Z55" s="36"/>
      <c r="AA55" s="36"/>
      <c r="AB55" s="36"/>
      <c r="AC55" s="36"/>
      <c r="AD55" s="36"/>
      <c r="AE55" s="16"/>
      <c r="AF55" s="16"/>
      <c r="AG55" s="16"/>
      <c r="AH55" s="16"/>
      <c r="AI55" s="16"/>
      <c r="AJ55" s="16"/>
      <c r="AK55" s="16"/>
      <c r="AL55" s="16"/>
      <c r="AM55" s="16"/>
      <c r="AN55" s="16"/>
      <c r="AO55" s="16"/>
      <c r="AP55" s="16"/>
      <c r="AQ55" s="16"/>
      <c r="AR55" s="16"/>
      <c r="AS55" s="16"/>
      <c r="AT55" s="116"/>
      <c r="AU55" s="116"/>
      <c r="AV55" s="116"/>
      <c r="AW55" s="116"/>
      <c r="AX55" s="116"/>
      <c r="AY55" s="116"/>
      <c r="AZ55" s="116"/>
      <c r="BA55" s="116"/>
      <c r="BB55" s="116"/>
      <c r="BC55" s="116"/>
      <c r="BD55" s="116"/>
      <c r="BE55" s="116"/>
      <c r="BF55" s="116"/>
      <c r="BG55" s="116"/>
      <c r="BH55" s="116"/>
      <c r="BI55" s="116"/>
      <c r="BJ55" s="116"/>
      <c r="BK55" s="117"/>
    </row>
    <row r="56" spans="1:63" s="3" customFormat="1">
      <c r="A56" s="36"/>
      <c r="B56" s="36"/>
      <c r="C56" s="36"/>
      <c r="D56" s="281"/>
      <c r="E56" s="275" t="s">
        <v>195</v>
      </c>
      <c r="F56" s="291"/>
      <c r="G56" s="275">
        <f>IF(G54&gt;0,1,IF(G54&lt;0,-1,0))</f>
        <v>0</v>
      </c>
      <c r="H56" s="275">
        <f>IF(H54&gt;0,1,IF(H54&lt;0,-1,0))</f>
        <v>0</v>
      </c>
      <c r="I56" s="275">
        <f>IF(I54&gt;0,1,IF(I54&lt;0,-1,0))</f>
        <v>0</v>
      </c>
      <c r="J56" s="275">
        <f>IF(J54&gt;0,1,IF(J54&lt;0,-1,0))</f>
        <v>0</v>
      </c>
      <c r="K56" s="275">
        <f>IF(K54&gt;0,1,IF(K54&lt;0,-1,0))</f>
        <v>0</v>
      </c>
      <c r="L56" s="275">
        <f>SUM(G56:K56)</f>
        <v>0</v>
      </c>
      <c r="M56" s="278" t="str">
        <f>IF(L56=0,"",IF(L56=-5,$D$251,IF(L56&lt;4,$D$252,G253)))</f>
        <v/>
      </c>
      <c r="N56" s="15"/>
      <c r="O56" s="15"/>
      <c r="P56" s="15"/>
      <c r="Q56" s="15"/>
      <c r="R56" s="15"/>
      <c r="S56" s="15"/>
      <c r="T56" s="275"/>
      <c r="U56" s="275"/>
      <c r="V56" s="16"/>
      <c r="W56" s="36"/>
      <c r="X56" s="36"/>
      <c r="Y56" s="36"/>
      <c r="Z56" s="36"/>
      <c r="AA56" s="36"/>
      <c r="AB56" s="36"/>
      <c r="AC56" s="36"/>
      <c r="AD56" s="36"/>
      <c r="AE56" s="16"/>
      <c r="AF56" s="16"/>
      <c r="AG56" s="16"/>
      <c r="AH56" s="16"/>
      <c r="AI56" s="16"/>
      <c r="AJ56" s="16"/>
      <c r="AK56" s="16"/>
      <c r="AL56" s="16"/>
      <c r="AM56" s="16"/>
      <c r="AN56" s="16"/>
      <c r="AO56" s="16"/>
      <c r="AP56" s="16"/>
      <c r="AQ56" s="16"/>
      <c r="AR56" s="16"/>
      <c r="AS56" s="16"/>
      <c r="AT56" s="116"/>
      <c r="AU56" s="116"/>
      <c r="AV56" s="116"/>
      <c r="AW56" s="116"/>
      <c r="AX56" s="116"/>
      <c r="AY56" s="116"/>
      <c r="AZ56" s="116"/>
      <c r="BA56" s="116"/>
      <c r="BB56" s="116"/>
      <c r="BC56" s="116"/>
      <c r="BD56" s="116"/>
      <c r="BE56" s="116"/>
      <c r="BF56" s="116"/>
      <c r="BG56" s="116"/>
      <c r="BH56" s="116"/>
      <c r="BI56" s="116"/>
      <c r="BJ56" s="116"/>
      <c r="BK56" s="117"/>
    </row>
    <row r="57" spans="1:63" s="3" customFormat="1">
      <c r="A57" s="36"/>
      <c r="B57" s="36"/>
      <c r="C57" s="36"/>
      <c r="D57" s="281"/>
      <c r="E57" s="275" t="s">
        <v>210</v>
      </c>
      <c r="F57" s="291"/>
      <c r="G57" s="291"/>
      <c r="H57" s="291"/>
      <c r="I57" s="291"/>
      <c r="J57" s="291"/>
      <c r="K57" s="291"/>
      <c r="L57" s="409" t="str">
        <f>IFERROR(AVERAGE(H57:K57),"")</f>
        <v/>
      </c>
      <c r="M57" s="278" t="str">
        <f>IF(L57&lt;0,"¡CUIDADO! De media DECRECE","De media crece")</f>
        <v>De media crece</v>
      </c>
      <c r="N57" s="15"/>
      <c r="O57" s="15"/>
      <c r="P57" s="15"/>
      <c r="Q57" s="15"/>
      <c r="R57" s="15"/>
      <c r="S57" s="15"/>
      <c r="T57" s="275"/>
      <c r="U57" s="275"/>
      <c r="V57" s="16"/>
      <c r="W57" s="36"/>
      <c r="X57" s="36"/>
      <c r="Y57" s="36"/>
      <c r="Z57" s="36"/>
      <c r="AA57" s="36"/>
      <c r="AB57" s="36"/>
      <c r="AC57" s="36"/>
      <c r="AD57" s="36"/>
      <c r="AE57" s="16"/>
      <c r="AF57" s="16"/>
      <c r="AG57" s="16"/>
      <c r="AH57" s="16"/>
      <c r="AI57" s="16"/>
      <c r="AJ57" s="16"/>
      <c r="AK57" s="16"/>
      <c r="AL57" s="16"/>
      <c r="AM57" s="16"/>
      <c r="AN57" s="16"/>
      <c r="AO57" s="16"/>
      <c r="AP57" s="16"/>
      <c r="AQ57" s="16"/>
      <c r="AR57" s="16"/>
      <c r="AS57" s="16"/>
      <c r="AT57" s="116"/>
      <c r="AU57" s="116"/>
      <c r="AV57" s="116"/>
      <c r="AW57" s="116"/>
      <c r="AX57" s="116"/>
      <c r="AY57" s="116"/>
      <c r="AZ57" s="116"/>
      <c r="BA57" s="116"/>
      <c r="BB57" s="116"/>
      <c r="BC57" s="116"/>
      <c r="BD57" s="116"/>
      <c r="BE57" s="116"/>
      <c r="BF57" s="116"/>
      <c r="BG57" s="116"/>
      <c r="BH57" s="116"/>
      <c r="BI57" s="116"/>
      <c r="BJ57" s="116"/>
      <c r="BK57" s="117"/>
    </row>
    <row r="58" spans="1:63" s="3" customFormat="1">
      <c r="A58" s="36"/>
      <c r="B58" s="36"/>
      <c r="C58" s="36"/>
      <c r="D58" s="281"/>
      <c r="E58" s="275" t="s">
        <v>221</v>
      </c>
      <c r="F58" s="291"/>
      <c r="G58" s="291">
        <f>Balances!F14</f>
        <v>0</v>
      </c>
      <c r="H58" s="291">
        <f>Balances!G14</f>
        <v>0</v>
      </c>
      <c r="I58" s="291">
        <f>Balances!H14</f>
        <v>0</v>
      </c>
      <c r="J58" s="291">
        <f>Balances!I14</f>
        <v>0</v>
      </c>
      <c r="K58" s="291">
        <f>Balances!J14</f>
        <v>0</v>
      </c>
      <c r="L58" s="288"/>
      <c r="M58" s="278"/>
      <c r="N58" s="15"/>
      <c r="O58" s="15"/>
      <c r="P58" s="15"/>
      <c r="Q58" s="15"/>
      <c r="R58" s="15"/>
      <c r="S58" s="15"/>
      <c r="T58" s="275"/>
      <c r="U58" s="275"/>
      <c r="V58" s="16"/>
      <c r="W58" s="36"/>
      <c r="X58" s="36"/>
      <c r="Y58" s="36"/>
      <c r="Z58" s="36"/>
      <c r="AA58" s="36"/>
      <c r="AB58" s="36"/>
      <c r="AC58" s="36"/>
      <c r="AD58" s="36"/>
      <c r="AE58" s="16"/>
      <c r="AF58" s="16"/>
      <c r="AG58" s="16"/>
      <c r="AH58" s="16"/>
      <c r="AI58" s="16"/>
      <c r="AJ58" s="16"/>
      <c r="AK58" s="16"/>
      <c r="AL58" s="16"/>
      <c r="AM58" s="16"/>
      <c r="AN58" s="16"/>
      <c r="AO58" s="16"/>
      <c r="AP58" s="16"/>
      <c r="AQ58" s="16"/>
      <c r="AR58" s="16"/>
      <c r="AS58" s="16"/>
      <c r="AT58" s="116"/>
      <c r="AU58" s="116"/>
      <c r="AV58" s="116"/>
      <c r="AW58" s="116"/>
      <c r="AX58" s="116"/>
      <c r="AY58" s="116"/>
      <c r="AZ58" s="116"/>
      <c r="BA58" s="116"/>
      <c r="BB58" s="116"/>
      <c r="BC58" s="116"/>
      <c r="BD58" s="116"/>
      <c r="BE58" s="116"/>
      <c r="BF58" s="116"/>
      <c r="BG58" s="116"/>
      <c r="BH58" s="116"/>
      <c r="BI58" s="116"/>
      <c r="BJ58" s="116"/>
      <c r="BK58" s="117"/>
    </row>
    <row r="59" spans="1:63" s="3" customFormat="1">
      <c r="A59" s="36"/>
      <c r="B59" s="36"/>
      <c r="C59" s="36"/>
      <c r="D59" s="281"/>
      <c r="E59" s="291" t="s">
        <v>220</v>
      </c>
      <c r="F59" s="291"/>
      <c r="G59" s="291">
        <f>Resultados!G16</f>
        <v>0</v>
      </c>
      <c r="H59" s="291">
        <f>Resultados!H16</f>
        <v>0</v>
      </c>
      <c r="I59" s="291">
        <f>Resultados!I16</f>
        <v>0</v>
      </c>
      <c r="J59" s="291">
        <f>Resultados!J16</f>
        <v>0</v>
      </c>
      <c r="K59" s="291">
        <f>Resultados!K16</f>
        <v>0</v>
      </c>
      <c r="L59" s="275"/>
      <c r="M59" s="278"/>
      <c r="N59" s="15"/>
      <c r="O59" s="15"/>
      <c r="P59" s="15"/>
      <c r="Q59" s="15"/>
      <c r="R59" s="15"/>
      <c r="S59" s="15"/>
      <c r="T59" s="275"/>
      <c r="U59" s="275"/>
      <c r="V59" s="16"/>
      <c r="W59" s="36"/>
      <c r="X59" s="36"/>
      <c r="Y59" s="36"/>
      <c r="Z59" s="36"/>
      <c r="AA59" s="36"/>
      <c r="AB59" s="36"/>
      <c r="AC59" s="36"/>
      <c r="AD59" s="36"/>
      <c r="AE59" s="16"/>
      <c r="AF59" s="16"/>
      <c r="AG59" s="16"/>
      <c r="AH59" s="16"/>
      <c r="AI59" s="16"/>
      <c r="AJ59" s="16"/>
      <c r="AK59" s="16"/>
      <c r="AL59" s="16"/>
      <c r="AM59" s="16"/>
      <c r="AN59" s="16"/>
      <c r="AO59" s="16"/>
      <c r="AP59" s="16"/>
      <c r="AQ59" s="16"/>
      <c r="AR59" s="16"/>
      <c r="AS59" s="16"/>
      <c r="AT59" s="116"/>
      <c r="AU59" s="116"/>
      <c r="AV59" s="116"/>
      <c r="AW59" s="116"/>
      <c r="AX59" s="116"/>
      <c r="AY59" s="116"/>
      <c r="AZ59" s="116"/>
      <c r="BA59" s="116"/>
      <c r="BB59" s="116"/>
      <c r="BC59" s="116"/>
      <c r="BD59" s="116"/>
      <c r="BE59" s="116"/>
      <c r="BF59" s="116"/>
      <c r="BG59" s="116"/>
      <c r="BH59" s="116"/>
      <c r="BI59" s="116"/>
      <c r="BJ59" s="116"/>
      <c r="BK59" s="117"/>
    </row>
    <row r="60" spans="1:63" s="3" customFormat="1">
      <c r="A60" s="36"/>
      <c r="B60" s="36"/>
      <c r="C60" s="36"/>
      <c r="D60" s="281"/>
      <c r="E60" s="291" t="s">
        <v>222</v>
      </c>
      <c r="F60" s="291"/>
      <c r="G60" s="291">
        <f>IFERROR(G59/G58,0)</f>
        <v>0</v>
      </c>
      <c r="H60" s="291">
        <f>IFERROR(H59/H58,0)</f>
        <v>0</v>
      </c>
      <c r="I60" s="291">
        <f>IFERROR(I59/I58,0)</f>
        <v>0</v>
      </c>
      <c r="J60" s="291">
        <f>IFERROR(J59/J58,0)</f>
        <v>0</v>
      </c>
      <c r="K60" s="291">
        <f>IFERROR(K59/K58,0)</f>
        <v>0</v>
      </c>
      <c r="L60" s="275"/>
      <c r="M60" s="278"/>
      <c r="N60" s="15"/>
      <c r="O60" s="15"/>
      <c r="P60" s="15"/>
      <c r="Q60" s="15"/>
      <c r="R60" s="15"/>
      <c r="S60" s="15"/>
      <c r="T60" s="275"/>
      <c r="U60" s="275"/>
      <c r="V60" s="16"/>
      <c r="W60" s="36"/>
      <c r="X60" s="36"/>
      <c r="Y60" s="36"/>
      <c r="Z60" s="36"/>
      <c r="AA60" s="36"/>
      <c r="AB60" s="36"/>
      <c r="AC60" s="36"/>
      <c r="AD60" s="36"/>
      <c r="AE60" s="16"/>
      <c r="AF60" s="16"/>
      <c r="AG60" s="16"/>
      <c r="AH60" s="16"/>
      <c r="AI60" s="16"/>
      <c r="AJ60" s="16"/>
      <c r="AK60" s="16"/>
      <c r="AL60" s="16"/>
      <c r="AM60" s="16"/>
      <c r="AN60" s="16"/>
      <c r="AO60" s="16"/>
      <c r="AP60" s="16"/>
      <c r="AQ60" s="16"/>
      <c r="AR60" s="16"/>
      <c r="AS60" s="16"/>
      <c r="AT60" s="116"/>
      <c r="AU60" s="116"/>
      <c r="AV60" s="116"/>
      <c r="AW60" s="116"/>
      <c r="AX60" s="116"/>
      <c r="AY60" s="116"/>
      <c r="AZ60" s="116"/>
      <c r="BA60" s="116"/>
      <c r="BB60" s="116"/>
      <c r="BC60" s="116"/>
      <c r="BD60" s="116"/>
      <c r="BE60" s="116"/>
      <c r="BF60" s="116"/>
      <c r="BG60" s="116"/>
      <c r="BH60" s="116"/>
      <c r="BI60" s="116"/>
      <c r="BJ60" s="116"/>
      <c r="BK60" s="117"/>
    </row>
    <row r="61" spans="1:63" s="3" customFormat="1">
      <c r="A61" s="36"/>
      <c r="B61" s="36"/>
      <c r="C61" s="36"/>
      <c r="D61" s="281"/>
      <c r="E61" s="291"/>
      <c r="F61" s="291"/>
      <c r="G61" s="288"/>
      <c r="H61" s="288"/>
      <c r="I61" s="288"/>
      <c r="J61" s="288"/>
      <c r="K61" s="288"/>
      <c r="L61" s="116"/>
      <c r="M61" s="278"/>
      <c r="N61" s="15"/>
      <c r="O61" s="15"/>
      <c r="P61" s="15"/>
      <c r="Q61" s="15"/>
      <c r="R61" s="15"/>
      <c r="S61" s="15"/>
      <c r="T61" s="275"/>
      <c r="U61" s="275"/>
      <c r="V61" s="16"/>
      <c r="W61" s="36"/>
      <c r="X61" s="36"/>
      <c r="Y61" s="36"/>
      <c r="Z61" s="36"/>
      <c r="AA61" s="36"/>
      <c r="AB61" s="36"/>
      <c r="AC61" s="36"/>
      <c r="AD61" s="36"/>
      <c r="AE61" s="16"/>
      <c r="AF61" s="16"/>
      <c r="AG61" s="16"/>
      <c r="AH61" s="16"/>
      <c r="AI61" s="16"/>
      <c r="AJ61" s="16"/>
      <c r="AK61" s="16"/>
      <c r="AL61" s="16"/>
      <c r="AM61" s="16"/>
      <c r="AN61" s="16"/>
      <c r="AO61" s="16"/>
      <c r="AP61" s="16"/>
      <c r="AQ61" s="16"/>
      <c r="AR61" s="16"/>
      <c r="AS61" s="16"/>
      <c r="AT61" s="116"/>
      <c r="AU61" s="116"/>
      <c r="AV61" s="116"/>
      <c r="AW61" s="116"/>
      <c r="AX61" s="116"/>
      <c r="AY61" s="116"/>
      <c r="AZ61" s="116"/>
      <c r="BA61" s="116"/>
      <c r="BB61" s="116"/>
      <c r="BC61" s="116"/>
      <c r="BD61" s="116"/>
      <c r="BE61" s="116"/>
      <c r="BF61" s="116"/>
      <c r="BG61" s="116"/>
      <c r="BH61" s="116"/>
      <c r="BI61" s="116"/>
      <c r="BJ61" s="116"/>
      <c r="BK61" s="117"/>
    </row>
    <row r="62" spans="1:63" s="3" customFormat="1">
      <c r="A62" s="36"/>
      <c r="B62" s="36"/>
      <c r="C62" s="36"/>
      <c r="D62" s="281"/>
      <c r="E62" s="275" t="s">
        <v>195</v>
      </c>
      <c r="F62" s="291"/>
      <c r="G62" s="275">
        <f>IF(G60&gt;0,1,IF(G60&lt;0,-1,0))</f>
        <v>0</v>
      </c>
      <c r="H62" s="275">
        <f>IF(H60&gt;0,1,IF(H60&lt;0,-1,0))</f>
        <v>0</v>
      </c>
      <c r="I62" s="275">
        <f>IF(I60&gt;0,1,IF(I60&lt;0,-1,0))</f>
        <v>0</v>
      </c>
      <c r="J62" s="275">
        <f>IF(J60&gt;0,1,IF(J60&lt;0,-1,0))</f>
        <v>0</v>
      </c>
      <c r="K62" s="275">
        <f>IF(K60&gt;0,1,IF(K60&lt;0,-1,0))</f>
        <v>0</v>
      </c>
      <c r="L62" s="275">
        <f>SUM(G62:K62)</f>
        <v>0</v>
      </c>
      <c r="M62" s="278" t="str">
        <f>IF(L62=0,"",IF(L62=-5,$D$251,IF(L62&lt;4,$D$252,G254)))</f>
        <v/>
      </c>
      <c r="N62" s="15"/>
      <c r="O62" s="15"/>
      <c r="P62" s="15"/>
      <c r="Q62" s="15"/>
      <c r="R62" s="15"/>
      <c r="S62" s="15"/>
      <c r="T62" s="275"/>
      <c r="U62" s="275"/>
      <c r="V62" s="16"/>
      <c r="W62" s="36"/>
      <c r="X62" s="36"/>
      <c r="Y62" s="36"/>
      <c r="Z62" s="36"/>
      <c r="AA62" s="36"/>
      <c r="AB62" s="36"/>
      <c r="AC62" s="36"/>
      <c r="AD62" s="36"/>
      <c r="AE62" s="16"/>
      <c r="AF62" s="16"/>
      <c r="AG62" s="16"/>
      <c r="AH62" s="16"/>
      <c r="AI62" s="16"/>
      <c r="AJ62" s="16"/>
      <c r="AK62" s="16"/>
      <c r="AL62" s="16"/>
      <c r="AM62" s="16"/>
      <c r="AN62" s="16"/>
      <c r="AO62" s="16"/>
      <c r="AP62" s="16"/>
      <c r="AQ62" s="16"/>
      <c r="AR62" s="16"/>
      <c r="AS62" s="16"/>
      <c r="AT62" s="116"/>
      <c r="AU62" s="116"/>
      <c r="AV62" s="116"/>
      <c r="AW62" s="116"/>
      <c r="AX62" s="116"/>
      <c r="AY62" s="116"/>
      <c r="AZ62" s="116"/>
      <c r="BA62" s="116"/>
      <c r="BB62" s="116"/>
      <c r="BC62" s="116"/>
      <c r="BD62" s="116"/>
      <c r="BE62" s="116"/>
      <c r="BF62" s="116"/>
      <c r="BG62" s="116"/>
      <c r="BH62" s="116"/>
      <c r="BI62" s="116"/>
      <c r="BJ62" s="116"/>
      <c r="BK62" s="117"/>
    </row>
    <row r="63" spans="1:63" s="3" customFormat="1">
      <c r="A63" s="36"/>
      <c r="B63" s="36"/>
      <c r="C63" s="36"/>
      <c r="D63" s="281"/>
      <c r="E63" s="275" t="s">
        <v>210</v>
      </c>
      <c r="F63" s="291"/>
      <c r="G63" s="291"/>
      <c r="H63" s="291"/>
      <c r="I63" s="291"/>
      <c r="J63" s="291"/>
      <c r="K63" s="291"/>
      <c r="L63" s="409" t="str">
        <f>IFERROR(AVERAGE(H63:K63),"")</f>
        <v/>
      </c>
      <c r="M63" s="278" t="str">
        <f>IF(L63&lt;0,"¡CUIDADO! De media DECRECE","De media, crece")</f>
        <v>De media, crece</v>
      </c>
      <c r="N63" s="15"/>
      <c r="O63" s="15"/>
      <c r="P63" s="15"/>
      <c r="Q63" s="15"/>
      <c r="R63" s="15"/>
      <c r="S63" s="15"/>
      <c r="T63" s="275"/>
      <c r="U63" s="275"/>
      <c r="V63" s="16"/>
      <c r="W63" s="36"/>
      <c r="X63" s="36"/>
      <c r="Y63" s="36"/>
      <c r="Z63" s="36"/>
      <c r="AA63" s="36"/>
      <c r="AB63" s="36"/>
      <c r="AC63" s="36"/>
      <c r="AD63" s="36"/>
      <c r="AE63" s="16"/>
      <c r="AF63" s="16"/>
      <c r="AG63" s="16"/>
      <c r="AH63" s="16"/>
      <c r="AI63" s="16"/>
      <c r="AJ63" s="16"/>
      <c r="AK63" s="16"/>
      <c r="AL63" s="16"/>
      <c r="AM63" s="16"/>
      <c r="AN63" s="16"/>
      <c r="AO63" s="16"/>
      <c r="AP63" s="16"/>
      <c r="AQ63" s="16"/>
      <c r="AR63" s="16"/>
      <c r="AS63" s="16"/>
      <c r="AT63" s="116"/>
      <c r="AU63" s="116"/>
      <c r="AV63" s="116"/>
      <c r="AW63" s="116"/>
      <c r="AX63" s="116"/>
      <c r="AY63" s="116"/>
      <c r="AZ63" s="116"/>
      <c r="BA63" s="116"/>
      <c r="BB63" s="116"/>
      <c r="BC63" s="116"/>
      <c r="BD63" s="116"/>
      <c r="BE63" s="116"/>
      <c r="BF63" s="116"/>
      <c r="BG63" s="116"/>
      <c r="BH63" s="116"/>
      <c r="BI63" s="116"/>
      <c r="BJ63" s="116"/>
      <c r="BK63" s="117"/>
    </row>
    <row r="64" spans="1:63" s="3" customFormat="1">
      <c r="A64" s="36"/>
      <c r="B64" s="36"/>
      <c r="C64" s="36"/>
      <c r="D64" s="281"/>
      <c r="E64" s="291" t="s">
        <v>65</v>
      </c>
      <c r="F64" s="291"/>
      <c r="G64" s="291"/>
      <c r="H64" s="291"/>
      <c r="I64" s="291"/>
      <c r="J64" s="291"/>
      <c r="K64" s="291"/>
      <c r="L64" s="116"/>
      <c r="M64" s="278"/>
      <c r="N64" s="15"/>
      <c r="O64" s="15"/>
      <c r="P64" s="15"/>
      <c r="Q64" s="15"/>
      <c r="R64" s="15"/>
      <c r="S64" s="15"/>
      <c r="T64" s="275"/>
      <c r="U64" s="275"/>
      <c r="V64" s="16"/>
      <c r="W64" s="36"/>
      <c r="X64" s="36"/>
      <c r="Y64" s="36"/>
      <c r="Z64" s="36"/>
      <c r="AA64" s="36"/>
      <c r="AB64" s="36"/>
      <c r="AC64" s="36"/>
      <c r="AD64" s="36"/>
      <c r="AE64" s="16"/>
      <c r="AF64" s="16"/>
      <c r="AG64" s="16"/>
      <c r="AH64" s="16"/>
      <c r="AI64" s="16"/>
      <c r="AJ64" s="16"/>
      <c r="AK64" s="16"/>
      <c r="AL64" s="16"/>
      <c r="AM64" s="16"/>
      <c r="AN64" s="16"/>
      <c r="AO64" s="16"/>
      <c r="AP64" s="16"/>
      <c r="AQ64" s="16"/>
      <c r="AR64" s="16"/>
      <c r="AS64" s="16"/>
      <c r="AT64" s="116"/>
      <c r="AU64" s="116"/>
      <c r="AV64" s="116"/>
      <c r="AW64" s="116"/>
      <c r="AX64" s="116"/>
      <c r="AY64" s="116"/>
      <c r="AZ64" s="116"/>
      <c r="BA64" s="116"/>
      <c r="BB64" s="116"/>
      <c r="BC64" s="116"/>
      <c r="BD64" s="116"/>
      <c r="BE64" s="116"/>
      <c r="BF64" s="116"/>
      <c r="BG64" s="116"/>
      <c r="BH64" s="116"/>
      <c r="BI64" s="116"/>
      <c r="BJ64" s="116"/>
      <c r="BK64" s="117"/>
    </row>
    <row r="65" spans="1:63" s="3" customFormat="1">
      <c r="A65" s="36"/>
      <c r="B65" s="36"/>
      <c r="C65" s="36"/>
      <c r="D65" s="281"/>
      <c r="E65" s="291" t="s">
        <v>225</v>
      </c>
      <c r="F65" s="291"/>
      <c r="G65" s="291"/>
      <c r="H65" s="291"/>
      <c r="I65" s="291"/>
      <c r="J65" s="291"/>
      <c r="K65" s="291"/>
      <c r="L65" s="409" t="str">
        <f>IFERROR(AVERAGE(H65:K65),"")</f>
        <v/>
      </c>
      <c r="M65" s="278" t="str">
        <f>IF(L65&gt;0,"La DEUDA CRECE: ¿Es OK?","")</f>
        <v>La DEUDA CRECE: ¿Es OK?</v>
      </c>
      <c r="N65" s="15"/>
      <c r="O65" s="15"/>
      <c r="P65" s="15"/>
      <c r="Q65" s="15"/>
      <c r="R65" s="15"/>
      <c r="S65" s="15"/>
      <c r="T65" s="275"/>
      <c r="U65" s="275"/>
      <c r="V65" s="16"/>
      <c r="W65" s="36"/>
      <c r="X65" s="36"/>
      <c r="Y65" s="36"/>
      <c r="Z65" s="36"/>
      <c r="AA65" s="36"/>
      <c r="AB65" s="36"/>
      <c r="AC65" s="36"/>
      <c r="AD65" s="36"/>
      <c r="AE65" s="16"/>
      <c r="AF65" s="16"/>
      <c r="AG65" s="16"/>
      <c r="AH65" s="16"/>
      <c r="AI65" s="16"/>
      <c r="AJ65" s="16"/>
      <c r="AK65" s="16"/>
      <c r="AL65" s="16"/>
      <c r="AM65" s="16"/>
      <c r="AN65" s="16"/>
      <c r="AO65" s="16"/>
      <c r="AP65" s="16"/>
      <c r="AQ65" s="16"/>
      <c r="AR65" s="16"/>
      <c r="AS65" s="16"/>
      <c r="AT65" s="116"/>
      <c r="AU65" s="116"/>
      <c r="AV65" s="116"/>
      <c r="AW65" s="116"/>
      <c r="AX65" s="116"/>
      <c r="AY65" s="116"/>
      <c r="AZ65" s="116"/>
      <c r="BA65" s="116"/>
      <c r="BB65" s="116"/>
      <c r="BC65" s="116"/>
      <c r="BD65" s="116"/>
      <c r="BE65" s="116"/>
      <c r="BF65" s="116"/>
      <c r="BG65" s="116"/>
      <c r="BH65" s="116"/>
      <c r="BI65" s="116"/>
      <c r="BJ65" s="116"/>
      <c r="BK65" s="117"/>
    </row>
    <row r="66" spans="1:63" s="3" customFormat="1">
      <c r="A66" s="36"/>
      <c r="B66" s="36"/>
      <c r="C66" s="36"/>
      <c r="D66" s="281"/>
      <c r="E66" s="291" t="s">
        <v>20</v>
      </c>
      <c r="F66" s="116"/>
      <c r="G66" s="291">
        <f>Balances!F22-Balances!F6</f>
        <v>0</v>
      </c>
      <c r="H66" s="291">
        <f>Balances!G22-Balances!G6</f>
        <v>0</v>
      </c>
      <c r="I66" s="291">
        <f>Balances!H22-Balances!H6</f>
        <v>0</v>
      </c>
      <c r="J66" s="291">
        <f>Balances!I22-Balances!I6</f>
        <v>0</v>
      </c>
      <c r="K66" s="291">
        <f>Balances!J22-Balances!J6</f>
        <v>0</v>
      </c>
      <c r="L66" s="412">
        <f>IFERROR(AVERAGE(H66:K66),"")</f>
        <v>0</v>
      </c>
      <c r="M66" s="278" t="str">
        <f>IF(L66&gt;0,"El promedio es POSITIVO",IF(L66=0,"","¡ATENCIÓN! NEGATIVO puede ser inviable"))</f>
        <v/>
      </c>
      <c r="N66" s="15"/>
      <c r="O66" s="15"/>
      <c r="P66" s="15"/>
      <c r="Q66" s="15"/>
      <c r="R66" s="15"/>
      <c r="S66" s="15"/>
      <c r="T66" s="275"/>
      <c r="U66" s="275"/>
      <c r="V66" s="16"/>
      <c r="W66" s="36"/>
      <c r="X66" s="36"/>
      <c r="Y66" s="36"/>
      <c r="Z66" s="36"/>
      <c r="AA66" s="36"/>
      <c r="AB66" s="36"/>
      <c r="AC66" s="36"/>
      <c r="AD66" s="36"/>
      <c r="AE66" s="16"/>
      <c r="AF66" s="16"/>
      <c r="AG66" s="16"/>
      <c r="AH66" s="16"/>
      <c r="AI66" s="16"/>
      <c r="AJ66" s="16"/>
      <c r="AK66" s="16"/>
      <c r="AL66" s="16"/>
      <c r="AM66" s="16"/>
      <c r="AN66" s="16"/>
      <c r="AO66" s="16"/>
      <c r="AP66" s="16"/>
      <c r="AQ66" s="16"/>
      <c r="AR66" s="16"/>
      <c r="AS66" s="16"/>
      <c r="AT66" s="116"/>
      <c r="AU66" s="116"/>
      <c r="AV66" s="116"/>
      <c r="AW66" s="116"/>
      <c r="AX66" s="116"/>
      <c r="AY66" s="116"/>
      <c r="AZ66" s="116"/>
      <c r="BA66" s="116"/>
      <c r="BB66" s="116"/>
      <c r="BC66" s="116"/>
      <c r="BD66" s="116"/>
      <c r="BE66" s="116"/>
      <c r="BF66" s="116"/>
      <c r="BG66" s="116"/>
      <c r="BH66" s="116"/>
      <c r="BI66" s="116"/>
      <c r="BJ66" s="116"/>
      <c r="BK66" s="117"/>
    </row>
    <row r="67" spans="1:63" s="3" customFormat="1">
      <c r="A67" s="36"/>
      <c r="B67" s="36"/>
      <c r="C67" s="36"/>
      <c r="D67" s="281"/>
      <c r="E67" s="275" t="s">
        <v>210</v>
      </c>
      <c r="F67" s="291"/>
      <c r="G67" s="275"/>
      <c r="H67" s="289">
        <f>IFERROR(H66/G66-100%,0)</f>
        <v>0</v>
      </c>
      <c r="I67" s="289">
        <f>IFERROR(I66/H66-100%,0)</f>
        <v>0</v>
      </c>
      <c r="J67" s="289">
        <f>IFERROR(J66/I66-100%,0)</f>
        <v>0</v>
      </c>
      <c r="K67" s="289">
        <f>IFERROR(K66/J66-100%,0)</f>
        <v>0</v>
      </c>
      <c r="L67" s="409">
        <f>IFERROR(AVERAGE(H67:K67),"")</f>
        <v>0</v>
      </c>
      <c r="M67" s="278" t="str">
        <f>IF(L67&lt;0,"¡CUIDADO! De media DECRECE","De media crece")</f>
        <v>De media crece</v>
      </c>
      <c r="N67" s="15"/>
      <c r="O67" s="15"/>
      <c r="P67" s="15"/>
      <c r="Q67" s="15"/>
      <c r="R67" s="15"/>
      <c r="S67" s="15"/>
      <c r="T67" s="275"/>
      <c r="U67" s="275"/>
      <c r="V67" s="16"/>
      <c r="W67" s="36"/>
      <c r="X67" s="36"/>
      <c r="Y67" s="36"/>
      <c r="Z67" s="36"/>
      <c r="AA67" s="36"/>
      <c r="AB67" s="36"/>
      <c r="AC67" s="36"/>
      <c r="AD67" s="36"/>
      <c r="AE67" s="16"/>
      <c r="AF67" s="16"/>
      <c r="AG67" s="16"/>
      <c r="AH67" s="16"/>
      <c r="AI67" s="16"/>
      <c r="AJ67" s="16"/>
      <c r="AK67" s="16"/>
      <c r="AL67" s="16"/>
      <c r="AM67" s="16"/>
      <c r="AN67" s="16"/>
      <c r="AO67" s="16"/>
      <c r="AP67" s="16"/>
      <c r="AQ67" s="16"/>
      <c r="AR67" s="16"/>
      <c r="AS67" s="16"/>
      <c r="AT67" s="116"/>
      <c r="AU67" s="116"/>
      <c r="AV67" s="116"/>
      <c r="AW67" s="116"/>
      <c r="AX67" s="116"/>
      <c r="AY67" s="116"/>
      <c r="AZ67" s="116"/>
      <c r="BA67" s="116"/>
      <c r="BB67" s="116"/>
      <c r="BC67" s="116"/>
      <c r="BD67" s="116"/>
      <c r="BE67" s="116"/>
      <c r="BF67" s="116"/>
      <c r="BG67" s="116"/>
      <c r="BH67" s="116"/>
      <c r="BI67" s="116"/>
      <c r="BJ67" s="116"/>
      <c r="BK67" s="117"/>
    </row>
    <row r="68" spans="1:63" s="3" customFormat="1">
      <c r="A68" s="36"/>
      <c r="B68" s="36"/>
      <c r="C68" s="36"/>
      <c r="D68" s="281"/>
      <c r="E68" s="291" t="s">
        <v>21</v>
      </c>
      <c r="F68" s="291"/>
      <c r="G68" s="291">
        <f>IFERROR(Balances!F9/Balances!F24,0)</f>
        <v>0</v>
      </c>
      <c r="H68" s="291">
        <f>IFERROR(Balances!G9/Balances!G24,0)</f>
        <v>0</v>
      </c>
      <c r="I68" s="291">
        <f>IFERROR(Balances!H9/Balances!H24,0)</f>
        <v>0</v>
      </c>
      <c r="J68" s="291">
        <f>IFERROR(Balances!I9/Balances!I24,0)</f>
        <v>0</v>
      </c>
      <c r="K68" s="291">
        <f>IFERROR(Balances!J9/Balances!J24,0)</f>
        <v>0</v>
      </c>
      <c r="L68" s="412">
        <f>IFERROR(AVERAGE(G68:K68),"")</f>
        <v>0</v>
      </c>
      <c r="M68" s="278"/>
      <c r="N68" s="15"/>
      <c r="O68" s="15"/>
      <c r="P68" s="15"/>
      <c r="Q68" s="15"/>
      <c r="R68" s="15"/>
      <c r="S68" s="15"/>
      <c r="T68" s="275"/>
      <c r="U68" s="275"/>
      <c r="V68" s="16"/>
      <c r="W68" s="36"/>
      <c r="X68" s="36"/>
      <c r="Y68" s="36"/>
      <c r="Z68" s="36"/>
      <c r="AA68" s="36"/>
      <c r="AB68" s="36"/>
      <c r="AC68" s="36"/>
      <c r="AD68" s="36"/>
      <c r="AE68" s="16"/>
      <c r="AF68" s="16"/>
      <c r="AG68" s="16"/>
      <c r="AH68" s="16"/>
      <c r="AI68" s="16"/>
      <c r="AJ68" s="16"/>
      <c r="AK68" s="16"/>
      <c r="AL68" s="16"/>
      <c r="AM68" s="16"/>
      <c r="AN68" s="16"/>
      <c r="AO68" s="16"/>
      <c r="AP68" s="16"/>
      <c r="AQ68" s="16"/>
      <c r="AR68" s="16"/>
      <c r="AS68" s="16"/>
      <c r="AT68" s="116"/>
      <c r="AU68" s="116"/>
      <c r="AV68" s="116"/>
      <c r="AW68" s="116"/>
      <c r="AX68" s="116"/>
      <c r="AY68" s="116"/>
      <c r="AZ68" s="116"/>
      <c r="BA68" s="116"/>
      <c r="BB68" s="116"/>
      <c r="BC68" s="116"/>
      <c r="BD68" s="116"/>
      <c r="BE68" s="116"/>
      <c r="BF68" s="116"/>
      <c r="BG68" s="116"/>
      <c r="BH68" s="116"/>
      <c r="BI68" s="116"/>
      <c r="BJ68" s="116"/>
      <c r="BK68" s="117"/>
    </row>
    <row r="69" spans="1:63" s="3" customFormat="1">
      <c r="A69" s="36"/>
      <c r="B69" s="36"/>
      <c r="C69" s="36"/>
      <c r="D69" s="281"/>
      <c r="E69" s="291" t="s">
        <v>23</v>
      </c>
      <c r="F69" s="291"/>
      <c r="G69" s="291">
        <f>IFERROR((Balances!F12+Balances!F11)/Balances!F24,0)</f>
        <v>0</v>
      </c>
      <c r="H69" s="291">
        <f>IFERROR((Balances!G12+Balances!G11)/Balances!G24,0)</f>
        <v>0</v>
      </c>
      <c r="I69" s="291">
        <f>IFERROR((Balances!H12+Balances!H11)/Balances!H24,0)</f>
        <v>0</v>
      </c>
      <c r="J69" s="291">
        <f>IFERROR((Balances!I12+Balances!I11)/Balances!I24,0)</f>
        <v>0</v>
      </c>
      <c r="K69" s="291">
        <f>IFERROR((Balances!J12+Balances!J11)/Balances!J24,0)</f>
        <v>0</v>
      </c>
      <c r="L69" s="412">
        <f>IFERROR(AVERAGE(G69:K69),"")</f>
        <v>0</v>
      </c>
      <c r="M69" s="278"/>
      <c r="N69" s="15"/>
      <c r="O69" s="15"/>
      <c r="P69" s="15"/>
      <c r="Q69" s="15"/>
      <c r="R69" s="15"/>
      <c r="S69" s="15"/>
      <c r="T69" s="275"/>
      <c r="U69" s="275"/>
      <c r="V69" s="16"/>
      <c r="W69" s="36"/>
      <c r="X69" s="36"/>
      <c r="Y69" s="36"/>
      <c r="Z69" s="36"/>
      <c r="AA69" s="36"/>
      <c r="AB69" s="36"/>
      <c r="AC69" s="36"/>
      <c r="AD69" s="36"/>
      <c r="AE69" s="16"/>
      <c r="AF69" s="16"/>
      <c r="AG69" s="16"/>
      <c r="AH69" s="16"/>
      <c r="AI69" s="16"/>
      <c r="AJ69" s="16"/>
      <c r="AK69" s="16"/>
      <c r="AL69" s="16"/>
      <c r="AM69" s="16"/>
      <c r="AN69" s="16"/>
      <c r="AO69" s="16"/>
      <c r="AP69" s="16"/>
      <c r="AQ69" s="16"/>
      <c r="AR69" s="16"/>
      <c r="AS69" s="16"/>
      <c r="AT69" s="116"/>
      <c r="AU69" s="116"/>
      <c r="AV69" s="116"/>
      <c r="AW69" s="116"/>
      <c r="AX69" s="116"/>
      <c r="AY69" s="116"/>
      <c r="AZ69" s="116"/>
      <c r="BA69" s="116"/>
      <c r="BB69" s="116"/>
      <c r="BC69" s="116"/>
      <c r="BD69" s="116"/>
      <c r="BE69" s="116"/>
      <c r="BF69" s="116"/>
      <c r="BG69" s="116"/>
      <c r="BH69" s="116"/>
      <c r="BI69" s="116"/>
      <c r="BJ69" s="116"/>
      <c r="BK69" s="117"/>
    </row>
    <row r="70" spans="1:63" s="3" customFormat="1">
      <c r="A70" s="36"/>
      <c r="B70" s="36"/>
      <c r="C70" s="36"/>
      <c r="D70" s="281"/>
      <c r="E70" s="463"/>
      <c r="F70" s="463"/>
      <c r="G70" s="463"/>
      <c r="H70" s="463"/>
      <c r="I70" s="463"/>
      <c r="J70" s="463"/>
      <c r="K70" s="463"/>
      <c r="L70" s="464"/>
      <c r="M70" s="465"/>
      <c r="N70" s="15"/>
      <c r="O70" s="15"/>
      <c r="P70" s="15"/>
      <c r="Q70" s="15"/>
      <c r="R70" s="15"/>
      <c r="S70" s="15"/>
      <c r="T70" s="275"/>
      <c r="U70" s="275"/>
      <c r="V70" s="16"/>
      <c r="W70" s="36"/>
      <c r="X70" s="36"/>
      <c r="Y70" s="36"/>
      <c r="Z70" s="36"/>
      <c r="AA70" s="36"/>
      <c r="AB70" s="36"/>
      <c r="AC70" s="36"/>
      <c r="AD70" s="36"/>
      <c r="AE70" s="16"/>
      <c r="AF70" s="16"/>
      <c r="AG70" s="16"/>
      <c r="AH70" s="16"/>
      <c r="AI70" s="16"/>
      <c r="AJ70" s="16"/>
      <c r="AK70" s="16"/>
      <c r="AL70" s="16"/>
      <c r="AM70" s="16"/>
      <c r="AN70" s="16"/>
      <c r="AO70" s="16"/>
      <c r="AP70" s="16"/>
      <c r="AQ70" s="16"/>
      <c r="AR70" s="16"/>
      <c r="AS70" s="16"/>
      <c r="AT70" s="116"/>
      <c r="AU70" s="116"/>
      <c r="AV70" s="116"/>
      <c r="AW70" s="116"/>
      <c r="AX70" s="116"/>
      <c r="AY70" s="116"/>
      <c r="AZ70" s="116"/>
      <c r="BA70" s="116"/>
      <c r="BB70" s="116"/>
      <c r="BC70" s="116"/>
      <c r="BD70" s="116"/>
      <c r="BE70" s="116"/>
      <c r="BF70" s="116"/>
      <c r="BG70" s="116"/>
      <c r="BH70" s="116"/>
      <c r="BI70" s="116"/>
      <c r="BJ70" s="116"/>
      <c r="BK70" s="117"/>
    </row>
    <row r="71" spans="1:63" s="3" customFormat="1">
      <c r="A71" s="36"/>
      <c r="B71" s="36"/>
      <c r="C71" s="36"/>
      <c r="D71" s="281"/>
      <c r="E71" s="291" t="s">
        <v>229</v>
      </c>
      <c r="F71" s="291"/>
      <c r="G71" s="291"/>
      <c r="H71" s="291"/>
      <c r="I71" s="291"/>
      <c r="J71" s="291"/>
      <c r="K71" s="291"/>
      <c r="L71" s="275"/>
      <c r="M71" s="278"/>
      <c r="N71" s="15"/>
      <c r="O71" s="15"/>
      <c r="P71" s="15"/>
      <c r="Q71" s="15"/>
      <c r="R71" s="15"/>
      <c r="S71" s="15"/>
      <c r="T71" s="275"/>
      <c r="U71" s="275"/>
      <c r="V71" s="16"/>
      <c r="W71" s="36"/>
      <c r="X71" s="36"/>
      <c r="Y71" s="36"/>
      <c r="Z71" s="36"/>
      <c r="AA71" s="36"/>
      <c r="AB71" s="36"/>
      <c r="AC71" s="36"/>
      <c r="AD71" s="36"/>
      <c r="AE71" s="16"/>
      <c r="AF71" s="16"/>
      <c r="AG71" s="16"/>
      <c r="AH71" s="16"/>
      <c r="AI71" s="16"/>
      <c r="AJ71" s="16"/>
      <c r="AK71" s="16"/>
      <c r="AL71" s="16"/>
      <c r="AM71" s="16"/>
      <c r="AN71" s="16"/>
      <c r="AO71" s="16"/>
      <c r="AP71" s="16"/>
      <c r="AQ71" s="16"/>
      <c r="AR71" s="16"/>
      <c r="AS71" s="16"/>
      <c r="AT71" s="116"/>
      <c r="AU71" s="116"/>
      <c r="AV71" s="116"/>
      <c r="AW71" s="116"/>
      <c r="AX71" s="116"/>
      <c r="AY71" s="116"/>
      <c r="AZ71" s="116"/>
      <c r="BA71" s="116"/>
      <c r="BB71" s="116"/>
      <c r="BC71" s="116"/>
      <c r="BD71" s="116"/>
      <c r="BE71" s="116"/>
      <c r="BF71" s="116"/>
      <c r="BG71" s="116"/>
      <c r="BH71" s="116"/>
      <c r="BI71" s="116"/>
      <c r="BJ71" s="116"/>
      <c r="BK71" s="117"/>
    </row>
    <row r="72" spans="1:63" s="3" customFormat="1">
      <c r="A72" s="36"/>
      <c r="B72" s="36"/>
      <c r="C72" s="36"/>
      <c r="D72" s="281"/>
      <c r="E72" s="291" t="s">
        <v>230</v>
      </c>
      <c r="F72" s="291"/>
      <c r="G72" s="291"/>
      <c r="H72" s="291"/>
      <c r="I72" s="291"/>
      <c r="J72" s="291"/>
      <c r="K72" s="291"/>
      <c r="L72" s="275"/>
      <c r="M72" s="278"/>
      <c r="N72" s="15"/>
      <c r="O72" s="15"/>
      <c r="P72" s="15"/>
      <c r="Q72" s="15"/>
      <c r="R72" s="15"/>
      <c r="S72" s="15"/>
      <c r="T72" s="275"/>
      <c r="U72" s="275"/>
      <c r="V72" s="16"/>
      <c r="W72" s="36"/>
      <c r="X72" s="36"/>
      <c r="Y72" s="36"/>
      <c r="Z72" s="36"/>
      <c r="AA72" s="36"/>
      <c r="AB72" s="36"/>
      <c r="AC72" s="36"/>
      <c r="AD72" s="36"/>
      <c r="AE72" s="16"/>
      <c r="AF72" s="16"/>
      <c r="AG72" s="16"/>
      <c r="AH72" s="16"/>
      <c r="AI72" s="16"/>
      <c r="AJ72" s="16"/>
      <c r="AK72" s="16"/>
      <c r="AL72" s="16"/>
      <c r="AM72" s="16"/>
      <c r="AN72" s="16"/>
      <c r="AO72" s="16"/>
      <c r="AP72" s="16"/>
      <c r="AQ72" s="16"/>
      <c r="AR72" s="16"/>
      <c r="AS72" s="16"/>
      <c r="AT72" s="116"/>
      <c r="AU72" s="116"/>
      <c r="AV72" s="116"/>
      <c r="AW72" s="116"/>
      <c r="AX72" s="116"/>
      <c r="AY72" s="116"/>
      <c r="AZ72" s="116"/>
      <c r="BA72" s="116"/>
      <c r="BB72" s="116"/>
      <c r="BC72" s="116"/>
      <c r="BD72" s="116"/>
      <c r="BE72" s="116"/>
      <c r="BF72" s="116"/>
      <c r="BG72" s="116"/>
      <c r="BH72" s="116"/>
      <c r="BI72" s="116"/>
      <c r="BJ72" s="116"/>
      <c r="BK72" s="117"/>
    </row>
    <row r="73" spans="1:63" s="3" customFormat="1">
      <c r="A73" s="36"/>
      <c r="B73" s="36"/>
      <c r="C73" s="36"/>
      <c r="D73" s="281"/>
      <c r="E73" s="291" t="s">
        <v>231</v>
      </c>
      <c r="F73" s="291"/>
      <c r="G73" s="291" t="str">
        <f>IFERROR(G71/G72,"n/d")</f>
        <v>n/d</v>
      </c>
      <c r="H73" s="291" t="str">
        <f>IFERROR(H71/H72,"n/d")</f>
        <v>n/d</v>
      </c>
      <c r="I73" s="291" t="str">
        <f>IFERROR(I71/I72,"n/d")</f>
        <v>n/d</v>
      </c>
      <c r="J73" s="291" t="str">
        <f>IFERROR(J71/J72,"n/d")</f>
        <v>n/d</v>
      </c>
      <c r="K73" s="291" t="str">
        <f>IFERROR(K71/K72,"n/d")</f>
        <v>n/d</v>
      </c>
      <c r="L73" s="116"/>
      <c r="M73" s="278"/>
      <c r="N73" s="15"/>
      <c r="O73" s="15"/>
      <c r="P73" s="15"/>
      <c r="Q73" s="15"/>
      <c r="R73" s="15"/>
      <c r="S73" s="15"/>
      <c r="T73" s="275"/>
      <c r="U73" s="275"/>
      <c r="V73" s="16"/>
      <c r="W73" s="36"/>
      <c r="X73" s="36"/>
      <c r="Y73" s="36"/>
      <c r="Z73" s="36"/>
      <c r="AA73" s="36"/>
      <c r="AB73" s="36"/>
      <c r="AC73" s="36"/>
      <c r="AD73" s="36"/>
      <c r="AE73" s="16"/>
      <c r="AF73" s="16"/>
      <c r="AG73" s="16"/>
      <c r="AH73" s="16"/>
      <c r="AI73" s="16"/>
      <c r="AJ73" s="16"/>
      <c r="AK73" s="16"/>
      <c r="AL73" s="16"/>
      <c r="AM73" s="16"/>
      <c r="AN73" s="16"/>
      <c r="AO73" s="16"/>
      <c r="AP73" s="16"/>
      <c r="AQ73" s="16"/>
      <c r="AR73" s="16"/>
      <c r="AS73" s="16"/>
      <c r="AT73" s="116"/>
      <c r="AU73" s="116"/>
      <c r="AV73" s="116"/>
      <c r="AW73" s="116"/>
      <c r="AX73" s="116"/>
      <c r="AY73" s="116"/>
      <c r="AZ73" s="116"/>
      <c r="BA73" s="116"/>
      <c r="BB73" s="116"/>
      <c r="BC73" s="116"/>
      <c r="BD73" s="116"/>
      <c r="BE73" s="116"/>
      <c r="BF73" s="116"/>
      <c r="BG73" s="116"/>
      <c r="BH73" s="116"/>
      <c r="BI73" s="116"/>
      <c r="BJ73" s="116"/>
      <c r="BK73" s="117"/>
    </row>
    <row r="74" spans="1:63" s="3" customFormat="1">
      <c r="A74" s="36"/>
      <c r="B74" s="36"/>
      <c r="C74" s="36"/>
      <c r="D74" s="281"/>
      <c r="E74" s="291" t="s">
        <v>235</v>
      </c>
      <c r="F74" s="291"/>
      <c r="G74" s="291" t="str">
        <f>IFERROR(G72/G71,"n/d")</f>
        <v>n/d</v>
      </c>
      <c r="H74" s="291" t="str">
        <f>IFERROR(H72/H71,"n/d")</f>
        <v>n/d</v>
      </c>
      <c r="I74" s="291" t="str">
        <f>IFERROR(I72/I71,"n/d")</f>
        <v>n/d</v>
      </c>
      <c r="J74" s="291" t="str">
        <f>IFERROR(J72/J71,"n/d")</f>
        <v>n/d</v>
      </c>
      <c r="K74" s="291" t="str">
        <f>IFERROR(K72/K71,"n/d")</f>
        <v>n/d</v>
      </c>
      <c r="L74" s="412" t="str">
        <f>IFERROR(AVERAGE(G74:K74),"")</f>
        <v/>
      </c>
      <c r="M74" s="278"/>
      <c r="N74" s="15"/>
      <c r="O74" s="15"/>
      <c r="P74" s="15"/>
      <c r="Q74" s="15"/>
      <c r="R74" s="15"/>
      <c r="S74" s="15"/>
      <c r="T74" s="275"/>
      <c r="U74" s="275"/>
      <c r="V74" s="16"/>
      <c r="W74" s="36"/>
      <c r="X74" s="36"/>
      <c r="Y74" s="36"/>
      <c r="Z74" s="36"/>
      <c r="AA74" s="36"/>
      <c r="AB74" s="36"/>
      <c r="AC74" s="36"/>
      <c r="AD74" s="36"/>
      <c r="AE74" s="16"/>
      <c r="AF74" s="16"/>
      <c r="AG74" s="16"/>
      <c r="AH74" s="16"/>
      <c r="AI74" s="16"/>
      <c r="AJ74" s="16"/>
      <c r="AK74" s="16"/>
      <c r="AL74" s="16"/>
      <c r="AM74" s="16"/>
      <c r="AN74" s="16"/>
      <c r="AO74" s="16"/>
      <c r="AP74" s="16"/>
      <c r="AQ74" s="16"/>
      <c r="AR74" s="16"/>
      <c r="AS74" s="16"/>
      <c r="AT74" s="116"/>
      <c r="AU74" s="116"/>
      <c r="AV74" s="116"/>
      <c r="AW74" s="116"/>
      <c r="AX74" s="116"/>
      <c r="AY74" s="116"/>
      <c r="AZ74" s="116"/>
      <c r="BA74" s="116"/>
      <c r="BB74" s="116"/>
      <c r="BC74" s="116"/>
      <c r="BD74" s="116"/>
      <c r="BE74" s="116"/>
      <c r="BF74" s="116"/>
      <c r="BG74" s="116"/>
      <c r="BH74" s="116"/>
      <c r="BI74" s="116"/>
      <c r="BJ74" s="116"/>
      <c r="BK74" s="117"/>
    </row>
    <row r="75" spans="1:63" s="3" customFormat="1">
      <c r="A75" s="36"/>
      <c r="B75" s="36"/>
      <c r="C75" s="36"/>
      <c r="D75" s="281"/>
      <c r="E75" s="291" t="s">
        <v>234</v>
      </c>
      <c r="F75" s="291"/>
      <c r="G75" s="291" t="str">
        <f>IFERROR(G72/#REF!,"n/d")</f>
        <v>n/d</v>
      </c>
      <c r="H75" s="291" t="str">
        <f>IFERROR(H72/#REF!,"n/d")</f>
        <v>n/d</v>
      </c>
      <c r="I75" s="291" t="str">
        <f>IFERROR(I72/#REF!,"n/d")</f>
        <v>n/d</v>
      </c>
      <c r="J75" s="291" t="str">
        <f>IFERROR(J72/#REF!,"n/d")</f>
        <v>n/d</v>
      </c>
      <c r="K75" s="291" t="str">
        <f>IFERROR(K72/#REF!,"n/d")</f>
        <v>n/d</v>
      </c>
      <c r="L75" s="412" t="str">
        <f>IFERROR(AVERAGE(G75:K75),"")</f>
        <v/>
      </c>
      <c r="M75" s="278"/>
      <c r="N75" s="15"/>
      <c r="O75" s="15"/>
      <c r="P75" s="15"/>
      <c r="Q75" s="15"/>
      <c r="R75" s="15"/>
      <c r="S75" s="15"/>
      <c r="T75" s="275"/>
      <c r="U75" s="275"/>
      <c r="V75" s="16"/>
      <c r="W75" s="36"/>
      <c r="X75" s="36"/>
      <c r="Y75" s="36"/>
      <c r="Z75" s="36"/>
      <c r="AA75" s="36"/>
      <c r="AB75" s="36"/>
      <c r="AC75" s="36"/>
      <c r="AD75" s="36"/>
      <c r="AE75" s="16"/>
      <c r="AF75" s="16"/>
      <c r="AG75" s="16"/>
      <c r="AH75" s="16"/>
      <c r="AI75" s="16"/>
      <c r="AJ75" s="16"/>
      <c r="AK75" s="16"/>
      <c r="AL75" s="16"/>
      <c r="AM75" s="16"/>
      <c r="AN75" s="16"/>
      <c r="AO75" s="16"/>
      <c r="AP75" s="16"/>
      <c r="AQ75" s="16"/>
      <c r="AR75" s="16"/>
      <c r="AS75" s="16"/>
      <c r="AT75" s="116"/>
      <c r="AU75" s="116"/>
      <c r="AV75" s="116"/>
      <c r="AW75" s="116"/>
      <c r="AX75" s="116"/>
      <c r="AY75" s="116"/>
      <c r="AZ75" s="116"/>
      <c r="BA75" s="116"/>
      <c r="BB75" s="116"/>
      <c r="BC75" s="116"/>
      <c r="BD75" s="116"/>
      <c r="BE75" s="116"/>
      <c r="BF75" s="116"/>
      <c r="BG75" s="116"/>
      <c r="BH75" s="116"/>
      <c r="BI75" s="116"/>
      <c r="BJ75" s="116"/>
      <c r="BK75" s="117"/>
    </row>
    <row r="76" spans="1:63" s="3" customFormat="1">
      <c r="A76" s="36"/>
      <c r="B76" s="36"/>
      <c r="C76" s="36"/>
      <c r="D76" s="281"/>
      <c r="E76" s="291" t="s">
        <v>16</v>
      </c>
      <c r="F76" s="291"/>
      <c r="G76" s="291">
        <f>IFERROR(CashFlow!G26,"n/d")</f>
        <v>0</v>
      </c>
      <c r="H76" s="291">
        <f>CashFlow!H26</f>
        <v>0</v>
      </c>
      <c r="I76" s="291">
        <f>CashFlow!I26</f>
        <v>0</v>
      </c>
      <c r="J76" s="291">
        <f>CashFlow!J26</f>
        <v>0</v>
      </c>
      <c r="K76" s="291">
        <f>CashFlow!K26</f>
        <v>0</v>
      </c>
      <c r="L76" s="275"/>
      <c r="M76" s="278"/>
      <c r="N76" s="15"/>
      <c r="O76" s="15"/>
      <c r="P76" s="15"/>
      <c r="Q76" s="15"/>
      <c r="R76" s="15"/>
      <c r="S76" s="15"/>
      <c r="T76" s="275"/>
      <c r="U76" s="275"/>
      <c r="V76" s="16"/>
      <c r="W76" s="36"/>
      <c r="X76" s="36"/>
      <c r="Y76" s="36"/>
      <c r="Z76" s="36"/>
      <c r="AA76" s="36"/>
      <c r="AB76" s="36"/>
      <c r="AC76" s="36"/>
      <c r="AD76" s="36"/>
      <c r="AE76" s="16"/>
      <c r="AF76" s="16"/>
      <c r="AG76" s="16"/>
      <c r="AH76" s="16"/>
      <c r="AI76" s="16"/>
      <c r="AJ76" s="16"/>
      <c r="AK76" s="16"/>
      <c r="AL76" s="16"/>
      <c r="AM76" s="16"/>
      <c r="AN76" s="16"/>
      <c r="AO76" s="16"/>
      <c r="AP76" s="16"/>
      <c r="AQ76" s="16"/>
      <c r="AR76" s="16"/>
      <c r="AS76" s="16"/>
      <c r="AT76" s="116"/>
      <c r="AU76" s="116"/>
      <c r="AV76" s="116"/>
      <c r="AW76" s="116"/>
      <c r="AX76" s="116"/>
      <c r="AY76" s="116"/>
      <c r="AZ76" s="116"/>
      <c r="BA76" s="116"/>
      <c r="BB76" s="116"/>
      <c r="BC76" s="116"/>
      <c r="BD76" s="116"/>
      <c r="BE76" s="116"/>
      <c r="BF76" s="116"/>
      <c r="BG76" s="116"/>
      <c r="BH76" s="116"/>
      <c r="BI76" s="116"/>
      <c r="BJ76" s="116"/>
      <c r="BK76" s="117"/>
    </row>
    <row r="77" spans="1:63" s="3" customFormat="1">
      <c r="A77" s="36"/>
      <c r="B77" s="36"/>
      <c r="C77" s="36"/>
      <c r="D77" s="281"/>
      <c r="E77" s="275" t="s">
        <v>195</v>
      </c>
      <c r="F77" s="275"/>
      <c r="G77" s="275">
        <f>IF(G74&gt;0,1,IF(G74&lt;0,-1,0))</f>
        <v>1</v>
      </c>
      <c r="H77" s="275">
        <f>IF(H74&gt;0,1,IF(H74&lt;0,-1,0))</f>
        <v>1</v>
      </c>
      <c r="I77" s="275">
        <f>IF(I74&gt;0,1,IF(I74&lt;0,-1,0))</f>
        <v>1</v>
      </c>
      <c r="J77" s="275">
        <f>IF(J74&gt;0,1,IF(J74&lt;0,-1,0))</f>
        <v>1</v>
      </c>
      <c r="K77" s="275">
        <f>IF(K74&gt;0,1,IF(K74&lt;0,-1,0))</f>
        <v>1</v>
      </c>
      <c r="L77" s="275">
        <f>SUM(G77:K77)</f>
        <v>5</v>
      </c>
      <c r="M77" s="278">
        <f>IF(L77=0,"",IF(L77=-5,$D$251,IF(L77&lt;4,$D$252,G279)))</f>
        <v>0</v>
      </c>
      <c r="N77" s="15"/>
      <c r="O77" s="15"/>
      <c r="P77" s="15"/>
      <c r="Q77" s="15"/>
      <c r="R77" s="15"/>
      <c r="S77" s="15"/>
      <c r="T77" s="275"/>
      <c r="U77" s="275"/>
      <c r="V77" s="16"/>
      <c r="W77" s="36"/>
      <c r="X77" s="36"/>
      <c r="Y77" s="36"/>
      <c r="Z77" s="36"/>
      <c r="AA77" s="36"/>
      <c r="AB77" s="36"/>
      <c r="AC77" s="36"/>
      <c r="AD77" s="36"/>
      <c r="AE77" s="16"/>
      <c r="AF77" s="16"/>
      <c r="AG77" s="16"/>
      <c r="AH77" s="16"/>
      <c r="AI77" s="16"/>
      <c r="AJ77" s="16"/>
      <c r="AK77" s="16"/>
      <c r="AL77" s="16"/>
      <c r="AM77" s="16"/>
      <c r="AN77" s="16"/>
      <c r="AO77" s="16"/>
      <c r="AP77" s="16"/>
      <c r="AQ77" s="16"/>
      <c r="AR77" s="16"/>
      <c r="AS77" s="16"/>
      <c r="AT77" s="116"/>
      <c r="AU77" s="116"/>
      <c r="AV77" s="116"/>
      <c r="AW77" s="116"/>
      <c r="AX77" s="116"/>
      <c r="AY77" s="116"/>
      <c r="AZ77" s="116"/>
      <c r="BA77" s="116"/>
      <c r="BB77" s="116"/>
      <c r="BC77" s="116"/>
      <c r="BD77" s="116"/>
      <c r="BE77" s="116"/>
      <c r="BF77" s="116"/>
      <c r="BG77" s="116"/>
      <c r="BH77" s="116"/>
      <c r="BI77" s="116"/>
      <c r="BJ77" s="116"/>
      <c r="BK77" s="117"/>
    </row>
    <row r="78" spans="1:63" s="3" customFormat="1" hidden="1">
      <c r="A78" s="36"/>
      <c r="B78" s="16"/>
      <c r="C78" s="16"/>
      <c r="D78" s="281"/>
      <c r="E78" s="116"/>
      <c r="F78" s="275"/>
      <c r="G78" s="116"/>
      <c r="H78" s="275"/>
      <c r="I78" s="275"/>
      <c r="J78" s="275"/>
      <c r="K78" s="275"/>
      <c r="L78" s="275"/>
      <c r="M78" s="278"/>
      <c r="N78" s="275"/>
      <c r="O78" s="15"/>
      <c r="P78" s="15"/>
      <c r="Q78" s="15"/>
      <c r="R78" s="15"/>
      <c r="S78" s="15"/>
      <c r="T78" s="275"/>
      <c r="U78" s="275"/>
      <c r="V78" s="16"/>
      <c r="W78" s="36"/>
      <c r="X78" s="36"/>
      <c r="Y78" s="36"/>
      <c r="Z78" s="36"/>
      <c r="AA78" s="36"/>
      <c r="AB78" s="36"/>
      <c r="AC78" s="36"/>
      <c r="AD78" s="36"/>
      <c r="AE78" s="16"/>
      <c r="AF78" s="16"/>
      <c r="AG78" s="16"/>
      <c r="AH78" s="16"/>
      <c r="AI78" s="16"/>
      <c r="AJ78" s="16"/>
      <c r="AK78" s="16"/>
      <c r="AL78" s="16"/>
      <c r="AM78" s="16"/>
      <c r="AN78" s="16"/>
      <c r="AO78" s="16"/>
      <c r="AP78" s="16"/>
      <c r="AQ78" s="16"/>
      <c r="AR78" s="16"/>
      <c r="AS78" s="16"/>
      <c r="AT78" s="116"/>
      <c r="AU78" s="116"/>
      <c r="AV78" s="116"/>
      <c r="AW78" s="116"/>
      <c r="AX78" s="116"/>
      <c r="AY78" s="116"/>
      <c r="AZ78" s="116"/>
      <c r="BA78" s="116"/>
      <c r="BB78" s="116"/>
      <c r="BC78" s="116"/>
      <c r="BD78" s="116"/>
      <c r="BE78" s="116"/>
      <c r="BF78" s="116"/>
      <c r="BG78" s="116"/>
      <c r="BH78" s="116"/>
      <c r="BI78" s="116"/>
      <c r="BJ78" s="116"/>
      <c r="BK78" s="117"/>
    </row>
    <row r="79" spans="1:63" s="3" customFormat="1" hidden="1">
      <c r="A79" s="36"/>
      <c r="B79" s="16"/>
      <c r="C79" s="16"/>
      <c r="D79" s="294"/>
      <c r="E79" s="116"/>
      <c r="F79" s="275"/>
      <c r="G79" s="116"/>
      <c r="H79" s="275"/>
      <c r="I79" s="275"/>
      <c r="J79" s="275"/>
      <c r="K79" s="275"/>
      <c r="L79" s="275"/>
      <c r="M79" s="278"/>
      <c r="N79" s="275"/>
      <c r="O79" s="15"/>
      <c r="P79" s="15"/>
      <c r="Q79" s="15"/>
      <c r="R79" s="15"/>
      <c r="S79" s="15"/>
      <c r="T79" s="275"/>
      <c r="U79" s="275"/>
      <c r="V79" s="16"/>
      <c r="W79" s="36"/>
      <c r="X79" s="36"/>
      <c r="Y79" s="36"/>
      <c r="Z79" s="36"/>
      <c r="AA79" s="36"/>
      <c r="AB79" s="36"/>
      <c r="AC79" s="36"/>
      <c r="AD79" s="36"/>
      <c r="AE79" s="16"/>
      <c r="AF79" s="16"/>
      <c r="AG79" s="16"/>
      <c r="AH79" s="16"/>
      <c r="AI79" s="16"/>
      <c r="AJ79" s="16"/>
      <c r="AK79" s="16"/>
      <c r="AL79" s="16"/>
      <c r="AM79" s="16"/>
      <c r="AN79" s="16"/>
      <c r="AO79" s="16"/>
      <c r="AP79" s="16"/>
      <c r="AQ79" s="16"/>
      <c r="AR79" s="16"/>
      <c r="AS79" s="16"/>
      <c r="AT79" s="116"/>
      <c r="AU79" s="116"/>
      <c r="AV79" s="116"/>
      <c r="AW79" s="116"/>
      <c r="AX79" s="116"/>
      <c r="AY79" s="116"/>
      <c r="AZ79" s="116"/>
      <c r="BA79" s="116"/>
      <c r="BB79" s="116"/>
      <c r="BC79" s="116"/>
      <c r="BD79" s="116"/>
      <c r="BE79" s="116"/>
      <c r="BF79" s="116"/>
      <c r="BG79" s="116"/>
      <c r="BH79" s="116"/>
      <c r="BI79" s="116"/>
      <c r="BJ79" s="116"/>
      <c r="BK79" s="117"/>
    </row>
    <row r="80" spans="1:63" s="3" customFormat="1" hidden="1">
      <c r="A80" s="36"/>
      <c r="B80" s="16"/>
      <c r="C80" s="16"/>
      <c r="D80" s="281"/>
      <c r="E80" s="116"/>
      <c r="F80" s="275"/>
      <c r="G80" s="116"/>
      <c r="H80" s="275"/>
      <c r="I80" s="275"/>
      <c r="J80" s="275"/>
      <c r="K80" s="275"/>
      <c r="L80" s="275"/>
      <c r="M80" s="278"/>
      <c r="N80" s="275"/>
      <c r="O80" s="15"/>
      <c r="P80" s="15"/>
      <c r="Q80" s="15"/>
      <c r="R80" s="15"/>
      <c r="S80" s="15"/>
      <c r="T80" s="275"/>
      <c r="U80" s="275"/>
      <c r="V80" s="16"/>
      <c r="W80" s="36"/>
      <c r="X80" s="36"/>
      <c r="Y80" s="36"/>
      <c r="Z80" s="36"/>
      <c r="AA80" s="36"/>
      <c r="AB80" s="36"/>
      <c r="AC80" s="36"/>
      <c r="AD80" s="36"/>
      <c r="AE80" s="16"/>
      <c r="AF80" s="16"/>
      <c r="AG80" s="16"/>
      <c r="AH80" s="16"/>
      <c r="AI80" s="16"/>
      <c r="AJ80" s="16"/>
      <c r="AK80" s="16"/>
      <c r="AL80" s="16"/>
      <c r="AM80" s="16"/>
      <c r="AN80" s="16"/>
      <c r="AO80" s="16"/>
      <c r="AP80" s="16"/>
      <c r="AQ80" s="16"/>
      <c r="AR80" s="16"/>
      <c r="AS80" s="16"/>
      <c r="AT80" s="116"/>
      <c r="AU80" s="116"/>
      <c r="AV80" s="116"/>
      <c r="AW80" s="116"/>
      <c r="AX80" s="116"/>
      <c r="AY80" s="116"/>
      <c r="AZ80" s="116"/>
      <c r="BA80" s="116"/>
      <c r="BB80" s="116"/>
      <c r="BC80" s="116"/>
      <c r="BD80" s="116"/>
      <c r="BE80" s="116"/>
      <c r="BF80" s="116"/>
      <c r="BG80" s="116"/>
      <c r="BH80" s="116"/>
      <c r="BI80" s="116"/>
      <c r="BJ80" s="116"/>
      <c r="BK80" s="117"/>
    </row>
    <row r="81" spans="1:63" s="3" customFormat="1">
      <c r="A81" s="36"/>
      <c r="B81" s="16"/>
      <c r="C81" s="122"/>
      <c r="D81" s="296"/>
      <c r="E81" s="479"/>
      <c r="F81" s="479"/>
      <c r="G81" s="479"/>
      <c r="H81" s="479"/>
      <c r="I81" s="479"/>
      <c r="J81" s="479"/>
      <c r="K81" s="479"/>
      <c r="L81" s="479"/>
      <c r="M81" s="440"/>
      <c r="N81" s="297"/>
      <c r="O81" s="15"/>
      <c r="P81" s="15"/>
      <c r="Q81" s="15"/>
      <c r="R81" s="15"/>
      <c r="S81" s="15"/>
      <c r="T81" s="275"/>
      <c r="U81" s="275"/>
      <c r="V81" s="16"/>
      <c r="W81" s="36"/>
      <c r="X81" s="36"/>
      <c r="Y81" s="36"/>
      <c r="Z81" s="36"/>
      <c r="AA81" s="36"/>
      <c r="AB81" s="36"/>
      <c r="AC81" s="36"/>
      <c r="AD81" s="36"/>
      <c r="AE81" s="16"/>
      <c r="AF81" s="16"/>
      <c r="AG81" s="16"/>
      <c r="AH81" s="16"/>
      <c r="AI81" s="16"/>
      <c r="AJ81" s="16"/>
      <c r="AK81" s="16"/>
      <c r="AL81" s="16"/>
      <c r="AM81" s="16"/>
      <c r="AN81" s="16"/>
      <c r="AO81" s="16"/>
      <c r="AP81" s="16"/>
      <c r="AQ81" s="16"/>
      <c r="AR81" s="16"/>
      <c r="AS81" s="16"/>
      <c r="AT81" s="116"/>
      <c r="AU81" s="116"/>
      <c r="AV81" s="116"/>
      <c r="AW81" s="116"/>
      <c r="AX81" s="116"/>
      <c r="AY81" s="116"/>
      <c r="AZ81" s="116"/>
      <c r="BA81" s="116"/>
      <c r="BB81" s="116"/>
      <c r="BC81" s="116"/>
      <c r="BD81" s="116"/>
      <c r="BE81" s="116"/>
      <c r="BF81" s="116"/>
      <c r="BG81" s="116"/>
      <c r="BH81" s="116"/>
      <c r="BI81" s="116"/>
      <c r="BJ81" s="116"/>
      <c r="BK81" s="117"/>
    </row>
    <row r="82" spans="1:63" s="3" customFormat="1" ht="17.25" customHeight="1">
      <c r="A82" s="36"/>
      <c r="B82" s="16"/>
      <c r="C82" s="122"/>
      <c r="D82" s="298"/>
      <c r="E82" s="297"/>
      <c r="F82" s="297"/>
      <c r="G82" s="297"/>
      <c r="H82" s="297"/>
      <c r="I82" s="297"/>
      <c r="J82" s="297"/>
      <c r="K82" s="297"/>
      <c r="L82" s="297"/>
      <c r="M82" s="297"/>
      <c r="N82" s="297"/>
      <c r="O82" s="15"/>
      <c r="P82" s="15"/>
      <c r="Q82" s="15"/>
      <c r="R82" s="15"/>
      <c r="S82" s="15"/>
      <c r="T82" s="275"/>
      <c r="U82" s="275"/>
      <c r="V82" s="16"/>
      <c r="W82" s="36"/>
      <c r="X82" s="36"/>
      <c r="Y82" s="36"/>
      <c r="Z82" s="36"/>
      <c r="AA82" s="36"/>
      <c r="AB82" s="36"/>
      <c r="AC82" s="36"/>
      <c r="AD82" s="36"/>
      <c r="AE82" s="16"/>
      <c r="AF82" s="16"/>
      <c r="AG82" s="16"/>
      <c r="AH82" s="16"/>
      <c r="AI82" s="16"/>
      <c r="AJ82" s="16"/>
      <c r="AK82" s="16"/>
      <c r="AL82" s="16"/>
      <c r="AM82" s="16"/>
      <c r="AN82" s="16"/>
      <c r="AO82" s="16"/>
      <c r="AP82" s="16"/>
      <c r="AQ82" s="16"/>
      <c r="AR82" s="16"/>
      <c r="AS82" s="16"/>
      <c r="AT82" s="116"/>
      <c r="AU82" s="116"/>
      <c r="AV82" s="116"/>
      <c r="AW82" s="116"/>
      <c r="AX82" s="116"/>
      <c r="AY82" s="116"/>
      <c r="AZ82" s="116"/>
      <c r="BA82" s="116"/>
      <c r="BB82" s="116"/>
      <c r="BC82" s="116"/>
      <c r="BD82" s="116"/>
      <c r="BE82" s="116"/>
      <c r="BF82" s="116"/>
      <c r="BG82" s="116"/>
      <c r="BH82" s="116"/>
      <c r="BI82" s="116"/>
      <c r="BJ82" s="116"/>
      <c r="BK82" s="117"/>
    </row>
    <row r="83" spans="1:63" s="3" customFormat="1">
      <c r="A83" s="36"/>
      <c r="B83" s="16"/>
      <c r="C83" s="122"/>
      <c r="D83" s="413" t="str">
        <f>'1'!$D$7</f>
        <v>Inversiones en ACTIVOS</v>
      </c>
      <c r="E83" s="414"/>
      <c r="F83" s="415" t="s">
        <v>10</v>
      </c>
      <c r="G83" s="197"/>
      <c r="H83" s="415">
        <f>'1'!H7</f>
        <v>2020</v>
      </c>
      <c r="I83" s="415">
        <f>'1'!I7</f>
        <v>2021</v>
      </c>
      <c r="J83" s="415">
        <f>'1'!J7</f>
        <v>2022</v>
      </c>
      <c r="K83" s="415">
        <f>'1'!K7</f>
        <v>2023</v>
      </c>
      <c r="L83" s="416">
        <f>'1'!L7</f>
        <v>2024</v>
      </c>
      <c r="M83" s="190"/>
      <c r="N83" s="192"/>
      <c r="O83" s="441" t="s">
        <v>45</v>
      </c>
      <c r="P83" s="15"/>
      <c r="Q83" s="15"/>
      <c r="R83" s="15"/>
      <c r="S83" s="15"/>
      <c r="T83" s="275"/>
      <c r="U83" s="275"/>
      <c r="V83" s="16"/>
      <c r="W83" s="36"/>
      <c r="X83" s="36"/>
      <c r="Y83" s="36"/>
      <c r="Z83" s="36"/>
      <c r="AA83" s="36"/>
      <c r="AB83" s="36"/>
      <c r="AC83" s="36"/>
      <c r="AD83" s="36"/>
      <c r="AE83" s="16"/>
      <c r="AF83" s="16"/>
      <c r="AG83" s="16"/>
      <c r="AH83" s="16"/>
      <c r="AI83" s="16"/>
      <c r="AJ83" s="16"/>
      <c r="AK83" s="16"/>
      <c r="AL83" s="16"/>
      <c r="AM83" s="16"/>
      <c r="AN83" s="16"/>
      <c r="AO83" s="16"/>
      <c r="AP83" s="16"/>
      <c r="AQ83" s="16"/>
      <c r="AR83" s="16"/>
      <c r="AS83" s="16"/>
      <c r="AT83" s="116"/>
      <c r="AU83" s="116"/>
      <c r="AV83" s="116"/>
      <c r="AW83" s="116"/>
      <c r="AX83" s="116"/>
      <c r="AY83" s="116"/>
      <c r="AZ83" s="116"/>
      <c r="BA83" s="116"/>
      <c r="BB83" s="116"/>
      <c r="BC83" s="116"/>
      <c r="BD83" s="116"/>
      <c r="BE83" s="116"/>
      <c r="BF83" s="116"/>
      <c r="BG83" s="116"/>
      <c r="BH83" s="116"/>
      <c r="BI83" s="116"/>
      <c r="BJ83" s="116"/>
      <c r="BK83" s="117"/>
    </row>
    <row r="84" spans="1:63" s="3" customFormat="1" hidden="1">
      <c r="A84" s="36"/>
      <c r="B84" s="16"/>
      <c r="C84" s="122"/>
      <c r="D84" s="199" t="str">
        <f>'1'!D8</f>
        <v>Reforma y decoración locales</v>
      </c>
      <c r="E84" s="417"/>
      <c r="F84" s="192">
        <f>'1'!F8</f>
        <v>0</v>
      </c>
      <c r="G84" s="192"/>
      <c r="H84" s="192">
        <f>'1'!H8+F84</f>
        <v>0</v>
      </c>
      <c r="I84" s="192">
        <f>'1'!I8+H84</f>
        <v>0</v>
      </c>
      <c r="J84" s="192">
        <f>'1'!J8+I84</f>
        <v>0</v>
      </c>
      <c r="K84" s="192">
        <f>'1'!K8+J84</f>
        <v>0</v>
      </c>
      <c r="L84" s="300">
        <f>'1'!L8+K84</f>
        <v>0</v>
      </c>
      <c r="M84" s="192"/>
      <c r="N84" s="192"/>
      <c r="O84" s="301">
        <f>IF('1'!O8&lt;&gt;0,1/'1'!O8,0)</f>
        <v>0</v>
      </c>
      <c r="P84" s="15"/>
      <c r="Q84" s="15"/>
      <c r="R84" s="15"/>
      <c r="S84" s="15"/>
      <c r="T84" s="275"/>
      <c r="U84" s="275"/>
      <c r="V84" s="16"/>
      <c r="W84" s="36"/>
      <c r="X84" s="36"/>
      <c r="Y84" s="36"/>
      <c r="Z84" s="36"/>
      <c r="AA84" s="36"/>
      <c r="AB84" s="36"/>
      <c r="AC84" s="36"/>
      <c r="AD84" s="36"/>
      <c r="AE84" s="16"/>
      <c r="AF84" s="16"/>
      <c r="AG84" s="16"/>
      <c r="AH84" s="16"/>
      <c r="AI84" s="16"/>
      <c r="AJ84" s="16"/>
      <c r="AK84" s="16"/>
      <c r="AL84" s="16"/>
      <c r="AM84" s="16"/>
      <c r="AN84" s="16"/>
      <c r="AO84" s="16"/>
      <c r="AP84" s="16"/>
      <c r="AQ84" s="16"/>
      <c r="AR84" s="16"/>
      <c r="AS84" s="16"/>
      <c r="AT84" s="116"/>
      <c r="AU84" s="116"/>
      <c r="AV84" s="116"/>
      <c r="AW84" s="116"/>
      <c r="AX84" s="116"/>
      <c r="AY84" s="116"/>
      <c r="AZ84" s="116"/>
      <c r="BA84" s="116"/>
      <c r="BB84" s="116"/>
      <c r="BC84" s="116"/>
      <c r="BD84" s="116"/>
      <c r="BE84" s="116"/>
      <c r="BF84" s="116"/>
      <c r="BG84" s="116"/>
      <c r="BH84" s="116"/>
      <c r="BI84" s="116"/>
      <c r="BJ84" s="116"/>
      <c r="BK84" s="117"/>
    </row>
    <row r="85" spans="1:63" s="3" customFormat="1" hidden="1">
      <c r="A85" s="36"/>
      <c r="B85" s="16"/>
      <c r="C85" s="122"/>
      <c r="D85" s="199" t="str">
        <f>'1'!D9</f>
        <v>Mobiliario</v>
      </c>
      <c r="E85" s="417"/>
      <c r="F85" s="192">
        <f>'1'!F9</f>
        <v>0</v>
      </c>
      <c r="G85" s="192"/>
      <c r="H85" s="192">
        <f>'1'!H9+F85</f>
        <v>0</v>
      </c>
      <c r="I85" s="192">
        <f>'1'!I9+H85</f>
        <v>0</v>
      </c>
      <c r="J85" s="192">
        <f>'1'!J9+I85</f>
        <v>0</v>
      </c>
      <c r="K85" s="192">
        <f>'1'!K9+J85</f>
        <v>0</v>
      </c>
      <c r="L85" s="300">
        <f>'1'!L9+K85</f>
        <v>0</v>
      </c>
      <c r="M85" s="192"/>
      <c r="N85" s="192"/>
      <c r="O85" s="301">
        <f>IF('1'!O9&lt;&gt;0,1/'1'!O9,0)</f>
        <v>0</v>
      </c>
      <c r="P85" s="15"/>
      <c r="Q85" s="15"/>
      <c r="R85" s="15"/>
      <c r="S85" s="15"/>
      <c r="T85" s="275"/>
      <c r="U85" s="275"/>
      <c r="V85" s="16"/>
      <c r="W85" s="36"/>
      <c r="X85" s="36"/>
      <c r="Y85" s="36"/>
      <c r="Z85" s="36"/>
      <c r="AA85" s="36"/>
      <c r="AB85" s="36"/>
      <c r="AC85" s="36"/>
      <c r="AD85" s="36"/>
      <c r="AE85" s="16"/>
      <c r="AF85" s="16"/>
      <c r="AG85" s="16"/>
      <c r="AH85" s="16"/>
      <c r="AI85" s="16"/>
      <c r="AJ85" s="16"/>
      <c r="AK85" s="16"/>
      <c r="AL85" s="16"/>
      <c r="AM85" s="16"/>
      <c r="AN85" s="16"/>
      <c r="AO85" s="16"/>
      <c r="AP85" s="16"/>
      <c r="AQ85" s="16"/>
      <c r="AR85" s="16"/>
      <c r="AS85" s="16"/>
      <c r="AT85" s="116"/>
      <c r="AU85" s="116"/>
      <c r="AV85" s="116"/>
      <c r="AW85" s="116"/>
      <c r="AX85" s="116"/>
      <c r="AY85" s="116"/>
      <c r="AZ85" s="116"/>
      <c r="BA85" s="116"/>
      <c r="BB85" s="116"/>
      <c r="BC85" s="116"/>
      <c r="BD85" s="116"/>
      <c r="BE85" s="116"/>
      <c r="BF85" s="116"/>
      <c r="BG85" s="116"/>
      <c r="BH85" s="116"/>
      <c r="BI85" s="116"/>
      <c r="BJ85" s="116"/>
      <c r="BK85" s="117"/>
    </row>
    <row r="86" spans="1:63" s="3" customFormat="1" hidden="1">
      <c r="A86" s="36"/>
      <c r="B86" s="16"/>
      <c r="C86" s="122"/>
      <c r="D86" s="199" t="str">
        <f>'1'!D10</f>
        <v>Maquinaria</v>
      </c>
      <c r="E86" s="417"/>
      <c r="F86" s="192">
        <f>'1'!F10</f>
        <v>0</v>
      </c>
      <c r="G86" s="192"/>
      <c r="H86" s="192">
        <f>'1'!H10+F86</f>
        <v>0</v>
      </c>
      <c r="I86" s="192">
        <f>'1'!I10+H86</f>
        <v>0</v>
      </c>
      <c r="J86" s="192">
        <f>'1'!J10+I86</f>
        <v>0</v>
      </c>
      <c r="K86" s="192">
        <f>'1'!K10+J86</f>
        <v>0</v>
      </c>
      <c r="L86" s="300">
        <f>'1'!L10+K86</f>
        <v>0</v>
      </c>
      <c r="M86" s="192"/>
      <c r="N86" s="192"/>
      <c r="O86" s="301">
        <f>IF('1'!O10&lt;&gt;0,1/'1'!O10,0)</f>
        <v>0</v>
      </c>
      <c r="P86" s="15"/>
      <c r="Q86" s="15"/>
      <c r="R86" s="15"/>
      <c r="S86" s="15"/>
      <c r="T86" s="275"/>
      <c r="U86" s="275"/>
      <c r="V86" s="16"/>
      <c r="W86" s="36"/>
      <c r="X86" s="36"/>
      <c r="Y86" s="36"/>
      <c r="Z86" s="36"/>
      <c r="AA86" s="36"/>
      <c r="AB86" s="36"/>
      <c r="AC86" s="36"/>
      <c r="AD86" s="36"/>
      <c r="AE86" s="16"/>
      <c r="AF86" s="16"/>
      <c r="AG86" s="16"/>
      <c r="AH86" s="16"/>
      <c r="AI86" s="16"/>
      <c r="AJ86" s="16"/>
      <c r="AK86" s="16"/>
      <c r="AL86" s="16"/>
      <c r="AM86" s="16"/>
      <c r="AN86" s="16"/>
      <c r="AO86" s="16"/>
      <c r="AP86" s="16"/>
      <c r="AQ86" s="16"/>
      <c r="AR86" s="16"/>
      <c r="AS86" s="16"/>
      <c r="AT86" s="116"/>
      <c r="AU86" s="116"/>
      <c r="AV86" s="116"/>
      <c r="AW86" s="116"/>
      <c r="AX86" s="116"/>
      <c r="AY86" s="116"/>
      <c r="AZ86" s="116"/>
      <c r="BA86" s="116"/>
      <c r="BB86" s="116"/>
      <c r="BC86" s="116"/>
      <c r="BD86" s="116"/>
      <c r="BE86" s="116"/>
      <c r="BF86" s="116"/>
      <c r="BG86" s="116"/>
      <c r="BH86" s="116"/>
      <c r="BI86" s="116"/>
      <c r="BJ86" s="116"/>
      <c r="BK86" s="117"/>
    </row>
    <row r="87" spans="1:63" s="3" customFormat="1" hidden="1">
      <c r="A87" s="36"/>
      <c r="B87" s="16"/>
      <c r="C87" s="122"/>
      <c r="D87" s="199" t="str">
        <f>'1'!D11</f>
        <v>Equipos informáticos</v>
      </c>
      <c r="E87" s="417"/>
      <c r="F87" s="192">
        <f>'1'!F11</f>
        <v>0</v>
      </c>
      <c r="G87" s="192"/>
      <c r="H87" s="192">
        <f>'1'!H11+F87</f>
        <v>0</v>
      </c>
      <c r="I87" s="192">
        <f>'1'!I11+H87</f>
        <v>0</v>
      </c>
      <c r="J87" s="192">
        <f>'1'!J11+I87</f>
        <v>0</v>
      </c>
      <c r="K87" s="192">
        <f>'1'!K11+J87</f>
        <v>0</v>
      </c>
      <c r="L87" s="300">
        <f>'1'!L11+K87</f>
        <v>0</v>
      </c>
      <c r="M87" s="192"/>
      <c r="N87" s="192"/>
      <c r="O87" s="301">
        <f>IF('1'!O11&lt;&gt;0,1/'1'!O11,0)</f>
        <v>0</v>
      </c>
      <c r="P87" s="15"/>
      <c r="Q87" s="15"/>
      <c r="R87" s="15"/>
      <c r="S87" s="15"/>
      <c r="T87" s="275"/>
      <c r="U87" s="275"/>
      <c r="V87" s="16"/>
      <c r="W87" s="36"/>
      <c r="X87" s="36"/>
      <c r="Y87" s="36"/>
      <c r="Z87" s="36"/>
      <c r="AA87" s="36"/>
      <c r="AB87" s="36"/>
      <c r="AC87" s="36"/>
      <c r="AD87" s="36"/>
      <c r="AE87" s="16"/>
      <c r="AF87" s="16"/>
      <c r="AG87" s="16"/>
      <c r="AH87" s="16"/>
      <c r="AI87" s="16"/>
      <c r="AJ87" s="16"/>
      <c r="AK87" s="16"/>
      <c r="AL87" s="16"/>
      <c r="AM87" s="16"/>
      <c r="AN87" s="16"/>
      <c r="AO87" s="16"/>
      <c r="AP87" s="16"/>
      <c r="AQ87" s="16"/>
      <c r="AR87" s="16"/>
      <c r="AS87" s="16"/>
      <c r="AT87" s="116"/>
      <c r="AU87" s="116"/>
      <c r="AV87" s="116"/>
      <c r="AW87" s="116"/>
      <c r="AX87" s="116"/>
      <c r="AY87" s="116"/>
      <c r="AZ87" s="116"/>
      <c r="BA87" s="116"/>
      <c r="BB87" s="116"/>
      <c r="BC87" s="116"/>
      <c r="BD87" s="116"/>
      <c r="BE87" s="116"/>
      <c r="BF87" s="116"/>
      <c r="BG87" s="116"/>
      <c r="BH87" s="116"/>
      <c r="BI87" s="116"/>
      <c r="BJ87" s="116"/>
      <c r="BK87" s="117"/>
    </row>
    <row r="88" spans="1:63" s="3" customFormat="1" hidden="1">
      <c r="A88" s="36"/>
      <c r="B88" s="16"/>
      <c r="C88" s="122"/>
      <c r="D88" s="199" t="str">
        <f>'1'!D12</f>
        <v>Vehículos</v>
      </c>
      <c r="E88" s="417"/>
      <c r="F88" s="192">
        <f>'1'!F12</f>
        <v>0</v>
      </c>
      <c r="G88" s="192"/>
      <c r="H88" s="192">
        <f>'1'!H12+F88</f>
        <v>0</v>
      </c>
      <c r="I88" s="192">
        <f>'1'!I12+H88</f>
        <v>0</v>
      </c>
      <c r="J88" s="192">
        <f>'1'!J12+I88</f>
        <v>0</v>
      </c>
      <c r="K88" s="192">
        <f>'1'!K12+J88</f>
        <v>0</v>
      </c>
      <c r="L88" s="300">
        <f>'1'!L12+K88</f>
        <v>0</v>
      </c>
      <c r="M88" s="192"/>
      <c r="N88" s="192"/>
      <c r="O88" s="301">
        <f>IF('1'!O12&lt;&gt;0,1/'1'!O12,0)</f>
        <v>0</v>
      </c>
      <c r="P88" s="15"/>
      <c r="Q88" s="15"/>
      <c r="R88" s="15"/>
      <c r="S88" s="15"/>
      <c r="T88" s="275"/>
      <c r="U88" s="275"/>
      <c r="V88" s="16"/>
      <c r="W88" s="36"/>
      <c r="X88" s="36"/>
      <c r="Y88" s="36"/>
      <c r="Z88" s="36"/>
      <c r="AA88" s="36"/>
      <c r="AB88" s="36"/>
      <c r="AC88" s="36"/>
      <c r="AD88" s="36"/>
      <c r="AE88" s="16"/>
      <c r="AF88" s="16"/>
      <c r="AG88" s="16"/>
      <c r="AH88" s="16"/>
      <c r="AI88" s="16"/>
      <c r="AJ88" s="16"/>
      <c r="AK88" s="16"/>
      <c r="AL88" s="16"/>
      <c r="AM88" s="16"/>
      <c r="AN88" s="16"/>
      <c r="AO88" s="16"/>
      <c r="AP88" s="16"/>
      <c r="AQ88" s="16"/>
      <c r="AR88" s="16"/>
      <c r="AS88" s="16"/>
      <c r="AT88" s="116"/>
      <c r="AU88" s="116"/>
      <c r="AV88" s="116"/>
      <c r="AW88" s="116"/>
      <c r="AX88" s="116"/>
      <c r="AY88" s="116"/>
      <c r="AZ88" s="116"/>
      <c r="BA88" s="116"/>
      <c r="BB88" s="116"/>
      <c r="BC88" s="116"/>
      <c r="BD88" s="116"/>
      <c r="BE88" s="116"/>
      <c r="BF88" s="116"/>
      <c r="BG88" s="116"/>
      <c r="BH88" s="116"/>
      <c r="BI88" s="116"/>
      <c r="BJ88" s="116"/>
      <c r="BK88" s="117"/>
    </row>
    <row r="89" spans="1:63" s="3" customFormat="1" hidden="1">
      <c r="A89" s="36"/>
      <c r="B89" s="16"/>
      <c r="C89" s="122"/>
      <c r="D89" s="199" t="str">
        <f>'1'!D13</f>
        <v>Programas informáticos</v>
      </c>
      <c r="E89" s="417"/>
      <c r="F89" s="192">
        <f>'1'!F13</f>
        <v>0</v>
      </c>
      <c r="G89" s="192"/>
      <c r="H89" s="192">
        <f>'1'!H13+F89</f>
        <v>0</v>
      </c>
      <c r="I89" s="192">
        <f>'1'!I13+H89</f>
        <v>0</v>
      </c>
      <c r="J89" s="192">
        <f>'1'!J13+I89</f>
        <v>0</v>
      </c>
      <c r="K89" s="192">
        <f>'1'!K13+J89</f>
        <v>0</v>
      </c>
      <c r="L89" s="300">
        <f>'1'!L13+K89</f>
        <v>0</v>
      </c>
      <c r="M89" s="192"/>
      <c r="N89" s="192"/>
      <c r="O89" s="301">
        <f>IF('1'!O13&lt;&gt;0,1/'1'!O13,0)</f>
        <v>0</v>
      </c>
      <c r="P89" s="15"/>
      <c r="Q89" s="15"/>
      <c r="R89" s="15"/>
      <c r="S89" s="15"/>
      <c r="T89" s="275"/>
      <c r="U89" s="275"/>
      <c r="V89" s="16"/>
      <c r="W89" s="36"/>
      <c r="X89" s="36"/>
      <c r="Y89" s="36"/>
      <c r="Z89" s="36"/>
      <c r="AA89" s="36"/>
      <c r="AB89" s="36"/>
      <c r="AC89" s="36"/>
      <c r="AD89" s="36"/>
      <c r="AE89" s="16"/>
      <c r="AF89" s="16"/>
      <c r="AG89" s="16"/>
      <c r="AH89" s="16"/>
      <c r="AI89" s="16"/>
      <c r="AJ89" s="16"/>
      <c r="AK89" s="16"/>
      <c r="AL89" s="16"/>
      <c r="AM89" s="16"/>
      <c r="AN89" s="16"/>
      <c r="AO89" s="16"/>
      <c r="AP89" s="16"/>
      <c r="AQ89" s="16"/>
      <c r="AR89" s="16"/>
      <c r="AS89" s="16"/>
      <c r="AT89" s="116"/>
      <c r="AU89" s="116"/>
      <c r="AV89" s="116"/>
      <c r="AW89" s="116"/>
      <c r="AX89" s="116"/>
      <c r="AY89" s="116"/>
      <c r="AZ89" s="116"/>
      <c r="BA89" s="116"/>
      <c r="BB89" s="116"/>
      <c r="BC89" s="116"/>
      <c r="BD89" s="116"/>
      <c r="BE89" s="116"/>
      <c r="BF89" s="116"/>
      <c r="BG89" s="116"/>
      <c r="BH89" s="116"/>
      <c r="BI89" s="116"/>
      <c r="BJ89" s="116"/>
      <c r="BK89" s="117"/>
    </row>
    <row r="90" spans="1:63" s="3" customFormat="1" hidden="1">
      <c r="A90" s="36"/>
      <c r="B90" s="16"/>
      <c r="C90" s="122"/>
      <c r="D90" s="199" t="str">
        <f>'1'!D14</f>
        <v>Patentes y marcas</v>
      </c>
      <c r="E90" s="417"/>
      <c r="F90" s="192">
        <f>'1'!F14</f>
        <v>0</v>
      </c>
      <c r="G90" s="192"/>
      <c r="H90" s="192">
        <f>'1'!H14+F90</f>
        <v>0</v>
      </c>
      <c r="I90" s="192">
        <f>'1'!I14+H90</f>
        <v>0</v>
      </c>
      <c r="J90" s="192">
        <f>'1'!J14+I90</f>
        <v>0</v>
      </c>
      <c r="K90" s="192">
        <f>'1'!K14+J90</f>
        <v>0</v>
      </c>
      <c r="L90" s="300">
        <f>'1'!L14+K90</f>
        <v>0</v>
      </c>
      <c r="M90" s="192"/>
      <c r="N90" s="192"/>
      <c r="O90" s="301">
        <f>IF('1'!O14&lt;&gt;0,1/'1'!O14,0)</f>
        <v>0</v>
      </c>
      <c r="P90" s="15"/>
      <c r="Q90" s="15"/>
      <c r="R90" s="15"/>
      <c r="S90" s="15"/>
      <c r="T90" s="275"/>
      <c r="U90" s="275"/>
      <c r="V90" s="16"/>
      <c r="W90" s="36"/>
      <c r="X90" s="36"/>
      <c r="Y90" s="36"/>
      <c r="Z90" s="36"/>
      <c r="AA90" s="36"/>
      <c r="AB90" s="36"/>
      <c r="AC90" s="36"/>
      <c r="AD90" s="36"/>
      <c r="AE90" s="16"/>
      <c r="AF90" s="16"/>
      <c r="AG90" s="16"/>
      <c r="AH90" s="16"/>
      <c r="AI90" s="16"/>
      <c r="AJ90" s="16"/>
      <c r="AK90" s="16"/>
      <c r="AL90" s="16"/>
      <c r="AM90" s="16"/>
      <c r="AN90" s="16"/>
      <c r="AO90" s="16"/>
      <c r="AP90" s="16"/>
      <c r="AQ90" s="16"/>
      <c r="AR90" s="16"/>
      <c r="AS90" s="16"/>
      <c r="AT90" s="116"/>
      <c r="AU90" s="116"/>
      <c r="AV90" s="116"/>
      <c r="AW90" s="116"/>
      <c r="AX90" s="116"/>
      <c r="AY90" s="116"/>
      <c r="AZ90" s="116"/>
      <c r="BA90" s="116"/>
      <c r="BB90" s="116"/>
      <c r="BC90" s="116"/>
      <c r="BD90" s="116"/>
      <c r="BE90" s="116"/>
      <c r="BF90" s="116"/>
      <c r="BG90" s="116"/>
      <c r="BH90" s="116"/>
      <c r="BI90" s="116"/>
      <c r="BJ90" s="116"/>
      <c r="BK90" s="117"/>
    </row>
    <row r="91" spans="1:63" s="3" customFormat="1" hidden="1">
      <c r="A91" s="36"/>
      <c r="B91" s="16"/>
      <c r="C91" s="122"/>
      <c r="D91" s="199" t="str">
        <f>'1'!D15</f>
        <v>Fianzas y depósitos</v>
      </c>
      <c r="E91" s="417"/>
      <c r="F91" s="192">
        <f>'1'!F15</f>
        <v>0</v>
      </c>
      <c r="G91" s="192"/>
      <c r="H91" s="192">
        <f>'1'!H15+F91</f>
        <v>0</v>
      </c>
      <c r="I91" s="192">
        <f>'1'!I15+H91</f>
        <v>0</v>
      </c>
      <c r="J91" s="192">
        <f>'1'!J15+I91</f>
        <v>0</v>
      </c>
      <c r="K91" s="192">
        <f>'1'!K15+J91</f>
        <v>0</v>
      </c>
      <c r="L91" s="300">
        <f>'1'!L15+K91</f>
        <v>0</v>
      </c>
      <c r="M91" s="192"/>
      <c r="N91" s="192"/>
      <c r="O91" s="301">
        <f>IF('1'!O15&lt;&gt;0,1/'1'!O15,0)</f>
        <v>0</v>
      </c>
      <c r="P91" s="15"/>
      <c r="Q91" s="15"/>
      <c r="R91" s="15"/>
      <c r="S91" s="15"/>
      <c r="T91" s="275"/>
      <c r="U91" s="275"/>
      <c r="V91" s="16"/>
      <c r="W91" s="36"/>
      <c r="X91" s="36"/>
      <c r="Y91" s="36"/>
      <c r="Z91" s="36"/>
      <c r="AA91" s="36"/>
      <c r="AB91" s="36"/>
      <c r="AC91" s="36"/>
      <c r="AD91" s="36"/>
      <c r="AE91" s="16"/>
      <c r="AF91" s="16"/>
      <c r="AG91" s="16"/>
      <c r="AH91" s="16"/>
      <c r="AI91" s="16"/>
      <c r="AJ91" s="16"/>
      <c r="AK91" s="16"/>
      <c r="AL91" s="16"/>
      <c r="AM91" s="16"/>
      <c r="AN91" s="16"/>
      <c r="AO91" s="16"/>
      <c r="AP91" s="16"/>
      <c r="AQ91" s="16"/>
      <c r="AR91" s="16"/>
      <c r="AS91" s="16"/>
      <c r="AT91" s="116"/>
      <c r="AU91" s="116"/>
      <c r="AV91" s="116"/>
      <c r="AW91" s="116"/>
      <c r="AX91" s="116"/>
      <c r="AY91" s="116"/>
      <c r="AZ91" s="116"/>
      <c r="BA91" s="116"/>
      <c r="BB91" s="116"/>
      <c r="BC91" s="116"/>
      <c r="BD91" s="116"/>
      <c r="BE91" s="116"/>
      <c r="BF91" s="116"/>
      <c r="BG91" s="116"/>
      <c r="BH91" s="116"/>
      <c r="BI91" s="116"/>
      <c r="BJ91" s="116"/>
      <c r="BK91" s="117"/>
    </row>
    <row r="92" spans="1:63" s="3" customFormat="1" hidden="1">
      <c r="A92" s="36"/>
      <c r="B92" s="16"/>
      <c r="C92" s="122"/>
      <c r="D92" s="199">
        <f>'1'!D16</f>
        <v>0</v>
      </c>
      <c r="E92" s="417"/>
      <c r="F92" s="192">
        <f>'1'!F16</f>
        <v>0</v>
      </c>
      <c r="G92" s="192"/>
      <c r="H92" s="192">
        <f>'1'!H16+F92</f>
        <v>0</v>
      </c>
      <c r="I92" s="192">
        <f>'1'!I16+H92</f>
        <v>0</v>
      </c>
      <c r="J92" s="192">
        <f>'1'!J16+I92</f>
        <v>0</v>
      </c>
      <c r="K92" s="192">
        <f>'1'!K16+J92</f>
        <v>0</v>
      </c>
      <c r="L92" s="300">
        <f>'1'!L16+K92</f>
        <v>0</v>
      </c>
      <c r="M92" s="192"/>
      <c r="N92" s="192"/>
      <c r="O92" s="301">
        <f>IF('1'!O16&lt;&gt;0,1/'1'!O16,0)</f>
        <v>0</v>
      </c>
      <c r="P92" s="15"/>
      <c r="Q92" s="15"/>
      <c r="R92" s="15"/>
      <c r="S92" s="15"/>
      <c r="T92" s="275"/>
      <c r="U92" s="275"/>
      <c r="V92" s="16"/>
      <c r="W92" s="36"/>
      <c r="X92" s="36"/>
      <c r="Y92" s="36"/>
      <c r="Z92" s="36"/>
      <c r="AA92" s="36"/>
      <c r="AB92" s="36"/>
      <c r="AC92" s="36"/>
      <c r="AD92" s="36"/>
      <c r="AE92" s="16"/>
      <c r="AF92" s="16"/>
      <c r="AG92" s="16"/>
      <c r="AH92" s="16"/>
      <c r="AI92" s="16"/>
      <c r="AJ92" s="16"/>
      <c r="AK92" s="16"/>
      <c r="AL92" s="16"/>
      <c r="AM92" s="16"/>
      <c r="AN92" s="16"/>
      <c r="AO92" s="16"/>
      <c r="AP92" s="16"/>
      <c r="AQ92" s="16"/>
      <c r="AR92" s="16"/>
      <c r="AS92" s="16"/>
      <c r="AT92" s="116"/>
      <c r="AU92" s="116"/>
      <c r="AV92" s="116"/>
      <c r="AW92" s="116"/>
      <c r="AX92" s="116"/>
      <c r="AY92" s="116"/>
      <c r="AZ92" s="116"/>
      <c r="BA92" s="116"/>
      <c r="BB92" s="116"/>
      <c r="BC92" s="116"/>
      <c r="BD92" s="116"/>
      <c r="BE92" s="116"/>
      <c r="BF92" s="116"/>
      <c r="BG92" s="116"/>
      <c r="BH92" s="116"/>
      <c r="BI92" s="116"/>
      <c r="BJ92" s="116"/>
      <c r="BK92" s="117"/>
    </row>
    <row r="93" spans="1:63" s="3" customFormat="1" hidden="1">
      <c r="A93" s="36"/>
      <c r="B93" s="16"/>
      <c r="C93" s="122"/>
      <c r="D93" s="199">
        <f>'1'!D17</f>
        <v>0</v>
      </c>
      <c r="E93" s="417"/>
      <c r="F93" s="192">
        <f>'1'!F17</f>
        <v>0</v>
      </c>
      <c r="G93" s="192"/>
      <c r="H93" s="192">
        <f>'1'!H17+F93</f>
        <v>0</v>
      </c>
      <c r="I93" s="192">
        <f>'1'!I17+H93</f>
        <v>0</v>
      </c>
      <c r="J93" s="192">
        <f>'1'!J17+I93</f>
        <v>0</v>
      </c>
      <c r="K93" s="192">
        <f>'1'!K17+J93</f>
        <v>0</v>
      </c>
      <c r="L93" s="300">
        <f>'1'!L17+K93</f>
        <v>0</v>
      </c>
      <c r="M93" s="192"/>
      <c r="N93" s="192"/>
      <c r="O93" s="301">
        <f>IF('1'!O17&lt;&gt;0,1/'1'!O17,0)</f>
        <v>0</v>
      </c>
      <c r="P93" s="15"/>
      <c r="Q93" s="15"/>
      <c r="R93" s="15"/>
      <c r="S93" s="15"/>
      <c r="T93" s="275"/>
      <c r="U93" s="275"/>
      <c r="V93" s="16"/>
      <c r="W93" s="36"/>
      <c r="X93" s="36"/>
      <c r="Y93" s="36"/>
      <c r="Z93" s="36"/>
      <c r="AA93" s="36"/>
      <c r="AB93" s="36"/>
      <c r="AC93" s="36"/>
      <c r="AD93" s="36"/>
      <c r="AE93" s="16"/>
      <c r="AF93" s="16"/>
      <c r="AG93" s="16"/>
      <c r="AH93" s="16"/>
      <c r="AI93" s="16"/>
      <c r="AJ93" s="16"/>
      <c r="AK93" s="16"/>
      <c r="AL93" s="16"/>
      <c r="AM93" s="16"/>
      <c r="AN93" s="16"/>
      <c r="AO93" s="16"/>
      <c r="AP93" s="16"/>
      <c r="AQ93" s="16"/>
      <c r="AR93" s="16"/>
      <c r="AS93" s="16"/>
      <c r="AT93" s="116"/>
      <c r="AU93" s="116"/>
      <c r="AV93" s="116"/>
      <c r="AW93" s="116"/>
      <c r="AX93" s="116"/>
      <c r="AY93" s="116"/>
      <c r="AZ93" s="116"/>
      <c r="BA93" s="116"/>
      <c r="BB93" s="116"/>
      <c r="BC93" s="116"/>
      <c r="BD93" s="116"/>
      <c r="BE93" s="116"/>
      <c r="BF93" s="116"/>
      <c r="BG93" s="116"/>
      <c r="BH93" s="116"/>
      <c r="BI93" s="116"/>
      <c r="BJ93" s="116"/>
      <c r="BK93" s="117"/>
    </row>
    <row r="94" spans="1:63" s="3" customFormat="1" hidden="1">
      <c r="A94" s="36"/>
      <c r="B94" s="16"/>
      <c r="C94" s="122"/>
      <c r="D94" s="199">
        <f>'1'!D18</f>
        <v>0</v>
      </c>
      <c r="E94" s="417"/>
      <c r="F94" s="192">
        <f>'1'!F18</f>
        <v>0</v>
      </c>
      <c r="G94" s="192"/>
      <c r="H94" s="192">
        <f>'1'!H18+F94</f>
        <v>0</v>
      </c>
      <c r="I94" s="192">
        <f>'1'!I18+H94</f>
        <v>0</v>
      </c>
      <c r="J94" s="192">
        <f>'1'!J18+I94</f>
        <v>0</v>
      </c>
      <c r="K94" s="192">
        <f>'1'!K18+J94</f>
        <v>0</v>
      </c>
      <c r="L94" s="300">
        <f>'1'!L18+K94</f>
        <v>0</v>
      </c>
      <c r="M94" s="192"/>
      <c r="N94" s="192"/>
      <c r="O94" s="301">
        <f>IF('1'!O18&lt;&gt;0,1/'1'!O18,0)</f>
        <v>0</v>
      </c>
      <c r="P94" s="15"/>
      <c r="Q94" s="15"/>
      <c r="R94" s="15"/>
      <c r="S94" s="15"/>
      <c r="T94" s="275"/>
      <c r="U94" s="275"/>
      <c r="V94" s="16"/>
      <c r="W94" s="36"/>
      <c r="X94" s="36"/>
      <c r="Y94" s="36"/>
      <c r="Z94" s="36"/>
      <c r="AA94" s="36"/>
      <c r="AB94" s="36"/>
      <c r="AC94" s="36"/>
      <c r="AD94" s="36"/>
      <c r="AE94" s="16"/>
      <c r="AF94" s="16"/>
      <c r="AG94" s="16"/>
      <c r="AH94" s="16"/>
      <c r="AI94" s="16"/>
      <c r="AJ94" s="16"/>
      <c r="AK94" s="16"/>
      <c r="AL94" s="16"/>
      <c r="AM94" s="16"/>
      <c r="AN94" s="16"/>
      <c r="AO94" s="16"/>
      <c r="AP94" s="16"/>
      <c r="AQ94" s="16"/>
      <c r="AR94" s="16"/>
      <c r="AS94" s="16"/>
      <c r="AT94" s="116"/>
      <c r="AU94" s="116"/>
      <c r="AV94" s="116"/>
      <c r="AW94" s="116"/>
      <c r="AX94" s="116"/>
      <c r="AY94" s="116"/>
      <c r="AZ94" s="116"/>
      <c r="BA94" s="116"/>
      <c r="BB94" s="116"/>
      <c r="BC94" s="116"/>
      <c r="BD94" s="116"/>
      <c r="BE94" s="116"/>
      <c r="BF94" s="116"/>
      <c r="BG94" s="116"/>
      <c r="BH94" s="116"/>
      <c r="BI94" s="116"/>
      <c r="BJ94" s="116"/>
      <c r="BK94" s="117"/>
    </row>
    <row r="95" spans="1:63" s="3" customFormat="1" hidden="1">
      <c r="A95" s="36"/>
      <c r="B95" s="16"/>
      <c r="C95" s="122"/>
      <c r="D95" s="199">
        <f>'1'!D19</f>
        <v>0</v>
      </c>
      <c r="E95" s="417"/>
      <c r="F95" s="192">
        <f>'1'!F19</f>
        <v>0</v>
      </c>
      <c r="G95" s="192"/>
      <c r="H95" s="192">
        <f>'1'!H19+F95</f>
        <v>0</v>
      </c>
      <c r="I95" s="192">
        <f>'1'!I19+H95</f>
        <v>0</v>
      </c>
      <c r="J95" s="192">
        <f>'1'!J19+I95</f>
        <v>0</v>
      </c>
      <c r="K95" s="192">
        <f>'1'!K19+J95</f>
        <v>0</v>
      </c>
      <c r="L95" s="300">
        <f>'1'!L19+K95</f>
        <v>0</v>
      </c>
      <c r="M95" s="192"/>
      <c r="N95" s="192"/>
      <c r="O95" s="301">
        <f>IF('1'!O19&lt;&gt;0,1/'1'!O19,0)</f>
        <v>0</v>
      </c>
      <c r="P95" s="15"/>
      <c r="Q95" s="15"/>
      <c r="R95" s="15"/>
      <c r="S95" s="15"/>
      <c r="T95" s="275"/>
      <c r="U95" s="275"/>
      <c r="V95" s="16"/>
      <c r="W95" s="36"/>
      <c r="X95" s="36"/>
      <c r="Y95" s="36"/>
      <c r="Z95" s="36"/>
      <c r="AA95" s="36"/>
      <c r="AB95" s="36"/>
      <c r="AC95" s="36"/>
      <c r="AD95" s="36"/>
      <c r="AE95" s="16"/>
      <c r="AF95" s="16"/>
      <c r="AG95" s="16"/>
      <c r="AH95" s="16"/>
      <c r="AI95" s="16"/>
      <c r="AJ95" s="16"/>
      <c r="AK95" s="16"/>
      <c r="AL95" s="16"/>
      <c r="AM95" s="16"/>
      <c r="AN95" s="16"/>
      <c r="AO95" s="16"/>
      <c r="AP95" s="16"/>
      <c r="AQ95" s="16"/>
      <c r="AR95" s="16"/>
      <c r="AS95" s="16"/>
      <c r="AT95" s="116"/>
      <c r="AU95" s="116"/>
      <c r="AV95" s="116"/>
      <c r="AW95" s="116"/>
      <c r="AX95" s="116"/>
      <c r="AY95" s="116"/>
      <c r="AZ95" s="116"/>
      <c r="BA95" s="116"/>
      <c r="BB95" s="116"/>
      <c r="BC95" s="116"/>
      <c r="BD95" s="116"/>
      <c r="BE95" s="116"/>
      <c r="BF95" s="116"/>
      <c r="BG95" s="116"/>
      <c r="BH95" s="116"/>
      <c r="BI95" s="116"/>
      <c r="BJ95" s="116"/>
      <c r="BK95" s="117"/>
    </row>
    <row r="96" spans="1:63" s="3" customFormat="1" hidden="1">
      <c r="A96" s="36"/>
      <c r="B96" s="16"/>
      <c r="C96" s="122"/>
      <c r="D96" s="199">
        <f>'1'!D20</f>
        <v>0</v>
      </c>
      <c r="E96" s="417"/>
      <c r="F96" s="192">
        <f>'1'!F20</f>
        <v>0</v>
      </c>
      <c r="G96" s="192"/>
      <c r="H96" s="192">
        <f>'1'!H20+F96</f>
        <v>0</v>
      </c>
      <c r="I96" s="192">
        <f>'1'!I20+H96</f>
        <v>0</v>
      </c>
      <c r="J96" s="192">
        <f>'1'!J20+I96</f>
        <v>0</v>
      </c>
      <c r="K96" s="192">
        <f>'1'!K20+J96</f>
        <v>0</v>
      </c>
      <c r="L96" s="300">
        <f>'1'!L20+K96</f>
        <v>0</v>
      </c>
      <c r="M96" s="192"/>
      <c r="N96" s="192"/>
      <c r="O96" s="301">
        <f>IF('1'!O20&lt;&gt;0,1/'1'!O20,0)</f>
        <v>0</v>
      </c>
      <c r="P96" s="15"/>
      <c r="Q96" s="15"/>
      <c r="R96" s="15"/>
      <c r="S96" s="15"/>
      <c r="T96" s="275"/>
      <c r="U96" s="275"/>
      <c r="V96" s="16"/>
      <c r="W96" s="36"/>
      <c r="X96" s="36"/>
      <c r="Y96" s="36"/>
      <c r="Z96" s="36"/>
      <c r="AA96" s="36"/>
      <c r="AB96" s="36"/>
      <c r="AC96" s="36"/>
      <c r="AD96" s="36"/>
      <c r="AE96" s="16"/>
      <c r="AF96" s="16"/>
      <c r="AG96" s="16"/>
      <c r="AH96" s="16"/>
      <c r="AI96" s="16"/>
      <c r="AJ96" s="16"/>
      <c r="AK96" s="16"/>
      <c r="AL96" s="16"/>
      <c r="AM96" s="16"/>
      <c r="AN96" s="16"/>
      <c r="AO96" s="16"/>
      <c r="AP96" s="16"/>
      <c r="AQ96" s="16"/>
      <c r="AR96" s="16"/>
      <c r="AS96" s="16"/>
      <c r="AT96" s="116"/>
      <c r="AU96" s="116"/>
      <c r="AV96" s="116"/>
      <c r="AW96" s="116"/>
      <c r="AX96" s="116"/>
      <c r="AY96" s="116"/>
      <c r="AZ96" s="116"/>
      <c r="BA96" s="116"/>
      <c r="BB96" s="116"/>
      <c r="BC96" s="116"/>
      <c r="BD96" s="116"/>
      <c r="BE96" s="116"/>
      <c r="BF96" s="116"/>
      <c r="BG96" s="116"/>
      <c r="BH96" s="116"/>
      <c r="BI96" s="116"/>
      <c r="BJ96" s="116"/>
      <c r="BK96" s="117"/>
    </row>
    <row r="97" spans="1:63" s="3" customFormat="1" hidden="1">
      <c r="A97" s="36"/>
      <c r="B97" s="16"/>
      <c r="C97" s="122"/>
      <c r="D97" s="199">
        <f>'1'!D21</f>
        <v>0</v>
      </c>
      <c r="E97" s="417"/>
      <c r="F97" s="192">
        <f>'1'!F21</f>
        <v>0</v>
      </c>
      <c r="G97" s="192"/>
      <c r="H97" s="192">
        <f>'1'!H21+F97</f>
        <v>0</v>
      </c>
      <c r="I97" s="192">
        <f>'1'!I21+H97</f>
        <v>0</v>
      </c>
      <c r="J97" s="192">
        <f>'1'!J21+I97</f>
        <v>0</v>
      </c>
      <c r="K97" s="192">
        <f>'1'!K21+J97</f>
        <v>0</v>
      </c>
      <c r="L97" s="300">
        <f>'1'!L21+K97</f>
        <v>0</v>
      </c>
      <c r="M97" s="192"/>
      <c r="N97" s="192"/>
      <c r="O97" s="301">
        <f>IF('1'!O21&lt;&gt;0,1/'1'!O21,0)</f>
        <v>0</v>
      </c>
      <c r="P97" s="15"/>
      <c r="Q97" s="15"/>
      <c r="R97" s="15"/>
      <c r="S97" s="15"/>
      <c r="T97" s="275"/>
      <c r="U97" s="275"/>
      <c r="V97" s="16"/>
      <c r="W97" s="36"/>
      <c r="X97" s="36"/>
      <c r="Y97" s="36"/>
      <c r="Z97" s="36"/>
      <c r="AA97" s="36"/>
      <c r="AB97" s="36"/>
      <c r="AC97" s="36"/>
      <c r="AD97" s="36"/>
      <c r="AE97" s="16"/>
      <c r="AF97" s="16"/>
      <c r="AG97" s="16"/>
      <c r="AH97" s="16"/>
      <c r="AI97" s="16"/>
      <c r="AJ97" s="16"/>
      <c r="AK97" s="16"/>
      <c r="AL97" s="16"/>
      <c r="AM97" s="16"/>
      <c r="AN97" s="16"/>
      <c r="AO97" s="16"/>
      <c r="AP97" s="16"/>
      <c r="AQ97" s="16"/>
      <c r="AR97" s="16"/>
      <c r="AS97" s="16"/>
      <c r="AT97" s="116"/>
      <c r="AU97" s="116"/>
      <c r="AV97" s="116"/>
      <c r="AW97" s="116"/>
      <c r="AX97" s="116"/>
      <c r="AY97" s="116"/>
      <c r="AZ97" s="116"/>
      <c r="BA97" s="116"/>
      <c r="BB97" s="116"/>
      <c r="BC97" s="116"/>
      <c r="BD97" s="116"/>
      <c r="BE97" s="116"/>
      <c r="BF97" s="116"/>
      <c r="BG97" s="116"/>
      <c r="BH97" s="116"/>
      <c r="BI97" s="116"/>
      <c r="BJ97" s="116"/>
      <c r="BK97" s="117"/>
    </row>
    <row r="98" spans="1:63" s="3" customFormat="1" hidden="1">
      <c r="A98" s="36"/>
      <c r="B98" s="16"/>
      <c r="C98" s="122"/>
      <c r="D98" s="199">
        <f>'1'!D22</f>
        <v>0</v>
      </c>
      <c r="E98" s="417"/>
      <c r="F98" s="192">
        <f>'1'!F22</f>
        <v>0</v>
      </c>
      <c r="G98" s="192"/>
      <c r="H98" s="192">
        <f>'1'!H22+F98</f>
        <v>0</v>
      </c>
      <c r="I98" s="192">
        <f>'1'!I22+H98</f>
        <v>0</v>
      </c>
      <c r="J98" s="192">
        <f>'1'!J22+I98</f>
        <v>0</v>
      </c>
      <c r="K98" s="192">
        <f>'1'!K22+J98</f>
        <v>0</v>
      </c>
      <c r="L98" s="300">
        <f>'1'!L22+K98</f>
        <v>0</v>
      </c>
      <c r="M98" s="192"/>
      <c r="N98" s="192"/>
      <c r="O98" s="301">
        <f>IF('1'!O22&lt;&gt;0,1/'1'!O22,0)</f>
        <v>0</v>
      </c>
      <c r="P98" s="15"/>
      <c r="Q98" s="15"/>
      <c r="R98" s="15"/>
      <c r="S98" s="15"/>
      <c r="T98" s="275"/>
      <c r="U98" s="275"/>
      <c r="V98" s="16"/>
      <c r="W98" s="36"/>
      <c r="X98" s="36"/>
      <c r="Y98" s="36"/>
      <c r="Z98" s="36"/>
      <c r="AA98" s="36"/>
      <c r="AB98" s="36"/>
      <c r="AC98" s="36"/>
      <c r="AD98" s="36"/>
      <c r="AE98" s="16"/>
      <c r="AF98" s="16"/>
      <c r="AG98" s="16"/>
      <c r="AH98" s="16"/>
      <c r="AI98" s="16"/>
      <c r="AJ98" s="16"/>
      <c r="AK98" s="16"/>
      <c r="AL98" s="16"/>
      <c r="AM98" s="16"/>
      <c r="AN98" s="16"/>
      <c r="AO98" s="16"/>
      <c r="AP98" s="16"/>
      <c r="AQ98" s="16"/>
      <c r="AR98" s="16"/>
      <c r="AS98" s="16"/>
      <c r="AT98" s="116"/>
      <c r="AU98" s="116"/>
      <c r="AV98" s="116"/>
      <c r="AW98" s="116"/>
      <c r="AX98" s="116"/>
      <c r="AY98" s="116"/>
      <c r="AZ98" s="116"/>
      <c r="BA98" s="116"/>
      <c r="BB98" s="116"/>
      <c r="BC98" s="116"/>
      <c r="BD98" s="116"/>
      <c r="BE98" s="116"/>
      <c r="BF98" s="116"/>
      <c r="BG98" s="116"/>
      <c r="BH98" s="116"/>
      <c r="BI98" s="116"/>
      <c r="BJ98" s="116"/>
      <c r="BK98" s="117"/>
    </row>
    <row r="99" spans="1:63" s="3" customFormat="1" hidden="1">
      <c r="A99" s="36"/>
      <c r="B99" s="16"/>
      <c r="C99" s="122"/>
      <c r="D99" s="199">
        <f>'1'!D23</f>
        <v>0</v>
      </c>
      <c r="E99" s="417"/>
      <c r="F99" s="192">
        <f>'1'!F23</f>
        <v>0</v>
      </c>
      <c r="G99" s="192"/>
      <c r="H99" s="192">
        <f>'1'!H23+F99</f>
        <v>0</v>
      </c>
      <c r="I99" s="192">
        <f>'1'!I23+H99</f>
        <v>0</v>
      </c>
      <c r="J99" s="192">
        <f>'1'!J23+I99</f>
        <v>0</v>
      </c>
      <c r="K99" s="192">
        <f>'1'!K23+J99</f>
        <v>0</v>
      </c>
      <c r="L99" s="300">
        <f>'1'!L23+K99</f>
        <v>0</v>
      </c>
      <c r="M99" s="192"/>
      <c r="N99" s="192"/>
      <c r="O99" s="301">
        <f>IF('1'!O23&lt;&gt;0,1/'1'!O23,0)</f>
        <v>0</v>
      </c>
      <c r="P99" s="15"/>
      <c r="Q99" s="15"/>
      <c r="R99" s="15"/>
      <c r="S99" s="15"/>
      <c r="T99" s="275"/>
      <c r="U99" s="275"/>
      <c r="V99" s="16"/>
      <c r="W99" s="36"/>
      <c r="X99" s="36"/>
      <c r="Y99" s="36"/>
      <c r="Z99" s="36"/>
      <c r="AA99" s="36"/>
      <c r="AB99" s="36"/>
      <c r="AC99" s="36"/>
      <c r="AD99" s="36"/>
      <c r="AE99" s="16"/>
      <c r="AF99" s="16"/>
      <c r="AG99" s="16"/>
      <c r="AH99" s="16"/>
      <c r="AI99" s="16"/>
      <c r="AJ99" s="16"/>
      <c r="AK99" s="16"/>
      <c r="AL99" s="16"/>
      <c r="AM99" s="16"/>
      <c r="AN99" s="16"/>
      <c r="AO99" s="16"/>
      <c r="AP99" s="16"/>
      <c r="AQ99" s="16"/>
      <c r="AR99" s="16"/>
      <c r="AS99" s="16"/>
      <c r="AT99" s="116"/>
      <c r="AU99" s="116"/>
      <c r="AV99" s="116"/>
      <c r="AW99" s="116"/>
      <c r="AX99" s="116"/>
      <c r="AY99" s="116"/>
      <c r="AZ99" s="116"/>
      <c r="BA99" s="116"/>
      <c r="BB99" s="116"/>
      <c r="BC99" s="116"/>
      <c r="BD99" s="116"/>
      <c r="BE99" s="116"/>
      <c r="BF99" s="116"/>
      <c r="BG99" s="116"/>
      <c r="BH99" s="116"/>
      <c r="BI99" s="116"/>
      <c r="BJ99" s="116"/>
      <c r="BK99" s="117"/>
    </row>
    <row r="100" spans="1:63" s="3" customFormat="1" hidden="1">
      <c r="A100" s="36"/>
      <c r="B100" s="16"/>
      <c r="C100" s="122"/>
      <c r="D100" s="199">
        <f>'1'!D24</f>
        <v>0</v>
      </c>
      <c r="E100" s="417"/>
      <c r="F100" s="192">
        <f>'1'!F24</f>
        <v>0</v>
      </c>
      <c r="G100" s="192"/>
      <c r="H100" s="192">
        <f>'1'!H24+F100</f>
        <v>0</v>
      </c>
      <c r="I100" s="192">
        <f>'1'!I24+H100</f>
        <v>0</v>
      </c>
      <c r="J100" s="192">
        <f>'1'!J24+I100</f>
        <v>0</v>
      </c>
      <c r="K100" s="192">
        <f>'1'!K24+J100</f>
        <v>0</v>
      </c>
      <c r="L100" s="300">
        <f>'1'!L24+K100</f>
        <v>0</v>
      </c>
      <c r="M100" s="192"/>
      <c r="N100" s="192"/>
      <c r="O100" s="301">
        <f>IF('1'!O24&lt;&gt;0,1/'1'!O24,0)</f>
        <v>0</v>
      </c>
      <c r="P100" s="15"/>
      <c r="Q100" s="15"/>
      <c r="R100" s="15"/>
      <c r="S100" s="15"/>
      <c r="T100" s="275"/>
      <c r="U100" s="275"/>
      <c r="V100" s="16"/>
      <c r="W100" s="36"/>
      <c r="X100" s="36"/>
      <c r="Y100" s="36"/>
      <c r="Z100" s="36"/>
      <c r="AA100" s="36"/>
      <c r="AB100" s="36"/>
      <c r="AC100" s="36"/>
      <c r="AD100" s="36"/>
      <c r="AE100" s="16"/>
      <c r="AF100" s="16"/>
      <c r="AG100" s="16"/>
      <c r="AH100" s="16"/>
      <c r="AI100" s="16"/>
      <c r="AJ100" s="16"/>
      <c r="AK100" s="16"/>
      <c r="AL100" s="16"/>
      <c r="AM100" s="16"/>
      <c r="AN100" s="16"/>
      <c r="AO100" s="16"/>
      <c r="AP100" s="16"/>
      <c r="AQ100" s="16"/>
      <c r="AR100" s="16"/>
      <c r="AS100" s="16"/>
      <c r="AT100" s="116"/>
      <c r="AU100" s="116"/>
      <c r="AV100" s="116"/>
      <c r="AW100" s="116"/>
      <c r="AX100" s="116"/>
      <c r="AY100" s="116"/>
      <c r="AZ100" s="116"/>
      <c r="BA100" s="116"/>
      <c r="BB100" s="116"/>
      <c r="BC100" s="116"/>
      <c r="BD100" s="116"/>
      <c r="BE100" s="116"/>
      <c r="BF100" s="116"/>
      <c r="BG100" s="116"/>
      <c r="BH100" s="116"/>
      <c r="BI100" s="116"/>
      <c r="BJ100" s="116"/>
      <c r="BK100" s="117"/>
    </row>
    <row r="101" spans="1:63" s="3" customFormat="1" hidden="1">
      <c r="A101" s="36"/>
      <c r="B101" s="16"/>
      <c r="C101" s="122"/>
      <c r="D101" s="199">
        <f>'1'!D25</f>
        <v>0</v>
      </c>
      <c r="E101" s="417"/>
      <c r="F101" s="192">
        <f>'1'!F25</f>
        <v>0</v>
      </c>
      <c r="G101" s="192"/>
      <c r="H101" s="192">
        <f>'1'!H25+F101</f>
        <v>0</v>
      </c>
      <c r="I101" s="192">
        <f>'1'!I25+H101</f>
        <v>0</v>
      </c>
      <c r="J101" s="192">
        <f>'1'!J25+I101</f>
        <v>0</v>
      </c>
      <c r="K101" s="192">
        <f>'1'!K25+J101</f>
        <v>0</v>
      </c>
      <c r="L101" s="300">
        <f>'1'!L25+K101</f>
        <v>0</v>
      </c>
      <c r="M101" s="192"/>
      <c r="N101" s="192"/>
      <c r="O101" s="301">
        <f>IF('1'!O25&lt;&gt;0,1/'1'!O25,0)</f>
        <v>0</v>
      </c>
      <c r="P101" s="15"/>
      <c r="Q101" s="15"/>
      <c r="R101" s="15"/>
      <c r="S101" s="15"/>
      <c r="T101" s="275"/>
      <c r="U101" s="275"/>
      <c r="V101" s="16"/>
      <c r="W101" s="36"/>
      <c r="X101" s="36"/>
      <c r="Y101" s="36"/>
      <c r="Z101" s="36"/>
      <c r="AA101" s="36"/>
      <c r="AB101" s="36"/>
      <c r="AC101" s="36"/>
      <c r="AD101" s="36"/>
      <c r="AE101" s="16"/>
      <c r="AF101" s="16"/>
      <c r="AG101" s="16"/>
      <c r="AH101" s="16"/>
      <c r="AI101" s="16"/>
      <c r="AJ101" s="16"/>
      <c r="AK101" s="16"/>
      <c r="AL101" s="16"/>
      <c r="AM101" s="16"/>
      <c r="AN101" s="16"/>
      <c r="AO101" s="16"/>
      <c r="AP101" s="16"/>
      <c r="AQ101" s="16"/>
      <c r="AR101" s="16"/>
      <c r="AS101" s="16"/>
      <c r="AT101" s="116"/>
      <c r="AU101" s="116"/>
      <c r="AV101" s="116"/>
      <c r="AW101" s="116"/>
      <c r="AX101" s="116"/>
      <c r="AY101" s="116"/>
      <c r="AZ101" s="116"/>
      <c r="BA101" s="116"/>
      <c r="BB101" s="116"/>
      <c r="BC101" s="116"/>
      <c r="BD101" s="116"/>
      <c r="BE101" s="116"/>
      <c r="BF101" s="116"/>
      <c r="BG101" s="116"/>
      <c r="BH101" s="116"/>
      <c r="BI101" s="116"/>
      <c r="BJ101" s="116"/>
      <c r="BK101" s="117"/>
    </row>
    <row r="102" spans="1:63" s="3" customFormat="1" hidden="1">
      <c r="A102" s="36"/>
      <c r="B102" s="16"/>
      <c r="C102" s="122"/>
      <c r="D102" s="199">
        <f>'1'!D26</f>
        <v>0</v>
      </c>
      <c r="E102" s="417"/>
      <c r="F102" s="192">
        <f>'1'!F26</f>
        <v>0</v>
      </c>
      <c r="G102" s="192"/>
      <c r="H102" s="192">
        <f>'1'!H26+F102</f>
        <v>0</v>
      </c>
      <c r="I102" s="192">
        <f>'1'!I26+H102</f>
        <v>0</v>
      </c>
      <c r="J102" s="192">
        <f>'1'!J26+I102</f>
        <v>0</v>
      </c>
      <c r="K102" s="192">
        <f>'1'!K26+J102</f>
        <v>0</v>
      </c>
      <c r="L102" s="300">
        <f>'1'!L26+K102</f>
        <v>0</v>
      </c>
      <c r="M102" s="192"/>
      <c r="N102" s="192"/>
      <c r="O102" s="301">
        <f>IF('1'!O26&lt;&gt;0,1/'1'!O26,0)</f>
        <v>0</v>
      </c>
      <c r="P102" s="15"/>
      <c r="Q102" s="15"/>
      <c r="R102" s="15"/>
      <c r="S102" s="15"/>
      <c r="T102" s="275"/>
      <c r="U102" s="275"/>
      <c r="V102" s="16"/>
      <c r="W102" s="36"/>
      <c r="X102" s="36"/>
      <c r="Y102" s="36"/>
      <c r="Z102" s="36"/>
      <c r="AA102" s="36"/>
      <c r="AB102" s="36"/>
      <c r="AC102" s="36"/>
      <c r="AD102" s="36"/>
      <c r="AE102" s="16"/>
      <c r="AF102" s="16"/>
      <c r="AG102" s="16"/>
      <c r="AH102" s="16"/>
      <c r="AI102" s="16"/>
      <c r="AJ102" s="16"/>
      <c r="AK102" s="16"/>
      <c r="AL102" s="16"/>
      <c r="AM102" s="16"/>
      <c r="AN102" s="16"/>
      <c r="AO102" s="16"/>
      <c r="AP102" s="16"/>
      <c r="AQ102" s="16"/>
      <c r="AR102" s="16"/>
      <c r="AS102" s="16"/>
      <c r="AT102" s="116"/>
      <c r="AU102" s="116"/>
      <c r="AV102" s="116"/>
      <c r="AW102" s="116"/>
      <c r="AX102" s="116"/>
      <c r="AY102" s="116"/>
      <c r="AZ102" s="116"/>
      <c r="BA102" s="116"/>
      <c r="BB102" s="116"/>
      <c r="BC102" s="116"/>
      <c r="BD102" s="116"/>
      <c r="BE102" s="116"/>
      <c r="BF102" s="116"/>
      <c r="BG102" s="116"/>
      <c r="BH102" s="116"/>
      <c r="BI102" s="116"/>
      <c r="BJ102" s="116"/>
      <c r="BK102" s="117"/>
    </row>
    <row r="103" spans="1:63" s="3" customFormat="1" hidden="1">
      <c r="A103" s="36"/>
      <c r="B103" s="16"/>
      <c r="C103" s="122"/>
      <c r="D103" s="199">
        <f>'1'!D27</f>
        <v>0</v>
      </c>
      <c r="E103" s="417"/>
      <c r="F103" s="192">
        <f>'1'!F27</f>
        <v>0</v>
      </c>
      <c r="G103" s="192"/>
      <c r="H103" s="192">
        <f>'1'!H27+F103</f>
        <v>0</v>
      </c>
      <c r="I103" s="192">
        <f>'1'!I27+H103</f>
        <v>0</v>
      </c>
      <c r="J103" s="192">
        <f>'1'!J27+I103</f>
        <v>0</v>
      </c>
      <c r="K103" s="192">
        <f>'1'!K27+J103</f>
        <v>0</v>
      </c>
      <c r="L103" s="300">
        <f>'1'!L27+K103</f>
        <v>0</v>
      </c>
      <c r="M103" s="192"/>
      <c r="N103" s="192"/>
      <c r="O103" s="301">
        <f>IF('1'!O27&lt;&gt;0,1/'1'!O27,0)</f>
        <v>0</v>
      </c>
      <c r="P103" s="15"/>
      <c r="Q103" s="15"/>
      <c r="R103" s="15"/>
      <c r="S103" s="15"/>
      <c r="T103" s="275"/>
      <c r="U103" s="275"/>
      <c r="V103" s="16"/>
      <c r="W103" s="36"/>
      <c r="X103" s="36"/>
      <c r="Y103" s="36"/>
      <c r="Z103" s="36"/>
      <c r="AA103" s="36"/>
      <c r="AB103" s="36"/>
      <c r="AC103" s="36"/>
      <c r="AD103" s="36"/>
      <c r="AE103" s="16"/>
      <c r="AF103" s="16"/>
      <c r="AG103" s="16"/>
      <c r="AH103" s="16"/>
      <c r="AI103" s="16"/>
      <c r="AJ103" s="16"/>
      <c r="AK103" s="16"/>
      <c r="AL103" s="16"/>
      <c r="AM103" s="16"/>
      <c r="AN103" s="16"/>
      <c r="AO103" s="16"/>
      <c r="AP103" s="16"/>
      <c r="AQ103" s="16"/>
      <c r="AR103" s="16"/>
      <c r="AS103" s="16"/>
      <c r="AT103" s="116"/>
      <c r="AU103" s="116"/>
      <c r="AV103" s="116"/>
      <c r="AW103" s="116"/>
      <c r="AX103" s="116"/>
      <c r="AY103" s="116"/>
      <c r="AZ103" s="116"/>
      <c r="BA103" s="116"/>
      <c r="BB103" s="116"/>
      <c r="BC103" s="116"/>
      <c r="BD103" s="116"/>
      <c r="BE103" s="116"/>
      <c r="BF103" s="116"/>
      <c r="BG103" s="116"/>
      <c r="BH103" s="116"/>
      <c r="BI103" s="116"/>
      <c r="BJ103" s="116"/>
      <c r="BK103" s="117"/>
    </row>
    <row r="104" spans="1:63" s="3" customFormat="1" hidden="1">
      <c r="A104" s="36"/>
      <c r="B104" s="16"/>
      <c r="C104" s="122"/>
      <c r="D104" s="199">
        <f>'1'!D28</f>
        <v>0</v>
      </c>
      <c r="E104" s="417"/>
      <c r="F104" s="192">
        <f>'1'!F28</f>
        <v>0</v>
      </c>
      <c r="G104" s="192"/>
      <c r="H104" s="192">
        <f>'1'!H28+F104</f>
        <v>0</v>
      </c>
      <c r="I104" s="192">
        <f>'1'!I28+H104</f>
        <v>0</v>
      </c>
      <c r="J104" s="192">
        <f>'1'!J28+I104</f>
        <v>0</v>
      </c>
      <c r="K104" s="192">
        <f>'1'!K28+J104</f>
        <v>0</v>
      </c>
      <c r="L104" s="300">
        <f>'1'!L28+K104</f>
        <v>0</v>
      </c>
      <c r="M104" s="192"/>
      <c r="N104" s="192"/>
      <c r="O104" s="301">
        <f>IF('1'!O28&lt;&gt;0,1/'1'!O28,0)</f>
        <v>0</v>
      </c>
      <c r="P104" s="15"/>
      <c r="Q104" s="15"/>
      <c r="R104" s="15"/>
      <c r="S104" s="15"/>
      <c r="T104" s="275"/>
      <c r="U104" s="275"/>
      <c r="V104" s="16"/>
      <c r="W104" s="36"/>
      <c r="X104" s="36"/>
      <c r="Y104" s="36"/>
      <c r="Z104" s="36"/>
      <c r="AA104" s="36"/>
      <c r="AB104" s="36"/>
      <c r="AC104" s="36"/>
      <c r="AD104" s="36"/>
      <c r="AE104" s="16"/>
      <c r="AF104" s="16"/>
      <c r="AG104" s="16"/>
      <c r="AH104" s="16"/>
      <c r="AI104" s="16"/>
      <c r="AJ104" s="16"/>
      <c r="AK104" s="16"/>
      <c r="AL104" s="16"/>
      <c r="AM104" s="16"/>
      <c r="AN104" s="16"/>
      <c r="AO104" s="16"/>
      <c r="AP104" s="16"/>
      <c r="AQ104" s="16"/>
      <c r="AR104" s="16"/>
      <c r="AS104" s="16"/>
      <c r="AT104" s="116"/>
      <c r="AU104" s="116"/>
      <c r="AV104" s="116"/>
      <c r="AW104" s="116"/>
      <c r="AX104" s="116"/>
      <c r="AY104" s="116"/>
      <c r="AZ104" s="116"/>
      <c r="BA104" s="116"/>
      <c r="BB104" s="116"/>
      <c r="BC104" s="116"/>
      <c r="BD104" s="116"/>
      <c r="BE104" s="116"/>
      <c r="BF104" s="116"/>
      <c r="BG104" s="116"/>
      <c r="BH104" s="116"/>
      <c r="BI104" s="116"/>
      <c r="BJ104" s="116"/>
      <c r="BK104" s="117"/>
    </row>
    <row r="105" spans="1:63" s="3" customFormat="1" hidden="1">
      <c r="A105" s="36"/>
      <c r="B105" s="16"/>
      <c r="C105" s="122"/>
      <c r="D105" s="199">
        <f>'1'!D29</f>
        <v>0</v>
      </c>
      <c r="E105" s="417"/>
      <c r="F105" s="192">
        <f>'1'!F29</f>
        <v>0</v>
      </c>
      <c r="G105" s="192"/>
      <c r="H105" s="192">
        <f>'1'!H29+F105</f>
        <v>0</v>
      </c>
      <c r="I105" s="192">
        <f>'1'!I29+H105</f>
        <v>0</v>
      </c>
      <c r="J105" s="192">
        <f>'1'!J29+I105</f>
        <v>0</v>
      </c>
      <c r="K105" s="192">
        <f>'1'!K29+J105</f>
        <v>0</v>
      </c>
      <c r="L105" s="300">
        <f>'1'!L29+K105</f>
        <v>0</v>
      </c>
      <c r="M105" s="192"/>
      <c r="N105" s="192"/>
      <c r="O105" s="301">
        <f>IF('1'!O29&lt;&gt;0,1/'1'!O29,0)</f>
        <v>0</v>
      </c>
      <c r="P105" s="15"/>
      <c r="Q105" s="15"/>
      <c r="R105" s="15"/>
      <c r="S105" s="15"/>
      <c r="T105" s="275"/>
      <c r="U105" s="275"/>
      <c r="V105" s="16"/>
      <c r="W105" s="36"/>
      <c r="X105" s="36"/>
      <c r="Y105" s="36"/>
      <c r="Z105" s="36"/>
      <c r="AA105" s="36"/>
      <c r="AB105" s="36"/>
      <c r="AC105" s="36"/>
      <c r="AD105" s="36"/>
      <c r="AE105" s="16"/>
      <c r="AF105" s="16"/>
      <c r="AG105" s="16"/>
      <c r="AH105" s="16"/>
      <c r="AI105" s="16"/>
      <c r="AJ105" s="16"/>
      <c r="AK105" s="16"/>
      <c r="AL105" s="16"/>
      <c r="AM105" s="16"/>
      <c r="AN105" s="16"/>
      <c r="AO105" s="16"/>
      <c r="AP105" s="16"/>
      <c r="AQ105" s="16"/>
      <c r="AR105" s="16"/>
      <c r="AS105" s="16"/>
      <c r="AT105" s="116"/>
      <c r="AU105" s="116"/>
      <c r="AV105" s="116"/>
      <c r="AW105" s="116"/>
      <c r="AX105" s="116"/>
      <c r="AY105" s="116"/>
      <c r="AZ105" s="116"/>
      <c r="BA105" s="116"/>
      <c r="BB105" s="116"/>
      <c r="BC105" s="116"/>
      <c r="BD105" s="116"/>
      <c r="BE105" s="116"/>
      <c r="BF105" s="116"/>
      <c r="BG105" s="116"/>
      <c r="BH105" s="116"/>
      <c r="BI105" s="116"/>
      <c r="BJ105" s="116"/>
      <c r="BK105" s="117"/>
    </row>
    <row r="106" spans="1:63" s="3" customFormat="1" hidden="1">
      <c r="A106" s="36"/>
      <c r="B106" s="16"/>
      <c r="C106" s="122"/>
      <c r="D106" s="199">
        <f>'1'!D30</f>
        <v>0</v>
      </c>
      <c r="E106" s="417"/>
      <c r="F106" s="192">
        <f>'1'!F30</f>
        <v>0</v>
      </c>
      <c r="G106" s="192"/>
      <c r="H106" s="192">
        <f>'1'!H30+F106</f>
        <v>0</v>
      </c>
      <c r="I106" s="192">
        <f>'1'!I30+H106</f>
        <v>0</v>
      </c>
      <c r="J106" s="192">
        <f>'1'!J30+I106</f>
        <v>0</v>
      </c>
      <c r="K106" s="192">
        <f>'1'!K30+J106</f>
        <v>0</v>
      </c>
      <c r="L106" s="300">
        <f>'1'!L30+K106</f>
        <v>0</v>
      </c>
      <c r="M106" s="192"/>
      <c r="N106" s="192"/>
      <c r="O106" s="301">
        <f>IF('1'!O30&lt;&gt;0,1/'1'!O30,0)</f>
        <v>0</v>
      </c>
      <c r="P106" s="15"/>
      <c r="Q106" s="15"/>
      <c r="R106" s="15"/>
      <c r="S106" s="15"/>
      <c r="T106" s="275"/>
      <c r="U106" s="275"/>
      <c r="V106" s="16"/>
      <c r="W106" s="36"/>
      <c r="X106" s="36"/>
      <c r="Y106" s="36"/>
      <c r="Z106" s="36"/>
      <c r="AA106" s="36"/>
      <c r="AB106" s="36"/>
      <c r="AC106" s="36"/>
      <c r="AD106" s="36"/>
      <c r="AE106" s="16"/>
      <c r="AF106" s="16"/>
      <c r="AG106" s="16"/>
      <c r="AH106" s="16"/>
      <c r="AI106" s="16"/>
      <c r="AJ106" s="16"/>
      <c r="AK106" s="16"/>
      <c r="AL106" s="16"/>
      <c r="AM106" s="16"/>
      <c r="AN106" s="16"/>
      <c r="AO106" s="16"/>
      <c r="AP106" s="16"/>
      <c r="AQ106" s="16"/>
      <c r="AR106" s="16"/>
      <c r="AS106" s="16"/>
      <c r="AT106" s="116"/>
      <c r="AU106" s="116"/>
      <c r="AV106" s="116"/>
      <c r="AW106" s="116"/>
      <c r="AX106" s="116"/>
      <c r="AY106" s="116"/>
      <c r="AZ106" s="116"/>
      <c r="BA106" s="116"/>
      <c r="BB106" s="116"/>
      <c r="BC106" s="116"/>
      <c r="BD106" s="116"/>
      <c r="BE106" s="116"/>
      <c r="BF106" s="116"/>
      <c r="BG106" s="116"/>
      <c r="BH106" s="116"/>
      <c r="BI106" s="116"/>
      <c r="BJ106" s="116"/>
      <c r="BK106" s="117"/>
    </row>
    <row r="107" spans="1:63" s="3" customFormat="1" hidden="1">
      <c r="A107" s="36"/>
      <c r="B107" s="16"/>
      <c r="C107" s="122"/>
      <c r="D107" s="199">
        <f>'1'!D31</f>
        <v>0</v>
      </c>
      <c r="E107" s="417"/>
      <c r="F107" s="192">
        <f>'1'!F31</f>
        <v>0</v>
      </c>
      <c r="G107" s="192"/>
      <c r="H107" s="192">
        <f>'1'!H31+F107</f>
        <v>0</v>
      </c>
      <c r="I107" s="192">
        <f>'1'!I31+H107</f>
        <v>0</v>
      </c>
      <c r="J107" s="192">
        <f>'1'!J31+I107</f>
        <v>0</v>
      </c>
      <c r="K107" s="192">
        <f>'1'!K31+J107</f>
        <v>0</v>
      </c>
      <c r="L107" s="300">
        <f>'1'!L31+K107</f>
        <v>0</v>
      </c>
      <c r="M107" s="192"/>
      <c r="N107" s="192"/>
      <c r="O107" s="301">
        <f>IF('1'!O31&lt;&gt;0,1/'1'!O31,0)</f>
        <v>0</v>
      </c>
      <c r="P107" s="15"/>
      <c r="Q107" s="15"/>
      <c r="R107" s="15"/>
      <c r="S107" s="15"/>
      <c r="T107" s="275"/>
      <c r="U107" s="275"/>
      <c r="V107" s="16"/>
      <c r="W107" s="36"/>
      <c r="X107" s="36"/>
      <c r="Y107" s="36"/>
      <c r="Z107" s="36"/>
      <c r="AA107" s="36"/>
      <c r="AB107" s="36"/>
      <c r="AC107" s="36"/>
      <c r="AD107" s="36"/>
      <c r="AE107" s="16"/>
      <c r="AF107" s="16"/>
      <c r="AG107" s="16"/>
      <c r="AH107" s="16"/>
      <c r="AI107" s="16"/>
      <c r="AJ107" s="16"/>
      <c r="AK107" s="16"/>
      <c r="AL107" s="16"/>
      <c r="AM107" s="16"/>
      <c r="AN107" s="16"/>
      <c r="AO107" s="16"/>
      <c r="AP107" s="16"/>
      <c r="AQ107" s="16"/>
      <c r="AR107" s="16"/>
      <c r="AS107" s="16"/>
      <c r="AT107" s="116"/>
      <c r="AU107" s="116"/>
      <c r="AV107" s="116"/>
      <c r="AW107" s="116"/>
      <c r="AX107" s="116"/>
      <c r="AY107" s="116"/>
      <c r="AZ107" s="116"/>
      <c r="BA107" s="116"/>
      <c r="BB107" s="116"/>
      <c r="BC107" s="116"/>
      <c r="BD107" s="116"/>
      <c r="BE107" s="116"/>
      <c r="BF107" s="116"/>
      <c r="BG107" s="116"/>
      <c r="BH107" s="116"/>
      <c r="BI107" s="116"/>
      <c r="BJ107" s="116"/>
      <c r="BK107" s="117"/>
    </row>
    <row r="108" spans="1:63" s="3" customFormat="1" hidden="1">
      <c r="A108" s="36"/>
      <c r="B108" s="16"/>
      <c r="C108" s="122"/>
      <c r="D108" s="199">
        <f>'1'!D32</f>
        <v>0</v>
      </c>
      <c r="E108" s="417"/>
      <c r="F108" s="192">
        <f>'1'!F32</f>
        <v>0</v>
      </c>
      <c r="G108" s="192"/>
      <c r="H108" s="192">
        <f>'1'!H32+F108</f>
        <v>0</v>
      </c>
      <c r="I108" s="192">
        <f>'1'!I32+H108</f>
        <v>0</v>
      </c>
      <c r="J108" s="192">
        <f>'1'!J32+I108</f>
        <v>0</v>
      </c>
      <c r="K108" s="192">
        <f>'1'!K32+J108</f>
        <v>0</v>
      </c>
      <c r="L108" s="300">
        <f>'1'!L32+K108</f>
        <v>0</v>
      </c>
      <c r="M108" s="192"/>
      <c r="N108" s="192"/>
      <c r="O108" s="302">
        <f>IF('1'!O32&lt;&gt;0,1/'1'!O32,0)</f>
        <v>0</v>
      </c>
      <c r="P108" s="15"/>
      <c r="Q108" s="15"/>
      <c r="R108" s="15"/>
      <c r="S108" s="15"/>
      <c r="T108" s="275"/>
      <c r="U108" s="275"/>
      <c r="V108" s="16"/>
      <c r="W108" s="36"/>
      <c r="X108" s="36"/>
      <c r="Y108" s="36"/>
      <c r="Z108" s="36"/>
      <c r="AA108" s="36"/>
      <c r="AB108" s="36"/>
      <c r="AC108" s="36"/>
      <c r="AD108" s="36"/>
      <c r="AE108" s="16"/>
      <c r="AF108" s="16"/>
      <c r="AG108" s="16"/>
      <c r="AH108" s="16"/>
      <c r="AI108" s="16"/>
      <c r="AJ108" s="16"/>
      <c r="AK108" s="16"/>
      <c r="AL108" s="16"/>
      <c r="AM108" s="16"/>
      <c r="AN108" s="16"/>
      <c r="AO108" s="16"/>
      <c r="AP108" s="16"/>
      <c r="AQ108" s="16"/>
      <c r="AR108" s="16"/>
      <c r="AS108" s="16"/>
      <c r="AT108" s="116"/>
      <c r="AU108" s="116"/>
      <c r="AV108" s="116"/>
      <c r="AW108" s="116"/>
      <c r="AX108" s="116"/>
      <c r="AY108" s="116"/>
      <c r="AZ108" s="116"/>
      <c r="BA108" s="116"/>
      <c r="BB108" s="116"/>
      <c r="BC108" s="116"/>
      <c r="BD108" s="116"/>
      <c r="BE108" s="116"/>
      <c r="BF108" s="116"/>
      <c r="BG108" s="116"/>
      <c r="BH108" s="116"/>
      <c r="BI108" s="116"/>
      <c r="BJ108" s="116"/>
      <c r="BK108" s="117"/>
    </row>
    <row r="109" spans="1:63" s="3" customFormat="1" hidden="1">
      <c r="A109" s="36"/>
      <c r="B109" s="16"/>
      <c r="C109" s="122"/>
      <c r="D109" s="303" t="s">
        <v>9</v>
      </c>
      <c r="E109" s="418"/>
      <c r="F109" s="283">
        <f>SUM(F84:F108)</f>
        <v>0</v>
      </c>
      <c r="G109" s="283"/>
      <c r="H109" s="283">
        <f>SUM(H84:H108)</f>
        <v>0</v>
      </c>
      <c r="I109" s="283">
        <f>SUM(I84:I108)</f>
        <v>0</v>
      </c>
      <c r="J109" s="283">
        <f>SUM(J84:J108)</f>
        <v>0</v>
      </c>
      <c r="K109" s="283">
        <f>SUM(K84:K108)</f>
        <v>0</v>
      </c>
      <c r="L109" s="419">
        <f>SUM(L84:L108)</f>
        <v>0</v>
      </c>
      <c r="M109" s="192"/>
      <c r="N109" s="192"/>
      <c r="O109" s="304"/>
      <c r="P109" s="15"/>
      <c r="Q109" s="15"/>
      <c r="R109" s="15"/>
      <c r="S109" s="15"/>
      <c r="T109" s="275"/>
      <c r="U109" s="275"/>
      <c r="V109" s="16"/>
      <c r="W109" s="36"/>
      <c r="X109" s="36"/>
      <c r="Y109" s="36"/>
      <c r="Z109" s="36"/>
      <c r="AA109" s="36"/>
      <c r="AB109" s="36"/>
      <c r="AC109" s="36"/>
      <c r="AD109" s="36"/>
      <c r="AE109" s="16"/>
      <c r="AF109" s="16"/>
      <c r="AG109" s="16"/>
      <c r="AH109" s="16"/>
      <c r="AI109" s="16"/>
      <c r="AJ109" s="16"/>
      <c r="AK109" s="16"/>
      <c r="AL109" s="16"/>
      <c r="AM109" s="16"/>
      <c r="AN109" s="16"/>
      <c r="AO109" s="16"/>
      <c r="AP109" s="16"/>
      <c r="AQ109" s="16"/>
      <c r="AR109" s="16"/>
      <c r="AS109" s="16"/>
      <c r="AT109" s="116"/>
      <c r="AU109" s="116"/>
      <c r="AV109" s="116"/>
      <c r="AW109" s="116"/>
      <c r="AX109" s="116"/>
      <c r="AY109" s="116"/>
      <c r="AZ109" s="116"/>
      <c r="BA109" s="116"/>
      <c r="BB109" s="116"/>
      <c r="BC109" s="116"/>
      <c r="BD109" s="116"/>
      <c r="BE109" s="116"/>
      <c r="BF109" s="116"/>
      <c r="BG109" s="116"/>
      <c r="BH109" s="116"/>
      <c r="BI109" s="116"/>
      <c r="BJ109" s="116"/>
      <c r="BK109" s="117"/>
    </row>
    <row r="110" spans="1:63" s="3" customFormat="1">
      <c r="A110" s="36"/>
      <c r="B110" s="16"/>
      <c r="C110" s="122"/>
      <c r="D110" s="413" t="s">
        <v>205</v>
      </c>
      <c r="E110" s="414"/>
      <c r="F110" s="415"/>
      <c r="G110" s="197"/>
      <c r="H110" s="415">
        <f>'1'!H7</f>
        <v>2020</v>
      </c>
      <c r="I110" s="415">
        <f>'1'!I7</f>
        <v>2021</v>
      </c>
      <c r="J110" s="415">
        <f>'1'!J7</f>
        <v>2022</v>
      </c>
      <c r="K110" s="415">
        <f>'1'!K7</f>
        <v>2023</v>
      </c>
      <c r="L110" s="416">
        <f>'1'!L7</f>
        <v>2024</v>
      </c>
      <c r="M110" s="190"/>
      <c r="N110" s="275"/>
      <c r="O110" s="442">
        <f>'1'!$F$37</f>
        <v>0</v>
      </c>
      <c r="P110" s="15"/>
      <c r="Q110" s="15"/>
      <c r="R110" s="15"/>
      <c r="S110" s="15"/>
      <c r="T110" s="275"/>
      <c r="U110" s="275"/>
      <c r="V110" s="16"/>
      <c r="W110" s="36"/>
      <c r="X110" s="36"/>
      <c r="Y110" s="36"/>
      <c r="Z110" s="36"/>
      <c r="AA110" s="36"/>
      <c r="AB110" s="36"/>
      <c r="AC110" s="36"/>
      <c r="AD110" s="36"/>
      <c r="AE110" s="16"/>
      <c r="AF110" s="16"/>
      <c r="AG110" s="16"/>
      <c r="AH110" s="16"/>
      <c r="AI110" s="16"/>
      <c r="AJ110" s="16"/>
      <c r="AK110" s="16"/>
      <c r="AL110" s="16"/>
      <c r="AM110" s="16"/>
      <c r="AN110" s="16"/>
      <c r="AO110" s="16"/>
      <c r="AP110" s="16"/>
      <c r="AQ110" s="16"/>
      <c r="AR110" s="16"/>
      <c r="AS110" s="16"/>
      <c r="AT110" s="116"/>
      <c r="AU110" s="116"/>
      <c r="AV110" s="116"/>
      <c r="AW110" s="116"/>
      <c r="AX110" s="116"/>
      <c r="AY110" s="116"/>
      <c r="AZ110" s="116"/>
      <c r="BA110" s="116"/>
      <c r="BB110" s="116"/>
      <c r="BC110" s="116"/>
      <c r="BD110" s="116"/>
      <c r="BE110" s="116"/>
      <c r="BF110" s="116"/>
      <c r="BG110" s="116"/>
      <c r="BH110" s="116"/>
      <c r="BI110" s="116"/>
      <c r="BJ110" s="116"/>
      <c r="BK110" s="117"/>
    </row>
    <row r="111" spans="1:63" s="3" customFormat="1" hidden="1">
      <c r="A111" s="36"/>
      <c r="B111" s="16"/>
      <c r="C111" s="122"/>
      <c r="D111" s="199" t="str">
        <f t="shared" ref="D111:D135" si="0">D84</f>
        <v>Reforma y decoración locales</v>
      </c>
      <c r="E111" s="417"/>
      <c r="F111" s="305"/>
      <c r="G111" s="192"/>
      <c r="H111" s="192">
        <f t="shared" ref="H111:L120" si="1">$O84*H84</f>
        <v>0</v>
      </c>
      <c r="I111" s="192">
        <f t="shared" si="1"/>
        <v>0</v>
      </c>
      <c r="J111" s="192">
        <f t="shared" si="1"/>
        <v>0</v>
      </c>
      <c r="K111" s="192">
        <f t="shared" si="1"/>
        <v>0</v>
      </c>
      <c r="L111" s="300">
        <f t="shared" si="1"/>
        <v>0</v>
      </c>
      <c r="M111" s="192"/>
      <c r="N111" s="275"/>
      <c r="O111" s="275"/>
      <c r="P111" s="15"/>
      <c r="Q111" s="15"/>
      <c r="R111" s="15"/>
      <c r="S111" s="15"/>
      <c r="T111" s="275"/>
      <c r="U111" s="275"/>
      <c r="V111" s="16"/>
      <c r="W111" s="36"/>
      <c r="X111" s="36"/>
      <c r="Y111" s="36"/>
      <c r="Z111" s="36"/>
      <c r="AA111" s="36"/>
      <c r="AB111" s="36"/>
      <c r="AC111" s="36"/>
      <c r="AD111" s="36"/>
      <c r="AE111" s="16"/>
      <c r="AF111" s="16"/>
      <c r="AG111" s="16"/>
      <c r="AH111" s="16"/>
      <c r="AI111" s="16"/>
      <c r="AJ111" s="16"/>
      <c r="AK111" s="16"/>
      <c r="AL111" s="16"/>
      <c r="AM111" s="16"/>
      <c r="AN111" s="16"/>
      <c r="AO111" s="16"/>
      <c r="AP111" s="16"/>
      <c r="AQ111" s="16"/>
      <c r="AR111" s="16"/>
      <c r="AS111" s="16"/>
      <c r="AT111" s="116"/>
      <c r="AU111" s="116"/>
      <c r="AV111" s="116"/>
      <c r="AW111" s="116"/>
      <c r="AX111" s="116"/>
      <c r="AY111" s="116"/>
      <c r="AZ111" s="116"/>
      <c r="BA111" s="116"/>
      <c r="BB111" s="116"/>
      <c r="BC111" s="116"/>
      <c r="BD111" s="116"/>
      <c r="BE111" s="116"/>
      <c r="BF111" s="116"/>
      <c r="BG111" s="116"/>
      <c r="BH111" s="116"/>
      <c r="BI111" s="116"/>
      <c r="BJ111" s="116"/>
      <c r="BK111" s="117"/>
    </row>
    <row r="112" spans="1:63" s="3" customFormat="1" hidden="1">
      <c r="A112" s="36"/>
      <c r="B112" s="16"/>
      <c r="C112" s="122"/>
      <c r="D112" s="199" t="str">
        <f t="shared" si="0"/>
        <v>Mobiliario</v>
      </c>
      <c r="E112" s="417"/>
      <c r="F112" s="305"/>
      <c r="G112" s="192"/>
      <c r="H112" s="192">
        <f t="shared" si="1"/>
        <v>0</v>
      </c>
      <c r="I112" s="192">
        <f t="shared" si="1"/>
        <v>0</v>
      </c>
      <c r="J112" s="192">
        <f t="shared" si="1"/>
        <v>0</v>
      </c>
      <c r="K112" s="192">
        <f t="shared" si="1"/>
        <v>0</v>
      </c>
      <c r="L112" s="300">
        <f t="shared" si="1"/>
        <v>0</v>
      </c>
      <c r="M112" s="192"/>
      <c r="N112" s="275"/>
      <c r="O112" s="275"/>
      <c r="P112" s="15"/>
      <c r="Q112" s="15"/>
      <c r="R112" s="15"/>
      <c r="S112" s="15"/>
      <c r="T112" s="275"/>
      <c r="U112" s="275"/>
      <c r="V112" s="16"/>
      <c r="W112" s="36"/>
      <c r="X112" s="36"/>
      <c r="Y112" s="36"/>
      <c r="Z112" s="36"/>
      <c r="AA112" s="36"/>
      <c r="AB112" s="36"/>
      <c r="AC112" s="36"/>
      <c r="AD112" s="36"/>
      <c r="AE112" s="16"/>
      <c r="AF112" s="16"/>
      <c r="AG112" s="16"/>
      <c r="AH112" s="16"/>
      <c r="AI112" s="16"/>
      <c r="AJ112" s="16"/>
      <c r="AK112" s="16"/>
      <c r="AL112" s="16"/>
      <c r="AM112" s="16"/>
      <c r="AN112" s="16"/>
      <c r="AO112" s="16"/>
      <c r="AP112" s="16"/>
      <c r="AQ112" s="16"/>
      <c r="AR112" s="16"/>
      <c r="AS112" s="16"/>
      <c r="AT112" s="116"/>
      <c r="AU112" s="116"/>
      <c r="AV112" s="116"/>
      <c r="AW112" s="116"/>
      <c r="AX112" s="116"/>
      <c r="AY112" s="116"/>
      <c r="AZ112" s="116"/>
      <c r="BA112" s="116"/>
      <c r="BB112" s="116"/>
      <c r="BC112" s="116"/>
      <c r="BD112" s="116"/>
      <c r="BE112" s="116"/>
      <c r="BF112" s="116"/>
      <c r="BG112" s="116"/>
      <c r="BH112" s="116"/>
      <c r="BI112" s="116"/>
      <c r="BJ112" s="116"/>
      <c r="BK112" s="117"/>
    </row>
    <row r="113" spans="1:63" s="3" customFormat="1" hidden="1">
      <c r="A113" s="36"/>
      <c r="B113" s="16"/>
      <c r="C113" s="122"/>
      <c r="D113" s="199" t="str">
        <f t="shared" si="0"/>
        <v>Maquinaria</v>
      </c>
      <c r="E113" s="417"/>
      <c r="F113" s="305"/>
      <c r="G113" s="192"/>
      <c r="H113" s="192">
        <f t="shared" si="1"/>
        <v>0</v>
      </c>
      <c r="I113" s="192">
        <f t="shared" si="1"/>
        <v>0</v>
      </c>
      <c r="J113" s="192">
        <f t="shared" si="1"/>
        <v>0</v>
      </c>
      <c r="K113" s="192">
        <f t="shared" si="1"/>
        <v>0</v>
      </c>
      <c r="L113" s="300">
        <f t="shared" si="1"/>
        <v>0</v>
      </c>
      <c r="M113" s="192"/>
      <c r="N113" s="275"/>
      <c r="O113" s="275"/>
      <c r="P113" s="15"/>
      <c r="Q113" s="15"/>
      <c r="R113" s="15"/>
      <c r="S113" s="15"/>
      <c r="T113" s="275"/>
      <c r="U113" s="275"/>
      <c r="V113" s="16"/>
      <c r="W113" s="36"/>
      <c r="X113" s="36"/>
      <c r="Y113" s="36"/>
      <c r="Z113" s="36"/>
      <c r="AA113" s="36"/>
      <c r="AB113" s="36"/>
      <c r="AC113" s="36"/>
      <c r="AD113" s="36"/>
      <c r="AE113" s="16"/>
      <c r="AF113" s="16"/>
      <c r="AG113" s="16"/>
      <c r="AH113" s="16"/>
      <c r="AI113" s="16"/>
      <c r="AJ113" s="16"/>
      <c r="AK113" s="16"/>
      <c r="AL113" s="16"/>
      <c r="AM113" s="16"/>
      <c r="AN113" s="16"/>
      <c r="AO113" s="16"/>
      <c r="AP113" s="16"/>
      <c r="AQ113" s="16"/>
      <c r="AR113" s="16"/>
      <c r="AS113" s="16"/>
      <c r="AT113" s="116"/>
      <c r="AU113" s="116"/>
      <c r="AV113" s="116"/>
      <c r="AW113" s="116"/>
      <c r="AX113" s="116"/>
      <c r="AY113" s="116"/>
      <c r="AZ113" s="116"/>
      <c r="BA113" s="116"/>
      <c r="BB113" s="116"/>
      <c r="BC113" s="116"/>
      <c r="BD113" s="116"/>
      <c r="BE113" s="116"/>
      <c r="BF113" s="116"/>
      <c r="BG113" s="116"/>
      <c r="BH113" s="116"/>
      <c r="BI113" s="116"/>
      <c r="BJ113" s="116"/>
      <c r="BK113" s="117"/>
    </row>
    <row r="114" spans="1:63" s="3" customFormat="1" hidden="1">
      <c r="A114" s="36"/>
      <c r="B114" s="16"/>
      <c r="C114" s="122"/>
      <c r="D114" s="199" t="str">
        <f t="shared" si="0"/>
        <v>Equipos informáticos</v>
      </c>
      <c r="E114" s="417"/>
      <c r="F114" s="305"/>
      <c r="G114" s="192"/>
      <c r="H114" s="192">
        <f t="shared" si="1"/>
        <v>0</v>
      </c>
      <c r="I114" s="192">
        <f t="shared" si="1"/>
        <v>0</v>
      </c>
      <c r="J114" s="192">
        <f t="shared" si="1"/>
        <v>0</v>
      </c>
      <c r="K114" s="192">
        <f t="shared" si="1"/>
        <v>0</v>
      </c>
      <c r="L114" s="300">
        <f t="shared" si="1"/>
        <v>0</v>
      </c>
      <c r="M114" s="192"/>
      <c r="N114" s="275"/>
      <c r="O114" s="275"/>
      <c r="P114" s="15"/>
      <c r="Q114" s="15"/>
      <c r="R114" s="15"/>
      <c r="S114" s="15"/>
      <c r="T114" s="275"/>
      <c r="U114" s="275"/>
      <c r="V114" s="16"/>
      <c r="W114" s="36"/>
      <c r="X114" s="36"/>
      <c r="Y114" s="36"/>
      <c r="Z114" s="36"/>
      <c r="AA114" s="36"/>
      <c r="AB114" s="36"/>
      <c r="AC114" s="36"/>
      <c r="AD114" s="36"/>
      <c r="AE114" s="16"/>
      <c r="AF114" s="16"/>
      <c r="AG114" s="16"/>
      <c r="AH114" s="16"/>
      <c r="AI114" s="16"/>
      <c r="AJ114" s="16"/>
      <c r="AK114" s="16"/>
      <c r="AL114" s="16"/>
      <c r="AM114" s="16"/>
      <c r="AN114" s="16"/>
      <c r="AO114" s="16"/>
      <c r="AP114" s="16"/>
      <c r="AQ114" s="16"/>
      <c r="AR114" s="16"/>
      <c r="AS114" s="16"/>
      <c r="AT114" s="116"/>
      <c r="AU114" s="116"/>
      <c r="AV114" s="116"/>
      <c r="AW114" s="116"/>
      <c r="AX114" s="116"/>
      <c r="AY114" s="116"/>
      <c r="AZ114" s="116"/>
      <c r="BA114" s="116"/>
      <c r="BB114" s="116"/>
      <c r="BC114" s="116"/>
      <c r="BD114" s="116"/>
      <c r="BE114" s="116"/>
      <c r="BF114" s="116"/>
      <c r="BG114" s="116"/>
      <c r="BH114" s="116"/>
      <c r="BI114" s="116"/>
      <c r="BJ114" s="116"/>
      <c r="BK114" s="117"/>
    </row>
    <row r="115" spans="1:63" s="3" customFormat="1" hidden="1">
      <c r="A115" s="36"/>
      <c r="B115" s="16"/>
      <c r="C115" s="122"/>
      <c r="D115" s="199" t="str">
        <f t="shared" si="0"/>
        <v>Vehículos</v>
      </c>
      <c r="E115" s="417"/>
      <c r="F115" s="305"/>
      <c r="G115" s="192"/>
      <c r="H115" s="192">
        <f t="shared" si="1"/>
        <v>0</v>
      </c>
      <c r="I115" s="192">
        <f t="shared" si="1"/>
        <v>0</v>
      </c>
      <c r="J115" s="192">
        <f t="shared" si="1"/>
        <v>0</v>
      </c>
      <c r="K115" s="192">
        <f t="shared" si="1"/>
        <v>0</v>
      </c>
      <c r="L115" s="300">
        <f t="shared" si="1"/>
        <v>0</v>
      </c>
      <c r="M115" s="192"/>
      <c r="N115" s="275"/>
      <c r="O115" s="275"/>
      <c r="P115" s="15"/>
      <c r="Q115" s="15"/>
      <c r="R115" s="15"/>
      <c r="S115" s="15"/>
      <c r="T115" s="275"/>
      <c r="U115" s="275"/>
      <c r="V115" s="16"/>
      <c r="W115" s="36"/>
      <c r="X115" s="36"/>
      <c r="Y115" s="36"/>
      <c r="Z115" s="36"/>
      <c r="AA115" s="36"/>
      <c r="AB115" s="36"/>
      <c r="AC115" s="36"/>
      <c r="AD115" s="36"/>
      <c r="AE115" s="16"/>
      <c r="AF115" s="16"/>
      <c r="AG115" s="16"/>
      <c r="AH115" s="16"/>
      <c r="AI115" s="16"/>
      <c r="AJ115" s="16"/>
      <c r="AK115" s="16"/>
      <c r="AL115" s="16"/>
      <c r="AM115" s="16"/>
      <c r="AN115" s="16"/>
      <c r="AO115" s="16"/>
      <c r="AP115" s="16"/>
      <c r="AQ115" s="16"/>
      <c r="AR115" s="16"/>
      <c r="AS115" s="16"/>
      <c r="AT115" s="116"/>
      <c r="AU115" s="116"/>
      <c r="AV115" s="116"/>
      <c r="AW115" s="116"/>
      <c r="AX115" s="116"/>
      <c r="AY115" s="116"/>
      <c r="AZ115" s="116"/>
      <c r="BA115" s="116"/>
      <c r="BB115" s="116"/>
      <c r="BC115" s="116"/>
      <c r="BD115" s="116"/>
      <c r="BE115" s="116"/>
      <c r="BF115" s="116"/>
      <c r="BG115" s="116"/>
      <c r="BH115" s="116"/>
      <c r="BI115" s="116"/>
      <c r="BJ115" s="116"/>
      <c r="BK115" s="117"/>
    </row>
    <row r="116" spans="1:63" s="3" customFormat="1" hidden="1">
      <c r="A116" s="36"/>
      <c r="B116" s="16"/>
      <c r="C116" s="122"/>
      <c r="D116" s="199" t="str">
        <f t="shared" si="0"/>
        <v>Programas informáticos</v>
      </c>
      <c r="E116" s="417"/>
      <c r="F116" s="305"/>
      <c r="G116" s="192"/>
      <c r="H116" s="192">
        <f t="shared" si="1"/>
        <v>0</v>
      </c>
      <c r="I116" s="192">
        <f t="shared" si="1"/>
        <v>0</v>
      </c>
      <c r="J116" s="192">
        <f t="shared" si="1"/>
        <v>0</v>
      </c>
      <c r="K116" s="192">
        <f t="shared" si="1"/>
        <v>0</v>
      </c>
      <c r="L116" s="300">
        <f t="shared" si="1"/>
        <v>0</v>
      </c>
      <c r="M116" s="192"/>
      <c r="N116" s="275"/>
      <c r="O116" s="275"/>
      <c r="P116" s="15"/>
      <c r="Q116" s="15"/>
      <c r="R116" s="15"/>
      <c r="S116" s="15"/>
      <c r="T116" s="275"/>
      <c r="U116" s="275"/>
      <c r="V116" s="16"/>
      <c r="W116" s="36"/>
      <c r="X116" s="36"/>
      <c r="Y116" s="36"/>
      <c r="Z116" s="36"/>
      <c r="AA116" s="36"/>
      <c r="AB116" s="36"/>
      <c r="AC116" s="36"/>
      <c r="AD116" s="36"/>
      <c r="AE116" s="16"/>
      <c r="AF116" s="16"/>
      <c r="AG116" s="16"/>
      <c r="AH116" s="16"/>
      <c r="AI116" s="16"/>
      <c r="AJ116" s="16"/>
      <c r="AK116" s="16"/>
      <c r="AL116" s="16"/>
      <c r="AM116" s="16"/>
      <c r="AN116" s="16"/>
      <c r="AO116" s="16"/>
      <c r="AP116" s="16"/>
      <c r="AQ116" s="16"/>
      <c r="AR116" s="16"/>
      <c r="AS116" s="16"/>
      <c r="AT116" s="116"/>
      <c r="AU116" s="116"/>
      <c r="AV116" s="116"/>
      <c r="AW116" s="116"/>
      <c r="AX116" s="116"/>
      <c r="AY116" s="116"/>
      <c r="AZ116" s="116"/>
      <c r="BA116" s="116"/>
      <c r="BB116" s="116"/>
      <c r="BC116" s="116"/>
      <c r="BD116" s="116"/>
      <c r="BE116" s="116"/>
      <c r="BF116" s="116"/>
      <c r="BG116" s="116"/>
      <c r="BH116" s="116"/>
      <c r="BI116" s="116"/>
      <c r="BJ116" s="116"/>
      <c r="BK116" s="117"/>
    </row>
    <row r="117" spans="1:63" s="3" customFormat="1" hidden="1">
      <c r="A117" s="36"/>
      <c r="B117" s="16"/>
      <c r="C117" s="122"/>
      <c r="D117" s="199" t="str">
        <f t="shared" si="0"/>
        <v>Patentes y marcas</v>
      </c>
      <c r="E117" s="417"/>
      <c r="F117" s="305"/>
      <c r="G117" s="192"/>
      <c r="H117" s="192">
        <f t="shared" si="1"/>
        <v>0</v>
      </c>
      <c r="I117" s="192">
        <f t="shared" si="1"/>
        <v>0</v>
      </c>
      <c r="J117" s="192">
        <f t="shared" si="1"/>
        <v>0</v>
      </c>
      <c r="K117" s="192">
        <f t="shared" si="1"/>
        <v>0</v>
      </c>
      <c r="L117" s="300">
        <f t="shared" si="1"/>
        <v>0</v>
      </c>
      <c r="M117" s="192"/>
      <c r="N117" s="275"/>
      <c r="O117" s="275"/>
      <c r="P117" s="15"/>
      <c r="Q117" s="15"/>
      <c r="R117" s="15"/>
      <c r="S117" s="15"/>
      <c r="T117" s="275"/>
      <c r="U117" s="275"/>
      <c r="V117" s="16"/>
      <c r="W117" s="36"/>
      <c r="X117" s="36"/>
      <c r="Y117" s="36"/>
      <c r="Z117" s="36"/>
      <c r="AA117" s="36"/>
      <c r="AB117" s="36"/>
      <c r="AC117" s="36"/>
      <c r="AD117" s="36"/>
      <c r="AE117" s="16"/>
      <c r="AF117" s="16"/>
      <c r="AG117" s="16"/>
      <c r="AH117" s="16"/>
      <c r="AI117" s="16"/>
      <c r="AJ117" s="16"/>
      <c r="AK117" s="16"/>
      <c r="AL117" s="16"/>
      <c r="AM117" s="16"/>
      <c r="AN117" s="16"/>
      <c r="AO117" s="16"/>
      <c r="AP117" s="16"/>
      <c r="AQ117" s="16"/>
      <c r="AR117" s="16"/>
      <c r="AS117" s="16"/>
      <c r="AT117" s="116"/>
      <c r="AU117" s="116"/>
      <c r="AV117" s="116"/>
      <c r="AW117" s="116"/>
      <c r="AX117" s="116"/>
      <c r="AY117" s="116"/>
      <c r="AZ117" s="116"/>
      <c r="BA117" s="116"/>
      <c r="BB117" s="116"/>
      <c r="BC117" s="116"/>
      <c r="BD117" s="116"/>
      <c r="BE117" s="116"/>
      <c r="BF117" s="116"/>
      <c r="BG117" s="116"/>
      <c r="BH117" s="116"/>
      <c r="BI117" s="116"/>
      <c r="BJ117" s="116"/>
      <c r="BK117" s="117"/>
    </row>
    <row r="118" spans="1:63" s="3" customFormat="1" hidden="1">
      <c r="A118" s="36"/>
      <c r="B118" s="16"/>
      <c r="C118" s="122"/>
      <c r="D118" s="199" t="str">
        <f t="shared" si="0"/>
        <v>Fianzas y depósitos</v>
      </c>
      <c r="E118" s="417"/>
      <c r="F118" s="305"/>
      <c r="G118" s="192"/>
      <c r="H118" s="192">
        <f t="shared" si="1"/>
        <v>0</v>
      </c>
      <c r="I118" s="192">
        <f t="shared" si="1"/>
        <v>0</v>
      </c>
      <c r="J118" s="192">
        <f t="shared" si="1"/>
        <v>0</v>
      </c>
      <c r="K118" s="192">
        <f t="shared" si="1"/>
        <v>0</v>
      </c>
      <c r="L118" s="300">
        <f t="shared" si="1"/>
        <v>0</v>
      </c>
      <c r="M118" s="192"/>
      <c r="N118" s="275"/>
      <c r="O118" s="275"/>
      <c r="P118" s="15"/>
      <c r="Q118" s="15"/>
      <c r="R118" s="15"/>
      <c r="S118" s="15"/>
      <c r="T118" s="275"/>
      <c r="U118" s="275"/>
      <c r="V118" s="16"/>
      <c r="W118" s="36"/>
      <c r="X118" s="36"/>
      <c r="Y118" s="36"/>
      <c r="Z118" s="36"/>
      <c r="AA118" s="36"/>
      <c r="AB118" s="36"/>
      <c r="AC118" s="36"/>
      <c r="AD118" s="36"/>
      <c r="AE118" s="16"/>
      <c r="AF118" s="16"/>
      <c r="AG118" s="16"/>
      <c r="AH118" s="16"/>
      <c r="AI118" s="16"/>
      <c r="AJ118" s="16"/>
      <c r="AK118" s="16"/>
      <c r="AL118" s="16"/>
      <c r="AM118" s="16"/>
      <c r="AN118" s="16"/>
      <c r="AO118" s="16"/>
      <c r="AP118" s="16"/>
      <c r="AQ118" s="16"/>
      <c r="AR118" s="16"/>
      <c r="AS118" s="16"/>
      <c r="AT118" s="116"/>
      <c r="AU118" s="116"/>
      <c r="AV118" s="116"/>
      <c r="AW118" s="116"/>
      <c r="AX118" s="116"/>
      <c r="AY118" s="116"/>
      <c r="AZ118" s="116"/>
      <c r="BA118" s="116"/>
      <c r="BB118" s="116"/>
      <c r="BC118" s="116"/>
      <c r="BD118" s="116"/>
      <c r="BE118" s="116"/>
      <c r="BF118" s="116"/>
      <c r="BG118" s="116"/>
      <c r="BH118" s="116"/>
      <c r="BI118" s="116"/>
      <c r="BJ118" s="116"/>
      <c r="BK118" s="117"/>
    </row>
    <row r="119" spans="1:63" s="3" customFormat="1" hidden="1">
      <c r="A119" s="36"/>
      <c r="B119" s="16"/>
      <c r="C119" s="122"/>
      <c r="D119" s="199">
        <f t="shared" si="0"/>
        <v>0</v>
      </c>
      <c r="E119" s="417"/>
      <c r="F119" s="305"/>
      <c r="G119" s="192"/>
      <c r="H119" s="192">
        <f t="shared" si="1"/>
        <v>0</v>
      </c>
      <c r="I119" s="192">
        <f t="shared" si="1"/>
        <v>0</v>
      </c>
      <c r="J119" s="192">
        <f t="shared" si="1"/>
        <v>0</v>
      </c>
      <c r="K119" s="192">
        <f t="shared" si="1"/>
        <v>0</v>
      </c>
      <c r="L119" s="300">
        <f t="shared" si="1"/>
        <v>0</v>
      </c>
      <c r="M119" s="192"/>
      <c r="N119" s="275"/>
      <c r="O119" s="275"/>
      <c r="P119" s="15"/>
      <c r="Q119" s="15"/>
      <c r="R119" s="15"/>
      <c r="S119" s="15"/>
      <c r="T119" s="275"/>
      <c r="U119" s="275"/>
      <c r="V119" s="16"/>
      <c r="W119" s="36"/>
      <c r="X119" s="36"/>
      <c r="Y119" s="36"/>
      <c r="Z119" s="36"/>
      <c r="AA119" s="36"/>
      <c r="AB119" s="36"/>
      <c r="AC119" s="36"/>
      <c r="AD119" s="36"/>
      <c r="AE119" s="16"/>
      <c r="AF119" s="16"/>
      <c r="AG119" s="16"/>
      <c r="AH119" s="16"/>
      <c r="AI119" s="16"/>
      <c r="AJ119" s="16"/>
      <c r="AK119" s="16"/>
      <c r="AL119" s="16"/>
      <c r="AM119" s="16"/>
      <c r="AN119" s="16"/>
      <c r="AO119" s="16"/>
      <c r="AP119" s="16"/>
      <c r="AQ119" s="16"/>
      <c r="AR119" s="16"/>
      <c r="AS119" s="16"/>
      <c r="AT119" s="116"/>
      <c r="AU119" s="116"/>
      <c r="AV119" s="116"/>
      <c r="AW119" s="116"/>
      <c r="AX119" s="116"/>
      <c r="AY119" s="116"/>
      <c r="AZ119" s="116"/>
      <c r="BA119" s="116"/>
      <c r="BB119" s="116"/>
      <c r="BC119" s="116"/>
      <c r="BD119" s="116"/>
      <c r="BE119" s="116"/>
      <c r="BF119" s="116"/>
      <c r="BG119" s="116"/>
      <c r="BH119" s="116"/>
      <c r="BI119" s="116"/>
      <c r="BJ119" s="116"/>
      <c r="BK119" s="117"/>
    </row>
    <row r="120" spans="1:63" s="3" customFormat="1" hidden="1">
      <c r="A120" s="36"/>
      <c r="B120" s="16"/>
      <c r="C120" s="122"/>
      <c r="D120" s="199">
        <f t="shared" si="0"/>
        <v>0</v>
      </c>
      <c r="E120" s="417"/>
      <c r="F120" s="305"/>
      <c r="G120" s="192"/>
      <c r="H120" s="192">
        <f t="shared" si="1"/>
        <v>0</v>
      </c>
      <c r="I120" s="192">
        <f t="shared" si="1"/>
        <v>0</v>
      </c>
      <c r="J120" s="192">
        <f t="shared" si="1"/>
        <v>0</v>
      </c>
      <c r="K120" s="192">
        <f t="shared" si="1"/>
        <v>0</v>
      </c>
      <c r="L120" s="300">
        <f t="shared" si="1"/>
        <v>0</v>
      </c>
      <c r="M120" s="192"/>
      <c r="N120" s="275"/>
      <c r="O120" s="275"/>
      <c r="P120" s="15"/>
      <c r="Q120" s="15"/>
      <c r="R120" s="15"/>
      <c r="S120" s="15"/>
      <c r="T120" s="275"/>
      <c r="U120" s="275"/>
      <c r="V120" s="16"/>
      <c r="W120" s="36"/>
      <c r="X120" s="36"/>
      <c r="Y120" s="36"/>
      <c r="Z120" s="36"/>
      <c r="AA120" s="36"/>
      <c r="AB120" s="36"/>
      <c r="AC120" s="36"/>
      <c r="AD120" s="36"/>
      <c r="AE120" s="16"/>
      <c r="AF120" s="16"/>
      <c r="AG120" s="16"/>
      <c r="AH120" s="16"/>
      <c r="AI120" s="16"/>
      <c r="AJ120" s="16"/>
      <c r="AK120" s="16"/>
      <c r="AL120" s="16"/>
      <c r="AM120" s="16"/>
      <c r="AN120" s="16"/>
      <c r="AO120" s="16"/>
      <c r="AP120" s="16"/>
      <c r="AQ120" s="16"/>
      <c r="AR120" s="16"/>
      <c r="AS120" s="16"/>
      <c r="AT120" s="116"/>
      <c r="AU120" s="116"/>
      <c r="AV120" s="116"/>
      <c r="AW120" s="116"/>
      <c r="AX120" s="116"/>
      <c r="AY120" s="116"/>
      <c r="AZ120" s="116"/>
      <c r="BA120" s="116"/>
      <c r="BB120" s="116"/>
      <c r="BC120" s="116"/>
      <c r="BD120" s="116"/>
      <c r="BE120" s="116"/>
      <c r="BF120" s="116"/>
      <c r="BG120" s="116"/>
      <c r="BH120" s="116"/>
      <c r="BI120" s="116"/>
      <c r="BJ120" s="116"/>
      <c r="BK120" s="117"/>
    </row>
    <row r="121" spans="1:63" s="3" customFormat="1" hidden="1">
      <c r="A121" s="36"/>
      <c r="B121" s="16"/>
      <c r="C121" s="122"/>
      <c r="D121" s="199">
        <f t="shared" si="0"/>
        <v>0</v>
      </c>
      <c r="E121" s="417"/>
      <c r="F121" s="305"/>
      <c r="G121" s="192"/>
      <c r="H121" s="192">
        <f t="shared" ref="H121:L130" si="2">$O94*H94</f>
        <v>0</v>
      </c>
      <c r="I121" s="192">
        <f t="shared" si="2"/>
        <v>0</v>
      </c>
      <c r="J121" s="192">
        <f t="shared" si="2"/>
        <v>0</v>
      </c>
      <c r="K121" s="192">
        <f t="shared" si="2"/>
        <v>0</v>
      </c>
      <c r="L121" s="300">
        <f t="shared" si="2"/>
        <v>0</v>
      </c>
      <c r="M121" s="192"/>
      <c r="N121" s="275"/>
      <c r="O121" s="275"/>
      <c r="P121" s="15"/>
      <c r="Q121" s="15"/>
      <c r="R121" s="15"/>
      <c r="S121" s="15"/>
      <c r="T121" s="275"/>
      <c r="U121" s="275"/>
      <c r="V121" s="16"/>
      <c r="W121" s="36"/>
      <c r="X121" s="36"/>
      <c r="Y121" s="36"/>
      <c r="Z121" s="36"/>
      <c r="AA121" s="36"/>
      <c r="AB121" s="36"/>
      <c r="AC121" s="36"/>
      <c r="AD121" s="36"/>
      <c r="AE121" s="16"/>
      <c r="AF121" s="16"/>
      <c r="AG121" s="16"/>
      <c r="AH121" s="16"/>
      <c r="AI121" s="16"/>
      <c r="AJ121" s="16"/>
      <c r="AK121" s="16"/>
      <c r="AL121" s="16"/>
      <c r="AM121" s="16"/>
      <c r="AN121" s="16"/>
      <c r="AO121" s="16"/>
      <c r="AP121" s="16"/>
      <c r="AQ121" s="16"/>
      <c r="AR121" s="16"/>
      <c r="AS121" s="16"/>
      <c r="AT121" s="116"/>
      <c r="AU121" s="116"/>
      <c r="AV121" s="116"/>
      <c r="AW121" s="116"/>
      <c r="AX121" s="116"/>
      <c r="AY121" s="116"/>
      <c r="AZ121" s="116"/>
      <c r="BA121" s="116"/>
      <c r="BB121" s="116"/>
      <c r="BC121" s="116"/>
      <c r="BD121" s="116"/>
      <c r="BE121" s="116"/>
      <c r="BF121" s="116"/>
      <c r="BG121" s="116"/>
      <c r="BH121" s="116"/>
      <c r="BI121" s="116"/>
      <c r="BJ121" s="116"/>
      <c r="BK121" s="117"/>
    </row>
    <row r="122" spans="1:63" s="3" customFormat="1" hidden="1">
      <c r="A122" s="36"/>
      <c r="B122" s="16"/>
      <c r="C122" s="122"/>
      <c r="D122" s="199">
        <f t="shared" si="0"/>
        <v>0</v>
      </c>
      <c r="E122" s="417"/>
      <c r="F122" s="305"/>
      <c r="G122" s="192"/>
      <c r="H122" s="192">
        <f t="shared" si="2"/>
        <v>0</v>
      </c>
      <c r="I122" s="192">
        <f t="shared" si="2"/>
        <v>0</v>
      </c>
      <c r="J122" s="192">
        <f t="shared" si="2"/>
        <v>0</v>
      </c>
      <c r="K122" s="192">
        <f t="shared" si="2"/>
        <v>0</v>
      </c>
      <c r="L122" s="300">
        <f t="shared" si="2"/>
        <v>0</v>
      </c>
      <c r="M122" s="192"/>
      <c r="N122" s="275"/>
      <c r="O122" s="275"/>
      <c r="P122" s="15"/>
      <c r="Q122" s="15"/>
      <c r="R122" s="15"/>
      <c r="S122" s="15"/>
      <c r="T122" s="275"/>
      <c r="U122" s="275"/>
      <c r="V122" s="16"/>
      <c r="W122" s="36"/>
      <c r="X122" s="36"/>
      <c r="Y122" s="36"/>
      <c r="Z122" s="36"/>
      <c r="AA122" s="36"/>
      <c r="AB122" s="36"/>
      <c r="AC122" s="36"/>
      <c r="AD122" s="36"/>
      <c r="AE122" s="16"/>
      <c r="AF122" s="16"/>
      <c r="AG122" s="16"/>
      <c r="AH122" s="16"/>
      <c r="AI122" s="16"/>
      <c r="AJ122" s="16"/>
      <c r="AK122" s="16"/>
      <c r="AL122" s="16"/>
      <c r="AM122" s="16"/>
      <c r="AN122" s="16"/>
      <c r="AO122" s="16"/>
      <c r="AP122" s="16"/>
      <c r="AQ122" s="16"/>
      <c r="AR122" s="16"/>
      <c r="AS122" s="16"/>
      <c r="AT122" s="116"/>
      <c r="AU122" s="116"/>
      <c r="AV122" s="116"/>
      <c r="AW122" s="116"/>
      <c r="AX122" s="116"/>
      <c r="AY122" s="116"/>
      <c r="AZ122" s="116"/>
      <c r="BA122" s="116"/>
      <c r="BB122" s="116"/>
      <c r="BC122" s="116"/>
      <c r="BD122" s="116"/>
      <c r="BE122" s="116"/>
      <c r="BF122" s="116"/>
      <c r="BG122" s="116"/>
      <c r="BH122" s="116"/>
      <c r="BI122" s="116"/>
      <c r="BJ122" s="116"/>
      <c r="BK122" s="117"/>
    </row>
    <row r="123" spans="1:63" s="3" customFormat="1" hidden="1">
      <c r="A123" s="36"/>
      <c r="B123" s="16"/>
      <c r="C123" s="122"/>
      <c r="D123" s="199">
        <f t="shared" si="0"/>
        <v>0</v>
      </c>
      <c r="E123" s="417"/>
      <c r="F123" s="305"/>
      <c r="G123" s="192"/>
      <c r="H123" s="192">
        <f t="shared" si="2"/>
        <v>0</v>
      </c>
      <c r="I123" s="192">
        <f t="shared" si="2"/>
        <v>0</v>
      </c>
      <c r="J123" s="192">
        <f t="shared" si="2"/>
        <v>0</v>
      </c>
      <c r="K123" s="192">
        <f t="shared" si="2"/>
        <v>0</v>
      </c>
      <c r="L123" s="300">
        <f t="shared" si="2"/>
        <v>0</v>
      </c>
      <c r="M123" s="192"/>
      <c r="N123" s="275"/>
      <c r="O123" s="275"/>
      <c r="P123" s="15"/>
      <c r="Q123" s="15"/>
      <c r="R123" s="15"/>
      <c r="S123" s="15"/>
      <c r="T123" s="275"/>
      <c r="U123" s="275"/>
      <c r="V123" s="16"/>
      <c r="W123" s="36"/>
      <c r="X123" s="36"/>
      <c r="Y123" s="36"/>
      <c r="Z123" s="36"/>
      <c r="AA123" s="36"/>
      <c r="AB123" s="36"/>
      <c r="AC123" s="36"/>
      <c r="AD123" s="36"/>
      <c r="AE123" s="16"/>
      <c r="AF123" s="16"/>
      <c r="AG123" s="16"/>
      <c r="AH123" s="16"/>
      <c r="AI123" s="16"/>
      <c r="AJ123" s="16"/>
      <c r="AK123" s="16"/>
      <c r="AL123" s="16"/>
      <c r="AM123" s="16"/>
      <c r="AN123" s="16"/>
      <c r="AO123" s="16"/>
      <c r="AP123" s="16"/>
      <c r="AQ123" s="16"/>
      <c r="AR123" s="16"/>
      <c r="AS123" s="16"/>
      <c r="AT123" s="116"/>
      <c r="AU123" s="116"/>
      <c r="AV123" s="116"/>
      <c r="AW123" s="116"/>
      <c r="AX123" s="116"/>
      <c r="AY123" s="116"/>
      <c r="AZ123" s="116"/>
      <c r="BA123" s="116"/>
      <c r="BB123" s="116"/>
      <c r="BC123" s="116"/>
      <c r="BD123" s="116"/>
      <c r="BE123" s="116"/>
      <c r="BF123" s="116"/>
      <c r="BG123" s="116"/>
      <c r="BH123" s="116"/>
      <c r="BI123" s="116"/>
      <c r="BJ123" s="116"/>
      <c r="BK123" s="117"/>
    </row>
    <row r="124" spans="1:63" s="3" customFormat="1" hidden="1">
      <c r="A124" s="36"/>
      <c r="B124" s="16"/>
      <c r="C124" s="122"/>
      <c r="D124" s="199">
        <f t="shared" si="0"/>
        <v>0</v>
      </c>
      <c r="E124" s="417"/>
      <c r="F124" s="305"/>
      <c r="G124" s="192"/>
      <c r="H124" s="192">
        <f t="shared" si="2"/>
        <v>0</v>
      </c>
      <c r="I124" s="192">
        <f t="shared" si="2"/>
        <v>0</v>
      </c>
      <c r="J124" s="192">
        <f t="shared" si="2"/>
        <v>0</v>
      </c>
      <c r="K124" s="192">
        <f t="shared" si="2"/>
        <v>0</v>
      </c>
      <c r="L124" s="300">
        <f t="shared" si="2"/>
        <v>0</v>
      </c>
      <c r="M124" s="192"/>
      <c r="N124" s="275"/>
      <c r="O124" s="275"/>
      <c r="P124" s="15"/>
      <c r="Q124" s="15"/>
      <c r="R124" s="15"/>
      <c r="S124" s="15"/>
      <c r="T124" s="275"/>
      <c r="U124" s="275"/>
      <c r="V124" s="16"/>
      <c r="W124" s="36"/>
      <c r="X124" s="36"/>
      <c r="Y124" s="36"/>
      <c r="Z124" s="36"/>
      <c r="AA124" s="36"/>
      <c r="AB124" s="36"/>
      <c r="AC124" s="36"/>
      <c r="AD124" s="36"/>
      <c r="AE124" s="16"/>
      <c r="AF124" s="16"/>
      <c r="AG124" s="16"/>
      <c r="AH124" s="16"/>
      <c r="AI124" s="16"/>
      <c r="AJ124" s="16"/>
      <c r="AK124" s="16"/>
      <c r="AL124" s="16"/>
      <c r="AM124" s="16"/>
      <c r="AN124" s="16"/>
      <c r="AO124" s="16"/>
      <c r="AP124" s="16"/>
      <c r="AQ124" s="16"/>
      <c r="AR124" s="16"/>
      <c r="AS124" s="16"/>
      <c r="AT124" s="116"/>
      <c r="AU124" s="116"/>
      <c r="AV124" s="116"/>
      <c r="AW124" s="116"/>
      <c r="AX124" s="116"/>
      <c r="AY124" s="116"/>
      <c r="AZ124" s="116"/>
      <c r="BA124" s="116"/>
      <c r="BB124" s="116"/>
      <c r="BC124" s="116"/>
      <c r="BD124" s="116"/>
      <c r="BE124" s="116"/>
      <c r="BF124" s="116"/>
      <c r="BG124" s="116"/>
      <c r="BH124" s="116"/>
      <c r="BI124" s="116"/>
      <c r="BJ124" s="116"/>
      <c r="BK124" s="117"/>
    </row>
    <row r="125" spans="1:63" s="3" customFormat="1" hidden="1">
      <c r="A125" s="36"/>
      <c r="B125" s="16"/>
      <c r="C125" s="122"/>
      <c r="D125" s="199">
        <f t="shared" si="0"/>
        <v>0</v>
      </c>
      <c r="E125" s="417"/>
      <c r="F125" s="305"/>
      <c r="G125" s="192"/>
      <c r="H125" s="192">
        <f t="shared" si="2"/>
        <v>0</v>
      </c>
      <c r="I125" s="192">
        <f t="shared" si="2"/>
        <v>0</v>
      </c>
      <c r="J125" s="192">
        <f t="shared" si="2"/>
        <v>0</v>
      </c>
      <c r="K125" s="192">
        <f t="shared" si="2"/>
        <v>0</v>
      </c>
      <c r="L125" s="300">
        <f t="shared" si="2"/>
        <v>0</v>
      </c>
      <c r="M125" s="192"/>
      <c r="N125" s="275"/>
      <c r="O125" s="275"/>
      <c r="P125" s="15"/>
      <c r="Q125" s="15"/>
      <c r="R125" s="15"/>
      <c r="S125" s="15"/>
      <c r="T125" s="275"/>
      <c r="U125" s="275"/>
      <c r="V125" s="16"/>
      <c r="W125" s="36"/>
      <c r="X125" s="36"/>
      <c r="Y125" s="36"/>
      <c r="Z125" s="36"/>
      <c r="AA125" s="36"/>
      <c r="AB125" s="36"/>
      <c r="AC125" s="36"/>
      <c r="AD125" s="36"/>
      <c r="AE125" s="16"/>
      <c r="AF125" s="16"/>
      <c r="AG125" s="16"/>
      <c r="AH125" s="16"/>
      <c r="AI125" s="16"/>
      <c r="AJ125" s="16"/>
      <c r="AK125" s="16"/>
      <c r="AL125" s="16"/>
      <c r="AM125" s="16"/>
      <c r="AN125" s="16"/>
      <c r="AO125" s="16"/>
      <c r="AP125" s="16"/>
      <c r="AQ125" s="16"/>
      <c r="AR125" s="16"/>
      <c r="AS125" s="16"/>
      <c r="AT125" s="116"/>
      <c r="AU125" s="116"/>
      <c r="AV125" s="116"/>
      <c r="AW125" s="116"/>
      <c r="AX125" s="116"/>
      <c r="AY125" s="116"/>
      <c r="AZ125" s="116"/>
      <c r="BA125" s="116"/>
      <c r="BB125" s="116"/>
      <c r="BC125" s="116"/>
      <c r="BD125" s="116"/>
      <c r="BE125" s="116"/>
      <c r="BF125" s="116"/>
      <c r="BG125" s="116"/>
      <c r="BH125" s="116"/>
      <c r="BI125" s="116"/>
      <c r="BJ125" s="116"/>
      <c r="BK125" s="117"/>
    </row>
    <row r="126" spans="1:63" s="3" customFormat="1" hidden="1">
      <c r="A126" s="36"/>
      <c r="B126" s="16"/>
      <c r="C126" s="122"/>
      <c r="D126" s="199">
        <f t="shared" si="0"/>
        <v>0</v>
      </c>
      <c r="E126" s="417"/>
      <c r="F126" s="305"/>
      <c r="G126" s="192"/>
      <c r="H126" s="192">
        <f t="shared" si="2"/>
        <v>0</v>
      </c>
      <c r="I126" s="192">
        <f t="shared" si="2"/>
        <v>0</v>
      </c>
      <c r="J126" s="192">
        <f t="shared" si="2"/>
        <v>0</v>
      </c>
      <c r="K126" s="192">
        <f t="shared" si="2"/>
        <v>0</v>
      </c>
      <c r="L126" s="300">
        <f t="shared" si="2"/>
        <v>0</v>
      </c>
      <c r="M126" s="192"/>
      <c r="N126" s="275"/>
      <c r="O126" s="275"/>
      <c r="P126" s="15"/>
      <c r="Q126" s="15"/>
      <c r="R126" s="15"/>
      <c r="S126" s="15"/>
      <c r="T126" s="275"/>
      <c r="U126" s="275"/>
      <c r="V126" s="16"/>
      <c r="W126" s="36"/>
      <c r="X126" s="36"/>
      <c r="Y126" s="36"/>
      <c r="Z126" s="36"/>
      <c r="AA126" s="36"/>
      <c r="AB126" s="36"/>
      <c r="AC126" s="36"/>
      <c r="AD126" s="36"/>
      <c r="AE126" s="16"/>
      <c r="AF126" s="16"/>
      <c r="AG126" s="16"/>
      <c r="AH126" s="16"/>
      <c r="AI126" s="16"/>
      <c r="AJ126" s="16"/>
      <c r="AK126" s="16"/>
      <c r="AL126" s="16"/>
      <c r="AM126" s="16"/>
      <c r="AN126" s="16"/>
      <c r="AO126" s="16"/>
      <c r="AP126" s="16"/>
      <c r="AQ126" s="16"/>
      <c r="AR126" s="16"/>
      <c r="AS126" s="16"/>
      <c r="AT126" s="116"/>
      <c r="AU126" s="116"/>
      <c r="AV126" s="116"/>
      <c r="AW126" s="116"/>
      <c r="AX126" s="116"/>
      <c r="AY126" s="116"/>
      <c r="AZ126" s="116"/>
      <c r="BA126" s="116"/>
      <c r="BB126" s="116"/>
      <c r="BC126" s="116"/>
      <c r="BD126" s="116"/>
      <c r="BE126" s="116"/>
      <c r="BF126" s="116"/>
      <c r="BG126" s="116"/>
      <c r="BH126" s="116"/>
      <c r="BI126" s="116"/>
      <c r="BJ126" s="116"/>
      <c r="BK126" s="117"/>
    </row>
    <row r="127" spans="1:63" s="3" customFormat="1" hidden="1">
      <c r="A127" s="36"/>
      <c r="B127" s="16"/>
      <c r="C127" s="122"/>
      <c r="D127" s="199">
        <f t="shared" si="0"/>
        <v>0</v>
      </c>
      <c r="E127" s="417"/>
      <c r="F127" s="305"/>
      <c r="G127" s="192"/>
      <c r="H127" s="192">
        <f t="shared" si="2"/>
        <v>0</v>
      </c>
      <c r="I127" s="192">
        <f t="shared" si="2"/>
        <v>0</v>
      </c>
      <c r="J127" s="192">
        <f t="shared" si="2"/>
        <v>0</v>
      </c>
      <c r="K127" s="192">
        <f t="shared" si="2"/>
        <v>0</v>
      </c>
      <c r="L127" s="300">
        <f t="shared" si="2"/>
        <v>0</v>
      </c>
      <c r="M127" s="192"/>
      <c r="N127" s="275"/>
      <c r="O127" s="275"/>
      <c r="P127" s="15"/>
      <c r="Q127" s="15"/>
      <c r="R127" s="15"/>
      <c r="S127" s="15"/>
      <c r="T127" s="275"/>
      <c r="U127" s="275"/>
      <c r="V127" s="16"/>
      <c r="W127" s="36"/>
      <c r="X127" s="36"/>
      <c r="Y127" s="36"/>
      <c r="Z127" s="36"/>
      <c r="AA127" s="36"/>
      <c r="AB127" s="36"/>
      <c r="AC127" s="36"/>
      <c r="AD127" s="36"/>
      <c r="AE127" s="16"/>
      <c r="AF127" s="16"/>
      <c r="AG127" s="16"/>
      <c r="AH127" s="16"/>
      <c r="AI127" s="16"/>
      <c r="AJ127" s="16"/>
      <c r="AK127" s="16"/>
      <c r="AL127" s="16"/>
      <c r="AM127" s="16"/>
      <c r="AN127" s="16"/>
      <c r="AO127" s="16"/>
      <c r="AP127" s="16"/>
      <c r="AQ127" s="16"/>
      <c r="AR127" s="16"/>
      <c r="AS127" s="16"/>
      <c r="AT127" s="116"/>
      <c r="AU127" s="116"/>
      <c r="AV127" s="116"/>
      <c r="AW127" s="116"/>
      <c r="AX127" s="116"/>
      <c r="AY127" s="116"/>
      <c r="AZ127" s="116"/>
      <c r="BA127" s="116"/>
      <c r="BB127" s="116"/>
      <c r="BC127" s="116"/>
      <c r="BD127" s="116"/>
      <c r="BE127" s="116"/>
      <c r="BF127" s="116"/>
      <c r="BG127" s="116"/>
      <c r="BH127" s="116"/>
      <c r="BI127" s="116"/>
      <c r="BJ127" s="116"/>
      <c r="BK127" s="117"/>
    </row>
    <row r="128" spans="1:63" s="3" customFormat="1" hidden="1">
      <c r="A128" s="36"/>
      <c r="B128" s="16"/>
      <c r="C128" s="122"/>
      <c r="D128" s="199">
        <f t="shared" si="0"/>
        <v>0</v>
      </c>
      <c r="E128" s="417"/>
      <c r="F128" s="305"/>
      <c r="G128" s="192"/>
      <c r="H128" s="192">
        <f t="shared" si="2"/>
        <v>0</v>
      </c>
      <c r="I128" s="192">
        <f t="shared" si="2"/>
        <v>0</v>
      </c>
      <c r="J128" s="192">
        <f t="shared" si="2"/>
        <v>0</v>
      </c>
      <c r="K128" s="192">
        <f t="shared" si="2"/>
        <v>0</v>
      </c>
      <c r="L128" s="300">
        <f t="shared" si="2"/>
        <v>0</v>
      </c>
      <c r="M128" s="192"/>
      <c r="N128" s="275"/>
      <c r="O128" s="275"/>
      <c r="P128" s="15"/>
      <c r="Q128" s="15"/>
      <c r="R128" s="15"/>
      <c r="S128" s="15"/>
      <c r="T128" s="275"/>
      <c r="U128" s="275"/>
      <c r="V128" s="16"/>
      <c r="W128" s="36"/>
      <c r="X128" s="36"/>
      <c r="Y128" s="36"/>
      <c r="Z128" s="36"/>
      <c r="AA128" s="36"/>
      <c r="AB128" s="36"/>
      <c r="AC128" s="36"/>
      <c r="AD128" s="36"/>
      <c r="AE128" s="16"/>
      <c r="AF128" s="16"/>
      <c r="AG128" s="16"/>
      <c r="AH128" s="16"/>
      <c r="AI128" s="16"/>
      <c r="AJ128" s="16"/>
      <c r="AK128" s="16"/>
      <c r="AL128" s="16"/>
      <c r="AM128" s="16"/>
      <c r="AN128" s="16"/>
      <c r="AO128" s="16"/>
      <c r="AP128" s="16"/>
      <c r="AQ128" s="16"/>
      <c r="AR128" s="16"/>
      <c r="AS128" s="16"/>
      <c r="AT128" s="116"/>
      <c r="AU128" s="116"/>
      <c r="AV128" s="116"/>
      <c r="AW128" s="116"/>
      <c r="AX128" s="116"/>
      <c r="AY128" s="116"/>
      <c r="AZ128" s="116"/>
      <c r="BA128" s="116"/>
      <c r="BB128" s="116"/>
      <c r="BC128" s="116"/>
      <c r="BD128" s="116"/>
      <c r="BE128" s="116"/>
      <c r="BF128" s="116"/>
      <c r="BG128" s="116"/>
      <c r="BH128" s="116"/>
      <c r="BI128" s="116"/>
      <c r="BJ128" s="116"/>
      <c r="BK128" s="117"/>
    </row>
    <row r="129" spans="1:63" s="3" customFormat="1" hidden="1">
      <c r="A129" s="36"/>
      <c r="B129" s="16"/>
      <c r="C129" s="122"/>
      <c r="D129" s="199">
        <f t="shared" si="0"/>
        <v>0</v>
      </c>
      <c r="E129" s="417"/>
      <c r="F129" s="305"/>
      <c r="G129" s="192"/>
      <c r="H129" s="192">
        <f t="shared" si="2"/>
        <v>0</v>
      </c>
      <c r="I129" s="192">
        <f t="shared" si="2"/>
        <v>0</v>
      </c>
      <c r="J129" s="192">
        <f t="shared" si="2"/>
        <v>0</v>
      </c>
      <c r="K129" s="192">
        <f t="shared" si="2"/>
        <v>0</v>
      </c>
      <c r="L129" s="300">
        <f t="shared" si="2"/>
        <v>0</v>
      </c>
      <c r="M129" s="192"/>
      <c r="N129" s="275"/>
      <c r="O129" s="275"/>
      <c r="P129" s="15"/>
      <c r="Q129" s="15"/>
      <c r="R129" s="15"/>
      <c r="S129" s="15"/>
      <c r="T129" s="275"/>
      <c r="U129" s="275"/>
      <c r="V129" s="16"/>
      <c r="W129" s="36"/>
      <c r="X129" s="36"/>
      <c r="Y129" s="36"/>
      <c r="Z129" s="36"/>
      <c r="AA129" s="36"/>
      <c r="AB129" s="36"/>
      <c r="AC129" s="36"/>
      <c r="AD129" s="36"/>
      <c r="AE129" s="16"/>
      <c r="AF129" s="16"/>
      <c r="AG129" s="16"/>
      <c r="AH129" s="16"/>
      <c r="AI129" s="16"/>
      <c r="AJ129" s="16"/>
      <c r="AK129" s="16"/>
      <c r="AL129" s="16"/>
      <c r="AM129" s="16"/>
      <c r="AN129" s="16"/>
      <c r="AO129" s="16"/>
      <c r="AP129" s="16"/>
      <c r="AQ129" s="16"/>
      <c r="AR129" s="16"/>
      <c r="AS129" s="16"/>
      <c r="AT129" s="116"/>
      <c r="AU129" s="116"/>
      <c r="AV129" s="116"/>
      <c r="AW129" s="116"/>
      <c r="AX129" s="116"/>
      <c r="AY129" s="116"/>
      <c r="AZ129" s="116"/>
      <c r="BA129" s="116"/>
      <c r="BB129" s="116"/>
      <c r="BC129" s="116"/>
      <c r="BD129" s="116"/>
      <c r="BE129" s="116"/>
      <c r="BF129" s="116"/>
      <c r="BG129" s="116"/>
      <c r="BH129" s="116"/>
      <c r="BI129" s="116"/>
      <c r="BJ129" s="116"/>
      <c r="BK129" s="117"/>
    </row>
    <row r="130" spans="1:63" s="3" customFormat="1" hidden="1">
      <c r="A130" s="36"/>
      <c r="B130" s="16"/>
      <c r="C130" s="122"/>
      <c r="D130" s="199">
        <f t="shared" si="0"/>
        <v>0</v>
      </c>
      <c r="E130" s="417"/>
      <c r="F130" s="305"/>
      <c r="G130" s="192"/>
      <c r="H130" s="192">
        <f t="shared" si="2"/>
        <v>0</v>
      </c>
      <c r="I130" s="192">
        <f t="shared" si="2"/>
        <v>0</v>
      </c>
      <c r="J130" s="192">
        <f t="shared" si="2"/>
        <v>0</v>
      </c>
      <c r="K130" s="192">
        <f t="shared" si="2"/>
        <v>0</v>
      </c>
      <c r="L130" s="300">
        <f t="shared" si="2"/>
        <v>0</v>
      </c>
      <c r="M130" s="192"/>
      <c r="N130" s="275"/>
      <c r="O130" s="275"/>
      <c r="P130" s="15"/>
      <c r="Q130" s="15"/>
      <c r="R130" s="15"/>
      <c r="S130" s="15"/>
      <c r="T130" s="275"/>
      <c r="U130" s="275"/>
      <c r="V130" s="16"/>
      <c r="W130" s="36"/>
      <c r="X130" s="36"/>
      <c r="Y130" s="36"/>
      <c r="Z130" s="36"/>
      <c r="AA130" s="36"/>
      <c r="AB130" s="36"/>
      <c r="AC130" s="36"/>
      <c r="AD130" s="36"/>
      <c r="AE130" s="16"/>
      <c r="AF130" s="16"/>
      <c r="AG130" s="16"/>
      <c r="AH130" s="16"/>
      <c r="AI130" s="16"/>
      <c r="AJ130" s="16"/>
      <c r="AK130" s="16"/>
      <c r="AL130" s="16"/>
      <c r="AM130" s="16"/>
      <c r="AN130" s="16"/>
      <c r="AO130" s="16"/>
      <c r="AP130" s="16"/>
      <c r="AQ130" s="16"/>
      <c r="AR130" s="16"/>
      <c r="AS130" s="16"/>
      <c r="AT130" s="116"/>
      <c r="AU130" s="116"/>
      <c r="AV130" s="116"/>
      <c r="AW130" s="116"/>
      <c r="AX130" s="116"/>
      <c r="AY130" s="116"/>
      <c r="AZ130" s="116"/>
      <c r="BA130" s="116"/>
      <c r="BB130" s="116"/>
      <c r="BC130" s="116"/>
      <c r="BD130" s="116"/>
      <c r="BE130" s="116"/>
      <c r="BF130" s="116"/>
      <c r="BG130" s="116"/>
      <c r="BH130" s="116"/>
      <c r="BI130" s="116"/>
      <c r="BJ130" s="116"/>
      <c r="BK130" s="117"/>
    </row>
    <row r="131" spans="1:63" s="3" customFormat="1" hidden="1">
      <c r="A131" s="36"/>
      <c r="B131" s="16"/>
      <c r="C131" s="122"/>
      <c r="D131" s="199">
        <f t="shared" si="0"/>
        <v>0</v>
      </c>
      <c r="E131" s="417"/>
      <c r="F131" s="305"/>
      <c r="G131" s="192"/>
      <c r="H131" s="192">
        <f t="shared" ref="H131:L135" si="3">$O104*H104</f>
        <v>0</v>
      </c>
      <c r="I131" s="192">
        <f t="shared" si="3"/>
        <v>0</v>
      </c>
      <c r="J131" s="192">
        <f t="shared" si="3"/>
        <v>0</v>
      </c>
      <c r="K131" s="192">
        <f t="shared" si="3"/>
        <v>0</v>
      </c>
      <c r="L131" s="300">
        <f t="shared" si="3"/>
        <v>0</v>
      </c>
      <c r="M131" s="192"/>
      <c r="N131" s="275"/>
      <c r="O131" s="275"/>
      <c r="P131" s="15"/>
      <c r="Q131" s="15"/>
      <c r="R131" s="15"/>
      <c r="S131" s="15"/>
      <c r="T131" s="275"/>
      <c r="U131" s="275"/>
      <c r="V131" s="16"/>
      <c r="W131" s="36"/>
      <c r="X131" s="36"/>
      <c r="Y131" s="36"/>
      <c r="Z131" s="36"/>
      <c r="AA131" s="36"/>
      <c r="AB131" s="36"/>
      <c r="AC131" s="36"/>
      <c r="AD131" s="36"/>
      <c r="AE131" s="16"/>
      <c r="AF131" s="16"/>
      <c r="AG131" s="16"/>
      <c r="AH131" s="16"/>
      <c r="AI131" s="16"/>
      <c r="AJ131" s="16"/>
      <c r="AK131" s="16"/>
      <c r="AL131" s="16"/>
      <c r="AM131" s="16"/>
      <c r="AN131" s="16"/>
      <c r="AO131" s="16"/>
      <c r="AP131" s="16"/>
      <c r="AQ131" s="16"/>
      <c r="AR131" s="16"/>
      <c r="AS131" s="16"/>
      <c r="AT131" s="116"/>
      <c r="AU131" s="116"/>
      <c r="AV131" s="116"/>
      <c r="AW131" s="116"/>
      <c r="AX131" s="116"/>
      <c r="AY131" s="116"/>
      <c r="AZ131" s="116"/>
      <c r="BA131" s="116"/>
      <c r="BB131" s="116"/>
      <c r="BC131" s="116"/>
      <c r="BD131" s="116"/>
      <c r="BE131" s="116"/>
      <c r="BF131" s="116"/>
      <c r="BG131" s="116"/>
      <c r="BH131" s="116"/>
      <c r="BI131" s="116"/>
      <c r="BJ131" s="116"/>
      <c r="BK131" s="117"/>
    </row>
    <row r="132" spans="1:63" s="3" customFormat="1" hidden="1">
      <c r="A132" s="36"/>
      <c r="B132" s="16"/>
      <c r="C132" s="122"/>
      <c r="D132" s="199">
        <f t="shared" si="0"/>
        <v>0</v>
      </c>
      <c r="E132" s="417"/>
      <c r="F132" s="305"/>
      <c r="G132" s="192"/>
      <c r="H132" s="192">
        <f t="shared" si="3"/>
        <v>0</v>
      </c>
      <c r="I132" s="192">
        <f t="shared" si="3"/>
        <v>0</v>
      </c>
      <c r="J132" s="192">
        <f t="shared" si="3"/>
        <v>0</v>
      </c>
      <c r="K132" s="192">
        <f t="shared" si="3"/>
        <v>0</v>
      </c>
      <c r="L132" s="300">
        <f t="shared" si="3"/>
        <v>0</v>
      </c>
      <c r="M132" s="192"/>
      <c r="N132" s="275"/>
      <c r="O132" s="275"/>
      <c r="P132" s="15"/>
      <c r="Q132" s="15"/>
      <c r="R132" s="15"/>
      <c r="S132" s="15"/>
      <c r="T132" s="275"/>
      <c r="U132" s="275"/>
      <c r="V132" s="16"/>
      <c r="W132" s="36"/>
      <c r="X132" s="36"/>
      <c r="Y132" s="36"/>
      <c r="Z132" s="36"/>
      <c r="AA132" s="36"/>
      <c r="AB132" s="36"/>
      <c r="AC132" s="36"/>
      <c r="AD132" s="36"/>
      <c r="AE132" s="16"/>
      <c r="AF132" s="16"/>
      <c r="AG132" s="16"/>
      <c r="AH132" s="16"/>
      <c r="AI132" s="16"/>
      <c r="AJ132" s="16"/>
      <c r="AK132" s="16"/>
      <c r="AL132" s="16"/>
      <c r="AM132" s="16"/>
      <c r="AN132" s="16"/>
      <c r="AO132" s="16"/>
      <c r="AP132" s="16"/>
      <c r="AQ132" s="16"/>
      <c r="AR132" s="16"/>
      <c r="AS132" s="16"/>
      <c r="AT132" s="116"/>
      <c r="AU132" s="116"/>
      <c r="AV132" s="116"/>
      <c r="AW132" s="116"/>
      <c r="AX132" s="116"/>
      <c r="AY132" s="116"/>
      <c r="AZ132" s="116"/>
      <c r="BA132" s="116"/>
      <c r="BB132" s="116"/>
      <c r="BC132" s="116"/>
      <c r="BD132" s="116"/>
      <c r="BE132" s="116"/>
      <c r="BF132" s="116"/>
      <c r="BG132" s="116"/>
      <c r="BH132" s="116"/>
      <c r="BI132" s="116"/>
      <c r="BJ132" s="116"/>
      <c r="BK132" s="117"/>
    </row>
    <row r="133" spans="1:63" s="3" customFormat="1" hidden="1">
      <c r="A133" s="36"/>
      <c r="B133" s="16"/>
      <c r="C133" s="122"/>
      <c r="D133" s="199">
        <f t="shared" si="0"/>
        <v>0</v>
      </c>
      <c r="E133" s="417"/>
      <c r="F133" s="305"/>
      <c r="G133" s="192"/>
      <c r="H133" s="192">
        <f t="shared" si="3"/>
        <v>0</v>
      </c>
      <c r="I133" s="192">
        <f t="shared" si="3"/>
        <v>0</v>
      </c>
      <c r="J133" s="192">
        <f t="shared" si="3"/>
        <v>0</v>
      </c>
      <c r="K133" s="192">
        <f t="shared" si="3"/>
        <v>0</v>
      </c>
      <c r="L133" s="300">
        <f t="shared" si="3"/>
        <v>0</v>
      </c>
      <c r="M133" s="192"/>
      <c r="N133" s="275"/>
      <c r="O133" s="275"/>
      <c r="P133" s="15"/>
      <c r="Q133" s="15"/>
      <c r="R133" s="15"/>
      <c r="S133" s="15"/>
      <c r="T133" s="275"/>
      <c r="U133" s="275"/>
      <c r="V133" s="16"/>
      <c r="W133" s="36"/>
      <c r="X133" s="36"/>
      <c r="Y133" s="36"/>
      <c r="Z133" s="36"/>
      <c r="AA133" s="36"/>
      <c r="AB133" s="36"/>
      <c r="AC133" s="36"/>
      <c r="AD133" s="36"/>
      <c r="AE133" s="16"/>
      <c r="AF133" s="16"/>
      <c r="AG133" s="16"/>
      <c r="AH133" s="16"/>
      <c r="AI133" s="16"/>
      <c r="AJ133" s="16"/>
      <c r="AK133" s="16"/>
      <c r="AL133" s="16"/>
      <c r="AM133" s="16"/>
      <c r="AN133" s="16"/>
      <c r="AO133" s="16"/>
      <c r="AP133" s="16"/>
      <c r="AQ133" s="16"/>
      <c r="AR133" s="16"/>
      <c r="AS133" s="16"/>
      <c r="AT133" s="116"/>
      <c r="AU133" s="116"/>
      <c r="AV133" s="116"/>
      <c r="AW133" s="116"/>
      <c r="AX133" s="116"/>
      <c r="AY133" s="116"/>
      <c r="AZ133" s="116"/>
      <c r="BA133" s="116"/>
      <c r="BB133" s="116"/>
      <c r="BC133" s="116"/>
      <c r="BD133" s="116"/>
      <c r="BE133" s="116"/>
      <c r="BF133" s="116"/>
      <c r="BG133" s="116"/>
      <c r="BH133" s="116"/>
      <c r="BI133" s="116"/>
      <c r="BJ133" s="116"/>
      <c r="BK133" s="117"/>
    </row>
    <row r="134" spans="1:63" s="3" customFormat="1" hidden="1">
      <c r="A134" s="36"/>
      <c r="B134" s="16"/>
      <c r="C134" s="122"/>
      <c r="D134" s="199">
        <f t="shared" si="0"/>
        <v>0</v>
      </c>
      <c r="E134" s="417"/>
      <c r="F134" s="305"/>
      <c r="G134" s="192"/>
      <c r="H134" s="192">
        <f t="shared" si="3"/>
        <v>0</v>
      </c>
      <c r="I134" s="192">
        <f t="shared" si="3"/>
        <v>0</v>
      </c>
      <c r="J134" s="192">
        <f t="shared" si="3"/>
        <v>0</v>
      </c>
      <c r="K134" s="192">
        <f t="shared" si="3"/>
        <v>0</v>
      </c>
      <c r="L134" s="300">
        <f t="shared" si="3"/>
        <v>0</v>
      </c>
      <c r="M134" s="192"/>
      <c r="N134" s="275"/>
      <c r="O134" s="275"/>
      <c r="P134" s="15"/>
      <c r="Q134" s="15"/>
      <c r="R134" s="15"/>
      <c r="S134" s="15"/>
      <c r="T134" s="275"/>
      <c r="U134" s="275"/>
      <c r="V134" s="16"/>
      <c r="W134" s="36"/>
      <c r="X134" s="36"/>
      <c r="Y134" s="36"/>
      <c r="Z134" s="36"/>
      <c r="AA134" s="36"/>
      <c r="AB134" s="36"/>
      <c r="AC134" s="36"/>
      <c r="AD134" s="36"/>
      <c r="AE134" s="16"/>
      <c r="AF134" s="16"/>
      <c r="AG134" s="16"/>
      <c r="AH134" s="16"/>
      <c r="AI134" s="16"/>
      <c r="AJ134" s="16"/>
      <c r="AK134" s="16"/>
      <c r="AL134" s="16"/>
      <c r="AM134" s="16"/>
      <c r="AN134" s="16"/>
      <c r="AO134" s="16"/>
      <c r="AP134" s="16"/>
      <c r="AQ134" s="16"/>
      <c r="AR134" s="16"/>
      <c r="AS134" s="16"/>
      <c r="AT134" s="116"/>
      <c r="AU134" s="116"/>
      <c r="AV134" s="116"/>
      <c r="AW134" s="116"/>
      <c r="AX134" s="116"/>
      <c r="AY134" s="116"/>
      <c r="AZ134" s="116"/>
      <c r="BA134" s="116"/>
      <c r="BB134" s="116"/>
      <c r="BC134" s="116"/>
      <c r="BD134" s="116"/>
      <c r="BE134" s="116"/>
      <c r="BF134" s="116"/>
      <c r="BG134" s="116"/>
      <c r="BH134" s="116"/>
      <c r="BI134" s="116"/>
      <c r="BJ134" s="116"/>
      <c r="BK134" s="117"/>
    </row>
    <row r="135" spans="1:63" s="3" customFormat="1" hidden="1">
      <c r="A135" s="36"/>
      <c r="B135" s="16"/>
      <c r="C135" s="122"/>
      <c r="D135" s="199">
        <f t="shared" si="0"/>
        <v>0</v>
      </c>
      <c r="E135" s="417"/>
      <c r="F135" s="305"/>
      <c r="G135" s="192"/>
      <c r="H135" s="192">
        <f t="shared" si="3"/>
        <v>0</v>
      </c>
      <c r="I135" s="192">
        <f t="shared" si="3"/>
        <v>0</v>
      </c>
      <c r="J135" s="192">
        <f t="shared" si="3"/>
        <v>0</v>
      </c>
      <c r="K135" s="192">
        <f t="shared" si="3"/>
        <v>0</v>
      </c>
      <c r="L135" s="300">
        <f t="shared" si="3"/>
        <v>0</v>
      </c>
      <c r="M135" s="192"/>
      <c r="N135" s="275"/>
      <c r="O135" s="275"/>
      <c r="P135" s="15"/>
      <c r="Q135" s="15"/>
      <c r="R135" s="15"/>
      <c r="S135" s="15"/>
      <c r="T135" s="275"/>
      <c r="U135" s="275"/>
      <c r="V135" s="16"/>
      <c r="W135" s="36"/>
      <c r="X135" s="36"/>
      <c r="Y135" s="36"/>
      <c r="Z135" s="36"/>
      <c r="AA135" s="36"/>
      <c r="AB135" s="36"/>
      <c r="AC135" s="36"/>
      <c r="AD135" s="36"/>
      <c r="AE135" s="16"/>
      <c r="AF135" s="16"/>
      <c r="AG135" s="16"/>
      <c r="AH135" s="16"/>
      <c r="AI135" s="16"/>
      <c r="AJ135" s="16"/>
      <c r="AK135" s="16"/>
      <c r="AL135" s="16"/>
      <c r="AM135" s="16"/>
      <c r="AN135" s="16"/>
      <c r="AO135" s="16"/>
      <c r="AP135" s="16"/>
      <c r="AQ135" s="16"/>
      <c r="AR135" s="16"/>
      <c r="AS135" s="16"/>
      <c r="AT135" s="116"/>
      <c r="AU135" s="116"/>
      <c r="AV135" s="116"/>
      <c r="AW135" s="116"/>
      <c r="AX135" s="116"/>
      <c r="AY135" s="116"/>
      <c r="AZ135" s="116"/>
      <c r="BA135" s="116"/>
      <c r="BB135" s="116"/>
      <c r="BC135" s="116"/>
      <c r="BD135" s="116"/>
      <c r="BE135" s="116"/>
      <c r="BF135" s="116"/>
      <c r="BG135" s="116"/>
      <c r="BH135" s="116"/>
      <c r="BI135" s="116"/>
      <c r="BJ135" s="116"/>
      <c r="BK135" s="117"/>
    </row>
    <row r="136" spans="1:63" s="3" customFormat="1" hidden="1">
      <c r="A136" s="36"/>
      <c r="B136" s="16"/>
      <c r="C136" s="122"/>
      <c r="D136" s="303" t="s">
        <v>9</v>
      </c>
      <c r="E136" s="418"/>
      <c r="F136" s="283"/>
      <c r="G136" s="283"/>
      <c r="H136" s="283">
        <f>SUM(H111:H135)</f>
        <v>0</v>
      </c>
      <c r="I136" s="283">
        <f>SUM(I111:I135)</f>
        <v>0</v>
      </c>
      <c r="J136" s="283">
        <f>SUM(J111:J135)</f>
        <v>0</v>
      </c>
      <c r="K136" s="283">
        <f>SUM(K111:K135)</f>
        <v>0</v>
      </c>
      <c r="L136" s="419">
        <f>SUM(L111:L135)</f>
        <v>0</v>
      </c>
      <c r="M136" s="192"/>
      <c r="N136" s="275"/>
      <c r="O136" s="275"/>
      <c r="P136" s="15"/>
      <c r="Q136" s="15"/>
      <c r="R136" s="15"/>
      <c r="S136" s="15"/>
      <c r="T136" s="275"/>
      <c r="U136" s="275"/>
      <c r="V136" s="16"/>
      <c r="W136" s="36"/>
      <c r="X136" s="36"/>
      <c r="Y136" s="36"/>
      <c r="Z136" s="36"/>
      <c r="AA136" s="36"/>
      <c r="AB136" s="36"/>
      <c r="AC136" s="36"/>
      <c r="AD136" s="36"/>
      <c r="AE136" s="16"/>
      <c r="AF136" s="16"/>
      <c r="AG136" s="16"/>
      <c r="AH136" s="16"/>
      <c r="AI136" s="16"/>
      <c r="AJ136" s="16"/>
      <c r="AK136" s="16"/>
      <c r="AL136" s="16"/>
      <c r="AM136" s="16"/>
      <c r="AN136" s="16"/>
      <c r="AO136" s="16"/>
      <c r="AP136" s="16"/>
      <c r="AQ136" s="16"/>
      <c r="AR136" s="16"/>
      <c r="AS136" s="16"/>
      <c r="AT136" s="116"/>
      <c r="AU136" s="116"/>
      <c r="AV136" s="116"/>
      <c r="AW136" s="116"/>
      <c r="AX136" s="116"/>
      <c r="AY136" s="116"/>
      <c r="AZ136" s="116"/>
      <c r="BA136" s="116"/>
      <c r="BB136" s="116"/>
      <c r="BC136" s="116"/>
      <c r="BD136" s="116"/>
      <c r="BE136" s="116"/>
      <c r="BF136" s="116"/>
      <c r="BG136" s="116"/>
      <c r="BH136" s="116"/>
      <c r="BI136" s="116"/>
      <c r="BJ136" s="116"/>
      <c r="BK136" s="117"/>
    </row>
    <row r="137" spans="1:63" s="3" customFormat="1">
      <c r="A137" s="36"/>
      <c r="B137" s="16"/>
      <c r="C137" s="122"/>
      <c r="D137" s="413" t="s">
        <v>204</v>
      </c>
      <c r="E137" s="414"/>
      <c r="F137" s="415"/>
      <c r="G137" s="197"/>
      <c r="H137" s="420">
        <f>'1'!H7</f>
        <v>2020</v>
      </c>
      <c r="I137" s="420">
        <f>'1'!I7</f>
        <v>2021</v>
      </c>
      <c r="J137" s="420">
        <f>'1'!J7</f>
        <v>2022</v>
      </c>
      <c r="K137" s="420">
        <f>'1'!K7</f>
        <v>2023</v>
      </c>
      <c r="L137" s="421">
        <f>'1'!L7</f>
        <v>2024</v>
      </c>
      <c r="M137" s="422"/>
      <c r="N137" s="275"/>
      <c r="O137" s="275"/>
      <c r="P137" s="15"/>
      <c r="Q137" s="15"/>
      <c r="R137" s="15"/>
      <c r="S137" s="15"/>
      <c r="T137" s="275"/>
      <c r="U137" s="275"/>
      <c r="V137" s="16"/>
      <c r="W137" s="36"/>
      <c r="X137" s="36"/>
      <c r="Y137" s="36"/>
      <c r="Z137" s="36"/>
      <c r="AA137" s="36"/>
      <c r="AB137" s="36"/>
      <c r="AC137" s="36"/>
      <c r="AD137" s="36"/>
      <c r="AE137" s="16"/>
      <c r="AF137" s="16"/>
      <c r="AG137" s="16"/>
      <c r="AH137" s="16"/>
      <c r="AI137" s="16"/>
      <c r="AJ137" s="16"/>
      <c r="AK137" s="16"/>
      <c r="AL137" s="16"/>
      <c r="AM137" s="16"/>
      <c r="AN137" s="16"/>
      <c r="AO137" s="16"/>
      <c r="AP137" s="16"/>
      <c r="AQ137" s="16"/>
      <c r="AR137" s="16"/>
      <c r="AS137" s="16"/>
      <c r="AT137" s="116"/>
      <c r="AU137" s="116"/>
      <c r="AV137" s="116"/>
      <c r="AW137" s="116"/>
      <c r="AX137" s="116"/>
      <c r="AY137" s="116"/>
      <c r="AZ137" s="116"/>
      <c r="BA137" s="116"/>
      <c r="BB137" s="116"/>
      <c r="BC137" s="116"/>
      <c r="BD137" s="116"/>
      <c r="BE137" s="116"/>
      <c r="BF137" s="116"/>
      <c r="BG137" s="116"/>
      <c r="BH137" s="116"/>
      <c r="BI137" s="116"/>
      <c r="BJ137" s="116"/>
      <c r="BK137" s="117"/>
    </row>
    <row r="138" spans="1:63" s="3" customFormat="1" hidden="1">
      <c r="A138" s="36"/>
      <c r="B138" s="16"/>
      <c r="C138" s="122"/>
      <c r="D138" s="199" t="str">
        <f t="shared" ref="D138:D162" si="4">D111</f>
        <v>Reforma y decoración locales</v>
      </c>
      <c r="E138" s="417"/>
      <c r="F138" s="305"/>
      <c r="G138" s="192"/>
      <c r="H138" s="192">
        <f t="shared" ref="H138:H162" si="5">H111</f>
        <v>0</v>
      </c>
      <c r="I138" s="192">
        <f t="shared" ref="I138:L162" si="6">I111+H138</f>
        <v>0</v>
      </c>
      <c r="J138" s="192">
        <f t="shared" si="6"/>
        <v>0</v>
      </c>
      <c r="K138" s="192">
        <f t="shared" si="6"/>
        <v>0</v>
      </c>
      <c r="L138" s="300">
        <f t="shared" si="6"/>
        <v>0</v>
      </c>
      <c r="M138" s="192"/>
      <c r="N138" s="275"/>
      <c r="O138" s="275"/>
      <c r="P138" s="15"/>
      <c r="Q138" s="15"/>
      <c r="R138" s="15"/>
      <c r="S138" s="15"/>
      <c r="T138" s="275"/>
      <c r="U138" s="275"/>
      <c r="V138" s="16"/>
      <c r="W138" s="36"/>
      <c r="X138" s="36"/>
      <c r="Y138" s="36"/>
      <c r="Z138" s="36"/>
      <c r="AA138" s="36"/>
      <c r="AB138" s="36"/>
      <c r="AC138" s="36"/>
      <c r="AD138" s="36"/>
      <c r="AE138" s="16"/>
      <c r="AF138" s="16"/>
      <c r="AG138" s="16"/>
      <c r="AH138" s="16"/>
      <c r="AI138" s="16"/>
      <c r="AJ138" s="16"/>
      <c r="AK138" s="16"/>
      <c r="AL138" s="16"/>
      <c r="AM138" s="16"/>
      <c r="AN138" s="16"/>
      <c r="AO138" s="16"/>
      <c r="AP138" s="16"/>
      <c r="AQ138" s="16"/>
      <c r="AR138" s="16"/>
      <c r="AS138" s="16"/>
      <c r="AT138" s="116"/>
      <c r="AU138" s="116"/>
      <c r="AV138" s="116"/>
      <c r="AW138" s="116"/>
      <c r="AX138" s="116"/>
      <c r="AY138" s="116"/>
      <c r="AZ138" s="116"/>
      <c r="BA138" s="116"/>
      <c r="BB138" s="116"/>
      <c r="BC138" s="116"/>
      <c r="BD138" s="116"/>
      <c r="BE138" s="116"/>
      <c r="BF138" s="116"/>
      <c r="BG138" s="116"/>
      <c r="BH138" s="116"/>
      <c r="BI138" s="116"/>
      <c r="BJ138" s="116"/>
      <c r="BK138" s="117"/>
    </row>
    <row r="139" spans="1:63" s="3" customFormat="1" hidden="1">
      <c r="A139" s="36"/>
      <c r="B139" s="16"/>
      <c r="C139" s="122"/>
      <c r="D139" s="199" t="str">
        <f t="shared" si="4"/>
        <v>Mobiliario</v>
      </c>
      <c r="E139" s="417"/>
      <c r="F139" s="305"/>
      <c r="G139" s="192"/>
      <c r="H139" s="192">
        <f t="shared" si="5"/>
        <v>0</v>
      </c>
      <c r="I139" s="192">
        <f t="shared" si="6"/>
        <v>0</v>
      </c>
      <c r="J139" s="192">
        <f t="shared" si="6"/>
        <v>0</v>
      </c>
      <c r="K139" s="192">
        <f t="shared" si="6"/>
        <v>0</v>
      </c>
      <c r="L139" s="300">
        <f t="shared" si="6"/>
        <v>0</v>
      </c>
      <c r="M139" s="192"/>
      <c r="N139" s="275"/>
      <c r="O139" s="275"/>
      <c r="P139" s="15"/>
      <c r="Q139" s="15"/>
      <c r="R139" s="15"/>
      <c r="S139" s="15"/>
      <c r="T139" s="275"/>
      <c r="U139" s="275"/>
      <c r="V139" s="16"/>
      <c r="W139" s="36"/>
      <c r="X139" s="36"/>
      <c r="Y139" s="36"/>
      <c r="Z139" s="36"/>
      <c r="AA139" s="36"/>
      <c r="AB139" s="36"/>
      <c r="AC139" s="36"/>
      <c r="AD139" s="36"/>
      <c r="AE139" s="16"/>
      <c r="AF139" s="16"/>
      <c r="AG139" s="16"/>
      <c r="AH139" s="16"/>
      <c r="AI139" s="16"/>
      <c r="AJ139" s="16"/>
      <c r="AK139" s="16"/>
      <c r="AL139" s="16"/>
      <c r="AM139" s="16"/>
      <c r="AN139" s="16"/>
      <c r="AO139" s="16"/>
      <c r="AP139" s="16"/>
      <c r="AQ139" s="16"/>
      <c r="AR139" s="16"/>
      <c r="AS139" s="16"/>
      <c r="AT139" s="116"/>
      <c r="AU139" s="116"/>
      <c r="AV139" s="116"/>
      <c r="AW139" s="116"/>
      <c r="AX139" s="116"/>
      <c r="AY139" s="116"/>
      <c r="AZ139" s="116"/>
      <c r="BA139" s="116"/>
      <c r="BB139" s="116"/>
      <c r="BC139" s="116"/>
      <c r="BD139" s="116"/>
      <c r="BE139" s="116"/>
      <c r="BF139" s="116"/>
      <c r="BG139" s="116"/>
      <c r="BH139" s="116"/>
      <c r="BI139" s="116"/>
      <c r="BJ139" s="116"/>
      <c r="BK139" s="117"/>
    </row>
    <row r="140" spans="1:63" s="3" customFormat="1" hidden="1">
      <c r="A140" s="36"/>
      <c r="B140" s="16"/>
      <c r="C140" s="122"/>
      <c r="D140" s="199" t="str">
        <f t="shared" si="4"/>
        <v>Maquinaria</v>
      </c>
      <c r="E140" s="417"/>
      <c r="F140" s="305"/>
      <c r="G140" s="192"/>
      <c r="H140" s="192">
        <f t="shared" si="5"/>
        <v>0</v>
      </c>
      <c r="I140" s="192">
        <f t="shared" si="6"/>
        <v>0</v>
      </c>
      <c r="J140" s="192">
        <f t="shared" si="6"/>
        <v>0</v>
      </c>
      <c r="K140" s="192">
        <f t="shared" si="6"/>
        <v>0</v>
      </c>
      <c r="L140" s="300">
        <f t="shared" si="6"/>
        <v>0</v>
      </c>
      <c r="M140" s="192"/>
      <c r="N140" s="275"/>
      <c r="O140" s="275"/>
      <c r="P140" s="15"/>
      <c r="Q140" s="15"/>
      <c r="R140" s="15"/>
      <c r="S140" s="15"/>
      <c r="T140" s="275"/>
      <c r="U140" s="275"/>
      <c r="V140" s="16"/>
      <c r="W140" s="36"/>
      <c r="X140" s="36"/>
      <c r="Y140" s="36"/>
      <c r="Z140" s="36"/>
      <c r="AA140" s="36"/>
      <c r="AB140" s="36"/>
      <c r="AC140" s="36"/>
      <c r="AD140" s="36"/>
      <c r="AE140" s="16"/>
      <c r="AF140" s="16"/>
      <c r="AG140" s="16"/>
      <c r="AH140" s="16"/>
      <c r="AI140" s="16"/>
      <c r="AJ140" s="16"/>
      <c r="AK140" s="16"/>
      <c r="AL140" s="16"/>
      <c r="AM140" s="16"/>
      <c r="AN140" s="16"/>
      <c r="AO140" s="16"/>
      <c r="AP140" s="16"/>
      <c r="AQ140" s="16"/>
      <c r="AR140" s="16"/>
      <c r="AS140" s="16"/>
      <c r="AT140" s="116"/>
      <c r="AU140" s="116"/>
      <c r="AV140" s="116"/>
      <c r="AW140" s="116"/>
      <c r="AX140" s="116"/>
      <c r="AY140" s="116"/>
      <c r="AZ140" s="116"/>
      <c r="BA140" s="116"/>
      <c r="BB140" s="116"/>
      <c r="BC140" s="116"/>
      <c r="BD140" s="116"/>
      <c r="BE140" s="116"/>
      <c r="BF140" s="116"/>
      <c r="BG140" s="116"/>
      <c r="BH140" s="116"/>
      <c r="BI140" s="116"/>
      <c r="BJ140" s="116"/>
      <c r="BK140" s="117"/>
    </row>
    <row r="141" spans="1:63" s="3" customFormat="1" hidden="1">
      <c r="A141" s="36"/>
      <c r="B141" s="16"/>
      <c r="C141" s="16"/>
      <c r="D141" s="199" t="str">
        <f t="shared" si="4"/>
        <v>Equipos informáticos</v>
      </c>
      <c r="E141" s="417"/>
      <c r="F141" s="305"/>
      <c r="G141" s="192"/>
      <c r="H141" s="192">
        <f t="shared" si="5"/>
        <v>0</v>
      </c>
      <c r="I141" s="192">
        <f t="shared" si="6"/>
        <v>0</v>
      </c>
      <c r="J141" s="192">
        <f t="shared" si="6"/>
        <v>0</v>
      </c>
      <c r="K141" s="192">
        <f t="shared" si="6"/>
        <v>0</v>
      </c>
      <c r="L141" s="300">
        <f t="shared" si="6"/>
        <v>0</v>
      </c>
      <c r="M141" s="192"/>
      <c r="N141" s="275"/>
      <c r="O141" s="275"/>
      <c r="P141" s="15"/>
      <c r="Q141" s="15"/>
      <c r="R141" s="15"/>
      <c r="S141" s="15"/>
      <c r="T141" s="275"/>
      <c r="U141" s="275"/>
      <c r="V141" s="16"/>
      <c r="W141" s="36"/>
      <c r="X141" s="36"/>
      <c r="Y141" s="36"/>
      <c r="Z141" s="36"/>
      <c r="AA141" s="36"/>
      <c r="AB141" s="36"/>
      <c r="AC141" s="36"/>
      <c r="AD141" s="36"/>
      <c r="AE141" s="16"/>
      <c r="AF141" s="16"/>
      <c r="AG141" s="16"/>
      <c r="AH141" s="16"/>
      <c r="AI141" s="16"/>
      <c r="AJ141" s="16"/>
      <c r="AK141" s="16"/>
      <c r="AL141" s="16"/>
      <c r="AM141" s="16"/>
      <c r="AN141" s="16"/>
      <c r="AO141" s="16"/>
      <c r="AP141" s="16"/>
      <c r="AQ141" s="16"/>
      <c r="AR141" s="16"/>
      <c r="AS141" s="16"/>
      <c r="AT141" s="116"/>
      <c r="AU141" s="116"/>
      <c r="AV141" s="116"/>
      <c r="AW141" s="116"/>
      <c r="AX141" s="116"/>
      <c r="AY141" s="116"/>
      <c r="AZ141" s="116"/>
      <c r="BA141" s="116"/>
      <c r="BB141" s="116"/>
      <c r="BC141" s="116"/>
      <c r="BD141" s="116"/>
      <c r="BE141" s="116"/>
      <c r="BF141" s="116"/>
      <c r="BG141" s="116"/>
      <c r="BH141" s="116"/>
      <c r="BI141" s="116"/>
      <c r="BJ141" s="116"/>
      <c r="BK141" s="117"/>
    </row>
    <row r="142" spans="1:63" s="3" customFormat="1" hidden="1">
      <c r="A142" s="36"/>
      <c r="B142" s="16"/>
      <c r="C142" s="16"/>
      <c r="D142" s="199" t="str">
        <f t="shared" si="4"/>
        <v>Vehículos</v>
      </c>
      <c r="E142" s="417"/>
      <c r="F142" s="305"/>
      <c r="G142" s="192"/>
      <c r="H142" s="192">
        <f t="shared" si="5"/>
        <v>0</v>
      </c>
      <c r="I142" s="192">
        <f t="shared" si="6"/>
        <v>0</v>
      </c>
      <c r="J142" s="192">
        <f t="shared" si="6"/>
        <v>0</v>
      </c>
      <c r="K142" s="192">
        <f t="shared" si="6"/>
        <v>0</v>
      </c>
      <c r="L142" s="300">
        <f t="shared" si="6"/>
        <v>0</v>
      </c>
      <c r="M142" s="192"/>
      <c r="N142" s="275"/>
      <c r="O142" s="275"/>
      <c r="P142" s="15"/>
      <c r="Q142" s="15"/>
      <c r="R142" s="15"/>
      <c r="S142" s="15"/>
      <c r="T142" s="275"/>
      <c r="U142" s="275"/>
      <c r="V142" s="16"/>
      <c r="W142" s="36"/>
      <c r="X142" s="36"/>
      <c r="Y142" s="36"/>
      <c r="Z142" s="36"/>
      <c r="AA142" s="36"/>
      <c r="AB142" s="36"/>
      <c r="AC142" s="36"/>
      <c r="AD142" s="36"/>
      <c r="AE142" s="16"/>
      <c r="AF142" s="16"/>
      <c r="AG142" s="16"/>
      <c r="AH142" s="16"/>
      <c r="AI142" s="16"/>
      <c r="AJ142" s="16"/>
      <c r="AK142" s="16"/>
      <c r="AL142" s="16"/>
      <c r="AM142" s="16"/>
      <c r="AN142" s="16"/>
      <c r="AO142" s="16"/>
      <c r="AP142" s="16"/>
      <c r="AQ142" s="16"/>
      <c r="AR142" s="16"/>
      <c r="AS142" s="16"/>
      <c r="AT142" s="116"/>
      <c r="AU142" s="116"/>
      <c r="AV142" s="116"/>
      <c r="AW142" s="116"/>
      <c r="AX142" s="116"/>
      <c r="AY142" s="116"/>
      <c r="AZ142" s="116"/>
      <c r="BA142" s="116"/>
      <c r="BB142" s="116"/>
      <c r="BC142" s="116"/>
      <c r="BD142" s="116"/>
      <c r="BE142" s="116"/>
      <c r="BF142" s="116"/>
      <c r="BG142" s="116"/>
      <c r="BH142" s="116"/>
      <c r="BI142" s="116"/>
      <c r="BJ142" s="116"/>
      <c r="BK142" s="117"/>
    </row>
    <row r="143" spans="1:63" s="3" customFormat="1" hidden="1">
      <c r="A143" s="36"/>
      <c r="B143" s="16"/>
      <c r="C143" s="16"/>
      <c r="D143" s="199" t="str">
        <f t="shared" si="4"/>
        <v>Programas informáticos</v>
      </c>
      <c r="E143" s="417"/>
      <c r="F143" s="305"/>
      <c r="G143" s="192"/>
      <c r="H143" s="192">
        <f t="shared" si="5"/>
        <v>0</v>
      </c>
      <c r="I143" s="192">
        <f t="shared" si="6"/>
        <v>0</v>
      </c>
      <c r="J143" s="192">
        <f t="shared" si="6"/>
        <v>0</v>
      </c>
      <c r="K143" s="192">
        <f t="shared" si="6"/>
        <v>0</v>
      </c>
      <c r="L143" s="300">
        <f t="shared" si="6"/>
        <v>0</v>
      </c>
      <c r="M143" s="192"/>
      <c r="N143" s="275"/>
      <c r="O143" s="275"/>
      <c r="P143" s="15"/>
      <c r="Q143" s="15"/>
      <c r="R143" s="15"/>
      <c r="S143" s="15"/>
      <c r="T143" s="275"/>
      <c r="U143" s="275"/>
      <c r="V143" s="16"/>
      <c r="W143" s="36"/>
      <c r="X143" s="36"/>
      <c r="Y143" s="36"/>
      <c r="Z143" s="36"/>
      <c r="AA143" s="36"/>
      <c r="AB143" s="36"/>
      <c r="AC143" s="36"/>
      <c r="AD143" s="36"/>
      <c r="AE143" s="16"/>
      <c r="AF143" s="16"/>
      <c r="AG143" s="16"/>
      <c r="AH143" s="16"/>
      <c r="AI143" s="16"/>
      <c r="AJ143" s="16"/>
      <c r="AK143" s="16"/>
      <c r="AL143" s="16"/>
      <c r="AM143" s="16"/>
      <c r="AN143" s="16"/>
      <c r="AO143" s="16"/>
      <c r="AP143" s="16"/>
      <c r="AQ143" s="16"/>
      <c r="AR143" s="16"/>
      <c r="AS143" s="16"/>
      <c r="AT143" s="116"/>
      <c r="AU143" s="116"/>
      <c r="AV143" s="116"/>
      <c r="AW143" s="116"/>
      <c r="AX143" s="116"/>
      <c r="AY143" s="116"/>
      <c r="AZ143" s="116"/>
      <c r="BA143" s="116"/>
      <c r="BB143" s="116"/>
      <c r="BC143" s="116"/>
      <c r="BD143" s="116"/>
      <c r="BE143" s="116"/>
      <c r="BF143" s="116"/>
      <c r="BG143" s="116"/>
      <c r="BH143" s="116"/>
      <c r="BI143" s="116"/>
      <c r="BJ143" s="116"/>
      <c r="BK143" s="117"/>
    </row>
    <row r="144" spans="1:63" s="3" customFormat="1" hidden="1">
      <c r="A144" s="36"/>
      <c r="B144" s="16"/>
      <c r="C144" s="16"/>
      <c r="D144" s="199" t="str">
        <f t="shared" si="4"/>
        <v>Patentes y marcas</v>
      </c>
      <c r="E144" s="417"/>
      <c r="F144" s="305"/>
      <c r="G144" s="192"/>
      <c r="H144" s="192">
        <f t="shared" si="5"/>
        <v>0</v>
      </c>
      <c r="I144" s="192">
        <f t="shared" si="6"/>
        <v>0</v>
      </c>
      <c r="J144" s="192">
        <f t="shared" si="6"/>
        <v>0</v>
      </c>
      <c r="K144" s="192">
        <f t="shared" si="6"/>
        <v>0</v>
      </c>
      <c r="L144" s="300">
        <f t="shared" si="6"/>
        <v>0</v>
      </c>
      <c r="M144" s="192"/>
      <c r="N144" s="275"/>
      <c r="O144" s="275"/>
      <c r="P144" s="15"/>
      <c r="Q144" s="15"/>
      <c r="R144" s="15"/>
      <c r="S144" s="15"/>
      <c r="T144" s="275"/>
      <c r="U144" s="275"/>
      <c r="V144" s="16"/>
      <c r="W144" s="36"/>
      <c r="X144" s="36"/>
      <c r="Y144" s="36"/>
      <c r="Z144" s="36"/>
      <c r="AA144" s="36"/>
      <c r="AB144" s="36"/>
      <c r="AC144" s="36"/>
      <c r="AD144" s="36"/>
      <c r="AE144" s="16"/>
      <c r="AF144" s="16"/>
      <c r="AG144" s="16"/>
      <c r="AH144" s="16"/>
      <c r="AI144" s="16"/>
      <c r="AJ144" s="16"/>
      <c r="AK144" s="16"/>
      <c r="AL144" s="16"/>
      <c r="AM144" s="16"/>
      <c r="AN144" s="16"/>
      <c r="AO144" s="16"/>
      <c r="AP144" s="16"/>
      <c r="AQ144" s="16"/>
      <c r="AR144" s="16"/>
      <c r="AS144" s="16"/>
      <c r="AT144" s="116"/>
      <c r="AU144" s="116"/>
      <c r="AV144" s="116"/>
      <c r="AW144" s="116"/>
      <c r="AX144" s="116"/>
      <c r="AY144" s="116"/>
      <c r="AZ144" s="116"/>
      <c r="BA144" s="116"/>
      <c r="BB144" s="116"/>
      <c r="BC144" s="116"/>
      <c r="BD144" s="116"/>
      <c r="BE144" s="116"/>
      <c r="BF144" s="116"/>
      <c r="BG144" s="116"/>
      <c r="BH144" s="116"/>
      <c r="BI144" s="116"/>
      <c r="BJ144" s="116"/>
      <c r="BK144" s="117"/>
    </row>
    <row r="145" spans="1:63" s="3" customFormat="1" hidden="1">
      <c r="A145" s="36"/>
      <c r="B145" s="16"/>
      <c r="C145" s="16"/>
      <c r="D145" s="199" t="str">
        <f t="shared" si="4"/>
        <v>Fianzas y depósitos</v>
      </c>
      <c r="E145" s="417"/>
      <c r="F145" s="305"/>
      <c r="G145" s="192"/>
      <c r="H145" s="192">
        <f t="shared" si="5"/>
        <v>0</v>
      </c>
      <c r="I145" s="192">
        <f t="shared" si="6"/>
        <v>0</v>
      </c>
      <c r="J145" s="192">
        <f t="shared" si="6"/>
        <v>0</v>
      </c>
      <c r="K145" s="192">
        <f t="shared" si="6"/>
        <v>0</v>
      </c>
      <c r="L145" s="300">
        <f t="shared" si="6"/>
        <v>0</v>
      </c>
      <c r="M145" s="192"/>
      <c r="N145" s="275"/>
      <c r="O145" s="275"/>
      <c r="P145" s="15"/>
      <c r="Q145" s="15"/>
      <c r="R145" s="15"/>
      <c r="S145" s="15"/>
      <c r="T145" s="275"/>
      <c r="U145" s="275"/>
      <c r="V145" s="16"/>
      <c r="W145" s="36"/>
      <c r="X145" s="36"/>
      <c r="Y145" s="36"/>
      <c r="Z145" s="36"/>
      <c r="AA145" s="36"/>
      <c r="AB145" s="36"/>
      <c r="AC145" s="36"/>
      <c r="AD145" s="36"/>
      <c r="AE145" s="16"/>
      <c r="AF145" s="16"/>
      <c r="AG145" s="16"/>
      <c r="AH145" s="16"/>
      <c r="AI145" s="16"/>
      <c r="AJ145" s="16"/>
      <c r="AK145" s="16"/>
      <c r="AL145" s="16"/>
      <c r="AM145" s="16"/>
      <c r="AN145" s="16"/>
      <c r="AO145" s="16"/>
      <c r="AP145" s="16"/>
      <c r="AQ145" s="16"/>
      <c r="AR145" s="16"/>
      <c r="AS145" s="16"/>
      <c r="AT145" s="116"/>
      <c r="AU145" s="116"/>
      <c r="AV145" s="116"/>
      <c r="AW145" s="116"/>
      <c r="AX145" s="116"/>
      <c r="AY145" s="116"/>
      <c r="AZ145" s="116"/>
      <c r="BA145" s="116"/>
      <c r="BB145" s="116"/>
      <c r="BC145" s="116"/>
      <c r="BD145" s="116"/>
      <c r="BE145" s="116"/>
      <c r="BF145" s="116"/>
      <c r="BG145" s="116"/>
      <c r="BH145" s="116"/>
      <c r="BI145" s="116"/>
      <c r="BJ145" s="116"/>
      <c r="BK145" s="117"/>
    </row>
    <row r="146" spans="1:63" s="3" customFormat="1" hidden="1">
      <c r="A146" s="36"/>
      <c r="B146" s="16"/>
      <c r="C146" s="16"/>
      <c r="D146" s="199">
        <f t="shared" si="4"/>
        <v>0</v>
      </c>
      <c r="E146" s="417"/>
      <c r="F146" s="305"/>
      <c r="G146" s="192"/>
      <c r="H146" s="192">
        <f t="shared" si="5"/>
        <v>0</v>
      </c>
      <c r="I146" s="192">
        <f t="shared" si="6"/>
        <v>0</v>
      </c>
      <c r="J146" s="192">
        <f t="shared" si="6"/>
        <v>0</v>
      </c>
      <c r="K146" s="192">
        <f t="shared" si="6"/>
        <v>0</v>
      </c>
      <c r="L146" s="300">
        <f t="shared" si="6"/>
        <v>0</v>
      </c>
      <c r="M146" s="192"/>
      <c r="N146" s="275"/>
      <c r="O146" s="275"/>
      <c r="P146" s="15"/>
      <c r="Q146" s="15"/>
      <c r="R146" s="15"/>
      <c r="S146" s="15"/>
      <c r="T146" s="275"/>
      <c r="U146" s="275"/>
      <c r="V146" s="16"/>
      <c r="W146" s="36"/>
      <c r="X146" s="36"/>
      <c r="Y146" s="36"/>
      <c r="Z146" s="36"/>
      <c r="AA146" s="36"/>
      <c r="AB146" s="36"/>
      <c r="AC146" s="36"/>
      <c r="AD146" s="36"/>
      <c r="AE146" s="16"/>
      <c r="AF146" s="16"/>
      <c r="AG146" s="16"/>
      <c r="AH146" s="16"/>
      <c r="AI146" s="16"/>
      <c r="AJ146" s="16"/>
      <c r="AK146" s="16"/>
      <c r="AL146" s="16"/>
      <c r="AM146" s="16"/>
      <c r="AN146" s="16"/>
      <c r="AO146" s="16"/>
      <c r="AP146" s="16"/>
      <c r="AQ146" s="16"/>
      <c r="AR146" s="16"/>
      <c r="AS146" s="16"/>
      <c r="AT146" s="116"/>
      <c r="AU146" s="116"/>
      <c r="AV146" s="116"/>
      <c r="AW146" s="116"/>
      <c r="AX146" s="116"/>
      <c r="AY146" s="116"/>
      <c r="AZ146" s="116"/>
      <c r="BA146" s="116"/>
      <c r="BB146" s="116"/>
      <c r="BC146" s="116"/>
      <c r="BD146" s="116"/>
      <c r="BE146" s="116"/>
      <c r="BF146" s="116"/>
      <c r="BG146" s="116"/>
      <c r="BH146" s="116"/>
      <c r="BI146" s="116"/>
      <c r="BJ146" s="116"/>
      <c r="BK146" s="117"/>
    </row>
    <row r="147" spans="1:63" s="3" customFormat="1" hidden="1">
      <c r="A147" s="36"/>
      <c r="B147" s="16"/>
      <c r="C147" s="16"/>
      <c r="D147" s="199">
        <f t="shared" si="4"/>
        <v>0</v>
      </c>
      <c r="E147" s="417"/>
      <c r="F147" s="305"/>
      <c r="G147" s="192"/>
      <c r="H147" s="192">
        <f t="shared" si="5"/>
        <v>0</v>
      </c>
      <c r="I147" s="192">
        <f t="shared" si="6"/>
        <v>0</v>
      </c>
      <c r="J147" s="192">
        <f t="shared" si="6"/>
        <v>0</v>
      </c>
      <c r="K147" s="192">
        <f t="shared" si="6"/>
        <v>0</v>
      </c>
      <c r="L147" s="300">
        <f t="shared" si="6"/>
        <v>0</v>
      </c>
      <c r="M147" s="192"/>
      <c r="N147" s="275"/>
      <c r="O147" s="275"/>
      <c r="P147" s="15"/>
      <c r="Q147" s="15"/>
      <c r="R147" s="15"/>
      <c r="S147" s="15"/>
      <c r="T147" s="275"/>
      <c r="U147" s="275"/>
      <c r="V147" s="16"/>
      <c r="W147" s="36"/>
      <c r="X147" s="36"/>
      <c r="Y147" s="36"/>
      <c r="Z147" s="36"/>
      <c r="AA147" s="36"/>
      <c r="AB147" s="36"/>
      <c r="AC147" s="36"/>
      <c r="AD147" s="36"/>
      <c r="AE147" s="16"/>
      <c r="AF147" s="16"/>
      <c r="AG147" s="16"/>
      <c r="AH147" s="16"/>
      <c r="AI147" s="16"/>
      <c r="AJ147" s="16"/>
      <c r="AK147" s="16"/>
      <c r="AL147" s="16"/>
      <c r="AM147" s="16"/>
      <c r="AN147" s="16"/>
      <c r="AO147" s="16"/>
      <c r="AP147" s="16"/>
      <c r="AQ147" s="16"/>
      <c r="AR147" s="16"/>
      <c r="AS147" s="16"/>
      <c r="AT147" s="116"/>
      <c r="AU147" s="116"/>
      <c r="AV147" s="116"/>
      <c r="AW147" s="116"/>
      <c r="AX147" s="116"/>
      <c r="AY147" s="116"/>
      <c r="AZ147" s="116"/>
      <c r="BA147" s="116"/>
      <c r="BB147" s="116"/>
      <c r="BC147" s="116"/>
      <c r="BD147" s="116"/>
      <c r="BE147" s="116"/>
      <c r="BF147" s="116"/>
      <c r="BG147" s="116"/>
      <c r="BH147" s="116"/>
      <c r="BI147" s="116"/>
      <c r="BJ147" s="116"/>
      <c r="BK147" s="117"/>
    </row>
    <row r="148" spans="1:63" s="3" customFormat="1" hidden="1">
      <c r="A148" s="36"/>
      <c r="B148" s="16"/>
      <c r="C148" s="16"/>
      <c r="D148" s="199">
        <f t="shared" si="4"/>
        <v>0</v>
      </c>
      <c r="E148" s="417"/>
      <c r="F148" s="305"/>
      <c r="G148" s="192"/>
      <c r="H148" s="192">
        <f t="shared" si="5"/>
        <v>0</v>
      </c>
      <c r="I148" s="192">
        <f t="shared" si="6"/>
        <v>0</v>
      </c>
      <c r="J148" s="192">
        <f t="shared" si="6"/>
        <v>0</v>
      </c>
      <c r="K148" s="192">
        <f t="shared" si="6"/>
        <v>0</v>
      </c>
      <c r="L148" s="300">
        <f t="shared" si="6"/>
        <v>0</v>
      </c>
      <c r="M148" s="192"/>
      <c r="N148" s="275"/>
      <c r="O148" s="275"/>
      <c r="P148" s="15"/>
      <c r="Q148" s="15"/>
      <c r="R148" s="15"/>
      <c r="S148" s="15"/>
      <c r="T148" s="275"/>
      <c r="U148" s="275"/>
      <c r="V148" s="16"/>
      <c r="W148" s="36"/>
      <c r="X148" s="36"/>
      <c r="Y148" s="36"/>
      <c r="Z148" s="36"/>
      <c r="AA148" s="36"/>
      <c r="AB148" s="36"/>
      <c r="AC148" s="36"/>
      <c r="AD148" s="36"/>
      <c r="AE148" s="16"/>
      <c r="AF148" s="16"/>
      <c r="AG148" s="16"/>
      <c r="AH148" s="16"/>
      <c r="AI148" s="16"/>
      <c r="AJ148" s="16"/>
      <c r="AK148" s="16"/>
      <c r="AL148" s="16"/>
      <c r="AM148" s="16"/>
      <c r="AN148" s="16"/>
      <c r="AO148" s="16"/>
      <c r="AP148" s="16"/>
      <c r="AQ148" s="16"/>
      <c r="AR148" s="16"/>
      <c r="AS148" s="16"/>
      <c r="AT148" s="116"/>
      <c r="AU148" s="116"/>
      <c r="AV148" s="116"/>
      <c r="AW148" s="116"/>
      <c r="AX148" s="116"/>
      <c r="AY148" s="116"/>
      <c r="AZ148" s="116"/>
      <c r="BA148" s="116"/>
      <c r="BB148" s="116"/>
      <c r="BC148" s="116"/>
      <c r="BD148" s="116"/>
      <c r="BE148" s="116"/>
      <c r="BF148" s="116"/>
      <c r="BG148" s="116"/>
      <c r="BH148" s="116"/>
      <c r="BI148" s="116"/>
      <c r="BJ148" s="116"/>
      <c r="BK148" s="117"/>
    </row>
    <row r="149" spans="1:63" s="3" customFormat="1" hidden="1">
      <c r="A149" s="36"/>
      <c r="B149" s="16"/>
      <c r="C149" s="16"/>
      <c r="D149" s="199">
        <f t="shared" si="4"/>
        <v>0</v>
      </c>
      <c r="E149" s="417"/>
      <c r="F149" s="305"/>
      <c r="G149" s="192"/>
      <c r="H149" s="192">
        <f t="shared" si="5"/>
        <v>0</v>
      </c>
      <c r="I149" s="192">
        <f t="shared" si="6"/>
        <v>0</v>
      </c>
      <c r="J149" s="192">
        <f t="shared" si="6"/>
        <v>0</v>
      </c>
      <c r="K149" s="192">
        <f t="shared" si="6"/>
        <v>0</v>
      </c>
      <c r="L149" s="300">
        <f t="shared" si="6"/>
        <v>0</v>
      </c>
      <c r="M149" s="192"/>
      <c r="N149" s="275"/>
      <c r="O149" s="275"/>
      <c r="P149" s="15"/>
      <c r="Q149" s="15"/>
      <c r="R149" s="15"/>
      <c r="S149" s="15"/>
      <c r="T149" s="275"/>
      <c r="U149" s="275"/>
      <c r="V149" s="16"/>
      <c r="W149" s="36"/>
      <c r="X149" s="36"/>
      <c r="Y149" s="36"/>
      <c r="Z149" s="36"/>
      <c r="AA149" s="36"/>
      <c r="AB149" s="36"/>
      <c r="AC149" s="36"/>
      <c r="AD149" s="36"/>
      <c r="AE149" s="16"/>
      <c r="AF149" s="16"/>
      <c r="AG149" s="16"/>
      <c r="AH149" s="16"/>
      <c r="AI149" s="16"/>
      <c r="AJ149" s="16"/>
      <c r="AK149" s="16"/>
      <c r="AL149" s="16"/>
      <c r="AM149" s="16"/>
      <c r="AN149" s="16"/>
      <c r="AO149" s="16"/>
      <c r="AP149" s="16"/>
      <c r="AQ149" s="16"/>
      <c r="AR149" s="16"/>
      <c r="AS149" s="16"/>
      <c r="AT149" s="116"/>
      <c r="AU149" s="116"/>
      <c r="AV149" s="116"/>
      <c r="AW149" s="116"/>
      <c r="AX149" s="116"/>
      <c r="AY149" s="116"/>
      <c r="AZ149" s="116"/>
      <c r="BA149" s="116"/>
      <c r="BB149" s="116"/>
      <c r="BC149" s="116"/>
      <c r="BD149" s="116"/>
      <c r="BE149" s="116"/>
      <c r="BF149" s="116"/>
      <c r="BG149" s="116"/>
      <c r="BH149" s="116"/>
      <c r="BI149" s="116"/>
      <c r="BJ149" s="116"/>
      <c r="BK149" s="117"/>
    </row>
    <row r="150" spans="1:63" s="3" customFormat="1" hidden="1">
      <c r="A150" s="36"/>
      <c r="B150" s="16"/>
      <c r="C150" s="16"/>
      <c r="D150" s="199">
        <f t="shared" si="4"/>
        <v>0</v>
      </c>
      <c r="E150" s="417"/>
      <c r="F150" s="305"/>
      <c r="G150" s="192"/>
      <c r="H150" s="192">
        <f t="shared" si="5"/>
        <v>0</v>
      </c>
      <c r="I150" s="192">
        <f t="shared" si="6"/>
        <v>0</v>
      </c>
      <c r="J150" s="192">
        <f t="shared" si="6"/>
        <v>0</v>
      </c>
      <c r="K150" s="192">
        <f t="shared" si="6"/>
        <v>0</v>
      </c>
      <c r="L150" s="300">
        <f t="shared" si="6"/>
        <v>0</v>
      </c>
      <c r="M150" s="192"/>
      <c r="N150" s="275"/>
      <c r="O150" s="275"/>
      <c r="P150" s="15"/>
      <c r="Q150" s="15"/>
      <c r="R150" s="15"/>
      <c r="S150" s="15"/>
      <c r="T150" s="275"/>
      <c r="U150" s="275"/>
      <c r="V150" s="16"/>
      <c r="W150" s="36"/>
      <c r="X150" s="36"/>
      <c r="Y150" s="36"/>
      <c r="Z150" s="36"/>
      <c r="AA150" s="36"/>
      <c r="AB150" s="36"/>
      <c r="AC150" s="36"/>
      <c r="AD150" s="36"/>
      <c r="AE150" s="16"/>
      <c r="AF150" s="16"/>
      <c r="AG150" s="16"/>
      <c r="AH150" s="16"/>
      <c r="AI150" s="16"/>
      <c r="AJ150" s="16"/>
      <c r="AK150" s="16"/>
      <c r="AL150" s="16"/>
      <c r="AM150" s="16"/>
      <c r="AN150" s="16"/>
      <c r="AO150" s="16"/>
      <c r="AP150" s="16"/>
      <c r="AQ150" s="16"/>
      <c r="AR150" s="16"/>
      <c r="AS150" s="16"/>
      <c r="AT150" s="116"/>
      <c r="AU150" s="116"/>
      <c r="AV150" s="116"/>
      <c r="AW150" s="116"/>
      <c r="AX150" s="116"/>
      <c r="AY150" s="116"/>
      <c r="AZ150" s="116"/>
      <c r="BA150" s="116"/>
      <c r="BB150" s="116"/>
      <c r="BC150" s="116"/>
      <c r="BD150" s="116"/>
      <c r="BE150" s="116"/>
      <c r="BF150" s="116"/>
      <c r="BG150" s="116"/>
      <c r="BH150" s="116"/>
      <c r="BI150" s="116"/>
      <c r="BJ150" s="116"/>
      <c r="BK150" s="117"/>
    </row>
    <row r="151" spans="1:63" s="3" customFormat="1" hidden="1">
      <c r="A151" s="36"/>
      <c r="B151" s="16"/>
      <c r="C151" s="16"/>
      <c r="D151" s="199">
        <f t="shared" si="4"/>
        <v>0</v>
      </c>
      <c r="E151" s="417"/>
      <c r="F151" s="305"/>
      <c r="G151" s="192"/>
      <c r="H151" s="192">
        <f t="shared" si="5"/>
        <v>0</v>
      </c>
      <c r="I151" s="192">
        <f t="shared" si="6"/>
        <v>0</v>
      </c>
      <c r="J151" s="192">
        <f t="shared" si="6"/>
        <v>0</v>
      </c>
      <c r="K151" s="192">
        <f t="shared" si="6"/>
        <v>0</v>
      </c>
      <c r="L151" s="300">
        <f t="shared" si="6"/>
        <v>0</v>
      </c>
      <c r="M151" s="192"/>
      <c r="N151" s="275"/>
      <c r="O151" s="275"/>
      <c r="P151" s="15"/>
      <c r="Q151" s="15"/>
      <c r="R151" s="15"/>
      <c r="S151" s="15"/>
      <c r="T151" s="275"/>
      <c r="U151" s="275"/>
      <c r="V151" s="16"/>
      <c r="W151" s="36"/>
      <c r="X151" s="36"/>
      <c r="Y151" s="36"/>
      <c r="Z151" s="36"/>
      <c r="AA151" s="36"/>
      <c r="AB151" s="36"/>
      <c r="AC151" s="36"/>
      <c r="AD151" s="36"/>
      <c r="AE151" s="16"/>
      <c r="AF151" s="16"/>
      <c r="AG151" s="16"/>
      <c r="AH151" s="16"/>
      <c r="AI151" s="16"/>
      <c r="AJ151" s="16"/>
      <c r="AK151" s="16"/>
      <c r="AL151" s="16"/>
      <c r="AM151" s="16"/>
      <c r="AN151" s="16"/>
      <c r="AO151" s="16"/>
      <c r="AP151" s="16"/>
      <c r="AQ151" s="16"/>
      <c r="AR151" s="16"/>
      <c r="AS151" s="16"/>
      <c r="AT151" s="116"/>
      <c r="AU151" s="116"/>
      <c r="AV151" s="116"/>
      <c r="AW151" s="116"/>
      <c r="AX151" s="116"/>
      <c r="AY151" s="116"/>
      <c r="AZ151" s="116"/>
      <c r="BA151" s="116"/>
      <c r="BB151" s="116"/>
      <c r="BC151" s="116"/>
      <c r="BD151" s="116"/>
      <c r="BE151" s="116"/>
      <c r="BF151" s="116"/>
      <c r="BG151" s="116"/>
      <c r="BH151" s="116"/>
      <c r="BI151" s="116"/>
      <c r="BJ151" s="116"/>
      <c r="BK151" s="117"/>
    </row>
    <row r="152" spans="1:63" s="3" customFormat="1" hidden="1">
      <c r="A152" s="36"/>
      <c r="B152" s="16"/>
      <c r="C152" s="16"/>
      <c r="D152" s="199">
        <f t="shared" si="4"/>
        <v>0</v>
      </c>
      <c r="E152" s="417"/>
      <c r="F152" s="305"/>
      <c r="G152" s="192"/>
      <c r="H152" s="192">
        <f t="shared" si="5"/>
        <v>0</v>
      </c>
      <c r="I152" s="192">
        <f t="shared" si="6"/>
        <v>0</v>
      </c>
      <c r="J152" s="192">
        <f t="shared" si="6"/>
        <v>0</v>
      </c>
      <c r="K152" s="192">
        <f t="shared" si="6"/>
        <v>0</v>
      </c>
      <c r="L152" s="300">
        <f t="shared" si="6"/>
        <v>0</v>
      </c>
      <c r="M152" s="192"/>
      <c r="N152" s="275"/>
      <c r="O152" s="275"/>
      <c r="P152" s="15"/>
      <c r="Q152" s="15"/>
      <c r="R152" s="15"/>
      <c r="S152" s="15"/>
      <c r="T152" s="275"/>
      <c r="U152" s="275"/>
      <c r="V152" s="16"/>
      <c r="W152" s="36"/>
      <c r="X152" s="36"/>
      <c r="Y152" s="36"/>
      <c r="Z152" s="36"/>
      <c r="AA152" s="36"/>
      <c r="AB152" s="36"/>
      <c r="AC152" s="36"/>
      <c r="AD152" s="36"/>
      <c r="AE152" s="16"/>
      <c r="AF152" s="16"/>
      <c r="AG152" s="16"/>
      <c r="AH152" s="16"/>
      <c r="AI152" s="16"/>
      <c r="AJ152" s="16"/>
      <c r="AK152" s="16"/>
      <c r="AL152" s="16"/>
      <c r="AM152" s="16"/>
      <c r="AN152" s="16"/>
      <c r="AO152" s="16"/>
      <c r="AP152" s="16"/>
      <c r="AQ152" s="16"/>
      <c r="AR152" s="16"/>
      <c r="AS152" s="16"/>
      <c r="AT152" s="116"/>
      <c r="AU152" s="116"/>
      <c r="AV152" s="116"/>
      <c r="AW152" s="116"/>
      <c r="AX152" s="116"/>
      <c r="AY152" s="116"/>
      <c r="AZ152" s="116"/>
      <c r="BA152" s="116"/>
      <c r="BB152" s="116"/>
      <c r="BC152" s="116"/>
      <c r="BD152" s="116"/>
      <c r="BE152" s="116"/>
      <c r="BF152" s="116"/>
      <c r="BG152" s="116"/>
      <c r="BH152" s="116"/>
      <c r="BI152" s="116"/>
      <c r="BJ152" s="116"/>
      <c r="BK152" s="117"/>
    </row>
    <row r="153" spans="1:63" s="3" customFormat="1" hidden="1">
      <c r="A153" s="36"/>
      <c r="B153" s="16"/>
      <c r="C153" s="16"/>
      <c r="D153" s="199">
        <f t="shared" si="4"/>
        <v>0</v>
      </c>
      <c r="E153" s="417"/>
      <c r="F153" s="305"/>
      <c r="G153" s="192"/>
      <c r="H153" s="192">
        <f t="shared" si="5"/>
        <v>0</v>
      </c>
      <c r="I153" s="192">
        <f t="shared" si="6"/>
        <v>0</v>
      </c>
      <c r="J153" s="192">
        <f t="shared" si="6"/>
        <v>0</v>
      </c>
      <c r="K153" s="192">
        <f t="shared" si="6"/>
        <v>0</v>
      </c>
      <c r="L153" s="300">
        <f t="shared" si="6"/>
        <v>0</v>
      </c>
      <c r="M153" s="192"/>
      <c r="N153" s="275"/>
      <c r="O153" s="275"/>
      <c r="P153" s="15"/>
      <c r="Q153" s="15"/>
      <c r="R153" s="15"/>
      <c r="S153" s="15"/>
      <c r="T153" s="275"/>
      <c r="U153" s="275"/>
      <c r="V153" s="16"/>
      <c r="W153" s="36"/>
      <c r="X153" s="36"/>
      <c r="Y153" s="36"/>
      <c r="Z153" s="36"/>
      <c r="AA153" s="36"/>
      <c r="AB153" s="36"/>
      <c r="AC153" s="36"/>
      <c r="AD153" s="36"/>
      <c r="AE153" s="16"/>
      <c r="AF153" s="16"/>
      <c r="AG153" s="16"/>
      <c r="AH153" s="16"/>
      <c r="AI153" s="16"/>
      <c r="AJ153" s="16"/>
      <c r="AK153" s="16"/>
      <c r="AL153" s="16"/>
      <c r="AM153" s="16"/>
      <c r="AN153" s="16"/>
      <c r="AO153" s="16"/>
      <c r="AP153" s="16"/>
      <c r="AQ153" s="16"/>
      <c r="AR153" s="16"/>
      <c r="AS153" s="16"/>
      <c r="AT153" s="116"/>
      <c r="AU153" s="116"/>
      <c r="AV153" s="116"/>
      <c r="AW153" s="116"/>
      <c r="AX153" s="116"/>
      <c r="AY153" s="116"/>
      <c r="AZ153" s="116"/>
      <c r="BA153" s="116"/>
      <c r="BB153" s="116"/>
      <c r="BC153" s="116"/>
      <c r="BD153" s="116"/>
      <c r="BE153" s="116"/>
      <c r="BF153" s="116"/>
      <c r="BG153" s="116"/>
      <c r="BH153" s="116"/>
      <c r="BI153" s="116"/>
      <c r="BJ153" s="116"/>
      <c r="BK153" s="117"/>
    </row>
    <row r="154" spans="1:63" s="3" customFormat="1" hidden="1">
      <c r="A154" s="36"/>
      <c r="B154" s="16"/>
      <c r="C154" s="16"/>
      <c r="D154" s="199">
        <f t="shared" si="4"/>
        <v>0</v>
      </c>
      <c r="E154" s="417"/>
      <c r="F154" s="305"/>
      <c r="G154" s="192"/>
      <c r="H154" s="192">
        <f t="shared" si="5"/>
        <v>0</v>
      </c>
      <c r="I154" s="192">
        <f t="shared" si="6"/>
        <v>0</v>
      </c>
      <c r="J154" s="192">
        <f t="shared" si="6"/>
        <v>0</v>
      </c>
      <c r="K154" s="192">
        <f t="shared" si="6"/>
        <v>0</v>
      </c>
      <c r="L154" s="300">
        <f t="shared" si="6"/>
        <v>0</v>
      </c>
      <c r="M154" s="192"/>
      <c r="N154" s="275"/>
      <c r="O154" s="275"/>
      <c r="P154" s="15"/>
      <c r="Q154" s="15"/>
      <c r="R154" s="15"/>
      <c r="S154" s="15"/>
      <c r="T154" s="275"/>
      <c r="U154" s="275"/>
      <c r="V154" s="16"/>
      <c r="W154" s="36"/>
      <c r="X154" s="36"/>
      <c r="Y154" s="36"/>
      <c r="Z154" s="36"/>
      <c r="AA154" s="36"/>
      <c r="AB154" s="36"/>
      <c r="AC154" s="36"/>
      <c r="AD154" s="36"/>
      <c r="AE154" s="16"/>
      <c r="AF154" s="16"/>
      <c r="AG154" s="16"/>
      <c r="AH154" s="16"/>
      <c r="AI154" s="16"/>
      <c r="AJ154" s="16"/>
      <c r="AK154" s="16"/>
      <c r="AL154" s="16"/>
      <c r="AM154" s="16"/>
      <c r="AN154" s="16"/>
      <c r="AO154" s="16"/>
      <c r="AP154" s="16"/>
      <c r="AQ154" s="16"/>
      <c r="AR154" s="16"/>
      <c r="AS154" s="16"/>
      <c r="AT154" s="116"/>
      <c r="AU154" s="116"/>
      <c r="AV154" s="116"/>
      <c r="AW154" s="116"/>
      <c r="AX154" s="116"/>
      <c r="AY154" s="116"/>
      <c r="AZ154" s="116"/>
      <c r="BA154" s="116"/>
      <c r="BB154" s="116"/>
      <c r="BC154" s="116"/>
      <c r="BD154" s="116"/>
      <c r="BE154" s="116"/>
      <c r="BF154" s="116"/>
      <c r="BG154" s="116"/>
      <c r="BH154" s="116"/>
      <c r="BI154" s="116"/>
      <c r="BJ154" s="116"/>
      <c r="BK154" s="117"/>
    </row>
    <row r="155" spans="1:63" s="3" customFormat="1" hidden="1">
      <c r="A155" s="36"/>
      <c r="B155" s="16"/>
      <c r="C155" s="16"/>
      <c r="D155" s="199">
        <f t="shared" si="4"/>
        <v>0</v>
      </c>
      <c r="E155" s="417"/>
      <c r="F155" s="305"/>
      <c r="G155" s="192"/>
      <c r="H155" s="192">
        <f t="shared" si="5"/>
        <v>0</v>
      </c>
      <c r="I155" s="192">
        <f t="shared" si="6"/>
        <v>0</v>
      </c>
      <c r="J155" s="192">
        <f t="shared" si="6"/>
        <v>0</v>
      </c>
      <c r="K155" s="192">
        <f t="shared" si="6"/>
        <v>0</v>
      </c>
      <c r="L155" s="300">
        <f t="shared" si="6"/>
        <v>0</v>
      </c>
      <c r="M155" s="192"/>
      <c r="N155" s="275"/>
      <c r="O155" s="275"/>
      <c r="P155" s="15"/>
      <c r="Q155" s="15"/>
      <c r="R155" s="15"/>
      <c r="S155" s="15"/>
      <c r="T155" s="275"/>
      <c r="U155" s="275"/>
      <c r="V155" s="16"/>
      <c r="W155" s="36"/>
      <c r="X155" s="36"/>
      <c r="Y155" s="36"/>
      <c r="Z155" s="36"/>
      <c r="AA155" s="36"/>
      <c r="AB155" s="36"/>
      <c r="AC155" s="36"/>
      <c r="AD155" s="36"/>
      <c r="AE155" s="16"/>
      <c r="AF155" s="16"/>
      <c r="AG155" s="16"/>
      <c r="AH155" s="16"/>
      <c r="AI155" s="16"/>
      <c r="AJ155" s="16"/>
      <c r="AK155" s="16"/>
      <c r="AL155" s="16"/>
      <c r="AM155" s="16"/>
      <c r="AN155" s="16"/>
      <c r="AO155" s="16"/>
      <c r="AP155" s="16"/>
      <c r="AQ155" s="16"/>
      <c r="AR155" s="16"/>
      <c r="AS155" s="16"/>
      <c r="AT155" s="116"/>
      <c r="AU155" s="116"/>
      <c r="AV155" s="116"/>
      <c r="AW155" s="116"/>
      <c r="AX155" s="116"/>
      <c r="AY155" s="116"/>
      <c r="AZ155" s="116"/>
      <c r="BA155" s="116"/>
      <c r="BB155" s="116"/>
      <c r="BC155" s="116"/>
      <c r="BD155" s="116"/>
      <c r="BE155" s="116"/>
      <c r="BF155" s="116"/>
      <c r="BG155" s="116"/>
      <c r="BH155" s="116"/>
      <c r="BI155" s="116"/>
      <c r="BJ155" s="116"/>
      <c r="BK155" s="117"/>
    </row>
    <row r="156" spans="1:63" s="3" customFormat="1" hidden="1">
      <c r="A156" s="16"/>
      <c r="B156" s="16"/>
      <c r="C156" s="16"/>
      <c r="D156" s="199">
        <f t="shared" si="4"/>
        <v>0</v>
      </c>
      <c r="E156" s="417"/>
      <c r="F156" s="305"/>
      <c r="G156" s="192"/>
      <c r="H156" s="192">
        <f t="shared" si="5"/>
        <v>0</v>
      </c>
      <c r="I156" s="192">
        <f t="shared" si="6"/>
        <v>0</v>
      </c>
      <c r="J156" s="192">
        <f t="shared" si="6"/>
        <v>0</v>
      </c>
      <c r="K156" s="192">
        <f t="shared" si="6"/>
        <v>0</v>
      </c>
      <c r="L156" s="300">
        <f t="shared" si="6"/>
        <v>0</v>
      </c>
      <c r="M156" s="192"/>
      <c r="N156" s="275"/>
      <c r="O156" s="275"/>
      <c r="P156" s="275"/>
      <c r="Q156" s="275"/>
      <c r="R156" s="275"/>
      <c r="S156" s="275"/>
      <c r="T156" s="275"/>
      <c r="U156" s="275"/>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16"/>
      <c r="AU156" s="116"/>
      <c r="AV156" s="116"/>
      <c r="AW156" s="116"/>
      <c r="AX156" s="116"/>
      <c r="AY156" s="116"/>
      <c r="AZ156" s="116"/>
      <c r="BA156" s="116"/>
      <c r="BB156" s="116"/>
      <c r="BC156" s="116"/>
      <c r="BD156" s="116"/>
      <c r="BE156" s="116"/>
      <c r="BF156" s="116"/>
      <c r="BG156" s="116"/>
      <c r="BH156" s="116"/>
      <c r="BI156" s="116"/>
      <c r="BJ156" s="116"/>
      <c r="BK156" s="117"/>
    </row>
    <row r="157" spans="1:63" s="3" customFormat="1" hidden="1">
      <c r="A157" s="16"/>
      <c r="B157" s="16"/>
      <c r="C157" s="16"/>
      <c r="D157" s="199">
        <f t="shared" si="4"/>
        <v>0</v>
      </c>
      <c r="E157" s="417"/>
      <c r="F157" s="305"/>
      <c r="G157" s="192"/>
      <c r="H157" s="192">
        <f t="shared" si="5"/>
        <v>0</v>
      </c>
      <c r="I157" s="192">
        <f t="shared" si="6"/>
        <v>0</v>
      </c>
      <c r="J157" s="192">
        <f t="shared" si="6"/>
        <v>0</v>
      </c>
      <c r="K157" s="192">
        <f t="shared" si="6"/>
        <v>0</v>
      </c>
      <c r="L157" s="300">
        <f t="shared" si="6"/>
        <v>0</v>
      </c>
      <c r="M157" s="192"/>
      <c r="N157" s="275"/>
      <c r="O157" s="275"/>
      <c r="P157" s="275"/>
      <c r="Q157" s="275"/>
      <c r="R157" s="275"/>
      <c r="S157" s="275"/>
      <c r="T157" s="275"/>
      <c r="U157" s="275"/>
      <c r="V157" s="16"/>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16"/>
      <c r="AS157" s="16"/>
      <c r="AT157" s="116"/>
      <c r="AU157" s="116"/>
      <c r="AV157" s="116"/>
      <c r="AW157" s="116"/>
      <c r="AX157" s="116"/>
      <c r="AY157" s="116"/>
      <c r="AZ157" s="116"/>
      <c r="BA157" s="116"/>
      <c r="BB157" s="116"/>
      <c r="BC157" s="116"/>
      <c r="BD157" s="116"/>
      <c r="BE157" s="116"/>
      <c r="BF157" s="116"/>
      <c r="BG157" s="116"/>
      <c r="BH157" s="116"/>
      <c r="BI157" s="116"/>
      <c r="BJ157" s="116"/>
      <c r="BK157" s="117"/>
    </row>
    <row r="158" spans="1:63" s="3" customFormat="1" hidden="1">
      <c r="A158" s="16"/>
      <c r="B158" s="16"/>
      <c r="C158" s="16"/>
      <c r="D158" s="199">
        <f t="shared" si="4"/>
        <v>0</v>
      </c>
      <c r="E158" s="417"/>
      <c r="F158" s="305"/>
      <c r="G158" s="192"/>
      <c r="H158" s="192">
        <f t="shared" si="5"/>
        <v>0</v>
      </c>
      <c r="I158" s="192">
        <f t="shared" si="6"/>
        <v>0</v>
      </c>
      <c r="J158" s="192">
        <f t="shared" si="6"/>
        <v>0</v>
      </c>
      <c r="K158" s="192">
        <f t="shared" si="6"/>
        <v>0</v>
      </c>
      <c r="L158" s="300">
        <f t="shared" si="6"/>
        <v>0</v>
      </c>
      <c r="M158" s="192"/>
      <c r="N158" s="275"/>
      <c r="O158" s="275"/>
      <c r="P158" s="275"/>
      <c r="Q158" s="275"/>
      <c r="R158" s="275"/>
      <c r="S158" s="275"/>
      <c r="T158" s="275"/>
      <c r="U158" s="275"/>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16"/>
      <c r="AU158" s="116"/>
      <c r="AV158" s="116"/>
      <c r="AW158" s="116"/>
      <c r="AX158" s="116"/>
      <c r="AY158" s="116"/>
      <c r="AZ158" s="116"/>
      <c r="BA158" s="116"/>
      <c r="BB158" s="116"/>
      <c r="BC158" s="116"/>
      <c r="BD158" s="116"/>
      <c r="BE158" s="116"/>
      <c r="BF158" s="116"/>
      <c r="BG158" s="116"/>
      <c r="BH158" s="116"/>
      <c r="BI158" s="116"/>
      <c r="BJ158" s="116"/>
      <c r="BK158" s="117"/>
    </row>
    <row r="159" spans="1:63" s="3" customFormat="1" hidden="1">
      <c r="A159" s="16"/>
      <c r="B159" s="16"/>
      <c r="C159" s="16"/>
      <c r="D159" s="199">
        <f t="shared" si="4"/>
        <v>0</v>
      </c>
      <c r="E159" s="417"/>
      <c r="F159" s="305"/>
      <c r="G159" s="192"/>
      <c r="H159" s="192">
        <f t="shared" si="5"/>
        <v>0</v>
      </c>
      <c r="I159" s="192">
        <f t="shared" si="6"/>
        <v>0</v>
      </c>
      <c r="J159" s="192">
        <f t="shared" si="6"/>
        <v>0</v>
      </c>
      <c r="K159" s="192">
        <f t="shared" si="6"/>
        <v>0</v>
      </c>
      <c r="L159" s="300">
        <f t="shared" si="6"/>
        <v>0</v>
      </c>
      <c r="M159" s="192"/>
      <c r="N159" s="275"/>
      <c r="O159" s="275"/>
      <c r="P159" s="275"/>
      <c r="Q159" s="275"/>
      <c r="R159" s="275"/>
      <c r="S159" s="275"/>
      <c r="T159" s="275"/>
      <c r="U159" s="275"/>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16"/>
      <c r="AU159" s="116"/>
      <c r="AV159" s="116"/>
      <c r="AW159" s="116"/>
      <c r="AX159" s="116"/>
      <c r="AY159" s="116"/>
      <c r="AZ159" s="116"/>
      <c r="BA159" s="116"/>
      <c r="BB159" s="116"/>
      <c r="BC159" s="116"/>
      <c r="BD159" s="116"/>
      <c r="BE159" s="116"/>
      <c r="BF159" s="116"/>
      <c r="BG159" s="116"/>
      <c r="BH159" s="116"/>
      <c r="BI159" s="116"/>
      <c r="BJ159" s="116"/>
      <c r="BK159" s="117"/>
    </row>
    <row r="160" spans="1:63" s="3" customFormat="1" hidden="1">
      <c r="A160" s="16"/>
      <c r="B160" s="16"/>
      <c r="C160" s="16"/>
      <c r="D160" s="199">
        <f t="shared" si="4"/>
        <v>0</v>
      </c>
      <c r="E160" s="417"/>
      <c r="F160" s="305"/>
      <c r="G160" s="192"/>
      <c r="H160" s="192">
        <f t="shared" si="5"/>
        <v>0</v>
      </c>
      <c r="I160" s="192">
        <f t="shared" si="6"/>
        <v>0</v>
      </c>
      <c r="J160" s="192">
        <f t="shared" si="6"/>
        <v>0</v>
      </c>
      <c r="K160" s="192">
        <f t="shared" si="6"/>
        <v>0</v>
      </c>
      <c r="L160" s="300">
        <f t="shared" si="6"/>
        <v>0</v>
      </c>
      <c r="M160" s="192"/>
      <c r="N160" s="275"/>
      <c r="O160" s="275"/>
      <c r="P160" s="275"/>
      <c r="Q160" s="275"/>
      <c r="R160" s="275"/>
      <c r="S160" s="275"/>
      <c r="T160" s="275"/>
      <c r="U160" s="275"/>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16"/>
      <c r="AU160" s="116"/>
      <c r="AV160" s="116"/>
      <c r="AW160" s="116"/>
      <c r="AX160" s="116"/>
      <c r="AY160" s="116"/>
      <c r="AZ160" s="116"/>
      <c r="BA160" s="116"/>
      <c r="BB160" s="116"/>
      <c r="BC160" s="116"/>
      <c r="BD160" s="116"/>
      <c r="BE160" s="116"/>
      <c r="BF160" s="116"/>
      <c r="BG160" s="116"/>
      <c r="BH160" s="116"/>
      <c r="BI160" s="116"/>
      <c r="BJ160" s="116"/>
      <c r="BK160" s="117"/>
    </row>
    <row r="161" spans="1:63" s="3" customFormat="1" hidden="1">
      <c r="A161" s="16"/>
      <c r="B161" s="16"/>
      <c r="C161" s="16"/>
      <c r="D161" s="199">
        <f t="shared" si="4"/>
        <v>0</v>
      </c>
      <c r="E161" s="417"/>
      <c r="F161" s="305"/>
      <c r="G161" s="192"/>
      <c r="H161" s="192">
        <f t="shared" si="5"/>
        <v>0</v>
      </c>
      <c r="I161" s="192">
        <f t="shared" si="6"/>
        <v>0</v>
      </c>
      <c r="J161" s="192">
        <f t="shared" si="6"/>
        <v>0</v>
      </c>
      <c r="K161" s="192">
        <f t="shared" si="6"/>
        <v>0</v>
      </c>
      <c r="L161" s="300">
        <f t="shared" si="6"/>
        <v>0</v>
      </c>
      <c r="M161" s="192"/>
      <c r="N161" s="275"/>
      <c r="O161" s="275"/>
      <c r="P161" s="275"/>
      <c r="Q161" s="275"/>
      <c r="R161" s="275"/>
      <c r="S161" s="275"/>
      <c r="T161" s="275"/>
      <c r="U161" s="275"/>
      <c r="V161" s="16"/>
      <c r="W161" s="16"/>
      <c r="X161" s="16"/>
      <c r="Y161" s="16"/>
      <c r="Z161" s="16"/>
      <c r="AA161" s="16"/>
      <c r="AB161" s="16"/>
      <c r="AC161" s="16"/>
      <c r="AD161" s="16"/>
      <c r="AE161" s="16"/>
      <c r="AF161" s="16"/>
      <c r="AG161" s="16"/>
      <c r="AH161" s="16"/>
      <c r="AI161" s="16"/>
      <c r="AJ161" s="16"/>
      <c r="AK161" s="16"/>
      <c r="AL161" s="16"/>
      <c r="AM161" s="16"/>
      <c r="AN161" s="16"/>
      <c r="AO161" s="16"/>
      <c r="AP161" s="16"/>
      <c r="AQ161" s="16"/>
      <c r="AR161" s="16"/>
      <c r="AS161" s="16"/>
      <c r="AT161" s="116"/>
      <c r="AU161" s="116"/>
      <c r="AV161" s="116"/>
      <c r="AW161" s="116"/>
      <c r="AX161" s="116"/>
      <c r="AY161" s="116"/>
      <c r="AZ161" s="116"/>
      <c r="BA161" s="116"/>
      <c r="BB161" s="116"/>
      <c r="BC161" s="116"/>
      <c r="BD161" s="116"/>
      <c r="BE161" s="116"/>
      <c r="BF161" s="116"/>
      <c r="BG161" s="116"/>
      <c r="BH161" s="116"/>
      <c r="BI161" s="116"/>
      <c r="BJ161" s="116"/>
      <c r="BK161" s="117"/>
    </row>
    <row r="162" spans="1:63" s="3" customFormat="1" hidden="1">
      <c r="A162" s="16"/>
      <c r="B162" s="16"/>
      <c r="C162" s="16"/>
      <c r="D162" s="199">
        <f t="shared" si="4"/>
        <v>0</v>
      </c>
      <c r="E162" s="417"/>
      <c r="F162" s="305"/>
      <c r="G162" s="192"/>
      <c r="H162" s="192">
        <f t="shared" si="5"/>
        <v>0</v>
      </c>
      <c r="I162" s="192">
        <f t="shared" si="6"/>
        <v>0</v>
      </c>
      <c r="J162" s="192">
        <f t="shared" si="6"/>
        <v>0</v>
      </c>
      <c r="K162" s="192">
        <f t="shared" si="6"/>
        <v>0</v>
      </c>
      <c r="L162" s="300">
        <f t="shared" si="6"/>
        <v>0</v>
      </c>
      <c r="M162" s="192"/>
      <c r="N162" s="275"/>
      <c r="O162" s="275"/>
      <c r="P162" s="275"/>
      <c r="Q162" s="275"/>
      <c r="R162" s="275"/>
      <c r="S162" s="275"/>
      <c r="T162" s="275"/>
      <c r="U162" s="275"/>
      <c r="V162" s="16"/>
      <c r="W162" s="16"/>
      <c r="X162" s="16"/>
      <c r="Y162" s="16"/>
      <c r="Z162" s="16"/>
      <c r="AA162" s="16"/>
      <c r="AB162" s="16"/>
      <c r="AC162" s="16"/>
      <c r="AD162" s="16"/>
      <c r="AE162" s="16"/>
      <c r="AF162" s="16"/>
      <c r="AG162" s="16"/>
      <c r="AH162" s="16"/>
      <c r="AI162" s="16"/>
      <c r="AJ162" s="16"/>
      <c r="AK162" s="16"/>
      <c r="AL162" s="16"/>
      <c r="AM162" s="16"/>
      <c r="AN162" s="16"/>
      <c r="AO162" s="16"/>
      <c r="AP162" s="16"/>
      <c r="AQ162" s="16"/>
      <c r="AR162" s="16"/>
      <c r="AS162" s="16"/>
      <c r="AT162" s="116"/>
      <c r="AU162" s="116"/>
      <c r="AV162" s="116"/>
      <c r="AW162" s="116"/>
      <c r="AX162" s="116"/>
      <c r="AY162" s="116"/>
      <c r="AZ162" s="116"/>
      <c r="BA162" s="116"/>
      <c r="BB162" s="116"/>
      <c r="BC162" s="116"/>
      <c r="BD162" s="116"/>
      <c r="BE162" s="116"/>
      <c r="BF162" s="116"/>
      <c r="BG162" s="116"/>
      <c r="BH162" s="116"/>
      <c r="BI162" s="116"/>
      <c r="BJ162" s="116"/>
      <c r="BK162" s="117"/>
    </row>
    <row r="163" spans="1:63" s="3" customFormat="1" hidden="1">
      <c r="A163" s="16"/>
      <c r="B163" s="16"/>
      <c r="C163" s="16"/>
      <c r="D163" s="303" t="s">
        <v>9</v>
      </c>
      <c r="E163" s="423"/>
      <c r="F163" s="307"/>
      <c r="G163" s="307"/>
      <c r="H163" s="307">
        <f>SUM(H138:H162)</f>
        <v>0</v>
      </c>
      <c r="I163" s="307">
        <f>SUM(I138:I162)</f>
        <v>0</v>
      </c>
      <c r="J163" s="307">
        <f>SUM(J138:J162)</f>
        <v>0</v>
      </c>
      <c r="K163" s="307">
        <f>SUM(K138:K162)</f>
        <v>0</v>
      </c>
      <c r="L163" s="424">
        <f>SUM(L138:L162)</f>
        <v>0</v>
      </c>
      <c r="M163" s="192"/>
      <c r="N163" s="275"/>
      <c r="O163" s="275"/>
      <c r="P163" s="275"/>
      <c r="Q163" s="275"/>
      <c r="R163" s="275"/>
      <c r="S163" s="275"/>
      <c r="T163" s="275"/>
      <c r="U163" s="275"/>
      <c r="V163" s="16"/>
      <c r="W163" s="16"/>
      <c r="X163" s="16"/>
      <c r="Y163" s="16"/>
      <c r="Z163" s="16"/>
      <c r="AA163" s="16"/>
      <c r="AB163" s="16"/>
      <c r="AC163" s="16"/>
      <c r="AD163" s="16"/>
      <c r="AE163" s="16"/>
      <c r="AF163" s="16"/>
      <c r="AG163" s="16"/>
      <c r="AH163" s="16"/>
      <c r="AI163" s="16"/>
      <c r="AJ163" s="16"/>
      <c r="AK163" s="16"/>
      <c r="AL163" s="16"/>
      <c r="AM163" s="16"/>
      <c r="AN163" s="16"/>
      <c r="AO163" s="16"/>
      <c r="AP163" s="16"/>
      <c r="AQ163" s="16"/>
      <c r="AR163" s="16"/>
      <c r="AS163" s="16"/>
      <c r="AT163" s="116"/>
      <c r="AU163" s="116"/>
      <c r="AV163" s="116"/>
      <c r="AW163" s="116"/>
      <c r="AX163" s="116"/>
      <c r="AY163" s="116"/>
      <c r="AZ163" s="116"/>
      <c r="BA163" s="116"/>
      <c r="BB163" s="116"/>
      <c r="BC163" s="116"/>
      <c r="BD163" s="116"/>
      <c r="BE163" s="116"/>
      <c r="BF163" s="116"/>
      <c r="BG163" s="116"/>
      <c r="BH163" s="116"/>
      <c r="BI163" s="116"/>
      <c r="BJ163" s="116"/>
      <c r="BK163" s="117"/>
    </row>
    <row r="164" spans="1:63" s="3" customFormat="1" hidden="1">
      <c r="A164" s="16"/>
      <c r="B164" s="16"/>
      <c r="C164" s="16"/>
      <c r="D164" s="275"/>
      <c r="E164" s="275"/>
      <c r="F164" s="275"/>
      <c r="G164" s="275"/>
      <c r="H164" s="275"/>
      <c r="I164" s="275"/>
      <c r="J164" s="275"/>
      <c r="K164" s="275"/>
      <c r="L164" s="275"/>
      <c r="M164" s="275"/>
      <c r="N164" s="275"/>
      <c r="O164" s="275"/>
      <c r="P164" s="275"/>
      <c r="Q164" s="275"/>
      <c r="R164" s="275"/>
      <c r="S164" s="275"/>
      <c r="T164" s="275"/>
      <c r="U164" s="275"/>
      <c r="V164" s="16"/>
      <c r="W164" s="16"/>
      <c r="X164" s="16"/>
      <c r="Y164" s="16"/>
      <c r="Z164" s="16"/>
      <c r="AA164" s="16"/>
      <c r="AB164" s="16"/>
      <c r="AC164" s="16"/>
      <c r="AD164" s="16"/>
      <c r="AE164" s="16"/>
      <c r="AF164" s="16"/>
      <c r="AG164" s="16"/>
      <c r="AH164" s="16"/>
      <c r="AI164" s="16"/>
      <c r="AJ164" s="16"/>
      <c r="AK164" s="16"/>
      <c r="AL164" s="16"/>
      <c r="AM164" s="16"/>
      <c r="AN164" s="16"/>
      <c r="AO164" s="16"/>
      <c r="AP164" s="16"/>
      <c r="AQ164" s="16"/>
      <c r="AR164" s="16"/>
      <c r="AS164" s="16"/>
      <c r="AT164" s="116"/>
      <c r="AU164" s="116"/>
      <c r="AV164" s="116"/>
      <c r="AW164" s="116"/>
      <c r="AX164" s="116"/>
      <c r="AY164" s="116"/>
      <c r="AZ164" s="116"/>
      <c r="BA164" s="116"/>
      <c r="BB164" s="116"/>
      <c r="BC164" s="116"/>
      <c r="BD164" s="116"/>
      <c r="BE164" s="116"/>
      <c r="BF164" s="116"/>
      <c r="BG164" s="116"/>
      <c r="BH164" s="116"/>
      <c r="BI164" s="116"/>
      <c r="BJ164" s="116"/>
      <c r="BK164" s="117"/>
    </row>
    <row r="165" spans="1:63" s="3" customFormat="1">
      <c r="A165" s="16"/>
      <c r="B165" s="16"/>
      <c r="C165" s="16"/>
      <c r="D165" s="474" t="s">
        <v>203</v>
      </c>
      <c r="E165" s="475"/>
      <c r="F165" s="475"/>
      <c r="G165" s="475"/>
      <c r="H165" s="475"/>
      <c r="I165" s="475"/>
      <c r="J165" s="475"/>
      <c r="K165" s="475"/>
      <c r="L165" s="475"/>
      <c r="M165" s="475"/>
      <c r="N165" s="476"/>
      <c r="O165" s="275"/>
      <c r="P165" s="275"/>
      <c r="Q165" s="15"/>
      <c r="R165" s="15"/>
      <c r="S165" s="15"/>
      <c r="T165" s="15"/>
      <c r="U165" s="15"/>
      <c r="AB165" s="16"/>
      <c r="AC165" s="16"/>
      <c r="AD165" s="16"/>
      <c r="AE165" s="16"/>
      <c r="AF165" s="16"/>
      <c r="AG165" s="16"/>
      <c r="AH165" s="16"/>
      <c r="AI165" s="16"/>
      <c r="AJ165" s="16"/>
      <c r="AK165" s="16"/>
      <c r="AL165" s="16"/>
      <c r="AM165" s="16"/>
      <c r="AN165" s="16"/>
      <c r="AO165" s="16"/>
      <c r="AP165" s="16"/>
      <c r="AQ165" s="16"/>
      <c r="AR165" s="16"/>
      <c r="AS165" s="16"/>
      <c r="AT165" s="116"/>
      <c r="AU165" s="116"/>
      <c r="AV165" s="116"/>
      <c r="AW165" s="116"/>
      <c r="AX165" s="116"/>
      <c r="AY165" s="116"/>
      <c r="AZ165" s="116"/>
      <c r="BA165" s="116"/>
      <c r="BB165" s="116"/>
      <c r="BC165" s="116"/>
      <c r="BD165" s="116"/>
      <c r="BE165" s="116"/>
      <c r="BF165" s="116"/>
      <c r="BG165" s="116"/>
      <c r="BH165" s="116"/>
      <c r="BI165" s="116"/>
      <c r="BJ165" s="116"/>
      <c r="BK165" s="117"/>
    </row>
    <row r="166" spans="1:63" s="3" customFormat="1" hidden="1">
      <c r="A166" s="16"/>
      <c r="B166" s="16"/>
      <c r="C166" s="16"/>
      <c r="D166" s="308"/>
      <c r="E166" s="309"/>
      <c r="F166" s="309"/>
      <c r="G166" s="309"/>
      <c r="H166" s="309"/>
      <c r="I166" s="309"/>
      <c r="J166" s="309"/>
      <c r="K166" s="309"/>
      <c r="L166" s="309"/>
      <c r="M166" s="309"/>
      <c r="N166" s="310"/>
      <c r="O166" s="275"/>
      <c r="P166" s="275"/>
      <c r="Q166" s="15"/>
      <c r="R166" s="15"/>
      <c r="S166" s="15"/>
      <c r="T166" s="15"/>
      <c r="U166" s="15"/>
      <c r="AB166" s="16"/>
      <c r="AC166" s="16"/>
      <c r="AD166" s="16"/>
      <c r="AE166" s="16"/>
      <c r="AF166" s="16"/>
      <c r="AG166" s="16"/>
      <c r="AH166" s="16"/>
      <c r="AI166" s="16"/>
      <c r="AJ166" s="16"/>
      <c r="AK166" s="16"/>
      <c r="AL166" s="16"/>
      <c r="AM166" s="16"/>
      <c r="AN166" s="16"/>
      <c r="AO166" s="16"/>
      <c r="AP166" s="16"/>
      <c r="AQ166" s="16"/>
      <c r="AR166" s="16"/>
      <c r="AS166" s="16"/>
      <c r="AT166" s="116"/>
      <c r="AU166" s="116"/>
      <c r="AV166" s="116"/>
      <c r="AW166" s="116"/>
      <c r="AX166" s="116"/>
      <c r="AY166" s="116"/>
      <c r="AZ166" s="116"/>
      <c r="BA166" s="116"/>
      <c r="BB166" s="116"/>
      <c r="BC166" s="116"/>
      <c r="BD166" s="116"/>
      <c r="BE166" s="116"/>
      <c r="BF166" s="116"/>
      <c r="BG166" s="116"/>
      <c r="BH166" s="116"/>
      <c r="BI166" s="116"/>
      <c r="BJ166" s="116"/>
      <c r="BK166" s="117"/>
    </row>
    <row r="167" spans="1:63" s="3" customFormat="1" hidden="1">
      <c r="A167" s="16"/>
      <c r="B167" s="16"/>
      <c r="C167" s="16"/>
      <c r="D167" s="308"/>
      <c r="E167" s="311"/>
      <c r="F167" s="311"/>
      <c r="G167" s="311"/>
      <c r="H167" s="311"/>
      <c r="I167" s="311"/>
      <c r="J167" s="311"/>
      <c r="K167" s="311"/>
      <c r="L167" s="311"/>
      <c r="M167" s="311"/>
      <c r="N167" s="312"/>
      <c r="O167" s="275"/>
      <c r="P167" s="275"/>
      <c r="Q167" s="15"/>
      <c r="R167" s="15"/>
      <c r="S167" s="15"/>
      <c r="T167" s="15"/>
      <c r="U167" s="15"/>
      <c r="AB167" s="16"/>
      <c r="AC167" s="16"/>
      <c r="AD167" s="16"/>
      <c r="AE167" s="16"/>
      <c r="AF167" s="16"/>
      <c r="AG167" s="16"/>
      <c r="AH167" s="16"/>
      <c r="AI167" s="16"/>
      <c r="AJ167" s="16"/>
      <c r="AK167" s="16"/>
      <c r="AL167" s="16"/>
      <c r="AM167" s="16"/>
      <c r="AN167" s="16"/>
      <c r="AO167" s="16"/>
      <c r="AP167" s="16"/>
      <c r="AQ167" s="16"/>
      <c r="AR167" s="16"/>
      <c r="AS167" s="16"/>
      <c r="AT167" s="116"/>
      <c r="AU167" s="116"/>
      <c r="AV167" s="116"/>
      <c r="AW167" s="116"/>
      <c r="AX167" s="116"/>
      <c r="AY167" s="116"/>
      <c r="AZ167" s="116"/>
      <c r="BA167" s="116"/>
      <c r="BB167" s="116"/>
      <c r="BC167" s="116"/>
      <c r="BD167" s="116"/>
      <c r="BE167" s="116"/>
      <c r="BF167" s="116"/>
      <c r="BG167" s="116"/>
      <c r="BH167" s="116"/>
      <c r="BI167" s="116"/>
      <c r="BJ167" s="116"/>
      <c r="BK167" s="117"/>
    </row>
    <row r="168" spans="1:63" s="3" customFormat="1" hidden="1">
      <c r="A168" s="16"/>
      <c r="B168" s="16"/>
      <c r="C168" s="16"/>
      <c r="D168" s="308"/>
      <c r="E168" s="313" t="s">
        <v>66</v>
      </c>
      <c r="F168" s="314"/>
      <c r="G168" s="315" t="s">
        <v>116</v>
      </c>
      <c r="H168" s="316"/>
      <c r="I168" s="315" t="s">
        <v>0</v>
      </c>
      <c r="J168" s="315" t="s">
        <v>1</v>
      </c>
      <c r="K168" s="315" t="s">
        <v>2</v>
      </c>
      <c r="L168" s="315" t="s">
        <v>3</v>
      </c>
      <c r="M168" s="315" t="s">
        <v>4</v>
      </c>
      <c r="N168" s="317"/>
      <c r="O168" s="275"/>
      <c r="P168" s="275"/>
      <c r="Q168" s="15"/>
      <c r="R168" s="15"/>
      <c r="S168" s="15"/>
      <c r="T168" s="15"/>
      <c r="U168" s="15"/>
      <c r="AB168" s="16"/>
      <c r="AC168" s="16"/>
      <c r="AD168" s="16"/>
      <c r="AE168" s="16"/>
      <c r="AF168" s="16"/>
      <c r="AG168" s="16"/>
      <c r="AH168" s="16"/>
      <c r="AI168" s="16"/>
      <c r="AJ168" s="16"/>
      <c r="AK168" s="16"/>
      <c r="AL168" s="16"/>
      <c r="AM168" s="16"/>
      <c r="AN168" s="16"/>
      <c r="AO168" s="16"/>
      <c r="AP168" s="16"/>
      <c r="AQ168" s="16"/>
      <c r="AR168" s="16"/>
      <c r="AS168" s="16"/>
      <c r="AT168" s="116"/>
      <c r="AU168" s="116"/>
      <c r="AV168" s="116"/>
      <c r="AW168" s="116"/>
      <c r="AX168" s="116"/>
      <c r="AY168" s="116"/>
      <c r="AZ168" s="116"/>
      <c r="BA168" s="116"/>
      <c r="BB168" s="116"/>
      <c r="BC168" s="116"/>
      <c r="BD168" s="116"/>
      <c r="BE168" s="116"/>
      <c r="BF168" s="116"/>
      <c r="BG168" s="116"/>
      <c r="BH168" s="116"/>
      <c r="BI168" s="116"/>
      <c r="BJ168" s="116"/>
      <c r="BK168" s="117"/>
    </row>
    <row r="169" spans="1:63" s="3" customFormat="1" hidden="1">
      <c r="A169" s="16"/>
      <c r="B169" s="16"/>
      <c r="C169" s="16"/>
      <c r="D169" s="308"/>
      <c r="E169" s="318" t="s">
        <v>114</v>
      </c>
      <c r="F169" s="319"/>
      <c r="G169" s="320">
        <f>'2'!$F$11</f>
        <v>0</v>
      </c>
      <c r="H169" s="321"/>
      <c r="I169" s="320">
        <f>IFERROR(G169-PPMT('2'!$F$13,1,'2'!$F$12,-'2'!$F$11),0)</f>
        <v>0</v>
      </c>
      <c r="J169" s="320">
        <f>IFERROR(I169-PPMT('2'!$F$13,2,'2'!$F$12,-'2'!$F$11),0)</f>
        <v>0</v>
      </c>
      <c r="K169" s="320">
        <f>IFERROR(J169-PPMT('2'!$F$13,3,'2'!$F$12,-'2'!$F$11),0)</f>
        <v>0</v>
      </c>
      <c r="L169" s="320">
        <f>IFERROR(K169-PPMT('2'!$F$13,4,'2'!$F$12,-'2'!$F$11),0)</f>
        <v>0</v>
      </c>
      <c r="M169" s="320">
        <f>IFERROR(L169-PPMT('2'!$F$13,5,'2'!$F$12,-'2'!$F$11),0)</f>
        <v>0</v>
      </c>
      <c r="N169" s="317"/>
      <c r="O169" s="275"/>
      <c r="P169" s="275"/>
      <c r="Q169" s="15"/>
      <c r="R169" s="15"/>
      <c r="S169" s="15"/>
      <c r="T169" s="15"/>
      <c r="U169" s="15"/>
      <c r="AB169" s="16"/>
      <c r="AC169" s="16"/>
      <c r="AD169" s="16"/>
      <c r="AE169" s="16"/>
      <c r="AF169" s="16"/>
      <c r="AG169" s="16"/>
      <c r="AH169" s="16"/>
      <c r="AI169" s="16"/>
      <c r="AJ169" s="16"/>
      <c r="AK169" s="16"/>
      <c r="AL169" s="16"/>
      <c r="AM169" s="16"/>
      <c r="AN169" s="16"/>
      <c r="AO169" s="16"/>
      <c r="AP169" s="16"/>
      <c r="AQ169" s="16"/>
      <c r="AR169" s="16"/>
      <c r="AS169" s="16"/>
      <c r="AT169" s="116"/>
      <c r="AU169" s="116"/>
      <c r="AV169" s="116"/>
      <c r="AW169" s="116"/>
      <c r="AX169" s="116"/>
      <c r="AY169" s="116"/>
      <c r="AZ169" s="116"/>
      <c r="BA169" s="116"/>
      <c r="BB169" s="116"/>
      <c r="BC169" s="116"/>
      <c r="BD169" s="116"/>
      <c r="BE169" s="116"/>
      <c r="BF169" s="116"/>
      <c r="BG169" s="116"/>
      <c r="BH169" s="116"/>
      <c r="BI169" s="116"/>
      <c r="BJ169" s="116"/>
      <c r="BK169" s="117"/>
    </row>
    <row r="170" spans="1:63" s="3" customFormat="1" hidden="1">
      <c r="A170" s="16"/>
      <c r="B170" s="16"/>
      <c r="C170" s="16"/>
      <c r="D170" s="308"/>
      <c r="E170" s="318">
        <v>1</v>
      </c>
      <c r="F170" s="319"/>
      <c r="G170" s="322"/>
      <c r="H170" s="321"/>
      <c r="I170" s="320">
        <f>'2'!H11</f>
        <v>0</v>
      </c>
      <c r="J170" s="320">
        <f>IFERROR(I170-PPMT('2'!$H$13,1,'2'!$H$12,-'2'!$H$11),0)</f>
        <v>0</v>
      </c>
      <c r="K170" s="320">
        <f>IFERROR(J170-PPMT('2'!$H$13,2,'2'!$H$12,-'2'!$H$11),0)</f>
        <v>0</v>
      </c>
      <c r="L170" s="320">
        <f>IFERROR(K170-PPMT('2'!$H$13,3,'2'!$H$12,-'2'!$H$11),0)</f>
        <v>0</v>
      </c>
      <c r="M170" s="320">
        <f>IFERROR(L170-PPMT('2'!$H$13,4,'2'!$H$12,-'2'!$H$11),0)</f>
        <v>0</v>
      </c>
      <c r="N170" s="317"/>
      <c r="O170" s="275"/>
      <c r="P170" s="275"/>
      <c r="Q170" s="15"/>
      <c r="R170" s="15"/>
      <c r="S170" s="15"/>
      <c r="T170" s="15"/>
      <c r="U170" s="15"/>
      <c r="AB170" s="16"/>
      <c r="AC170" s="16"/>
      <c r="AD170" s="16"/>
      <c r="AE170" s="16"/>
      <c r="AF170" s="16"/>
      <c r="AG170" s="16"/>
      <c r="AH170" s="16"/>
      <c r="AI170" s="16"/>
      <c r="AJ170" s="16"/>
      <c r="AK170" s="16"/>
      <c r="AL170" s="16"/>
      <c r="AM170" s="16"/>
      <c r="AN170" s="16"/>
      <c r="AO170" s="16"/>
      <c r="AP170" s="16"/>
      <c r="AQ170" s="16"/>
      <c r="AR170" s="16"/>
      <c r="AS170" s="16"/>
      <c r="AT170" s="116"/>
      <c r="AU170" s="116"/>
      <c r="AV170" s="116"/>
      <c r="AW170" s="116"/>
      <c r="AX170" s="116"/>
      <c r="AY170" s="116"/>
      <c r="AZ170" s="116"/>
      <c r="BA170" s="116"/>
      <c r="BB170" s="116"/>
      <c r="BC170" s="116"/>
      <c r="BD170" s="116"/>
      <c r="BE170" s="116"/>
      <c r="BF170" s="116"/>
      <c r="BG170" s="116"/>
      <c r="BH170" s="116"/>
      <c r="BI170" s="116"/>
      <c r="BJ170" s="116"/>
      <c r="BK170" s="117"/>
    </row>
    <row r="171" spans="1:63" s="3" customFormat="1" hidden="1">
      <c r="A171" s="16"/>
      <c r="B171" s="16"/>
      <c r="C171" s="16"/>
      <c r="D171" s="308"/>
      <c r="E171" s="318">
        <v>2</v>
      </c>
      <c r="F171" s="319"/>
      <c r="G171" s="322"/>
      <c r="H171" s="321"/>
      <c r="I171" s="322"/>
      <c r="J171" s="320">
        <f>'2'!I11</f>
        <v>0</v>
      </c>
      <c r="K171" s="320">
        <f>IFERROR(J171-PPMT('2'!$I$13,1,'2'!$I$12,-'2'!$I$11),0)</f>
        <v>0</v>
      </c>
      <c r="L171" s="320">
        <f>IFERROR(K171-PPMT('2'!$I$13,2,'2'!$I$12,-'2'!$I$11),0)</f>
        <v>0</v>
      </c>
      <c r="M171" s="320">
        <f>IFERROR(L171-PPMT('2'!$I$13,3,'2'!$I$12,-'2'!$I$11),0)</f>
        <v>0</v>
      </c>
      <c r="N171" s="317"/>
      <c r="O171" s="275"/>
      <c r="P171" s="275"/>
      <c r="Q171" s="15"/>
      <c r="R171" s="15"/>
      <c r="S171" s="15"/>
      <c r="T171" s="15"/>
      <c r="U171" s="15"/>
      <c r="AB171" s="16"/>
      <c r="AC171" s="16"/>
      <c r="AD171" s="16"/>
      <c r="AE171" s="16"/>
      <c r="AF171" s="16"/>
      <c r="AG171" s="16"/>
      <c r="AH171" s="16"/>
      <c r="AI171" s="16"/>
      <c r="AJ171" s="16"/>
      <c r="AK171" s="16"/>
      <c r="AL171" s="16"/>
      <c r="AM171" s="16"/>
      <c r="AN171" s="16"/>
      <c r="AO171" s="16"/>
      <c r="AP171" s="16"/>
      <c r="AQ171" s="16"/>
      <c r="AR171" s="16"/>
      <c r="AS171" s="16"/>
      <c r="AT171" s="116"/>
      <c r="AU171" s="116"/>
      <c r="AV171" s="116"/>
      <c r="AW171" s="116"/>
      <c r="AX171" s="116"/>
      <c r="AY171" s="116"/>
      <c r="AZ171" s="116"/>
      <c r="BA171" s="116"/>
      <c r="BB171" s="116"/>
      <c r="BC171" s="116"/>
      <c r="BD171" s="116"/>
      <c r="BE171" s="116"/>
      <c r="BF171" s="116"/>
      <c r="BG171" s="116"/>
      <c r="BH171" s="116"/>
      <c r="BI171" s="116"/>
      <c r="BJ171" s="116"/>
      <c r="BK171" s="117"/>
    </row>
    <row r="172" spans="1:63" s="3" customFormat="1" hidden="1">
      <c r="A172" s="16"/>
      <c r="B172" s="16"/>
      <c r="C172" s="16"/>
      <c r="D172" s="308"/>
      <c r="E172" s="318">
        <v>3</v>
      </c>
      <c r="F172" s="319"/>
      <c r="G172" s="322"/>
      <c r="H172" s="321"/>
      <c r="I172" s="322"/>
      <c r="J172" s="322"/>
      <c r="K172" s="320">
        <f>'2'!$J$11</f>
        <v>0</v>
      </c>
      <c r="L172" s="320">
        <f>IFERROR(K172-PPMT('2'!$J$13,1,'2'!$J$12,-'2'!$J$11),0)</f>
        <v>0</v>
      </c>
      <c r="M172" s="320">
        <f>IFERROR(L172-PPMT('2'!$J$13,2,'2'!$J$12,-'2'!$J$11),0)</f>
        <v>0</v>
      </c>
      <c r="N172" s="317"/>
      <c r="O172" s="275"/>
      <c r="P172" s="275"/>
      <c r="Q172" s="15"/>
      <c r="R172" s="15"/>
      <c r="S172" s="15"/>
      <c r="T172" s="15"/>
      <c r="U172" s="15"/>
      <c r="AB172" s="16"/>
      <c r="AC172" s="16"/>
      <c r="AD172" s="16"/>
      <c r="AE172" s="16"/>
      <c r="AF172" s="16"/>
      <c r="AG172" s="16"/>
      <c r="AH172" s="16"/>
      <c r="AI172" s="16"/>
      <c r="AJ172" s="16"/>
      <c r="AK172" s="16"/>
      <c r="AL172" s="16"/>
      <c r="AM172" s="16"/>
      <c r="AN172" s="16"/>
      <c r="AO172" s="16"/>
      <c r="AP172" s="16"/>
      <c r="AQ172" s="16"/>
      <c r="AR172" s="16"/>
      <c r="AS172" s="16"/>
      <c r="AT172" s="116"/>
      <c r="AU172" s="116"/>
      <c r="AV172" s="116"/>
      <c r="AW172" s="116"/>
      <c r="AX172" s="116"/>
      <c r="AY172" s="116"/>
      <c r="AZ172" s="116"/>
      <c r="BA172" s="116"/>
      <c r="BB172" s="116"/>
      <c r="BC172" s="116"/>
      <c r="BD172" s="116"/>
      <c r="BE172" s="116"/>
      <c r="BF172" s="116"/>
      <c r="BG172" s="116"/>
      <c r="BH172" s="116"/>
      <c r="BI172" s="116"/>
      <c r="BJ172" s="116"/>
      <c r="BK172" s="117"/>
    </row>
    <row r="173" spans="1:63" s="3" customFormat="1" hidden="1">
      <c r="A173" s="16"/>
      <c r="B173" s="16"/>
      <c r="C173" s="16"/>
      <c r="D173" s="308"/>
      <c r="E173" s="318">
        <v>4</v>
      </c>
      <c r="F173" s="319"/>
      <c r="G173" s="322"/>
      <c r="H173" s="321"/>
      <c r="I173" s="322"/>
      <c r="J173" s="322"/>
      <c r="K173" s="322"/>
      <c r="L173" s="320">
        <f>'2'!K11</f>
        <v>0</v>
      </c>
      <c r="M173" s="320">
        <f>IFERROR(L173-PPMT('2'!$K$13,1,'2'!$K$12,-'2'!$K$11),0)</f>
        <v>0</v>
      </c>
      <c r="N173" s="317"/>
      <c r="O173" s="275"/>
      <c r="P173" s="275"/>
      <c r="Q173" s="15"/>
      <c r="R173" s="15"/>
      <c r="S173" s="15"/>
      <c r="T173" s="15"/>
      <c r="U173" s="15"/>
      <c r="AB173" s="16"/>
      <c r="AC173" s="16"/>
      <c r="AD173" s="16"/>
      <c r="AE173" s="16"/>
      <c r="AF173" s="16"/>
      <c r="AG173" s="16"/>
      <c r="AH173" s="16"/>
      <c r="AI173" s="16"/>
      <c r="AJ173" s="16"/>
      <c r="AK173" s="16"/>
      <c r="AL173" s="16"/>
      <c r="AM173" s="16"/>
      <c r="AN173" s="16"/>
      <c r="AO173" s="16"/>
      <c r="AP173" s="16"/>
      <c r="AQ173" s="16"/>
      <c r="AR173" s="16"/>
      <c r="AS173" s="16"/>
      <c r="AT173" s="116"/>
      <c r="AU173" s="116"/>
      <c r="AV173" s="116"/>
      <c r="AW173" s="116"/>
      <c r="AX173" s="116"/>
      <c r="AY173" s="116"/>
      <c r="AZ173" s="116"/>
      <c r="BA173" s="116"/>
      <c r="BB173" s="116"/>
      <c r="BC173" s="116"/>
      <c r="BD173" s="116"/>
      <c r="BE173" s="116"/>
      <c r="BF173" s="116"/>
      <c r="BG173" s="116"/>
      <c r="BH173" s="116"/>
      <c r="BI173" s="116"/>
      <c r="BJ173" s="116"/>
      <c r="BK173" s="117"/>
    </row>
    <row r="174" spans="1:63" s="3" customFormat="1" hidden="1">
      <c r="A174" s="16"/>
      <c r="B174" s="16"/>
      <c r="C174" s="16"/>
      <c r="D174" s="308"/>
      <c r="E174" s="318">
        <v>5</v>
      </c>
      <c r="F174" s="319"/>
      <c r="G174" s="323"/>
      <c r="H174" s="321"/>
      <c r="I174" s="322"/>
      <c r="J174" s="322"/>
      <c r="K174" s="322"/>
      <c r="L174" s="322"/>
      <c r="M174" s="320">
        <f>'2'!L11</f>
        <v>0</v>
      </c>
      <c r="N174" s="317"/>
      <c r="O174" s="275"/>
      <c r="P174" s="275"/>
      <c r="Q174" s="15"/>
      <c r="R174" s="15"/>
      <c r="S174" s="15"/>
      <c r="T174" s="15"/>
      <c r="U174" s="15"/>
      <c r="AB174" s="16"/>
      <c r="AC174" s="16"/>
      <c r="AD174" s="16"/>
      <c r="AE174" s="16"/>
      <c r="AF174" s="16"/>
      <c r="AG174" s="16"/>
      <c r="AH174" s="16"/>
      <c r="AI174" s="16"/>
      <c r="AJ174" s="16"/>
      <c r="AK174" s="16"/>
      <c r="AL174" s="16"/>
      <c r="AM174" s="16"/>
      <c r="AN174" s="16"/>
      <c r="AO174" s="16"/>
      <c r="AP174" s="16"/>
      <c r="AQ174" s="16"/>
      <c r="AR174" s="16"/>
      <c r="AS174" s="16"/>
      <c r="AT174" s="116"/>
      <c r="AU174" s="116"/>
      <c r="AV174" s="116"/>
      <c r="AW174" s="116"/>
      <c r="AX174" s="116"/>
      <c r="AY174" s="116"/>
      <c r="AZ174" s="116"/>
      <c r="BA174" s="116"/>
      <c r="BB174" s="116"/>
      <c r="BC174" s="116"/>
      <c r="BD174" s="116"/>
      <c r="BE174" s="116"/>
      <c r="BF174" s="116"/>
      <c r="BG174" s="116"/>
      <c r="BH174" s="116"/>
      <c r="BI174" s="116"/>
      <c r="BJ174" s="116"/>
      <c r="BK174" s="117"/>
    </row>
    <row r="175" spans="1:63" s="3" customFormat="1" hidden="1">
      <c r="A175" s="16"/>
      <c r="B175" s="16"/>
      <c r="C175" s="16"/>
      <c r="D175" s="308"/>
      <c r="E175" s="324" t="s">
        <v>115</v>
      </c>
      <c r="F175" s="325"/>
      <c r="G175" s="326">
        <f>SUMIF(G169:G174,"&gt;0",G169:G174)</f>
        <v>0</v>
      </c>
      <c r="H175" s="321"/>
      <c r="I175" s="326">
        <f>SUMIF(I169:I174,"&gt;0",I169:I174)</f>
        <v>0</v>
      </c>
      <c r="J175" s="326">
        <f>SUMIF(J169:J174,"&gt;0",J169:J174)</f>
        <v>0</v>
      </c>
      <c r="K175" s="326">
        <f>SUMIF(K169:K174,"&gt;0",K169:K174)</f>
        <v>0</v>
      </c>
      <c r="L175" s="326">
        <f>SUMIF(L169:L174,"&gt;0",L169:L174)</f>
        <v>0</v>
      </c>
      <c r="M175" s="326">
        <f>SUMIF(M169:M174,"&gt;0",M169:M174)</f>
        <v>0</v>
      </c>
      <c r="N175" s="317"/>
      <c r="O175" s="275"/>
      <c r="P175" s="275"/>
      <c r="Q175" s="15"/>
      <c r="R175" s="15"/>
      <c r="S175" s="15"/>
      <c r="T175" s="15"/>
      <c r="U175" s="15"/>
      <c r="AB175" s="16"/>
      <c r="AC175" s="16"/>
      <c r="AD175" s="16"/>
      <c r="AE175" s="16"/>
      <c r="AF175" s="16"/>
      <c r="AG175" s="16"/>
      <c r="AH175" s="16"/>
      <c r="AI175" s="16"/>
      <c r="AJ175" s="16"/>
      <c r="AK175" s="16"/>
      <c r="AL175" s="16"/>
      <c r="AM175" s="16"/>
      <c r="AN175" s="16"/>
      <c r="AO175" s="16"/>
      <c r="AP175" s="16"/>
      <c r="AQ175" s="16"/>
      <c r="AR175" s="16"/>
      <c r="AS175" s="16"/>
      <c r="AT175" s="116"/>
      <c r="AU175" s="116"/>
      <c r="AV175" s="116"/>
      <c r="AW175" s="116"/>
      <c r="AX175" s="116"/>
      <c r="AY175" s="116"/>
      <c r="AZ175" s="116"/>
      <c r="BA175" s="116"/>
      <c r="BB175" s="116"/>
      <c r="BC175" s="116"/>
      <c r="BD175" s="116"/>
      <c r="BE175" s="116"/>
      <c r="BF175" s="116"/>
      <c r="BG175" s="116"/>
      <c r="BH175" s="116"/>
      <c r="BI175" s="116"/>
      <c r="BJ175" s="116"/>
      <c r="BK175" s="117"/>
    </row>
    <row r="176" spans="1:63" s="3" customFormat="1" hidden="1">
      <c r="A176" s="16"/>
      <c r="B176" s="16"/>
      <c r="C176" s="16"/>
      <c r="D176" s="308"/>
      <c r="E176" s="311"/>
      <c r="F176" s="311"/>
      <c r="G176" s="311"/>
      <c r="H176" s="311"/>
      <c r="I176" s="311"/>
      <c r="J176" s="311"/>
      <c r="K176" s="311"/>
      <c r="L176" s="311"/>
      <c r="M176" s="311"/>
      <c r="N176" s="312"/>
      <c r="O176" s="275"/>
      <c r="P176" s="275"/>
      <c r="Q176" s="15"/>
      <c r="R176" s="15"/>
      <c r="S176" s="15"/>
      <c r="T176" s="15"/>
      <c r="U176" s="15"/>
      <c r="AB176" s="16"/>
      <c r="AC176" s="16"/>
      <c r="AD176" s="16"/>
      <c r="AE176" s="16"/>
      <c r="AF176" s="16"/>
      <c r="AG176" s="16"/>
      <c r="AH176" s="16"/>
      <c r="AI176" s="16"/>
      <c r="AJ176" s="16"/>
      <c r="AK176" s="16"/>
      <c r="AL176" s="16"/>
      <c r="AM176" s="16"/>
      <c r="AN176" s="16"/>
      <c r="AO176" s="16"/>
      <c r="AP176" s="16"/>
      <c r="AQ176" s="16"/>
      <c r="AR176" s="16"/>
      <c r="AS176" s="16"/>
      <c r="AT176" s="116"/>
      <c r="AU176" s="116"/>
      <c r="AV176" s="116"/>
      <c r="AW176" s="116"/>
      <c r="AX176" s="116"/>
      <c r="AY176" s="116"/>
      <c r="AZ176" s="116"/>
      <c r="BA176" s="116"/>
      <c r="BB176" s="116"/>
      <c r="BC176" s="116"/>
      <c r="BD176" s="116"/>
      <c r="BE176" s="116"/>
      <c r="BF176" s="116"/>
      <c r="BG176" s="116"/>
      <c r="BH176" s="116"/>
      <c r="BI176" s="116"/>
      <c r="BJ176" s="116"/>
      <c r="BK176" s="117"/>
    </row>
    <row r="177" spans="1:63" s="3" customFormat="1" hidden="1">
      <c r="A177" s="16"/>
      <c r="B177" s="16"/>
      <c r="C177" s="16"/>
      <c r="D177" s="308"/>
      <c r="E177" s="313" t="s">
        <v>97</v>
      </c>
      <c r="F177" s="314"/>
      <c r="G177" s="315" t="s">
        <v>29</v>
      </c>
      <c r="H177" s="327"/>
      <c r="I177" s="315" t="s">
        <v>0</v>
      </c>
      <c r="J177" s="315" t="s">
        <v>1</v>
      </c>
      <c r="K177" s="315" t="s">
        <v>2</v>
      </c>
      <c r="L177" s="315" t="s">
        <v>3</v>
      </c>
      <c r="M177" s="315" t="s">
        <v>4</v>
      </c>
      <c r="N177" s="312"/>
      <c r="O177" s="275"/>
      <c r="P177" s="275"/>
      <c r="Q177" s="15"/>
      <c r="R177" s="15"/>
      <c r="S177" s="15"/>
      <c r="T177" s="15"/>
      <c r="U177" s="15"/>
      <c r="AB177" s="16"/>
      <c r="AC177" s="16"/>
      <c r="AD177" s="16"/>
      <c r="AE177" s="16"/>
      <c r="AF177" s="16"/>
      <c r="AG177" s="16"/>
      <c r="AH177" s="16"/>
      <c r="AI177" s="16"/>
      <c r="AJ177" s="16"/>
      <c r="AK177" s="16"/>
      <c r="AL177" s="16"/>
      <c r="AM177" s="16"/>
      <c r="AN177" s="16"/>
      <c r="AO177" s="16"/>
      <c r="AP177" s="16"/>
      <c r="AQ177" s="16"/>
      <c r="AR177" s="16"/>
      <c r="AS177" s="16"/>
      <c r="AT177" s="116"/>
      <c r="AU177" s="116"/>
      <c r="AV177" s="116"/>
      <c r="AW177" s="116"/>
      <c r="AX177" s="116"/>
      <c r="AY177" s="116"/>
      <c r="AZ177" s="116"/>
      <c r="BA177" s="116"/>
      <c r="BB177" s="116"/>
      <c r="BC177" s="116"/>
      <c r="BD177" s="116"/>
      <c r="BE177" s="116"/>
      <c r="BF177" s="116"/>
      <c r="BG177" s="116"/>
      <c r="BH177" s="116"/>
      <c r="BI177" s="116"/>
      <c r="BJ177" s="116"/>
      <c r="BK177" s="117"/>
    </row>
    <row r="178" spans="1:63" s="3" customFormat="1" hidden="1">
      <c r="A178" s="16"/>
      <c r="B178" s="16"/>
      <c r="C178" s="16"/>
      <c r="D178" s="308"/>
      <c r="E178" s="318" t="s">
        <v>114</v>
      </c>
      <c r="F178" s="319"/>
      <c r="G178" s="322"/>
      <c r="H178" s="321"/>
      <c r="I178" s="320">
        <f>IFERROR(IPMT('2'!$F$13,1,'2'!$F$12,-'2'!$F$11),0)</f>
        <v>0</v>
      </c>
      <c r="J178" s="320">
        <f>IFERROR(IPMT('2'!$F$13,2,'2'!$F$12,-'2'!$F$11),0)</f>
        <v>0</v>
      </c>
      <c r="K178" s="320">
        <f>IFERROR(IPMT('2'!$F$13,3,'2'!$F$12,-'2'!$F$11),0)</f>
        <v>0</v>
      </c>
      <c r="L178" s="320">
        <f>IFERROR(IPMT('2'!$F$13,4,'2'!$F$12,-'2'!$F$11),0)</f>
        <v>0</v>
      </c>
      <c r="M178" s="320">
        <f>IFERROR(IPMT('2'!$F$13,5,'2'!$F$12,-'2'!$F$11),0)</f>
        <v>0</v>
      </c>
      <c r="N178" s="312"/>
      <c r="O178" s="275"/>
      <c r="P178" s="275"/>
      <c r="Q178" s="15"/>
      <c r="R178" s="15"/>
      <c r="S178" s="15"/>
      <c r="T178" s="15"/>
      <c r="U178" s="15"/>
      <c r="AB178" s="16"/>
      <c r="AC178" s="16"/>
      <c r="AD178" s="16"/>
      <c r="AE178" s="16"/>
      <c r="AF178" s="16"/>
      <c r="AG178" s="16"/>
      <c r="AH178" s="16"/>
      <c r="AI178" s="16"/>
      <c r="AJ178" s="16"/>
      <c r="AK178" s="16"/>
      <c r="AL178" s="16"/>
      <c r="AM178" s="16"/>
      <c r="AN178" s="16"/>
      <c r="AO178" s="16"/>
      <c r="AP178" s="16"/>
      <c r="AQ178" s="16"/>
      <c r="AR178" s="16"/>
      <c r="AS178" s="16"/>
      <c r="AT178" s="116"/>
      <c r="AU178" s="116"/>
      <c r="AV178" s="116"/>
      <c r="AW178" s="116"/>
      <c r="AX178" s="116"/>
      <c r="AY178" s="116"/>
      <c r="AZ178" s="116"/>
      <c r="BA178" s="116"/>
      <c r="BB178" s="116"/>
      <c r="BC178" s="116"/>
      <c r="BD178" s="116"/>
      <c r="BE178" s="116"/>
      <c r="BF178" s="116"/>
      <c r="BG178" s="116"/>
      <c r="BH178" s="116"/>
      <c r="BI178" s="116"/>
      <c r="BJ178" s="116"/>
      <c r="BK178" s="117"/>
    </row>
    <row r="179" spans="1:63" s="3" customFormat="1" hidden="1">
      <c r="A179" s="16"/>
      <c r="B179" s="16"/>
      <c r="C179" s="16"/>
      <c r="D179" s="308"/>
      <c r="E179" s="318">
        <v>1</v>
      </c>
      <c r="F179" s="319"/>
      <c r="G179" s="322"/>
      <c r="H179" s="321"/>
      <c r="I179" s="322"/>
      <c r="J179" s="320">
        <f>IFERROR(IPMT('2'!$H$13,1,'2'!$H$12,-'2'!$H$11),0)</f>
        <v>0</v>
      </c>
      <c r="K179" s="320">
        <f>IFERROR(IPMT('2'!$H$13,2,'2'!$H$12,-'2'!$H$11),0)</f>
        <v>0</v>
      </c>
      <c r="L179" s="320">
        <f>IFERROR(IPMT('2'!$H$13,3,'2'!$H$12,-'2'!$H$11),0)</f>
        <v>0</v>
      </c>
      <c r="M179" s="320">
        <f>IFERROR(IPMT('2'!$H$13,4,'2'!$H$12,-'2'!$H$11),0)</f>
        <v>0</v>
      </c>
      <c r="N179" s="312"/>
      <c r="O179" s="275"/>
      <c r="P179" s="275"/>
      <c r="Q179" s="15"/>
      <c r="R179" s="15"/>
      <c r="S179" s="15"/>
      <c r="T179" s="15"/>
      <c r="U179" s="15"/>
      <c r="AB179" s="16"/>
      <c r="AC179" s="16"/>
      <c r="AD179" s="16"/>
      <c r="AE179" s="16"/>
      <c r="AF179" s="16"/>
      <c r="AG179" s="16"/>
      <c r="AH179" s="16"/>
      <c r="AI179" s="16"/>
      <c r="AJ179" s="16"/>
      <c r="AK179" s="16"/>
      <c r="AL179" s="16"/>
      <c r="AM179" s="16"/>
      <c r="AN179" s="16"/>
      <c r="AO179" s="16"/>
      <c r="AP179" s="16"/>
      <c r="AQ179" s="16"/>
      <c r="AR179" s="16"/>
      <c r="AS179" s="16"/>
      <c r="AT179" s="116"/>
      <c r="AU179" s="116"/>
      <c r="AV179" s="116"/>
      <c r="AW179" s="116"/>
      <c r="AX179" s="116"/>
      <c r="AY179" s="116"/>
      <c r="AZ179" s="116"/>
      <c r="BA179" s="116"/>
      <c r="BB179" s="116"/>
      <c r="BC179" s="116"/>
      <c r="BD179" s="116"/>
      <c r="BE179" s="116"/>
      <c r="BF179" s="116"/>
      <c r="BG179" s="116"/>
      <c r="BH179" s="116"/>
      <c r="BI179" s="116"/>
      <c r="BJ179" s="116"/>
      <c r="BK179" s="117"/>
    </row>
    <row r="180" spans="1:63" s="3" customFormat="1" hidden="1">
      <c r="A180" s="16"/>
      <c r="B180" s="16"/>
      <c r="C180" s="16"/>
      <c r="D180" s="308"/>
      <c r="E180" s="318">
        <v>2</v>
      </c>
      <c r="F180" s="319"/>
      <c r="G180" s="322"/>
      <c r="H180" s="321"/>
      <c r="I180" s="322"/>
      <c r="J180" s="322"/>
      <c r="K180" s="320">
        <f>IFERROR(IPMT('2'!$I$13,1,'2'!$I$12,-'2'!$I$11),0)</f>
        <v>0</v>
      </c>
      <c r="L180" s="320">
        <f>IFERROR(IPMT('2'!$I$13,2,'2'!$I$12,-'2'!$I$11),0)</f>
        <v>0</v>
      </c>
      <c r="M180" s="320">
        <f>IFERROR(IPMT('2'!$I$13,3,'2'!$I$12,-'2'!$I$11),0)</f>
        <v>0</v>
      </c>
      <c r="N180" s="312"/>
      <c r="O180" s="275"/>
      <c r="P180" s="275"/>
      <c r="Q180" s="15"/>
      <c r="R180" s="15"/>
      <c r="S180" s="15"/>
      <c r="T180" s="15"/>
      <c r="U180" s="15"/>
      <c r="AB180" s="16"/>
      <c r="AC180" s="16"/>
      <c r="AD180" s="16"/>
      <c r="AE180" s="16"/>
      <c r="AF180" s="16"/>
      <c r="AG180" s="16"/>
      <c r="AH180" s="16"/>
      <c r="AI180" s="16"/>
      <c r="AJ180" s="16"/>
      <c r="AK180" s="16"/>
      <c r="AL180" s="16"/>
      <c r="AM180" s="16"/>
      <c r="AN180" s="16"/>
      <c r="AO180" s="16"/>
      <c r="AP180" s="16"/>
      <c r="AQ180" s="16"/>
      <c r="AR180" s="16"/>
      <c r="AS180" s="16"/>
      <c r="AT180" s="116"/>
      <c r="AU180" s="116"/>
      <c r="AV180" s="116"/>
      <c r="AW180" s="116"/>
      <c r="AX180" s="116"/>
      <c r="AY180" s="116"/>
      <c r="AZ180" s="116"/>
      <c r="BA180" s="116"/>
      <c r="BB180" s="116"/>
      <c r="BC180" s="116"/>
      <c r="BD180" s="116"/>
      <c r="BE180" s="116"/>
      <c r="BF180" s="116"/>
      <c r="BG180" s="116"/>
      <c r="BH180" s="116"/>
      <c r="BI180" s="116"/>
      <c r="BJ180" s="116"/>
      <c r="BK180" s="117"/>
    </row>
    <row r="181" spans="1:63" s="3" customFormat="1" hidden="1">
      <c r="A181" s="16"/>
      <c r="B181" s="16"/>
      <c r="C181" s="16"/>
      <c r="D181" s="308"/>
      <c r="E181" s="318">
        <v>3</v>
      </c>
      <c r="F181" s="319"/>
      <c r="G181" s="322"/>
      <c r="H181" s="321"/>
      <c r="I181" s="322"/>
      <c r="J181" s="322"/>
      <c r="K181" s="322"/>
      <c r="L181" s="320">
        <f>IFERROR(IPMT('2'!$J$13,1,'2'!$J$12,-'2'!$J$11),0)</f>
        <v>0</v>
      </c>
      <c r="M181" s="320">
        <f>IFERROR(IPMT('2'!$J$13,2,'2'!$J$12,-'2'!$J$11),0)</f>
        <v>0</v>
      </c>
      <c r="N181" s="312"/>
      <c r="O181" s="275"/>
      <c r="P181" s="275"/>
      <c r="Q181" s="15"/>
      <c r="R181" s="15"/>
      <c r="S181" s="15"/>
      <c r="T181" s="15"/>
      <c r="U181" s="15"/>
      <c r="AB181" s="16"/>
      <c r="AC181" s="16"/>
      <c r="AD181" s="16"/>
      <c r="AE181" s="16"/>
      <c r="AF181" s="16"/>
      <c r="AG181" s="16"/>
      <c r="AH181" s="16"/>
      <c r="AI181" s="16"/>
      <c r="AJ181" s="16"/>
      <c r="AK181" s="16"/>
      <c r="AL181" s="16"/>
      <c r="AM181" s="16"/>
      <c r="AN181" s="16"/>
      <c r="AO181" s="16"/>
      <c r="AP181" s="16"/>
      <c r="AQ181" s="16"/>
      <c r="AR181" s="16"/>
      <c r="AS181" s="16"/>
      <c r="AT181" s="116"/>
      <c r="AU181" s="116"/>
      <c r="AV181" s="116"/>
      <c r="AW181" s="116"/>
      <c r="AX181" s="116"/>
      <c r="AY181" s="116"/>
      <c r="AZ181" s="116"/>
      <c r="BA181" s="116"/>
      <c r="BB181" s="116"/>
      <c r="BC181" s="116"/>
      <c r="BD181" s="116"/>
      <c r="BE181" s="116"/>
      <c r="BF181" s="116"/>
      <c r="BG181" s="116"/>
      <c r="BH181" s="116"/>
      <c r="BI181" s="116"/>
      <c r="BJ181" s="116"/>
      <c r="BK181" s="117"/>
    </row>
    <row r="182" spans="1:63" s="3" customFormat="1" hidden="1">
      <c r="A182" s="16"/>
      <c r="B182" s="16"/>
      <c r="C182" s="16"/>
      <c r="D182" s="308"/>
      <c r="E182" s="318">
        <v>4</v>
      </c>
      <c r="F182" s="319"/>
      <c r="G182" s="323"/>
      <c r="H182" s="321"/>
      <c r="I182" s="322"/>
      <c r="J182" s="322"/>
      <c r="K182" s="322"/>
      <c r="L182" s="322"/>
      <c r="M182" s="320">
        <f>IFERROR(IPMT('2'!$K$13,1,'2'!$K$12,-'2'!$K$11),0)</f>
        <v>0</v>
      </c>
      <c r="N182" s="312"/>
      <c r="O182" s="275"/>
      <c r="P182" s="275"/>
      <c r="Q182" s="15"/>
      <c r="R182" s="15"/>
      <c r="S182" s="15"/>
      <c r="T182" s="15"/>
      <c r="U182" s="15"/>
      <c r="AB182" s="16"/>
      <c r="AC182" s="16"/>
      <c r="AD182" s="16"/>
      <c r="AE182" s="16"/>
      <c r="AF182" s="16"/>
      <c r="AG182" s="16"/>
      <c r="AH182" s="16"/>
      <c r="AI182" s="16"/>
      <c r="AJ182" s="16"/>
      <c r="AK182" s="16"/>
      <c r="AL182" s="16"/>
      <c r="AM182" s="16"/>
      <c r="AN182" s="16"/>
      <c r="AO182" s="16"/>
      <c r="AP182" s="16"/>
      <c r="AQ182" s="16"/>
      <c r="AR182" s="16"/>
      <c r="AS182" s="16"/>
      <c r="AT182" s="116"/>
      <c r="AU182" s="116"/>
      <c r="AV182" s="116"/>
      <c r="AW182" s="116"/>
      <c r="AX182" s="116"/>
      <c r="AY182" s="116"/>
      <c r="AZ182" s="116"/>
      <c r="BA182" s="116"/>
      <c r="BB182" s="116"/>
      <c r="BC182" s="116"/>
      <c r="BD182" s="116"/>
      <c r="BE182" s="116"/>
      <c r="BF182" s="116"/>
      <c r="BG182" s="116"/>
      <c r="BH182" s="116"/>
      <c r="BI182" s="116"/>
      <c r="BJ182" s="116"/>
      <c r="BK182" s="117"/>
    </row>
    <row r="183" spans="1:63" s="3" customFormat="1" hidden="1">
      <c r="A183" s="16"/>
      <c r="B183" s="16"/>
      <c r="C183" s="16"/>
      <c r="D183" s="308"/>
      <c r="E183" s="324" t="s">
        <v>115</v>
      </c>
      <c r="F183" s="325"/>
      <c r="G183" s="326">
        <f>SUMIF(G178:G182,"&gt;0",G178:G182)</f>
        <v>0</v>
      </c>
      <c r="H183" s="321"/>
      <c r="I183" s="326">
        <f>SUMIF(I178:I182,"&gt;0",I178:I182)</f>
        <v>0</v>
      </c>
      <c r="J183" s="326">
        <f>SUMIF(J178:J182,"&gt;0",J178:J182)</f>
        <v>0</v>
      </c>
      <c r="K183" s="326">
        <f>SUMIF(K178:K182,"&gt;0",K178:K182)</f>
        <v>0</v>
      </c>
      <c r="L183" s="326">
        <f>SUMIF(L178:L182,"&gt;0",L178:L182)</f>
        <v>0</v>
      </c>
      <c r="M183" s="326">
        <f>SUMIF(M178:M182,"&gt;0",M178:M182)</f>
        <v>0</v>
      </c>
      <c r="N183" s="312"/>
      <c r="O183" s="275"/>
      <c r="P183" s="275"/>
      <c r="Q183" s="15"/>
      <c r="R183" s="15"/>
      <c r="S183" s="15"/>
      <c r="T183" s="15"/>
      <c r="U183" s="15"/>
      <c r="AB183" s="16"/>
      <c r="AC183" s="16"/>
      <c r="AD183" s="16"/>
      <c r="AE183" s="16"/>
      <c r="AF183" s="16"/>
      <c r="AG183" s="16"/>
      <c r="AH183" s="16"/>
      <c r="AI183" s="16"/>
      <c r="AJ183" s="16"/>
      <c r="AK183" s="16"/>
      <c r="AL183" s="16"/>
      <c r="AM183" s="16"/>
      <c r="AN183" s="16"/>
      <c r="AO183" s="16"/>
      <c r="AP183" s="16"/>
      <c r="AQ183" s="16"/>
      <c r="AR183" s="16"/>
      <c r="AS183" s="16"/>
      <c r="AT183" s="116"/>
      <c r="AU183" s="116"/>
      <c r="AV183" s="116"/>
      <c r="AW183" s="116"/>
      <c r="AX183" s="116"/>
      <c r="AY183" s="116"/>
      <c r="AZ183" s="116"/>
      <c r="BA183" s="116"/>
      <c r="BB183" s="116"/>
      <c r="BC183" s="116"/>
      <c r="BD183" s="116"/>
      <c r="BE183" s="116"/>
      <c r="BF183" s="116"/>
      <c r="BG183" s="116"/>
      <c r="BH183" s="116"/>
      <c r="BI183" s="116"/>
      <c r="BJ183" s="116"/>
      <c r="BK183" s="117"/>
    </row>
    <row r="184" spans="1:63" s="3" customFormat="1" hidden="1">
      <c r="A184" s="16"/>
      <c r="B184" s="16"/>
      <c r="C184" s="16"/>
      <c r="D184" s="308"/>
      <c r="E184" s="311"/>
      <c r="F184" s="311"/>
      <c r="G184" s="311"/>
      <c r="H184" s="311"/>
      <c r="I184" s="328"/>
      <c r="J184" s="328"/>
      <c r="K184" s="328"/>
      <c r="L184" s="328"/>
      <c r="M184" s="328"/>
      <c r="N184" s="312"/>
      <c r="O184" s="275"/>
      <c r="P184" s="275"/>
      <c r="Q184" s="15"/>
      <c r="R184" s="15"/>
      <c r="S184" s="15"/>
      <c r="T184" s="15"/>
      <c r="U184" s="15"/>
      <c r="AB184" s="16"/>
      <c r="AC184" s="16"/>
      <c r="AD184" s="16"/>
      <c r="AE184" s="16"/>
      <c r="AF184" s="16"/>
      <c r="AG184" s="16"/>
      <c r="AH184" s="16"/>
      <c r="AI184" s="16"/>
      <c r="AJ184" s="16"/>
      <c r="AK184" s="16"/>
      <c r="AL184" s="16"/>
      <c r="AM184" s="16"/>
      <c r="AN184" s="16"/>
      <c r="AO184" s="16"/>
      <c r="AP184" s="16"/>
      <c r="AQ184" s="16"/>
      <c r="AR184" s="16"/>
      <c r="AS184" s="16"/>
      <c r="AT184" s="116"/>
      <c r="AU184" s="116"/>
      <c r="AV184" s="116"/>
      <c r="AW184" s="116"/>
      <c r="AX184" s="116"/>
      <c r="AY184" s="116"/>
      <c r="AZ184" s="116"/>
      <c r="BA184" s="116"/>
      <c r="BB184" s="116"/>
      <c r="BC184" s="116"/>
      <c r="BD184" s="116"/>
      <c r="BE184" s="116"/>
      <c r="BF184" s="116"/>
      <c r="BG184" s="116"/>
      <c r="BH184" s="116"/>
      <c r="BI184" s="116"/>
      <c r="BJ184" s="116"/>
      <c r="BK184" s="117"/>
    </row>
    <row r="185" spans="1:63" s="3" customFormat="1" hidden="1">
      <c r="A185" s="16"/>
      <c r="B185" s="16"/>
      <c r="C185" s="16"/>
      <c r="D185" s="308"/>
      <c r="E185" s="313" t="s">
        <v>67</v>
      </c>
      <c r="F185" s="314"/>
      <c r="G185" s="315" t="s">
        <v>29</v>
      </c>
      <c r="H185" s="327"/>
      <c r="I185" s="329" t="s">
        <v>0</v>
      </c>
      <c r="J185" s="329" t="s">
        <v>1</v>
      </c>
      <c r="K185" s="329" t="s">
        <v>2</v>
      </c>
      <c r="L185" s="329" t="s">
        <v>3</v>
      </c>
      <c r="M185" s="329" t="s">
        <v>4</v>
      </c>
      <c r="N185" s="312"/>
      <c r="O185" s="275"/>
      <c r="P185" s="275"/>
      <c r="Q185" s="15"/>
      <c r="R185" s="15"/>
      <c r="S185" s="15"/>
      <c r="T185" s="15"/>
      <c r="U185" s="15"/>
      <c r="AB185" s="16"/>
      <c r="AC185" s="16"/>
      <c r="AD185" s="16"/>
      <c r="AE185" s="16"/>
      <c r="AF185" s="16"/>
      <c r="AG185" s="16"/>
      <c r="AH185" s="16"/>
      <c r="AI185" s="16"/>
      <c r="AJ185" s="16"/>
      <c r="AK185" s="16"/>
      <c r="AL185" s="16"/>
      <c r="AM185" s="16"/>
      <c r="AN185" s="16"/>
      <c r="AO185" s="16"/>
      <c r="AP185" s="16"/>
      <c r="AQ185" s="16"/>
      <c r="AR185" s="16"/>
      <c r="AS185" s="16"/>
      <c r="AT185" s="116"/>
      <c r="AU185" s="116"/>
      <c r="AV185" s="116"/>
      <c r="AW185" s="116"/>
      <c r="AX185" s="116"/>
      <c r="AY185" s="116"/>
      <c r="AZ185" s="116"/>
      <c r="BA185" s="116"/>
      <c r="BB185" s="116"/>
      <c r="BC185" s="116"/>
      <c r="BD185" s="116"/>
      <c r="BE185" s="116"/>
      <c r="BF185" s="116"/>
      <c r="BG185" s="116"/>
      <c r="BH185" s="116"/>
      <c r="BI185" s="116"/>
      <c r="BJ185" s="116"/>
      <c r="BK185" s="117"/>
    </row>
    <row r="186" spans="1:63" s="3" customFormat="1" hidden="1">
      <c r="A186" s="16"/>
      <c r="B186" s="16"/>
      <c r="C186" s="16"/>
      <c r="D186" s="308"/>
      <c r="E186" s="318" t="s">
        <v>114</v>
      </c>
      <c r="F186" s="319"/>
      <c r="G186" s="322"/>
      <c r="H186" s="321"/>
      <c r="I186" s="320">
        <f>IFERROR(PPMT('2'!$F$13,1,'2'!$F$12,-'2'!$F$11),0)</f>
        <v>0</v>
      </c>
      <c r="J186" s="320">
        <f>IFERROR(PPMT('2'!$F$13,2,'2'!$F$12,-'2'!$F$11),0)</f>
        <v>0</v>
      </c>
      <c r="K186" s="320">
        <f>IFERROR(PPMT('2'!$F$13,3,'2'!$F$12,-'2'!$F$11),0)</f>
        <v>0</v>
      </c>
      <c r="L186" s="320">
        <f>IFERROR(PPMT('2'!$F$13,4,'2'!$F$12,-'2'!$F$11),0)</f>
        <v>0</v>
      </c>
      <c r="M186" s="320">
        <f>IFERROR(PPMT('2'!$F$13,5,'2'!$F$12,-'2'!$F$11),0)</f>
        <v>0</v>
      </c>
      <c r="N186" s="312"/>
      <c r="O186" s="275"/>
      <c r="P186" s="275"/>
      <c r="Q186" s="15"/>
      <c r="R186" s="15"/>
      <c r="S186" s="15"/>
      <c r="T186" s="15"/>
      <c r="U186" s="15"/>
      <c r="AB186" s="16"/>
      <c r="AC186" s="16"/>
      <c r="AD186" s="16"/>
      <c r="AE186" s="16"/>
      <c r="AF186" s="16"/>
      <c r="AG186" s="16"/>
      <c r="AH186" s="16"/>
      <c r="AI186" s="16"/>
      <c r="AJ186" s="16"/>
      <c r="AK186" s="16"/>
      <c r="AL186" s="16"/>
      <c r="AM186" s="16"/>
      <c r="AN186" s="16"/>
      <c r="AO186" s="16"/>
      <c r="AP186" s="16"/>
      <c r="AQ186" s="16"/>
      <c r="AR186" s="16"/>
      <c r="AS186" s="16"/>
      <c r="AT186" s="116"/>
      <c r="AU186" s="116"/>
      <c r="AV186" s="116"/>
      <c r="AW186" s="116"/>
      <c r="AX186" s="116"/>
      <c r="AY186" s="116"/>
      <c r="AZ186" s="116"/>
      <c r="BA186" s="116"/>
      <c r="BB186" s="116"/>
      <c r="BC186" s="116"/>
      <c r="BD186" s="116"/>
      <c r="BE186" s="116"/>
      <c r="BF186" s="116"/>
      <c r="BG186" s="116"/>
      <c r="BH186" s="116"/>
      <c r="BI186" s="116"/>
      <c r="BJ186" s="116"/>
      <c r="BK186" s="117"/>
    </row>
    <row r="187" spans="1:63" s="3" customFormat="1" hidden="1">
      <c r="A187" s="16"/>
      <c r="B187" s="16"/>
      <c r="C187" s="16"/>
      <c r="D187" s="308"/>
      <c r="E187" s="318">
        <v>1</v>
      </c>
      <c r="F187" s="319"/>
      <c r="G187" s="322"/>
      <c r="H187" s="321"/>
      <c r="I187" s="322"/>
      <c r="J187" s="320">
        <f>IFERROR(PPMT('2'!$H$13,1,'2'!$H$12,-'2'!$H$11),0)</f>
        <v>0</v>
      </c>
      <c r="K187" s="320">
        <f>IFERROR(PPMT('2'!$H$13,2,'2'!$H$12,-'2'!$H$11),0)</f>
        <v>0</v>
      </c>
      <c r="L187" s="320">
        <f>IFERROR(PPMT('2'!$H$13,3,'2'!$H$12,-'2'!$H$11),0)</f>
        <v>0</v>
      </c>
      <c r="M187" s="320">
        <f>IFERROR(PPMT('2'!$H$13,4,'2'!$H$12,-'2'!$H$11),0)</f>
        <v>0</v>
      </c>
      <c r="N187" s="312"/>
      <c r="O187" s="275"/>
      <c r="P187" s="275"/>
      <c r="Q187" s="15"/>
      <c r="R187" s="15"/>
      <c r="S187" s="15"/>
      <c r="T187" s="15"/>
      <c r="U187" s="15"/>
      <c r="AB187" s="16"/>
      <c r="AC187" s="16"/>
      <c r="AD187" s="16"/>
      <c r="AE187" s="16"/>
      <c r="AF187" s="16"/>
      <c r="AG187" s="16"/>
      <c r="AH187" s="16"/>
      <c r="AI187" s="16"/>
      <c r="AJ187" s="16"/>
      <c r="AK187" s="16"/>
      <c r="AL187" s="16"/>
      <c r="AM187" s="16"/>
      <c r="AN187" s="16"/>
      <c r="AO187" s="16"/>
      <c r="AP187" s="16"/>
      <c r="AQ187" s="16"/>
      <c r="AR187" s="16"/>
      <c r="AS187" s="16"/>
      <c r="AT187" s="116"/>
      <c r="AU187" s="116"/>
      <c r="AV187" s="116"/>
      <c r="AW187" s="116"/>
      <c r="AX187" s="116"/>
      <c r="AY187" s="116"/>
      <c r="AZ187" s="116"/>
      <c r="BA187" s="116"/>
      <c r="BB187" s="116"/>
      <c r="BC187" s="116"/>
      <c r="BD187" s="116"/>
      <c r="BE187" s="116"/>
      <c r="BF187" s="116"/>
      <c r="BG187" s="116"/>
      <c r="BH187" s="116"/>
      <c r="BI187" s="116"/>
      <c r="BJ187" s="116"/>
      <c r="BK187" s="117"/>
    </row>
    <row r="188" spans="1:63" s="3" customFormat="1" hidden="1">
      <c r="A188" s="16"/>
      <c r="B188" s="16"/>
      <c r="C188" s="16"/>
      <c r="D188" s="308"/>
      <c r="E188" s="318">
        <v>2</v>
      </c>
      <c r="F188" s="319"/>
      <c r="G188" s="322"/>
      <c r="H188" s="321"/>
      <c r="I188" s="322"/>
      <c r="J188" s="322"/>
      <c r="K188" s="320">
        <f>IFERROR(PPMT('2'!$I$13,1,'2'!$I$12,-'2'!$I$11),0)</f>
        <v>0</v>
      </c>
      <c r="L188" s="320">
        <f>IFERROR(PPMT('2'!$I$13,2,'2'!$I$12,-'2'!$I$11),0)</f>
        <v>0</v>
      </c>
      <c r="M188" s="320">
        <f>IFERROR(PPMT('2'!$I$13,3,'2'!$I$12,-'2'!$I$11),0)</f>
        <v>0</v>
      </c>
      <c r="N188" s="312"/>
      <c r="O188" s="275"/>
      <c r="P188" s="275"/>
      <c r="Q188" s="15"/>
      <c r="R188" s="15"/>
      <c r="S188" s="15"/>
      <c r="T188" s="15"/>
      <c r="U188" s="15"/>
      <c r="AB188" s="16"/>
      <c r="AC188" s="16"/>
      <c r="AD188" s="16"/>
      <c r="AE188" s="16"/>
      <c r="AF188" s="16"/>
      <c r="AG188" s="16"/>
      <c r="AH188" s="16"/>
      <c r="AI188" s="16"/>
      <c r="AJ188" s="16"/>
      <c r="AK188" s="16"/>
      <c r="AL188" s="16"/>
      <c r="AM188" s="16"/>
      <c r="AN188" s="16"/>
      <c r="AO188" s="16"/>
      <c r="AP188" s="16"/>
      <c r="AQ188" s="16"/>
      <c r="AR188" s="16"/>
      <c r="AS188" s="16"/>
      <c r="AT188" s="116"/>
      <c r="AU188" s="116"/>
      <c r="AV188" s="116"/>
      <c r="AW188" s="116"/>
      <c r="AX188" s="116"/>
      <c r="AY188" s="116"/>
      <c r="AZ188" s="116"/>
      <c r="BA188" s="116"/>
      <c r="BB188" s="116"/>
      <c r="BC188" s="116"/>
      <c r="BD188" s="116"/>
      <c r="BE188" s="116"/>
      <c r="BF188" s="116"/>
      <c r="BG188" s="116"/>
      <c r="BH188" s="116"/>
      <c r="BI188" s="116"/>
      <c r="BJ188" s="116"/>
      <c r="BK188" s="117"/>
    </row>
    <row r="189" spans="1:63" s="3" customFormat="1" hidden="1">
      <c r="A189" s="16"/>
      <c r="B189" s="16"/>
      <c r="C189" s="16"/>
      <c r="D189" s="308"/>
      <c r="E189" s="318">
        <v>3</v>
      </c>
      <c r="F189" s="319"/>
      <c r="G189" s="322"/>
      <c r="H189" s="321"/>
      <c r="I189" s="322"/>
      <c r="J189" s="322"/>
      <c r="K189" s="322"/>
      <c r="L189" s="320">
        <f>IFERROR(PPMT('2'!$J$13,1,'2'!$J$12,-'2'!$J$11),0)</f>
        <v>0</v>
      </c>
      <c r="M189" s="320">
        <f>IFERROR(PPMT('2'!$J$13,2,'2'!$J$12,-'2'!$J$11),0)</f>
        <v>0</v>
      </c>
      <c r="N189" s="312"/>
      <c r="O189" s="275"/>
      <c r="P189" s="275"/>
      <c r="Q189" s="15"/>
      <c r="R189" s="15"/>
      <c r="S189" s="15"/>
      <c r="T189" s="15"/>
      <c r="U189" s="15"/>
      <c r="AB189" s="16"/>
      <c r="AC189" s="16"/>
      <c r="AD189" s="16"/>
      <c r="AE189" s="16"/>
      <c r="AF189" s="16"/>
      <c r="AG189" s="16"/>
      <c r="AH189" s="16"/>
      <c r="AI189" s="16"/>
      <c r="AJ189" s="16"/>
      <c r="AK189" s="16"/>
      <c r="AL189" s="16"/>
      <c r="AM189" s="16"/>
      <c r="AN189" s="16"/>
      <c r="AO189" s="16"/>
      <c r="AP189" s="16"/>
      <c r="AQ189" s="16"/>
      <c r="AR189" s="16"/>
      <c r="AS189" s="16"/>
      <c r="AT189" s="116"/>
      <c r="AU189" s="116"/>
      <c r="AV189" s="116"/>
      <c r="AW189" s="116"/>
      <c r="AX189" s="116"/>
      <c r="AY189" s="116"/>
      <c r="AZ189" s="116"/>
      <c r="BA189" s="116"/>
      <c r="BB189" s="116"/>
      <c r="BC189" s="116"/>
      <c r="BD189" s="116"/>
      <c r="BE189" s="116"/>
      <c r="BF189" s="116"/>
      <c r="BG189" s="116"/>
      <c r="BH189" s="116"/>
      <c r="BI189" s="116"/>
      <c r="BJ189" s="116"/>
      <c r="BK189" s="117"/>
    </row>
    <row r="190" spans="1:63" s="3" customFormat="1" hidden="1">
      <c r="A190" s="16"/>
      <c r="B190" s="16"/>
      <c r="C190" s="16"/>
      <c r="D190" s="308"/>
      <c r="E190" s="318">
        <v>4</v>
      </c>
      <c r="F190" s="319"/>
      <c r="G190" s="323"/>
      <c r="H190" s="321"/>
      <c r="I190" s="322"/>
      <c r="J190" s="322"/>
      <c r="K190" s="322"/>
      <c r="L190" s="322"/>
      <c r="M190" s="320">
        <f>IFERROR(PPMT('2'!$K$13,1,'2'!$K$12,-'2'!$K$11),0)</f>
        <v>0</v>
      </c>
      <c r="N190" s="312"/>
      <c r="O190" s="275"/>
      <c r="P190" s="275"/>
      <c r="Q190" s="15"/>
      <c r="R190" s="15"/>
      <c r="S190" s="15"/>
      <c r="T190" s="15"/>
      <c r="U190" s="15"/>
      <c r="AB190" s="16"/>
      <c r="AC190" s="16"/>
      <c r="AD190" s="16"/>
      <c r="AE190" s="16"/>
      <c r="AF190" s="16"/>
      <c r="AG190" s="16"/>
      <c r="AH190" s="16"/>
      <c r="AI190" s="16"/>
      <c r="AJ190" s="16"/>
      <c r="AK190" s="16"/>
      <c r="AL190" s="16"/>
      <c r="AM190" s="16"/>
      <c r="AN190" s="16"/>
      <c r="AO190" s="16"/>
      <c r="AP190" s="16"/>
      <c r="AQ190" s="16"/>
      <c r="AR190" s="16"/>
      <c r="AS190" s="16"/>
      <c r="AT190" s="116"/>
      <c r="AU190" s="116"/>
      <c r="AV190" s="116"/>
      <c r="AW190" s="116"/>
      <c r="AX190" s="116"/>
      <c r="AY190" s="116"/>
      <c r="AZ190" s="116"/>
      <c r="BA190" s="116"/>
      <c r="BB190" s="116"/>
      <c r="BC190" s="116"/>
      <c r="BD190" s="116"/>
      <c r="BE190" s="116"/>
      <c r="BF190" s="116"/>
      <c r="BG190" s="116"/>
      <c r="BH190" s="116"/>
      <c r="BI190" s="116"/>
      <c r="BJ190" s="116"/>
      <c r="BK190" s="117"/>
    </row>
    <row r="191" spans="1:63" s="3" customFormat="1" hidden="1">
      <c r="A191" s="16"/>
      <c r="B191" s="16"/>
      <c r="C191" s="16"/>
      <c r="D191" s="308"/>
      <c r="E191" s="324" t="s">
        <v>115</v>
      </c>
      <c r="F191" s="325"/>
      <c r="G191" s="326">
        <f>SUMIF(G186:G190,"&gt;0",G186:G190)</f>
        <v>0</v>
      </c>
      <c r="H191" s="321"/>
      <c r="I191" s="326">
        <f>SUMIF(I186:I190,"&gt;0",I186:I190)</f>
        <v>0</v>
      </c>
      <c r="J191" s="326">
        <f>SUMIF(J186:J190,"&gt;0",J186:J190)</f>
        <v>0</v>
      </c>
      <c r="K191" s="326">
        <f>SUMIF(K186:K190,"&gt;0",K186:K190)</f>
        <v>0</v>
      </c>
      <c r="L191" s="326">
        <f>SUMIF(L186:L190,"&gt;0",L186:L190)</f>
        <v>0</v>
      </c>
      <c r="M191" s="326">
        <f>SUMIF(M186:M190,"&gt;0",M186:M190)</f>
        <v>0</v>
      </c>
      <c r="N191" s="312"/>
      <c r="O191" s="275"/>
      <c r="P191" s="275"/>
      <c r="Q191" s="15"/>
      <c r="R191" s="15"/>
      <c r="S191" s="15"/>
      <c r="T191" s="15"/>
      <c r="U191" s="15"/>
      <c r="AB191" s="16"/>
      <c r="AC191" s="16"/>
      <c r="AD191" s="16"/>
      <c r="AE191" s="16"/>
      <c r="AF191" s="16"/>
      <c r="AG191" s="16"/>
      <c r="AH191" s="16"/>
      <c r="AI191" s="16"/>
      <c r="AJ191" s="16"/>
      <c r="AK191" s="16"/>
      <c r="AL191" s="16"/>
      <c r="AM191" s="16"/>
      <c r="AN191" s="16"/>
      <c r="AO191" s="16"/>
      <c r="AP191" s="16"/>
      <c r="AQ191" s="16"/>
      <c r="AR191" s="16"/>
      <c r="AS191" s="16"/>
      <c r="AT191" s="116"/>
      <c r="AU191" s="116"/>
      <c r="AV191" s="116"/>
      <c r="AW191" s="116"/>
      <c r="AX191" s="116"/>
      <c r="AY191" s="116"/>
      <c r="AZ191" s="116"/>
      <c r="BA191" s="116"/>
      <c r="BB191" s="116"/>
      <c r="BC191" s="116"/>
      <c r="BD191" s="116"/>
      <c r="BE191" s="116"/>
      <c r="BF191" s="116"/>
      <c r="BG191" s="116"/>
      <c r="BH191" s="116"/>
      <c r="BI191" s="116"/>
      <c r="BJ191" s="116"/>
      <c r="BK191" s="117"/>
    </row>
    <row r="192" spans="1:63" s="3" customFormat="1" hidden="1">
      <c r="A192" s="16"/>
      <c r="B192" s="16"/>
      <c r="C192" s="16"/>
      <c r="D192" s="308"/>
      <c r="E192" s="311"/>
      <c r="F192" s="311"/>
      <c r="G192" s="311"/>
      <c r="H192" s="311"/>
      <c r="I192" s="311"/>
      <c r="J192" s="311"/>
      <c r="K192" s="311"/>
      <c r="L192" s="311"/>
      <c r="M192" s="311"/>
      <c r="N192" s="312"/>
      <c r="O192" s="275"/>
      <c r="P192" s="275"/>
      <c r="Q192" s="15"/>
      <c r="R192" s="15"/>
      <c r="S192" s="15"/>
      <c r="T192" s="15"/>
      <c r="U192" s="15"/>
      <c r="AB192" s="16"/>
      <c r="AC192" s="16"/>
      <c r="AD192" s="16"/>
      <c r="AE192" s="16"/>
      <c r="AF192" s="16"/>
      <c r="AG192" s="16"/>
      <c r="AH192" s="16"/>
      <c r="AI192" s="16"/>
      <c r="AJ192" s="16"/>
      <c r="AK192" s="16"/>
      <c r="AL192" s="16"/>
      <c r="AM192" s="16"/>
      <c r="AN192" s="16"/>
      <c r="AO192" s="16"/>
      <c r="AP192" s="16"/>
      <c r="AQ192" s="16"/>
      <c r="AR192" s="16"/>
      <c r="AS192" s="16"/>
      <c r="AT192" s="116"/>
      <c r="AU192" s="116"/>
      <c r="AV192" s="116"/>
      <c r="AW192" s="116"/>
      <c r="AX192" s="116"/>
      <c r="AY192" s="116"/>
      <c r="AZ192" s="116"/>
      <c r="BA192" s="116"/>
      <c r="BB192" s="116"/>
      <c r="BC192" s="116"/>
      <c r="BD192" s="116"/>
      <c r="BE192" s="116"/>
      <c r="BF192" s="116"/>
      <c r="BG192" s="116"/>
      <c r="BH192" s="116"/>
      <c r="BI192" s="116"/>
      <c r="BJ192" s="116"/>
      <c r="BK192" s="117"/>
    </row>
    <row r="193" spans="1:63" s="3" customFormat="1">
      <c r="A193" s="16"/>
      <c r="B193" s="16"/>
      <c r="C193" s="16"/>
      <c r="D193" s="330"/>
      <c r="E193" s="331"/>
      <c r="F193" s="331"/>
      <c r="G193" s="331"/>
      <c r="H193" s="331"/>
      <c r="I193" s="331"/>
      <c r="J193" s="331"/>
      <c r="K193" s="331"/>
      <c r="L193" s="331"/>
      <c r="M193" s="331"/>
      <c r="N193" s="332"/>
      <c r="O193" s="275"/>
      <c r="P193" s="275"/>
      <c r="Q193" s="15"/>
      <c r="R193" s="15"/>
      <c r="S193" s="15"/>
      <c r="T193" s="15"/>
      <c r="U193" s="15"/>
      <c r="AB193" s="16"/>
      <c r="AC193" s="16"/>
      <c r="AD193" s="16"/>
      <c r="AE193" s="16"/>
      <c r="AF193" s="16"/>
      <c r="AG193" s="16"/>
      <c r="AH193" s="16"/>
      <c r="AI193" s="16"/>
      <c r="AJ193" s="16"/>
      <c r="AK193" s="16"/>
      <c r="AL193" s="16"/>
      <c r="AM193" s="16"/>
      <c r="AN193" s="16"/>
      <c r="AO193" s="16"/>
      <c r="AP193" s="16"/>
      <c r="AQ193" s="16"/>
      <c r="AR193" s="16"/>
      <c r="AS193" s="16"/>
      <c r="AT193" s="116"/>
      <c r="AU193" s="116"/>
      <c r="AV193" s="116"/>
      <c r="AW193" s="116"/>
      <c r="AX193" s="116"/>
      <c r="AY193" s="116"/>
      <c r="AZ193" s="116"/>
      <c r="BA193" s="116"/>
      <c r="BB193" s="116"/>
      <c r="BC193" s="116"/>
      <c r="BD193" s="116"/>
      <c r="BE193" s="116"/>
      <c r="BF193" s="116"/>
      <c r="BG193" s="116"/>
      <c r="BH193" s="116"/>
      <c r="BI193" s="116"/>
      <c r="BJ193" s="116"/>
      <c r="BK193" s="117"/>
    </row>
    <row r="194" spans="1:63" s="3" customFormat="1" hidden="1">
      <c r="A194" s="16"/>
      <c r="B194" s="16"/>
      <c r="C194" s="16"/>
      <c r="D194" s="275"/>
      <c r="E194" s="275"/>
      <c r="F194" s="275"/>
      <c r="G194" s="275"/>
      <c r="H194" s="275"/>
      <c r="I194" s="275"/>
      <c r="J194" s="275"/>
      <c r="K194" s="275"/>
      <c r="L194" s="275"/>
      <c r="M194" s="275"/>
      <c r="N194" s="275"/>
      <c r="O194" s="275"/>
      <c r="P194" s="275"/>
      <c r="Q194" s="275"/>
      <c r="R194" s="275"/>
      <c r="S194" s="275"/>
      <c r="T194" s="275"/>
      <c r="U194" s="275"/>
      <c r="V194" s="16"/>
      <c r="W194" s="16"/>
      <c r="X194" s="16"/>
      <c r="Y194" s="16"/>
      <c r="Z194" s="16"/>
      <c r="AA194" s="16"/>
      <c r="AB194" s="16"/>
      <c r="AC194" s="16"/>
      <c r="AD194" s="16"/>
      <c r="AE194" s="16"/>
      <c r="AF194" s="16"/>
      <c r="AG194" s="16"/>
      <c r="AH194" s="16"/>
      <c r="AI194" s="16"/>
      <c r="AJ194" s="16"/>
      <c r="AK194" s="16"/>
      <c r="AL194" s="16"/>
      <c r="AM194" s="16"/>
      <c r="AN194" s="16"/>
      <c r="AO194" s="16"/>
      <c r="AP194" s="16"/>
      <c r="AQ194" s="16"/>
      <c r="AR194" s="16"/>
      <c r="AS194" s="16"/>
      <c r="AT194" s="116"/>
      <c r="AU194" s="116"/>
      <c r="AV194" s="116"/>
      <c r="AW194" s="116"/>
      <c r="AX194" s="116"/>
      <c r="AY194" s="116"/>
      <c r="AZ194" s="116"/>
      <c r="BA194" s="116"/>
      <c r="BB194" s="116"/>
      <c r="BC194" s="116"/>
      <c r="BD194" s="116"/>
      <c r="BE194" s="116"/>
      <c r="BF194" s="116"/>
      <c r="BG194" s="116"/>
      <c r="BH194" s="116"/>
      <c r="BI194" s="116"/>
      <c r="BJ194" s="116"/>
      <c r="BK194" s="117"/>
    </row>
    <row r="195" spans="1:63" s="3" customFormat="1" hidden="1">
      <c r="A195" s="16"/>
      <c r="B195" s="16"/>
      <c r="C195" s="16"/>
      <c r="D195" s="275"/>
      <c r="E195" s="275"/>
      <c r="F195" s="275"/>
      <c r="G195" s="275"/>
      <c r="H195" s="275"/>
      <c r="I195" s="275"/>
      <c r="J195" s="275"/>
      <c r="K195" s="275"/>
      <c r="L195" s="275"/>
      <c r="M195" s="275"/>
      <c r="N195" s="275"/>
      <c r="O195" s="275"/>
      <c r="P195" s="275"/>
      <c r="Q195" s="275"/>
      <c r="R195" s="275"/>
      <c r="S195" s="275"/>
      <c r="T195" s="275"/>
      <c r="U195" s="275"/>
      <c r="V195" s="16"/>
      <c r="W195" s="16"/>
      <c r="X195" s="16"/>
      <c r="Y195" s="16"/>
      <c r="Z195" s="16"/>
      <c r="AA195" s="16"/>
      <c r="AB195" s="16"/>
      <c r="AC195" s="16"/>
      <c r="AD195" s="16"/>
      <c r="AE195" s="16"/>
      <c r="AF195" s="16"/>
      <c r="AG195" s="16"/>
      <c r="AH195" s="16"/>
      <c r="AI195" s="16"/>
      <c r="AJ195" s="16"/>
      <c r="AK195" s="16"/>
      <c r="AL195" s="16"/>
      <c r="AM195" s="16"/>
      <c r="AN195" s="16"/>
      <c r="AO195" s="16"/>
      <c r="AP195" s="16"/>
      <c r="AQ195" s="16"/>
      <c r="AR195" s="16"/>
      <c r="AS195" s="16"/>
      <c r="AT195" s="116"/>
      <c r="AU195" s="116"/>
      <c r="AV195" s="116"/>
      <c r="AW195" s="116"/>
      <c r="AX195" s="116"/>
      <c r="AY195" s="116"/>
      <c r="AZ195" s="116"/>
      <c r="BA195" s="116"/>
      <c r="BB195" s="116"/>
      <c r="BC195" s="116"/>
      <c r="BD195" s="116"/>
      <c r="BE195" s="116"/>
      <c r="BF195" s="116"/>
      <c r="BG195" s="116"/>
      <c r="BH195" s="116"/>
      <c r="BI195" s="116"/>
      <c r="BJ195" s="116"/>
      <c r="BK195" s="117"/>
    </row>
    <row r="196" spans="1:63" s="3" customFormat="1" hidden="1">
      <c r="A196" s="16"/>
      <c r="B196" s="16"/>
      <c r="C196" s="16"/>
      <c r="D196" s="275"/>
      <c r="E196" s="275"/>
      <c r="F196" s="275"/>
      <c r="G196" s="275"/>
      <c r="H196" s="275"/>
      <c r="I196" s="275"/>
      <c r="J196" s="275"/>
      <c r="K196" s="275"/>
      <c r="L196" s="275"/>
      <c r="M196" s="275"/>
      <c r="N196" s="275"/>
      <c r="O196" s="275"/>
      <c r="P196" s="275"/>
      <c r="Q196" s="275"/>
      <c r="R196" s="275"/>
      <c r="S196" s="275"/>
      <c r="T196" s="275"/>
      <c r="U196" s="275"/>
      <c r="V196" s="16"/>
      <c r="W196" s="16"/>
      <c r="X196" s="16"/>
      <c r="Y196" s="16"/>
      <c r="Z196" s="16"/>
      <c r="AA196" s="16"/>
      <c r="AB196" s="16"/>
      <c r="AC196" s="16"/>
      <c r="AD196" s="16"/>
      <c r="AE196" s="16"/>
      <c r="AF196" s="16"/>
      <c r="AG196" s="16"/>
      <c r="AH196" s="16"/>
      <c r="AI196" s="16"/>
      <c r="AJ196" s="16"/>
      <c r="AK196" s="16"/>
      <c r="AL196" s="16"/>
      <c r="AM196" s="16"/>
      <c r="AN196" s="16"/>
      <c r="AO196" s="16"/>
      <c r="AP196" s="16"/>
      <c r="AQ196" s="16"/>
      <c r="AR196" s="16"/>
      <c r="AS196" s="16"/>
      <c r="AT196" s="116"/>
      <c r="AU196" s="116"/>
      <c r="AV196" s="116"/>
      <c r="AW196" s="116"/>
      <c r="AX196" s="116"/>
      <c r="AY196" s="116"/>
      <c r="AZ196" s="116"/>
      <c r="BA196" s="116"/>
      <c r="BB196" s="116"/>
      <c r="BC196" s="116"/>
      <c r="BD196" s="116"/>
      <c r="BE196" s="116"/>
      <c r="BF196" s="116"/>
      <c r="BG196" s="116"/>
      <c r="BH196" s="116"/>
      <c r="BI196" s="116"/>
      <c r="BJ196" s="116"/>
      <c r="BK196" s="117"/>
    </row>
    <row r="197" spans="1:63" s="3" customFormat="1">
      <c r="A197" s="16"/>
      <c r="B197" s="16"/>
      <c r="C197" s="16"/>
      <c r="D197" s="443" t="s">
        <v>163</v>
      </c>
      <c r="E197" s="444"/>
      <c r="F197" s="444"/>
      <c r="G197" s="444"/>
      <c r="H197" s="444"/>
      <c r="I197" s="444"/>
      <c r="J197" s="444"/>
      <c r="K197" s="444"/>
      <c r="L197" s="445"/>
      <c r="M197" s="368"/>
      <c r="N197" s="368"/>
      <c r="O197" s="368"/>
      <c r="P197" s="368"/>
      <c r="Q197" s="368"/>
      <c r="R197" s="368"/>
      <c r="S197" s="368"/>
      <c r="T197" s="275"/>
      <c r="U197" s="275"/>
      <c r="V197" s="16"/>
      <c r="W197" s="16"/>
      <c r="X197" s="16"/>
      <c r="Y197" s="16"/>
      <c r="Z197" s="16"/>
      <c r="AA197" s="16"/>
      <c r="AB197" s="16"/>
      <c r="AC197" s="16"/>
      <c r="AD197" s="16"/>
      <c r="AE197" s="16"/>
      <c r="AF197" s="16"/>
      <c r="AG197" s="16"/>
      <c r="AH197" s="16"/>
      <c r="AI197" s="16"/>
      <c r="AJ197" s="16"/>
      <c r="AK197" s="16"/>
      <c r="AL197" s="16"/>
      <c r="AM197" s="16"/>
      <c r="AN197" s="16"/>
      <c r="AO197" s="16"/>
      <c r="AP197" s="16"/>
      <c r="AQ197" s="16"/>
      <c r="AR197" s="16"/>
      <c r="AS197" s="16"/>
      <c r="AT197" s="116"/>
      <c r="AU197" s="116"/>
      <c r="AV197" s="116"/>
      <c r="AW197" s="116"/>
      <c r="AX197" s="116"/>
      <c r="AY197" s="116"/>
      <c r="AZ197" s="116"/>
      <c r="BA197" s="116"/>
      <c r="BB197" s="116"/>
      <c r="BC197" s="116"/>
      <c r="BD197" s="116"/>
      <c r="BE197" s="116"/>
      <c r="BF197" s="116"/>
      <c r="BG197" s="116"/>
      <c r="BH197" s="116"/>
      <c r="BI197" s="116"/>
      <c r="BJ197" s="116"/>
      <c r="BK197" s="117"/>
    </row>
    <row r="198" spans="1:63" s="3" customFormat="1" hidden="1">
      <c r="A198" s="16"/>
      <c r="B198" s="16"/>
      <c r="C198" s="16"/>
      <c r="D198" s="378" t="s">
        <v>164</v>
      </c>
      <c r="E198" s="116"/>
      <c r="F198" s="116"/>
      <c r="G198" s="288">
        <f>'4'!J28</f>
        <v>0</v>
      </c>
      <c r="H198" s="288">
        <f>'4'!K28</f>
        <v>0</v>
      </c>
      <c r="I198" s="288">
        <f>'4'!L28</f>
        <v>0</v>
      </c>
      <c r="J198" s="288">
        <f>'4'!M28</f>
        <v>0</v>
      </c>
      <c r="K198" s="288">
        <f>'4'!N28</f>
        <v>0</v>
      </c>
      <c r="L198" s="379"/>
      <c r="M198" s="368"/>
      <c r="N198" s="368"/>
      <c r="O198" s="368"/>
      <c r="P198" s="368"/>
      <c r="Q198" s="368"/>
      <c r="R198" s="368"/>
      <c r="S198" s="368"/>
      <c r="T198" s="368"/>
      <c r="U198" s="368">
        <f>Q193-(Q193*G198)</f>
        <v>0</v>
      </c>
      <c r="V198" s="16"/>
      <c r="W198" s="16"/>
      <c r="X198" s="16"/>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16"/>
      <c r="AU198" s="116"/>
      <c r="AV198" s="116"/>
      <c r="AW198" s="116"/>
      <c r="AX198" s="116"/>
      <c r="AY198" s="116"/>
      <c r="AZ198" s="116"/>
      <c r="BA198" s="116"/>
      <c r="BB198" s="116"/>
      <c r="BC198" s="116"/>
      <c r="BD198" s="116"/>
      <c r="BE198" s="116"/>
      <c r="BF198" s="116"/>
      <c r="BG198" s="116"/>
      <c r="BH198" s="116"/>
      <c r="BI198" s="116"/>
      <c r="BJ198" s="116"/>
      <c r="BK198" s="117"/>
    </row>
    <row r="199" spans="1:63" s="3" customFormat="1" hidden="1">
      <c r="A199" s="16"/>
      <c r="B199" s="16"/>
      <c r="C199" s="16"/>
      <c r="D199" s="378" t="s">
        <v>165</v>
      </c>
      <c r="E199" s="116"/>
      <c r="F199" s="116"/>
      <c r="G199" s="368">
        <f>G7-(G7*G198)</f>
        <v>0</v>
      </c>
      <c r="H199" s="368">
        <f>H7-(H7*H198)</f>
        <v>0</v>
      </c>
      <c r="I199" s="368">
        <f>I7-(I7*I198)</f>
        <v>0</v>
      </c>
      <c r="J199" s="368">
        <f>J7-(J7*J198)</f>
        <v>0</v>
      </c>
      <c r="K199" s="368">
        <f>K7-(K7*K198)</f>
        <v>0</v>
      </c>
      <c r="L199" s="380"/>
      <c r="M199" s="368"/>
      <c r="N199" s="368"/>
      <c r="O199" s="368"/>
      <c r="P199" s="368"/>
      <c r="Q199" s="368"/>
      <c r="R199" s="368"/>
      <c r="S199" s="368"/>
      <c r="T199" s="368"/>
      <c r="U199" s="368">
        <f>SUM(G199:R199)</f>
        <v>0</v>
      </c>
      <c r="V199" s="16"/>
      <c r="W199" s="16"/>
      <c r="X199" s="16"/>
      <c r="Y199" s="16"/>
      <c r="Z199" s="16"/>
      <c r="AA199" s="16"/>
      <c r="AB199" s="16"/>
      <c r="AC199" s="16"/>
      <c r="AD199" s="16"/>
      <c r="AE199" s="16"/>
      <c r="AF199" s="16"/>
      <c r="AG199" s="16"/>
      <c r="AH199" s="16"/>
      <c r="AI199" s="16"/>
      <c r="AJ199" s="16"/>
      <c r="AK199" s="16"/>
      <c r="AL199" s="16"/>
      <c r="AM199" s="16"/>
      <c r="AN199" s="16"/>
      <c r="AO199" s="16"/>
      <c r="AP199" s="16"/>
      <c r="AQ199" s="16"/>
      <c r="AR199" s="16"/>
      <c r="AS199" s="16"/>
      <c r="AT199" s="116"/>
      <c r="AU199" s="116"/>
      <c r="AV199" s="116"/>
      <c r="AW199" s="116"/>
      <c r="AX199" s="116"/>
      <c r="AY199" s="116"/>
      <c r="AZ199" s="116"/>
      <c r="BA199" s="116"/>
      <c r="BB199" s="116"/>
      <c r="BC199" s="116"/>
      <c r="BD199" s="116"/>
      <c r="BE199" s="116"/>
      <c r="BF199" s="116"/>
      <c r="BG199" s="116"/>
      <c r="BH199" s="116"/>
      <c r="BI199" s="116"/>
      <c r="BJ199" s="116"/>
      <c r="BK199" s="117"/>
    </row>
    <row r="200" spans="1:63" s="3" customFormat="1" ht="13.8" hidden="1">
      <c r="A200" s="16"/>
      <c r="B200" s="16"/>
      <c r="C200" s="124"/>
      <c r="D200" s="378" t="s">
        <v>166</v>
      </c>
      <c r="E200" s="116"/>
      <c r="F200" s="116"/>
      <c r="G200" s="369">
        <f>'1'!$F$36</f>
        <v>0</v>
      </c>
      <c r="H200" s="368">
        <f>+G206</f>
        <v>0</v>
      </c>
      <c r="I200" s="368">
        <f>+H206</f>
        <v>0</v>
      </c>
      <c r="J200" s="368">
        <f>+I206</f>
        <v>0</v>
      </c>
      <c r="K200" s="368">
        <f>+J206</f>
        <v>0</v>
      </c>
      <c r="L200" s="379"/>
      <c r="M200" s="368"/>
      <c r="N200" s="368"/>
      <c r="O200" s="368"/>
      <c r="P200" s="368"/>
      <c r="Q200" s="368"/>
      <c r="R200" s="368"/>
      <c r="S200" s="368"/>
      <c r="T200" s="368"/>
      <c r="U200" s="368"/>
      <c r="V200" s="16"/>
      <c r="W200" s="16"/>
      <c r="X200" s="16"/>
      <c r="Y200" s="16"/>
      <c r="Z200" s="16"/>
      <c r="AA200" s="16"/>
      <c r="AB200" s="16"/>
      <c r="AC200" s="16"/>
      <c r="AD200" s="16"/>
      <c r="AE200" s="16"/>
      <c r="AF200" s="16"/>
      <c r="AG200" s="16"/>
      <c r="AH200" s="16"/>
      <c r="AI200" s="16"/>
      <c r="AJ200" s="16"/>
      <c r="AK200" s="16"/>
      <c r="AL200" s="16"/>
      <c r="AM200" s="16"/>
      <c r="AN200" s="16"/>
      <c r="AO200" s="16"/>
      <c r="AP200" s="16"/>
      <c r="AQ200" s="16"/>
      <c r="AR200" s="16"/>
      <c r="AS200" s="16"/>
      <c r="AT200" s="116"/>
      <c r="AU200" s="116"/>
      <c r="AV200" s="116"/>
      <c r="AW200" s="116"/>
      <c r="AX200" s="116"/>
      <c r="AY200" s="116"/>
      <c r="AZ200" s="116"/>
      <c r="BA200" s="116"/>
      <c r="BB200" s="116"/>
      <c r="BC200" s="116"/>
      <c r="BD200" s="116"/>
      <c r="BE200" s="116"/>
      <c r="BF200" s="116"/>
      <c r="BG200" s="116"/>
      <c r="BH200" s="116"/>
      <c r="BI200" s="116"/>
      <c r="BJ200" s="116"/>
      <c r="BK200" s="117"/>
    </row>
    <row r="201" spans="1:63" s="3" customFormat="1" ht="13.8" hidden="1">
      <c r="A201" s="16"/>
      <c r="B201" s="16"/>
      <c r="C201" s="125"/>
      <c r="D201" s="378" t="s">
        <v>167</v>
      </c>
      <c r="E201" s="116"/>
      <c r="F201" s="116"/>
      <c r="G201" s="369">
        <f>$G$200</f>
        <v>0</v>
      </c>
      <c r="H201" s="368">
        <f>+G201</f>
        <v>0</v>
      </c>
      <c r="I201" s="368">
        <f>+H201</f>
        <v>0</v>
      </c>
      <c r="J201" s="368">
        <f>+I201</f>
        <v>0</v>
      </c>
      <c r="K201" s="368">
        <f>+J201</f>
        <v>0</v>
      </c>
      <c r="L201" s="379"/>
      <c r="M201" s="368"/>
      <c r="N201" s="368"/>
      <c r="O201" s="368"/>
      <c r="P201" s="368"/>
      <c r="Q201" s="368"/>
      <c r="R201" s="368"/>
      <c r="S201" s="368"/>
      <c r="T201" s="368"/>
      <c r="U201" s="368"/>
      <c r="V201" s="16"/>
      <c r="W201" s="16"/>
      <c r="X201" s="16"/>
      <c r="Y201" s="16"/>
      <c r="Z201" s="16"/>
      <c r="AA201" s="16"/>
      <c r="AB201" s="16"/>
      <c r="AC201" s="16"/>
      <c r="AD201" s="16"/>
      <c r="AE201" s="16"/>
      <c r="AF201" s="16"/>
      <c r="AG201" s="16"/>
      <c r="AH201" s="16"/>
      <c r="AI201" s="16"/>
      <c r="AJ201" s="16"/>
      <c r="AK201" s="16"/>
      <c r="AL201" s="16"/>
      <c r="AM201" s="16"/>
      <c r="AN201" s="16"/>
      <c r="AO201" s="16"/>
      <c r="AP201" s="16"/>
      <c r="AQ201" s="16"/>
      <c r="AR201" s="16"/>
      <c r="AS201" s="16"/>
      <c r="AT201" s="116"/>
      <c r="AU201" s="116"/>
      <c r="AV201" s="116"/>
      <c r="AW201" s="116"/>
      <c r="AX201" s="116"/>
      <c r="AY201" s="116"/>
      <c r="AZ201" s="116"/>
      <c r="BA201" s="116"/>
      <c r="BB201" s="116"/>
      <c r="BC201" s="116"/>
      <c r="BD201" s="116"/>
      <c r="BE201" s="116"/>
      <c r="BF201" s="116"/>
      <c r="BG201" s="116"/>
      <c r="BH201" s="116"/>
      <c r="BI201" s="116"/>
      <c r="BJ201" s="116"/>
      <c r="BK201" s="117"/>
    </row>
    <row r="202" spans="1:63" s="3" customFormat="1" hidden="1">
      <c r="A202" s="16"/>
      <c r="B202" s="16"/>
      <c r="C202" s="16"/>
      <c r="D202" s="378" t="s">
        <v>168</v>
      </c>
      <c r="E202" s="116"/>
      <c r="F202" s="116"/>
      <c r="G202" s="368">
        <f>+G201+G199</f>
        <v>0</v>
      </c>
      <c r="H202" s="368">
        <f>+H201+H199</f>
        <v>0</v>
      </c>
      <c r="I202" s="368">
        <f>+I201+I199</f>
        <v>0</v>
      </c>
      <c r="J202" s="368">
        <f>+J201+J199</f>
        <v>0</v>
      </c>
      <c r="K202" s="368">
        <f>+K201+K199</f>
        <v>0</v>
      </c>
      <c r="L202" s="379"/>
      <c r="M202" s="368"/>
      <c r="N202" s="368"/>
      <c r="O202" s="368"/>
      <c r="P202" s="368"/>
      <c r="Q202" s="368"/>
      <c r="R202" s="368"/>
      <c r="S202" s="368"/>
      <c r="T202" s="368"/>
      <c r="U202" s="368"/>
      <c r="V202" s="16"/>
      <c r="W202" s="16"/>
      <c r="X202" s="16"/>
      <c r="Y202" s="16"/>
      <c r="Z202" s="16"/>
      <c r="AA202" s="16"/>
      <c r="AB202" s="16"/>
      <c r="AC202" s="16"/>
      <c r="AD202" s="16"/>
      <c r="AE202" s="16"/>
      <c r="AF202" s="16"/>
      <c r="AG202" s="16"/>
      <c r="AH202" s="16"/>
      <c r="AI202" s="16"/>
      <c r="AJ202" s="16"/>
      <c r="AK202" s="16"/>
      <c r="AL202" s="16"/>
      <c r="AM202" s="16"/>
      <c r="AN202" s="16"/>
      <c r="AO202" s="16"/>
      <c r="AP202" s="16"/>
      <c r="AQ202" s="16"/>
      <c r="AR202" s="16"/>
      <c r="AS202" s="16"/>
      <c r="AT202" s="116"/>
      <c r="AU202" s="116"/>
      <c r="AV202" s="116"/>
      <c r="AW202" s="116"/>
      <c r="AX202" s="116"/>
      <c r="AY202" s="116"/>
      <c r="AZ202" s="116"/>
      <c r="BA202" s="116"/>
      <c r="BB202" s="116"/>
      <c r="BC202" s="116"/>
      <c r="BD202" s="116"/>
      <c r="BE202" s="116"/>
      <c r="BF202" s="116"/>
      <c r="BG202" s="116"/>
      <c r="BH202" s="116"/>
      <c r="BI202" s="116"/>
      <c r="BJ202" s="116"/>
      <c r="BK202" s="117"/>
    </row>
    <row r="203" spans="1:63" s="3" customFormat="1" ht="3" hidden="1" customHeight="1">
      <c r="A203" s="16"/>
      <c r="B203" s="16"/>
      <c r="C203" s="16"/>
      <c r="D203" s="378" t="s">
        <v>169</v>
      </c>
      <c r="E203" s="116"/>
      <c r="F203" s="116"/>
      <c r="G203" s="368">
        <f>+G200-G202</f>
        <v>0</v>
      </c>
      <c r="H203" s="368">
        <f>+H200-H202</f>
        <v>0</v>
      </c>
      <c r="I203" s="368">
        <f>+I200-I202</f>
        <v>0</v>
      </c>
      <c r="J203" s="368">
        <f>+J200-J202</f>
        <v>0</v>
      </c>
      <c r="K203" s="368">
        <f>+K200-K202</f>
        <v>0</v>
      </c>
      <c r="L203" s="379"/>
      <c r="M203" s="368"/>
      <c r="N203" s="368"/>
      <c r="O203" s="368"/>
      <c r="P203" s="368"/>
      <c r="Q203" s="368"/>
      <c r="R203" s="368"/>
      <c r="S203" s="368"/>
      <c r="T203" s="368"/>
      <c r="U203" s="368"/>
      <c r="V203" s="16"/>
      <c r="W203" s="16"/>
      <c r="X203" s="16"/>
      <c r="Y203" s="16"/>
      <c r="Z203" s="16"/>
      <c r="AA203" s="16"/>
      <c r="AB203" s="16"/>
      <c r="AC203" s="16"/>
      <c r="AD203" s="16"/>
      <c r="AE203" s="16"/>
      <c r="AF203" s="16"/>
      <c r="AG203" s="16"/>
      <c r="AH203" s="16"/>
      <c r="AI203" s="16"/>
      <c r="AJ203" s="16"/>
      <c r="AK203" s="16"/>
      <c r="AL203" s="16"/>
      <c r="AM203" s="16"/>
      <c r="AN203" s="16"/>
      <c r="AO203" s="16"/>
      <c r="AP203" s="16"/>
      <c r="AQ203" s="16"/>
      <c r="AR203" s="16"/>
      <c r="AS203" s="16"/>
      <c r="AT203" s="116"/>
      <c r="AU203" s="116"/>
      <c r="AV203" s="116"/>
      <c r="AW203" s="116"/>
      <c r="AX203" s="116"/>
      <c r="AY203" s="116"/>
      <c r="AZ203" s="116"/>
      <c r="BA203" s="116"/>
      <c r="BB203" s="116"/>
      <c r="BC203" s="116"/>
      <c r="BD203" s="116"/>
      <c r="BE203" s="116"/>
      <c r="BF203" s="116"/>
      <c r="BG203" s="116"/>
      <c r="BH203" s="116"/>
      <c r="BI203" s="116"/>
      <c r="BJ203" s="116"/>
      <c r="BK203" s="117"/>
    </row>
    <row r="204" spans="1:63" s="3" customFormat="1" hidden="1">
      <c r="A204" s="16"/>
      <c r="B204" s="16"/>
      <c r="C204" s="16"/>
      <c r="D204" s="378" t="s">
        <v>170</v>
      </c>
      <c r="E204" s="116"/>
      <c r="F204" s="116"/>
      <c r="G204" s="368">
        <f>+IF(G203&lt;0,-G203,0)</f>
        <v>0</v>
      </c>
      <c r="H204" s="368">
        <f>+IF(H203&lt;0,-H203,0)</f>
        <v>0</v>
      </c>
      <c r="I204" s="368">
        <f>+IF(I203&lt;0,-I203,0)</f>
        <v>0</v>
      </c>
      <c r="J204" s="368">
        <f>+IF(J203&lt;0,-J203,0)</f>
        <v>0</v>
      </c>
      <c r="K204" s="368">
        <f>+IF(K203&lt;0,-K203,0)</f>
        <v>0</v>
      </c>
      <c r="L204" s="379"/>
      <c r="M204" s="368"/>
      <c r="N204" s="368"/>
      <c r="O204" s="368"/>
      <c r="P204" s="368"/>
      <c r="Q204" s="368"/>
      <c r="R204" s="368"/>
      <c r="S204" s="368"/>
      <c r="T204" s="368"/>
      <c r="U204" s="368"/>
      <c r="V204" s="16"/>
      <c r="W204" s="16"/>
      <c r="X204" s="16"/>
      <c r="Y204" s="16"/>
      <c r="Z204" s="16"/>
      <c r="AA204" s="16"/>
      <c r="AB204" s="16"/>
      <c r="AC204" s="16"/>
      <c r="AD204" s="16"/>
      <c r="AE204" s="16"/>
      <c r="AF204" s="16"/>
      <c r="AG204" s="16"/>
      <c r="AH204" s="16"/>
      <c r="AI204" s="16"/>
      <c r="AJ204" s="16"/>
      <c r="AK204" s="16"/>
      <c r="AL204" s="16"/>
      <c r="AM204" s="16"/>
      <c r="AN204" s="16"/>
      <c r="AO204" s="16"/>
      <c r="AP204" s="16"/>
      <c r="AQ204" s="16"/>
      <c r="AR204" s="16"/>
      <c r="AS204" s="16"/>
      <c r="AT204" s="116"/>
      <c r="AU204" s="116"/>
      <c r="AV204" s="116"/>
      <c r="AW204" s="116"/>
      <c r="AX204" s="116"/>
      <c r="AY204" s="116"/>
      <c r="AZ204" s="116"/>
      <c r="BA204" s="116"/>
      <c r="BB204" s="116"/>
      <c r="BC204" s="116"/>
      <c r="BD204" s="116"/>
      <c r="BE204" s="116"/>
      <c r="BF204" s="116"/>
      <c r="BG204" s="116"/>
      <c r="BH204" s="116"/>
      <c r="BI204" s="116"/>
      <c r="BJ204" s="116"/>
      <c r="BK204" s="117"/>
    </row>
    <row r="205" spans="1:63" s="3" customFormat="1" ht="3" hidden="1" customHeight="1">
      <c r="A205" s="16"/>
      <c r="B205" s="16"/>
      <c r="C205" s="16"/>
      <c r="D205" s="378" t="s">
        <v>171</v>
      </c>
      <c r="E205" s="116"/>
      <c r="F205" s="116"/>
      <c r="G205" s="368">
        <f>G204</f>
        <v>0</v>
      </c>
      <c r="H205" s="368">
        <f>H204</f>
        <v>0</v>
      </c>
      <c r="I205" s="368">
        <f>I204</f>
        <v>0</v>
      </c>
      <c r="J205" s="368">
        <f>J204</f>
        <v>0</v>
      </c>
      <c r="K205" s="368">
        <f>K204</f>
        <v>0</v>
      </c>
      <c r="L205" s="379"/>
      <c r="M205" s="368"/>
      <c r="N205" s="368"/>
      <c r="O205" s="368"/>
      <c r="P205" s="368"/>
      <c r="Q205" s="368"/>
      <c r="R205" s="368"/>
      <c r="S205" s="368"/>
      <c r="T205" s="368"/>
      <c r="U205" s="368"/>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16"/>
      <c r="AU205" s="116"/>
      <c r="AV205" s="116"/>
      <c r="AW205" s="116"/>
      <c r="AX205" s="116"/>
      <c r="AY205" s="116"/>
      <c r="AZ205" s="116"/>
      <c r="BA205" s="116"/>
      <c r="BB205" s="116"/>
      <c r="BC205" s="116"/>
      <c r="BD205" s="116"/>
      <c r="BE205" s="116"/>
      <c r="BF205" s="116"/>
      <c r="BG205" s="116"/>
      <c r="BH205" s="116"/>
      <c r="BI205" s="116"/>
      <c r="BJ205" s="116"/>
      <c r="BK205" s="117"/>
    </row>
    <row r="206" spans="1:63" s="3" customFormat="1" hidden="1">
      <c r="A206" s="16"/>
      <c r="B206" s="16"/>
      <c r="C206" s="16"/>
      <c r="D206" s="381" t="s">
        <v>172</v>
      </c>
      <c r="E206" s="446"/>
      <c r="F206" s="446"/>
      <c r="G206" s="447">
        <f>+(G200-G199)+G205</f>
        <v>0</v>
      </c>
      <c r="H206" s="447">
        <f>+(H200-H199)+H205</f>
        <v>0</v>
      </c>
      <c r="I206" s="447">
        <f>+(I200-I199)+I205</f>
        <v>0</v>
      </c>
      <c r="J206" s="447">
        <f>+(J200-J199)+J205</f>
        <v>0</v>
      </c>
      <c r="K206" s="447">
        <f>+(K200-K199)+K205</f>
        <v>0</v>
      </c>
      <c r="L206" s="382"/>
      <c r="M206" s="368"/>
      <c r="N206" s="368"/>
      <c r="O206" s="368"/>
      <c r="P206" s="368"/>
      <c r="Q206" s="368"/>
      <c r="R206" s="368"/>
      <c r="S206" s="368"/>
      <c r="T206" s="368"/>
      <c r="U206" s="368"/>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16"/>
      <c r="AU206" s="116"/>
      <c r="AV206" s="116"/>
      <c r="AW206" s="116"/>
      <c r="AX206" s="116"/>
      <c r="AY206" s="116"/>
      <c r="AZ206" s="116"/>
      <c r="BA206" s="116"/>
      <c r="BB206" s="116"/>
      <c r="BC206" s="116"/>
      <c r="BD206" s="116"/>
      <c r="BE206" s="116"/>
      <c r="BF206" s="116"/>
      <c r="BG206" s="116"/>
      <c r="BH206" s="116"/>
      <c r="BI206" s="116"/>
      <c r="BJ206" s="116"/>
      <c r="BK206" s="117"/>
    </row>
    <row r="207" spans="1:63" s="3" customFormat="1" ht="3" customHeight="1">
      <c r="A207" s="16"/>
      <c r="B207" s="16"/>
      <c r="C207" s="16"/>
      <c r="D207" s="404"/>
      <c r="E207" s="284"/>
      <c r="F207" s="284"/>
      <c r="G207" s="284"/>
      <c r="H207" s="284"/>
      <c r="I207" s="284"/>
      <c r="J207" s="284"/>
      <c r="K207" s="284"/>
      <c r="L207" s="436"/>
      <c r="M207" s="275"/>
      <c r="N207" s="275"/>
      <c r="O207" s="275"/>
      <c r="P207" s="275"/>
      <c r="Q207" s="275"/>
      <c r="R207" s="275"/>
      <c r="S207" s="275"/>
      <c r="T207" s="275"/>
      <c r="U207" s="275"/>
      <c r="V207" s="16"/>
      <c r="W207" s="16"/>
      <c r="X207" s="16"/>
      <c r="Y207" s="16"/>
      <c r="Z207" s="16"/>
      <c r="AA207" s="16"/>
      <c r="AB207" s="16"/>
      <c r="AC207" s="16"/>
      <c r="AD207" s="16"/>
      <c r="AE207" s="16"/>
      <c r="AF207" s="16"/>
      <c r="AG207" s="16"/>
      <c r="AH207" s="16"/>
      <c r="AI207" s="16"/>
      <c r="AJ207" s="16"/>
      <c r="AK207" s="16"/>
      <c r="AL207" s="16"/>
      <c r="AM207" s="16"/>
      <c r="AN207" s="16"/>
      <c r="AO207" s="16"/>
      <c r="AP207" s="16"/>
      <c r="AQ207" s="16"/>
      <c r="AR207" s="16"/>
      <c r="AS207" s="16"/>
      <c r="AT207" s="116"/>
      <c r="AU207" s="116"/>
      <c r="AV207" s="116"/>
      <c r="AW207" s="116"/>
      <c r="AX207" s="116"/>
      <c r="AY207" s="116"/>
      <c r="AZ207" s="116"/>
      <c r="BA207" s="116"/>
      <c r="BB207" s="116"/>
      <c r="BC207" s="116"/>
      <c r="BD207" s="116"/>
      <c r="BE207" s="116"/>
      <c r="BF207" s="116"/>
      <c r="BG207" s="116"/>
      <c r="BH207" s="116"/>
      <c r="BI207" s="116"/>
      <c r="BJ207" s="116"/>
      <c r="BK207" s="117"/>
    </row>
    <row r="208" spans="1:63" s="3" customFormat="1">
      <c r="A208" s="16"/>
      <c r="B208" s="16"/>
      <c r="C208" s="16"/>
      <c r="D208" s="448" t="str">
        <f>IF(Balances!F30="NO CUADRA",1,IF(Balances!G30="NO CUADRA",2,IF(Balances!H30="NO CUADRA",3,IF(Balances!I30="NO CUADRA",4,IF(Balances!J30="NO CUADRA",5,"OK")))))</f>
        <v>OK</v>
      </c>
      <c r="E208" s="373" t="s">
        <v>174</v>
      </c>
      <c r="F208" s="311"/>
      <c r="G208" s="311"/>
      <c r="H208" s="275"/>
      <c r="I208" s="275"/>
      <c r="J208" s="275"/>
      <c r="K208" s="275"/>
      <c r="L208" s="275"/>
      <c r="M208" s="275"/>
      <c r="N208" s="275"/>
      <c r="O208" s="275"/>
      <c r="P208" s="275"/>
      <c r="Q208" s="275"/>
      <c r="R208" s="275"/>
      <c r="S208" s="275"/>
      <c r="T208" s="275"/>
      <c r="U208" s="275"/>
      <c r="V208" s="16"/>
      <c r="W208" s="16"/>
      <c r="X208" s="16"/>
      <c r="Y208" s="16"/>
      <c r="Z208" s="16"/>
      <c r="AA208" s="16"/>
      <c r="AB208" s="16"/>
      <c r="AC208" s="16"/>
      <c r="AD208" s="16"/>
      <c r="AE208" s="16"/>
      <c r="AF208" s="16"/>
      <c r="AG208" s="16"/>
      <c r="AH208" s="16"/>
      <c r="AI208" s="16"/>
      <c r="AJ208" s="16"/>
      <c r="AK208" s="16"/>
      <c r="AL208" s="16"/>
      <c r="AM208" s="16"/>
      <c r="AN208" s="16"/>
      <c r="AO208" s="16"/>
      <c r="AP208" s="16"/>
      <c r="AQ208" s="16"/>
      <c r="AR208" s="16"/>
      <c r="AS208" s="16"/>
      <c r="AT208" s="116"/>
      <c r="AU208" s="116"/>
      <c r="AV208" s="116"/>
      <c r="AW208" s="116"/>
      <c r="AX208" s="116"/>
      <c r="AY208" s="116"/>
      <c r="AZ208" s="116"/>
      <c r="BA208" s="116"/>
      <c r="BB208" s="116"/>
      <c r="BC208" s="116"/>
      <c r="BD208" s="116"/>
      <c r="BE208" s="116"/>
      <c r="BF208" s="116"/>
      <c r="BG208" s="116"/>
      <c r="BH208" s="116"/>
      <c r="BI208" s="116"/>
      <c r="BJ208" s="116"/>
      <c r="BK208" s="117"/>
    </row>
    <row r="209" spans="1:63" s="3" customFormat="1">
      <c r="A209" s="16"/>
      <c r="B209" s="16"/>
      <c r="C209" s="16"/>
      <c r="D209" s="374" t="str">
        <f>IF(D208="ok","","&lt; Los balances no cuadran, revisa que las inversiones y la financiación coincidan. HOJA 2")</f>
        <v/>
      </c>
      <c r="E209" s="450"/>
      <c r="F209" s="450"/>
      <c r="G209" s="451"/>
      <c r="H209" s="450"/>
      <c r="I209" s="450"/>
      <c r="J209" s="450"/>
      <c r="K209" s="452" t="s">
        <v>176</v>
      </c>
      <c r="L209" s="458" t="str">
        <f>IF(D209="","El balance esta CUADRADO","BALANCE DESCUADRADO: REVISAR")</f>
        <v>El balance esta CUADRADO</v>
      </c>
      <c r="M209" s="275"/>
      <c r="N209" s="275"/>
      <c r="O209" s="275"/>
      <c r="P209" s="275"/>
      <c r="Q209" s="275"/>
      <c r="R209" s="275"/>
      <c r="S209" s="275"/>
      <c r="T209" s="275"/>
      <c r="U209" s="275"/>
      <c r="V209" s="16"/>
      <c r="W209" s="16"/>
      <c r="X209" s="16"/>
      <c r="Y209" s="16"/>
      <c r="Z209" s="16"/>
      <c r="AA209" s="16"/>
      <c r="AB209" s="16"/>
      <c r="AC209" s="16"/>
      <c r="AD209" s="16"/>
      <c r="AE209" s="16"/>
      <c r="AF209" s="16"/>
      <c r="AG209" s="16"/>
      <c r="AH209" s="16"/>
      <c r="AI209" s="16"/>
      <c r="AJ209" s="16"/>
      <c r="AK209" s="16"/>
      <c r="AL209" s="16"/>
      <c r="AM209" s="16"/>
      <c r="AN209" s="16"/>
      <c r="AO209" s="16"/>
      <c r="AP209" s="16"/>
      <c r="AQ209" s="16"/>
      <c r="AR209" s="16"/>
      <c r="AS209" s="16"/>
      <c r="AT209" s="116"/>
      <c r="AU209" s="116"/>
      <c r="AV209" s="116"/>
      <c r="AW209" s="116"/>
      <c r="AX209" s="116"/>
      <c r="AY209" s="116"/>
      <c r="AZ209" s="116"/>
      <c r="BA209" s="116"/>
      <c r="BB209" s="116"/>
      <c r="BC209" s="116"/>
      <c r="BD209" s="116"/>
      <c r="BE209" s="116"/>
      <c r="BF209" s="116"/>
      <c r="BG209" s="116"/>
      <c r="BH209" s="116"/>
      <c r="BI209" s="116"/>
      <c r="BJ209" s="116"/>
      <c r="BK209" s="117"/>
    </row>
    <row r="210" spans="1:63" s="3" customFormat="1" ht="15">
      <c r="A210" s="16"/>
      <c r="B210" s="16"/>
      <c r="C210" s="16"/>
      <c r="D210" s="449">
        <f>IF(Balances!F16&lt;0,1,IF(Balances!G16&lt;0,2,IF(Balances!H16&lt;0,3,IF(Balances!I16&lt;0,4,IF(Balances!J16&lt;0,5,0)))))</f>
        <v>0</v>
      </c>
      <c r="E210" s="373" t="s">
        <v>175</v>
      </c>
      <c r="F210" s="275"/>
      <c r="H210" s="275"/>
      <c r="I210" s="275"/>
      <c r="J210" s="275"/>
      <c r="K210" s="286" t="s">
        <v>177</v>
      </c>
      <c r="L210" s="459" t="str">
        <f>IF(D210=0,"P.N. POSITIVO, es correcto",D251)</f>
        <v>P.N. POSITIVO, es correcto</v>
      </c>
      <c r="M210" s="275"/>
      <c r="N210" s="275"/>
      <c r="O210" s="275"/>
      <c r="P210" s="275"/>
      <c r="Q210" s="275"/>
      <c r="R210" s="275"/>
      <c r="S210" s="275"/>
      <c r="T210" s="275"/>
      <c r="U210" s="275"/>
      <c r="V210" s="16"/>
      <c r="W210" s="16"/>
      <c r="X210" s="16"/>
      <c r="Y210" s="16"/>
      <c r="Z210" s="16"/>
      <c r="AA210" s="16"/>
      <c r="AB210" s="16"/>
      <c r="AC210" s="16"/>
      <c r="AD210" s="16"/>
      <c r="AE210" s="16"/>
      <c r="AF210" s="16"/>
      <c r="AG210" s="16"/>
      <c r="AH210" s="16"/>
      <c r="AI210" s="16"/>
      <c r="AJ210" s="16"/>
      <c r="AK210" s="16"/>
      <c r="AL210" s="16"/>
      <c r="AM210" s="16"/>
      <c r="AN210" s="16"/>
      <c r="AO210" s="16"/>
      <c r="AP210" s="16"/>
      <c r="AQ210" s="16"/>
      <c r="AR210" s="16"/>
      <c r="AS210" s="16"/>
      <c r="AT210" s="116"/>
      <c r="AU210" s="116"/>
      <c r="AV210" s="116"/>
      <c r="AW210" s="116"/>
      <c r="AX210" s="116"/>
      <c r="AY210" s="116"/>
      <c r="AZ210" s="116"/>
      <c r="BA210" s="116"/>
      <c r="BB210" s="116"/>
      <c r="BC210" s="116"/>
      <c r="BD210" s="116"/>
      <c r="BE210" s="116"/>
      <c r="BF210" s="116"/>
      <c r="BG210" s="116"/>
      <c r="BH210" s="116"/>
      <c r="BI210" s="116"/>
      <c r="BJ210" s="116"/>
      <c r="BK210" s="117"/>
    </row>
    <row r="211" spans="1:63" s="3" customFormat="1">
      <c r="A211" s="16"/>
      <c r="B211" s="16"/>
      <c r="C211" s="16"/>
      <c r="D211" s="408" t="str">
        <f>IF(D210=0,"","Patrimono Neto NEGATIVO ES INVIABLE, corrige pérdidas o aumenta capital")</f>
        <v/>
      </c>
      <c r="E211" s="275"/>
      <c r="F211" s="275"/>
      <c r="G211" s="275"/>
      <c r="H211" s="275"/>
      <c r="I211" s="275"/>
      <c r="J211" s="275"/>
      <c r="K211" s="275"/>
      <c r="L211" s="275"/>
      <c r="M211" s="275"/>
      <c r="N211" s="275"/>
      <c r="O211" s="275"/>
      <c r="P211" s="275"/>
      <c r="Q211" s="275"/>
      <c r="R211" s="275"/>
      <c r="S211" s="275"/>
      <c r="T211" s="275"/>
      <c r="U211" s="275"/>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16"/>
      <c r="AU211" s="116"/>
      <c r="AV211" s="116"/>
      <c r="AW211" s="116"/>
      <c r="AX211" s="116"/>
      <c r="AY211" s="116"/>
      <c r="AZ211" s="116"/>
      <c r="BA211" s="116"/>
      <c r="BB211" s="116"/>
      <c r="BC211" s="116"/>
      <c r="BD211" s="116"/>
      <c r="BE211" s="116"/>
      <c r="BF211" s="116"/>
      <c r="BG211" s="116"/>
      <c r="BH211" s="116"/>
      <c r="BI211" s="116"/>
      <c r="BJ211" s="116"/>
      <c r="BK211" s="117"/>
    </row>
    <row r="212" spans="1:63" s="3" customFormat="1">
      <c r="A212" s="16"/>
      <c r="B212" s="16"/>
      <c r="C212" s="16"/>
      <c r="D212" s="383" t="s">
        <v>178</v>
      </c>
      <c r="E212" s="384">
        <f>IF('1'!F36=0,0,1)</f>
        <v>0</v>
      </c>
      <c r="F212" s="385">
        <f>IF(SUM(Resultados!G8:K8)&gt;0,1,0)</f>
        <v>0</v>
      </c>
      <c r="G212" s="374" t="str">
        <f>IF(F212=E212,"","&lt; Posible error en el coste de ventas, revisa la hoja anterior % margen bruto")</f>
        <v/>
      </c>
      <c r="H212" s="398"/>
      <c r="I212" s="455"/>
      <c r="J212" s="398"/>
      <c r="K212" s="438"/>
      <c r="L212" s="275"/>
      <c r="M212" s="275"/>
      <c r="N212" s="275"/>
      <c r="O212" s="275"/>
      <c r="P212" s="275"/>
      <c r="Q212" s="275"/>
      <c r="R212" s="275"/>
      <c r="S212" s="275"/>
      <c r="T212" s="275"/>
      <c r="U212" s="275"/>
      <c r="V212" s="16"/>
      <c r="W212" s="16"/>
      <c r="X212" s="16"/>
      <c r="Y212" s="16"/>
      <c r="Z212" s="16"/>
      <c r="AA212" s="16"/>
      <c r="AB212" s="16"/>
      <c r="AC212" s="16"/>
      <c r="AD212" s="16"/>
      <c r="AE212" s="16"/>
      <c r="AF212" s="16"/>
      <c r="AG212" s="16"/>
      <c r="AH212" s="16"/>
      <c r="AI212" s="16"/>
      <c r="AJ212" s="16"/>
      <c r="AK212" s="16"/>
      <c r="AL212" s="16"/>
      <c r="AM212" s="16"/>
      <c r="AN212" s="16"/>
      <c r="AO212" s="16"/>
      <c r="AP212" s="16"/>
      <c r="AQ212" s="16"/>
      <c r="AR212" s="16"/>
      <c r="AS212" s="16"/>
      <c r="AT212" s="116"/>
      <c r="AU212" s="116"/>
      <c r="AV212" s="116"/>
      <c r="AW212" s="116"/>
      <c r="AX212" s="116"/>
      <c r="AY212" s="116"/>
      <c r="AZ212" s="116"/>
      <c r="BA212" s="116"/>
      <c r="BB212" s="116"/>
      <c r="BC212" s="116"/>
      <c r="BD212" s="116"/>
      <c r="BE212" s="116"/>
      <c r="BF212" s="116"/>
      <c r="BG212" s="116"/>
      <c r="BH212" s="116"/>
      <c r="BI212" s="116"/>
      <c r="BJ212" s="116"/>
      <c r="BK212" s="117"/>
    </row>
    <row r="213" spans="1:63" s="3" customFormat="1">
      <c r="A213" s="16"/>
      <c r="B213" s="16"/>
      <c r="C213" s="16"/>
      <c r="D213" s="473"/>
      <c r="E213" s="472"/>
      <c r="F213" s="405"/>
      <c r="G213" s="386">
        <f>'2'!$O$6</f>
        <v>0</v>
      </c>
      <c r="H213" s="405"/>
      <c r="I213" s="405"/>
      <c r="J213" s="405"/>
      <c r="K213" s="436"/>
      <c r="L213" s="275"/>
      <c r="M213" s="275"/>
      <c r="N213" s="275"/>
      <c r="O213" s="275"/>
      <c r="P213" s="275"/>
      <c r="Q213" s="275"/>
      <c r="R213" s="275"/>
      <c r="S213" s="275"/>
      <c r="T213" s="275"/>
      <c r="U213" s="275"/>
      <c r="V213" s="16"/>
      <c r="W213" s="16"/>
      <c r="X213" s="16"/>
      <c r="Y213" s="16"/>
      <c r="Z213" s="16"/>
      <c r="AA213" s="16"/>
      <c r="AB213" s="16"/>
      <c r="AC213" s="16"/>
      <c r="AD213" s="16"/>
      <c r="AE213" s="16"/>
      <c r="AF213" s="16"/>
      <c r="AG213" s="16"/>
      <c r="AH213" s="16"/>
      <c r="AI213" s="16"/>
      <c r="AJ213" s="16"/>
      <c r="AK213" s="16"/>
      <c r="AL213" s="16"/>
      <c r="AM213" s="16"/>
      <c r="AN213" s="16"/>
      <c r="AO213" s="16"/>
      <c r="AP213" s="16"/>
      <c r="AQ213" s="16"/>
      <c r="AR213" s="16"/>
      <c r="AS213" s="16"/>
      <c r="AT213" s="116"/>
      <c r="AU213" s="116"/>
      <c r="AV213" s="116"/>
      <c r="AW213" s="116"/>
      <c r="AX213" s="116"/>
      <c r="AY213" s="116"/>
      <c r="AZ213" s="116"/>
      <c r="BA213" s="116"/>
      <c r="BB213" s="116"/>
      <c r="BC213" s="116"/>
      <c r="BD213" s="116"/>
      <c r="BE213" s="116"/>
      <c r="BF213" s="116"/>
      <c r="BG213" s="116"/>
      <c r="BH213" s="116"/>
      <c r="BI213" s="116"/>
      <c r="BJ213" s="116"/>
      <c r="BK213" s="117"/>
    </row>
    <row r="214" spans="1:63" s="36" customFormat="1">
      <c r="A214" s="16"/>
      <c r="B214" s="16"/>
      <c r="C214" s="123"/>
      <c r="D214" s="333"/>
      <c r="E214" s="333"/>
      <c r="F214" s="275"/>
      <c r="G214" s="275"/>
      <c r="H214" s="275"/>
      <c r="I214" s="275"/>
      <c r="J214" s="275"/>
      <c r="K214" s="275"/>
      <c r="L214" s="275"/>
      <c r="M214" s="275"/>
      <c r="N214" s="275"/>
      <c r="O214" s="275"/>
      <c r="P214" s="275"/>
      <c r="Q214" s="275"/>
      <c r="R214" s="275"/>
      <c r="S214" s="275"/>
      <c r="T214" s="275"/>
      <c r="U214" s="275"/>
      <c r="V214" s="16"/>
      <c r="W214" s="16"/>
      <c r="X214" s="16"/>
      <c r="Y214" s="16"/>
      <c r="Z214" s="16"/>
      <c r="AA214" s="16"/>
      <c r="AB214" s="16"/>
      <c r="AC214" s="16"/>
      <c r="AD214" s="16"/>
      <c r="AE214" s="16"/>
      <c r="AF214" s="16"/>
      <c r="AG214" s="16"/>
      <c r="AH214" s="16"/>
      <c r="AI214" s="16"/>
      <c r="AJ214" s="16"/>
      <c r="AK214" s="16"/>
      <c r="AL214" s="16"/>
      <c r="AM214" s="16"/>
      <c r="AN214" s="16"/>
      <c r="AO214" s="16"/>
      <c r="AP214" s="16"/>
      <c r="AQ214" s="16"/>
      <c r="AR214" s="16"/>
      <c r="AS214" s="16"/>
      <c r="AT214" s="16"/>
      <c r="AU214" s="16"/>
      <c r="AV214" s="16"/>
      <c r="AW214" s="16"/>
      <c r="AX214" s="16"/>
      <c r="AY214" s="16"/>
      <c r="AZ214" s="16"/>
      <c r="BA214" s="16"/>
      <c r="BB214" s="16"/>
      <c r="BC214" s="16"/>
      <c r="BD214" s="16"/>
      <c r="BE214" s="16"/>
      <c r="BF214" s="16"/>
      <c r="BG214" s="16"/>
      <c r="BH214" s="16"/>
      <c r="BI214" s="16"/>
      <c r="BJ214" s="16"/>
      <c r="BK214" s="120"/>
    </row>
    <row r="215" spans="1:63" s="3" customFormat="1">
      <c r="A215" s="16"/>
      <c r="B215" s="16"/>
      <c r="C215" s="16"/>
      <c r="D215" s="286"/>
      <c r="E215" s="437"/>
      <c r="F215" s="407" t="s">
        <v>185</v>
      </c>
      <c r="G215" s="399">
        <f>Resultados!G11+Resultados!G12+Resultados!G15+Resultados!G18</f>
        <v>0</v>
      </c>
      <c r="H215" s="399">
        <f>Resultados!H11+Resultados!H12+Resultados!H15+Resultados!H18</f>
        <v>0</v>
      </c>
      <c r="I215" s="399">
        <f>Resultados!I11+Resultados!I12+Resultados!I15+Resultados!I18</f>
        <v>0</v>
      </c>
      <c r="J215" s="399">
        <f>Resultados!J11+Resultados!J12+Resultados!J15+Resultados!J18</f>
        <v>0</v>
      </c>
      <c r="K215" s="400">
        <f>Resultados!K11+Resultados!K12+Resultados!K15+Resultados!K18</f>
        <v>0</v>
      </c>
      <c r="L215" s="275"/>
      <c r="M215" s="275"/>
      <c r="N215" s="275"/>
      <c r="O215" s="275"/>
      <c r="P215" s="275"/>
      <c r="Q215" s="275"/>
      <c r="R215" s="275"/>
      <c r="S215" s="275"/>
      <c r="T215" s="275"/>
      <c r="U215" s="275"/>
      <c r="V215" s="16"/>
      <c r="W215" s="16"/>
      <c r="X215" s="16"/>
      <c r="Y215" s="16"/>
      <c r="Z215" s="16"/>
      <c r="AA215" s="16"/>
      <c r="AB215" s="16"/>
      <c r="AC215" s="16"/>
      <c r="AD215" s="16"/>
      <c r="AE215" s="16"/>
      <c r="AF215" s="16"/>
      <c r="AG215" s="16"/>
      <c r="AH215" s="16"/>
      <c r="AI215" s="16"/>
      <c r="AJ215" s="16"/>
      <c r="AK215" s="16"/>
      <c r="AL215" s="16"/>
      <c r="AM215" s="16"/>
      <c r="AN215" s="16"/>
      <c r="AO215" s="16"/>
      <c r="AP215" s="16"/>
      <c r="AQ215" s="16"/>
      <c r="AR215" s="16"/>
      <c r="AS215" s="16"/>
      <c r="AT215" s="116"/>
      <c r="AU215" s="116"/>
      <c r="AV215" s="116"/>
      <c r="AW215" s="116"/>
      <c r="AX215" s="116"/>
      <c r="AY215" s="116"/>
      <c r="AZ215" s="116"/>
      <c r="BA215" s="116"/>
      <c r="BB215" s="116"/>
      <c r="BC215" s="116"/>
      <c r="BD215" s="116"/>
      <c r="BE215" s="116"/>
      <c r="BF215" s="116"/>
      <c r="BG215" s="116"/>
      <c r="BH215" s="116"/>
      <c r="BI215" s="116"/>
      <c r="BJ215" s="116"/>
      <c r="BK215" s="117"/>
    </row>
    <row r="216" spans="1:63" s="3" customFormat="1">
      <c r="A216" s="16"/>
      <c r="B216" s="16"/>
      <c r="C216" s="16"/>
      <c r="D216" s="286"/>
      <c r="E216" s="281"/>
      <c r="F216" s="286" t="s">
        <v>186</v>
      </c>
      <c r="G216" s="290">
        <f>Resultados!G8</f>
        <v>0</v>
      </c>
      <c r="H216" s="290">
        <f>Resultados!H8</f>
        <v>0</v>
      </c>
      <c r="I216" s="290">
        <f>Resultados!I8</f>
        <v>0</v>
      </c>
      <c r="J216" s="290">
        <f>Resultados!J8</f>
        <v>0</v>
      </c>
      <c r="K216" s="401">
        <f>Resultados!K8</f>
        <v>0</v>
      </c>
      <c r="L216" s="275"/>
      <c r="M216" s="275"/>
      <c r="N216" s="275"/>
      <c r="O216" s="275"/>
      <c r="P216" s="275"/>
      <c r="Q216" s="275"/>
      <c r="R216" s="275"/>
      <c r="S216" s="275"/>
      <c r="T216" s="275"/>
      <c r="U216" s="275"/>
      <c r="V216" s="16"/>
      <c r="W216" s="16"/>
      <c r="X216" s="16"/>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16"/>
      <c r="AU216" s="116"/>
      <c r="AV216" s="116"/>
      <c r="AW216" s="116"/>
      <c r="AX216" s="116"/>
      <c r="AY216" s="116"/>
      <c r="AZ216" s="116"/>
      <c r="BA216" s="116"/>
      <c r="BB216" s="116"/>
      <c r="BC216" s="116"/>
      <c r="BD216" s="116"/>
      <c r="BE216" s="116"/>
      <c r="BF216" s="116"/>
      <c r="BG216" s="116"/>
      <c r="BH216" s="116"/>
      <c r="BI216" s="116"/>
      <c r="BJ216" s="116"/>
      <c r="BK216" s="117"/>
    </row>
    <row r="217" spans="1:63" s="3" customFormat="1">
      <c r="A217" s="16"/>
      <c r="B217" s="16"/>
      <c r="C217" s="16"/>
      <c r="D217" s="286"/>
      <c r="E217" s="281"/>
      <c r="F217" s="286" t="s">
        <v>187</v>
      </c>
      <c r="G217" s="290">
        <f>G215+G216</f>
        <v>0</v>
      </c>
      <c r="H217" s="290">
        <f>H215+H216</f>
        <v>0</v>
      </c>
      <c r="I217" s="290">
        <f>I215+I216</f>
        <v>0</v>
      </c>
      <c r="J217" s="290">
        <f>J215+J216</f>
        <v>0</v>
      </c>
      <c r="K217" s="401">
        <f>K215+K216</f>
        <v>0</v>
      </c>
      <c r="L217" s="275"/>
      <c r="M217" s="275"/>
      <c r="N217" s="275"/>
      <c r="O217" s="275"/>
      <c r="P217" s="275"/>
      <c r="Q217" s="275"/>
      <c r="R217" s="275"/>
      <c r="S217" s="275"/>
      <c r="T217" s="275"/>
      <c r="U217" s="275"/>
      <c r="V217" s="16"/>
      <c r="W217" s="16"/>
      <c r="X217" s="16"/>
      <c r="Y217" s="16"/>
      <c r="Z217" s="16"/>
      <c r="AA217" s="16"/>
      <c r="AB217" s="16"/>
      <c r="AC217" s="16"/>
      <c r="AD217" s="16"/>
      <c r="AE217" s="16"/>
      <c r="AF217" s="16"/>
      <c r="AG217" s="16"/>
      <c r="AH217" s="16"/>
      <c r="AI217" s="16"/>
      <c r="AJ217" s="16"/>
      <c r="AK217" s="16"/>
      <c r="AL217" s="16"/>
      <c r="AM217" s="16"/>
      <c r="AN217" s="16"/>
      <c r="AO217" s="16"/>
      <c r="AP217" s="16"/>
      <c r="AQ217" s="16"/>
      <c r="AR217" s="16"/>
      <c r="AS217" s="16"/>
      <c r="AT217" s="116"/>
      <c r="AU217" s="116"/>
      <c r="AV217" s="116"/>
      <c r="AW217" s="116"/>
      <c r="AX217" s="116"/>
      <c r="AY217" s="116"/>
      <c r="AZ217" s="116"/>
      <c r="BA217" s="116"/>
      <c r="BB217" s="116"/>
      <c r="BC217" s="116"/>
      <c r="BD217" s="116"/>
      <c r="BE217" s="116"/>
      <c r="BF217" s="116"/>
      <c r="BG217" s="116"/>
      <c r="BH217" s="116"/>
      <c r="BI217" s="116"/>
      <c r="BJ217" s="116"/>
      <c r="BK217" s="117"/>
    </row>
    <row r="218" spans="1:63" s="3" customFormat="1">
      <c r="A218" s="16"/>
      <c r="B218" s="16"/>
      <c r="C218" s="16"/>
      <c r="D218" s="275"/>
      <c r="E218" s="281"/>
      <c r="F218" s="286" t="s">
        <v>189</v>
      </c>
      <c r="G218" s="290">
        <f>Resultados!G22</f>
        <v>0</v>
      </c>
      <c r="H218" s="290">
        <f>Resultados!H22</f>
        <v>0</v>
      </c>
      <c r="I218" s="290">
        <f>Resultados!I22</f>
        <v>0</v>
      </c>
      <c r="J218" s="290">
        <f>Resultados!J22</f>
        <v>0</v>
      </c>
      <c r="K218" s="401">
        <f>Resultados!K22</f>
        <v>0</v>
      </c>
      <c r="L218" s="275"/>
      <c r="M218" s="275"/>
      <c r="N218" s="275"/>
      <c r="O218" s="275"/>
      <c r="P218" s="275"/>
      <c r="Q218" s="275"/>
      <c r="R218" s="275"/>
      <c r="S218" s="275"/>
      <c r="T218" s="275"/>
      <c r="U218" s="275"/>
      <c r="V218" s="16"/>
      <c r="W218" s="16"/>
      <c r="X218" s="16"/>
      <c r="Y218" s="16"/>
      <c r="Z218" s="16"/>
      <c r="AA218" s="16"/>
      <c r="AB218" s="16"/>
      <c r="AC218" s="16"/>
      <c r="AD218" s="16"/>
      <c r="AE218" s="16"/>
      <c r="AF218" s="16"/>
      <c r="AG218" s="16"/>
      <c r="AH218" s="16"/>
      <c r="AI218" s="16"/>
      <c r="AJ218" s="16"/>
      <c r="AK218" s="16"/>
      <c r="AL218" s="16"/>
      <c r="AM218" s="16"/>
      <c r="AN218" s="16"/>
      <c r="AO218" s="16"/>
      <c r="AP218" s="16"/>
      <c r="AQ218" s="16"/>
      <c r="AR218" s="16"/>
      <c r="AS218" s="16"/>
      <c r="AT218" s="116"/>
      <c r="AU218" s="116"/>
      <c r="AV218" s="116"/>
      <c r="AW218" s="116"/>
      <c r="AX218" s="116"/>
      <c r="AY218" s="116"/>
      <c r="AZ218" s="116"/>
      <c r="BA218" s="116"/>
      <c r="BB218" s="116"/>
      <c r="BC218" s="116"/>
      <c r="BD218" s="116"/>
      <c r="BE218" s="116"/>
      <c r="BF218" s="116"/>
      <c r="BG218" s="116"/>
      <c r="BH218" s="116"/>
      <c r="BI218" s="116"/>
      <c r="BJ218" s="116"/>
      <c r="BK218" s="117"/>
    </row>
    <row r="219" spans="1:63" s="3" customFormat="1">
      <c r="A219" s="16"/>
      <c r="B219" s="16"/>
      <c r="C219" s="16"/>
      <c r="D219" s="275"/>
      <c r="E219" s="281"/>
      <c r="F219" s="286" t="s">
        <v>188</v>
      </c>
      <c r="G219" s="290">
        <f>'4'!J25</f>
        <v>0</v>
      </c>
      <c r="H219" s="290">
        <f>'4'!K25</f>
        <v>0</v>
      </c>
      <c r="I219" s="290">
        <f>'4'!L25</f>
        <v>0</v>
      </c>
      <c r="J219" s="290">
        <f>'4'!M25</f>
        <v>0</v>
      </c>
      <c r="K219" s="401">
        <f>'4'!N25</f>
        <v>0</v>
      </c>
      <c r="L219" s="275"/>
      <c r="M219" s="275"/>
      <c r="N219" s="275"/>
      <c r="O219" s="275"/>
      <c r="P219" s="275"/>
      <c r="Q219" s="275"/>
      <c r="R219" s="275"/>
      <c r="S219" s="275"/>
      <c r="T219" s="275"/>
      <c r="U219" s="275"/>
      <c r="V219" s="16"/>
      <c r="W219" s="16"/>
      <c r="X219" s="16"/>
      <c r="Y219" s="16"/>
      <c r="Z219" s="16"/>
      <c r="AA219" s="16"/>
      <c r="AB219" s="16"/>
      <c r="AC219" s="16"/>
      <c r="AD219" s="16"/>
      <c r="AE219" s="16"/>
      <c r="AF219" s="16"/>
      <c r="AG219" s="16"/>
      <c r="AH219" s="16"/>
      <c r="AI219" s="16"/>
      <c r="AJ219" s="16"/>
      <c r="AK219" s="16"/>
      <c r="AL219" s="16"/>
      <c r="AM219" s="16"/>
      <c r="AN219" s="16"/>
      <c r="AO219" s="16"/>
      <c r="AP219" s="16"/>
      <c r="AQ219" s="16"/>
      <c r="AR219" s="16"/>
      <c r="AS219" s="16"/>
      <c r="AT219" s="116"/>
      <c r="AU219" s="116"/>
      <c r="AV219" s="116"/>
      <c r="AW219" s="116"/>
      <c r="AX219" s="116"/>
      <c r="AY219" s="116"/>
      <c r="AZ219" s="116"/>
      <c r="BA219" s="116"/>
      <c r="BB219" s="116"/>
      <c r="BC219" s="116"/>
      <c r="BD219" s="116"/>
      <c r="BE219" s="116"/>
      <c r="BF219" s="116"/>
      <c r="BG219" s="116"/>
      <c r="BH219" s="116"/>
      <c r="BI219" s="116"/>
      <c r="BJ219" s="116"/>
      <c r="BK219" s="117"/>
    </row>
    <row r="220" spans="1:63" s="3" customFormat="1">
      <c r="A220" s="16"/>
      <c r="B220" s="16"/>
      <c r="C220" s="16"/>
      <c r="D220" s="275"/>
      <c r="E220" s="281"/>
      <c r="F220" s="286" t="s">
        <v>190</v>
      </c>
      <c r="G220" s="397">
        <f>'4'!J5-G216</f>
        <v>0</v>
      </c>
      <c r="H220" s="397">
        <f>'4'!K5-H216</f>
        <v>0</v>
      </c>
      <c r="I220" s="397">
        <f>'4'!L5-I216</f>
        <v>0</v>
      </c>
      <c r="J220" s="397">
        <f>'4'!M5-J216</f>
        <v>0</v>
      </c>
      <c r="K220" s="402">
        <f>'4'!N5-K216</f>
        <v>0</v>
      </c>
      <c r="M220" s="275"/>
      <c r="N220" s="275"/>
      <c r="O220" s="275"/>
      <c r="P220" s="275"/>
      <c r="Q220" s="275"/>
      <c r="R220" s="275"/>
      <c r="S220" s="275"/>
      <c r="T220" s="275"/>
      <c r="U220" s="275"/>
      <c r="V220" s="16"/>
      <c r="W220" s="16"/>
      <c r="X220" s="16"/>
      <c r="Y220" s="16"/>
      <c r="Z220" s="16"/>
      <c r="AA220" s="16"/>
      <c r="AB220" s="16"/>
      <c r="AC220" s="16"/>
      <c r="AD220" s="16"/>
      <c r="AE220" s="16"/>
      <c r="AF220" s="16"/>
      <c r="AG220" s="16"/>
      <c r="AH220" s="16"/>
      <c r="AI220" s="16"/>
      <c r="AJ220" s="16"/>
      <c r="AK220" s="16"/>
      <c r="AL220" s="16"/>
      <c r="AM220" s="16"/>
      <c r="AN220" s="16"/>
      <c r="AO220" s="16"/>
      <c r="AP220" s="16"/>
      <c r="AQ220" s="16"/>
      <c r="AR220" s="16"/>
      <c r="AS220" s="16"/>
      <c r="AT220" s="116"/>
      <c r="AU220" s="116"/>
      <c r="AV220" s="116"/>
      <c r="AW220" s="116"/>
      <c r="AX220" s="116"/>
      <c r="AY220" s="116"/>
      <c r="AZ220" s="116"/>
      <c r="BA220" s="116"/>
      <c r="BB220" s="116"/>
      <c r="BC220" s="116"/>
      <c r="BD220" s="116"/>
      <c r="BE220" s="116"/>
      <c r="BF220" s="116"/>
      <c r="BG220" s="116"/>
      <c r="BH220" s="116"/>
      <c r="BI220" s="116"/>
      <c r="BJ220" s="116"/>
      <c r="BK220" s="117"/>
    </row>
    <row r="221" spans="1:63" s="3" customFormat="1">
      <c r="A221" s="16"/>
      <c r="B221" s="16"/>
      <c r="C221" s="16"/>
      <c r="D221" s="275"/>
      <c r="E221" s="281"/>
      <c r="F221" s="286" t="s">
        <v>191</v>
      </c>
      <c r="G221" s="291"/>
      <c r="H221" s="291"/>
      <c r="I221" s="291"/>
      <c r="J221" s="291"/>
      <c r="K221" s="403"/>
      <c r="L221" s="275"/>
      <c r="M221" s="275"/>
      <c r="N221" s="275"/>
      <c r="O221" s="275"/>
      <c r="P221" s="275"/>
      <c r="Q221" s="275"/>
      <c r="R221" s="275"/>
      <c r="S221" s="275"/>
      <c r="T221" s="275"/>
      <c r="U221" s="275"/>
      <c r="V221" s="16"/>
      <c r="W221" s="16"/>
      <c r="X221" s="16"/>
      <c r="Y221" s="16"/>
      <c r="Z221" s="16"/>
      <c r="AA221" s="16"/>
      <c r="AB221" s="16"/>
      <c r="AC221" s="16"/>
      <c r="AD221" s="16"/>
      <c r="AE221" s="16"/>
      <c r="AF221" s="16"/>
      <c r="AG221" s="16"/>
      <c r="AH221" s="16"/>
      <c r="AI221" s="16"/>
      <c r="AJ221" s="16"/>
      <c r="AK221" s="16"/>
      <c r="AL221" s="16"/>
      <c r="AM221" s="16"/>
      <c r="AN221" s="16"/>
      <c r="AO221" s="16"/>
      <c r="AP221" s="16"/>
      <c r="AQ221" s="16"/>
      <c r="AR221" s="16"/>
      <c r="AS221" s="16"/>
      <c r="AT221" s="116"/>
      <c r="AU221" s="116"/>
      <c r="AV221" s="116"/>
      <c r="AW221" s="116"/>
      <c r="AX221" s="116"/>
      <c r="AY221" s="116"/>
      <c r="AZ221" s="116"/>
      <c r="BA221" s="116"/>
      <c r="BB221" s="116"/>
      <c r="BC221" s="116"/>
      <c r="BD221" s="116"/>
      <c r="BE221" s="116"/>
      <c r="BF221" s="116"/>
      <c r="BG221" s="116"/>
      <c r="BH221" s="116"/>
      <c r="BI221" s="116"/>
      <c r="BJ221" s="116"/>
      <c r="BK221" s="117"/>
    </row>
    <row r="222" spans="1:63" s="3" customFormat="1">
      <c r="A222" s="16"/>
      <c r="B222" s="16"/>
      <c r="C222" s="16"/>
      <c r="D222" s="275"/>
      <c r="E222" s="281"/>
      <c r="F222" s="286" t="s">
        <v>192</v>
      </c>
      <c r="G222" s="290"/>
      <c r="H222" s="290"/>
      <c r="I222" s="290"/>
      <c r="J222" s="290"/>
      <c r="K222" s="401"/>
      <c r="L222" s="275"/>
      <c r="M222" s="275"/>
      <c r="N222" s="275"/>
      <c r="O222" s="275"/>
      <c r="P222" s="275"/>
      <c r="Q222" s="275"/>
      <c r="R222" s="275"/>
      <c r="S222" s="275"/>
      <c r="T222" s="275"/>
      <c r="U222" s="275"/>
      <c r="V222" s="16"/>
      <c r="W222" s="16"/>
      <c r="X222" s="16"/>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16"/>
      <c r="AU222" s="116"/>
      <c r="AV222" s="116"/>
      <c r="AW222" s="116"/>
      <c r="AX222" s="116"/>
      <c r="AY222" s="116"/>
      <c r="AZ222" s="116"/>
      <c r="BA222" s="116"/>
      <c r="BB222" s="116"/>
      <c r="BC222" s="116"/>
      <c r="BD222" s="116"/>
      <c r="BE222" s="116"/>
      <c r="BF222" s="116"/>
      <c r="BG222" s="116"/>
      <c r="BH222" s="116"/>
      <c r="BI222" s="116"/>
      <c r="BJ222" s="116"/>
      <c r="BK222" s="117"/>
    </row>
    <row r="223" spans="1:63" s="3" customFormat="1">
      <c r="A223" s="16"/>
      <c r="B223" s="16"/>
      <c r="C223" s="16"/>
      <c r="D223" s="275"/>
      <c r="E223" s="281"/>
      <c r="F223" s="286" t="s">
        <v>193</v>
      </c>
      <c r="G223" s="290">
        <f>G219/12</f>
        <v>0</v>
      </c>
      <c r="H223" s="290">
        <f>H219/12</f>
        <v>0</v>
      </c>
      <c r="I223" s="290">
        <f>I219/12</f>
        <v>0</v>
      </c>
      <c r="J223" s="290">
        <f>J219/12</f>
        <v>0</v>
      </c>
      <c r="K223" s="401">
        <f>K219/12</f>
        <v>0</v>
      </c>
      <c r="L223" s="275"/>
      <c r="M223" s="275"/>
      <c r="N223" s="275"/>
      <c r="O223" s="275"/>
      <c r="P223" s="275"/>
      <c r="Q223" s="275"/>
      <c r="R223" s="275"/>
      <c r="S223" s="275"/>
      <c r="T223" s="275"/>
      <c r="U223" s="275"/>
      <c r="V223" s="16"/>
      <c r="W223" s="16"/>
      <c r="X223" s="16"/>
      <c r="Y223" s="16"/>
      <c r="Z223" s="16"/>
      <c r="AA223" s="16"/>
      <c r="AB223" s="16"/>
      <c r="AC223" s="16"/>
      <c r="AD223" s="16"/>
      <c r="AE223" s="16"/>
      <c r="AF223" s="16"/>
      <c r="AG223" s="16"/>
      <c r="AH223" s="16"/>
      <c r="AI223" s="16"/>
      <c r="AJ223" s="16"/>
      <c r="AK223" s="16"/>
      <c r="AL223" s="16"/>
      <c r="AM223" s="16"/>
      <c r="AN223" s="16"/>
      <c r="AO223" s="16"/>
      <c r="AP223" s="16"/>
      <c r="AQ223" s="16"/>
      <c r="AR223" s="16"/>
      <c r="AS223" s="16"/>
      <c r="AT223" s="116"/>
      <c r="AU223" s="116"/>
      <c r="AV223" s="116"/>
      <c r="AW223" s="116"/>
      <c r="AX223" s="116"/>
      <c r="AY223" s="116"/>
      <c r="AZ223" s="116"/>
      <c r="BA223" s="116"/>
      <c r="BB223" s="116"/>
      <c r="BC223" s="116"/>
      <c r="BD223" s="116"/>
      <c r="BE223" s="116"/>
      <c r="BF223" s="116"/>
      <c r="BG223" s="116"/>
      <c r="BH223" s="116"/>
      <c r="BI223" s="116"/>
      <c r="BJ223" s="116"/>
      <c r="BK223" s="117"/>
    </row>
    <row r="224" spans="1:63" s="3" customFormat="1">
      <c r="A224" s="16"/>
      <c r="B224" s="16"/>
      <c r="C224" s="16"/>
      <c r="D224" s="275"/>
      <c r="E224" s="437"/>
      <c r="F224" s="407" t="s">
        <v>194</v>
      </c>
      <c r="G224" s="399">
        <f>IFERROR((G222*30)/G223,0)</f>
        <v>0</v>
      </c>
      <c r="H224" s="399">
        <f>IFERROR((H222*30)/H223,0)</f>
        <v>0</v>
      </c>
      <c r="I224" s="399">
        <f>IFERROR((I222*30)/I223,0)</f>
        <v>0</v>
      </c>
      <c r="J224" s="399">
        <f>IFERROR((J222*30)/J223,0)</f>
        <v>0</v>
      </c>
      <c r="K224" s="400">
        <f>IFERROR((K222*30)/K223,0)</f>
        <v>0</v>
      </c>
      <c r="L224" s="398"/>
      <c r="M224" s="398"/>
      <c r="N224" s="438"/>
      <c r="O224" s="275"/>
      <c r="P224" s="275"/>
      <c r="Q224" s="275"/>
      <c r="R224" s="275"/>
      <c r="S224" s="275"/>
      <c r="T224" s="275"/>
      <c r="U224" s="275"/>
      <c r="V224" s="16"/>
      <c r="W224" s="16"/>
      <c r="X224" s="16"/>
      <c r="Y224" s="16"/>
      <c r="Z224" s="16"/>
      <c r="AA224" s="16"/>
      <c r="AB224" s="16"/>
      <c r="AC224" s="16"/>
      <c r="AD224" s="16"/>
      <c r="AE224" s="16"/>
      <c r="AF224" s="16"/>
      <c r="AG224" s="16"/>
      <c r="AH224" s="16"/>
      <c r="AI224" s="16"/>
      <c r="AJ224" s="16"/>
      <c r="AK224" s="16"/>
      <c r="AL224" s="16"/>
      <c r="AM224" s="16"/>
      <c r="AN224" s="16"/>
      <c r="AO224" s="16"/>
      <c r="AP224" s="16"/>
      <c r="AQ224" s="16"/>
      <c r="AR224" s="16"/>
      <c r="AS224" s="16"/>
      <c r="AT224" s="116"/>
      <c r="AU224" s="116"/>
      <c r="AV224" s="116"/>
      <c r="AW224" s="116"/>
      <c r="AX224" s="116"/>
      <c r="AY224" s="116"/>
      <c r="AZ224" s="116"/>
      <c r="BA224" s="116"/>
      <c r="BB224" s="116"/>
      <c r="BC224" s="116"/>
      <c r="BD224" s="116"/>
      <c r="BE224" s="116"/>
      <c r="BF224" s="116"/>
      <c r="BG224" s="116"/>
      <c r="BH224" s="116"/>
      <c r="BI224" s="116"/>
      <c r="BJ224" s="116"/>
      <c r="BK224" s="117"/>
    </row>
    <row r="225" spans="1:63" s="3" customFormat="1">
      <c r="A225" s="16"/>
      <c r="B225" s="16"/>
      <c r="C225" s="16"/>
      <c r="D225" s="275"/>
      <c r="E225" s="281"/>
      <c r="F225" s="275" t="s">
        <v>198</v>
      </c>
      <c r="G225" s="288">
        <f>IFERROR(G215/G216,0)</f>
        <v>0</v>
      </c>
      <c r="H225" s="288">
        <f>IFERROR(H215/H216,0)</f>
        <v>0</v>
      </c>
      <c r="I225" s="288">
        <f>IFERROR(I215/I216,0)</f>
        <v>0</v>
      </c>
      <c r="J225" s="288">
        <f>IFERROR(J215/J216,0)</f>
        <v>0</v>
      </c>
      <c r="K225" s="469">
        <f>IFERROR(K215/K216,0)</f>
        <v>0</v>
      </c>
      <c r="L225" s="116"/>
      <c r="M225" s="275"/>
      <c r="N225" s="278"/>
      <c r="O225" s="275"/>
      <c r="P225" s="275"/>
      <c r="Q225" s="275"/>
      <c r="R225" s="275"/>
      <c r="S225" s="275"/>
      <c r="T225" s="275"/>
      <c r="U225" s="275"/>
      <c r="V225" s="16"/>
      <c r="W225" s="16"/>
      <c r="X225" s="16"/>
      <c r="Y225" s="16"/>
      <c r="Z225" s="16"/>
      <c r="AA225" s="16"/>
      <c r="AB225" s="16"/>
      <c r="AC225" s="16"/>
      <c r="AD225" s="16"/>
      <c r="AE225" s="16"/>
      <c r="AF225" s="16"/>
      <c r="AG225" s="16"/>
      <c r="AH225" s="16"/>
      <c r="AI225" s="16"/>
      <c r="AJ225" s="16"/>
      <c r="AK225" s="16"/>
      <c r="AL225" s="16"/>
      <c r="AM225" s="16"/>
      <c r="AN225" s="16"/>
      <c r="AO225" s="16"/>
      <c r="AP225" s="16"/>
      <c r="AQ225" s="16"/>
      <c r="AR225" s="16"/>
      <c r="AS225" s="16"/>
      <c r="AT225" s="116"/>
      <c r="AU225" s="116"/>
      <c r="AV225" s="116"/>
      <c r="AW225" s="116"/>
      <c r="AX225" s="116"/>
      <c r="AY225" s="116"/>
      <c r="AZ225" s="116"/>
      <c r="BA225" s="116"/>
      <c r="BB225" s="116"/>
      <c r="BC225" s="116"/>
      <c r="BD225" s="116"/>
      <c r="BE225" s="116"/>
      <c r="BF225" s="116"/>
      <c r="BG225" s="116"/>
      <c r="BH225" s="116"/>
      <c r="BI225" s="116"/>
      <c r="BJ225" s="116"/>
      <c r="BK225" s="117"/>
    </row>
    <row r="226" spans="1:63" s="3" customFormat="1">
      <c r="A226" s="16"/>
      <c r="B226" s="16"/>
      <c r="C226" s="16"/>
      <c r="D226" s="437" t="s">
        <v>348</v>
      </c>
      <c r="E226" s="281"/>
      <c r="F226" s="286" t="s">
        <v>201</v>
      </c>
      <c r="G226" s="275"/>
      <c r="H226" s="288"/>
      <c r="I226" s="288"/>
      <c r="J226" s="288"/>
      <c r="K226" s="469"/>
      <c r="L226" s="116"/>
      <c r="M226" s="275"/>
      <c r="N226" s="278"/>
      <c r="O226" s="275"/>
      <c r="P226" s="275"/>
      <c r="Q226" s="275"/>
      <c r="R226" s="275"/>
      <c r="S226" s="275"/>
      <c r="T226" s="275"/>
      <c r="U226" s="275"/>
      <c r="V226" s="16"/>
      <c r="W226" s="16"/>
      <c r="X226" s="16"/>
      <c r="Y226" s="16"/>
      <c r="Z226" s="16"/>
      <c r="AA226" s="16"/>
      <c r="AB226" s="16"/>
      <c r="AC226" s="16"/>
      <c r="AD226" s="16"/>
      <c r="AE226" s="16"/>
      <c r="AF226" s="16"/>
      <c r="AG226" s="16"/>
      <c r="AH226" s="16"/>
      <c r="AI226" s="16"/>
      <c r="AJ226" s="16"/>
      <c r="AK226" s="16"/>
      <c r="AL226" s="16"/>
      <c r="AM226" s="16"/>
      <c r="AN226" s="16"/>
      <c r="AO226" s="16"/>
      <c r="AP226" s="16"/>
      <c r="AQ226" s="16"/>
      <c r="AR226" s="16"/>
      <c r="AS226" s="16"/>
      <c r="AT226" s="116"/>
      <c r="AU226" s="116"/>
      <c r="AV226" s="116"/>
      <c r="AW226" s="116"/>
      <c r="AX226" s="116"/>
      <c r="AY226" s="116"/>
      <c r="AZ226" s="116"/>
      <c r="BA226" s="116"/>
      <c r="BB226" s="116"/>
      <c r="BC226" s="116"/>
      <c r="BD226" s="116"/>
      <c r="BE226" s="116"/>
      <c r="BF226" s="116"/>
      <c r="BG226" s="116"/>
      <c r="BH226" s="116"/>
      <c r="BI226" s="116"/>
      <c r="BJ226" s="116"/>
      <c r="BK226" s="117"/>
    </row>
    <row r="227" spans="1:63" s="3" customFormat="1">
      <c r="A227" s="16"/>
      <c r="B227" s="16"/>
      <c r="C227" s="16"/>
      <c r="D227" s="404" t="s">
        <v>347</v>
      </c>
      <c r="E227" s="281"/>
      <c r="F227" s="286"/>
      <c r="G227" s="397"/>
      <c r="H227" s="397"/>
      <c r="I227" s="397"/>
      <c r="J227" s="397"/>
      <c r="K227" s="402"/>
      <c r="L227" s="275"/>
      <c r="M227" s="275"/>
      <c r="N227" s="278"/>
      <c r="O227" s="275"/>
      <c r="P227" s="275"/>
      <c r="Q227" s="275"/>
      <c r="R227" s="275"/>
      <c r="S227" s="275"/>
      <c r="T227" s="275"/>
      <c r="U227" s="275"/>
      <c r="V227" s="16"/>
      <c r="W227" s="16"/>
      <c r="X227" s="16"/>
      <c r="Y227" s="16"/>
      <c r="Z227" s="16"/>
      <c r="AA227" s="16"/>
      <c r="AB227" s="16"/>
      <c r="AC227" s="16"/>
      <c r="AD227" s="16"/>
      <c r="AE227" s="16"/>
      <c r="AF227" s="16"/>
      <c r="AG227" s="16"/>
      <c r="AH227" s="16"/>
      <c r="AI227" s="16"/>
      <c r="AJ227" s="16"/>
      <c r="AK227" s="16"/>
      <c r="AL227" s="16"/>
      <c r="AM227" s="16"/>
      <c r="AN227" s="16"/>
      <c r="AO227" s="16"/>
      <c r="AP227" s="16"/>
      <c r="AQ227" s="16"/>
      <c r="AR227" s="16"/>
      <c r="AS227" s="16"/>
      <c r="AT227" s="116"/>
      <c r="AU227" s="116"/>
      <c r="AV227" s="116"/>
      <c r="AW227" s="116"/>
      <c r="AX227" s="116"/>
      <c r="AY227" s="116"/>
      <c r="AZ227" s="116"/>
      <c r="BA227" s="116"/>
      <c r="BB227" s="116"/>
      <c r="BC227" s="116"/>
      <c r="BD227" s="116"/>
      <c r="BE227" s="116"/>
      <c r="BF227" s="116"/>
      <c r="BG227" s="116"/>
      <c r="BH227" s="116"/>
      <c r="BI227" s="116"/>
      <c r="BJ227" s="116"/>
      <c r="BK227" s="117"/>
    </row>
    <row r="228" spans="1:63" s="3" customFormat="1">
      <c r="A228" s="16"/>
      <c r="B228" s="16"/>
      <c r="C228" s="16"/>
      <c r="D228" s="275"/>
      <c r="E228" s="281"/>
      <c r="F228" s="397" t="s">
        <v>249</v>
      </c>
      <c r="G228" s="466"/>
      <c r="H228" s="466"/>
      <c r="I228" s="466"/>
      <c r="J228" s="466"/>
      <c r="K228" s="470"/>
      <c r="L228" s="275"/>
      <c r="M228" s="275"/>
      <c r="N228" s="278"/>
      <c r="O228" s="275"/>
      <c r="P228" s="275"/>
      <c r="Q228" s="275"/>
      <c r="R228" s="275"/>
      <c r="S228" s="275"/>
      <c r="T228" s="275"/>
      <c r="U228" s="275"/>
      <c r="V228" s="16"/>
      <c r="W228" s="16"/>
      <c r="X228" s="16"/>
      <c r="Y228" s="16"/>
      <c r="Z228" s="16"/>
      <c r="AA228" s="16"/>
      <c r="AB228" s="16"/>
      <c r="AC228" s="16"/>
      <c r="AD228" s="16"/>
      <c r="AE228" s="16"/>
      <c r="AF228" s="16"/>
      <c r="AG228" s="16"/>
      <c r="AH228" s="16"/>
      <c r="AI228" s="16"/>
      <c r="AJ228" s="16"/>
      <c r="AK228" s="16"/>
      <c r="AL228" s="16"/>
      <c r="AM228" s="16"/>
      <c r="AN228" s="16"/>
      <c r="AO228" s="16"/>
      <c r="AP228" s="16"/>
      <c r="AQ228" s="16"/>
      <c r="AR228" s="16"/>
      <c r="AS228" s="16"/>
      <c r="AT228" s="116"/>
      <c r="AU228" s="116"/>
      <c r="AV228" s="116"/>
      <c r="AW228" s="116"/>
      <c r="AX228" s="116"/>
      <c r="AY228" s="116"/>
      <c r="AZ228" s="116"/>
      <c r="BA228" s="116"/>
      <c r="BB228" s="116"/>
      <c r="BC228" s="116"/>
      <c r="BD228" s="116"/>
      <c r="BE228" s="116"/>
      <c r="BF228" s="116"/>
      <c r="BG228" s="116"/>
      <c r="BH228" s="116"/>
      <c r="BI228" s="116"/>
      <c r="BJ228" s="116"/>
      <c r="BK228" s="117"/>
    </row>
    <row r="229" spans="1:63" s="3" customFormat="1">
      <c r="A229" s="16"/>
      <c r="B229" s="16"/>
      <c r="C229" s="16"/>
      <c r="D229" s="275"/>
      <c r="E229" s="281"/>
      <c r="F229" s="286" t="s">
        <v>238</v>
      </c>
      <c r="G229" s="275"/>
      <c r="H229" s="275"/>
      <c r="I229" s="275"/>
      <c r="J229" s="275"/>
      <c r="K229" s="278"/>
      <c r="L229" s="275"/>
      <c r="M229" s="275"/>
      <c r="N229" s="278"/>
      <c r="O229" s="275"/>
      <c r="P229" s="275"/>
      <c r="Q229" s="275"/>
      <c r="R229" s="275"/>
      <c r="S229" s="275"/>
      <c r="T229" s="275"/>
      <c r="U229" s="275"/>
      <c r="V229" s="16"/>
      <c r="W229" s="16"/>
      <c r="X229" s="16"/>
      <c r="Y229" s="16"/>
      <c r="Z229" s="16"/>
      <c r="AA229" s="16"/>
      <c r="AB229" s="16"/>
      <c r="AC229" s="16"/>
      <c r="AD229" s="16"/>
      <c r="AE229" s="16"/>
      <c r="AF229" s="16"/>
      <c r="AG229" s="16"/>
      <c r="AH229" s="16"/>
      <c r="AI229" s="16"/>
      <c r="AJ229" s="16"/>
      <c r="AK229" s="16"/>
      <c r="AL229" s="16"/>
      <c r="AM229" s="16"/>
      <c r="AN229" s="16"/>
      <c r="AO229" s="16"/>
      <c r="AP229" s="16"/>
      <c r="AQ229" s="16"/>
      <c r="AR229" s="16"/>
      <c r="AS229" s="16"/>
      <c r="AT229" s="116"/>
      <c r="AU229" s="116"/>
      <c r="AV229" s="116"/>
      <c r="AW229" s="116"/>
      <c r="AX229" s="116"/>
      <c r="AY229" s="116"/>
      <c r="AZ229" s="116"/>
      <c r="BA229" s="116"/>
      <c r="BB229" s="116"/>
      <c r="BC229" s="116"/>
      <c r="BD229" s="116"/>
      <c r="BE229" s="116"/>
      <c r="BF229" s="116"/>
      <c r="BG229" s="116"/>
      <c r="BH229" s="116"/>
      <c r="BI229" s="116"/>
      <c r="BJ229" s="116"/>
      <c r="BK229" s="117"/>
    </row>
    <row r="230" spans="1:63" s="3" customFormat="1">
      <c r="A230" s="16"/>
      <c r="B230" s="16"/>
      <c r="C230" s="16"/>
      <c r="D230" s="275"/>
      <c r="E230" s="281"/>
      <c r="F230" s="286" t="s">
        <v>237</v>
      </c>
      <c r="G230" s="397"/>
      <c r="H230" s="397"/>
      <c r="I230" s="397"/>
      <c r="J230" s="397"/>
      <c r="K230" s="402"/>
      <c r="L230" s="275"/>
      <c r="M230" s="275"/>
      <c r="N230" s="278"/>
      <c r="O230" s="275"/>
      <c r="P230" s="275"/>
      <c r="Q230" s="275"/>
      <c r="R230" s="275"/>
      <c r="S230" s="275"/>
      <c r="T230" s="275"/>
      <c r="U230" s="275"/>
      <c r="V230" s="16"/>
      <c r="W230" s="16"/>
      <c r="X230" s="16"/>
      <c r="Y230" s="16"/>
      <c r="Z230" s="16"/>
      <c r="AA230" s="16"/>
      <c r="AB230" s="16"/>
      <c r="AC230" s="16"/>
      <c r="AD230" s="16"/>
      <c r="AE230" s="16"/>
      <c r="AF230" s="16"/>
      <c r="AG230" s="16"/>
      <c r="AH230" s="16"/>
      <c r="AI230" s="16"/>
      <c r="AJ230" s="16"/>
      <c r="AK230" s="16"/>
      <c r="AL230" s="16"/>
      <c r="AM230" s="16"/>
      <c r="AN230" s="16"/>
      <c r="AO230" s="16"/>
      <c r="AP230" s="16"/>
      <c r="AQ230" s="16"/>
      <c r="AR230" s="16"/>
      <c r="AS230" s="16"/>
      <c r="AT230" s="116"/>
      <c r="AU230" s="116"/>
      <c r="AV230" s="116"/>
      <c r="AW230" s="116"/>
      <c r="AX230" s="116"/>
      <c r="AY230" s="116"/>
      <c r="AZ230" s="116"/>
      <c r="BA230" s="116"/>
      <c r="BB230" s="116"/>
      <c r="BC230" s="116"/>
      <c r="BD230" s="116"/>
      <c r="BE230" s="116"/>
      <c r="BF230" s="116"/>
      <c r="BG230" s="116"/>
      <c r="BH230" s="116"/>
      <c r="BI230" s="116"/>
      <c r="BJ230" s="116"/>
      <c r="BK230" s="117"/>
    </row>
    <row r="231" spans="1:63" s="3" customFormat="1">
      <c r="A231" s="16"/>
      <c r="B231" s="16"/>
      <c r="C231" s="16"/>
      <c r="D231" s="275"/>
      <c r="E231" s="281"/>
      <c r="F231" s="286" t="s">
        <v>241</v>
      </c>
      <c r="G231" s="397">
        <f>IFERROR(G230,"n/d")</f>
        <v>0</v>
      </c>
      <c r="H231" s="397">
        <f>IFERROR(H230,"n/d")</f>
        <v>0</v>
      </c>
      <c r="I231" s="397">
        <f>IFERROR(I230,"n/d")</f>
        <v>0</v>
      </c>
      <c r="J231" s="397">
        <f>IFERROR(J230,"n/d")</f>
        <v>0</v>
      </c>
      <c r="K231" s="402">
        <f>IFERROR(K230,"n/d")</f>
        <v>0</v>
      </c>
      <c r="L231" s="468">
        <f>IFERROR(AVERAGE(H231:K231),"")</f>
        <v>0</v>
      </c>
      <c r="M231" s="374" t="str">
        <f>IF(L231&gt;0,"POSITIVO puede ser OK",IF(L231=0,"","¡ATENCIÓN! NEGATIVO puede ser inviable"))</f>
        <v/>
      </c>
      <c r="N231" s="278"/>
      <c r="O231" s="275"/>
      <c r="P231" s="275"/>
      <c r="Q231" s="275"/>
      <c r="R231" s="275"/>
      <c r="S231" s="275"/>
      <c r="T231" s="275"/>
      <c r="U231" s="275"/>
      <c r="V231" s="16"/>
      <c r="W231" s="16"/>
      <c r="X231" s="16"/>
      <c r="Y231" s="16"/>
      <c r="Z231" s="16"/>
      <c r="AA231" s="16"/>
      <c r="AB231" s="16"/>
      <c r="AC231" s="16"/>
      <c r="AD231" s="16"/>
      <c r="AE231" s="16"/>
      <c r="AF231" s="16"/>
      <c r="AG231" s="16"/>
      <c r="AH231" s="16"/>
      <c r="AI231" s="16"/>
      <c r="AJ231" s="16"/>
      <c r="AK231" s="16"/>
      <c r="AL231" s="16"/>
      <c r="AM231" s="16"/>
      <c r="AN231" s="16"/>
      <c r="AO231" s="16"/>
      <c r="AP231" s="16"/>
      <c r="AQ231" s="16"/>
      <c r="AR231" s="16"/>
      <c r="AS231" s="16"/>
      <c r="AT231" s="116"/>
      <c r="AU231" s="116"/>
      <c r="AV231" s="116"/>
      <c r="AW231" s="116"/>
      <c r="AX231" s="116"/>
      <c r="AY231" s="116"/>
      <c r="AZ231" s="116"/>
      <c r="BA231" s="116"/>
      <c r="BB231" s="116"/>
      <c r="BC231" s="116"/>
      <c r="BD231" s="116"/>
      <c r="BE231" s="116"/>
      <c r="BF231" s="116"/>
      <c r="BG231" s="116"/>
      <c r="BH231" s="116"/>
      <c r="BI231" s="116"/>
      <c r="BJ231" s="116"/>
      <c r="BK231" s="117"/>
    </row>
    <row r="232" spans="1:63" s="3" customFormat="1">
      <c r="A232" s="16"/>
      <c r="B232" s="16"/>
      <c r="C232" s="16"/>
      <c r="D232" s="275"/>
      <c r="E232" s="281"/>
      <c r="F232" s="275"/>
      <c r="G232" s="397">
        <f>-G229+G227</f>
        <v>0</v>
      </c>
      <c r="H232" s="397">
        <f>-H229+H227</f>
        <v>0</v>
      </c>
      <c r="I232" s="397">
        <f>-I229+I227</f>
        <v>0</v>
      </c>
      <c r="J232" s="397">
        <f>-J229+J227</f>
        <v>0</v>
      </c>
      <c r="K232" s="402">
        <f>-K229+K227</f>
        <v>0</v>
      </c>
      <c r="L232" s="275"/>
      <c r="M232" s="275"/>
      <c r="N232" s="278"/>
      <c r="O232" s="275"/>
      <c r="P232" s="275"/>
      <c r="Q232" s="275"/>
      <c r="R232" s="275"/>
      <c r="S232" s="275"/>
      <c r="T232" s="275"/>
      <c r="U232" s="275"/>
      <c r="V232" s="16"/>
      <c r="W232" s="16"/>
      <c r="X232" s="16"/>
      <c r="Y232" s="16"/>
      <c r="Z232" s="16"/>
      <c r="AA232" s="16"/>
      <c r="AB232" s="16"/>
      <c r="AC232" s="16"/>
      <c r="AD232" s="16"/>
      <c r="AE232" s="16"/>
      <c r="AF232" s="16"/>
      <c r="AG232" s="16"/>
      <c r="AH232" s="16"/>
      <c r="AI232" s="16"/>
      <c r="AJ232" s="16"/>
      <c r="AK232" s="16"/>
      <c r="AL232" s="16"/>
      <c r="AM232" s="16"/>
      <c r="AN232" s="16"/>
      <c r="AO232" s="16"/>
      <c r="AP232" s="16"/>
      <c r="AQ232" s="16"/>
      <c r="AR232" s="16"/>
      <c r="AS232" s="16"/>
      <c r="AT232" s="116"/>
      <c r="AU232" s="116"/>
      <c r="AV232" s="116"/>
      <c r="AW232" s="116"/>
      <c r="AX232" s="116"/>
      <c r="AY232" s="116"/>
      <c r="AZ232" s="116"/>
      <c r="BA232" s="116"/>
      <c r="BB232" s="116"/>
      <c r="BC232" s="116"/>
      <c r="BD232" s="116"/>
      <c r="BE232" s="116"/>
      <c r="BF232" s="116"/>
      <c r="BG232" s="116"/>
      <c r="BH232" s="116"/>
      <c r="BI232" s="116"/>
      <c r="BJ232" s="116"/>
      <c r="BK232" s="117"/>
    </row>
    <row r="233" spans="1:63" s="3" customFormat="1">
      <c r="A233" s="16"/>
      <c r="B233" s="16"/>
      <c r="C233" s="16"/>
      <c r="D233" s="275"/>
      <c r="E233" s="281"/>
      <c r="F233" s="286" t="s">
        <v>239</v>
      </c>
      <c r="G233" s="397"/>
      <c r="H233" s="397"/>
      <c r="I233" s="397"/>
      <c r="J233" s="397"/>
      <c r="K233" s="402"/>
      <c r="L233" s="275"/>
      <c r="M233" s="275"/>
      <c r="N233" s="278"/>
      <c r="O233" s="275"/>
      <c r="P233" s="275"/>
      <c r="Q233" s="275"/>
      <c r="R233" s="275"/>
      <c r="S233" s="275"/>
      <c r="T233" s="275"/>
      <c r="U233" s="275"/>
      <c r="V233" s="16"/>
      <c r="W233" s="16"/>
      <c r="X233" s="16"/>
      <c r="Y233" s="16"/>
      <c r="Z233" s="16"/>
      <c r="AA233" s="16"/>
      <c r="AB233" s="16"/>
      <c r="AC233" s="16"/>
      <c r="AD233" s="16"/>
      <c r="AE233" s="16"/>
      <c r="AF233" s="16"/>
      <c r="AG233" s="16"/>
      <c r="AH233" s="16"/>
      <c r="AI233" s="16"/>
      <c r="AJ233" s="16"/>
      <c r="AK233" s="16"/>
      <c r="AL233" s="16"/>
      <c r="AM233" s="16"/>
      <c r="AN233" s="16"/>
      <c r="AO233" s="16"/>
      <c r="AP233" s="16"/>
      <c r="AQ233" s="16"/>
      <c r="AR233" s="16"/>
      <c r="AS233" s="16"/>
      <c r="AT233" s="116"/>
      <c r="AU233" s="116"/>
      <c r="AV233" s="116"/>
      <c r="AW233" s="116"/>
      <c r="AX233" s="116"/>
      <c r="AY233" s="116"/>
      <c r="AZ233" s="116"/>
      <c r="BA233" s="116"/>
      <c r="BB233" s="116"/>
      <c r="BC233" s="116"/>
      <c r="BD233" s="116"/>
      <c r="BE233" s="116"/>
      <c r="BF233" s="116"/>
      <c r="BG233" s="116"/>
      <c r="BH233" s="116"/>
      <c r="BI233" s="116"/>
      <c r="BJ233" s="116"/>
      <c r="BK233" s="117"/>
    </row>
    <row r="234" spans="1:63" s="3" customFormat="1">
      <c r="A234" s="16"/>
      <c r="B234" s="16"/>
      <c r="C234" s="16"/>
      <c r="D234" s="275"/>
      <c r="E234" s="404"/>
      <c r="F234" s="406" t="s">
        <v>240</v>
      </c>
      <c r="G234" s="467">
        <f>IFERROR(G233,"n/d")</f>
        <v>0</v>
      </c>
      <c r="H234" s="467">
        <f>IFERROR(H233,"n/d")</f>
        <v>0</v>
      </c>
      <c r="I234" s="467">
        <f>IFERROR(I233,"n/d")</f>
        <v>0</v>
      </c>
      <c r="J234" s="467">
        <f>IFERROR(J233,"n/d")</f>
        <v>0</v>
      </c>
      <c r="K234" s="471">
        <f>IFERROR(K233,"n/d")</f>
        <v>0</v>
      </c>
      <c r="L234" s="405"/>
      <c r="M234" s="405"/>
      <c r="N234" s="436"/>
      <c r="O234" s="275"/>
      <c r="P234" s="275"/>
      <c r="Q234" s="275"/>
      <c r="R234" s="275"/>
      <c r="S234" s="275"/>
      <c r="T234" s="275"/>
      <c r="U234" s="275"/>
      <c r="V234" s="16"/>
      <c r="W234" s="16"/>
      <c r="X234" s="16"/>
      <c r="Y234" s="16"/>
      <c r="Z234" s="16"/>
      <c r="AA234" s="16"/>
      <c r="AB234" s="16"/>
      <c r="AC234" s="16"/>
      <c r="AD234" s="16"/>
      <c r="AE234" s="16"/>
      <c r="AF234" s="16"/>
      <c r="AG234" s="16"/>
      <c r="AH234" s="16"/>
      <c r="AI234" s="16"/>
      <c r="AJ234" s="16"/>
      <c r="AK234" s="16"/>
      <c r="AL234" s="16"/>
      <c r="AM234" s="16"/>
      <c r="AN234" s="16"/>
      <c r="AO234" s="16"/>
      <c r="AP234" s="16"/>
      <c r="AQ234" s="16"/>
      <c r="AR234" s="16"/>
      <c r="AS234" s="16"/>
      <c r="AT234" s="116"/>
      <c r="AU234" s="116"/>
      <c r="AV234" s="116"/>
      <c r="AW234" s="116"/>
      <c r="AX234" s="116"/>
      <c r="AY234" s="116"/>
      <c r="AZ234" s="116"/>
      <c r="BA234" s="116"/>
      <c r="BB234" s="116"/>
      <c r="BC234" s="116"/>
      <c r="BD234" s="116"/>
      <c r="BE234" s="116"/>
      <c r="BF234" s="116"/>
      <c r="BG234" s="116"/>
      <c r="BH234" s="116"/>
      <c r="BI234" s="116"/>
      <c r="BJ234" s="116"/>
      <c r="BK234" s="117"/>
    </row>
    <row r="235" spans="1:63" s="3" customFormat="1">
      <c r="A235" s="16"/>
      <c r="B235" s="16"/>
      <c r="C235" s="16"/>
      <c r="D235" s="275"/>
      <c r="E235" s="275"/>
      <c r="F235" s="275"/>
      <c r="G235" s="397"/>
      <c r="H235" s="397"/>
      <c r="I235" s="397"/>
      <c r="J235" s="397"/>
      <c r="K235" s="397"/>
      <c r="L235" s="275"/>
      <c r="M235" s="275"/>
      <c r="N235" s="275"/>
      <c r="O235" s="275"/>
      <c r="P235" s="275"/>
      <c r="Q235" s="275"/>
      <c r="R235" s="275"/>
      <c r="S235" s="275"/>
      <c r="T235" s="275"/>
      <c r="U235" s="275"/>
      <c r="V235" s="16"/>
      <c r="W235" s="16"/>
      <c r="X235" s="16"/>
      <c r="Y235" s="16"/>
      <c r="Z235" s="16"/>
      <c r="AA235" s="16"/>
      <c r="AB235" s="16"/>
      <c r="AC235" s="16"/>
      <c r="AD235" s="16"/>
      <c r="AE235" s="16"/>
      <c r="AF235" s="16"/>
      <c r="AG235" s="16"/>
      <c r="AH235" s="16"/>
      <c r="AI235" s="16"/>
      <c r="AJ235" s="16"/>
      <c r="AK235" s="16"/>
      <c r="AL235" s="16"/>
      <c r="AM235" s="16"/>
      <c r="AN235" s="16"/>
      <c r="AO235" s="16"/>
      <c r="AP235" s="16"/>
      <c r="AQ235" s="16"/>
      <c r="AR235" s="16"/>
      <c r="AS235" s="16"/>
      <c r="AT235" s="116"/>
      <c r="AU235" s="116"/>
      <c r="AV235" s="116"/>
      <c r="AW235" s="116"/>
      <c r="AX235" s="116"/>
      <c r="AY235" s="116"/>
      <c r="AZ235" s="116"/>
      <c r="BA235" s="116"/>
      <c r="BB235" s="116"/>
      <c r="BC235" s="116"/>
      <c r="BD235" s="116"/>
      <c r="BE235" s="116"/>
      <c r="BF235" s="116"/>
      <c r="BG235" s="116"/>
      <c r="BH235" s="116"/>
      <c r="BI235" s="116"/>
      <c r="BJ235" s="116"/>
      <c r="BK235" s="117"/>
    </row>
    <row r="236" spans="1:63" s="3" customFormat="1">
      <c r="A236" s="16"/>
      <c r="B236" s="16"/>
      <c r="C236" s="16"/>
      <c r="D236" s="275" t="s">
        <v>256</v>
      </c>
      <c r="E236" s="275"/>
      <c r="F236" s="275"/>
      <c r="G236" s="275"/>
      <c r="H236" s="275"/>
      <c r="I236" s="275"/>
      <c r="J236" s="275"/>
      <c r="K236" s="275"/>
      <c r="L236" s="275"/>
      <c r="M236" s="275"/>
      <c r="N236" s="275"/>
      <c r="O236" s="275"/>
      <c r="P236" s="275"/>
      <c r="Q236" s="275"/>
      <c r="R236" s="275"/>
      <c r="S236" s="275"/>
      <c r="T236" s="275"/>
      <c r="U236" s="275"/>
      <c r="V236" s="16"/>
      <c r="W236" s="16"/>
      <c r="X236" s="16"/>
      <c r="Y236" s="16"/>
      <c r="Z236" s="16"/>
      <c r="AA236" s="16"/>
      <c r="AB236" s="16"/>
      <c r="AC236" s="16"/>
      <c r="AD236" s="16"/>
      <c r="AE236" s="16"/>
      <c r="AF236" s="16"/>
      <c r="AG236" s="16"/>
      <c r="AH236" s="16"/>
      <c r="AI236" s="16"/>
      <c r="AJ236" s="16"/>
      <c r="AK236" s="16"/>
      <c r="AL236" s="16"/>
      <c r="AM236" s="16"/>
      <c r="AN236" s="16"/>
      <c r="AO236" s="16"/>
      <c r="AP236" s="16"/>
      <c r="AQ236" s="16"/>
      <c r="AR236" s="16"/>
      <c r="AS236" s="16"/>
      <c r="AT236" s="116"/>
      <c r="AU236" s="116"/>
      <c r="AV236" s="116"/>
      <c r="AW236" s="116"/>
      <c r="AX236" s="116"/>
      <c r="AY236" s="116"/>
      <c r="AZ236" s="116"/>
      <c r="BA236" s="116"/>
      <c r="BB236" s="116"/>
      <c r="BC236" s="116"/>
      <c r="BD236" s="116"/>
      <c r="BE236" s="116"/>
      <c r="BF236" s="116"/>
      <c r="BG236" s="116"/>
      <c r="BH236" s="116"/>
      <c r="BI236" s="116"/>
      <c r="BJ236" s="116"/>
      <c r="BK236" s="117"/>
    </row>
    <row r="237" spans="1:63" s="3" customFormat="1">
      <c r="A237" s="16"/>
      <c r="B237" s="16"/>
      <c r="C237" s="523"/>
      <c r="D237" s="398"/>
      <c r="E237" s="398"/>
      <c r="F237" s="398"/>
      <c r="G237" s="398"/>
      <c r="H237" s="438"/>
      <c r="I237" s="275"/>
      <c r="J237" s="275"/>
      <c r="K237" s="275"/>
      <c r="L237" s="275"/>
      <c r="M237" s="275"/>
      <c r="N237" s="275"/>
      <c r="O237" s="275"/>
      <c r="P237" s="275"/>
      <c r="Q237" s="275"/>
      <c r="R237" s="275"/>
      <c r="S237" s="275"/>
      <c r="T237" s="275"/>
      <c r="U237" s="275"/>
      <c r="V237" s="16"/>
      <c r="W237" s="16"/>
      <c r="X237" s="16"/>
      <c r="Y237" s="16"/>
      <c r="Z237" s="16"/>
      <c r="AA237" s="16"/>
      <c r="AB237" s="16"/>
      <c r="AC237" s="16"/>
      <c r="AD237" s="16"/>
      <c r="AE237" s="16"/>
      <c r="AF237" s="16"/>
      <c r="AG237" s="16"/>
      <c r="AH237" s="16"/>
      <c r="AI237" s="16"/>
      <c r="AJ237" s="16"/>
      <c r="AK237" s="16"/>
      <c r="AL237" s="16"/>
      <c r="AM237" s="16"/>
      <c r="AN237" s="16"/>
      <c r="AO237" s="16"/>
      <c r="AP237" s="16"/>
      <c r="AQ237" s="16"/>
      <c r="AR237" s="16"/>
      <c r="AS237" s="16"/>
      <c r="AT237" s="116"/>
      <c r="AU237" s="116"/>
      <c r="AV237" s="116"/>
      <c r="AW237" s="116"/>
      <c r="AX237" s="116"/>
      <c r="AY237" s="116"/>
      <c r="AZ237" s="116"/>
      <c r="BA237" s="116"/>
      <c r="BB237" s="116"/>
      <c r="BC237" s="116"/>
      <c r="BD237" s="116"/>
      <c r="BE237" s="116"/>
      <c r="BF237" s="116"/>
      <c r="BG237" s="116"/>
      <c r="BH237" s="116"/>
      <c r="BI237" s="116"/>
      <c r="BJ237" s="116"/>
      <c r="BK237" s="117"/>
    </row>
    <row r="238" spans="1:63" s="3" customFormat="1">
      <c r="A238" s="16"/>
      <c r="B238" s="16"/>
      <c r="C238" s="524"/>
      <c r="D238" s="311"/>
      <c r="E238" s="275"/>
      <c r="F238" s="275"/>
      <c r="G238" s="275"/>
      <c r="H238" s="278"/>
      <c r="I238" s="275"/>
      <c r="J238" s="275"/>
      <c r="K238" s="275"/>
      <c r="L238" s="275"/>
      <c r="M238" s="275"/>
      <c r="N238" s="275"/>
      <c r="O238" s="275"/>
      <c r="P238" s="275"/>
      <c r="Q238" s="275"/>
      <c r="R238" s="275"/>
      <c r="S238" s="275"/>
      <c r="T238" s="275"/>
      <c r="U238" s="275"/>
      <c r="V238" s="16"/>
      <c r="W238" s="16"/>
      <c r="X238" s="16"/>
      <c r="Y238" s="16"/>
      <c r="Z238" s="16"/>
      <c r="AA238" s="16"/>
      <c r="AB238" s="16"/>
      <c r="AC238" s="16"/>
      <c r="AD238" s="16"/>
      <c r="AE238" s="16"/>
      <c r="AF238" s="16"/>
      <c r="AG238" s="16"/>
      <c r="AH238" s="16"/>
      <c r="AI238" s="16"/>
      <c r="AJ238" s="16"/>
      <c r="AK238" s="16"/>
      <c r="AL238" s="16"/>
      <c r="AM238" s="16"/>
      <c r="AN238" s="16"/>
      <c r="AO238" s="16"/>
      <c r="AP238" s="16"/>
      <c r="AQ238" s="16"/>
      <c r="AR238" s="16"/>
      <c r="AS238" s="16"/>
      <c r="AT238" s="116"/>
      <c r="AU238" s="116"/>
      <c r="AV238" s="116"/>
      <c r="AW238" s="116"/>
      <c r="AX238" s="116"/>
      <c r="AY238" s="116"/>
      <c r="AZ238" s="116"/>
      <c r="BA238" s="116"/>
      <c r="BB238" s="116"/>
      <c r="BC238" s="116"/>
      <c r="BD238" s="116"/>
      <c r="BE238" s="116"/>
      <c r="BF238" s="116"/>
      <c r="BG238" s="116"/>
      <c r="BH238" s="116"/>
      <c r="BI238" s="116"/>
      <c r="BJ238" s="116"/>
      <c r="BK238" s="117"/>
    </row>
    <row r="239" spans="1:63" s="3" customFormat="1">
      <c r="A239" s="16"/>
      <c r="B239" s="16"/>
      <c r="C239" s="524"/>
      <c r="D239" s="275" t="s">
        <v>196</v>
      </c>
      <c r="E239" s="519"/>
      <c r="F239" s="520">
        <f>IFERROR(AVERAGE(#REF!),0)</f>
        <v>0</v>
      </c>
      <c r="G239" s="275" t="str">
        <f>IFERROR(IF(F239&gt;=E239,"El Margen Bruto parece razonable","¡CUIDADO! El MB parece BAJO"),"")</f>
        <v>El Margen Bruto parece razonable</v>
      </c>
      <c r="H239" s="278"/>
      <c r="I239" s="275"/>
      <c r="J239" s="275"/>
      <c r="K239" s="275"/>
      <c r="L239" s="275"/>
      <c r="M239" s="275"/>
      <c r="N239" s="275"/>
      <c r="O239" s="275"/>
      <c r="P239" s="275"/>
      <c r="Q239" s="275"/>
      <c r="R239" s="275"/>
      <c r="S239" s="275"/>
      <c r="T239" s="275"/>
      <c r="U239" s="275"/>
      <c r="V239" s="16"/>
      <c r="W239" s="16"/>
      <c r="X239" s="16"/>
      <c r="Y239" s="16"/>
      <c r="Z239" s="16"/>
      <c r="AA239" s="16"/>
      <c r="AB239" s="16"/>
      <c r="AC239" s="16"/>
      <c r="AD239" s="16"/>
      <c r="AE239" s="16"/>
      <c r="AF239" s="16"/>
      <c r="AG239" s="16"/>
      <c r="AH239" s="16"/>
      <c r="AI239" s="16"/>
      <c r="AJ239" s="16"/>
      <c r="AK239" s="16"/>
      <c r="AL239" s="16"/>
      <c r="AM239" s="16"/>
      <c r="AN239" s="16"/>
      <c r="AO239" s="16"/>
      <c r="AP239" s="16"/>
      <c r="AQ239" s="16"/>
      <c r="AR239" s="16"/>
      <c r="AS239" s="16"/>
      <c r="AT239" s="116"/>
      <c r="AU239" s="116"/>
      <c r="AV239" s="116"/>
      <c r="AW239" s="116"/>
      <c r="AX239" s="116"/>
      <c r="AY239" s="116"/>
      <c r="AZ239" s="116"/>
      <c r="BA239" s="116"/>
      <c r="BB239" s="116"/>
      <c r="BC239" s="116"/>
      <c r="BD239" s="116"/>
      <c r="BE239" s="116"/>
      <c r="BF239" s="116"/>
      <c r="BG239" s="116"/>
      <c r="BH239" s="116"/>
      <c r="BI239" s="116"/>
      <c r="BJ239" s="116"/>
      <c r="BK239" s="117"/>
    </row>
    <row r="240" spans="1:63" s="3" customFormat="1">
      <c r="A240" s="16"/>
      <c r="B240" s="16"/>
      <c r="C240" s="524"/>
      <c r="D240" s="275" t="s">
        <v>197</v>
      </c>
      <c r="E240" s="520" t="str">
        <f>SB!$E$243</f>
        <v/>
      </c>
      <c r="F240" s="520" t="str">
        <f>SB!$E$245</f>
        <v/>
      </c>
      <c r="G240" s="275" t="str">
        <f>IFERROR(IF(F240&lt;=E240,"Variación inferior a la del precio venta","¡PELIGRO! Variación MAYOR del precio de venta"),"")</f>
        <v>Variación inferior a la del precio venta</v>
      </c>
      <c r="H240" s="278"/>
      <c r="I240" s="275"/>
      <c r="J240" s="275"/>
      <c r="K240" s="275"/>
      <c r="L240" s="275"/>
      <c r="M240" s="275"/>
      <c r="N240" s="275"/>
      <c r="O240" s="275"/>
      <c r="P240" s="275"/>
      <c r="Q240" s="275"/>
      <c r="R240" s="275"/>
      <c r="S240" s="275"/>
      <c r="T240" s="275"/>
      <c r="U240" s="275"/>
      <c r="V240" s="16"/>
      <c r="W240" s="16"/>
      <c r="X240" s="16"/>
      <c r="Y240" s="16"/>
      <c r="Z240" s="16"/>
      <c r="AA240" s="16"/>
      <c r="AB240" s="16"/>
      <c r="AC240" s="16"/>
      <c r="AD240" s="16"/>
      <c r="AE240" s="16"/>
      <c r="AF240" s="16"/>
      <c r="AG240" s="16"/>
      <c r="AH240" s="16"/>
      <c r="AI240" s="16"/>
      <c r="AJ240" s="16"/>
      <c r="AK240" s="16"/>
      <c r="AL240" s="16"/>
      <c r="AM240" s="16"/>
      <c r="AN240" s="16"/>
      <c r="AO240" s="16"/>
      <c r="AP240" s="16"/>
      <c r="AQ240" s="16"/>
      <c r="AR240" s="16"/>
      <c r="AS240" s="16"/>
      <c r="AT240" s="116"/>
      <c r="AU240" s="116"/>
      <c r="AV240" s="116"/>
      <c r="AW240" s="116"/>
      <c r="AX240" s="116"/>
      <c r="AY240" s="116"/>
      <c r="AZ240" s="116"/>
      <c r="BA240" s="116"/>
      <c r="BB240" s="116"/>
      <c r="BC240" s="116"/>
      <c r="BD240" s="116"/>
      <c r="BE240" s="116"/>
      <c r="BF240" s="116"/>
      <c r="BG240" s="116"/>
      <c r="BH240" s="116"/>
      <c r="BI240" s="116"/>
      <c r="BJ240" s="116"/>
      <c r="BK240" s="117"/>
    </row>
    <row r="241" spans="1:63" s="3" customFormat="1">
      <c r="A241" s="16"/>
      <c r="B241" s="16"/>
      <c r="C241" s="524"/>
      <c r="D241" s="311"/>
      <c r="E241" s="520" t="str">
        <f>IFERROR(AVERAGE(#REF!),"")</f>
        <v/>
      </c>
      <c r="F241" s="311"/>
      <c r="G241" s="275"/>
      <c r="H241" s="278"/>
      <c r="I241" s="275"/>
      <c r="J241" s="275"/>
      <c r="K241" s="275"/>
      <c r="L241" s="275"/>
      <c r="M241" s="275"/>
      <c r="N241" s="275"/>
      <c r="O241" s="275"/>
      <c r="P241" s="275"/>
      <c r="Q241" s="275"/>
      <c r="R241" s="275"/>
      <c r="S241" s="275"/>
      <c r="T241" s="275"/>
      <c r="U241" s="275"/>
      <c r="V241" s="16"/>
      <c r="W241" s="16"/>
      <c r="X241" s="16"/>
      <c r="Y241" s="16"/>
      <c r="Z241" s="16"/>
      <c r="AA241" s="16"/>
      <c r="AB241" s="16"/>
      <c r="AC241" s="16"/>
      <c r="AD241" s="16"/>
      <c r="AE241" s="16"/>
      <c r="AF241" s="16"/>
      <c r="AG241" s="16"/>
      <c r="AH241" s="16"/>
      <c r="AI241" s="16"/>
      <c r="AJ241" s="16"/>
      <c r="AK241" s="16"/>
      <c r="AL241" s="16"/>
      <c r="AM241" s="16"/>
      <c r="AN241" s="16"/>
      <c r="AO241" s="16"/>
      <c r="AP241" s="16"/>
      <c r="AQ241" s="16"/>
      <c r="AR241" s="16"/>
      <c r="AS241" s="16"/>
      <c r="AT241" s="116"/>
      <c r="AU241" s="116"/>
      <c r="AV241" s="116"/>
      <c r="AW241" s="116"/>
      <c r="AX241" s="116"/>
      <c r="AY241" s="116"/>
      <c r="AZ241" s="116"/>
      <c r="BA241" s="116"/>
      <c r="BB241" s="116"/>
      <c r="BC241" s="116"/>
      <c r="BD241" s="116"/>
      <c r="BE241" s="116"/>
      <c r="BF241" s="116"/>
      <c r="BG241" s="116"/>
      <c r="BH241" s="116"/>
      <c r="BI241" s="116"/>
      <c r="BJ241" s="116"/>
      <c r="BK241" s="117"/>
    </row>
    <row r="242" spans="1:63" s="3" customFormat="1">
      <c r="A242" s="16"/>
      <c r="B242" s="16"/>
      <c r="C242" s="524"/>
      <c r="D242" s="311"/>
      <c r="E242" s="520" t="str">
        <f>IFERROR(AVERAGE(#REF!),"")</f>
        <v/>
      </c>
      <c r="F242" s="311"/>
      <c r="G242" s="275"/>
      <c r="H242" s="278"/>
      <c r="I242" s="275"/>
      <c r="J242" s="275"/>
      <c r="K242" s="275"/>
      <c r="L242" s="275"/>
      <c r="M242" s="275"/>
      <c r="N242" s="275"/>
      <c r="O242" s="275"/>
      <c r="P242" s="275"/>
      <c r="Q242" s="275"/>
      <c r="R242" s="275"/>
      <c r="S242" s="275"/>
      <c r="T242" s="275"/>
      <c r="U242" s="275"/>
      <c r="V242" s="16"/>
      <c r="W242" s="16"/>
      <c r="X242" s="16"/>
      <c r="Y242" s="16"/>
      <c r="Z242" s="16"/>
      <c r="AA242" s="16"/>
      <c r="AB242" s="16"/>
      <c r="AC242" s="16"/>
      <c r="AD242" s="16"/>
      <c r="AE242" s="16"/>
      <c r="AF242" s="16"/>
      <c r="AG242" s="16"/>
      <c r="AH242" s="16"/>
      <c r="AI242" s="16"/>
      <c r="AJ242" s="16"/>
      <c r="AK242" s="16"/>
      <c r="AL242" s="16"/>
      <c r="AM242" s="16"/>
      <c r="AN242" s="16"/>
      <c r="AO242" s="16"/>
      <c r="AP242" s="16"/>
      <c r="AQ242" s="16"/>
      <c r="AR242" s="16"/>
      <c r="AS242" s="16"/>
      <c r="AT242" s="116"/>
      <c r="AU242" s="116"/>
      <c r="AV242" s="116"/>
      <c r="AW242" s="116"/>
      <c r="AX242" s="116"/>
      <c r="AY242" s="116"/>
      <c r="AZ242" s="116"/>
      <c r="BA242" s="116"/>
      <c r="BB242" s="116"/>
      <c r="BC242" s="116"/>
      <c r="BD242" s="116"/>
      <c r="BE242" s="116"/>
      <c r="BF242" s="116"/>
      <c r="BG242" s="116"/>
      <c r="BH242" s="116"/>
      <c r="BI242" s="116"/>
      <c r="BJ242" s="116"/>
      <c r="BK242" s="117"/>
    </row>
    <row r="243" spans="1:63" s="3" customFormat="1">
      <c r="A243" s="16"/>
      <c r="B243" s="16"/>
      <c r="C243" s="524"/>
      <c r="D243" s="311"/>
      <c r="E243" s="520" t="str">
        <f>IFERROR(AVERAGE(#REF!),"")</f>
        <v/>
      </c>
      <c r="F243" s="311"/>
      <c r="G243" s="275"/>
      <c r="H243" s="278"/>
      <c r="I243" s="275"/>
      <c r="J243" s="275"/>
      <c r="K243" s="275"/>
      <c r="L243" s="275"/>
      <c r="M243" s="275"/>
      <c r="N243" s="275"/>
      <c r="O243" s="275"/>
      <c r="P243" s="275"/>
      <c r="Q243" s="275"/>
      <c r="R243" s="275"/>
      <c r="S243" s="275"/>
      <c r="T243" s="275"/>
      <c r="U243" s="275"/>
      <c r="V243" s="16"/>
      <c r="W243" s="16"/>
      <c r="X243" s="16"/>
      <c r="Y243" s="16"/>
      <c r="Z243" s="16"/>
      <c r="AA243" s="16"/>
      <c r="AB243" s="16"/>
      <c r="AC243" s="16"/>
      <c r="AD243" s="16"/>
      <c r="AE243" s="16"/>
      <c r="AF243" s="16"/>
      <c r="AG243" s="16"/>
      <c r="AH243" s="16"/>
      <c r="AI243" s="16"/>
      <c r="AJ243" s="16"/>
      <c r="AK243" s="16"/>
      <c r="AL243" s="16"/>
      <c r="AM243" s="16"/>
      <c r="AN243" s="16"/>
      <c r="AO243" s="16"/>
      <c r="AP243" s="16"/>
      <c r="AQ243" s="16"/>
      <c r="AR243" s="16"/>
      <c r="AS243" s="16"/>
      <c r="AT243" s="116"/>
      <c r="AU243" s="116"/>
      <c r="AV243" s="116"/>
      <c r="AW243" s="116"/>
      <c r="AX243" s="116"/>
      <c r="AY243" s="116"/>
      <c r="AZ243" s="116"/>
      <c r="BA243" s="116"/>
      <c r="BB243" s="116"/>
      <c r="BC243" s="116"/>
      <c r="BD243" s="116"/>
      <c r="BE243" s="116"/>
      <c r="BF243" s="116"/>
      <c r="BG243" s="116"/>
      <c r="BH243" s="116"/>
      <c r="BI243" s="116"/>
      <c r="BJ243" s="116"/>
      <c r="BK243" s="117"/>
    </row>
    <row r="244" spans="1:63" s="3" customFormat="1">
      <c r="A244" s="16"/>
      <c r="B244" s="16"/>
      <c r="C244" s="524"/>
      <c r="D244" s="311"/>
      <c r="E244" s="520" t="str">
        <f>IFERROR(AVERAGE(#REF!),"")</f>
        <v/>
      </c>
      <c r="F244" s="311"/>
      <c r="G244" s="275"/>
      <c r="H244" s="278"/>
      <c r="I244" s="275"/>
      <c r="J244" s="275"/>
      <c r="K244" s="275"/>
      <c r="L244" s="275"/>
      <c r="M244" s="275"/>
      <c r="N244" s="275"/>
      <c r="O244" s="275"/>
      <c r="P244" s="275"/>
      <c r="Q244" s="275"/>
      <c r="R244" s="275"/>
      <c r="S244" s="275"/>
      <c r="T244" s="275"/>
      <c r="U244" s="275"/>
      <c r="V244" s="16"/>
      <c r="W244" s="16"/>
      <c r="X244" s="16"/>
      <c r="Y244" s="16"/>
      <c r="Z244" s="16"/>
      <c r="AA244" s="16"/>
      <c r="AB244" s="16"/>
      <c r="AC244" s="16"/>
      <c r="AD244" s="16"/>
      <c r="AE244" s="16"/>
      <c r="AF244" s="16"/>
      <c r="AG244" s="16"/>
      <c r="AH244" s="16"/>
      <c r="AI244" s="16"/>
      <c r="AJ244" s="16"/>
      <c r="AK244" s="16"/>
      <c r="AL244" s="16"/>
      <c r="AM244" s="16"/>
      <c r="AN244" s="16"/>
      <c r="AO244" s="16"/>
      <c r="AP244" s="16"/>
      <c r="AQ244" s="16"/>
      <c r="AR244" s="16"/>
      <c r="AS244" s="16"/>
      <c r="AT244" s="116"/>
      <c r="AU244" s="116"/>
      <c r="AV244" s="116"/>
      <c r="AW244" s="116"/>
      <c r="AX244" s="116"/>
      <c r="AY244" s="116"/>
      <c r="AZ244" s="116"/>
      <c r="BA244" s="116"/>
      <c r="BB244" s="116"/>
      <c r="BC244" s="116"/>
      <c r="BD244" s="116"/>
      <c r="BE244" s="116"/>
      <c r="BF244" s="116"/>
      <c r="BG244" s="116"/>
      <c r="BH244" s="116"/>
      <c r="BI244" s="116"/>
      <c r="BJ244" s="116"/>
      <c r="BK244" s="117"/>
    </row>
    <row r="245" spans="1:63" s="3" customFormat="1">
      <c r="A245" s="16"/>
      <c r="B245" s="16"/>
      <c r="C245" s="524"/>
      <c r="D245" s="311"/>
      <c r="E245" s="520" t="str">
        <f>IFERROR(AVERAGE(#REF!),"")</f>
        <v/>
      </c>
      <c r="F245" s="311"/>
      <c r="G245" s="275"/>
      <c r="H245" s="278"/>
      <c r="I245" s="275"/>
      <c r="J245" s="275"/>
      <c r="K245" s="275"/>
      <c r="L245" s="275"/>
      <c r="M245" s="275"/>
      <c r="N245" s="275"/>
      <c r="O245" s="275"/>
      <c r="P245" s="275"/>
      <c r="Q245" s="275"/>
      <c r="R245" s="275"/>
      <c r="S245" s="275"/>
      <c r="T245" s="275"/>
      <c r="U245" s="275"/>
      <c r="V245" s="16"/>
      <c r="W245" s="16"/>
      <c r="X245" s="16"/>
      <c r="Y245" s="16"/>
      <c r="Z245" s="16"/>
      <c r="AA245" s="16"/>
      <c r="AB245" s="16"/>
      <c r="AC245" s="16"/>
      <c r="AD245" s="16"/>
      <c r="AE245" s="16"/>
      <c r="AF245" s="16"/>
      <c r="AG245" s="16"/>
      <c r="AH245" s="16"/>
      <c r="AI245" s="16"/>
      <c r="AJ245" s="16"/>
      <c r="AK245" s="16"/>
      <c r="AL245" s="16"/>
      <c r="AM245" s="16"/>
      <c r="AN245" s="16"/>
      <c r="AO245" s="16"/>
      <c r="AP245" s="16"/>
      <c r="AQ245" s="16"/>
      <c r="AR245" s="16"/>
      <c r="AS245" s="16"/>
      <c r="AT245" s="116"/>
      <c r="AU245" s="116"/>
      <c r="AV245" s="116"/>
      <c r="AW245" s="116"/>
      <c r="AX245" s="116"/>
      <c r="AY245" s="116"/>
      <c r="AZ245" s="116"/>
      <c r="BA245" s="116"/>
      <c r="BB245" s="116"/>
      <c r="BC245" s="116"/>
      <c r="BD245" s="116"/>
      <c r="BE245" s="116"/>
      <c r="BF245" s="116"/>
      <c r="BG245" s="116"/>
      <c r="BH245" s="116"/>
      <c r="BI245" s="116"/>
      <c r="BJ245" s="116"/>
      <c r="BK245" s="117"/>
    </row>
    <row r="246" spans="1:63" s="3" customFormat="1">
      <c r="A246" s="16"/>
      <c r="B246" s="16"/>
      <c r="C246" s="524"/>
      <c r="D246" s="311" t="s">
        <v>199</v>
      </c>
      <c r="E246" s="521">
        <f>IFERROR(AVERAGE(G220:K220),"")</f>
        <v>0</v>
      </c>
      <c r="F246" s="521">
        <f>IFERROR(AVERAGE(G215:K215),"")</f>
        <v>0</v>
      </c>
      <c r="G246" s="275" t="str">
        <f>IFERROR(IF(F246&lt;E246,"¿Son razonables? son inferiores al MB","¡CUIDADO! Parecen muy altos"),"")</f>
        <v>¡CUIDADO! Parecen muy altos</v>
      </c>
      <c r="H246" s="278"/>
      <c r="I246" s="275"/>
      <c r="J246" s="275"/>
      <c r="K246" s="275"/>
      <c r="L246" s="275"/>
      <c r="M246" s="275"/>
      <c r="N246" s="275"/>
      <c r="O246" s="275"/>
      <c r="P246" s="275"/>
      <c r="Q246" s="275"/>
      <c r="R246" s="275"/>
      <c r="S246" s="275"/>
      <c r="T246" s="275"/>
      <c r="U246" s="275"/>
      <c r="V246" s="16"/>
      <c r="W246" s="16"/>
      <c r="X246" s="16"/>
      <c r="Y246" s="16"/>
      <c r="Z246" s="16"/>
      <c r="AA246" s="16"/>
      <c r="AB246" s="16"/>
      <c r="AC246" s="16"/>
      <c r="AD246" s="16"/>
      <c r="AE246" s="16"/>
      <c r="AF246" s="16"/>
      <c r="AG246" s="16"/>
      <c r="AH246" s="16"/>
      <c r="AI246" s="16"/>
      <c r="AJ246" s="16"/>
      <c r="AK246" s="16"/>
      <c r="AL246" s="16"/>
      <c r="AM246" s="16"/>
      <c r="AN246" s="16"/>
      <c r="AO246" s="16"/>
      <c r="AP246" s="16"/>
      <c r="AQ246" s="16"/>
      <c r="AR246" s="16"/>
      <c r="AS246" s="16"/>
      <c r="AT246" s="116"/>
      <c r="AU246" s="116"/>
      <c r="AV246" s="116"/>
      <c r="AW246" s="116"/>
      <c r="AX246" s="116"/>
      <c r="AY246" s="116"/>
      <c r="AZ246" s="116"/>
      <c r="BA246" s="116"/>
      <c r="BB246" s="116"/>
      <c r="BC246" s="116"/>
      <c r="BD246" s="116"/>
      <c r="BE246" s="116"/>
      <c r="BF246" s="116"/>
      <c r="BG246" s="116"/>
      <c r="BH246" s="116"/>
      <c r="BI246" s="116"/>
      <c r="BJ246" s="116"/>
      <c r="BK246" s="117"/>
    </row>
    <row r="247" spans="1:63" s="3" customFormat="1">
      <c r="A247" s="16"/>
      <c r="B247" s="16"/>
      <c r="C247" s="524"/>
      <c r="D247" s="311" t="s">
        <v>200</v>
      </c>
      <c r="E247" s="520">
        <f>$F$239</f>
        <v>0</v>
      </c>
      <c r="F247" s="520">
        <f>IFERROR(AVERAGE(G225:K225),"")</f>
        <v>0</v>
      </c>
      <c r="G247" s="275" t="str">
        <f>IFERROR(IF(F247&lt;E247,"¿El % es razonable? Lo parece","¡CUIDADO! Parece un % elevado"),"")</f>
        <v>¡CUIDADO! Parece un % elevado</v>
      </c>
      <c r="H247" s="278"/>
      <c r="I247" s="275"/>
      <c r="J247" s="275"/>
      <c r="K247" s="275"/>
      <c r="L247" s="275"/>
      <c r="M247" s="275"/>
      <c r="N247" s="275"/>
      <c r="O247" s="275"/>
      <c r="P247" s="275"/>
      <c r="Q247" s="275"/>
      <c r="R247" s="275"/>
      <c r="S247" s="275"/>
      <c r="T247" s="275"/>
      <c r="U247" s="275"/>
      <c r="V247" s="16"/>
      <c r="W247" s="16"/>
      <c r="X247" s="16"/>
      <c r="Y247" s="16"/>
      <c r="Z247" s="16"/>
      <c r="AA247" s="16"/>
      <c r="AB247" s="16"/>
      <c r="AC247" s="16"/>
      <c r="AD247" s="16"/>
      <c r="AE247" s="16"/>
      <c r="AF247" s="16"/>
      <c r="AG247" s="16"/>
      <c r="AH247" s="16"/>
      <c r="AI247" s="16"/>
      <c r="AJ247" s="16"/>
      <c r="AK247" s="16"/>
      <c r="AL247" s="16"/>
      <c r="AM247" s="16"/>
      <c r="AN247" s="16"/>
      <c r="AO247" s="16"/>
      <c r="AP247" s="16"/>
      <c r="AQ247" s="16"/>
      <c r="AR247" s="16"/>
      <c r="AS247" s="16"/>
      <c r="AT247" s="116"/>
      <c r="AU247" s="116"/>
      <c r="AV247" s="116"/>
      <c r="AW247" s="116"/>
      <c r="AX247" s="116"/>
      <c r="AY247" s="116"/>
      <c r="AZ247" s="116"/>
      <c r="BA247" s="116"/>
      <c r="BB247" s="116"/>
      <c r="BC247" s="116"/>
      <c r="BD247" s="116"/>
      <c r="BE247" s="116"/>
      <c r="BF247" s="116"/>
      <c r="BG247" s="116"/>
      <c r="BH247" s="116"/>
      <c r="BI247" s="116"/>
      <c r="BJ247" s="116"/>
      <c r="BK247" s="117"/>
    </row>
    <row r="248" spans="1:63" s="3" customFormat="1">
      <c r="A248" s="16"/>
      <c r="B248" s="16"/>
      <c r="C248" s="524"/>
      <c r="D248" s="311" t="s">
        <v>202</v>
      </c>
      <c r="E248" s="520" t="str">
        <f>$E$241</f>
        <v/>
      </c>
      <c r="F248" s="520" t="str">
        <f>IFERROR(AVERAGE(H226:K226),"")</f>
        <v/>
      </c>
      <c r="G248" s="275" t="str">
        <f>IFERROR(IF(F248&lt;=E248,"¿ % es lógico? Lo parece","¡CUIDADO! % Mayor que el de ventas"),"")</f>
        <v>¿ % es lógico? Lo parece</v>
      </c>
      <c r="H248" s="278"/>
      <c r="I248" s="275"/>
      <c r="J248" s="275"/>
      <c r="K248" s="275"/>
      <c r="L248" s="275"/>
      <c r="M248" s="275"/>
      <c r="N248" s="275"/>
      <c r="O248" s="275"/>
      <c r="P248" s="275"/>
      <c r="Q248" s="275"/>
      <c r="R248" s="275"/>
      <c r="S248" s="275"/>
      <c r="T248" s="275"/>
      <c r="U248" s="275"/>
      <c r="V248" s="16"/>
      <c r="W248" s="16"/>
      <c r="X248" s="16"/>
      <c r="Y248" s="16"/>
      <c r="Z248" s="16"/>
      <c r="AA248" s="16"/>
      <c r="AB248" s="16"/>
      <c r="AC248" s="16"/>
      <c r="AD248" s="16"/>
      <c r="AE248" s="16"/>
      <c r="AF248" s="16"/>
      <c r="AG248" s="16"/>
      <c r="AH248" s="16"/>
      <c r="AI248" s="16"/>
      <c r="AJ248" s="16"/>
      <c r="AK248" s="16"/>
      <c r="AL248" s="16"/>
      <c r="AM248" s="16"/>
      <c r="AN248" s="16"/>
      <c r="AO248" s="16"/>
      <c r="AP248" s="16"/>
      <c r="AQ248" s="16"/>
      <c r="AR248" s="16"/>
      <c r="AS248" s="16"/>
      <c r="AT248" s="116"/>
      <c r="AU248" s="116"/>
      <c r="AV248" s="116"/>
      <c r="AW248" s="116"/>
      <c r="AX248" s="116"/>
      <c r="AY248" s="116"/>
      <c r="AZ248" s="116"/>
      <c r="BA248" s="116"/>
      <c r="BB248" s="116"/>
      <c r="BC248" s="116"/>
      <c r="BD248" s="116"/>
      <c r="BE248" s="116"/>
      <c r="BF248" s="116"/>
      <c r="BG248" s="116"/>
      <c r="BH248" s="116"/>
      <c r="BI248" s="116"/>
      <c r="BJ248" s="116"/>
      <c r="BK248" s="117"/>
    </row>
    <row r="249" spans="1:63" s="3" customFormat="1">
      <c r="A249" s="16"/>
      <c r="B249" s="16"/>
      <c r="C249" s="524"/>
      <c r="D249" s="275" t="s">
        <v>212</v>
      </c>
      <c r="E249" s="519"/>
      <c r="F249" s="520">
        <f>IFERROR(AVERAGE(G46:K46),0)</f>
        <v>0</v>
      </c>
      <c r="G249" s="275" t="str">
        <f>IFERROR(IF(F249&gt;=E249,"El EBITDA parece razonable","¡CUIDADO! El EBITDA parece BAJO"),"")</f>
        <v>El EBITDA parece razonable</v>
      </c>
      <c r="H249" s="278"/>
      <c r="I249" s="275"/>
      <c r="J249" s="275"/>
      <c r="K249" s="275"/>
      <c r="L249" s="275"/>
      <c r="M249" s="275"/>
      <c r="N249" s="275"/>
      <c r="O249" s="275"/>
      <c r="P249" s="275"/>
      <c r="Q249" s="275"/>
      <c r="R249" s="275"/>
      <c r="S249" s="275"/>
      <c r="T249" s="275"/>
      <c r="U249" s="275"/>
      <c r="V249" s="16"/>
      <c r="W249" s="16"/>
      <c r="X249" s="16"/>
      <c r="Y249" s="16"/>
      <c r="Z249" s="16"/>
      <c r="AA249" s="16"/>
      <c r="AB249" s="16"/>
      <c r="AC249" s="16"/>
      <c r="AD249" s="16"/>
      <c r="AE249" s="16"/>
      <c r="AF249" s="16"/>
      <c r="AG249" s="16"/>
      <c r="AH249" s="16"/>
      <c r="AI249" s="16"/>
      <c r="AJ249" s="16"/>
      <c r="AK249" s="16"/>
      <c r="AL249" s="16"/>
      <c r="AM249" s="16"/>
      <c r="AN249" s="16"/>
      <c r="AO249" s="16"/>
      <c r="AP249" s="16"/>
      <c r="AQ249" s="16"/>
      <c r="AR249" s="16"/>
      <c r="AS249" s="16"/>
      <c r="AT249" s="116"/>
      <c r="AU249" s="116"/>
      <c r="AV249" s="116"/>
      <c r="AW249" s="116"/>
      <c r="AX249" s="116"/>
      <c r="AY249" s="116"/>
      <c r="AZ249" s="116"/>
      <c r="BA249" s="116"/>
      <c r="BB249" s="116"/>
      <c r="BC249" s="116"/>
      <c r="BD249" s="116"/>
      <c r="BE249" s="116"/>
      <c r="BF249" s="116"/>
      <c r="BG249" s="116"/>
      <c r="BH249" s="116"/>
      <c r="BI249" s="116"/>
      <c r="BJ249" s="116"/>
      <c r="BK249" s="117"/>
    </row>
    <row r="250" spans="1:63" s="3" customFormat="1">
      <c r="A250" s="16"/>
      <c r="B250" s="16"/>
      <c r="C250" s="524"/>
      <c r="D250" s="311" t="s">
        <v>214</v>
      </c>
      <c r="E250" s="519"/>
      <c r="F250" s="520">
        <f>IFERROR(AVERAGE(G50:K50),0)</f>
        <v>0</v>
      </c>
      <c r="G250" s="275" t="str">
        <f>IFERROR(IF(F250&gt;=E250,"El BAI parece razonable","¡CUIDADO! El BAI parece BAJO"),"")</f>
        <v>El BAI parece razonable</v>
      </c>
      <c r="H250" s="278"/>
      <c r="I250" s="275"/>
      <c r="J250" s="275"/>
      <c r="K250" s="275"/>
      <c r="L250" s="275"/>
      <c r="M250" s="275"/>
      <c r="N250" s="275"/>
      <c r="O250" s="275"/>
      <c r="P250" s="275"/>
      <c r="Q250" s="275"/>
      <c r="R250" s="275"/>
      <c r="S250" s="275"/>
      <c r="T250" s="275"/>
      <c r="U250" s="275"/>
      <c r="V250" s="16"/>
      <c r="W250" s="16"/>
      <c r="X250" s="16"/>
      <c r="Y250" s="16"/>
      <c r="Z250" s="16"/>
      <c r="AA250" s="16"/>
      <c r="AB250" s="16"/>
      <c r="AC250" s="16"/>
      <c r="AD250" s="16"/>
      <c r="AE250" s="16"/>
      <c r="AF250" s="16"/>
      <c r="AG250" s="16"/>
      <c r="AH250" s="16"/>
      <c r="AI250" s="16"/>
      <c r="AJ250" s="16"/>
      <c r="AK250" s="16"/>
      <c r="AL250" s="16"/>
      <c r="AM250" s="16"/>
      <c r="AN250" s="16"/>
      <c r="AO250" s="16"/>
      <c r="AP250" s="16"/>
      <c r="AQ250" s="16"/>
      <c r="AR250" s="16"/>
      <c r="AS250" s="16"/>
      <c r="AT250" s="116"/>
      <c r="AU250" s="116"/>
      <c r="AV250" s="116"/>
      <c r="AW250" s="116"/>
      <c r="AX250" s="116"/>
      <c r="AY250" s="116"/>
      <c r="AZ250" s="116"/>
      <c r="BA250" s="116"/>
      <c r="BB250" s="116"/>
      <c r="BC250" s="116"/>
      <c r="BD250" s="116"/>
      <c r="BE250" s="116"/>
      <c r="BF250" s="116"/>
      <c r="BG250" s="116"/>
      <c r="BH250" s="116"/>
      <c r="BI250" s="116"/>
      <c r="BJ250" s="116"/>
      <c r="BK250" s="117"/>
    </row>
    <row r="251" spans="1:63" s="3" customFormat="1">
      <c r="A251" s="16"/>
      <c r="B251" s="16"/>
      <c r="C251" s="524"/>
      <c r="D251" s="275" t="s">
        <v>216</v>
      </c>
      <c r="E251" s="311"/>
      <c r="F251" s="311"/>
      <c r="G251" s="275"/>
      <c r="H251" s="278"/>
      <c r="I251" s="275"/>
      <c r="J251" s="275"/>
      <c r="K251" s="275"/>
      <c r="L251" s="275"/>
      <c r="M251" s="275"/>
      <c r="N251" s="275"/>
      <c r="O251" s="275"/>
      <c r="P251" s="275"/>
      <c r="Q251" s="275"/>
      <c r="R251" s="275"/>
      <c r="S251" s="275"/>
      <c r="T251" s="275"/>
      <c r="U251" s="275"/>
      <c r="V251" s="16"/>
      <c r="W251" s="16"/>
      <c r="X251" s="16"/>
      <c r="Y251" s="16"/>
      <c r="Z251" s="16"/>
      <c r="AA251" s="16"/>
      <c r="AB251" s="16"/>
      <c r="AC251" s="16"/>
      <c r="AD251" s="16"/>
      <c r="AE251" s="16"/>
      <c r="AF251" s="16"/>
      <c r="AG251" s="16"/>
      <c r="AH251" s="16"/>
      <c r="AI251" s="16"/>
      <c r="AJ251" s="16"/>
      <c r="AK251" s="16"/>
      <c r="AL251" s="16"/>
      <c r="AM251" s="16"/>
      <c r="AN251" s="16"/>
      <c r="AO251" s="16"/>
      <c r="AP251" s="16"/>
      <c r="AQ251" s="16"/>
      <c r="AR251" s="16"/>
      <c r="AS251" s="16"/>
      <c r="AT251" s="116"/>
      <c r="AU251" s="116"/>
      <c r="AV251" s="116"/>
      <c r="AW251" s="116"/>
      <c r="AX251" s="116"/>
      <c r="AY251" s="116"/>
      <c r="AZ251" s="116"/>
      <c r="BA251" s="116"/>
      <c r="BB251" s="116"/>
      <c r="BC251" s="116"/>
      <c r="BD251" s="116"/>
      <c r="BE251" s="116"/>
      <c r="BF251" s="116"/>
      <c r="BG251" s="116"/>
      <c r="BH251" s="116"/>
      <c r="BI251" s="116"/>
      <c r="BJ251" s="116"/>
      <c r="BK251" s="117"/>
    </row>
    <row r="252" spans="1:63" s="3" customFormat="1">
      <c r="A252" s="16"/>
      <c r="B252" s="16"/>
      <c r="C252" s="524"/>
      <c r="D252" s="275" t="s">
        <v>217</v>
      </c>
      <c r="E252" s="311"/>
      <c r="F252" s="311"/>
      <c r="G252" s="275"/>
      <c r="H252" s="278"/>
      <c r="I252" s="275"/>
      <c r="J252" s="275"/>
      <c r="K252" s="275"/>
      <c r="L252" s="275"/>
      <c r="M252" s="275"/>
      <c r="N252" s="275"/>
      <c r="O252" s="275"/>
      <c r="P252" s="275"/>
      <c r="Q252" s="275"/>
      <c r="R252" s="275"/>
      <c r="S252" s="275"/>
      <c r="T252" s="275"/>
      <c r="U252" s="275"/>
      <c r="V252" s="16"/>
      <c r="W252" s="16"/>
      <c r="X252" s="16"/>
      <c r="Y252" s="16"/>
      <c r="Z252" s="16"/>
      <c r="AA252" s="16"/>
      <c r="AB252" s="16"/>
      <c r="AC252" s="16"/>
      <c r="AD252" s="16"/>
      <c r="AE252" s="16"/>
      <c r="AF252" s="16"/>
      <c r="AG252" s="16"/>
      <c r="AH252" s="16"/>
      <c r="AI252" s="16"/>
      <c r="AJ252" s="16"/>
      <c r="AK252" s="16"/>
      <c r="AL252" s="16"/>
      <c r="AM252" s="16"/>
      <c r="AN252" s="16"/>
      <c r="AO252" s="16"/>
      <c r="AP252" s="16"/>
      <c r="AQ252" s="16"/>
      <c r="AR252" s="16"/>
      <c r="AS252" s="16"/>
      <c r="AT252" s="116"/>
      <c r="AU252" s="116"/>
      <c r="AV252" s="116"/>
      <c r="AW252" s="116"/>
      <c r="AX252" s="116"/>
      <c r="AY252" s="116"/>
      <c r="AZ252" s="116"/>
      <c r="BA252" s="116"/>
      <c r="BB252" s="116"/>
      <c r="BC252" s="116"/>
      <c r="BD252" s="116"/>
      <c r="BE252" s="116"/>
      <c r="BF252" s="116"/>
      <c r="BG252" s="116"/>
      <c r="BH252" s="116"/>
      <c r="BI252" s="116"/>
      <c r="BJ252" s="116"/>
      <c r="BK252" s="117"/>
    </row>
    <row r="253" spans="1:63" s="3" customFormat="1">
      <c r="A253" s="16"/>
      <c r="B253" s="16"/>
      <c r="C253" s="524"/>
      <c r="D253" s="275" t="s">
        <v>219</v>
      </c>
      <c r="E253" s="519"/>
      <c r="F253" s="520" t="str">
        <f>IFERROR(AVERAGE(G55:K55),"")</f>
        <v/>
      </c>
      <c r="G253" s="275" t="str">
        <f>IFERROR(IF(F253&gt;=E253,"El ROE parece razonable","¡CUIDADO! El ROE parece BAJO"),"")</f>
        <v>El ROE parece razonable</v>
      </c>
      <c r="H253" s="278"/>
      <c r="I253" s="275"/>
      <c r="J253" s="275"/>
      <c r="K253" s="275"/>
      <c r="L253" s="275"/>
      <c r="M253" s="275"/>
      <c r="N253" s="275"/>
      <c r="O253" s="275"/>
      <c r="P253" s="275"/>
      <c r="Q253" s="275"/>
      <c r="R253" s="275"/>
      <c r="S253" s="275"/>
      <c r="T253" s="275"/>
      <c r="U253" s="275"/>
      <c r="V253" s="16"/>
      <c r="W253" s="16"/>
      <c r="X253" s="16"/>
      <c r="Y253" s="16"/>
      <c r="Z253" s="16"/>
      <c r="AA253" s="16"/>
      <c r="AB253" s="16"/>
      <c r="AC253" s="16"/>
      <c r="AD253" s="16"/>
      <c r="AE253" s="16"/>
      <c r="AF253" s="16"/>
      <c r="AG253" s="16"/>
      <c r="AH253" s="16"/>
      <c r="AI253" s="16"/>
      <c r="AJ253" s="16"/>
      <c r="AK253" s="16"/>
      <c r="AL253" s="16"/>
      <c r="AM253" s="16"/>
      <c r="AN253" s="16"/>
      <c r="AO253" s="16"/>
      <c r="AP253" s="16"/>
      <c r="AQ253" s="16"/>
      <c r="AR253" s="16"/>
      <c r="AS253" s="16"/>
      <c r="AT253" s="116"/>
      <c r="AU253" s="116"/>
      <c r="AV253" s="116"/>
      <c r="AW253" s="116"/>
      <c r="AX253" s="116"/>
      <c r="AY253" s="116"/>
      <c r="AZ253" s="116"/>
      <c r="BA253" s="116"/>
      <c r="BB253" s="116"/>
      <c r="BC253" s="116"/>
      <c r="BD253" s="116"/>
      <c r="BE253" s="116"/>
      <c r="BF253" s="116"/>
      <c r="BG253" s="116"/>
      <c r="BH253" s="116"/>
      <c r="BI253" s="116"/>
      <c r="BJ253" s="116"/>
      <c r="BK253" s="117"/>
    </row>
    <row r="254" spans="1:63" s="3" customFormat="1">
      <c r="A254" s="16"/>
      <c r="B254" s="16"/>
      <c r="C254" s="524"/>
      <c r="D254" s="275" t="s">
        <v>223</v>
      </c>
      <c r="E254" s="519"/>
      <c r="F254" s="520" t="str">
        <f>IFERROR(AVERAGE(G61:K61),"")</f>
        <v/>
      </c>
      <c r="G254" s="275" t="str">
        <f>IFERROR(IF(F254&gt;=E254,"El ROA parece razonable","¡CUIDADO! El ROA parece BAJO"),"")</f>
        <v>El ROA parece razonable</v>
      </c>
      <c r="H254" s="278"/>
      <c r="I254" s="275"/>
      <c r="J254" s="275"/>
      <c r="K254" s="275"/>
      <c r="L254" s="275"/>
      <c r="M254" s="275"/>
      <c r="N254" s="275"/>
      <c r="O254" s="275"/>
      <c r="P254" s="275"/>
      <c r="Q254" s="275"/>
      <c r="R254" s="275"/>
      <c r="S254" s="275"/>
      <c r="T254" s="275"/>
      <c r="U254" s="275"/>
      <c r="V254" s="16"/>
      <c r="W254" s="16"/>
      <c r="X254" s="16"/>
      <c r="Y254" s="16"/>
      <c r="Z254" s="16"/>
      <c r="AA254" s="16"/>
      <c r="AB254" s="16"/>
      <c r="AC254" s="16"/>
      <c r="AD254" s="16"/>
      <c r="AE254" s="16"/>
      <c r="AF254" s="16"/>
      <c r="AG254" s="16"/>
      <c r="AH254" s="16"/>
      <c r="AI254" s="16"/>
      <c r="AJ254" s="16"/>
      <c r="AK254" s="16"/>
      <c r="AL254" s="16"/>
      <c r="AM254" s="16"/>
      <c r="AN254" s="16"/>
      <c r="AO254" s="16"/>
      <c r="AP254" s="16"/>
      <c r="AQ254" s="16"/>
      <c r="AR254" s="16"/>
      <c r="AS254" s="16"/>
      <c r="AT254" s="116"/>
      <c r="AU254" s="116"/>
      <c r="AV254" s="116"/>
      <c r="AW254" s="116"/>
      <c r="AX254" s="116"/>
      <c r="AY254" s="116"/>
      <c r="AZ254" s="116"/>
      <c r="BA254" s="116"/>
      <c r="BB254" s="116"/>
      <c r="BC254" s="116"/>
      <c r="BD254" s="116"/>
      <c r="BE254" s="116"/>
      <c r="BF254" s="116"/>
      <c r="BG254" s="116"/>
      <c r="BH254" s="116"/>
      <c r="BI254" s="116"/>
      <c r="BJ254" s="116"/>
      <c r="BK254" s="117"/>
    </row>
    <row r="255" spans="1:63" s="3" customFormat="1">
      <c r="A255" s="16"/>
      <c r="B255" s="16"/>
      <c r="C255" s="524"/>
      <c r="D255" s="275" t="s">
        <v>224</v>
      </c>
      <c r="E255" s="519"/>
      <c r="F255" s="520" t="str">
        <f>IFERROR(AVERAGE(H64:K64),"")</f>
        <v/>
      </c>
      <c r="G255" s="275" t="str">
        <f>IFERROR(IF(F255&gt;=E255,"% de Rec. Propios parece correcto","¡CUIDADO! El % de Recursos Propios parece BAJO"),"")</f>
        <v>% de Rec. Propios parece correcto</v>
      </c>
      <c r="H255" s="278"/>
      <c r="I255" s="275"/>
      <c r="J255" s="275"/>
      <c r="K255" s="275"/>
      <c r="L255" s="275"/>
      <c r="M255" s="275"/>
      <c r="N255" s="275"/>
      <c r="O255" s="275"/>
      <c r="P255" s="275"/>
      <c r="Q255" s="275"/>
      <c r="R255" s="275"/>
      <c r="S255" s="275"/>
      <c r="T255" s="275"/>
      <c r="U255" s="275"/>
      <c r="V255" s="16"/>
      <c r="W255" s="16"/>
      <c r="X255" s="16"/>
      <c r="Y255" s="16"/>
      <c r="Z255" s="16"/>
      <c r="AA255" s="16"/>
      <c r="AB255" s="16"/>
      <c r="AC255" s="16"/>
      <c r="AD255" s="16"/>
      <c r="AE255" s="16"/>
      <c r="AF255" s="16"/>
      <c r="AG255" s="16"/>
      <c r="AH255" s="16"/>
      <c r="AI255" s="16"/>
      <c r="AJ255" s="16"/>
      <c r="AK255" s="16"/>
      <c r="AL255" s="16"/>
      <c r="AM255" s="16"/>
      <c r="AN255" s="16"/>
      <c r="AO255" s="16"/>
      <c r="AP255" s="16"/>
      <c r="AQ255" s="16"/>
      <c r="AR255" s="16"/>
      <c r="AS255" s="16"/>
      <c r="AT255" s="116"/>
      <c r="AU255" s="116"/>
      <c r="AV255" s="116"/>
      <c r="AW255" s="116"/>
      <c r="AX255" s="116"/>
      <c r="AY255" s="116"/>
      <c r="AZ255" s="116"/>
      <c r="BA255" s="116"/>
      <c r="BB255" s="116"/>
      <c r="BC255" s="116"/>
      <c r="BD255" s="116"/>
      <c r="BE255" s="116"/>
      <c r="BF255" s="116"/>
      <c r="BG255" s="116"/>
      <c r="BH255" s="116"/>
      <c r="BI255" s="116"/>
      <c r="BJ255" s="116"/>
      <c r="BK255" s="117"/>
    </row>
    <row r="256" spans="1:63" s="3" customFormat="1">
      <c r="A256" s="16"/>
      <c r="B256" s="16"/>
      <c r="C256" s="524"/>
      <c r="D256" s="286" t="s">
        <v>227</v>
      </c>
      <c r="E256" s="522"/>
      <c r="F256" s="521">
        <f>$L$68</f>
        <v>0</v>
      </c>
      <c r="G256" s="275" t="str">
        <f>IF(I256=0,"",IFERROR(IF(F256&gt;=E256,"Por encima ratio mínimo:","¡CUIDADO! DEBAJO mínimo:"),""))</f>
        <v/>
      </c>
      <c r="H256" s="278"/>
      <c r="I256" s="571">
        <f>SUM(G68:K68)</f>
        <v>0</v>
      </c>
      <c r="J256" s="275"/>
      <c r="K256" s="275"/>
      <c r="L256" s="275"/>
      <c r="M256" s="275"/>
      <c r="N256" s="275"/>
      <c r="O256" s="275"/>
      <c r="P256" s="275"/>
      <c r="Q256" s="275"/>
      <c r="R256" s="275"/>
      <c r="S256" s="275"/>
      <c r="T256" s="275"/>
      <c r="U256" s="275"/>
      <c r="V256" s="16"/>
      <c r="W256" s="16"/>
      <c r="X256" s="16"/>
      <c r="Y256" s="16"/>
      <c r="Z256" s="16"/>
      <c r="AA256" s="16"/>
      <c r="AB256" s="16"/>
      <c r="AC256" s="16"/>
      <c r="AD256" s="16"/>
      <c r="AE256" s="16"/>
      <c r="AF256" s="16"/>
      <c r="AG256" s="16"/>
      <c r="AH256" s="16"/>
      <c r="AI256" s="16"/>
      <c r="AJ256" s="16"/>
      <c r="AK256" s="16"/>
      <c r="AL256" s="16"/>
      <c r="AM256" s="16"/>
      <c r="AN256" s="16"/>
      <c r="AO256" s="16"/>
      <c r="AP256" s="16"/>
      <c r="AQ256" s="16"/>
      <c r="AR256" s="16"/>
      <c r="AS256" s="16"/>
      <c r="AT256" s="116"/>
      <c r="AU256" s="116"/>
      <c r="AV256" s="116"/>
      <c r="AW256" s="116"/>
      <c r="AX256" s="116"/>
      <c r="AY256" s="116"/>
      <c r="AZ256" s="116"/>
      <c r="BA256" s="116"/>
      <c r="BB256" s="116"/>
      <c r="BC256" s="116"/>
      <c r="BD256" s="116"/>
      <c r="BE256" s="116"/>
      <c r="BF256" s="116"/>
      <c r="BG256" s="116"/>
      <c r="BH256" s="116"/>
      <c r="BI256" s="116"/>
      <c r="BJ256" s="116"/>
      <c r="BK256" s="117"/>
    </row>
    <row r="257" spans="1:63" s="3" customFormat="1">
      <c r="A257" s="16"/>
      <c r="B257" s="16"/>
      <c r="C257" s="524"/>
      <c r="D257" s="286" t="s">
        <v>228</v>
      </c>
      <c r="E257" s="522"/>
      <c r="F257" s="521">
        <f>$L$69</f>
        <v>0</v>
      </c>
      <c r="G257" s="275" t="str">
        <f>IF(I257=0,"",IFERROR(IF(F257&gt;=E257,"Por encima ratio mínimo:","¡CUIDADO! DEBAJO mínimo:"),""))</f>
        <v/>
      </c>
      <c r="H257" s="278"/>
      <c r="I257" s="571">
        <f>SUM(G69:K69)</f>
        <v>0</v>
      </c>
      <c r="J257" s="275"/>
      <c r="K257" s="275"/>
      <c r="L257" s="275"/>
      <c r="M257" s="275"/>
      <c r="N257" s="275"/>
      <c r="O257" s="275"/>
      <c r="P257" s="275"/>
      <c r="Q257" s="275"/>
      <c r="R257" s="275"/>
      <c r="S257" s="275"/>
      <c r="T257" s="275"/>
      <c r="U257" s="275"/>
      <c r="V257" s="16"/>
      <c r="W257" s="16"/>
      <c r="X257" s="16"/>
      <c r="Y257" s="16"/>
      <c r="Z257" s="16"/>
      <c r="AA257" s="16"/>
      <c r="AB257" s="16"/>
      <c r="AC257" s="16"/>
      <c r="AD257" s="16"/>
      <c r="AE257" s="16"/>
      <c r="AF257" s="16"/>
      <c r="AG257" s="16"/>
      <c r="AH257" s="16"/>
      <c r="AI257" s="16"/>
      <c r="AJ257" s="16"/>
      <c r="AK257" s="16"/>
      <c r="AL257" s="16"/>
      <c r="AM257" s="16"/>
      <c r="AN257" s="16"/>
      <c r="AO257" s="16"/>
      <c r="AP257" s="16"/>
      <c r="AQ257" s="16"/>
      <c r="AR257" s="16"/>
      <c r="AS257" s="16"/>
      <c r="AT257" s="116"/>
      <c r="AU257" s="116"/>
      <c r="AV257" s="116"/>
      <c r="AW257" s="116"/>
      <c r="AX257" s="116"/>
      <c r="AY257" s="116"/>
      <c r="AZ257" s="116"/>
      <c r="BA257" s="116"/>
      <c r="BB257" s="116"/>
      <c r="BC257" s="116"/>
      <c r="BD257" s="116"/>
      <c r="BE257" s="116"/>
      <c r="BF257" s="116"/>
      <c r="BG257" s="116"/>
      <c r="BH257" s="116"/>
      <c r="BI257" s="116"/>
      <c r="BJ257" s="116"/>
      <c r="BK257" s="117"/>
    </row>
    <row r="258" spans="1:63" s="3" customFormat="1">
      <c r="A258" s="16"/>
      <c r="B258" s="16"/>
      <c r="C258" s="524"/>
      <c r="D258" s="286" t="s">
        <v>232</v>
      </c>
      <c r="E258" s="522"/>
      <c r="F258" s="521" t="str">
        <f>IFERROR(AVERAGE(H73:K73),"")</f>
        <v/>
      </c>
      <c r="G258" s="275" t="str">
        <f>IF(I258="n/d","",IFERROR(IF(F258&gt;=E258,"Por encima ratio mínimo:","¡CUIDADO! DEBAJO ratio mínimo:"),""))</f>
        <v/>
      </c>
      <c r="H258" s="278"/>
      <c r="I258" s="573" t="str">
        <f>G73</f>
        <v>n/d</v>
      </c>
      <c r="J258" s="275"/>
      <c r="K258" s="275"/>
      <c r="L258" s="275"/>
      <c r="M258" s="275"/>
      <c r="N258" s="275"/>
      <c r="O258" s="275"/>
      <c r="P258" s="275"/>
      <c r="Q258" s="275"/>
      <c r="R258" s="275"/>
      <c r="S258" s="275"/>
      <c r="T258" s="275"/>
      <c r="U258" s="275"/>
      <c r="V258" s="16"/>
      <c r="W258" s="16"/>
      <c r="X258" s="16"/>
      <c r="Y258" s="16"/>
      <c r="Z258" s="16"/>
      <c r="AA258" s="16"/>
      <c r="AB258" s="16"/>
      <c r="AC258" s="16"/>
      <c r="AD258" s="16"/>
      <c r="AE258" s="16"/>
      <c r="AF258" s="16"/>
      <c r="AG258" s="16"/>
      <c r="AH258" s="16"/>
      <c r="AI258" s="16"/>
      <c r="AJ258" s="16"/>
      <c r="AK258" s="16"/>
      <c r="AL258" s="16"/>
      <c r="AM258" s="16"/>
      <c r="AN258" s="16"/>
      <c r="AO258" s="16"/>
      <c r="AP258" s="16"/>
      <c r="AQ258" s="16"/>
      <c r="AR258" s="16"/>
      <c r="AS258" s="16"/>
      <c r="AT258" s="116"/>
      <c r="AU258" s="116"/>
      <c r="AV258" s="116"/>
      <c r="AW258" s="116"/>
      <c r="AX258" s="116"/>
      <c r="AY258" s="116"/>
      <c r="AZ258" s="116"/>
      <c r="BA258" s="116"/>
      <c r="BB258" s="116"/>
      <c r="BC258" s="116"/>
      <c r="BD258" s="116"/>
      <c r="BE258" s="116"/>
      <c r="BF258" s="116"/>
      <c r="BG258" s="116"/>
      <c r="BH258" s="116"/>
      <c r="BI258" s="116"/>
      <c r="BJ258" s="116"/>
      <c r="BK258" s="117"/>
    </row>
    <row r="259" spans="1:63" s="3" customFormat="1">
      <c r="A259" s="16"/>
      <c r="B259" s="16"/>
      <c r="C259" s="524"/>
      <c r="D259" s="286" t="s">
        <v>233</v>
      </c>
      <c r="E259" s="522"/>
      <c r="F259" s="521" t="str">
        <f>$L$74</f>
        <v/>
      </c>
      <c r="G259" s="275" t="str">
        <f>IF(I259="n/d","",IFERROR(IF(F259&lt;=E259,"Por debajo ratio máximo:","¡CUIDADO! ENCIMA máximo:"),""))</f>
        <v/>
      </c>
      <c r="H259" s="525"/>
      <c r="I259" s="571" t="str">
        <f>G74</f>
        <v>n/d</v>
      </c>
      <c r="J259" s="461"/>
      <c r="K259" s="461"/>
      <c r="L259" s="461"/>
      <c r="M259" s="461"/>
      <c r="N259" s="275"/>
      <c r="O259" s="275"/>
      <c r="P259" s="275"/>
      <c r="Q259" s="275"/>
      <c r="R259" s="275"/>
      <c r="S259" s="275"/>
      <c r="T259" s="275"/>
      <c r="U259" s="275"/>
      <c r="V259" s="16"/>
      <c r="W259" s="16"/>
      <c r="X259" s="16"/>
      <c r="Y259" s="16"/>
      <c r="Z259" s="16"/>
      <c r="AA259" s="16"/>
      <c r="AB259" s="16"/>
      <c r="AC259" s="16"/>
      <c r="AD259" s="16"/>
      <c r="AE259" s="16"/>
      <c r="AF259" s="16"/>
      <c r="AG259" s="16"/>
      <c r="AH259" s="16"/>
      <c r="AI259" s="16"/>
      <c r="AJ259" s="16"/>
      <c r="AK259" s="16"/>
      <c r="AL259" s="16"/>
      <c r="AM259" s="16"/>
      <c r="AN259" s="16"/>
      <c r="AO259" s="16"/>
      <c r="AP259" s="16"/>
      <c r="AQ259" s="16"/>
      <c r="AR259" s="16"/>
      <c r="AS259" s="16"/>
      <c r="AT259" s="116"/>
      <c r="AU259" s="116"/>
      <c r="AV259" s="116"/>
      <c r="AW259" s="116"/>
      <c r="AX259" s="116"/>
      <c r="AY259" s="116"/>
      <c r="AZ259" s="116"/>
      <c r="BA259" s="116"/>
      <c r="BB259" s="116"/>
      <c r="BC259" s="116"/>
      <c r="BD259" s="116"/>
      <c r="BE259" s="116"/>
      <c r="BF259" s="116"/>
      <c r="BG259" s="116"/>
      <c r="BH259" s="116"/>
      <c r="BI259" s="116"/>
      <c r="BJ259" s="116"/>
      <c r="BK259" s="117"/>
    </row>
    <row r="260" spans="1:63" s="3" customFormat="1">
      <c r="A260" s="16"/>
      <c r="B260" s="16"/>
      <c r="C260" s="524"/>
      <c r="D260" s="286" t="s">
        <v>233</v>
      </c>
      <c r="E260" s="522"/>
      <c r="F260" s="521" t="str">
        <f>$L$75</f>
        <v/>
      </c>
      <c r="G260" s="275" t="str">
        <f>IF(I260="n/d","",IFERROR(IF(F260&lt;=E260,"Por debajo ratio máximo:","¡CUIDADO! ENCIMA máximo:"),""))</f>
        <v/>
      </c>
      <c r="H260" s="478"/>
      <c r="I260" s="572" t="str">
        <f>G75</f>
        <v>n/d</v>
      </c>
      <c r="L260" s="462"/>
      <c r="M260" s="461"/>
      <c r="N260" s="275"/>
      <c r="O260" s="275"/>
      <c r="P260" s="275"/>
      <c r="Q260" s="275"/>
      <c r="R260" s="275"/>
      <c r="S260" s="275"/>
      <c r="T260" s="275"/>
      <c r="U260" s="275"/>
      <c r="V260" s="16"/>
      <c r="W260" s="16"/>
      <c r="X260" s="16"/>
      <c r="Y260" s="16"/>
      <c r="Z260" s="16"/>
      <c r="AA260" s="16"/>
      <c r="AB260" s="16"/>
      <c r="AC260" s="16"/>
      <c r="AD260" s="16"/>
      <c r="AE260" s="16"/>
      <c r="AF260" s="16"/>
      <c r="AG260" s="16"/>
      <c r="AH260" s="16"/>
      <c r="AI260" s="16"/>
      <c r="AJ260" s="16"/>
      <c r="AK260" s="16"/>
      <c r="AL260" s="16"/>
      <c r="AM260" s="16"/>
      <c r="AN260" s="16"/>
      <c r="AO260" s="16"/>
      <c r="AP260" s="16"/>
      <c r="AQ260" s="16"/>
      <c r="AR260" s="16"/>
      <c r="AS260" s="16"/>
      <c r="AT260" s="116"/>
      <c r="AU260" s="116"/>
      <c r="AV260" s="116"/>
      <c r="AW260" s="116"/>
      <c r="AX260" s="116"/>
      <c r="AY260" s="116"/>
      <c r="AZ260" s="116"/>
      <c r="BA260" s="116"/>
      <c r="BB260" s="116"/>
      <c r="BC260" s="116"/>
      <c r="BD260" s="116"/>
      <c r="BE260" s="116"/>
      <c r="BF260" s="116"/>
      <c r="BG260" s="116"/>
      <c r="BH260" s="116"/>
      <c r="BI260" s="116"/>
      <c r="BJ260" s="116"/>
      <c r="BK260" s="117"/>
    </row>
    <row r="261" spans="1:63" s="3" customFormat="1">
      <c r="A261" s="16"/>
      <c r="B261" s="16"/>
      <c r="C261" s="524"/>
      <c r="D261" s="275"/>
      <c r="E261" s="520">
        <f>IFERROR(AVERAGE(H35:K35),"")</f>
        <v>0</v>
      </c>
      <c r="F261" s="520">
        <f>IFERROR(AVERAGE(H39:K39),"")</f>
        <v>0</v>
      </c>
      <c r="G261" s="275" t="str">
        <f>IFERROR(IF(F261&lt;E261,"&lt; Crece por debajo de las ventas","&lt; Crece por encima de las ventas"),"")</f>
        <v>&lt; Crece por encima de las ventas</v>
      </c>
      <c r="H261" s="478"/>
      <c r="M261" s="461"/>
      <c r="N261" s="275"/>
      <c r="O261" s="275"/>
      <c r="P261" s="275"/>
      <c r="Q261" s="275"/>
      <c r="R261" s="275"/>
      <c r="S261" s="275"/>
      <c r="T261" s="275"/>
      <c r="U261" s="275"/>
      <c r="V261" s="16"/>
      <c r="W261" s="16"/>
      <c r="X261" s="16"/>
      <c r="Y261" s="16"/>
      <c r="Z261" s="16"/>
      <c r="AA261" s="16"/>
      <c r="AB261" s="16"/>
      <c r="AC261" s="16"/>
      <c r="AD261" s="16"/>
      <c r="AE261" s="16"/>
      <c r="AF261" s="16"/>
      <c r="AG261" s="16"/>
      <c r="AH261" s="16"/>
      <c r="AI261" s="16"/>
      <c r="AJ261" s="16"/>
      <c r="AK261" s="16"/>
      <c r="AL261" s="16"/>
      <c r="AM261" s="16"/>
      <c r="AN261" s="16"/>
      <c r="AO261" s="16"/>
      <c r="AP261" s="16"/>
      <c r="AQ261" s="16"/>
      <c r="AR261" s="16"/>
      <c r="AS261" s="16"/>
      <c r="AT261" s="116"/>
      <c r="AU261" s="116"/>
      <c r="AV261" s="116"/>
      <c r="AW261" s="116"/>
      <c r="AX261" s="116"/>
      <c r="AY261" s="116"/>
      <c r="AZ261" s="116"/>
      <c r="BA261" s="116"/>
      <c r="BB261" s="116"/>
      <c r="BC261" s="116"/>
      <c r="BD261" s="116"/>
      <c r="BE261" s="116"/>
      <c r="BF261" s="116"/>
      <c r="BG261" s="116"/>
      <c r="BH261" s="116"/>
      <c r="BI261" s="116"/>
      <c r="BJ261" s="116"/>
      <c r="BK261" s="117"/>
    </row>
    <row r="262" spans="1:63" s="3" customFormat="1">
      <c r="A262" s="16"/>
      <c r="B262" s="16"/>
      <c r="C262" s="524"/>
      <c r="D262" s="286" t="s">
        <v>236</v>
      </c>
      <c r="E262" s="520"/>
      <c r="F262" s="520"/>
      <c r="G262" s="275" t="str">
        <f>IFERROR(IF(F262&lt;E262,"INFERIOR A LA TASA","&lt; Es SUPERIOR a la tasa, parece OK."),"")</f>
        <v>&lt; Es SUPERIOR a la tasa, parece OK.</v>
      </c>
      <c r="H262" s="478"/>
      <c r="L262" s="462"/>
      <c r="M262" s="461"/>
      <c r="N262" s="275"/>
      <c r="O262" s="275"/>
      <c r="P262" s="275"/>
      <c r="Q262" s="275"/>
      <c r="R262" s="275"/>
      <c r="S262" s="275"/>
      <c r="T262" s="275"/>
      <c r="U262" s="275"/>
      <c r="V262" s="16"/>
      <c r="W262" s="16"/>
      <c r="X262" s="16"/>
      <c r="Y262" s="16"/>
      <c r="Z262" s="16"/>
      <c r="AA262" s="16"/>
      <c r="AB262" s="16"/>
      <c r="AC262" s="16"/>
      <c r="AD262" s="16"/>
      <c r="AE262" s="16"/>
      <c r="AF262" s="16"/>
      <c r="AG262" s="16"/>
      <c r="AH262" s="16"/>
      <c r="AI262" s="16"/>
      <c r="AJ262" s="16"/>
      <c r="AK262" s="16"/>
      <c r="AL262" s="16"/>
      <c r="AM262" s="16"/>
      <c r="AN262" s="16"/>
      <c r="AO262" s="16"/>
      <c r="AP262" s="16"/>
      <c r="AQ262" s="16"/>
      <c r="AR262" s="16"/>
      <c r="AS262" s="16"/>
      <c r="AT262" s="116"/>
      <c r="AU262" s="116"/>
      <c r="AV262" s="116"/>
      <c r="AW262" s="116"/>
      <c r="AX262" s="116"/>
      <c r="AY262" s="116"/>
      <c r="AZ262" s="116"/>
      <c r="BA262" s="116"/>
      <c r="BB262" s="116"/>
      <c r="BC262" s="116"/>
      <c r="BD262" s="116"/>
      <c r="BE262" s="116"/>
      <c r="BF262" s="116"/>
      <c r="BG262" s="116"/>
      <c r="BH262" s="116"/>
      <c r="BI262" s="116"/>
      <c r="BJ262" s="116"/>
      <c r="BK262" s="117"/>
    </row>
    <row r="263" spans="1:63" s="3" customFormat="1">
      <c r="A263" s="16"/>
      <c r="B263" s="16"/>
      <c r="C263" s="526"/>
      <c r="D263" s="405"/>
      <c r="E263" s="527"/>
      <c r="F263" s="527"/>
      <c r="G263" s="527"/>
      <c r="H263" s="528"/>
      <c r="I263" s="461"/>
      <c r="J263" s="461"/>
      <c r="K263" s="461"/>
      <c r="L263" s="461"/>
      <c r="M263" s="461"/>
      <c r="N263" s="275"/>
      <c r="O263" s="275"/>
      <c r="P263" s="275"/>
      <c r="Q263" s="275"/>
      <c r="R263" s="275"/>
      <c r="S263" s="275"/>
      <c r="T263" s="275"/>
      <c r="U263" s="275"/>
      <c r="V263" s="16"/>
      <c r="W263" s="16"/>
      <c r="X263" s="16"/>
      <c r="Y263" s="16"/>
      <c r="Z263" s="16"/>
      <c r="AA263" s="16"/>
      <c r="AB263" s="16"/>
      <c r="AC263" s="16"/>
      <c r="AD263" s="16"/>
      <c r="AE263" s="16"/>
      <c r="AF263" s="16"/>
      <c r="AG263" s="16"/>
      <c r="AH263" s="16"/>
      <c r="AI263" s="16"/>
      <c r="AJ263" s="16"/>
      <c r="AK263" s="16"/>
      <c r="AL263" s="16"/>
      <c r="AM263" s="16"/>
      <c r="AN263" s="16"/>
      <c r="AO263" s="16"/>
      <c r="AP263" s="16"/>
      <c r="AQ263" s="16"/>
      <c r="AR263" s="16"/>
      <c r="AS263" s="16"/>
      <c r="AT263" s="116"/>
      <c r="AU263" s="116"/>
      <c r="AV263" s="116"/>
      <c r="AW263" s="116"/>
      <c r="AX263" s="116"/>
      <c r="AY263" s="116"/>
      <c r="AZ263" s="116"/>
      <c r="BA263" s="116"/>
      <c r="BB263" s="116"/>
      <c r="BC263" s="116"/>
      <c r="BD263" s="116"/>
      <c r="BE263" s="116"/>
      <c r="BF263" s="116"/>
      <c r="BG263" s="116"/>
      <c r="BH263" s="116"/>
      <c r="BI263" s="116"/>
      <c r="BJ263" s="116"/>
      <c r="BK263" s="117"/>
    </row>
    <row r="264" spans="1:63" s="3" customFormat="1">
      <c r="A264" s="16"/>
      <c r="B264" s="16"/>
      <c r="C264" s="16"/>
      <c r="D264" s="275"/>
      <c r="E264" s="461"/>
      <c r="F264" s="461"/>
      <c r="G264" s="461"/>
      <c r="H264" s="461"/>
      <c r="I264" s="461"/>
      <c r="J264" s="461"/>
      <c r="K264" s="461"/>
      <c r="L264" s="461"/>
      <c r="M264" s="461"/>
      <c r="N264" s="275"/>
      <c r="O264" s="275"/>
      <c r="P264" s="275"/>
      <c r="Q264" s="275"/>
      <c r="R264" s="275"/>
      <c r="S264" s="275"/>
      <c r="T264" s="275"/>
      <c r="U264" s="275"/>
      <c r="V264" s="16"/>
      <c r="W264" s="16"/>
      <c r="X264" s="16"/>
      <c r="Y264" s="16"/>
      <c r="Z264" s="16"/>
      <c r="AA264" s="16"/>
      <c r="AB264" s="16"/>
      <c r="AC264" s="16"/>
      <c r="AD264" s="16"/>
      <c r="AE264" s="16"/>
      <c r="AF264" s="16"/>
      <c r="AG264" s="16"/>
      <c r="AH264" s="16"/>
      <c r="AI264" s="16"/>
      <c r="AJ264" s="16"/>
      <c r="AK264" s="16"/>
      <c r="AL264" s="16"/>
      <c r="AM264" s="16"/>
      <c r="AN264" s="16"/>
      <c r="AO264" s="16"/>
      <c r="AP264" s="16"/>
      <c r="AQ264" s="16"/>
      <c r="AR264" s="16"/>
      <c r="AS264" s="16"/>
      <c r="AT264" s="116"/>
      <c r="AU264" s="116"/>
      <c r="AV264" s="116"/>
      <c r="AW264" s="116"/>
      <c r="AX264" s="116"/>
      <c r="AY264" s="116"/>
      <c r="AZ264" s="116"/>
      <c r="BA264" s="116"/>
      <c r="BB264" s="116"/>
      <c r="BC264" s="116"/>
      <c r="BD264" s="116"/>
      <c r="BE264" s="116"/>
      <c r="BF264" s="116"/>
      <c r="BG264" s="116"/>
      <c r="BH264" s="116"/>
      <c r="BI264" s="116"/>
      <c r="BJ264" s="116"/>
      <c r="BK264" s="117"/>
    </row>
    <row r="265" spans="1:63" s="3" customFormat="1">
      <c r="A265" s="16"/>
      <c r="B265" s="16"/>
      <c r="C265" s="16"/>
      <c r="D265" s="275"/>
      <c r="E265" s="461"/>
      <c r="F265" s="461"/>
      <c r="G265" s="461"/>
      <c r="H265" s="461"/>
      <c r="I265" s="461"/>
      <c r="J265" s="461"/>
      <c r="K265" s="461"/>
      <c r="L265" s="461"/>
      <c r="M265" s="461"/>
      <c r="N265" s="275"/>
      <c r="O265" s="275"/>
      <c r="P265" s="275"/>
      <c r="Q265" s="275"/>
      <c r="R265" s="275"/>
      <c r="S265" s="275"/>
      <c r="T265" s="275"/>
      <c r="U265" s="275"/>
      <c r="V265" s="16"/>
      <c r="W265" s="16"/>
      <c r="X265" s="16"/>
      <c r="Y265" s="16"/>
      <c r="Z265" s="16"/>
      <c r="AA265" s="16"/>
      <c r="AB265" s="16"/>
      <c r="AC265" s="16"/>
      <c r="AD265" s="16"/>
      <c r="AE265" s="16"/>
      <c r="AF265" s="16"/>
      <c r="AG265" s="16"/>
      <c r="AH265" s="16"/>
      <c r="AI265" s="16"/>
      <c r="AJ265" s="16"/>
      <c r="AK265" s="16"/>
      <c r="AL265" s="16"/>
      <c r="AM265" s="16"/>
      <c r="AN265" s="16"/>
      <c r="AO265" s="16"/>
      <c r="AP265" s="16"/>
      <c r="AQ265" s="16"/>
      <c r="AR265" s="16"/>
      <c r="AS265" s="16"/>
      <c r="AT265" s="116"/>
      <c r="AU265" s="116"/>
      <c r="AV265" s="116"/>
      <c r="AW265" s="116"/>
      <c r="AX265" s="116"/>
      <c r="AY265" s="116"/>
      <c r="AZ265" s="116"/>
      <c r="BA265" s="116"/>
      <c r="BB265" s="116"/>
      <c r="BC265" s="116"/>
      <c r="BD265" s="116"/>
      <c r="BE265" s="116"/>
      <c r="BF265" s="116"/>
      <c r="BG265" s="116"/>
      <c r="BH265" s="116"/>
      <c r="BI265" s="116"/>
      <c r="BJ265" s="116"/>
      <c r="BK265" s="117"/>
    </row>
    <row r="266" spans="1:63" s="3" customFormat="1">
      <c r="A266" s="16"/>
      <c r="B266" s="16"/>
      <c r="C266" s="16"/>
      <c r="D266" s="275"/>
      <c r="E266" s="275"/>
      <c r="F266" s="275"/>
      <c r="G266" s="275"/>
      <c r="H266" s="275"/>
      <c r="I266" s="275"/>
      <c r="J266" s="275"/>
      <c r="K266" s="275"/>
      <c r="L266" s="275"/>
      <c r="M266" s="275"/>
      <c r="N266" s="275"/>
      <c r="O266" s="275"/>
      <c r="P266" s="275"/>
      <c r="Q266" s="275"/>
      <c r="R266" s="275"/>
      <c r="S266" s="275"/>
      <c r="T266" s="275"/>
      <c r="U266" s="275"/>
      <c r="V266" s="16"/>
      <c r="W266" s="16"/>
      <c r="X266" s="16"/>
      <c r="Y266" s="16"/>
      <c r="Z266" s="16"/>
      <c r="AA266" s="16"/>
      <c r="AB266" s="16"/>
      <c r="AC266" s="16"/>
      <c r="AD266" s="16"/>
      <c r="AE266" s="16"/>
      <c r="AF266" s="16"/>
      <c r="AG266" s="16"/>
      <c r="AH266" s="16"/>
      <c r="AI266" s="16"/>
      <c r="AJ266" s="16"/>
      <c r="AK266" s="16"/>
      <c r="AL266" s="16"/>
      <c r="AM266" s="16"/>
      <c r="AN266" s="16"/>
      <c r="AO266" s="16"/>
      <c r="AP266" s="16"/>
      <c r="AQ266" s="16"/>
      <c r="AR266" s="16"/>
      <c r="AS266" s="16"/>
      <c r="AT266" s="116"/>
      <c r="AU266" s="116"/>
      <c r="AV266" s="116"/>
      <c r="AW266" s="116"/>
      <c r="AX266" s="116"/>
      <c r="AY266" s="116"/>
      <c r="AZ266" s="116"/>
      <c r="BA266" s="116"/>
      <c r="BB266" s="116"/>
      <c r="BC266" s="116"/>
      <c r="BD266" s="116"/>
      <c r="BE266" s="116"/>
      <c r="BF266" s="116"/>
      <c r="BG266" s="116"/>
      <c r="BH266" s="116"/>
      <c r="BI266" s="116"/>
      <c r="BJ266" s="116"/>
      <c r="BK266" s="117"/>
    </row>
    <row r="267" spans="1:63" s="3" customFormat="1">
      <c r="A267" s="16"/>
      <c r="B267" s="16"/>
      <c r="C267" s="16"/>
      <c r="D267" s="275"/>
      <c r="E267" s="774">
        <f>ROUND(Balances!F14,0)</f>
        <v>0</v>
      </c>
      <c r="F267" s="775">
        <f>ROUND(Balances!G14,0)</f>
        <v>0</v>
      </c>
      <c r="G267" s="775">
        <f>ROUND(Balances!H14,0)</f>
        <v>0</v>
      </c>
      <c r="H267" s="775">
        <f>ROUND(Balances!I14,0)</f>
        <v>0</v>
      </c>
      <c r="I267" s="776">
        <f>ROUND(Balances!J14,0)</f>
        <v>0</v>
      </c>
      <c r="J267" s="275"/>
      <c r="K267" s="275"/>
      <c r="L267" s="275"/>
      <c r="M267" s="275"/>
      <c r="N267" s="275"/>
      <c r="O267" s="275"/>
      <c r="P267" s="275"/>
      <c r="Q267" s="275"/>
      <c r="R267" s="275"/>
      <c r="S267" s="275"/>
      <c r="T267" s="275"/>
      <c r="U267" s="275"/>
      <c r="V267" s="16"/>
      <c r="W267" s="16"/>
      <c r="X267" s="16"/>
      <c r="Y267" s="16"/>
      <c r="Z267" s="16"/>
      <c r="AA267" s="16"/>
      <c r="AB267" s="16"/>
      <c r="AC267" s="16"/>
      <c r="AD267" s="16"/>
      <c r="AE267" s="16"/>
      <c r="AF267" s="16"/>
      <c r="AG267" s="16"/>
      <c r="AH267" s="16"/>
      <c r="AI267" s="16"/>
      <c r="AJ267" s="16"/>
      <c r="AK267" s="16"/>
      <c r="AL267" s="16"/>
      <c r="AM267" s="16"/>
      <c r="AN267" s="16"/>
      <c r="AO267" s="16"/>
      <c r="AP267" s="16"/>
      <c r="AQ267" s="16"/>
      <c r="AR267" s="16"/>
      <c r="AS267" s="16"/>
      <c r="AT267" s="116"/>
      <c r="AU267" s="116"/>
      <c r="AV267" s="116"/>
      <c r="AW267" s="116"/>
      <c r="AX267" s="116"/>
      <c r="AY267" s="116"/>
      <c r="AZ267" s="116"/>
      <c r="BA267" s="116"/>
      <c r="BB267" s="116"/>
      <c r="BC267" s="116"/>
      <c r="BD267" s="116"/>
      <c r="BE267" s="116"/>
      <c r="BF267" s="116"/>
      <c r="BG267" s="116"/>
      <c r="BH267" s="116"/>
      <c r="BI267" s="116"/>
      <c r="BJ267" s="116"/>
      <c r="BK267" s="117"/>
    </row>
    <row r="268" spans="1:63" s="3" customFormat="1">
      <c r="A268" s="16"/>
      <c r="B268" s="16"/>
      <c r="C268" s="16"/>
      <c r="D268" s="275"/>
      <c r="E268" s="777">
        <f>ROUND(Balances!F28,0)</f>
        <v>0</v>
      </c>
      <c r="F268" s="778">
        <f>ROUND(Balances!G28,0)</f>
        <v>0</v>
      </c>
      <c r="G268" s="778">
        <f>ROUND(Balances!H28,0)</f>
        <v>0</v>
      </c>
      <c r="H268" s="778">
        <f>ROUND(Balances!I28,0)</f>
        <v>0</v>
      </c>
      <c r="I268" s="779">
        <f>ROUND(Balances!J28,0)</f>
        <v>0</v>
      </c>
      <c r="J268" s="275"/>
      <c r="K268" s="275"/>
      <c r="L268" s="275"/>
      <c r="M268" s="275"/>
      <c r="N268" s="275"/>
      <c r="O268" s="275"/>
      <c r="P268" s="275"/>
      <c r="Q268" s="275"/>
      <c r="R268" s="275"/>
      <c r="S268" s="275"/>
      <c r="T268" s="275"/>
      <c r="U268" s="275"/>
      <c r="V268" s="16"/>
      <c r="W268" s="16"/>
      <c r="X268" s="16"/>
      <c r="Y268" s="16"/>
      <c r="Z268" s="16"/>
      <c r="AA268" s="16"/>
      <c r="AB268" s="16"/>
      <c r="AC268" s="16"/>
      <c r="AD268" s="16"/>
      <c r="AE268" s="16"/>
      <c r="AF268" s="16"/>
      <c r="AG268" s="16"/>
      <c r="AH268" s="16"/>
      <c r="AI268" s="16"/>
      <c r="AJ268" s="16"/>
      <c r="AK268" s="16"/>
      <c r="AL268" s="16"/>
      <c r="AM268" s="16"/>
      <c r="AN268" s="16"/>
      <c r="AO268" s="16"/>
      <c r="AP268" s="16"/>
      <c r="AQ268" s="16"/>
      <c r="AR268" s="16"/>
      <c r="AS268" s="16"/>
      <c r="AT268" s="116"/>
      <c r="AU268" s="116"/>
      <c r="AV268" s="116"/>
      <c r="AW268" s="116"/>
      <c r="AX268" s="116"/>
      <c r="AY268" s="116"/>
      <c r="AZ268" s="116"/>
      <c r="BA268" s="116"/>
      <c r="BB268" s="116"/>
      <c r="BC268" s="116"/>
      <c r="BD268" s="116"/>
      <c r="BE268" s="116"/>
      <c r="BF268" s="116"/>
      <c r="BG268" s="116"/>
      <c r="BH268" s="116"/>
      <c r="BI268" s="116"/>
      <c r="BJ268" s="116"/>
      <c r="BK268" s="117"/>
    </row>
    <row r="269" spans="1:63" s="3" customFormat="1">
      <c r="A269" s="16"/>
      <c r="B269" s="16"/>
      <c r="C269" s="16"/>
      <c r="D269" s="275"/>
      <c r="E269" s="275"/>
      <c r="F269" s="275"/>
      <c r="G269" s="275"/>
      <c r="H269" s="275"/>
      <c r="I269" s="275"/>
      <c r="J269" s="275"/>
      <c r="K269" s="275"/>
      <c r="L269" s="275"/>
      <c r="M269" s="275"/>
      <c r="N269" s="275"/>
      <c r="O269" s="275"/>
      <c r="P269" s="275"/>
      <c r="Q269" s="275"/>
      <c r="R269" s="275"/>
      <c r="S269" s="275"/>
      <c r="T269" s="275"/>
      <c r="U269" s="275"/>
      <c r="V269" s="16"/>
      <c r="W269" s="16"/>
      <c r="X269" s="16"/>
      <c r="Y269" s="16"/>
      <c r="Z269" s="16"/>
      <c r="AA269" s="16"/>
      <c r="AB269" s="16"/>
      <c r="AC269" s="16"/>
      <c r="AD269" s="16"/>
      <c r="AE269" s="16"/>
      <c r="AF269" s="16"/>
      <c r="AG269" s="16"/>
      <c r="AH269" s="16"/>
      <c r="AI269" s="16"/>
      <c r="AJ269" s="16"/>
      <c r="AK269" s="16"/>
      <c r="AL269" s="16"/>
      <c r="AM269" s="16"/>
      <c r="AN269" s="16"/>
      <c r="AO269" s="16"/>
      <c r="AP269" s="16"/>
      <c r="AQ269" s="16"/>
      <c r="AR269" s="16"/>
      <c r="AS269" s="16"/>
      <c r="AT269" s="116"/>
      <c r="AU269" s="116"/>
      <c r="AV269" s="116"/>
      <c r="AW269" s="116"/>
      <c r="AX269" s="116"/>
      <c r="AY269" s="116"/>
      <c r="AZ269" s="116"/>
      <c r="BA269" s="116"/>
      <c r="BB269" s="116"/>
      <c r="BC269" s="116"/>
      <c r="BD269" s="116"/>
      <c r="BE269" s="116"/>
      <c r="BF269" s="116"/>
      <c r="BG269" s="116"/>
      <c r="BH269" s="116"/>
      <c r="BI269" s="116"/>
      <c r="BJ269" s="116"/>
      <c r="BK269" s="117"/>
    </row>
    <row r="270" spans="1:63" s="3" customFormat="1">
      <c r="A270" s="16"/>
      <c r="B270" s="16"/>
      <c r="C270" s="16"/>
      <c r="D270" s="286" t="s">
        <v>472</v>
      </c>
      <c r="E270" s="290">
        <f>SUM(CashFlow!G12:G16)+CashFlow!G10</f>
        <v>0</v>
      </c>
      <c r="F270" s="290">
        <f>SUM(CashFlow!H12:H16)</f>
        <v>0</v>
      </c>
      <c r="G270" s="290">
        <f>SUM(CashFlow!I12:I16)</f>
        <v>0</v>
      </c>
      <c r="H270" s="290">
        <f>SUM(CashFlow!J12:J16)</f>
        <v>0</v>
      </c>
      <c r="I270" s="290">
        <f>SUM(CashFlow!K12:K16)</f>
        <v>0</v>
      </c>
      <c r="J270" s="290">
        <f>SUM(E270:I270)</f>
        <v>0</v>
      </c>
      <c r="K270" s="275"/>
      <c r="L270" s="275"/>
      <c r="M270" s="275"/>
      <c r="N270" s="275"/>
      <c r="O270" s="275"/>
      <c r="P270" s="275"/>
      <c r="Q270" s="275"/>
      <c r="R270" s="275"/>
      <c r="S270" s="275"/>
      <c r="T270" s="275"/>
      <c r="U270" s="275"/>
      <c r="V270" s="16"/>
      <c r="W270" s="16"/>
      <c r="X270" s="16"/>
      <c r="Y270" s="16"/>
      <c r="Z270" s="16"/>
      <c r="AA270" s="16"/>
      <c r="AB270" s="16"/>
      <c r="AC270" s="16"/>
      <c r="AD270" s="16"/>
      <c r="AE270" s="16"/>
      <c r="AF270" s="16"/>
      <c r="AG270" s="16"/>
      <c r="AH270" s="16"/>
      <c r="AI270" s="16"/>
      <c r="AJ270" s="16"/>
      <c r="AK270" s="16"/>
      <c r="AL270" s="16"/>
      <c r="AM270" s="16"/>
      <c r="AN270" s="16"/>
      <c r="AO270" s="16"/>
      <c r="AP270" s="16"/>
      <c r="AQ270" s="16"/>
      <c r="AR270" s="16"/>
      <c r="AS270" s="16"/>
      <c r="AT270" s="116"/>
      <c r="AU270" s="116"/>
      <c r="AV270" s="116"/>
      <c r="AW270" s="116"/>
      <c r="AX270" s="116"/>
      <c r="AY270" s="116"/>
      <c r="AZ270" s="116"/>
      <c r="BA270" s="116"/>
      <c r="BB270" s="116"/>
      <c r="BC270" s="116"/>
      <c r="BD270" s="116"/>
      <c r="BE270" s="116"/>
      <c r="BF270" s="116"/>
      <c r="BG270" s="116"/>
      <c r="BH270" s="116"/>
      <c r="BI270" s="116"/>
      <c r="BJ270" s="116"/>
      <c r="BK270" s="117"/>
    </row>
    <row r="271" spans="1:63" s="3" customFormat="1">
      <c r="A271" s="16"/>
      <c r="B271" s="16"/>
      <c r="C271" s="16"/>
      <c r="D271" s="286" t="s">
        <v>473</v>
      </c>
      <c r="E271" s="290">
        <f>SUM(CashFlow!G18:G22)</f>
        <v>0</v>
      </c>
      <c r="F271" s="290">
        <f>SUM(CashFlow!H18:H22)</f>
        <v>0</v>
      </c>
      <c r="G271" s="290">
        <f>SUM(CashFlow!I18:I22)</f>
        <v>0</v>
      </c>
      <c r="H271" s="290">
        <f>SUM(CashFlow!J18:J22)</f>
        <v>0</v>
      </c>
      <c r="I271" s="290">
        <f>SUM(CashFlow!K18:K22)</f>
        <v>0</v>
      </c>
      <c r="J271" s="290">
        <f>SUM(E271:I271)</f>
        <v>0</v>
      </c>
      <c r="K271" s="275"/>
      <c r="L271" s="275"/>
      <c r="M271" s="275"/>
      <c r="N271" s="275"/>
      <c r="O271" s="275"/>
      <c r="P271" s="275"/>
      <c r="Q271" s="275"/>
      <c r="R271" s="275"/>
      <c r="S271" s="275"/>
      <c r="T271" s="275"/>
      <c r="U271" s="275"/>
      <c r="V271" s="16"/>
      <c r="W271" s="16"/>
      <c r="X271" s="16"/>
      <c r="Y271" s="16"/>
      <c r="Z271" s="16"/>
      <c r="AA271" s="16"/>
      <c r="AB271" s="16"/>
      <c r="AC271" s="16"/>
      <c r="AD271" s="16"/>
      <c r="AE271" s="16"/>
      <c r="AF271" s="16"/>
      <c r="AG271" s="16"/>
      <c r="AH271" s="16"/>
      <c r="AI271" s="16"/>
      <c r="AJ271" s="16"/>
      <c r="AK271" s="16"/>
      <c r="AL271" s="16"/>
      <c r="AM271" s="16"/>
      <c r="AN271" s="16"/>
      <c r="AO271" s="16"/>
      <c r="AP271" s="16"/>
      <c r="AQ271" s="16"/>
      <c r="AR271" s="16"/>
      <c r="AS271" s="16"/>
      <c r="AT271" s="116"/>
      <c r="AU271" s="116"/>
      <c r="AV271" s="116"/>
      <c r="AW271" s="116"/>
      <c r="AX271" s="116"/>
      <c r="AY271" s="116"/>
      <c r="AZ271" s="116"/>
      <c r="BA271" s="116"/>
      <c r="BB271" s="116"/>
      <c r="BC271" s="116"/>
      <c r="BD271" s="116"/>
      <c r="BE271" s="116"/>
      <c r="BF271" s="116"/>
      <c r="BG271" s="116"/>
      <c r="BH271" s="116"/>
      <c r="BI271" s="116"/>
      <c r="BJ271" s="116"/>
      <c r="BK271" s="117"/>
    </row>
    <row r="272" spans="1:63" s="3" customFormat="1">
      <c r="A272" s="16"/>
      <c r="B272" s="16"/>
      <c r="C272" s="16"/>
      <c r="D272" s="275"/>
      <c r="E272" s="290">
        <f>E270-E271</f>
        <v>0</v>
      </c>
      <c r="F272" s="290">
        <f>F270-F271</f>
        <v>0</v>
      </c>
      <c r="G272" s="290">
        <f>G270-G271</f>
        <v>0</v>
      </c>
      <c r="H272" s="290">
        <f>H270-H271</f>
        <v>0</v>
      </c>
      <c r="I272" s="290">
        <f>I270-I271</f>
        <v>0</v>
      </c>
      <c r="J272" s="290">
        <f>SUM(J270:J271)</f>
        <v>0</v>
      </c>
      <c r="K272" s="275"/>
      <c r="L272" s="275"/>
      <c r="M272" s="275"/>
      <c r="N272" s="275"/>
      <c r="O272" s="275"/>
      <c r="P272" s="275"/>
      <c r="Q272" s="275"/>
      <c r="R272" s="275"/>
      <c r="S272" s="275"/>
      <c r="T272" s="275"/>
      <c r="U272" s="275"/>
      <c r="V272" s="16"/>
      <c r="W272" s="16"/>
      <c r="X272" s="16"/>
      <c r="Y272" s="16"/>
      <c r="Z272" s="16"/>
      <c r="AA272" s="16"/>
      <c r="AB272" s="16"/>
      <c r="AC272" s="16"/>
      <c r="AD272" s="16"/>
      <c r="AE272" s="16"/>
      <c r="AF272" s="16"/>
      <c r="AG272" s="16"/>
      <c r="AH272" s="16"/>
      <c r="AI272" s="16"/>
      <c r="AJ272" s="16"/>
      <c r="AK272" s="16"/>
      <c r="AL272" s="16"/>
      <c r="AM272" s="16"/>
      <c r="AN272" s="16"/>
      <c r="AO272" s="16"/>
      <c r="AP272" s="16"/>
      <c r="AQ272" s="16"/>
      <c r="AR272" s="16"/>
      <c r="AS272" s="16"/>
      <c r="AT272" s="116"/>
      <c r="AU272" s="116"/>
      <c r="AV272" s="116"/>
      <c r="AW272" s="116"/>
      <c r="AX272" s="116"/>
      <c r="AY272" s="116"/>
      <c r="AZ272" s="116"/>
      <c r="BA272" s="116"/>
      <c r="BB272" s="116"/>
      <c r="BC272" s="116"/>
      <c r="BD272" s="116"/>
      <c r="BE272" s="116"/>
      <c r="BF272" s="116"/>
      <c r="BG272" s="116"/>
      <c r="BH272" s="116"/>
      <c r="BI272" s="116"/>
      <c r="BJ272" s="116"/>
      <c r="BK272" s="117"/>
    </row>
    <row r="273" spans="1:63" s="3" customFormat="1">
      <c r="A273" s="16"/>
      <c r="B273" s="16"/>
      <c r="C273" s="16"/>
      <c r="D273" s="275"/>
      <c r="E273" s="275">
        <f>CashFlow!G24</f>
        <v>0</v>
      </c>
      <c r="F273" s="275">
        <f>CashFlow!H24</f>
        <v>0</v>
      </c>
      <c r="G273" s="275">
        <f>CashFlow!I24</f>
        <v>0</v>
      </c>
      <c r="H273" s="275">
        <f>CashFlow!J24</f>
        <v>0</v>
      </c>
      <c r="I273" s="275">
        <f>CashFlow!K24</f>
        <v>0</v>
      </c>
      <c r="J273" s="275"/>
      <c r="K273" s="275"/>
      <c r="L273" s="275"/>
      <c r="M273" s="275"/>
      <c r="N273" s="275"/>
      <c r="O273" s="275"/>
      <c r="P273" s="275"/>
      <c r="Q273" s="275"/>
      <c r="R273" s="275"/>
      <c r="S273" s="275"/>
      <c r="T273" s="275"/>
      <c r="U273" s="275"/>
      <c r="V273" s="16"/>
      <c r="W273" s="16"/>
      <c r="X273" s="16"/>
      <c r="Y273" s="16"/>
      <c r="Z273" s="16"/>
      <c r="AA273" s="16"/>
      <c r="AB273" s="16"/>
      <c r="AC273" s="16"/>
      <c r="AD273" s="16"/>
      <c r="AE273" s="16"/>
      <c r="AF273" s="16"/>
      <c r="AG273" s="16"/>
      <c r="AH273" s="16"/>
      <c r="AI273" s="16"/>
      <c r="AJ273" s="16"/>
      <c r="AK273" s="16"/>
      <c r="AL273" s="16"/>
      <c r="AM273" s="16"/>
      <c r="AN273" s="16"/>
      <c r="AO273" s="16"/>
      <c r="AP273" s="16"/>
      <c r="AQ273" s="16"/>
      <c r="AR273" s="16"/>
      <c r="AS273" s="16"/>
      <c r="AT273" s="116"/>
      <c r="AU273" s="116"/>
      <c r="AV273" s="116"/>
      <c r="AW273" s="116"/>
      <c r="AX273" s="116"/>
      <c r="AY273" s="116"/>
      <c r="AZ273" s="116"/>
      <c r="BA273" s="116"/>
      <c r="BB273" s="116"/>
      <c r="BC273" s="116"/>
      <c r="BD273" s="116"/>
      <c r="BE273" s="116"/>
      <c r="BF273" s="116"/>
      <c r="BG273" s="116"/>
      <c r="BH273" s="116"/>
      <c r="BI273" s="116"/>
      <c r="BJ273" s="116"/>
      <c r="BK273" s="117"/>
    </row>
    <row r="274" spans="1:63" s="3" customFormat="1">
      <c r="A274" s="16"/>
      <c r="B274" s="16"/>
      <c r="C274" s="16"/>
      <c r="D274" s="275"/>
      <c r="E274" s="275"/>
      <c r="F274" s="275"/>
      <c r="G274" s="275"/>
      <c r="H274" s="275"/>
      <c r="I274" s="275"/>
      <c r="J274" s="275"/>
      <c r="K274" s="275"/>
      <c r="L274" s="275"/>
      <c r="M274" s="275"/>
      <c r="N274" s="275"/>
      <c r="O274" s="275"/>
      <c r="P274" s="275"/>
      <c r="Q274" s="275"/>
      <c r="R274" s="275"/>
      <c r="S274" s="275"/>
      <c r="T274" s="275"/>
      <c r="U274" s="275"/>
      <c r="V274" s="16"/>
      <c r="W274" s="16"/>
      <c r="X274" s="16"/>
      <c r="Y274" s="16"/>
      <c r="Z274" s="16"/>
      <c r="AA274" s="16"/>
      <c r="AB274" s="16"/>
      <c r="AC274" s="16"/>
      <c r="AD274" s="16"/>
      <c r="AE274" s="16"/>
      <c r="AF274" s="16"/>
      <c r="AG274" s="16"/>
      <c r="AH274" s="16"/>
      <c r="AI274" s="16"/>
      <c r="AJ274" s="16"/>
      <c r="AK274" s="16"/>
      <c r="AL274" s="16"/>
      <c r="AM274" s="16"/>
      <c r="AN274" s="16"/>
      <c r="AO274" s="16"/>
      <c r="AP274" s="16"/>
      <c r="AQ274" s="16"/>
      <c r="AR274" s="16"/>
      <c r="AS274" s="16"/>
      <c r="AT274" s="116"/>
      <c r="AU274" s="116"/>
      <c r="AV274" s="116"/>
      <c r="AW274" s="116"/>
      <c r="AX274" s="116"/>
      <c r="AY274" s="116"/>
      <c r="AZ274" s="116"/>
      <c r="BA274" s="116"/>
      <c r="BB274" s="116"/>
      <c r="BC274" s="116"/>
      <c r="BD274" s="116"/>
      <c r="BE274" s="116"/>
      <c r="BF274" s="116"/>
      <c r="BG274" s="116"/>
      <c r="BH274" s="116"/>
      <c r="BI274" s="116"/>
      <c r="BJ274" s="116"/>
      <c r="BK274" s="117"/>
    </row>
    <row r="275" spans="1:63" s="3" customFormat="1">
      <c r="A275" s="16"/>
      <c r="B275" s="16"/>
      <c r="C275" s="16"/>
      <c r="D275" s="275"/>
      <c r="E275" s="275"/>
      <c r="F275" s="275"/>
      <c r="G275" s="275"/>
      <c r="H275" s="275"/>
      <c r="I275" s="275"/>
      <c r="J275" s="275"/>
      <c r="K275" s="275"/>
      <c r="L275" s="275"/>
      <c r="M275" s="275"/>
      <c r="N275" s="275"/>
      <c r="O275" s="275"/>
      <c r="P275" s="275"/>
      <c r="Q275" s="275"/>
      <c r="R275" s="275"/>
      <c r="S275" s="275"/>
      <c r="T275" s="275"/>
      <c r="U275" s="275"/>
      <c r="V275" s="16"/>
      <c r="W275" s="16"/>
      <c r="X275" s="16"/>
      <c r="Y275" s="16"/>
      <c r="Z275" s="16"/>
      <c r="AA275" s="16"/>
      <c r="AB275" s="16"/>
      <c r="AC275" s="16"/>
      <c r="AD275" s="16"/>
      <c r="AE275" s="16"/>
      <c r="AF275" s="16"/>
      <c r="AG275" s="16"/>
      <c r="AH275" s="16"/>
      <c r="AI275" s="16"/>
      <c r="AJ275" s="16"/>
      <c r="AK275" s="16"/>
      <c r="AL275" s="16"/>
      <c r="AM275" s="16"/>
      <c r="AN275" s="16"/>
      <c r="AO275" s="16"/>
      <c r="AP275" s="16"/>
      <c r="AQ275" s="16"/>
      <c r="AR275" s="16"/>
      <c r="AS275" s="16"/>
      <c r="AT275" s="116"/>
      <c r="AU275" s="116"/>
      <c r="AV275" s="116"/>
      <c r="AW275" s="116"/>
      <c r="AX275" s="116"/>
      <c r="AY275" s="116"/>
      <c r="AZ275" s="116"/>
      <c r="BA275" s="116"/>
      <c r="BB275" s="116"/>
      <c r="BC275" s="116"/>
      <c r="BD275" s="116"/>
      <c r="BE275" s="116"/>
      <c r="BF275" s="116"/>
      <c r="BG275" s="116"/>
      <c r="BH275" s="116"/>
      <c r="BI275" s="116"/>
      <c r="BJ275" s="116"/>
      <c r="BK275" s="117"/>
    </row>
    <row r="276" spans="1:63" s="3" customFormat="1">
      <c r="A276" s="16"/>
      <c r="B276" s="16"/>
      <c r="C276" s="16"/>
      <c r="D276" s="275"/>
      <c r="E276" s="275"/>
      <c r="F276" s="275"/>
      <c r="G276" s="275"/>
      <c r="H276" s="275"/>
      <c r="I276" s="275"/>
      <c r="J276" s="275"/>
      <c r="K276" s="275"/>
      <c r="L276" s="275"/>
      <c r="M276" s="275"/>
      <c r="N276" s="275"/>
      <c r="O276" s="275"/>
      <c r="P276" s="275"/>
      <c r="Q276" s="275"/>
      <c r="R276" s="275"/>
      <c r="S276" s="275"/>
      <c r="T276" s="275"/>
      <c r="U276" s="275"/>
      <c r="V276" s="16"/>
      <c r="W276" s="16"/>
      <c r="X276" s="16"/>
      <c r="Y276" s="16"/>
      <c r="Z276" s="16"/>
      <c r="AA276" s="16"/>
      <c r="AB276" s="16"/>
      <c r="AC276" s="16"/>
      <c r="AD276" s="16"/>
      <c r="AE276" s="16"/>
      <c r="AF276" s="16"/>
      <c r="AG276" s="16"/>
      <c r="AH276" s="16"/>
      <c r="AI276" s="16"/>
      <c r="AJ276" s="16"/>
      <c r="AK276" s="16"/>
      <c r="AL276" s="16"/>
      <c r="AM276" s="16"/>
      <c r="AN276" s="16"/>
      <c r="AO276" s="16"/>
      <c r="AP276" s="16"/>
      <c r="AQ276" s="16"/>
      <c r="AR276" s="16"/>
      <c r="AS276" s="16"/>
      <c r="AT276" s="116"/>
      <c r="AU276" s="116"/>
      <c r="AV276" s="116"/>
      <c r="AW276" s="116"/>
      <c r="AX276" s="116"/>
      <c r="AY276" s="116"/>
      <c r="AZ276" s="116"/>
      <c r="BA276" s="116"/>
      <c r="BB276" s="116"/>
      <c r="BC276" s="116"/>
      <c r="BD276" s="116"/>
      <c r="BE276" s="116"/>
      <c r="BF276" s="116"/>
      <c r="BG276" s="116"/>
      <c r="BH276" s="116"/>
      <c r="BI276" s="116"/>
      <c r="BJ276" s="116"/>
      <c r="BK276" s="117"/>
    </row>
    <row r="277" spans="1:63" s="3" customFormat="1">
      <c r="A277" s="16"/>
      <c r="B277" s="16"/>
      <c r="C277" s="16"/>
      <c r="D277" s="286" t="s">
        <v>534</v>
      </c>
      <c r="E277" s="275"/>
      <c r="F277" s="275"/>
      <c r="G277" s="275"/>
      <c r="H277" s="275"/>
      <c r="I277" s="275"/>
      <c r="J277" s="275"/>
      <c r="K277" s="275"/>
      <c r="L277" s="275"/>
      <c r="M277" s="275"/>
      <c r="N277" s="275"/>
      <c r="O277" s="275"/>
      <c r="P277" s="275"/>
      <c r="Q277" s="275"/>
      <c r="R277" s="275"/>
      <c r="S277" s="275"/>
      <c r="T277" s="275"/>
      <c r="U277" s="275"/>
      <c r="V277" s="16"/>
      <c r="W277" s="16"/>
      <c r="X277" s="16"/>
      <c r="Y277" s="16"/>
      <c r="Z277" s="16"/>
      <c r="AA277" s="16"/>
      <c r="AB277" s="16"/>
      <c r="AC277" s="16"/>
      <c r="AD277" s="16"/>
      <c r="AE277" s="16"/>
      <c r="AF277" s="16"/>
      <c r="AG277" s="16"/>
      <c r="AH277" s="16"/>
      <c r="AI277" s="16"/>
      <c r="AJ277" s="16"/>
      <c r="AK277" s="16"/>
      <c r="AL277" s="16"/>
      <c r="AM277" s="16"/>
      <c r="AN277" s="16"/>
      <c r="AO277" s="16"/>
      <c r="AP277" s="16"/>
      <c r="AQ277" s="16"/>
      <c r="AR277" s="16"/>
      <c r="AS277" s="16"/>
      <c r="AT277" s="116"/>
      <c r="AU277" s="116"/>
      <c r="AV277" s="116"/>
      <c r="AW277" s="116"/>
      <c r="AX277" s="116"/>
      <c r="AY277" s="116"/>
      <c r="AZ277" s="116"/>
      <c r="BA277" s="116"/>
      <c r="BB277" s="116"/>
      <c r="BC277" s="116"/>
      <c r="BD277" s="116"/>
      <c r="BE277" s="116"/>
      <c r="BF277" s="116"/>
      <c r="BG277" s="116"/>
      <c r="BH277" s="116"/>
      <c r="BI277" s="116"/>
      <c r="BJ277" s="116"/>
      <c r="BK277" s="117"/>
    </row>
    <row r="278" spans="1:63" s="3" customFormat="1">
      <c r="A278" s="16"/>
      <c r="B278" s="16"/>
      <c r="C278" s="16"/>
      <c r="D278" s="286" t="s">
        <v>532</v>
      </c>
      <c r="E278" s="275" t="s">
        <v>221</v>
      </c>
      <c r="F278" s="275" t="s">
        <v>474</v>
      </c>
      <c r="G278" s="275" t="s">
        <v>475</v>
      </c>
      <c r="H278" s="275"/>
      <c r="I278" s="275"/>
      <c r="J278" s="275"/>
      <c r="K278" s="275"/>
      <c r="L278" s="275"/>
      <c r="M278" s="275"/>
      <c r="N278" s="275"/>
      <c r="O278" s="275"/>
      <c r="P278" s="275"/>
      <c r="Q278" s="275"/>
      <c r="R278" s="275"/>
      <c r="S278" s="275"/>
      <c r="T278" s="275"/>
      <c r="U278" s="275"/>
      <c r="V278" s="16"/>
      <c r="W278" s="16"/>
      <c r="X278" s="16"/>
      <c r="Y278" s="16"/>
      <c r="Z278" s="16"/>
      <c r="AA278" s="16"/>
      <c r="AB278" s="16"/>
      <c r="AC278" s="16"/>
      <c r="AD278" s="16"/>
      <c r="AE278" s="16"/>
      <c r="AF278" s="16"/>
      <c r="AG278" s="16"/>
      <c r="AH278" s="16"/>
      <c r="AI278" s="16"/>
      <c r="AJ278" s="16"/>
      <c r="AK278" s="16"/>
      <c r="AL278" s="16"/>
      <c r="AM278" s="16"/>
      <c r="AN278" s="16"/>
      <c r="AO278" s="16"/>
      <c r="AP278" s="16"/>
      <c r="AQ278" s="16"/>
      <c r="AR278" s="16"/>
      <c r="AS278" s="16"/>
      <c r="AT278" s="116"/>
      <c r="AU278" s="116"/>
      <c r="AV278" s="116"/>
      <c r="AW278" s="116"/>
      <c r="AX278" s="116"/>
      <c r="AY278" s="116"/>
      <c r="AZ278" s="116"/>
      <c r="BA278" s="116"/>
      <c r="BB278" s="116"/>
      <c r="BC278" s="116"/>
      <c r="BD278" s="116"/>
      <c r="BE278" s="116"/>
      <c r="BF278" s="116"/>
      <c r="BG278" s="116"/>
      <c r="BH278" s="116"/>
      <c r="BI278" s="116"/>
      <c r="BJ278" s="116"/>
      <c r="BK278" s="117"/>
    </row>
    <row r="279" spans="1:63" s="3" customFormat="1">
      <c r="A279" s="16"/>
      <c r="B279" s="16"/>
      <c r="C279" s="16"/>
      <c r="D279" s="286" t="s">
        <v>530</v>
      </c>
      <c r="E279" s="290">
        <f>Balances!$F$9/1000</f>
        <v>0</v>
      </c>
      <c r="F279" s="290">
        <f>$G$279</f>
        <v>0</v>
      </c>
      <c r="G279" s="290">
        <f>Balances!F24/1000</f>
        <v>0</v>
      </c>
      <c r="H279" s="275"/>
      <c r="I279" s="275"/>
      <c r="J279" s="275"/>
      <c r="K279" s="275"/>
      <c r="L279" s="275"/>
      <c r="M279" s="275"/>
      <c r="N279" s="275"/>
      <c r="O279" s="275"/>
      <c r="P279" s="275"/>
      <c r="Q279" s="275"/>
      <c r="R279" s="275"/>
      <c r="S279" s="275"/>
      <c r="T279" s="275"/>
      <c r="U279" s="275"/>
      <c r="V279" s="16"/>
      <c r="W279" s="16"/>
      <c r="X279" s="16"/>
      <c r="Y279" s="16"/>
      <c r="Z279" s="16"/>
      <c r="AA279" s="16"/>
      <c r="AB279" s="16"/>
      <c r="AC279" s="16"/>
      <c r="AD279" s="16"/>
      <c r="AE279" s="16"/>
      <c r="AF279" s="16"/>
      <c r="AG279" s="16"/>
      <c r="AH279" s="16"/>
      <c r="AI279" s="16"/>
      <c r="AJ279" s="16"/>
      <c r="AK279" s="16"/>
      <c r="AL279" s="16"/>
      <c r="AM279" s="16"/>
      <c r="AN279" s="16"/>
      <c r="AO279" s="16"/>
      <c r="AP279" s="16"/>
      <c r="AQ279" s="16"/>
      <c r="AR279" s="16"/>
      <c r="AS279" s="16"/>
      <c r="AT279" s="116"/>
      <c r="AU279" s="116"/>
      <c r="AV279" s="116"/>
      <c r="AW279" s="116"/>
      <c r="AX279" s="116"/>
      <c r="AY279" s="116"/>
      <c r="AZ279" s="116"/>
      <c r="BA279" s="116"/>
      <c r="BB279" s="116"/>
      <c r="BC279" s="116"/>
      <c r="BD279" s="116"/>
      <c r="BE279" s="116"/>
      <c r="BF279" s="116"/>
      <c r="BG279" s="116"/>
      <c r="BH279" s="116"/>
      <c r="BI279" s="116"/>
      <c r="BJ279" s="116"/>
      <c r="BK279" s="117"/>
    </row>
    <row r="280" spans="1:63" s="3" customFormat="1">
      <c r="A280" s="16"/>
      <c r="B280" s="16"/>
      <c r="C280" s="16"/>
      <c r="D280" s="286" t="s">
        <v>531</v>
      </c>
      <c r="E280" s="290">
        <f>Balances!$F$6/1000</f>
        <v>0</v>
      </c>
      <c r="F280" s="290"/>
      <c r="G280" s="290">
        <f>Balances!F20/1000+Balances!F16/1000</f>
        <v>0</v>
      </c>
      <c r="H280" s="275"/>
      <c r="I280" s="275"/>
      <c r="J280" s="275"/>
      <c r="K280" s="275"/>
      <c r="L280" s="275"/>
      <c r="M280" s="275"/>
      <c r="N280" s="275"/>
      <c r="O280" s="275"/>
      <c r="P280" s="275"/>
      <c r="Q280" s="275"/>
      <c r="R280" s="275"/>
      <c r="S280" s="275"/>
      <c r="T280" s="275"/>
      <c r="U280" s="275"/>
      <c r="V280" s="16"/>
      <c r="W280" s="16"/>
      <c r="X280" s="16"/>
      <c r="Y280" s="16"/>
      <c r="Z280" s="16"/>
      <c r="AA280" s="16"/>
      <c r="AB280" s="16"/>
      <c r="AC280" s="16"/>
      <c r="AD280" s="16"/>
      <c r="AE280" s="16"/>
      <c r="AF280" s="16"/>
      <c r="AG280" s="16"/>
      <c r="AH280" s="16"/>
      <c r="AI280" s="16"/>
      <c r="AJ280" s="16"/>
      <c r="AK280" s="16"/>
      <c r="AL280" s="16"/>
      <c r="AM280" s="16"/>
      <c r="AN280" s="16"/>
      <c r="AO280" s="16"/>
      <c r="AP280" s="16"/>
      <c r="AQ280" s="16"/>
      <c r="AR280" s="16"/>
      <c r="AS280" s="16"/>
      <c r="AT280" s="116"/>
      <c r="AU280" s="116"/>
      <c r="AV280" s="116"/>
      <c r="AW280" s="116"/>
      <c r="AX280" s="116"/>
      <c r="AY280" s="116"/>
      <c r="AZ280" s="116"/>
      <c r="BA280" s="116"/>
      <c r="BB280" s="116"/>
      <c r="BC280" s="116"/>
      <c r="BD280" s="116"/>
      <c r="BE280" s="116"/>
      <c r="BF280" s="116"/>
      <c r="BG280" s="116"/>
      <c r="BH280" s="116"/>
      <c r="BI280" s="116"/>
      <c r="BJ280" s="116"/>
      <c r="BK280" s="117"/>
    </row>
    <row r="281" spans="1:63" s="3" customFormat="1">
      <c r="A281" s="16"/>
      <c r="B281" s="16"/>
      <c r="C281" s="16"/>
      <c r="D281" s="286" t="s">
        <v>474</v>
      </c>
      <c r="E281" s="290"/>
      <c r="F281" s="290">
        <f>(E279-F279)</f>
        <v>0</v>
      </c>
      <c r="G281" s="290"/>
      <c r="H281" s="311"/>
      <c r="I281" s="275"/>
      <c r="J281" s="275"/>
      <c r="K281" s="275"/>
      <c r="L281" s="275"/>
      <c r="M281" s="275"/>
      <c r="N281" s="275"/>
      <c r="O281" s="275"/>
      <c r="P281" s="275"/>
      <c r="Q281" s="275"/>
      <c r="R281" s="275"/>
      <c r="S281" s="275"/>
      <c r="T281" s="275"/>
      <c r="U281" s="275"/>
      <c r="V281" s="16"/>
      <c r="W281" s="16"/>
      <c r="X281" s="16"/>
      <c r="Y281" s="16"/>
      <c r="Z281" s="16"/>
      <c r="AA281" s="16"/>
      <c r="AB281" s="16"/>
      <c r="AC281" s="16"/>
      <c r="AD281" s="16"/>
      <c r="AE281" s="16"/>
      <c r="AF281" s="16"/>
      <c r="AG281" s="16"/>
      <c r="AH281" s="16"/>
      <c r="AI281" s="16"/>
      <c r="AJ281" s="16"/>
      <c r="AK281" s="16"/>
      <c r="AL281" s="16"/>
      <c r="AM281" s="16"/>
      <c r="AN281" s="16"/>
      <c r="AO281" s="16"/>
      <c r="AP281" s="16"/>
      <c r="AQ281" s="16"/>
      <c r="AR281" s="16"/>
      <c r="AS281" s="16"/>
      <c r="AT281" s="116"/>
      <c r="AU281" s="116"/>
      <c r="AV281" s="116"/>
      <c r="AW281" s="116"/>
      <c r="AX281" s="116"/>
      <c r="AY281" s="116"/>
      <c r="AZ281" s="116"/>
      <c r="BA281" s="116"/>
      <c r="BB281" s="116"/>
      <c r="BC281" s="116"/>
      <c r="BD281" s="116"/>
      <c r="BE281" s="116"/>
      <c r="BF281" s="116"/>
      <c r="BG281" s="116"/>
      <c r="BH281" s="116"/>
      <c r="BI281" s="116"/>
      <c r="BJ281" s="116"/>
      <c r="BK281" s="117"/>
    </row>
    <row r="282" spans="1:63" s="3" customFormat="1">
      <c r="A282" s="16"/>
      <c r="B282" s="16"/>
      <c r="C282" s="16"/>
      <c r="D282" s="275"/>
      <c r="E282" s="1112">
        <f>SUM(E279:E280)</f>
        <v>0</v>
      </c>
      <c r="F282" s="827"/>
      <c r="G282" s="1112">
        <f>SUM(G279:G280)</f>
        <v>0</v>
      </c>
      <c r="H282" s="311"/>
      <c r="I282" s="275"/>
      <c r="J282" s="275"/>
      <c r="K282" s="275"/>
      <c r="L282" s="275"/>
      <c r="M282" s="275"/>
      <c r="N282" s="275"/>
      <c r="O282" s="275"/>
      <c r="P282" s="275"/>
      <c r="Q282" s="275"/>
      <c r="R282" s="275"/>
      <c r="S282" s="275"/>
      <c r="T282" s="275"/>
      <c r="U282" s="275"/>
      <c r="V282" s="16"/>
      <c r="W282" s="16"/>
      <c r="X282" s="16"/>
      <c r="Y282" s="16"/>
      <c r="Z282" s="16"/>
      <c r="AA282" s="16"/>
      <c r="AB282" s="16"/>
      <c r="AC282" s="16"/>
      <c r="AD282" s="16"/>
      <c r="AE282" s="16"/>
      <c r="AF282" s="16"/>
      <c r="AG282" s="16"/>
      <c r="AH282" s="16"/>
      <c r="AI282" s="16"/>
      <c r="AJ282" s="16"/>
      <c r="AK282" s="16"/>
      <c r="AL282" s="16"/>
      <c r="AM282" s="16"/>
      <c r="AN282" s="16"/>
      <c r="AO282" s="16"/>
      <c r="AP282" s="16"/>
      <c r="AQ282" s="16"/>
      <c r="AR282" s="16"/>
      <c r="AS282" s="16"/>
      <c r="AT282" s="116"/>
      <c r="AU282" s="116"/>
      <c r="AV282" s="116"/>
      <c r="AW282" s="116"/>
      <c r="AX282" s="116"/>
      <c r="AY282" s="116"/>
      <c r="AZ282" s="116"/>
      <c r="BA282" s="116"/>
      <c r="BB282" s="116"/>
      <c r="BC282" s="116"/>
      <c r="BD282" s="116"/>
      <c r="BE282" s="116"/>
      <c r="BF282" s="116"/>
      <c r="BG282" s="116"/>
      <c r="BH282" s="116"/>
      <c r="BI282" s="116"/>
      <c r="BJ282" s="116"/>
      <c r="BK282" s="117"/>
    </row>
    <row r="283" spans="1:63" s="3" customFormat="1">
      <c r="A283" s="16"/>
      <c r="B283" s="16"/>
      <c r="C283" s="16"/>
      <c r="D283" s="286" t="s">
        <v>533</v>
      </c>
      <c r="E283" s="275" t="s">
        <v>221</v>
      </c>
      <c r="F283" s="275" t="s">
        <v>474</v>
      </c>
      <c r="G283" s="275" t="s">
        <v>475</v>
      </c>
      <c r="H283" s="311"/>
      <c r="I283" s="275"/>
      <c r="J283" s="275"/>
      <c r="K283" s="275"/>
      <c r="L283" s="275"/>
      <c r="M283" s="275"/>
      <c r="N283" s="275"/>
      <c r="O283" s="275"/>
      <c r="P283" s="275"/>
      <c r="Q283" s="275"/>
      <c r="R283" s="275"/>
      <c r="S283" s="275"/>
      <c r="T283" s="275"/>
      <c r="U283" s="275"/>
      <c r="V283" s="16"/>
      <c r="W283" s="16"/>
      <c r="X283" s="16"/>
      <c r="Y283" s="16"/>
      <c r="Z283" s="16"/>
      <c r="AA283" s="16"/>
      <c r="AB283" s="16"/>
      <c r="AC283" s="16"/>
      <c r="AD283" s="16"/>
      <c r="AE283" s="16"/>
      <c r="AF283" s="16"/>
      <c r="AG283" s="16"/>
      <c r="AH283" s="16"/>
      <c r="AI283" s="16"/>
      <c r="AJ283" s="16"/>
      <c r="AK283" s="16"/>
      <c r="AL283" s="16"/>
      <c r="AM283" s="16"/>
      <c r="AN283" s="16"/>
      <c r="AO283" s="16"/>
      <c r="AP283" s="16"/>
      <c r="AQ283" s="16"/>
      <c r="AR283" s="16"/>
      <c r="AS283" s="16"/>
      <c r="AT283" s="116"/>
      <c r="AU283" s="116"/>
      <c r="AV283" s="116"/>
      <c r="AW283" s="116"/>
      <c r="AX283" s="116"/>
      <c r="AY283" s="116"/>
      <c r="AZ283" s="116"/>
      <c r="BA283" s="116"/>
      <c r="BB283" s="116"/>
      <c r="BC283" s="116"/>
      <c r="BD283" s="116"/>
      <c r="BE283" s="116"/>
      <c r="BF283" s="116"/>
      <c r="BG283" s="116"/>
      <c r="BH283" s="116"/>
      <c r="BI283" s="116"/>
      <c r="BJ283" s="116"/>
      <c r="BK283" s="117"/>
    </row>
    <row r="284" spans="1:63" s="3" customFormat="1">
      <c r="A284" s="16"/>
      <c r="B284" s="16"/>
      <c r="C284" s="16"/>
      <c r="D284" s="286" t="s">
        <v>476</v>
      </c>
      <c r="E284" s="290">
        <f>Balances!$J$9/1000</f>
        <v>0</v>
      </c>
      <c r="F284" s="290">
        <f>Balances!$J$24/1000</f>
        <v>0</v>
      </c>
      <c r="G284" s="290">
        <f>Balances!$J$24/1000</f>
        <v>0</v>
      </c>
      <c r="H284" s="311"/>
      <c r="I284" s="275"/>
      <c r="J284" s="275"/>
      <c r="K284" s="275"/>
      <c r="L284" s="275"/>
      <c r="M284" s="275"/>
      <c r="N284" s="275"/>
      <c r="O284" s="275"/>
      <c r="P284" s="275"/>
      <c r="Q284" s="275"/>
      <c r="R284" s="275"/>
      <c r="S284" s="275"/>
      <c r="T284" s="275"/>
      <c r="U284" s="275"/>
      <c r="V284" s="16"/>
      <c r="W284" s="16"/>
      <c r="X284" s="16"/>
      <c r="Y284" s="16"/>
      <c r="Z284" s="16"/>
      <c r="AA284" s="16"/>
      <c r="AB284" s="16"/>
      <c r="AC284" s="16"/>
      <c r="AD284" s="16"/>
      <c r="AE284" s="16"/>
      <c r="AF284" s="16"/>
      <c r="AG284" s="16"/>
      <c r="AH284" s="16"/>
      <c r="AI284" s="16"/>
      <c r="AJ284" s="16"/>
      <c r="AK284" s="16"/>
      <c r="AL284" s="16"/>
      <c r="AM284" s="16"/>
      <c r="AN284" s="16"/>
      <c r="AO284" s="16"/>
      <c r="AP284" s="16"/>
      <c r="AQ284" s="16"/>
      <c r="AR284" s="16"/>
      <c r="AS284" s="16"/>
      <c r="AT284" s="116"/>
      <c r="AU284" s="116"/>
      <c r="AV284" s="116"/>
      <c r="AW284" s="116"/>
      <c r="AX284" s="116"/>
      <c r="AY284" s="116"/>
      <c r="AZ284" s="116"/>
      <c r="BA284" s="116"/>
      <c r="BB284" s="116"/>
      <c r="BC284" s="116"/>
      <c r="BD284" s="116"/>
      <c r="BE284" s="116"/>
      <c r="BF284" s="116"/>
      <c r="BG284" s="116"/>
      <c r="BH284" s="116"/>
      <c r="BI284" s="116"/>
      <c r="BJ284" s="116"/>
      <c r="BK284" s="117"/>
    </row>
    <row r="285" spans="1:63" s="3" customFormat="1">
      <c r="A285" s="16"/>
      <c r="B285" s="16"/>
      <c r="C285" s="16"/>
      <c r="D285" s="286" t="s">
        <v>477</v>
      </c>
      <c r="E285" s="290">
        <f>Balances!$J$6/1000</f>
        <v>0</v>
      </c>
      <c r="F285" s="290"/>
      <c r="G285" s="290">
        <f>(Balances!J20+Balances!J16)/1000</f>
        <v>0</v>
      </c>
      <c r="H285" s="275"/>
      <c r="I285" s="275"/>
      <c r="J285" s="275"/>
      <c r="K285" s="275"/>
      <c r="L285" s="275"/>
      <c r="M285" s="275"/>
      <c r="N285" s="275"/>
      <c r="O285" s="275"/>
      <c r="P285" s="275"/>
      <c r="Q285" s="275"/>
      <c r="R285" s="275"/>
      <c r="S285" s="275"/>
      <c r="T285" s="275"/>
      <c r="U285" s="275"/>
      <c r="V285" s="16"/>
      <c r="W285" s="16"/>
      <c r="X285" s="16"/>
      <c r="Y285" s="16"/>
      <c r="Z285" s="16"/>
      <c r="AA285" s="16"/>
      <c r="AB285" s="16"/>
      <c r="AC285" s="16"/>
      <c r="AD285" s="16"/>
      <c r="AE285" s="16"/>
      <c r="AF285" s="16"/>
      <c r="AG285" s="16"/>
      <c r="AH285" s="16"/>
      <c r="AI285" s="16"/>
      <c r="AJ285" s="16"/>
      <c r="AK285" s="16"/>
      <c r="AL285" s="16"/>
      <c r="AM285" s="16"/>
      <c r="AN285" s="16"/>
      <c r="AO285" s="16"/>
      <c r="AP285" s="16"/>
      <c r="AQ285" s="16"/>
      <c r="AR285" s="16"/>
      <c r="AS285" s="16"/>
      <c r="AT285" s="116"/>
      <c r="AU285" s="116"/>
      <c r="AV285" s="116"/>
      <c r="AW285" s="116"/>
      <c r="AX285" s="116"/>
      <c r="AY285" s="116"/>
      <c r="AZ285" s="116"/>
      <c r="BA285" s="116"/>
      <c r="BB285" s="116"/>
      <c r="BC285" s="116"/>
      <c r="BD285" s="116"/>
      <c r="BE285" s="116"/>
      <c r="BF285" s="116"/>
      <c r="BG285" s="116"/>
      <c r="BH285" s="116"/>
      <c r="BI285" s="116"/>
      <c r="BJ285" s="116"/>
      <c r="BK285" s="117"/>
    </row>
    <row r="286" spans="1:63" s="3" customFormat="1">
      <c r="A286" s="16"/>
      <c r="B286" s="16"/>
      <c r="C286" s="16"/>
      <c r="D286" s="286" t="s">
        <v>474</v>
      </c>
      <c r="E286" s="290"/>
      <c r="F286" s="290">
        <f>(E284-F284)</f>
        <v>0</v>
      </c>
      <c r="G286" s="290"/>
      <c r="H286" s="275"/>
      <c r="I286" s="275"/>
      <c r="J286" s="275"/>
      <c r="K286" s="275"/>
      <c r="L286" s="275"/>
      <c r="M286" s="275"/>
      <c r="N286" s="275"/>
      <c r="O286" s="275"/>
      <c r="P286" s="275"/>
      <c r="Q286" s="275"/>
      <c r="R286" s="275"/>
      <c r="S286" s="275"/>
      <c r="T286" s="275"/>
      <c r="U286" s="275"/>
      <c r="V286" s="16"/>
      <c r="W286" s="16"/>
      <c r="X286" s="16"/>
      <c r="Y286" s="16"/>
      <c r="Z286" s="16"/>
      <c r="AA286" s="16"/>
      <c r="AB286" s="16"/>
      <c r="AC286" s="16"/>
      <c r="AD286" s="16"/>
      <c r="AE286" s="16"/>
      <c r="AF286" s="16"/>
      <c r="AG286" s="16"/>
      <c r="AH286" s="16"/>
      <c r="AI286" s="16"/>
      <c r="AJ286" s="16"/>
      <c r="AK286" s="16"/>
      <c r="AL286" s="16"/>
      <c r="AM286" s="16"/>
      <c r="AN286" s="16"/>
      <c r="AO286" s="16"/>
      <c r="AP286" s="16"/>
      <c r="AQ286" s="16"/>
      <c r="AR286" s="16"/>
      <c r="AS286" s="16"/>
      <c r="AT286" s="116"/>
      <c r="AU286" s="116"/>
      <c r="AV286" s="116"/>
      <c r="AW286" s="116"/>
      <c r="AX286" s="116"/>
      <c r="AY286" s="116"/>
      <c r="AZ286" s="116"/>
      <c r="BA286" s="116"/>
      <c r="BB286" s="116"/>
      <c r="BC286" s="116"/>
      <c r="BD286" s="116"/>
      <c r="BE286" s="116"/>
      <c r="BF286" s="116"/>
      <c r="BG286" s="116"/>
      <c r="BH286" s="116"/>
      <c r="BI286" s="116"/>
      <c r="BJ286" s="116"/>
      <c r="BK286" s="117"/>
    </row>
    <row r="287" spans="1:63" s="3" customFormat="1">
      <c r="A287" s="16"/>
      <c r="B287" s="16"/>
      <c r="C287" s="16"/>
      <c r="D287" s="275"/>
      <c r="E287" s="290">
        <f>SUM(E284:E286)</f>
        <v>0</v>
      </c>
      <c r="F287" s="275"/>
      <c r="G287" s="290">
        <f>SUM(G284:G286)</f>
        <v>0</v>
      </c>
      <c r="H287" s="275"/>
      <c r="I287" s="275"/>
      <c r="J287" s="275"/>
      <c r="K287" s="275"/>
      <c r="L287" s="275"/>
      <c r="M287" s="275"/>
      <c r="N287" s="275"/>
      <c r="O287" s="275"/>
      <c r="P287" s="275"/>
      <c r="Q287" s="275"/>
      <c r="R287" s="275"/>
      <c r="S287" s="275"/>
      <c r="T287" s="275"/>
      <c r="U287" s="275"/>
      <c r="V287" s="16"/>
      <c r="W287" s="16"/>
      <c r="X287" s="16"/>
      <c r="Y287" s="16"/>
      <c r="Z287" s="16"/>
      <c r="AA287" s="16"/>
      <c r="AB287" s="16"/>
      <c r="AC287" s="16"/>
      <c r="AD287" s="16"/>
      <c r="AE287" s="16"/>
      <c r="AF287" s="16"/>
      <c r="AG287" s="16"/>
      <c r="AH287" s="16"/>
      <c r="AI287" s="16"/>
      <c r="AJ287" s="16"/>
      <c r="AK287" s="16"/>
      <c r="AL287" s="16"/>
      <c r="AM287" s="16"/>
      <c r="AN287" s="16"/>
      <c r="AO287" s="16"/>
      <c r="AP287" s="16"/>
      <c r="AQ287" s="16"/>
      <c r="AR287" s="16"/>
      <c r="AS287" s="16"/>
      <c r="AT287" s="116"/>
      <c r="AU287" s="116"/>
      <c r="AV287" s="116"/>
      <c r="AW287" s="116"/>
      <c r="AX287" s="116"/>
      <c r="AY287" s="116"/>
      <c r="AZ287" s="116"/>
      <c r="BA287" s="116"/>
      <c r="BB287" s="116"/>
      <c r="BC287" s="116"/>
      <c r="BD287" s="116"/>
      <c r="BE287" s="116"/>
      <c r="BF287" s="116"/>
      <c r="BG287" s="116"/>
      <c r="BH287" s="116"/>
      <c r="BI287" s="116"/>
      <c r="BJ287" s="116"/>
      <c r="BK287" s="117"/>
    </row>
    <row r="288" spans="1:63" s="3" customFormat="1">
      <c r="A288" s="16"/>
      <c r="B288" s="16"/>
      <c r="C288" s="16"/>
      <c r="D288" s="275"/>
      <c r="E288" s="275"/>
      <c r="F288" s="275"/>
      <c r="G288" s="275"/>
      <c r="H288" s="275"/>
      <c r="I288" s="275"/>
      <c r="J288" s="275"/>
      <c r="K288" s="275"/>
      <c r="L288" s="275"/>
      <c r="M288" s="275"/>
      <c r="N288" s="275"/>
      <c r="O288" s="275"/>
      <c r="P288" s="275"/>
      <c r="Q288" s="275"/>
      <c r="R288" s="275"/>
      <c r="S288" s="275"/>
      <c r="T288" s="275"/>
      <c r="U288" s="275"/>
      <c r="V288" s="16"/>
      <c r="W288" s="16"/>
      <c r="X288" s="16"/>
      <c r="Y288" s="16"/>
      <c r="Z288" s="16"/>
      <c r="AA288" s="16"/>
      <c r="AB288" s="16"/>
      <c r="AC288" s="16"/>
      <c r="AD288" s="16"/>
      <c r="AE288" s="16"/>
      <c r="AF288" s="16"/>
      <c r="AG288" s="16"/>
      <c r="AH288" s="16"/>
      <c r="AI288" s="16"/>
      <c r="AJ288" s="16"/>
      <c r="AK288" s="16"/>
      <c r="AL288" s="16"/>
      <c r="AM288" s="16"/>
      <c r="AN288" s="16"/>
      <c r="AO288" s="16"/>
      <c r="AP288" s="16"/>
      <c r="AQ288" s="16"/>
      <c r="AR288" s="16"/>
      <c r="AS288" s="16"/>
      <c r="AT288" s="116"/>
      <c r="AU288" s="116"/>
      <c r="AV288" s="116"/>
      <c r="AW288" s="116"/>
      <c r="AX288" s="116"/>
      <c r="AY288" s="116"/>
      <c r="AZ288" s="116"/>
      <c r="BA288" s="116"/>
      <c r="BB288" s="116"/>
      <c r="BC288" s="116"/>
      <c r="BD288" s="116"/>
      <c r="BE288" s="116"/>
      <c r="BF288" s="116"/>
      <c r="BG288" s="116"/>
      <c r="BH288" s="116"/>
      <c r="BI288" s="116"/>
      <c r="BJ288" s="116"/>
      <c r="BK288" s="117"/>
    </row>
    <row r="289" spans="1:63" s="3" customFormat="1">
      <c r="A289" s="16"/>
      <c r="B289" s="16"/>
      <c r="C289" s="16"/>
      <c r="D289" s="275"/>
      <c r="E289" s="275"/>
      <c r="F289" s="275"/>
      <c r="G289" s="275"/>
      <c r="H289" s="275"/>
      <c r="I289" s="275"/>
      <c r="J289" s="275"/>
      <c r="K289" s="275"/>
      <c r="L289" s="275"/>
      <c r="M289" s="275"/>
      <c r="N289" s="275"/>
      <c r="O289" s="275"/>
      <c r="P289" s="275"/>
      <c r="Q289" s="275"/>
      <c r="R289" s="275"/>
      <c r="S289" s="275"/>
      <c r="T289" s="275"/>
      <c r="U289" s="275"/>
      <c r="V289" s="16"/>
      <c r="W289" s="16"/>
      <c r="X289" s="16"/>
      <c r="Y289" s="16"/>
      <c r="Z289" s="16"/>
      <c r="AA289" s="16"/>
      <c r="AB289" s="16"/>
      <c r="AC289" s="16"/>
      <c r="AD289" s="16"/>
      <c r="AE289" s="16"/>
      <c r="AF289" s="16"/>
      <c r="AG289" s="16"/>
      <c r="AH289" s="16"/>
      <c r="AI289" s="16"/>
      <c r="AJ289" s="16"/>
      <c r="AK289" s="16"/>
      <c r="AL289" s="16"/>
      <c r="AM289" s="16"/>
      <c r="AN289" s="16"/>
      <c r="AO289" s="16"/>
      <c r="AP289" s="16"/>
      <c r="AQ289" s="16"/>
      <c r="AR289" s="16"/>
      <c r="AS289" s="16"/>
      <c r="AT289" s="116"/>
      <c r="AU289" s="116"/>
      <c r="AV289" s="116"/>
      <c r="AW289" s="116"/>
      <c r="AX289" s="116"/>
      <c r="AY289" s="116"/>
      <c r="AZ289" s="116"/>
      <c r="BA289" s="116"/>
      <c r="BB289" s="116"/>
      <c r="BC289" s="116"/>
      <c r="BD289" s="116"/>
      <c r="BE289" s="116"/>
      <c r="BF289" s="116"/>
      <c r="BG289" s="116"/>
      <c r="BH289" s="116"/>
      <c r="BI289" s="116"/>
      <c r="BJ289" s="116"/>
      <c r="BK289" s="117"/>
    </row>
    <row r="290" spans="1:63" s="3" customFormat="1">
      <c r="A290" s="16"/>
      <c r="B290" s="16"/>
      <c r="C290" s="16"/>
      <c r="D290" s="275"/>
      <c r="E290" s="275"/>
      <c r="F290" s="275"/>
      <c r="G290" s="275"/>
      <c r="H290" s="275"/>
      <c r="I290" s="275"/>
      <c r="J290" s="275"/>
      <c r="K290" s="275"/>
      <c r="L290" s="275"/>
      <c r="M290" s="275"/>
      <c r="N290" s="275"/>
      <c r="O290" s="275"/>
      <c r="P290" s="275"/>
      <c r="Q290" s="275"/>
      <c r="R290" s="275"/>
      <c r="S290" s="275"/>
      <c r="T290" s="275"/>
      <c r="U290" s="275"/>
      <c r="V290" s="16"/>
      <c r="W290" s="16"/>
      <c r="X290" s="16"/>
      <c r="Y290" s="16"/>
      <c r="Z290" s="16"/>
      <c r="AA290" s="16"/>
      <c r="AB290" s="16"/>
      <c r="AC290" s="16"/>
      <c r="AD290" s="16"/>
      <c r="AE290" s="16"/>
      <c r="AF290" s="16"/>
      <c r="AG290" s="16"/>
      <c r="AH290" s="16"/>
      <c r="AI290" s="16"/>
      <c r="AJ290" s="16"/>
      <c r="AK290" s="16"/>
      <c r="AL290" s="16"/>
      <c r="AM290" s="16"/>
      <c r="AN290" s="16"/>
      <c r="AO290" s="16"/>
      <c r="AP290" s="16"/>
      <c r="AQ290" s="16"/>
      <c r="AR290" s="16"/>
      <c r="AS290" s="16"/>
      <c r="AT290" s="116"/>
      <c r="AU290" s="116"/>
      <c r="AV290" s="116"/>
      <c r="AW290" s="116"/>
      <c r="AX290" s="116"/>
      <c r="AY290" s="116"/>
      <c r="AZ290" s="116"/>
      <c r="BA290" s="116"/>
      <c r="BB290" s="116"/>
      <c r="BC290" s="116"/>
      <c r="BD290" s="116"/>
      <c r="BE290" s="116"/>
      <c r="BF290" s="116"/>
      <c r="BG290" s="116"/>
      <c r="BH290" s="116"/>
      <c r="BI290" s="116"/>
      <c r="BJ290" s="116"/>
      <c r="BK290" s="117"/>
    </row>
    <row r="291" spans="1:63" s="3" customFormat="1">
      <c r="A291" s="16"/>
      <c r="B291" s="16"/>
      <c r="C291" s="16"/>
      <c r="D291" s="275"/>
      <c r="E291" s="275"/>
      <c r="F291" s="275"/>
      <c r="G291" s="275"/>
      <c r="H291" s="275"/>
      <c r="I291" s="275"/>
      <c r="J291" s="275"/>
      <c r="K291" s="275"/>
      <c r="L291" s="275"/>
      <c r="M291" s="275"/>
      <c r="N291" s="275"/>
      <c r="O291" s="275"/>
      <c r="P291" s="275"/>
      <c r="Q291" s="275"/>
      <c r="R291" s="275"/>
      <c r="S291" s="275"/>
      <c r="T291" s="275"/>
      <c r="U291" s="275"/>
      <c r="V291" s="16"/>
      <c r="W291" s="16"/>
      <c r="X291" s="16"/>
      <c r="Y291" s="16"/>
      <c r="Z291" s="16"/>
      <c r="AA291" s="16"/>
      <c r="AB291" s="16"/>
      <c r="AC291" s="16"/>
      <c r="AD291" s="16"/>
      <c r="AE291" s="16"/>
      <c r="AF291" s="16"/>
      <c r="AG291" s="16"/>
      <c r="AH291" s="16"/>
      <c r="AI291" s="16"/>
      <c r="AJ291" s="16"/>
      <c r="AK291" s="16"/>
      <c r="AL291" s="16"/>
      <c r="AM291" s="16"/>
      <c r="AN291" s="16"/>
      <c r="AO291" s="16"/>
      <c r="AP291" s="16"/>
      <c r="AQ291" s="16"/>
      <c r="AR291" s="16"/>
      <c r="AS291" s="16"/>
      <c r="AT291" s="116"/>
      <c r="AU291" s="116"/>
      <c r="AV291" s="116"/>
      <c r="AW291" s="116"/>
      <c r="AX291" s="116"/>
      <c r="AY291" s="116"/>
      <c r="AZ291" s="116"/>
      <c r="BA291" s="116"/>
      <c r="BB291" s="116"/>
      <c r="BC291" s="116"/>
      <c r="BD291" s="116"/>
      <c r="BE291" s="116"/>
      <c r="BF291" s="116"/>
      <c r="BG291" s="116"/>
      <c r="BH291" s="116"/>
      <c r="BI291" s="116"/>
      <c r="BJ291" s="116"/>
      <c r="BK291" s="117"/>
    </row>
    <row r="292" spans="1:63" s="3" customFormat="1">
      <c r="A292" s="16"/>
      <c r="B292" s="16"/>
      <c r="C292" s="16"/>
      <c r="D292" s="275"/>
      <c r="E292" s="275"/>
      <c r="F292" s="275"/>
      <c r="G292" s="275"/>
      <c r="H292" s="275"/>
      <c r="I292" s="275"/>
      <c r="J292" s="275"/>
      <c r="K292" s="275"/>
      <c r="L292" s="275"/>
      <c r="M292" s="275"/>
      <c r="N292" s="275"/>
      <c r="O292" s="275"/>
      <c r="P292" s="275"/>
      <c r="Q292" s="275"/>
      <c r="R292" s="275"/>
      <c r="S292" s="275"/>
      <c r="T292" s="275"/>
      <c r="U292" s="275"/>
      <c r="V292" s="16"/>
      <c r="W292" s="16"/>
      <c r="X292" s="16"/>
      <c r="Y292" s="16"/>
      <c r="Z292" s="16"/>
      <c r="AA292" s="16"/>
      <c r="AB292" s="16"/>
      <c r="AC292" s="16"/>
      <c r="AD292" s="16"/>
      <c r="AE292" s="16"/>
      <c r="AF292" s="16"/>
      <c r="AG292" s="16"/>
      <c r="AH292" s="16"/>
      <c r="AI292" s="16"/>
      <c r="AJ292" s="16"/>
      <c r="AK292" s="16"/>
      <c r="AL292" s="16"/>
      <c r="AM292" s="16"/>
      <c r="AN292" s="16"/>
      <c r="AO292" s="16"/>
      <c r="AP292" s="16"/>
      <c r="AQ292" s="16"/>
      <c r="AR292" s="16"/>
      <c r="AS292" s="16"/>
      <c r="AT292" s="116"/>
      <c r="AU292" s="116"/>
      <c r="AV292" s="116"/>
      <c r="AW292" s="116"/>
      <c r="AX292" s="116"/>
      <c r="AY292" s="116"/>
      <c r="AZ292" s="116"/>
      <c r="BA292" s="116"/>
      <c r="BB292" s="116"/>
      <c r="BC292" s="116"/>
      <c r="BD292" s="116"/>
      <c r="BE292" s="116"/>
      <c r="BF292" s="116"/>
      <c r="BG292" s="116"/>
      <c r="BH292" s="116"/>
      <c r="BI292" s="116"/>
      <c r="BJ292" s="116"/>
      <c r="BK292" s="117"/>
    </row>
    <row r="293" spans="1:63" s="3" customFormat="1">
      <c r="A293" s="16"/>
      <c r="B293" s="16"/>
      <c r="C293" s="16"/>
      <c r="D293" s="275"/>
      <c r="E293" s="275"/>
      <c r="F293" s="275"/>
      <c r="G293" s="275"/>
      <c r="H293" s="275"/>
      <c r="I293" s="275"/>
      <c r="J293" s="275"/>
      <c r="K293" s="275"/>
      <c r="L293" s="275"/>
      <c r="M293" s="275"/>
      <c r="N293" s="275"/>
      <c r="O293" s="275"/>
      <c r="P293" s="275"/>
      <c r="Q293" s="275"/>
      <c r="R293" s="275"/>
      <c r="S293" s="275"/>
      <c r="T293" s="275"/>
      <c r="U293" s="275"/>
      <c r="V293" s="16"/>
      <c r="W293" s="16"/>
      <c r="X293" s="16"/>
      <c r="Y293" s="16"/>
      <c r="Z293" s="16"/>
      <c r="AA293" s="16"/>
      <c r="AB293" s="16"/>
      <c r="AC293" s="16"/>
      <c r="AD293" s="16"/>
      <c r="AE293" s="16"/>
      <c r="AF293" s="16"/>
      <c r="AG293" s="16"/>
      <c r="AH293" s="16"/>
      <c r="AI293" s="16"/>
      <c r="AJ293" s="16"/>
      <c r="AK293" s="16"/>
      <c r="AL293" s="16"/>
      <c r="AM293" s="16"/>
      <c r="AN293" s="16"/>
      <c r="AO293" s="16"/>
      <c r="AP293" s="16"/>
      <c r="AQ293" s="16"/>
      <c r="AR293" s="16"/>
      <c r="AS293" s="16"/>
      <c r="AT293" s="116"/>
      <c r="AU293" s="116"/>
      <c r="AV293" s="116"/>
      <c r="AW293" s="116"/>
      <c r="AX293" s="116"/>
      <c r="AY293" s="116"/>
      <c r="AZ293" s="116"/>
      <c r="BA293" s="116"/>
      <c r="BB293" s="116"/>
      <c r="BC293" s="116"/>
      <c r="BD293" s="116"/>
      <c r="BE293" s="116"/>
      <c r="BF293" s="116"/>
      <c r="BG293" s="116"/>
      <c r="BH293" s="116"/>
      <c r="BI293" s="116"/>
      <c r="BJ293" s="116"/>
      <c r="BK293" s="117"/>
    </row>
    <row r="294" spans="1:63" s="3" customFormat="1">
      <c r="A294" s="16"/>
      <c r="B294" s="16"/>
      <c r="C294" s="16"/>
      <c r="D294" s="275"/>
      <c r="E294" s="275"/>
      <c r="F294" s="275"/>
      <c r="G294" s="275"/>
      <c r="H294" s="275"/>
      <c r="I294" s="275"/>
      <c r="J294" s="275"/>
      <c r="K294" s="275"/>
      <c r="L294" s="275"/>
      <c r="M294" s="275"/>
      <c r="N294" s="275"/>
      <c r="O294" s="275"/>
      <c r="P294" s="275"/>
      <c r="Q294" s="275"/>
      <c r="R294" s="275"/>
      <c r="S294" s="275"/>
      <c r="T294" s="275"/>
      <c r="U294" s="275"/>
      <c r="V294" s="16"/>
      <c r="W294" s="16"/>
      <c r="X294" s="16"/>
      <c r="Y294" s="16"/>
      <c r="Z294" s="16"/>
      <c r="AA294" s="16"/>
      <c r="AB294" s="16"/>
      <c r="AC294" s="16"/>
      <c r="AD294" s="16"/>
      <c r="AE294" s="16"/>
      <c r="AF294" s="16"/>
      <c r="AG294" s="16"/>
      <c r="AH294" s="16"/>
      <c r="AI294" s="16"/>
      <c r="AJ294" s="16"/>
      <c r="AK294" s="16"/>
      <c r="AL294" s="16"/>
      <c r="AM294" s="16"/>
      <c r="AN294" s="16"/>
      <c r="AO294" s="16"/>
      <c r="AP294" s="16"/>
      <c r="AQ294" s="16"/>
      <c r="AR294" s="16"/>
      <c r="AS294" s="16"/>
      <c r="AT294" s="116"/>
      <c r="AU294" s="116"/>
      <c r="AV294" s="116"/>
      <c r="AW294" s="116"/>
      <c r="AX294" s="116"/>
      <c r="AY294" s="116"/>
      <c r="AZ294" s="116"/>
      <c r="BA294" s="116"/>
      <c r="BB294" s="116"/>
      <c r="BC294" s="116"/>
      <c r="BD294" s="116"/>
      <c r="BE294" s="116"/>
      <c r="BF294" s="116"/>
      <c r="BG294" s="116"/>
      <c r="BH294" s="116"/>
      <c r="BI294" s="116"/>
      <c r="BJ294" s="116"/>
      <c r="BK294" s="117"/>
    </row>
    <row r="295" spans="1:63" s="3" customFormat="1">
      <c r="A295" s="16"/>
      <c r="B295" s="16"/>
      <c r="C295" s="16"/>
      <c r="D295" s="275"/>
      <c r="E295" s="275"/>
      <c r="F295" s="275"/>
      <c r="G295" s="275"/>
      <c r="H295" s="275"/>
      <c r="I295" s="275"/>
      <c r="J295" s="275"/>
      <c r="K295" s="275"/>
      <c r="L295" s="275"/>
      <c r="M295" s="275"/>
      <c r="N295" s="275"/>
      <c r="O295" s="275"/>
      <c r="P295" s="275"/>
      <c r="Q295" s="275"/>
      <c r="R295" s="275"/>
      <c r="S295" s="275"/>
      <c r="T295" s="275"/>
      <c r="U295" s="275"/>
      <c r="V295" s="16"/>
      <c r="W295" s="16"/>
      <c r="X295" s="16"/>
      <c r="Y295" s="16"/>
      <c r="Z295" s="16"/>
      <c r="AA295" s="16"/>
      <c r="AB295" s="16"/>
      <c r="AC295" s="16"/>
      <c r="AD295" s="16"/>
      <c r="AE295" s="16"/>
      <c r="AF295" s="16"/>
      <c r="AG295" s="16"/>
      <c r="AH295" s="16"/>
      <c r="AI295" s="16"/>
      <c r="AJ295" s="16"/>
      <c r="AK295" s="16"/>
      <c r="AL295" s="16"/>
      <c r="AM295" s="16"/>
      <c r="AN295" s="16"/>
      <c r="AO295" s="16"/>
      <c r="AP295" s="16"/>
      <c r="AQ295" s="16"/>
      <c r="AR295" s="16"/>
      <c r="AS295" s="16"/>
      <c r="AT295" s="116"/>
      <c r="AU295" s="116"/>
      <c r="AV295" s="116"/>
      <c r="AW295" s="116"/>
      <c r="AX295" s="116"/>
      <c r="AY295" s="116"/>
      <c r="AZ295" s="116"/>
      <c r="BA295" s="116"/>
      <c r="BB295" s="116"/>
      <c r="BC295" s="116"/>
      <c r="BD295" s="116"/>
      <c r="BE295" s="116"/>
      <c r="BF295" s="116"/>
      <c r="BG295" s="116"/>
      <c r="BH295" s="116"/>
      <c r="BI295" s="116"/>
      <c r="BJ295" s="116"/>
      <c r="BK295" s="117"/>
    </row>
    <row r="296" spans="1:63" s="3" customFormat="1">
      <c r="A296" s="16"/>
      <c r="B296" s="16"/>
      <c r="C296" s="16"/>
      <c r="D296" s="275"/>
      <c r="E296" s="275"/>
      <c r="F296" s="275"/>
      <c r="G296" s="275"/>
      <c r="H296" s="275"/>
      <c r="I296" s="275"/>
      <c r="J296" s="275"/>
      <c r="K296" s="275"/>
      <c r="L296" s="275"/>
      <c r="M296" s="275"/>
      <c r="N296" s="275"/>
      <c r="O296" s="275"/>
      <c r="P296" s="275"/>
      <c r="Q296" s="275"/>
      <c r="R296" s="275"/>
      <c r="S296" s="275"/>
      <c r="T296" s="275"/>
      <c r="U296" s="275"/>
      <c r="V296" s="16"/>
      <c r="W296" s="16"/>
      <c r="X296" s="16"/>
      <c r="Y296" s="16"/>
      <c r="Z296" s="16"/>
      <c r="AA296" s="16"/>
      <c r="AB296" s="16"/>
      <c r="AC296" s="16"/>
      <c r="AD296" s="16"/>
      <c r="AE296" s="16"/>
      <c r="AF296" s="16"/>
      <c r="AG296" s="16"/>
      <c r="AH296" s="16"/>
      <c r="AI296" s="16"/>
      <c r="AJ296" s="16"/>
      <c r="AK296" s="16"/>
      <c r="AL296" s="16"/>
      <c r="AM296" s="16"/>
      <c r="AN296" s="16"/>
      <c r="AO296" s="16"/>
      <c r="AP296" s="16"/>
      <c r="AQ296" s="16"/>
      <c r="AR296" s="16"/>
      <c r="AS296" s="16"/>
      <c r="AT296" s="116"/>
      <c r="AU296" s="116"/>
      <c r="AV296" s="116"/>
      <c r="AW296" s="116"/>
      <c r="AX296" s="116"/>
      <c r="AY296" s="116"/>
      <c r="AZ296" s="116"/>
      <c r="BA296" s="116"/>
      <c r="BB296" s="116"/>
      <c r="BC296" s="116"/>
      <c r="BD296" s="116"/>
      <c r="BE296" s="116"/>
      <c r="BF296" s="116"/>
      <c r="BG296" s="116"/>
      <c r="BH296" s="116"/>
      <c r="BI296" s="116"/>
      <c r="BJ296" s="116"/>
      <c r="BK296" s="117"/>
    </row>
    <row r="297" spans="1:63" s="3" customFormat="1">
      <c r="A297" s="16"/>
      <c r="B297" s="16"/>
      <c r="C297" s="16"/>
      <c r="D297" s="275"/>
      <c r="E297" s="275"/>
      <c r="F297" s="275"/>
      <c r="G297" s="275"/>
      <c r="H297" s="275"/>
      <c r="I297" s="275"/>
      <c r="J297" s="275"/>
      <c r="K297" s="275"/>
      <c r="L297" s="275"/>
      <c r="M297" s="275"/>
      <c r="N297" s="275"/>
      <c r="O297" s="275"/>
      <c r="P297" s="275"/>
      <c r="Q297" s="275"/>
      <c r="R297" s="275"/>
      <c r="S297" s="275"/>
      <c r="T297" s="275"/>
      <c r="U297" s="275"/>
      <c r="V297" s="16"/>
      <c r="W297" s="16"/>
      <c r="X297" s="16"/>
      <c r="Y297" s="16"/>
      <c r="Z297" s="16"/>
      <c r="AA297" s="16"/>
      <c r="AB297" s="16"/>
      <c r="AC297" s="16"/>
      <c r="AD297" s="16"/>
      <c r="AE297" s="16"/>
      <c r="AF297" s="16"/>
      <c r="AG297" s="16"/>
      <c r="AH297" s="16"/>
      <c r="AI297" s="16"/>
      <c r="AJ297" s="16"/>
      <c r="AK297" s="16"/>
      <c r="AL297" s="16"/>
      <c r="AM297" s="16"/>
      <c r="AN297" s="16"/>
      <c r="AO297" s="16"/>
      <c r="AP297" s="16"/>
      <c r="AQ297" s="16"/>
      <c r="AR297" s="16"/>
      <c r="AS297" s="16"/>
      <c r="AT297" s="116"/>
      <c r="AU297" s="116"/>
      <c r="AV297" s="116"/>
      <c r="AW297" s="116"/>
      <c r="AX297" s="116"/>
      <c r="AY297" s="116"/>
      <c r="AZ297" s="116"/>
      <c r="BA297" s="116"/>
      <c r="BB297" s="116"/>
      <c r="BC297" s="116"/>
      <c r="BD297" s="116"/>
      <c r="BE297" s="116"/>
      <c r="BF297" s="116"/>
      <c r="BG297" s="116"/>
      <c r="BH297" s="116"/>
      <c r="BI297" s="116"/>
      <c r="BJ297" s="116"/>
      <c r="BK297" s="117"/>
    </row>
    <row r="298" spans="1:63" s="3" customFormat="1">
      <c r="A298" s="16"/>
      <c r="B298" s="16"/>
      <c r="C298" s="16"/>
      <c r="D298" s="275"/>
      <c r="E298" s="275"/>
      <c r="F298" s="275"/>
      <c r="G298" s="275"/>
      <c r="H298" s="275"/>
      <c r="I298" s="275"/>
      <c r="J298" s="275"/>
      <c r="K298" s="275"/>
      <c r="L298" s="275"/>
      <c r="M298" s="275"/>
      <c r="N298" s="275"/>
      <c r="O298" s="275"/>
      <c r="P298" s="275"/>
      <c r="Q298" s="275"/>
      <c r="R298" s="275"/>
      <c r="S298" s="275"/>
      <c r="T298" s="275"/>
      <c r="U298" s="275"/>
      <c r="V298" s="16"/>
      <c r="W298" s="16"/>
      <c r="X298" s="16"/>
      <c r="Y298" s="16"/>
      <c r="Z298" s="16"/>
      <c r="AA298" s="16"/>
      <c r="AB298" s="16"/>
      <c r="AC298" s="16"/>
      <c r="AD298" s="16"/>
      <c r="AE298" s="16"/>
      <c r="AF298" s="16"/>
      <c r="AG298" s="16"/>
      <c r="AH298" s="16"/>
      <c r="AI298" s="16"/>
      <c r="AJ298" s="16"/>
      <c r="AK298" s="16"/>
      <c r="AL298" s="16"/>
      <c r="AM298" s="16"/>
      <c r="AN298" s="16"/>
      <c r="AO298" s="16"/>
      <c r="AP298" s="16"/>
      <c r="AQ298" s="16"/>
      <c r="AR298" s="16"/>
      <c r="AS298" s="16"/>
      <c r="AT298" s="116"/>
      <c r="AU298" s="116"/>
      <c r="AV298" s="116"/>
      <c r="AW298" s="116"/>
      <c r="AX298" s="116"/>
      <c r="AY298" s="116"/>
      <c r="AZ298" s="116"/>
      <c r="BA298" s="116"/>
      <c r="BB298" s="116"/>
      <c r="BC298" s="116"/>
      <c r="BD298" s="116"/>
      <c r="BE298" s="116"/>
      <c r="BF298" s="116"/>
      <c r="BG298" s="116"/>
      <c r="BH298" s="116"/>
      <c r="BI298" s="116"/>
      <c r="BJ298" s="116"/>
      <c r="BK298" s="117"/>
    </row>
    <row r="299" spans="1:63" s="3" customFormat="1">
      <c r="A299" s="16"/>
      <c r="B299" s="16"/>
      <c r="C299" s="16"/>
      <c r="D299" s="275"/>
      <c r="E299" s="275"/>
      <c r="F299" s="275"/>
      <c r="G299" s="275"/>
      <c r="H299" s="275"/>
      <c r="I299" s="275"/>
      <c r="J299" s="275"/>
      <c r="K299" s="275"/>
      <c r="L299" s="275"/>
      <c r="M299" s="275"/>
      <c r="N299" s="275"/>
      <c r="O299" s="275"/>
      <c r="P299" s="275"/>
      <c r="Q299" s="275"/>
      <c r="R299" s="275"/>
      <c r="S299" s="275"/>
      <c r="T299" s="275"/>
      <c r="U299" s="275"/>
      <c r="V299" s="16"/>
      <c r="W299" s="16"/>
      <c r="X299" s="16"/>
      <c r="Y299" s="16"/>
      <c r="Z299" s="16"/>
      <c r="AA299" s="16"/>
      <c r="AB299" s="16"/>
      <c r="AC299" s="16"/>
      <c r="AD299" s="16"/>
      <c r="AE299" s="16"/>
      <c r="AF299" s="16"/>
      <c r="AG299" s="16"/>
      <c r="AH299" s="16"/>
      <c r="AI299" s="16"/>
      <c r="AJ299" s="16"/>
      <c r="AK299" s="16"/>
      <c r="AL299" s="16"/>
      <c r="AM299" s="16"/>
      <c r="AN299" s="16"/>
      <c r="AO299" s="16"/>
      <c r="AP299" s="16"/>
      <c r="AQ299" s="16"/>
      <c r="AR299" s="16"/>
      <c r="AS299" s="16"/>
      <c r="AT299" s="116"/>
      <c r="AU299" s="116"/>
      <c r="AV299" s="116"/>
      <c r="AW299" s="116"/>
      <c r="AX299" s="116"/>
      <c r="AY299" s="116"/>
      <c r="AZ299" s="116"/>
      <c r="BA299" s="116"/>
      <c r="BB299" s="116"/>
      <c r="BC299" s="116"/>
      <c r="BD299" s="116"/>
      <c r="BE299" s="116"/>
      <c r="BF299" s="116"/>
      <c r="BG299" s="116"/>
      <c r="BH299" s="116"/>
      <c r="BI299" s="116"/>
      <c r="BJ299" s="116"/>
      <c r="BK299" s="117"/>
    </row>
    <row r="300" spans="1:63" s="3" customFormat="1">
      <c r="A300" s="16"/>
      <c r="B300" s="16"/>
      <c r="C300" s="16"/>
      <c r="D300" s="275"/>
      <c r="E300" s="275"/>
      <c r="F300" s="275"/>
      <c r="G300" s="275"/>
      <c r="H300" s="275"/>
      <c r="I300" s="275"/>
      <c r="J300" s="275"/>
      <c r="K300" s="275"/>
      <c r="L300" s="275"/>
      <c r="M300" s="275"/>
      <c r="N300" s="275"/>
      <c r="O300" s="275"/>
      <c r="P300" s="275"/>
      <c r="Q300" s="275"/>
      <c r="R300" s="275"/>
      <c r="S300" s="275"/>
      <c r="T300" s="275"/>
      <c r="U300" s="275"/>
      <c r="V300" s="16"/>
      <c r="W300" s="16"/>
      <c r="X300" s="16"/>
      <c r="Y300" s="16"/>
      <c r="Z300" s="16"/>
      <c r="AA300" s="16"/>
      <c r="AB300" s="16"/>
      <c r="AC300" s="16"/>
      <c r="AD300" s="16"/>
      <c r="AE300" s="16"/>
      <c r="AF300" s="16"/>
      <c r="AG300" s="16"/>
      <c r="AH300" s="16"/>
      <c r="AI300" s="16"/>
      <c r="AJ300" s="16"/>
      <c r="AK300" s="16"/>
      <c r="AL300" s="16"/>
      <c r="AM300" s="16"/>
      <c r="AN300" s="16"/>
      <c r="AO300" s="16"/>
      <c r="AP300" s="16"/>
      <c r="AQ300" s="16"/>
      <c r="AR300" s="16"/>
      <c r="AS300" s="16"/>
      <c r="AT300" s="116"/>
      <c r="AU300" s="116"/>
      <c r="AV300" s="116"/>
      <c r="AW300" s="116"/>
      <c r="AX300" s="116"/>
      <c r="AY300" s="116"/>
      <c r="AZ300" s="116"/>
      <c r="BA300" s="116"/>
      <c r="BB300" s="116"/>
      <c r="BC300" s="116"/>
      <c r="BD300" s="116"/>
      <c r="BE300" s="116"/>
      <c r="BF300" s="116"/>
      <c r="BG300" s="116"/>
      <c r="BH300" s="116"/>
      <c r="BI300" s="116"/>
      <c r="BJ300" s="116"/>
      <c r="BK300" s="117"/>
    </row>
    <row r="301" spans="1:63" s="3" customFormat="1">
      <c r="A301" s="16"/>
      <c r="B301" s="16"/>
      <c r="C301" s="16"/>
      <c r="D301" s="275"/>
      <c r="E301" s="275"/>
      <c r="F301" s="275"/>
      <c r="G301" s="275"/>
      <c r="H301" s="275"/>
      <c r="I301" s="275"/>
      <c r="J301" s="275"/>
      <c r="K301" s="275"/>
      <c r="L301" s="275"/>
      <c r="M301" s="275"/>
      <c r="N301" s="275"/>
      <c r="O301" s="275"/>
      <c r="P301" s="275"/>
      <c r="Q301" s="275"/>
      <c r="R301" s="275"/>
      <c r="S301" s="275"/>
      <c r="T301" s="275"/>
      <c r="U301" s="275"/>
      <c r="V301" s="16"/>
      <c r="W301" s="16"/>
      <c r="X301" s="16"/>
      <c r="Y301" s="16"/>
      <c r="Z301" s="16"/>
      <c r="AA301" s="16"/>
      <c r="AB301" s="16"/>
      <c r="AC301" s="16"/>
      <c r="AD301" s="16"/>
      <c r="AE301" s="16"/>
      <c r="AF301" s="16"/>
      <c r="AG301" s="16"/>
      <c r="AH301" s="16"/>
      <c r="AI301" s="16"/>
      <c r="AJ301" s="16"/>
      <c r="AK301" s="16"/>
      <c r="AL301" s="16"/>
      <c r="AM301" s="16"/>
      <c r="AN301" s="16"/>
      <c r="AO301" s="16"/>
      <c r="AP301" s="16"/>
      <c r="AQ301" s="16"/>
      <c r="AR301" s="16"/>
      <c r="AS301" s="16"/>
      <c r="AT301" s="116"/>
      <c r="AU301" s="116"/>
      <c r="AV301" s="116"/>
      <c r="AW301" s="116"/>
      <c r="AX301" s="116"/>
      <c r="AY301" s="116"/>
      <c r="AZ301" s="116"/>
      <c r="BA301" s="116"/>
      <c r="BB301" s="116"/>
      <c r="BC301" s="116"/>
      <c r="BD301" s="116"/>
      <c r="BE301" s="116"/>
      <c r="BF301" s="116"/>
      <c r="BG301" s="116"/>
      <c r="BH301" s="116"/>
      <c r="BI301" s="116"/>
      <c r="BJ301" s="116"/>
      <c r="BK301" s="117"/>
    </row>
    <row r="302" spans="1:63" s="3" customFormat="1">
      <c r="A302" s="16"/>
      <c r="B302" s="16"/>
      <c r="C302" s="16"/>
      <c r="D302" s="275"/>
      <c r="E302" s="275"/>
      <c r="F302" s="275"/>
      <c r="G302" s="275"/>
      <c r="H302" s="275"/>
      <c r="I302" s="275"/>
      <c r="J302" s="275"/>
      <c r="K302" s="275"/>
      <c r="L302" s="275"/>
      <c r="M302" s="275"/>
      <c r="N302" s="275"/>
      <c r="O302" s="275"/>
      <c r="P302" s="275"/>
      <c r="Q302" s="275"/>
      <c r="R302" s="275"/>
      <c r="S302" s="275"/>
      <c r="T302" s="275"/>
      <c r="U302" s="275"/>
      <c r="V302" s="16"/>
      <c r="W302" s="16"/>
      <c r="X302" s="16"/>
      <c r="Y302" s="16"/>
      <c r="Z302" s="16"/>
      <c r="AA302" s="16"/>
      <c r="AB302" s="16"/>
      <c r="AC302" s="16"/>
      <c r="AD302" s="16"/>
      <c r="AE302" s="16"/>
      <c r="AF302" s="16"/>
      <c r="AG302" s="16"/>
      <c r="AH302" s="16"/>
      <c r="AI302" s="16"/>
      <c r="AJ302" s="16"/>
      <c r="AK302" s="16"/>
      <c r="AL302" s="16"/>
      <c r="AM302" s="16"/>
      <c r="AN302" s="16"/>
      <c r="AO302" s="16"/>
      <c r="AP302" s="16"/>
      <c r="AQ302" s="16"/>
      <c r="AR302" s="16"/>
      <c r="AS302" s="16"/>
      <c r="AT302" s="116"/>
      <c r="AU302" s="116"/>
      <c r="AV302" s="116"/>
      <c r="AW302" s="116"/>
      <c r="AX302" s="116"/>
      <c r="AY302" s="116"/>
      <c r="AZ302" s="116"/>
      <c r="BA302" s="116"/>
      <c r="BB302" s="116"/>
      <c r="BC302" s="116"/>
      <c r="BD302" s="116"/>
      <c r="BE302" s="116"/>
      <c r="BF302" s="116"/>
      <c r="BG302" s="116"/>
      <c r="BH302" s="116"/>
      <c r="BI302" s="116"/>
      <c r="BJ302" s="116"/>
      <c r="BK302" s="117"/>
    </row>
    <row r="303" spans="1:63" s="3" customFormat="1">
      <c r="A303" s="16"/>
      <c r="B303" s="16"/>
      <c r="C303" s="16"/>
      <c r="D303" s="275"/>
      <c r="E303" s="275"/>
      <c r="F303" s="275"/>
      <c r="G303" s="275"/>
      <c r="H303" s="275"/>
      <c r="I303" s="275"/>
      <c r="J303" s="275"/>
      <c r="K303" s="275"/>
      <c r="L303" s="275"/>
      <c r="M303" s="275"/>
      <c r="N303" s="275"/>
      <c r="O303" s="275"/>
      <c r="P303" s="275"/>
      <c r="Q303" s="275"/>
      <c r="R303" s="275"/>
      <c r="S303" s="275"/>
      <c r="T303" s="275"/>
      <c r="U303" s="275"/>
      <c r="V303" s="16"/>
      <c r="W303" s="16"/>
      <c r="X303" s="16"/>
      <c r="Y303" s="16"/>
      <c r="Z303" s="16"/>
      <c r="AA303" s="16"/>
      <c r="AB303" s="16"/>
      <c r="AC303" s="16"/>
      <c r="AD303" s="16"/>
      <c r="AE303" s="16"/>
      <c r="AF303" s="16"/>
      <c r="AG303" s="16"/>
      <c r="AH303" s="16"/>
      <c r="AI303" s="16"/>
      <c r="AJ303" s="16"/>
      <c r="AK303" s="16"/>
      <c r="AL303" s="16"/>
      <c r="AM303" s="16"/>
      <c r="AN303" s="16"/>
      <c r="AO303" s="16"/>
      <c r="AP303" s="16"/>
      <c r="AQ303" s="16"/>
      <c r="AR303" s="16"/>
      <c r="AS303" s="16"/>
      <c r="AT303" s="116"/>
      <c r="AU303" s="116"/>
      <c r="AV303" s="116"/>
      <c r="AW303" s="116"/>
      <c r="AX303" s="116"/>
      <c r="AY303" s="116"/>
      <c r="AZ303" s="116"/>
      <c r="BA303" s="116"/>
      <c r="BB303" s="116"/>
      <c r="BC303" s="116"/>
      <c r="BD303" s="116"/>
      <c r="BE303" s="116"/>
      <c r="BF303" s="116"/>
      <c r="BG303" s="116"/>
      <c r="BH303" s="116"/>
      <c r="BI303" s="116"/>
      <c r="BJ303" s="116"/>
      <c r="BK303" s="117"/>
    </row>
    <row r="304" spans="1:63" s="3" customFormat="1">
      <c r="A304" s="16"/>
      <c r="B304" s="16"/>
      <c r="C304" s="16"/>
      <c r="D304" s="275"/>
      <c r="E304" s="275"/>
      <c r="F304" s="275"/>
      <c r="G304" s="275"/>
      <c r="H304" s="275"/>
      <c r="I304" s="275"/>
      <c r="J304" s="275"/>
      <c r="K304" s="275"/>
      <c r="L304" s="275"/>
      <c r="M304" s="275"/>
      <c r="N304" s="275"/>
      <c r="O304" s="275"/>
      <c r="P304" s="275"/>
      <c r="Q304" s="275"/>
      <c r="R304" s="275"/>
      <c r="S304" s="275"/>
      <c r="T304" s="275"/>
      <c r="U304" s="275"/>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6"/>
      <c r="AS304" s="16"/>
      <c r="AT304" s="116"/>
      <c r="AU304" s="116"/>
      <c r="AV304" s="116"/>
      <c r="AW304" s="116"/>
      <c r="AX304" s="116"/>
      <c r="AY304" s="116"/>
      <c r="AZ304" s="116"/>
      <c r="BA304" s="116"/>
      <c r="BB304" s="116"/>
      <c r="BC304" s="116"/>
      <c r="BD304" s="116"/>
      <c r="BE304" s="116"/>
      <c r="BF304" s="116"/>
      <c r="BG304" s="116"/>
      <c r="BH304" s="116"/>
      <c r="BI304" s="116"/>
      <c r="BJ304" s="116"/>
      <c r="BK304" s="117"/>
    </row>
    <row r="305" spans="1:63" s="3" customFormat="1">
      <c r="A305" s="16"/>
      <c r="B305" s="16"/>
      <c r="C305" s="16"/>
      <c r="D305" s="275"/>
      <c r="E305" s="275"/>
      <c r="F305" s="275"/>
      <c r="G305" s="275"/>
      <c r="H305" s="275"/>
      <c r="I305" s="275"/>
      <c r="J305" s="275"/>
      <c r="K305" s="275"/>
      <c r="L305" s="275"/>
      <c r="M305" s="275"/>
      <c r="N305" s="275"/>
      <c r="O305" s="275"/>
      <c r="P305" s="275"/>
      <c r="Q305" s="275"/>
      <c r="R305" s="275"/>
      <c r="S305" s="275"/>
      <c r="T305" s="275"/>
      <c r="U305" s="275"/>
      <c r="V305" s="16"/>
      <c r="W305" s="16"/>
      <c r="X305" s="16"/>
      <c r="Y305" s="16"/>
      <c r="Z305" s="16"/>
      <c r="AA305" s="16"/>
      <c r="AB305" s="16"/>
      <c r="AC305" s="16"/>
      <c r="AD305" s="16"/>
      <c r="AE305" s="16"/>
      <c r="AF305" s="16"/>
      <c r="AG305" s="16"/>
      <c r="AH305" s="16"/>
      <c r="AI305" s="16"/>
      <c r="AJ305" s="16"/>
      <c r="AK305" s="16"/>
      <c r="AL305" s="16"/>
      <c r="AM305" s="16"/>
      <c r="AN305" s="16"/>
      <c r="AO305" s="16"/>
      <c r="AP305" s="16"/>
      <c r="AQ305" s="16"/>
      <c r="AR305" s="16"/>
      <c r="AS305" s="16"/>
      <c r="AT305" s="116"/>
      <c r="AU305" s="116"/>
      <c r="AV305" s="116"/>
      <c r="AW305" s="116"/>
      <c r="AX305" s="116"/>
      <c r="AY305" s="116"/>
      <c r="AZ305" s="116"/>
      <c r="BA305" s="116"/>
      <c r="BB305" s="116"/>
      <c r="BC305" s="116"/>
      <c r="BD305" s="116"/>
      <c r="BE305" s="116"/>
      <c r="BF305" s="116"/>
      <c r="BG305" s="116"/>
      <c r="BH305" s="116"/>
      <c r="BI305" s="116"/>
      <c r="BJ305" s="116"/>
      <c r="BK305" s="117"/>
    </row>
    <row r="306" spans="1:63" s="3" customFormat="1">
      <c r="A306" s="16"/>
      <c r="B306" s="16"/>
      <c r="C306" s="16"/>
      <c r="D306" s="275"/>
      <c r="E306" s="275"/>
      <c r="F306" s="275"/>
      <c r="G306" s="275"/>
      <c r="H306" s="275"/>
      <c r="I306" s="275"/>
      <c r="J306" s="275"/>
      <c r="K306" s="275"/>
      <c r="L306" s="275"/>
      <c r="M306" s="275"/>
      <c r="N306" s="275"/>
      <c r="O306" s="275"/>
      <c r="P306" s="275"/>
      <c r="Q306" s="275"/>
      <c r="R306" s="275"/>
      <c r="S306" s="275"/>
      <c r="T306" s="275"/>
      <c r="U306" s="275"/>
      <c r="V306" s="16"/>
      <c r="W306" s="16"/>
      <c r="X306" s="16"/>
      <c r="Y306" s="16"/>
      <c r="Z306" s="16"/>
      <c r="AA306" s="16"/>
      <c r="AB306" s="16"/>
      <c r="AC306" s="16"/>
      <c r="AD306" s="16"/>
      <c r="AE306" s="16"/>
      <c r="AF306" s="16"/>
      <c r="AG306" s="16"/>
      <c r="AH306" s="16"/>
      <c r="AI306" s="16"/>
      <c r="AJ306" s="16"/>
      <c r="AK306" s="16"/>
      <c r="AL306" s="16"/>
      <c r="AM306" s="16"/>
      <c r="AN306" s="16"/>
      <c r="AO306" s="16"/>
      <c r="AP306" s="16"/>
      <c r="AQ306" s="16"/>
      <c r="AR306" s="16"/>
      <c r="AS306" s="16"/>
      <c r="AT306" s="116"/>
      <c r="AU306" s="116"/>
      <c r="AV306" s="116"/>
      <c r="AW306" s="116"/>
      <c r="AX306" s="116"/>
      <c r="AY306" s="116"/>
      <c r="AZ306" s="116"/>
      <c r="BA306" s="116"/>
      <c r="BB306" s="116"/>
      <c r="BC306" s="116"/>
      <c r="BD306" s="116"/>
      <c r="BE306" s="116"/>
      <c r="BF306" s="116"/>
      <c r="BG306" s="116"/>
      <c r="BH306" s="116"/>
      <c r="BI306" s="116"/>
      <c r="BJ306" s="116"/>
      <c r="BK306" s="117"/>
    </row>
    <row r="307" spans="1:63" s="3" customFormat="1">
      <c r="A307" s="16"/>
      <c r="B307" s="16"/>
      <c r="C307" s="16"/>
      <c r="D307" s="275"/>
      <c r="E307" s="275"/>
      <c r="F307" s="275"/>
      <c r="G307" s="275"/>
      <c r="H307" s="275"/>
      <c r="I307" s="275"/>
      <c r="J307" s="275"/>
      <c r="K307" s="275"/>
      <c r="L307" s="275"/>
      <c r="M307" s="275"/>
      <c r="N307" s="275"/>
      <c r="O307" s="275"/>
      <c r="P307" s="275"/>
      <c r="Q307" s="275"/>
      <c r="R307" s="275"/>
      <c r="S307" s="275"/>
      <c r="T307" s="275"/>
      <c r="U307" s="275"/>
      <c r="V307" s="16"/>
      <c r="W307" s="16"/>
      <c r="X307" s="16"/>
      <c r="Y307" s="16"/>
      <c r="Z307" s="16"/>
      <c r="AA307" s="16"/>
      <c r="AB307" s="16"/>
      <c r="AC307" s="16"/>
      <c r="AD307" s="16"/>
      <c r="AE307" s="16"/>
      <c r="AF307" s="16"/>
      <c r="AG307" s="16"/>
      <c r="AH307" s="16"/>
      <c r="AI307" s="16"/>
      <c r="AJ307" s="16"/>
      <c r="AK307" s="16"/>
      <c r="AL307" s="16"/>
      <c r="AM307" s="16"/>
      <c r="AN307" s="16"/>
      <c r="AO307" s="16"/>
      <c r="AP307" s="16"/>
      <c r="AQ307" s="16"/>
      <c r="AR307" s="16"/>
      <c r="AS307" s="16"/>
      <c r="AT307" s="116"/>
      <c r="AU307" s="116"/>
      <c r="AV307" s="116"/>
      <c r="AW307" s="116"/>
      <c r="AX307" s="116"/>
      <c r="AY307" s="116"/>
      <c r="AZ307" s="116"/>
      <c r="BA307" s="116"/>
      <c r="BB307" s="116"/>
      <c r="BC307" s="116"/>
      <c r="BD307" s="116"/>
      <c r="BE307" s="116"/>
      <c r="BF307" s="116"/>
      <c r="BG307" s="116"/>
      <c r="BH307" s="116"/>
      <c r="BI307" s="116"/>
      <c r="BJ307" s="116"/>
      <c r="BK307" s="117"/>
    </row>
    <row r="308" spans="1:63" s="3" customFormat="1">
      <c r="A308" s="16"/>
      <c r="B308" s="16"/>
      <c r="C308" s="16"/>
      <c r="D308" s="275"/>
      <c r="E308" s="275"/>
      <c r="F308" s="275"/>
      <c r="G308" s="275"/>
      <c r="H308" s="275"/>
      <c r="I308" s="275"/>
      <c r="J308" s="275"/>
      <c r="K308" s="275"/>
      <c r="L308" s="275"/>
      <c r="M308" s="275"/>
      <c r="N308" s="275"/>
      <c r="O308" s="275"/>
      <c r="P308" s="275"/>
      <c r="Q308" s="275"/>
      <c r="R308" s="275"/>
      <c r="S308" s="275"/>
      <c r="T308" s="275"/>
      <c r="U308" s="275"/>
      <c r="V308" s="16"/>
      <c r="W308" s="16"/>
      <c r="X308" s="16"/>
      <c r="Y308" s="16"/>
      <c r="Z308" s="16"/>
      <c r="AA308" s="16"/>
      <c r="AB308" s="16"/>
      <c r="AC308" s="16"/>
      <c r="AD308" s="16"/>
      <c r="AE308" s="16"/>
      <c r="AF308" s="16"/>
      <c r="AG308" s="16"/>
      <c r="AH308" s="16"/>
      <c r="AI308" s="16"/>
      <c r="AJ308" s="16"/>
      <c r="AK308" s="16"/>
      <c r="AL308" s="16"/>
      <c r="AM308" s="16"/>
      <c r="AN308" s="16"/>
      <c r="AO308" s="16"/>
      <c r="AP308" s="16"/>
      <c r="AQ308" s="16"/>
      <c r="AR308" s="16"/>
      <c r="AS308" s="16"/>
      <c r="AT308" s="116"/>
      <c r="AU308" s="116"/>
      <c r="AV308" s="116"/>
      <c r="AW308" s="116"/>
      <c r="AX308" s="116"/>
      <c r="AY308" s="116"/>
      <c r="AZ308" s="116"/>
      <c r="BA308" s="116"/>
      <c r="BB308" s="116"/>
      <c r="BC308" s="116"/>
      <c r="BD308" s="116"/>
      <c r="BE308" s="116"/>
      <c r="BF308" s="116"/>
      <c r="BG308" s="116"/>
      <c r="BH308" s="116"/>
      <c r="BI308" s="116"/>
      <c r="BJ308" s="116"/>
      <c r="BK308" s="117"/>
    </row>
    <row r="309" spans="1:63" s="3" customFormat="1">
      <c r="A309" s="16"/>
      <c r="B309" s="16"/>
      <c r="C309" s="16"/>
      <c r="D309" s="275"/>
      <c r="E309" s="275"/>
      <c r="F309" s="275"/>
      <c r="G309" s="275"/>
      <c r="H309" s="275"/>
      <c r="I309" s="275"/>
      <c r="J309" s="275"/>
      <c r="K309" s="275"/>
      <c r="L309" s="275"/>
      <c r="M309" s="275"/>
      <c r="N309" s="275"/>
      <c r="O309" s="275"/>
      <c r="P309" s="275"/>
      <c r="Q309" s="275"/>
      <c r="R309" s="275"/>
      <c r="S309" s="275"/>
      <c r="T309" s="275"/>
      <c r="U309" s="275"/>
      <c r="V309" s="16"/>
      <c r="W309" s="16"/>
      <c r="X309" s="16"/>
      <c r="Y309" s="16"/>
      <c r="Z309" s="16"/>
      <c r="AA309" s="16"/>
      <c r="AB309" s="16"/>
      <c r="AC309" s="16"/>
      <c r="AD309" s="16"/>
      <c r="AE309" s="16"/>
      <c r="AF309" s="16"/>
      <c r="AG309" s="16"/>
      <c r="AH309" s="16"/>
      <c r="AI309" s="16"/>
      <c r="AJ309" s="16"/>
      <c r="AK309" s="16"/>
      <c r="AL309" s="16"/>
      <c r="AM309" s="16"/>
      <c r="AN309" s="16"/>
      <c r="AO309" s="16"/>
      <c r="AP309" s="16"/>
      <c r="AQ309" s="16"/>
      <c r="AR309" s="16"/>
      <c r="AS309" s="16"/>
      <c r="AT309" s="116"/>
      <c r="AU309" s="116"/>
      <c r="AV309" s="116"/>
      <c r="AW309" s="116"/>
      <c r="AX309" s="116"/>
      <c r="AY309" s="116"/>
      <c r="AZ309" s="116"/>
      <c r="BA309" s="116"/>
      <c r="BB309" s="116"/>
      <c r="BC309" s="116"/>
      <c r="BD309" s="116"/>
      <c r="BE309" s="116"/>
      <c r="BF309" s="116"/>
      <c r="BG309" s="116"/>
      <c r="BH309" s="116"/>
      <c r="BI309" s="116"/>
      <c r="BJ309" s="116"/>
      <c r="BK309" s="117"/>
    </row>
    <row r="310" spans="1:63" s="3" customFormat="1">
      <c r="A310" s="16"/>
      <c r="B310" s="16"/>
      <c r="C310" s="16"/>
      <c r="D310" s="275"/>
      <c r="E310" s="275"/>
      <c r="F310" s="275"/>
      <c r="G310" s="275"/>
      <c r="H310" s="275"/>
      <c r="I310" s="275"/>
      <c r="J310" s="275"/>
      <c r="K310" s="275"/>
      <c r="L310" s="275"/>
      <c r="M310" s="275"/>
      <c r="N310" s="275"/>
      <c r="O310" s="275"/>
      <c r="P310" s="275"/>
      <c r="Q310" s="275"/>
      <c r="R310" s="275"/>
      <c r="S310" s="275"/>
      <c r="T310" s="275"/>
      <c r="U310" s="275"/>
      <c r="V310" s="16"/>
      <c r="W310" s="16"/>
      <c r="X310" s="16"/>
      <c r="Y310" s="16"/>
      <c r="Z310" s="16"/>
      <c r="AA310" s="16"/>
      <c r="AB310" s="16"/>
      <c r="AC310" s="16"/>
      <c r="AD310" s="16"/>
      <c r="AE310" s="16"/>
      <c r="AF310" s="16"/>
      <c r="AG310" s="16"/>
      <c r="AH310" s="16"/>
      <c r="AI310" s="16"/>
      <c r="AJ310" s="16"/>
      <c r="AK310" s="16"/>
      <c r="AL310" s="16"/>
      <c r="AM310" s="16"/>
      <c r="AN310" s="16"/>
      <c r="AO310" s="16"/>
      <c r="AP310" s="16"/>
      <c r="AQ310" s="16"/>
      <c r="AR310" s="16"/>
      <c r="AS310" s="16"/>
      <c r="AT310" s="116"/>
      <c r="AU310" s="116"/>
      <c r="AV310" s="116"/>
      <c r="AW310" s="116"/>
      <c r="AX310" s="116"/>
      <c r="AY310" s="116"/>
      <c r="AZ310" s="116"/>
      <c r="BA310" s="116"/>
      <c r="BB310" s="116"/>
      <c r="BC310" s="116"/>
      <c r="BD310" s="116"/>
      <c r="BE310" s="116"/>
      <c r="BF310" s="116"/>
      <c r="BG310" s="116"/>
      <c r="BH310" s="116"/>
      <c r="BI310" s="116"/>
      <c r="BJ310" s="116"/>
      <c r="BK310" s="117"/>
    </row>
    <row r="311" spans="1:63" s="3" customFormat="1">
      <c r="A311" s="16"/>
      <c r="B311" s="16"/>
      <c r="C311" s="16"/>
      <c r="D311" s="275"/>
      <c r="E311" s="275"/>
      <c r="F311" s="275"/>
      <c r="G311" s="275"/>
      <c r="H311" s="275"/>
      <c r="I311" s="275"/>
      <c r="J311" s="275"/>
      <c r="K311" s="275"/>
      <c r="L311" s="275"/>
      <c r="M311" s="275"/>
      <c r="N311" s="275"/>
      <c r="O311" s="275"/>
      <c r="P311" s="275"/>
      <c r="Q311" s="275"/>
      <c r="R311" s="275"/>
      <c r="S311" s="275"/>
      <c r="T311" s="275"/>
      <c r="U311" s="275"/>
      <c r="V311" s="16"/>
      <c r="W311" s="16"/>
      <c r="X311" s="16"/>
      <c r="Y311" s="16"/>
      <c r="Z311" s="16"/>
      <c r="AA311" s="16"/>
      <c r="AB311" s="16"/>
      <c r="AC311" s="16"/>
      <c r="AD311" s="16"/>
      <c r="AE311" s="16"/>
      <c r="AF311" s="16"/>
      <c r="AG311" s="16"/>
      <c r="AH311" s="16"/>
      <c r="AI311" s="16"/>
      <c r="AJ311" s="16"/>
      <c r="AK311" s="16"/>
      <c r="AL311" s="16"/>
      <c r="AM311" s="16"/>
      <c r="AN311" s="16"/>
      <c r="AO311" s="16"/>
      <c r="AP311" s="16"/>
      <c r="AQ311" s="16"/>
      <c r="AR311" s="16"/>
      <c r="AS311" s="16"/>
      <c r="AT311" s="116"/>
      <c r="AU311" s="116"/>
      <c r="AV311" s="116"/>
      <c r="AW311" s="116"/>
      <c r="AX311" s="116"/>
      <c r="AY311" s="116"/>
      <c r="AZ311" s="116"/>
      <c r="BA311" s="116"/>
      <c r="BB311" s="116"/>
      <c r="BC311" s="116"/>
      <c r="BD311" s="116"/>
      <c r="BE311" s="116"/>
      <c r="BF311" s="116"/>
      <c r="BG311" s="116"/>
      <c r="BH311" s="116"/>
      <c r="BI311" s="116"/>
      <c r="BJ311" s="116"/>
      <c r="BK311" s="117"/>
    </row>
    <row r="312" spans="1:63" s="3" customFormat="1">
      <c r="A312" s="16"/>
      <c r="B312" s="16"/>
      <c r="C312" s="16"/>
      <c r="D312" s="275"/>
      <c r="E312" s="275"/>
      <c r="F312" s="275"/>
      <c r="G312" s="275"/>
      <c r="H312" s="275"/>
      <c r="I312" s="275"/>
      <c r="J312" s="275"/>
      <c r="K312" s="275"/>
      <c r="L312" s="275"/>
      <c r="M312" s="275"/>
      <c r="N312" s="275"/>
      <c r="O312" s="275"/>
      <c r="P312" s="275"/>
      <c r="Q312" s="275"/>
      <c r="R312" s="275"/>
      <c r="S312" s="275"/>
      <c r="T312" s="275"/>
      <c r="U312" s="275"/>
      <c r="V312" s="16"/>
      <c r="W312" s="16"/>
      <c r="X312" s="16"/>
      <c r="Y312" s="16"/>
      <c r="Z312" s="16"/>
      <c r="AA312" s="16"/>
      <c r="AB312" s="16"/>
      <c r="AC312" s="16"/>
      <c r="AD312" s="16"/>
      <c r="AE312" s="16"/>
      <c r="AF312" s="16"/>
      <c r="AG312" s="16"/>
      <c r="AH312" s="16"/>
      <c r="AI312" s="16"/>
      <c r="AJ312" s="16"/>
      <c r="AK312" s="16"/>
      <c r="AL312" s="16"/>
      <c r="AM312" s="16"/>
      <c r="AN312" s="16"/>
      <c r="AO312" s="16"/>
      <c r="AP312" s="16"/>
      <c r="AQ312" s="16"/>
      <c r="AR312" s="16"/>
      <c r="AS312" s="16"/>
      <c r="AT312" s="116"/>
      <c r="AU312" s="116"/>
      <c r="AV312" s="116"/>
      <c r="AW312" s="116"/>
      <c r="AX312" s="116"/>
      <c r="AY312" s="116"/>
      <c r="AZ312" s="116"/>
      <c r="BA312" s="116"/>
      <c r="BB312" s="116"/>
      <c r="BC312" s="116"/>
      <c r="BD312" s="116"/>
      <c r="BE312" s="116"/>
      <c r="BF312" s="116"/>
      <c r="BG312" s="116"/>
      <c r="BH312" s="116"/>
      <c r="BI312" s="116"/>
      <c r="BJ312" s="116"/>
      <c r="BK312" s="117"/>
    </row>
    <row r="313" spans="1:63" s="3" customFormat="1">
      <c r="A313" s="16"/>
      <c r="B313" s="16"/>
      <c r="C313" s="16"/>
      <c r="D313" s="275"/>
      <c r="E313" s="275"/>
      <c r="F313" s="275"/>
      <c r="G313" s="275"/>
      <c r="H313" s="275"/>
      <c r="I313" s="275"/>
      <c r="J313" s="275"/>
      <c r="K313" s="275"/>
      <c r="L313" s="275"/>
      <c r="M313" s="275"/>
      <c r="N313" s="275"/>
      <c r="O313" s="275"/>
      <c r="P313" s="275"/>
      <c r="Q313" s="275"/>
      <c r="R313" s="275"/>
      <c r="S313" s="275"/>
      <c r="T313" s="275"/>
      <c r="U313" s="275"/>
      <c r="V313" s="16"/>
      <c r="W313" s="16"/>
      <c r="X313" s="16"/>
      <c r="Y313" s="16"/>
      <c r="Z313" s="16"/>
      <c r="AA313" s="16"/>
      <c r="AB313" s="16"/>
      <c r="AC313" s="16"/>
      <c r="AD313" s="16"/>
      <c r="AE313" s="16"/>
      <c r="AF313" s="16"/>
      <c r="AG313" s="16"/>
      <c r="AH313" s="16"/>
      <c r="AI313" s="16"/>
      <c r="AJ313" s="16"/>
      <c r="AK313" s="16"/>
      <c r="AL313" s="16"/>
      <c r="AM313" s="16"/>
      <c r="AN313" s="16"/>
      <c r="AO313" s="16"/>
      <c r="AP313" s="16"/>
      <c r="AQ313" s="16"/>
      <c r="AR313" s="16"/>
      <c r="AS313" s="16"/>
      <c r="AT313" s="116"/>
      <c r="AU313" s="116"/>
      <c r="AV313" s="116"/>
      <c r="AW313" s="116"/>
      <c r="AX313" s="116"/>
      <c r="AY313" s="116"/>
      <c r="AZ313" s="116"/>
      <c r="BA313" s="116"/>
      <c r="BB313" s="116"/>
      <c r="BC313" s="116"/>
      <c r="BD313" s="116"/>
      <c r="BE313" s="116"/>
      <c r="BF313" s="116"/>
      <c r="BG313" s="116"/>
      <c r="BH313" s="116"/>
      <c r="BI313" s="116"/>
      <c r="BJ313" s="116"/>
      <c r="BK313" s="117"/>
    </row>
    <row r="314" spans="1:63" s="3" customFormat="1">
      <c r="A314" s="16"/>
      <c r="B314" s="16"/>
      <c r="C314" s="16"/>
      <c r="D314" s="275"/>
      <c r="E314" s="275"/>
      <c r="F314" s="275"/>
      <c r="G314" s="275"/>
      <c r="H314" s="275"/>
      <c r="I314" s="275"/>
      <c r="J314" s="275"/>
      <c r="K314" s="275"/>
      <c r="L314" s="275"/>
      <c r="M314" s="275"/>
      <c r="N314" s="275"/>
      <c r="O314" s="275"/>
      <c r="P314" s="275"/>
      <c r="Q314" s="275"/>
      <c r="R314" s="275"/>
      <c r="S314" s="275"/>
      <c r="T314" s="275"/>
      <c r="U314" s="275"/>
      <c r="V314" s="16"/>
      <c r="W314" s="16"/>
      <c r="X314" s="16"/>
      <c r="Y314" s="16"/>
      <c r="Z314" s="16"/>
      <c r="AA314" s="16"/>
      <c r="AB314" s="16"/>
      <c r="AC314" s="16"/>
      <c r="AD314" s="16"/>
      <c r="AE314" s="16"/>
      <c r="AF314" s="16"/>
      <c r="AG314" s="16"/>
      <c r="AH314" s="16"/>
      <c r="AI314" s="16"/>
      <c r="AJ314" s="16"/>
      <c r="AK314" s="16"/>
      <c r="AL314" s="16"/>
      <c r="AM314" s="16"/>
      <c r="AN314" s="16"/>
      <c r="AO314" s="16"/>
      <c r="AP314" s="16"/>
      <c r="AQ314" s="16"/>
      <c r="AR314" s="16"/>
      <c r="AS314" s="16"/>
      <c r="AT314" s="116"/>
      <c r="AU314" s="116"/>
      <c r="AV314" s="116"/>
      <c r="AW314" s="116"/>
      <c r="AX314" s="116"/>
      <c r="AY314" s="116"/>
      <c r="AZ314" s="116"/>
      <c r="BA314" s="116"/>
      <c r="BB314" s="116"/>
      <c r="BC314" s="116"/>
      <c r="BD314" s="116"/>
      <c r="BE314" s="116"/>
      <c r="BF314" s="116"/>
      <c r="BG314" s="116"/>
      <c r="BH314" s="116"/>
      <c r="BI314" s="116"/>
      <c r="BJ314" s="116"/>
      <c r="BK314" s="117"/>
    </row>
    <row r="315" spans="1:63" s="3" customFormat="1">
      <c r="A315" s="16"/>
      <c r="B315" s="16"/>
      <c r="C315" s="16"/>
      <c r="D315" s="275"/>
      <c r="E315" s="275"/>
      <c r="F315" s="275"/>
      <c r="G315" s="275"/>
      <c r="H315" s="275"/>
      <c r="I315" s="275"/>
      <c r="J315" s="275"/>
      <c r="K315" s="275"/>
      <c r="L315" s="275"/>
      <c r="M315" s="275"/>
      <c r="N315" s="275"/>
      <c r="O315" s="275"/>
      <c r="P315" s="275"/>
      <c r="Q315" s="275"/>
      <c r="R315" s="275"/>
      <c r="S315" s="275"/>
      <c r="T315" s="275"/>
      <c r="U315" s="275"/>
      <c r="V315" s="16"/>
      <c r="W315" s="16"/>
      <c r="X315" s="16"/>
      <c r="Y315" s="16"/>
      <c r="Z315" s="16"/>
      <c r="AA315" s="16"/>
      <c r="AB315" s="16"/>
      <c r="AC315" s="16"/>
      <c r="AD315" s="16"/>
      <c r="AE315" s="16"/>
      <c r="AF315" s="16"/>
      <c r="AG315" s="16"/>
      <c r="AH315" s="16"/>
      <c r="AI315" s="16"/>
      <c r="AJ315" s="16"/>
      <c r="AK315" s="16"/>
      <c r="AL315" s="16"/>
      <c r="AM315" s="16"/>
      <c r="AN315" s="16"/>
      <c r="AO315" s="16"/>
      <c r="AP315" s="16"/>
      <c r="AQ315" s="16"/>
      <c r="AR315" s="16"/>
      <c r="AS315" s="16"/>
      <c r="AT315" s="116"/>
      <c r="AU315" s="116"/>
      <c r="AV315" s="116"/>
      <c r="AW315" s="116"/>
      <c r="AX315" s="116"/>
      <c r="AY315" s="116"/>
      <c r="AZ315" s="116"/>
      <c r="BA315" s="116"/>
      <c r="BB315" s="116"/>
      <c r="BC315" s="116"/>
      <c r="BD315" s="116"/>
      <c r="BE315" s="116"/>
      <c r="BF315" s="116"/>
      <c r="BG315" s="116"/>
      <c r="BH315" s="116"/>
      <c r="BI315" s="116"/>
      <c r="BJ315" s="116"/>
      <c r="BK315" s="117"/>
    </row>
    <row r="316" spans="1:63" s="3" customFormat="1">
      <c r="A316" s="16"/>
      <c r="B316" s="16"/>
      <c r="C316" s="16"/>
      <c r="D316" s="275"/>
      <c r="E316" s="275"/>
      <c r="F316" s="275"/>
      <c r="G316" s="275"/>
      <c r="H316" s="275"/>
      <c r="I316" s="275"/>
      <c r="J316" s="275"/>
      <c r="K316" s="275"/>
      <c r="L316" s="275"/>
      <c r="M316" s="275"/>
      <c r="N316" s="275"/>
      <c r="O316" s="275"/>
      <c r="P316" s="275"/>
      <c r="Q316" s="275"/>
      <c r="R316" s="275"/>
      <c r="S316" s="275"/>
      <c r="T316" s="275"/>
      <c r="U316" s="275"/>
      <c r="V316" s="16"/>
      <c r="W316" s="16"/>
      <c r="X316" s="16"/>
      <c r="Y316" s="16"/>
      <c r="Z316" s="16"/>
      <c r="AA316" s="16"/>
      <c r="AB316" s="16"/>
      <c r="AC316" s="16"/>
      <c r="AD316" s="16"/>
      <c r="AE316" s="16"/>
      <c r="AF316" s="16"/>
      <c r="AG316" s="16"/>
      <c r="AH316" s="16"/>
      <c r="AI316" s="16"/>
      <c r="AJ316" s="16"/>
      <c r="AK316" s="16"/>
      <c r="AL316" s="16"/>
      <c r="AM316" s="16"/>
      <c r="AN316" s="16"/>
      <c r="AO316" s="16"/>
      <c r="AP316" s="16"/>
      <c r="AQ316" s="16"/>
      <c r="AR316" s="16"/>
      <c r="AS316" s="16"/>
      <c r="AT316" s="116"/>
      <c r="AU316" s="116"/>
      <c r="AV316" s="116"/>
      <c r="AW316" s="116"/>
      <c r="AX316" s="116"/>
      <c r="AY316" s="116"/>
      <c r="AZ316" s="116"/>
      <c r="BA316" s="116"/>
      <c r="BB316" s="116"/>
      <c r="BC316" s="116"/>
      <c r="BD316" s="116"/>
      <c r="BE316" s="116"/>
      <c r="BF316" s="116"/>
      <c r="BG316" s="116"/>
      <c r="BH316" s="116"/>
      <c r="BI316" s="116"/>
      <c r="BJ316" s="116"/>
      <c r="BK316" s="117"/>
    </row>
    <row r="317" spans="1:63" s="3" customFormat="1">
      <c r="A317" s="16"/>
      <c r="B317" s="16"/>
      <c r="C317" s="16"/>
      <c r="D317" s="275"/>
      <c r="E317" s="275"/>
      <c r="F317" s="275"/>
      <c r="G317" s="275"/>
      <c r="H317" s="275"/>
      <c r="I317" s="275"/>
      <c r="J317" s="275"/>
      <c r="K317" s="275"/>
      <c r="L317" s="275"/>
      <c r="M317" s="275"/>
      <c r="N317" s="275"/>
      <c r="O317" s="275"/>
      <c r="P317" s="275"/>
      <c r="Q317" s="275"/>
      <c r="R317" s="275"/>
      <c r="S317" s="275"/>
      <c r="T317" s="275"/>
      <c r="U317" s="275"/>
      <c r="V317" s="16"/>
      <c r="W317" s="16"/>
      <c r="X317" s="16"/>
      <c r="Y317" s="16"/>
      <c r="Z317" s="16"/>
      <c r="AA317" s="16"/>
      <c r="AB317" s="16"/>
      <c r="AC317" s="16"/>
      <c r="AD317" s="16"/>
      <c r="AE317" s="16"/>
      <c r="AF317" s="16"/>
      <c r="AG317" s="16"/>
      <c r="AH317" s="16"/>
      <c r="AI317" s="16"/>
      <c r="AJ317" s="16"/>
      <c r="AK317" s="16"/>
      <c r="AL317" s="16"/>
      <c r="AM317" s="16"/>
      <c r="AN317" s="16"/>
      <c r="AO317" s="16"/>
      <c r="AP317" s="16"/>
      <c r="AQ317" s="16"/>
      <c r="AR317" s="16"/>
      <c r="AS317" s="16"/>
      <c r="AT317" s="116"/>
      <c r="AU317" s="116"/>
      <c r="AV317" s="116"/>
      <c r="AW317" s="116"/>
      <c r="AX317" s="116"/>
      <c r="AY317" s="116"/>
      <c r="AZ317" s="116"/>
      <c r="BA317" s="116"/>
      <c r="BB317" s="116"/>
      <c r="BC317" s="116"/>
      <c r="BD317" s="116"/>
      <c r="BE317" s="116"/>
      <c r="BF317" s="116"/>
      <c r="BG317" s="116"/>
      <c r="BH317" s="116"/>
      <c r="BI317" s="116"/>
      <c r="BJ317" s="116"/>
      <c r="BK317" s="117"/>
    </row>
    <row r="318" spans="1:63" s="3" customFormat="1">
      <c r="A318" s="16"/>
      <c r="B318" s="16"/>
      <c r="C318" s="16"/>
      <c r="D318" s="275"/>
      <c r="E318" s="275"/>
      <c r="F318" s="275"/>
      <c r="G318" s="275"/>
      <c r="H318" s="275"/>
      <c r="I318" s="275"/>
      <c r="J318" s="275"/>
      <c r="K318" s="275"/>
      <c r="L318" s="275"/>
      <c r="M318" s="275"/>
      <c r="N318" s="275"/>
      <c r="O318" s="275"/>
      <c r="P318" s="275"/>
      <c r="Q318" s="275"/>
      <c r="R318" s="275"/>
      <c r="S318" s="275"/>
      <c r="T318" s="275"/>
      <c r="U318" s="275"/>
      <c r="V318" s="16"/>
      <c r="W318" s="16"/>
      <c r="X318" s="16"/>
      <c r="Y318" s="16"/>
      <c r="Z318" s="16"/>
      <c r="AA318" s="16"/>
      <c r="AB318" s="16"/>
      <c r="AC318" s="16"/>
      <c r="AD318" s="16"/>
      <c r="AE318" s="16"/>
      <c r="AF318" s="16"/>
      <c r="AG318" s="16"/>
      <c r="AH318" s="16"/>
      <c r="AI318" s="16"/>
      <c r="AJ318" s="16"/>
      <c r="AK318" s="16"/>
      <c r="AL318" s="16"/>
      <c r="AM318" s="16"/>
      <c r="AN318" s="16"/>
      <c r="AO318" s="16"/>
      <c r="AP318" s="16"/>
      <c r="AQ318" s="16"/>
      <c r="AR318" s="16"/>
      <c r="AS318" s="16"/>
      <c r="AT318" s="116"/>
      <c r="AU318" s="116"/>
      <c r="AV318" s="116"/>
      <c r="AW318" s="116"/>
      <c r="AX318" s="116"/>
      <c r="AY318" s="116"/>
      <c r="AZ318" s="116"/>
      <c r="BA318" s="116"/>
      <c r="BB318" s="116"/>
      <c r="BC318" s="116"/>
      <c r="BD318" s="116"/>
      <c r="BE318" s="116"/>
      <c r="BF318" s="116"/>
      <c r="BG318" s="116"/>
      <c r="BH318" s="116"/>
      <c r="BI318" s="116"/>
      <c r="BJ318" s="116"/>
      <c r="BK318" s="117"/>
    </row>
    <row r="319" spans="1:63" s="3" customFormat="1">
      <c r="A319" s="16"/>
      <c r="B319" s="16"/>
      <c r="C319" s="16"/>
      <c r="D319" s="275"/>
      <c r="E319" s="275"/>
      <c r="F319" s="275"/>
      <c r="G319" s="275"/>
      <c r="H319" s="275"/>
      <c r="I319" s="275"/>
      <c r="J319" s="275"/>
      <c r="K319" s="275"/>
      <c r="L319" s="275"/>
      <c r="M319" s="275"/>
      <c r="N319" s="275"/>
      <c r="O319" s="275"/>
      <c r="P319" s="275"/>
      <c r="Q319" s="275"/>
      <c r="R319" s="275"/>
      <c r="S319" s="275"/>
      <c r="T319" s="275"/>
      <c r="U319" s="275"/>
      <c r="V319" s="16"/>
      <c r="W319" s="16"/>
      <c r="X319" s="16"/>
      <c r="Y319" s="16"/>
      <c r="Z319" s="16"/>
      <c r="AA319" s="16"/>
      <c r="AB319" s="16"/>
      <c r="AC319" s="16"/>
      <c r="AD319" s="16"/>
      <c r="AE319" s="16"/>
      <c r="AF319" s="16"/>
      <c r="AG319" s="16"/>
      <c r="AH319" s="16"/>
      <c r="AI319" s="16"/>
      <c r="AJ319" s="16"/>
      <c r="AK319" s="16"/>
      <c r="AL319" s="16"/>
      <c r="AM319" s="16"/>
      <c r="AN319" s="16"/>
      <c r="AO319" s="16"/>
      <c r="AP319" s="16"/>
      <c r="AQ319" s="16"/>
      <c r="AR319" s="16"/>
      <c r="AS319" s="16"/>
      <c r="AT319" s="116"/>
      <c r="AU319" s="116"/>
      <c r="AV319" s="116"/>
      <c r="AW319" s="116"/>
      <c r="AX319" s="116"/>
      <c r="AY319" s="116"/>
      <c r="AZ319" s="116"/>
      <c r="BA319" s="116"/>
      <c r="BB319" s="116"/>
      <c r="BC319" s="116"/>
      <c r="BD319" s="116"/>
      <c r="BE319" s="116"/>
      <c r="BF319" s="116"/>
      <c r="BG319" s="116"/>
      <c r="BH319" s="116"/>
      <c r="BI319" s="116"/>
      <c r="BJ319" s="116"/>
      <c r="BK319" s="117"/>
    </row>
    <row r="320" spans="1:63" s="3" customFormat="1">
      <c r="A320" s="16"/>
      <c r="B320" s="16"/>
      <c r="C320" s="16"/>
      <c r="D320" s="275"/>
      <c r="E320" s="275"/>
      <c r="F320" s="275"/>
      <c r="G320" s="275"/>
      <c r="H320" s="275"/>
      <c r="I320" s="275"/>
      <c r="J320" s="275"/>
      <c r="K320" s="275"/>
      <c r="L320" s="275"/>
      <c r="M320" s="275"/>
      <c r="N320" s="275"/>
      <c r="O320" s="275"/>
      <c r="P320" s="275"/>
      <c r="Q320" s="275"/>
      <c r="R320" s="275"/>
      <c r="S320" s="275"/>
      <c r="T320" s="275"/>
      <c r="U320" s="275"/>
      <c r="V320" s="16"/>
      <c r="W320" s="16"/>
      <c r="X320" s="16"/>
      <c r="Y320" s="16"/>
      <c r="Z320" s="16"/>
      <c r="AA320" s="16"/>
      <c r="AB320" s="16"/>
      <c r="AC320" s="16"/>
      <c r="AD320" s="16"/>
      <c r="AE320" s="16"/>
      <c r="AF320" s="16"/>
      <c r="AG320" s="16"/>
      <c r="AH320" s="16"/>
      <c r="AI320" s="16"/>
      <c r="AJ320" s="16"/>
      <c r="AK320" s="16"/>
      <c r="AL320" s="16"/>
      <c r="AM320" s="16"/>
      <c r="AN320" s="16"/>
      <c r="AO320" s="16"/>
      <c r="AP320" s="16"/>
      <c r="AQ320" s="16"/>
      <c r="AR320" s="16"/>
      <c r="AS320" s="16"/>
      <c r="AT320" s="116"/>
      <c r="AU320" s="116"/>
      <c r="AV320" s="116"/>
      <c r="AW320" s="116"/>
      <c r="AX320" s="116"/>
      <c r="AY320" s="116"/>
      <c r="AZ320" s="116"/>
      <c r="BA320" s="116"/>
      <c r="BB320" s="116"/>
      <c r="BC320" s="116"/>
      <c r="BD320" s="116"/>
      <c r="BE320" s="116"/>
      <c r="BF320" s="116"/>
      <c r="BG320" s="116"/>
      <c r="BH320" s="116"/>
      <c r="BI320" s="116"/>
      <c r="BJ320" s="116"/>
      <c r="BK320" s="117"/>
    </row>
    <row r="321" spans="1:63" s="3" customFormat="1">
      <c r="A321" s="16"/>
      <c r="B321" s="16"/>
      <c r="C321" s="16"/>
      <c r="D321" s="275"/>
      <c r="E321" s="275"/>
      <c r="F321" s="275"/>
      <c r="G321" s="275"/>
      <c r="H321" s="275"/>
      <c r="I321" s="275"/>
      <c r="J321" s="275"/>
      <c r="K321" s="275"/>
      <c r="L321" s="275"/>
      <c r="M321" s="275"/>
      <c r="N321" s="275"/>
      <c r="O321" s="275"/>
      <c r="P321" s="275"/>
      <c r="Q321" s="275"/>
      <c r="R321" s="275"/>
      <c r="S321" s="275"/>
      <c r="T321" s="275"/>
      <c r="U321" s="275"/>
      <c r="V321" s="16"/>
      <c r="W321" s="16"/>
      <c r="X321" s="16"/>
      <c r="Y321" s="16"/>
      <c r="Z321" s="16"/>
      <c r="AA321" s="16"/>
      <c r="AB321" s="16"/>
      <c r="AC321" s="16"/>
      <c r="AD321" s="16"/>
      <c r="AE321" s="16"/>
      <c r="AF321" s="16"/>
      <c r="AG321" s="16"/>
      <c r="AH321" s="16"/>
      <c r="AI321" s="16"/>
      <c r="AJ321" s="16"/>
      <c r="AK321" s="16"/>
      <c r="AL321" s="16"/>
      <c r="AM321" s="16"/>
      <c r="AN321" s="16"/>
      <c r="AO321" s="16"/>
      <c r="AP321" s="16"/>
      <c r="AQ321" s="16"/>
      <c r="AR321" s="16"/>
      <c r="AS321" s="16"/>
      <c r="AT321" s="116"/>
      <c r="AU321" s="116"/>
      <c r="AV321" s="116"/>
      <c r="AW321" s="116"/>
      <c r="AX321" s="116"/>
      <c r="AY321" s="116"/>
      <c r="AZ321" s="116"/>
      <c r="BA321" s="116"/>
      <c r="BB321" s="116"/>
      <c r="BC321" s="116"/>
      <c r="BD321" s="116"/>
      <c r="BE321" s="116"/>
      <c r="BF321" s="116"/>
      <c r="BG321" s="116"/>
      <c r="BH321" s="116"/>
      <c r="BI321" s="116"/>
      <c r="BJ321" s="116"/>
      <c r="BK321" s="117"/>
    </row>
    <row r="322" spans="1:63" s="3" customFormat="1">
      <c r="A322" s="16"/>
      <c r="B322" s="16"/>
      <c r="C322" s="16"/>
      <c r="D322" s="275"/>
      <c r="E322" s="275"/>
      <c r="F322" s="275"/>
      <c r="G322" s="275"/>
      <c r="H322" s="275"/>
      <c r="I322" s="275"/>
      <c r="J322" s="275"/>
      <c r="K322" s="275"/>
      <c r="L322" s="275"/>
      <c r="M322" s="275"/>
      <c r="N322" s="275"/>
      <c r="O322" s="275"/>
      <c r="P322" s="275"/>
      <c r="Q322" s="275"/>
      <c r="R322" s="275"/>
      <c r="S322" s="275"/>
      <c r="T322" s="275"/>
      <c r="U322" s="275"/>
      <c r="V322" s="16"/>
      <c r="W322" s="16"/>
      <c r="X322" s="16"/>
      <c r="Y322" s="16"/>
      <c r="Z322" s="16"/>
      <c r="AA322" s="16"/>
      <c r="AB322" s="16"/>
      <c r="AC322" s="16"/>
      <c r="AD322" s="16"/>
      <c r="AE322" s="16"/>
      <c r="AF322" s="16"/>
      <c r="AG322" s="16"/>
      <c r="AH322" s="16"/>
      <c r="AI322" s="16"/>
      <c r="AJ322" s="16"/>
      <c r="AK322" s="16"/>
      <c r="AL322" s="16"/>
      <c r="AM322" s="16"/>
      <c r="AN322" s="16"/>
      <c r="AO322" s="16"/>
      <c r="AP322" s="16"/>
      <c r="AQ322" s="16"/>
      <c r="AR322" s="16"/>
      <c r="AS322" s="16"/>
      <c r="AT322" s="116"/>
      <c r="AU322" s="116"/>
      <c r="AV322" s="116"/>
      <c r="AW322" s="116"/>
      <c r="AX322" s="116"/>
      <c r="AY322" s="116"/>
      <c r="AZ322" s="116"/>
      <c r="BA322" s="116"/>
      <c r="BB322" s="116"/>
      <c r="BC322" s="116"/>
      <c r="BD322" s="116"/>
      <c r="BE322" s="116"/>
      <c r="BF322" s="116"/>
      <c r="BG322" s="116"/>
      <c r="BH322" s="116"/>
      <c r="BI322" s="116"/>
      <c r="BJ322" s="116"/>
      <c r="BK322" s="117"/>
    </row>
    <row r="323" spans="1:63" s="3" customFormat="1">
      <c r="A323" s="16"/>
      <c r="B323" s="16"/>
      <c r="C323" s="16"/>
      <c r="D323" s="275"/>
      <c r="E323" s="275"/>
      <c r="F323" s="275"/>
      <c r="G323" s="275"/>
      <c r="H323" s="275"/>
      <c r="I323" s="275"/>
      <c r="J323" s="275"/>
      <c r="K323" s="275"/>
      <c r="L323" s="275"/>
      <c r="M323" s="275"/>
      <c r="N323" s="275"/>
      <c r="O323" s="275"/>
      <c r="P323" s="275"/>
      <c r="Q323" s="275"/>
      <c r="R323" s="275"/>
      <c r="S323" s="275"/>
      <c r="T323" s="275"/>
      <c r="U323" s="275"/>
      <c r="V323" s="16"/>
      <c r="W323" s="16"/>
      <c r="X323" s="16"/>
      <c r="Y323" s="16"/>
      <c r="Z323" s="16"/>
      <c r="AA323" s="16"/>
      <c r="AB323" s="16"/>
      <c r="AC323" s="16"/>
      <c r="AD323" s="16"/>
      <c r="AE323" s="16"/>
      <c r="AF323" s="16"/>
      <c r="AG323" s="16"/>
      <c r="AH323" s="16"/>
      <c r="AI323" s="16"/>
      <c r="AJ323" s="16"/>
      <c r="AK323" s="16"/>
      <c r="AL323" s="16"/>
      <c r="AM323" s="16"/>
      <c r="AN323" s="16"/>
      <c r="AO323" s="16"/>
      <c r="AP323" s="16"/>
      <c r="AQ323" s="16"/>
      <c r="AR323" s="16"/>
      <c r="AS323" s="16"/>
      <c r="AT323" s="116"/>
      <c r="AU323" s="116"/>
      <c r="AV323" s="116"/>
      <c r="AW323" s="116"/>
      <c r="AX323" s="116"/>
      <c r="AY323" s="116"/>
      <c r="AZ323" s="116"/>
      <c r="BA323" s="116"/>
      <c r="BB323" s="116"/>
      <c r="BC323" s="116"/>
      <c r="BD323" s="116"/>
      <c r="BE323" s="116"/>
      <c r="BF323" s="116"/>
      <c r="BG323" s="116"/>
      <c r="BH323" s="116"/>
      <c r="BI323" s="116"/>
      <c r="BJ323" s="116"/>
      <c r="BK323" s="117"/>
    </row>
    <row r="324" spans="1:63" s="3" customFormat="1">
      <c r="A324" s="16"/>
      <c r="B324" s="16"/>
      <c r="C324" s="16"/>
      <c r="D324" s="275"/>
      <c r="E324" s="275"/>
      <c r="F324" s="275"/>
      <c r="G324" s="275"/>
      <c r="H324" s="275"/>
      <c r="I324" s="275"/>
      <c r="J324" s="275"/>
      <c r="K324" s="275"/>
      <c r="L324" s="275"/>
      <c r="M324" s="275"/>
      <c r="N324" s="275"/>
      <c r="O324" s="275"/>
      <c r="P324" s="275"/>
      <c r="Q324" s="275"/>
      <c r="R324" s="275"/>
      <c r="S324" s="275"/>
      <c r="T324" s="275"/>
      <c r="U324" s="275"/>
      <c r="V324" s="16"/>
      <c r="W324" s="16"/>
      <c r="X324" s="16"/>
      <c r="Y324" s="16"/>
      <c r="Z324" s="16"/>
      <c r="AA324" s="16"/>
      <c r="AB324" s="16"/>
      <c r="AC324" s="16"/>
      <c r="AD324" s="16"/>
      <c r="AE324" s="16"/>
      <c r="AF324" s="16"/>
      <c r="AG324" s="16"/>
      <c r="AH324" s="16"/>
      <c r="AI324" s="16"/>
      <c r="AJ324" s="16"/>
      <c r="AK324" s="16"/>
      <c r="AL324" s="16"/>
      <c r="AM324" s="16"/>
      <c r="AN324" s="16"/>
      <c r="AO324" s="16"/>
      <c r="AP324" s="16"/>
      <c r="AQ324" s="16"/>
      <c r="AR324" s="16"/>
      <c r="AS324" s="16"/>
      <c r="AT324" s="116"/>
      <c r="AU324" s="116"/>
      <c r="AV324" s="116"/>
      <c r="AW324" s="116"/>
      <c r="AX324" s="116"/>
      <c r="AY324" s="116"/>
      <c r="AZ324" s="116"/>
      <c r="BA324" s="116"/>
      <c r="BB324" s="116"/>
      <c r="BC324" s="116"/>
      <c r="BD324" s="116"/>
      <c r="BE324" s="116"/>
      <c r="BF324" s="116"/>
      <c r="BG324" s="116"/>
      <c r="BH324" s="116"/>
      <c r="BI324" s="116"/>
      <c r="BJ324" s="116"/>
      <c r="BK324" s="117"/>
    </row>
    <row r="325" spans="1:63" s="3" customFormat="1">
      <c r="A325" s="16"/>
      <c r="B325" s="16"/>
      <c r="C325" s="16"/>
      <c r="D325" s="275"/>
      <c r="E325" s="275"/>
      <c r="F325" s="275"/>
      <c r="G325" s="275"/>
      <c r="H325" s="275"/>
      <c r="I325" s="275"/>
      <c r="J325" s="275"/>
      <c r="K325" s="275"/>
      <c r="L325" s="275"/>
      <c r="M325" s="275"/>
      <c r="N325" s="275"/>
      <c r="O325" s="275"/>
      <c r="P325" s="275"/>
      <c r="Q325" s="275"/>
      <c r="R325" s="275"/>
      <c r="S325" s="275"/>
      <c r="T325" s="275"/>
      <c r="U325" s="275"/>
      <c r="V325" s="16"/>
      <c r="W325" s="16"/>
      <c r="X325" s="16"/>
      <c r="Y325" s="16"/>
      <c r="Z325" s="16"/>
      <c r="AA325" s="16"/>
      <c r="AB325" s="16"/>
      <c r="AC325" s="16"/>
      <c r="AD325" s="16"/>
      <c r="AE325" s="16"/>
      <c r="AF325" s="16"/>
      <c r="AG325" s="16"/>
      <c r="AH325" s="16"/>
      <c r="AI325" s="16"/>
      <c r="AJ325" s="16"/>
      <c r="AK325" s="16"/>
      <c r="AL325" s="16"/>
      <c r="AM325" s="16"/>
      <c r="AN325" s="16"/>
      <c r="AO325" s="16"/>
      <c r="AP325" s="16"/>
      <c r="AQ325" s="16"/>
      <c r="AR325" s="16"/>
      <c r="AS325" s="16"/>
      <c r="AT325" s="116"/>
      <c r="AU325" s="116"/>
      <c r="AV325" s="116"/>
      <c r="AW325" s="116"/>
      <c r="AX325" s="116"/>
      <c r="AY325" s="116"/>
      <c r="AZ325" s="116"/>
      <c r="BA325" s="116"/>
      <c r="BB325" s="116"/>
      <c r="BC325" s="116"/>
      <c r="BD325" s="116"/>
      <c r="BE325" s="116"/>
      <c r="BF325" s="116"/>
      <c r="BG325" s="116"/>
      <c r="BH325" s="116"/>
      <c r="BI325" s="116"/>
      <c r="BJ325" s="116"/>
      <c r="BK325" s="117"/>
    </row>
    <row r="326" spans="1:63" s="3" customFormat="1">
      <c r="A326" s="16"/>
      <c r="B326" s="16"/>
      <c r="C326" s="16"/>
      <c r="D326" s="275"/>
      <c r="E326" s="275"/>
      <c r="F326" s="275"/>
      <c r="G326" s="275"/>
      <c r="H326" s="275"/>
      <c r="I326" s="275"/>
      <c r="J326" s="275"/>
      <c r="K326" s="275"/>
      <c r="L326" s="275"/>
      <c r="M326" s="275"/>
      <c r="N326" s="275"/>
      <c r="O326" s="275"/>
      <c r="P326" s="275"/>
      <c r="Q326" s="275"/>
      <c r="R326" s="275"/>
      <c r="S326" s="275"/>
      <c r="T326" s="275"/>
      <c r="U326" s="275"/>
      <c r="V326" s="16"/>
      <c r="W326" s="16"/>
      <c r="X326" s="16"/>
      <c r="Y326" s="16"/>
      <c r="Z326" s="16"/>
      <c r="AA326" s="16"/>
      <c r="AB326" s="16"/>
      <c r="AC326" s="16"/>
      <c r="AD326" s="16"/>
      <c r="AE326" s="16"/>
      <c r="AF326" s="16"/>
      <c r="AG326" s="16"/>
      <c r="AH326" s="16"/>
      <c r="AI326" s="16"/>
      <c r="AJ326" s="16"/>
      <c r="AK326" s="16"/>
      <c r="AL326" s="16"/>
      <c r="AM326" s="16"/>
      <c r="AN326" s="16"/>
      <c r="AO326" s="16"/>
      <c r="AP326" s="16"/>
      <c r="AQ326" s="16"/>
      <c r="AR326" s="16"/>
      <c r="AS326" s="16"/>
      <c r="AT326" s="116"/>
      <c r="AU326" s="116"/>
      <c r="AV326" s="116"/>
      <c r="AW326" s="116"/>
      <c r="AX326" s="116"/>
      <c r="AY326" s="116"/>
      <c r="AZ326" s="116"/>
      <c r="BA326" s="116"/>
      <c r="BB326" s="116"/>
      <c r="BC326" s="116"/>
      <c r="BD326" s="116"/>
      <c r="BE326" s="116"/>
      <c r="BF326" s="116"/>
      <c r="BG326" s="116"/>
      <c r="BH326" s="116"/>
      <c r="BI326" s="116"/>
      <c r="BJ326" s="116"/>
      <c r="BK326" s="117"/>
    </row>
    <row r="327" spans="1:63" s="3" customFormat="1">
      <c r="A327" s="16"/>
      <c r="B327" s="16"/>
      <c r="C327" s="16"/>
      <c r="D327" s="275"/>
      <c r="E327" s="275"/>
      <c r="F327" s="275"/>
      <c r="G327" s="275"/>
      <c r="H327" s="275"/>
      <c r="I327" s="275"/>
      <c r="J327" s="275"/>
      <c r="K327" s="275"/>
      <c r="L327" s="275"/>
      <c r="M327" s="275"/>
      <c r="N327" s="275"/>
      <c r="O327" s="275"/>
      <c r="P327" s="275"/>
      <c r="Q327" s="275"/>
      <c r="R327" s="275"/>
      <c r="S327" s="275"/>
      <c r="T327" s="275"/>
      <c r="U327" s="275"/>
      <c r="V327" s="16"/>
      <c r="W327" s="16"/>
      <c r="X327" s="16"/>
      <c r="Y327" s="16"/>
      <c r="Z327" s="16"/>
      <c r="AA327" s="16"/>
      <c r="AB327" s="16"/>
      <c r="AC327" s="16"/>
      <c r="AD327" s="16"/>
      <c r="AE327" s="16"/>
      <c r="AF327" s="16"/>
      <c r="AG327" s="16"/>
      <c r="AH327" s="16"/>
      <c r="AI327" s="16"/>
      <c r="AJ327" s="16"/>
      <c r="AK327" s="16"/>
      <c r="AL327" s="16"/>
      <c r="AM327" s="16"/>
      <c r="AN327" s="16"/>
      <c r="AO327" s="16"/>
      <c r="AP327" s="16"/>
      <c r="AQ327" s="16"/>
      <c r="AR327" s="16"/>
      <c r="AS327" s="16"/>
      <c r="AT327" s="116"/>
      <c r="AU327" s="116"/>
      <c r="AV327" s="116"/>
      <c r="AW327" s="116"/>
      <c r="AX327" s="116"/>
      <c r="AY327" s="116"/>
      <c r="AZ327" s="116"/>
      <c r="BA327" s="116"/>
      <c r="BB327" s="116"/>
      <c r="BC327" s="116"/>
      <c r="BD327" s="116"/>
      <c r="BE327" s="116"/>
      <c r="BF327" s="116"/>
      <c r="BG327" s="116"/>
      <c r="BH327" s="116"/>
      <c r="BI327" s="116"/>
      <c r="BJ327" s="116"/>
      <c r="BK327" s="117"/>
    </row>
    <row r="328" spans="1:63" s="3" customFormat="1">
      <c r="A328" s="16"/>
      <c r="B328" s="16"/>
      <c r="C328" s="16"/>
      <c r="D328" s="275"/>
      <c r="E328" s="275"/>
      <c r="F328" s="275"/>
      <c r="G328" s="275"/>
      <c r="H328" s="275"/>
      <c r="I328" s="275"/>
      <c r="J328" s="275"/>
      <c r="K328" s="275"/>
      <c r="L328" s="275"/>
      <c r="M328" s="275"/>
      <c r="N328" s="275"/>
      <c r="O328" s="275"/>
      <c r="P328" s="275"/>
      <c r="Q328" s="275"/>
      <c r="R328" s="275"/>
      <c r="S328" s="275"/>
      <c r="T328" s="275"/>
      <c r="U328" s="275"/>
      <c r="V328" s="16"/>
      <c r="W328" s="16"/>
      <c r="X328" s="16"/>
      <c r="Y328" s="16"/>
      <c r="Z328" s="16"/>
      <c r="AA328" s="16"/>
      <c r="AB328" s="16"/>
      <c r="AC328" s="16"/>
      <c r="AD328" s="16"/>
      <c r="AE328" s="16"/>
      <c r="AF328" s="16"/>
      <c r="AG328" s="16"/>
      <c r="AH328" s="16"/>
      <c r="AI328" s="16"/>
      <c r="AJ328" s="16"/>
      <c r="AK328" s="16"/>
      <c r="AL328" s="16"/>
      <c r="AM328" s="16"/>
      <c r="AN328" s="16"/>
      <c r="AO328" s="16"/>
      <c r="AP328" s="16"/>
      <c r="AQ328" s="16"/>
      <c r="AR328" s="16"/>
      <c r="AS328" s="16"/>
      <c r="AT328" s="116"/>
      <c r="AU328" s="116"/>
      <c r="AV328" s="116"/>
      <c r="AW328" s="116"/>
      <c r="AX328" s="116"/>
      <c r="AY328" s="116"/>
      <c r="AZ328" s="116"/>
      <c r="BA328" s="116"/>
      <c r="BB328" s="116"/>
      <c r="BC328" s="116"/>
      <c r="BD328" s="116"/>
      <c r="BE328" s="116"/>
      <c r="BF328" s="116"/>
      <c r="BG328" s="116"/>
      <c r="BH328" s="116"/>
      <c r="BI328" s="116"/>
      <c r="BJ328" s="116"/>
      <c r="BK328" s="117"/>
    </row>
    <row r="329" spans="1:63" s="3" customFormat="1">
      <c r="A329" s="16"/>
      <c r="B329" s="16"/>
      <c r="C329" s="16"/>
      <c r="D329" s="275"/>
      <c r="E329" s="275"/>
      <c r="F329" s="275"/>
      <c r="G329" s="275"/>
      <c r="H329" s="275"/>
      <c r="I329" s="275"/>
      <c r="J329" s="275"/>
      <c r="K329" s="275"/>
      <c r="L329" s="275"/>
      <c r="M329" s="275"/>
      <c r="N329" s="275"/>
      <c r="O329" s="275"/>
      <c r="P329" s="275"/>
      <c r="Q329" s="275"/>
      <c r="R329" s="275"/>
      <c r="S329" s="275"/>
      <c r="T329" s="275"/>
      <c r="U329" s="275"/>
      <c r="V329" s="16"/>
      <c r="W329" s="16"/>
      <c r="X329" s="16"/>
      <c r="Y329" s="16"/>
      <c r="Z329" s="16"/>
      <c r="AA329" s="16"/>
      <c r="AB329" s="16"/>
      <c r="AC329" s="16"/>
      <c r="AD329" s="16"/>
      <c r="AE329" s="16"/>
      <c r="AF329" s="16"/>
      <c r="AG329" s="16"/>
      <c r="AH329" s="16"/>
      <c r="AI329" s="16"/>
      <c r="AJ329" s="16"/>
      <c r="AK329" s="16"/>
      <c r="AL329" s="16"/>
      <c r="AM329" s="16"/>
      <c r="AN329" s="16"/>
      <c r="AO329" s="16"/>
      <c r="AP329" s="16"/>
      <c r="AQ329" s="16"/>
      <c r="AR329" s="16"/>
      <c r="AS329" s="16"/>
      <c r="AT329" s="116"/>
      <c r="AU329" s="116"/>
      <c r="AV329" s="116"/>
      <c r="AW329" s="116"/>
      <c r="AX329" s="116"/>
      <c r="AY329" s="116"/>
      <c r="AZ329" s="116"/>
      <c r="BA329" s="116"/>
      <c r="BB329" s="116"/>
      <c r="BC329" s="116"/>
      <c r="BD329" s="116"/>
      <c r="BE329" s="116"/>
      <c r="BF329" s="116"/>
      <c r="BG329" s="116"/>
      <c r="BH329" s="116"/>
      <c r="BI329" s="116"/>
      <c r="BJ329" s="116"/>
      <c r="BK329" s="117"/>
    </row>
    <row r="330" spans="1:63" s="3" customFormat="1">
      <c r="A330" s="16"/>
      <c r="B330" s="16"/>
      <c r="C330" s="16"/>
      <c r="D330" s="275"/>
      <c r="E330" s="275"/>
      <c r="F330" s="275"/>
      <c r="G330" s="275"/>
      <c r="H330" s="275"/>
      <c r="I330" s="275"/>
      <c r="J330" s="275"/>
      <c r="K330" s="275"/>
      <c r="L330" s="275"/>
      <c r="M330" s="275"/>
      <c r="N330" s="275"/>
      <c r="O330" s="275"/>
      <c r="P330" s="275"/>
      <c r="Q330" s="275"/>
      <c r="R330" s="275"/>
      <c r="S330" s="275"/>
      <c r="T330" s="275"/>
      <c r="U330" s="275"/>
      <c r="V330" s="16"/>
      <c r="W330" s="16"/>
      <c r="X330" s="16"/>
      <c r="Y330" s="16"/>
      <c r="Z330" s="16"/>
      <c r="AA330" s="16"/>
      <c r="AB330" s="16"/>
      <c r="AC330" s="16"/>
      <c r="AD330" s="16"/>
      <c r="AE330" s="16"/>
      <c r="AF330" s="16"/>
      <c r="AG330" s="16"/>
      <c r="AH330" s="16"/>
      <c r="AI330" s="16"/>
      <c r="AJ330" s="16"/>
      <c r="AK330" s="16"/>
      <c r="AL330" s="16"/>
      <c r="AM330" s="16"/>
      <c r="AN330" s="16"/>
      <c r="AO330" s="16"/>
      <c r="AP330" s="16"/>
      <c r="AQ330" s="16"/>
      <c r="AR330" s="16"/>
      <c r="AS330" s="16"/>
      <c r="AT330" s="116"/>
      <c r="AU330" s="116"/>
      <c r="AV330" s="116"/>
      <c r="AW330" s="116"/>
      <c r="AX330" s="116"/>
      <c r="AY330" s="116"/>
      <c r="AZ330" s="116"/>
      <c r="BA330" s="116"/>
      <c r="BB330" s="116"/>
      <c r="BC330" s="116"/>
      <c r="BD330" s="116"/>
      <c r="BE330" s="116"/>
      <c r="BF330" s="116"/>
      <c r="BG330" s="116"/>
      <c r="BH330" s="116"/>
      <c r="BI330" s="116"/>
      <c r="BJ330" s="116"/>
      <c r="BK330" s="117"/>
    </row>
    <row r="331" spans="1:63" s="3" customFormat="1">
      <c r="A331" s="16"/>
      <c r="B331" s="16"/>
      <c r="C331" s="16"/>
      <c r="D331" s="275"/>
      <c r="E331" s="275"/>
      <c r="F331" s="275"/>
      <c r="G331" s="275"/>
      <c r="H331" s="275"/>
      <c r="I331" s="275"/>
      <c r="J331" s="275"/>
      <c r="K331" s="275"/>
      <c r="L331" s="275"/>
      <c r="M331" s="275"/>
      <c r="N331" s="275"/>
      <c r="O331" s="275"/>
      <c r="P331" s="275"/>
      <c r="Q331" s="275"/>
      <c r="R331" s="275"/>
      <c r="S331" s="275"/>
      <c r="T331" s="275"/>
      <c r="U331" s="275"/>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16"/>
      <c r="AU331" s="116"/>
      <c r="AV331" s="116"/>
      <c r="AW331" s="116"/>
      <c r="AX331" s="116"/>
      <c r="AY331" s="116"/>
      <c r="AZ331" s="116"/>
      <c r="BA331" s="116"/>
      <c r="BB331" s="116"/>
      <c r="BC331" s="116"/>
      <c r="BD331" s="116"/>
      <c r="BE331" s="116"/>
      <c r="BF331" s="116"/>
      <c r="BG331" s="116"/>
      <c r="BH331" s="116"/>
      <c r="BI331" s="116"/>
      <c r="BJ331" s="116"/>
      <c r="BK331" s="117"/>
    </row>
    <row r="332" spans="1:63" s="3" customFormat="1">
      <c r="A332" s="16"/>
      <c r="B332" s="16"/>
      <c r="C332" s="16"/>
      <c r="D332" s="275"/>
      <c r="E332" s="275"/>
      <c r="F332" s="275"/>
      <c r="G332" s="275"/>
      <c r="H332" s="275"/>
      <c r="I332" s="275"/>
      <c r="J332" s="275"/>
      <c r="K332" s="275"/>
      <c r="L332" s="275"/>
      <c r="M332" s="275"/>
      <c r="N332" s="275"/>
      <c r="O332" s="275"/>
      <c r="P332" s="275"/>
      <c r="Q332" s="275"/>
      <c r="R332" s="275"/>
      <c r="S332" s="275"/>
      <c r="T332" s="275"/>
      <c r="U332" s="275"/>
      <c r="V332" s="16"/>
      <c r="W332" s="16"/>
      <c r="X332" s="16"/>
      <c r="Y332" s="16"/>
      <c r="Z332" s="16"/>
      <c r="AA332" s="16"/>
      <c r="AB332" s="16"/>
      <c r="AC332" s="16"/>
      <c r="AD332" s="16"/>
      <c r="AE332" s="16"/>
      <c r="AF332" s="16"/>
      <c r="AG332" s="16"/>
      <c r="AH332" s="16"/>
      <c r="AI332" s="16"/>
      <c r="AJ332" s="16"/>
      <c r="AK332" s="16"/>
      <c r="AL332" s="16"/>
      <c r="AM332" s="16"/>
      <c r="AN332" s="16"/>
      <c r="AO332" s="16"/>
      <c r="AP332" s="16"/>
      <c r="AQ332" s="16"/>
      <c r="AR332" s="16"/>
      <c r="AS332" s="16"/>
      <c r="AT332" s="116"/>
      <c r="AU332" s="116"/>
      <c r="AV332" s="116"/>
      <c r="AW332" s="116"/>
      <c r="AX332" s="116"/>
      <c r="AY332" s="116"/>
      <c r="AZ332" s="116"/>
      <c r="BA332" s="116"/>
      <c r="BB332" s="116"/>
      <c r="BC332" s="116"/>
      <c r="BD332" s="116"/>
      <c r="BE332" s="116"/>
      <c r="BF332" s="116"/>
      <c r="BG332" s="116"/>
      <c r="BH332" s="116"/>
      <c r="BI332" s="116"/>
      <c r="BJ332" s="116"/>
      <c r="BK332" s="117"/>
    </row>
    <row r="333" spans="1:63" s="3" customFormat="1">
      <c r="A333" s="16"/>
      <c r="B333" s="16"/>
      <c r="C333" s="16"/>
      <c r="D333" s="275"/>
      <c r="E333" s="275"/>
      <c r="F333" s="275"/>
      <c r="G333" s="275"/>
      <c r="H333" s="275"/>
      <c r="I333" s="275"/>
      <c r="J333" s="275"/>
      <c r="K333" s="275"/>
      <c r="L333" s="275"/>
      <c r="M333" s="275"/>
      <c r="N333" s="275"/>
      <c r="O333" s="275"/>
      <c r="P333" s="275"/>
      <c r="Q333" s="275"/>
      <c r="R333" s="275"/>
      <c r="S333" s="275"/>
      <c r="T333" s="275"/>
      <c r="U333" s="275"/>
      <c r="V333" s="16"/>
      <c r="W333" s="16"/>
      <c r="X333" s="16"/>
      <c r="Y333" s="16"/>
      <c r="Z333" s="16"/>
      <c r="AA333" s="16"/>
      <c r="AB333" s="16"/>
      <c r="AC333" s="16"/>
      <c r="AD333" s="16"/>
      <c r="AE333" s="16"/>
      <c r="AF333" s="16"/>
      <c r="AG333" s="16"/>
      <c r="AH333" s="16"/>
      <c r="AI333" s="16"/>
      <c r="AJ333" s="16"/>
      <c r="AK333" s="16"/>
      <c r="AL333" s="16"/>
      <c r="AM333" s="16"/>
      <c r="AN333" s="16"/>
      <c r="AO333" s="16"/>
      <c r="AP333" s="16"/>
      <c r="AQ333" s="16"/>
      <c r="AR333" s="16"/>
      <c r="AS333" s="16"/>
      <c r="AT333" s="116"/>
      <c r="AU333" s="116"/>
      <c r="AV333" s="116"/>
      <c r="AW333" s="116"/>
      <c r="AX333" s="116"/>
      <c r="AY333" s="116"/>
      <c r="AZ333" s="116"/>
      <c r="BA333" s="116"/>
      <c r="BB333" s="116"/>
      <c r="BC333" s="116"/>
      <c r="BD333" s="116"/>
      <c r="BE333" s="116"/>
      <c r="BF333" s="116"/>
      <c r="BG333" s="116"/>
      <c r="BH333" s="116"/>
      <c r="BI333" s="116"/>
      <c r="BJ333" s="116"/>
      <c r="BK333" s="117"/>
    </row>
    <row r="334" spans="1:63" s="3" customFormat="1">
      <c r="A334" s="16"/>
      <c r="B334" s="16"/>
      <c r="C334" s="16"/>
      <c r="D334" s="275"/>
      <c r="E334" s="275"/>
      <c r="F334" s="275"/>
      <c r="G334" s="275"/>
      <c r="H334" s="275"/>
      <c r="I334" s="275"/>
      <c r="J334" s="275"/>
      <c r="K334" s="275"/>
      <c r="L334" s="275"/>
      <c r="M334" s="275"/>
      <c r="N334" s="275"/>
      <c r="O334" s="275"/>
      <c r="P334" s="275"/>
      <c r="Q334" s="275"/>
      <c r="R334" s="275"/>
      <c r="S334" s="275"/>
      <c r="T334" s="275"/>
      <c r="U334" s="275"/>
      <c r="V334" s="16"/>
      <c r="W334" s="16"/>
      <c r="X334" s="16"/>
      <c r="Y334" s="16"/>
      <c r="Z334" s="16"/>
      <c r="AA334" s="16"/>
      <c r="AB334" s="16"/>
      <c r="AC334" s="16"/>
      <c r="AD334" s="16"/>
      <c r="AE334" s="16"/>
      <c r="AF334" s="16"/>
      <c r="AG334" s="16"/>
      <c r="AH334" s="16"/>
      <c r="AI334" s="16"/>
      <c r="AJ334" s="16"/>
      <c r="AK334" s="16"/>
      <c r="AL334" s="16"/>
      <c r="AM334" s="16"/>
      <c r="AN334" s="16"/>
      <c r="AO334" s="16"/>
      <c r="AP334" s="16"/>
      <c r="AQ334" s="16"/>
      <c r="AR334" s="16"/>
      <c r="AS334" s="16"/>
      <c r="AT334" s="116"/>
      <c r="AU334" s="116"/>
      <c r="AV334" s="116"/>
      <c r="AW334" s="116"/>
      <c r="AX334" s="116"/>
      <c r="AY334" s="116"/>
      <c r="AZ334" s="116"/>
      <c r="BA334" s="116"/>
      <c r="BB334" s="116"/>
      <c r="BC334" s="116"/>
      <c r="BD334" s="116"/>
      <c r="BE334" s="116"/>
      <c r="BF334" s="116"/>
      <c r="BG334" s="116"/>
      <c r="BH334" s="116"/>
      <c r="BI334" s="116"/>
      <c r="BJ334" s="116"/>
      <c r="BK334" s="117"/>
    </row>
    <row r="335" spans="1:63" s="3" customFormat="1">
      <c r="A335" s="16"/>
      <c r="B335" s="16"/>
      <c r="C335" s="16"/>
      <c r="D335" s="275"/>
      <c r="E335" s="275"/>
      <c r="F335" s="275"/>
      <c r="G335" s="275"/>
      <c r="H335" s="275"/>
      <c r="I335" s="275"/>
      <c r="J335" s="275"/>
      <c r="K335" s="275"/>
      <c r="L335" s="275"/>
      <c r="M335" s="275"/>
      <c r="N335" s="275"/>
      <c r="O335" s="275"/>
      <c r="P335" s="275"/>
      <c r="Q335" s="275"/>
      <c r="R335" s="275"/>
      <c r="S335" s="275"/>
      <c r="T335" s="275"/>
      <c r="U335" s="275"/>
      <c r="V335" s="16"/>
      <c r="W335" s="16"/>
      <c r="X335" s="16"/>
      <c r="Y335" s="16"/>
      <c r="Z335" s="16"/>
      <c r="AA335" s="16"/>
      <c r="AB335" s="16"/>
      <c r="AC335" s="16"/>
      <c r="AD335" s="16"/>
      <c r="AE335" s="16"/>
      <c r="AF335" s="16"/>
      <c r="AG335" s="16"/>
      <c r="AH335" s="16"/>
      <c r="AI335" s="16"/>
      <c r="AJ335" s="16"/>
      <c r="AK335" s="16"/>
      <c r="AL335" s="16"/>
      <c r="AM335" s="16"/>
      <c r="AN335" s="16"/>
      <c r="AO335" s="16"/>
      <c r="AP335" s="16"/>
      <c r="AQ335" s="16"/>
      <c r="AR335" s="16"/>
      <c r="AS335" s="16"/>
      <c r="AT335" s="116"/>
      <c r="AU335" s="116"/>
      <c r="AV335" s="116"/>
      <c r="AW335" s="116"/>
      <c r="AX335" s="116"/>
      <c r="AY335" s="116"/>
      <c r="AZ335" s="116"/>
      <c r="BA335" s="116"/>
      <c r="BB335" s="116"/>
      <c r="BC335" s="116"/>
      <c r="BD335" s="116"/>
      <c r="BE335" s="116"/>
      <c r="BF335" s="116"/>
      <c r="BG335" s="116"/>
      <c r="BH335" s="116"/>
      <c r="BI335" s="116"/>
      <c r="BJ335" s="116"/>
      <c r="BK335" s="117"/>
    </row>
    <row r="336" spans="1:63" s="3" customFormat="1">
      <c r="A336" s="16"/>
      <c r="B336" s="16"/>
      <c r="C336" s="16"/>
      <c r="D336" s="275"/>
      <c r="E336" s="275"/>
      <c r="F336" s="275"/>
      <c r="G336" s="275"/>
      <c r="H336" s="275"/>
      <c r="I336" s="275"/>
      <c r="J336" s="275"/>
      <c r="K336" s="275"/>
      <c r="L336" s="275"/>
      <c r="M336" s="275"/>
      <c r="N336" s="275"/>
      <c r="O336" s="275"/>
      <c r="P336" s="275"/>
      <c r="Q336" s="275"/>
      <c r="R336" s="275"/>
      <c r="S336" s="275"/>
      <c r="T336" s="275"/>
      <c r="U336" s="275"/>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16"/>
      <c r="AU336" s="116"/>
      <c r="AV336" s="116"/>
      <c r="AW336" s="116"/>
      <c r="AX336" s="116"/>
      <c r="AY336" s="116"/>
      <c r="AZ336" s="116"/>
      <c r="BA336" s="116"/>
      <c r="BB336" s="116"/>
      <c r="BC336" s="116"/>
      <c r="BD336" s="116"/>
      <c r="BE336" s="116"/>
      <c r="BF336" s="116"/>
      <c r="BG336" s="116"/>
      <c r="BH336" s="116"/>
      <c r="BI336" s="116"/>
      <c r="BJ336" s="116"/>
      <c r="BK336" s="117"/>
    </row>
    <row r="337" spans="1:63" s="3" customFormat="1">
      <c r="A337" s="16"/>
      <c r="B337" s="16"/>
      <c r="C337" s="16"/>
      <c r="D337" s="275"/>
      <c r="E337" s="275"/>
      <c r="F337" s="275"/>
      <c r="G337" s="275"/>
      <c r="H337" s="275"/>
      <c r="I337" s="275"/>
      <c r="J337" s="275"/>
      <c r="K337" s="275"/>
      <c r="L337" s="275"/>
      <c r="M337" s="275"/>
      <c r="N337" s="275"/>
      <c r="O337" s="275"/>
      <c r="P337" s="275"/>
      <c r="Q337" s="275"/>
      <c r="R337" s="275"/>
      <c r="S337" s="275"/>
      <c r="T337" s="275"/>
      <c r="U337" s="275"/>
      <c r="V337" s="16"/>
      <c r="W337" s="16"/>
      <c r="X337" s="16"/>
      <c r="Y337" s="16"/>
      <c r="Z337" s="16"/>
      <c r="AA337" s="16"/>
      <c r="AB337" s="16"/>
      <c r="AC337" s="16"/>
      <c r="AD337" s="16"/>
      <c r="AE337" s="16"/>
      <c r="AF337" s="16"/>
      <c r="AG337" s="16"/>
      <c r="AH337" s="16"/>
      <c r="AI337" s="16"/>
      <c r="AJ337" s="16"/>
      <c r="AK337" s="16"/>
      <c r="AL337" s="16"/>
      <c r="AM337" s="16"/>
      <c r="AN337" s="16"/>
      <c r="AO337" s="16"/>
      <c r="AP337" s="16"/>
      <c r="AQ337" s="16"/>
      <c r="AR337" s="16"/>
      <c r="AS337" s="16"/>
      <c r="AT337" s="116"/>
      <c r="AU337" s="116"/>
      <c r="AV337" s="116"/>
      <c r="AW337" s="116"/>
      <c r="AX337" s="116"/>
      <c r="AY337" s="116"/>
      <c r="AZ337" s="116"/>
      <c r="BA337" s="116"/>
      <c r="BB337" s="116"/>
      <c r="BC337" s="116"/>
      <c r="BD337" s="116"/>
      <c r="BE337" s="116"/>
      <c r="BF337" s="116"/>
      <c r="BG337" s="116"/>
      <c r="BH337" s="116"/>
      <c r="BI337" s="116"/>
      <c r="BJ337" s="116"/>
      <c r="BK337" s="117"/>
    </row>
    <row r="338" spans="1:63" s="3" customFormat="1">
      <c r="A338" s="16"/>
      <c r="B338" s="16"/>
      <c r="C338" s="16"/>
      <c r="D338" s="275"/>
      <c r="E338" s="275"/>
      <c r="F338" s="275"/>
      <c r="G338" s="275"/>
      <c r="H338" s="275"/>
      <c r="I338" s="275"/>
      <c r="J338" s="275"/>
      <c r="K338" s="275"/>
      <c r="L338" s="275"/>
      <c r="M338" s="275"/>
      <c r="N338" s="275"/>
      <c r="O338" s="275"/>
      <c r="P338" s="275"/>
      <c r="Q338" s="275"/>
      <c r="R338" s="275"/>
      <c r="S338" s="275"/>
      <c r="T338" s="275"/>
      <c r="U338" s="275"/>
      <c r="V338" s="16"/>
      <c r="W338" s="16"/>
      <c r="X338" s="16"/>
      <c r="Y338" s="16"/>
      <c r="Z338" s="16"/>
      <c r="AA338" s="16"/>
      <c r="AB338" s="16"/>
      <c r="AC338" s="16"/>
      <c r="AD338" s="16"/>
      <c r="AE338" s="16"/>
      <c r="AF338" s="16"/>
      <c r="AG338" s="16"/>
      <c r="AH338" s="16"/>
      <c r="AI338" s="16"/>
      <c r="AJ338" s="16"/>
      <c r="AK338" s="16"/>
      <c r="AL338" s="16"/>
      <c r="AM338" s="16"/>
      <c r="AN338" s="16"/>
      <c r="AO338" s="16"/>
      <c r="AP338" s="16"/>
      <c r="AQ338" s="16"/>
      <c r="AR338" s="16"/>
      <c r="AS338" s="16"/>
      <c r="AT338" s="116"/>
      <c r="AU338" s="116"/>
      <c r="AV338" s="116"/>
      <c r="AW338" s="116"/>
      <c r="AX338" s="116"/>
      <c r="AY338" s="116"/>
      <c r="AZ338" s="116"/>
      <c r="BA338" s="116"/>
      <c r="BB338" s="116"/>
      <c r="BC338" s="116"/>
      <c r="BD338" s="116"/>
      <c r="BE338" s="116"/>
      <c r="BF338" s="116"/>
      <c r="BG338" s="116"/>
      <c r="BH338" s="116"/>
      <c r="BI338" s="116"/>
      <c r="BJ338" s="116"/>
      <c r="BK338" s="117"/>
    </row>
    <row r="339" spans="1:63" s="3" customFormat="1">
      <c r="A339" s="16"/>
      <c r="B339" s="16"/>
      <c r="C339" s="16"/>
      <c r="D339" s="275"/>
      <c r="E339" s="275"/>
      <c r="F339" s="275"/>
      <c r="G339" s="275"/>
      <c r="H339" s="275"/>
      <c r="I339" s="275"/>
      <c r="J339" s="275"/>
      <c r="K339" s="275"/>
      <c r="L339" s="275"/>
      <c r="M339" s="275"/>
      <c r="N339" s="275"/>
      <c r="O339" s="275"/>
      <c r="P339" s="275"/>
      <c r="Q339" s="275"/>
      <c r="R339" s="275"/>
      <c r="S339" s="275"/>
      <c r="T339" s="275"/>
      <c r="U339" s="275"/>
      <c r="V339" s="16"/>
      <c r="W339" s="16"/>
      <c r="X339" s="16"/>
      <c r="Y339" s="16"/>
      <c r="Z339" s="16"/>
      <c r="AA339" s="16"/>
      <c r="AB339" s="16"/>
      <c r="AC339" s="16"/>
      <c r="AD339" s="16"/>
      <c r="AE339" s="16"/>
      <c r="AF339" s="16"/>
      <c r="AG339" s="16"/>
      <c r="AH339" s="16"/>
      <c r="AI339" s="16"/>
      <c r="AJ339" s="16"/>
      <c r="AK339" s="16"/>
      <c r="AL339" s="16"/>
      <c r="AM339" s="16"/>
      <c r="AN339" s="16"/>
      <c r="AO339" s="16"/>
      <c r="AP339" s="16"/>
      <c r="AQ339" s="16"/>
      <c r="AR339" s="16"/>
      <c r="AS339" s="16"/>
      <c r="AT339" s="116"/>
      <c r="AU339" s="116"/>
      <c r="AV339" s="116"/>
      <c r="AW339" s="116"/>
      <c r="AX339" s="116"/>
      <c r="AY339" s="116"/>
      <c r="AZ339" s="116"/>
      <c r="BA339" s="116"/>
      <c r="BB339" s="116"/>
      <c r="BC339" s="116"/>
      <c r="BD339" s="116"/>
      <c r="BE339" s="116"/>
      <c r="BF339" s="116"/>
      <c r="BG339" s="116"/>
      <c r="BH339" s="116"/>
      <c r="BI339" s="116"/>
      <c r="BJ339" s="116"/>
      <c r="BK339" s="117"/>
    </row>
    <row r="340" spans="1:63" s="3" customFormat="1">
      <c r="A340" s="16"/>
      <c r="B340" s="16"/>
      <c r="C340" s="16"/>
      <c r="D340" s="275"/>
      <c r="E340" s="275"/>
      <c r="F340" s="275"/>
      <c r="G340" s="275"/>
      <c r="H340" s="275"/>
      <c r="I340" s="275"/>
      <c r="J340" s="275"/>
      <c r="K340" s="275"/>
      <c r="L340" s="275"/>
      <c r="M340" s="275"/>
      <c r="N340" s="275"/>
      <c r="O340" s="275"/>
      <c r="P340" s="275"/>
      <c r="Q340" s="275"/>
      <c r="R340" s="275"/>
      <c r="S340" s="275"/>
      <c r="T340" s="275"/>
      <c r="U340" s="275"/>
      <c r="V340" s="16"/>
      <c r="W340" s="16"/>
      <c r="X340" s="16"/>
      <c r="Y340" s="16"/>
      <c r="Z340" s="16"/>
      <c r="AA340" s="16"/>
      <c r="AB340" s="16"/>
      <c r="AC340" s="16"/>
      <c r="AD340" s="16"/>
      <c r="AE340" s="16"/>
      <c r="AF340" s="16"/>
      <c r="AG340" s="16"/>
      <c r="AH340" s="16"/>
      <c r="AI340" s="16"/>
      <c r="AJ340" s="16"/>
      <c r="AK340" s="16"/>
      <c r="AL340" s="16"/>
      <c r="AM340" s="16"/>
      <c r="AN340" s="16"/>
      <c r="AO340" s="16"/>
      <c r="AP340" s="16"/>
      <c r="AQ340" s="16"/>
      <c r="AR340" s="16"/>
      <c r="AS340" s="16"/>
      <c r="AT340" s="116"/>
      <c r="AU340" s="116"/>
      <c r="AV340" s="116"/>
      <c r="AW340" s="116"/>
      <c r="AX340" s="116"/>
      <c r="AY340" s="116"/>
      <c r="AZ340" s="116"/>
      <c r="BA340" s="116"/>
      <c r="BB340" s="116"/>
      <c r="BC340" s="116"/>
      <c r="BD340" s="116"/>
      <c r="BE340" s="116"/>
      <c r="BF340" s="116"/>
      <c r="BG340" s="116"/>
      <c r="BH340" s="116"/>
      <c r="BI340" s="116"/>
      <c r="BJ340" s="116"/>
      <c r="BK340" s="117"/>
    </row>
    <row r="341" spans="1:63" s="3" customFormat="1">
      <c r="A341" s="16"/>
      <c r="B341" s="16"/>
      <c r="C341" s="16"/>
      <c r="D341" s="275"/>
      <c r="E341" s="275"/>
      <c r="F341" s="275"/>
      <c r="G341" s="275"/>
      <c r="H341" s="275"/>
      <c r="I341" s="275"/>
      <c r="J341" s="275"/>
      <c r="K341" s="275"/>
      <c r="L341" s="275"/>
      <c r="M341" s="275"/>
      <c r="N341" s="275"/>
      <c r="O341" s="275"/>
      <c r="P341" s="275"/>
      <c r="Q341" s="275"/>
      <c r="R341" s="275"/>
      <c r="S341" s="275"/>
      <c r="T341" s="275"/>
      <c r="U341" s="275"/>
      <c r="V341" s="16"/>
      <c r="W341" s="16"/>
      <c r="X341" s="16"/>
      <c r="Y341" s="16"/>
      <c r="Z341" s="16"/>
      <c r="AA341" s="16"/>
      <c r="AB341" s="16"/>
      <c r="AC341" s="16"/>
      <c r="AD341" s="16"/>
      <c r="AE341" s="16"/>
      <c r="AF341" s="16"/>
      <c r="AG341" s="16"/>
      <c r="AH341" s="16"/>
      <c r="AI341" s="16"/>
      <c r="AJ341" s="16"/>
      <c r="AK341" s="16"/>
      <c r="AL341" s="16"/>
      <c r="AM341" s="16"/>
      <c r="AN341" s="16"/>
      <c r="AO341" s="16"/>
      <c r="AP341" s="16"/>
      <c r="AQ341" s="16"/>
      <c r="AR341" s="16"/>
      <c r="AS341" s="16"/>
      <c r="AT341" s="116"/>
      <c r="AU341" s="116"/>
      <c r="AV341" s="116"/>
      <c r="AW341" s="116"/>
      <c r="AX341" s="116"/>
      <c r="AY341" s="116"/>
      <c r="AZ341" s="116"/>
      <c r="BA341" s="116"/>
      <c r="BB341" s="116"/>
      <c r="BC341" s="116"/>
      <c r="BD341" s="116"/>
      <c r="BE341" s="116"/>
      <c r="BF341" s="116"/>
      <c r="BG341" s="116"/>
      <c r="BH341" s="116"/>
      <c r="BI341" s="116"/>
      <c r="BJ341" s="116"/>
      <c r="BK341" s="117"/>
    </row>
    <row r="342" spans="1:63" s="3" customFormat="1">
      <c r="A342" s="16"/>
      <c r="B342" s="16"/>
      <c r="C342" s="16"/>
      <c r="D342" s="275"/>
      <c r="E342" s="275"/>
      <c r="F342" s="275"/>
      <c r="G342" s="275"/>
      <c r="H342" s="275"/>
      <c r="I342" s="275"/>
      <c r="J342" s="275"/>
      <c r="K342" s="275"/>
      <c r="L342" s="275"/>
      <c r="M342" s="275"/>
      <c r="N342" s="275"/>
      <c r="O342" s="275"/>
      <c r="P342" s="275"/>
      <c r="Q342" s="275"/>
      <c r="R342" s="275"/>
      <c r="S342" s="275"/>
      <c r="T342" s="275"/>
      <c r="U342" s="275"/>
      <c r="V342" s="16"/>
      <c r="W342" s="16"/>
      <c r="X342" s="16"/>
      <c r="Y342" s="16"/>
      <c r="Z342" s="16"/>
      <c r="AA342" s="16"/>
      <c r="AB342" s="16"/>
      <c r="AC342" s="16"/>
      <c r="AD342" s="16"/>
      <c r="AE342" s="16"/>
      <c r="AF342" s="16"/>
      <c r="AG342" s="16"/>
      <c r="AH342" s="16"/>
      <c r="AI342" s="16"/>
      <c r="AJ342" s="16"/>
      <c r="AK342" s="16"/>
      <c r="AL342" s="16"/>
      <c r="AM342" s="16"/>
      <c r="AN342" s="16"/>
      <c r="AO342" s="16"/>
      <c r="AP342" s="16"/>
      <c r="AQ342" s="16"/>
      <c r="AR342" s="16"/>
      <c r="AS342" s="16"/>
      <c r="AT342" s="116"/>
      <c r="AU342" s="116"/>
      <c r="AV342" s="116"/>
      <c r="AW342" s="116"/>
      <c r="AX342" s="116"/>
      <c r="AY342" s="116"/>
      <c r="AZ342" s="116"/>
      <c r="BA342" s="116"/>
      <c r="BB342" s="116"/>
      <c r="BC342" s="116"/>
      <c r="BD342" s="116"/>
      <c r="BE342" s="116"/>
      <c r="BF342" s="116"/>
      <c r="BG342" s="116"/>
      <c r="BH342" s="116"/>
      <c r="BI342" s="116"/>
      <c r="BJ342" s="116"/>
      <c r="BK342" s="117"/>
    </row>
    <row r="343" spans="1:63" s="3" customFormat="1">
      <c r="A343" s="16"/>
      <c r="B343" s="16"/>
      <c r="C343" s="16"/>
      <c r="D343" s="275"/>
      <c r="E343" s="275"/>
      <c r="F343" s="275"/>
      <c r="G343" s="275"/>
      <c r="H343" s="275"/>
      <c r="I343" s="275"/>
      <c r="J343" s="275"/>
      <c r="K343" s="275"/>
      <c r="L343" s="275"/>
      <c r="M343" s="275"/>
      <c r="N343" s="275"/>
      <c r="O343" s="275"/>
      <c r="P343" s="275"/>
      <c r="Q343" s="275"/>
      <c r="R343" s="275"/>
      <c r="S343" s="275"/>
      <c r="T343" s="275"/>
      <c r="U343" s="275"/>
      <c r="V343" s="16"/>
      <c r="W343" s="16"/>
      <c r="X343" s="16"/>
      <c r="Y343" s="16"/>
      <c r="Z343" s="16"/>
      <c r="AA343" s="16"/>
      <c r="AB343" s="16"/>
      <c r="AC343" s="16"/>
      <c r="AD343" s="16"/>
      <c r="AE343" s="16"/>
      <c r="AF343" s="16"/>
      <c r="AG343" s="16"/>
      <c r="AH343" s="16"/>
      <c r="AI343" s="16"/>
      <c r="AJ343" s="16"/>
      <c r="AK343" s="16"/>
      <c r="AL343" s="16"/>
      <c r="AM343" s="16"/>
      <c r="AN343" s="16"/>
      <c r="AO343" s="16"/>
      <c r="AP343" s="16"/>
      <c r="AQ343" s="16"/>
      <c r="AR343" s="16"/>
      <c r="AS343" s="16"/>
      <c r="AT343" s="116"/>
      <c r="AU343" s="116"/>
      <c r="AV343" s="116"/>
      <c r="AW343" s="116"/>
      <c r="AX343" s="116"/>
      <c r="AY343" s="116"/>
      <c r="AZ343" s="116"/>
      <c r="BA343" s="116"/>
      <c r="BB343" s="116"/>
      <c r="BC343" s="116"/>
      <c r="BD343" s="116"/>
      <c r="BE343" s="116"/>
      <c r="BF343" s="116"/>
      <c r="BG343" s="116"/>
      <c r="BH343" s="116"/>
      <c r="BI343" s="116"/>
      <c r="BJ343" s="116"/>
      <c r="BK343" s="117"/>
    </row>
    <row r="344" spans="1:63" s="3" customFormat="1">
      <c r="A344" s="16"/>
      <c r="B344" s="16"/>
      <c r="C344" s="16"/>
      <c r="D344" s="275"/>
      <c r="E344" s="275"/>
      <c r="F344" s="275"/>
      <c r="G344" s="275"/>
      <c r="H344" s="275"/>
      <c r="I344" s="275"/>
      <c r="J344" s="275"/>
      <c r="K344" s="275"/>
      <c r="L344" s="275"/>
      <c r="M344" s="275"/>
      <c r="N344" s="275"/>
      <c r="O344" s="275"/>
      <c r="P344" s="275"/>
      <c r="Q344" s="275"/>
      <c r="R344" s="275"/>
      <c r="S344" s="275"/>
      <c r="T344" s="275"/>
      <c r="U344" s="275"/>
      <c r="V344" s="16"/>
      <c r="W344" s="16"/>
      <c r="X344" s="16"/>
      <c r="Y344" s="16"/>
      <c r="Z344" s="16"/>
      <c r="AA344" s="16"/>
      <c r="AB344" s="16"/>
      <c r="AC344" s="16"/>
      <c r="AD344" s="16"/>
      <c r="AE344" s="16"/>
      <c r="AF344" s="16"/>
      <c r="AG344" s="16"/>
      <c r="AH344" s="16"/>
      <c r="AI344" s="16"/>
      <c r="AJ344" s="16"/>
      <c r="AK344" s="16"/>
      <c r="AL344" s="16"/>
      <c r="AM344" s="16"/>
      <c r="AN344" s="16"/>
      <c r="AO344" s="16"/>
      <c r="AP344" s="16"/>
      <c r="AQ344" s="16"/>
      <c r="AR344" s="16"/>
      <c r="AS344" s="16"/>
      <c r="AT344" s="116"/>
      <c r="AU344" s="116"/>
      <c r="AV344" s="116"/>
      <c r="AW344" s="116"/>
      <c r="AX344" s="116"/>
      <c r="AY344" s="116"/>
      <c r="AZ344" s="116"/>
      <c r="BA344" s="116"/>
      <c r="BB344" s="116"/>
      <c r="BC344" s="116"/>
      <c r="BD344" s="116"/>
      <c r="BE344" s="116"/>
      <c r="BF344" s="116"/>
      <c r="BG344" s="116"/>
      <c r="BH344" s="116"/>
      <c r="BI344" s="116"/>
      <c r="BJ344" s="116"/>
      <c r="BK344" s="117"/>
    </row>
    <row r="345" spans="1:63" s="3" customFormat="1">
      <c r="A345" s="16"/>
      <c r="B345" s="16"/>
      <c r="C345" s="16"/>
      <c r="D345" s="275"/>
      <c r="E345" s="275"/>
      <c r="F345" s="275"/>
      <c r="G345" s="275"/>
      <c r="H345" s="275"/>
      <c r="I345" s="275"/>
      <c r="J345" s="275"/>
      <c r="K345" s="275"/>
      <c r="L345" s="275"/>
      <c r="M345" s="275"/>
      <c r="N345" s="275"/>
      <c r="O345" s="275"/>
      <c r="P345" s="275"/>
      <c r="Q345" s="275"/>
      <c r="R345" s="275"/>
      <c r="S345" s="275"/>
      <c r="T345" s="275"/>
      <c r="U345" s="275"/>
      <c r="V345" s="16"/>
      <c r="W345" s="16"/>
      <c r="X345" s="16"/>
      <c r="Y345" s="16"/>
      <c r="Z345" s="16"/>
      <c r="AA345" s="16"/>
      <c r="AB345" s="16"/>
      <c r="AC345" s="16"/>
      <c r="AD345" s="16"/>
      <c r="AE345" s="16"/>
      <c r="AF345" s="16"/>
      <c r="AG345" s="16"/>
      <c r="AH345" s="16"/>
      <c r="AI345" s="16"/>
      <c r="AJ345" s="16"/>
      <c r="AK345" s="16"/>
      <c r="AL345" s="16"/>
      <c r="AM345" s="16"/>
      <c r="AN345" s="16"/>
      <c r="AO345" s="16"/>
      <c r="AP345" s="16"/>
      <c r="AQ345" s="16"/>
      <c r="AR345" s="16"/>
      <c r="AS345" s="16"/>
      <c r="AT345" s="116"/>
      <c r="AU345" s="116"/>
      <c r="AV345" s="116"/>
      <c r="AW345" s="116"/>
      <c r="AX345" s="116"/>
      <c r="AY345" s="116"/>
      <c r="AZ345" s="116"/>
      <c r="BA345" s="116"/>
      <c r="BB345" s="116"/>
      <c r="BC345" s="116"/>
      <c r="BD345" s="116"/>
      <c r="BE345" s="116"/>
      <c r="BF345" s="116"/>
      <c r="BG345" s="116"/>
      <c r="BH345" s="116"/>
      <c r="BI345" s="116"/>
      <c r="BJ345" s="116"/>
      <c r="BK345" s="117"/>
    </row>
    <row r="346" spans="1:63" s="3" customFormat="1">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c r="AD346" s="16"/>
      <c r="AE346" s="16"/>
      <c r="AF346" s="16"/>
      <c r="AG346" s="16"/>
      <c r="AH346" s="16"/>
      <c r="AI346" s="16"/>
      <c r="AJ346" s="16"/>
      <c r="AK346" s="16"/>
      <c r="AL346" s="16"/>
      <c r="AM346" s="16"/>
      <c r="AN346" s="16"/>
      <c r="AO346" s="16"/>
      <c r="AP346" s="16"/>
      <c r="AQ346" s="16"/>
      <c r="AR346" s="16"/>
      <c r="AS346" s="16"/>
      <c r="AT346" s="116"/>
      <c r="AU346" s="116"/>
      <c r="AV346" s="116"/>
      <c r="AW346" s="116"/>
      <c r="AX346" s="116"/>
      <c r="AY346" s="116"/>
      <c r="AZ346" s="116"/>
      <c r="BA346" s="116"/>
      <c r="BB346" s="116"/>
      <c r="BC346" s="116"/>
      <c r="BD346" s="116"/>
      <c r="BE346" s="116"/>
      <c r="BF346" s="116"/>
      <c r="BG346" s="116"/>
      <c r="BH346" s="116"/>
      <c r="BI346" s="116"/>
      <c r="BJ346" s="116"/>
      <c r="BK346" s="117"/>
    </row>
    <row r="347" spans="1:63" s="3" customFormat="1">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c r="AD347" s="16"/>
      <c r="AE347" s="16"/>
      <c r="AF347" s="16"/>
      <c r="AG347" s="16"/>
      <c r="AH347" s="16"/>
      <c r="AI347" s="16"/>
      <c r="AJ347" s="16"/>
      <c r="AK347" s="16"/>
      <c r="AL347" s="16"/>
      <c r="AM347" s="16"/>
      <c r="AN347" s="16"/>
      <c r="AO347" s="16"/>
      <c r="AP347" s="16"/>
      <c r="AQ347" s="16"/>
      <c r="AR347" s="16"/>
      <c r="AS347" s="16"/>
      <c r="AT347" s="116"/>
      <c r="AU347" s="116"/>
      <c r="AV347" s="116"/>
      <c r="AW347" s="116"/>
      <c r="AX347" s="116"/>
      <c r="AY347" s="116"/>
      <c r="AZ347" s="116"/>
      <c r="BA347" s="116"/>
      <c r="BB347" s="116"/>
      <c r="BC347" s="116"/>
      <c r="BD347" s="116"/>
      <c r="BE347" s="116"/>
      <c r="BF347" s="116"/>
      <c r="BG347" s="116"/>
      <c r="BH347" s="116"/>
      <c r="BI347" s="116"/>
      <c r="BJ347" s="116"/>
      <c r="BK347" s="117"/>
    </row>
    <row r="348" spans="1:63" s="3" customFormat="1">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c r="AD348" s="16"/>
      <c r="AE348" s="16"/>
      <c r="AF348" s="16"/>
      <c r="AG348" s="16"/>
      <c r="AH348" s="16"/>
      <c r="AI348" s="16"/>
      <c r="AJ348" s="16"/>
      <c r="AK348" s="16"/>
      <c r="AL348" s="16"/>
      <c r="AM348" s="16"/>
      <c r="AN348" s="16"/>
      <c r="AO348" s="16"/>
      <c r="AP348" s="16"/>
      <c r="AQ348" s="16"/>
      <c r="AR348" s="16"/>
      <c r="AS348" s="16"/>
      <c r="AT348" s="116"/>
      <c r="AU348" s="116"/>
      <c r="AV348" s="116"/>
      <c r="AW348" s="116"/>
      <c r="AX348" s="116"/>
      <c r="AY348" s="116"/>
      <c r="AZ348" s="116"/>
      <c r="BA348" s="116"/>
      <c r="BB348" s="116"/>
      <c r="BC348" s="116"/>
      <c r="BD348" s="116"/>
      <c r="BE348" s="116"/>
      <c r="BF348" s="116"/>
      <c r="BG348" s="116"/>
      <c r="BH348" s="116"/>
      <c r="BI348" s="116"/>
      <c r="BJ348" s="116"/>
      <c r="BK348" s="117"/>
    </row>
    <row r="349" spans="1:63" s="3" customFormat="1">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c r="AD349" s="16"/>
      <c r="AE349" s="16"/>
      <c r="AF349" s="16"/>
      <c r="AG349" s="16"/>
      <c r="AH349" s="16"/>
      <c r="AI349" s="16"/>
      <c r="AJ349" s="16"/>
      <c r="AK349" s="16"/>
      <c r="AL349" s="16"/>
      <c r="AM349" s="16"/>
      <c r="AN349" s="16"/>
      <c r="AO349" s="16"/>
      <c r="AP349" s="16"/>
      <c r="AQ349" s="16"/>
      <c r="AR349" s="16"/>
      <c r="AS349" s="16"/>
      <c r="AT349" s="116"/>
      <c r="AU349" s="116"/>
      <c r="AV349" s="116"/>
      <c r="AW349" s="116"/>
      <c r="AX349" s="116"/>
      <c r="AY349" s="116"/>
      <c r="AZ349" s="116"/>
      <c r="BA349" s="116"/>
      <c r="BB349" s="116"/>
      <c r="BC349" s="116"/>
      <c r="BD349" s="116"/>
      <c r="BE349" s="116"/>
      <c r="BF349" s="116"/>
      <c r="BG349" s="116"/>
      <c r="BH349" s="116"/>
      <c r="BI349" s="116"/>
      <c r="BJ349" s="116"/>
      <c r="BK349" s="117"/>
    </row>
    <row r="350" spans="1:63" s="3" customFormat="1">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c r="AE350" s="16"/>
      <c r="AF350" s="16"/>
      <c r="AG350" s="16"/>
      <c r="AH350" s="16"/>
      <c r="AI350" s="16"/>
      <c r="AJ350" s="16"/>
      <c r="AK350" s="16"/>
      <c r="AL350" s="16"/>
      <c r="AM350" s="16"/>
      <c r="AN350" s="16"/>
      <c r="AO350" s="16"/>
      <c r="AP350" s="16"/>
      <c r="AQ350" s="16"/>
      <c r="AR350" s="16"/>
      <c r="AS350" s="16"/>
      <c r="AT350" s="116"/>
      <c r="AU350" s="116"/>
      <c r="AV350" s="116"/>
      <c r="AW350" s="116"/>
      <c r="AX350" s="116"/>
      <c r="AY350" s="116"/>
      <c r="AZ350" s="116"/>
      <c r="BA350" s="116"/>
      <c r="BB350" s="116"/>
      <c r="BC350" s="116"/>
      <c r="BD350" s="116"/>
      <c r="BE350" s="116"/>
      <c r="BF350" s="116"/>
      <c r="BG350" s="116"/>
      <c r="BH350" s="116"/>
      <c r="BI350" s="116"/>
      <c r="BJ350" s="116"/>
      <c r="BK350" s="117"/>
    </row>
    <row r="351" spans="1:63" s="3" customFormat="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c r="AD351" s="16"/>
      <c r="AE351" s="16"/>
      <c r="AF351" s="16"/>
      <c r="AG351" s="16"/>
      <c r="AH351" s="16"/>
      <c r="AI351" s="16"/>
      <c r="AJ351" s="16"/>
      <c r="AK351" s="16"/>
      <c r="AL351" s="16"/>
      <c r="AM351" s="16"/>
      <c r="AN351" s="16"/>
      <c r="AO351" s="16"/>
      <c r="AP351" s="16"/>
      <c r="AQ351" s="16"/>
      <c r="AR351" s="16"/>
      <c r="AS351" s="16"/>
      <c r="AT351" s="116"/>
      <c r="AU351" s="116"/>
      <c r="AV351" s="116"/>
      <c r="AW351" s="116"/>
      <c r="AX351" s="116"/>
      <c r="AY351" s="116"/>
      <c r="AZ351" s="116"/>
      <c r="BA351" s="116"/>
      <c r="BB351" s="116"/>
      <c r="BC351" s="116"/>
      <c r="BD351" s="116"/>
      <c r="BE351" s="116"/>
      <c r="BF351" s="116"/>
      <c r="BG351" s="116"/>
      <c r="BH351" s="116"/>
      <c r="BI351" s="116"/>
      <c r="BJ351" s="116"/>
      <c r="BK351" s="117"/>
    </row>
    <row r="352" spans="1:63" s="3" customFormat="1">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c r="AD352" s="16"/>
      <c r="AE352" s="16"/>
      <c r="AF352" s="16"/>
      <c r="AG352" s="16"/>
      <c r="AH352" s="16"/>
      <c r="AI352" s="16"/>
      <c r="AJ352" s="16"/>
      <c r="AK352" s="16"/>
      <c r="AL352" s="16"/>
      <c r="AM352" s="16"/>
      <c r="AN352" s="16"/>
      <c r="AO352" s="16"/>
      <c r="AP352" s="16"/>
      <c r="AQ352" s="16"/>
      <c r="AR352" s="16"/>
      <c r="AS352" s="16"/>
      <c r="AT352" s="116"/>
      <c r="AU352" s="116"/>
      <c r="AV352" s="116"/>
      <c r="AW352" s="116"/>
      <c r="AX352" s="116"/>
      <c r="AY352" s="116"/>
      <c r="AZ352" s="116"/>
      <c r="BA352" s="116"/>
      <c r="BB352" s="116"/>
      <c r="BC352" s="116"/>
      <c r="BD352" s="116"/>
      <c r="BE352" s="116"/>
      <c r="BF352" s="116"/>
      <c r="BG352" s="116"/>
      <c r="BH352" s="116"/>
      <c r="BI352" s="116"/>
      <c r="BJ352" s="116"/>
      <c r="BK352" s="117"/>
    </row>
    <row r="353" spans="1:63" s="3" customFormat="1">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c r="AD353" s="16"/>
      <c r="AE353" s="16"/>
      <c r="AF353" s="16"/>
      <c r="AG353" s="16"/>
      <c r="AH353" s="16"/>
      <c r="AI353" s="16"/>
      <c r="AJ353" s="16"/>
      <c r="AK353" s="16"/>
      <c r="AL353" s="16"/>
      <c r="AM353" s="16"/>
      <c r="AN353" s="16"/>
      <c r="AO353" s="16"/>
      <c r="AP353" s="16"/>
      <c r="AQ353" s="16"/>
      <c r="AR353" s="16"/>
      <c r="AS353" s="16"/>
      <c r="AT353" s="116"/>
      <c r="AU353" s="116"/>
      <c r="AV353" s="116"/>
      <c r="AW353" s="116"/>
      <c r="AX353" s="116"/>
      <c r="AY353" s="116"/>
      <c r="AZ353" s="116"/>
      <c r="BA353" s="116"/>
      <c r="BB353" s="116"/>
      <c r="BC353" s="116"/>
      <c r="BD353" s="116"/>
      <c r="BE353" s="116"/>
      <c r="BF353" s="116"/>
      <c r="BG353" s="116"/>
      <c r="BH353" s="116"/>
      <c r="BI353" s="116"/>
      <c r="BJ353" s="116"/>
      <c r="BK353" s="117"/>
    </row>
    <row r="354" spans="1:63" s="3" customFormat="1">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c r="AD354" s="16"/>
      <c r="AE354" s="16"/>
      <c r="AF354" s="16"/>
      <c r="AG354" s="16"/>
      <c r="AH354" s="16"/>
      <c r="AI354" s="16"/>
      <c r="AJ354" s="16"/>
      <c r="AK354" s="16"/>
      <c r="AL354" s="16"/>
      <c r="AM354" s="16"/>
      <c r="AN354" s="16"/>
      <c r="AO354" s="16"/>
      <c r="AP354" s="16"/>
      <c r="AQ354" s="16"/>
      <c r="AR354" s="16"/>
      <c r="AS354" s="16"/>
      <c r="AT354" s="116"/>
      <c r="AU354" s="116"/>
      <c r="AV354" s="116"/>
      <c r="AW354" s="116"/>
      <c r="AX354" s="116"/>
      <c r="AY354" s="116"/>
      <c r="AZ354" s="116"/>
      <c r="BA354" s="116"/>
      <c r="BB354" s="116"/>
      <c r="BC354" s="116"/>
      <c r="BD354" s="116"/>
      <c r="BE354" s="116"/>
      <c r="BF354" s="116"/>
      <c r="BG354" s="116"/>
      <c r="BH354" s="116"/>
      <c r="BI354" s="116"/>
      <c r="BJ354" s="116"/>
      <c r="BK354" s="117"/>
    </row>
    <row r="355" spans="1:63" s="3" customFormat="1">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c r="AD355" s="16"/>
      <c r="AE355" s="16"/>
      <c r="AF355" s="16"/>
      <c r="AG355" s="16"/>
      <c r="AH355" s="16"/>
      <c r="AI355" s="16"/>
      <c r="AJ355" s="16"/>
      <c r="AK355" s="16"/>
      <c r="AL355" s="16"/>
      <c r="AM355" s="16"/>
      <c r="AN355" s="16"/>
      <c r="AO355" s="16"/>
      <c r="AP355" s="16"/>
      <c r="AQ355" s="16"/>
      <c r="AR355" s="16"/>
      <c r="AS355" s="16"/>
      <c r="AT355" s="116"/>
      <c r="AU355" s="116"/>
      <c r="AV355" s="116"/>
      <c r="AW355" s="116"/>
      <c r="AX355" s="116"/>
      <c r="AY355" s="116"/>
      <c r="AZ355" s="116"/>
      <c r="BA355" s="116"/>
      <c r="BB355" s="116"/>
      <c r="BC355" s="116"/>
      <c r="BD355" s="116"/>
      <c r="BE355" s="116"/>
      <c r="BF355" s="116"/>
      <c r="BG355" s="116"/>
      <c r="BH355" s="116"/>
      <c r="BI355" s="116"/>
      <c r="BJ355" s="116"/>
      <c r="BK355" s="117"/>
    </row>
    <row r="356" spans="1:63" s="3" customFormat="1">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c r="AD356" s="16"/>
      <c r="AE356" s="16"/>
      <c r="AF356" s="16"/>
      <c r="AG356" s="16"/>
      <c r="AH356" s="16"/>
      <c r="AI356" s="16"/>
      <c r="AJ356" s="16"/>
      <c r="AK356" s="16"/>
      <c r="AL356" s="16"/>
      <c r="AM356" s="16"/>
      <c r="AN356" s="16"/>
      <c r="AO356" s="16"/>
      <c r="AP356" s="16"/>
      <c r="AQ356" s="16"/>
      <c r="AR356" s="16"/>
      <c r="AS356" s="16"/>
      <c r="AT356" s="116"/>
      <c r="AU356" s="116"/>
      <c r="AV356" s="116"/>
      <c r="AW356" s="116"/>
      <c r="AX356" s="116"/>
      <c r="AY356" s="116"/>
      <c r="AZ356" s="116"/>
      <c r="BA356" s="116"/>
      <c r="BB356" s="116"/>
      <c r="BC356" s="116"/>
      <c r="BD356" s="116"/>
      <c r="BE356" s="116"/>
      <c r="BF356" s="116"/>
      <c r="BG356" s="116"/>
      <c r="BH356" s="116"/>
      <c r="BI356" s="116"/>
      <c r="BJ356" s="116"/>
      <c r="BK356" s="117"/>
    </row>
    <row r="357" spans="1:63" s="3" customFormat="1">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c r="AD357" s="16"/>
      <c r="AE357" s="16"/>
      <c r="AF357" s="16"/>
      <c r="AG357" s="16"/>
      <c r="AH357" s="16"/>
      <c r="AI357" s="16"/>
      <c r="AJ357" s="16"/>
      <c r="AK357" s="16"/>
      <c r="AL357" s="16"/>
      <c r="AM357" s="16"/>
      <c r="AN357" s="16"/>
      <c r="AO357" s="16"/>
      <c r="AP357" s="16"/>
      <c r="AQ357" s="16"/>
      <c r="AR357" s="16"/>
      <c r="AS357" s="16"/>
      <c r="AT357" s="116"/>
      <c r="AU357" s="116"/>
      <c r="AV357" s="116"/>
      <c r="AW357" s="116"/>
      <c r="AX357" s="116"/>
      <c r="AY357" s="116"/>
      <c r="AZ357" s="116"/>
      <c r="BA357" s="116"/>
      <c r="BB357" s="116"/>
      <c r="BC357" s="116"/>
      <c r="BD357" s="116"/>
      <c r="BE357" s="116"/>
      <c r="BF357" s="116"/>
      <c r="BG357" s="116"/>
      <c r="BH357" s="116"/>
      <c r="BI357" s="116"/>
      <c r="BJ357" s="116"/>
      <c r="BK357" s="117"/>
    </row>
    <row r="358" spans="1:63" s="3" customFormat="1">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c r="AD358" s="16"/>
      <c r="AE358" s="16"/>
      <c r="AF358" s="16"/>
      <c r="AG358" s="16"/>
      <c r="AH358" s="16"/>
      <c r="AI358" s="16"/>
      <c r="AJ358" s="16"/>
      <c r="AK358" s="16"/>
      <c r="AL358" s="16"/>
      <c r="AM358" s="16"/>
      <c r="AN358" s="16"/>
      <c r="AO358" s="16"/>
      <c r="AP358" s="16"/>
      <c r="AQ358" s="16"/>
      <c r="AR358" s="16"/>
      <c r="AS358" s="16"/>
      <c r="AT358" s="116"/>
      <c r="AU358" s="116"/>
      <c r="AV358" s="116"/>
      <c r="AW358" s="116"/>
      <c r="AX358" s="116"/>
      <c r="AY358" s="116"/>
      <c r="AZ358" s="116"/>
      <c r="BA358" s="116"/>
      <c r="BB358" s="116"/>
      <c r="BC358" s="116"/>
      <c r="BD358" s="116"/>
      <c r="BE358" s="116"/>
      <c r="BF358" s="116"/>
      <c r="BG358" s="116"/>
      <c r="BH358" s="116"/>
      <c r="BI358" s="116"/>
      <c r="BJ358" s="116"/>
      <c r="BK358" s="117"/>
    </row>
    <row r="359" spans="1:63" s="3" customFormat="1">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c r="AD359" s="16"/>
      <c r="AE359" s="16"/>
      <c r="AF359" s="16"/>
      <c r="AG359" s="16"/>
      <c r="AH359" s="16"/>
      <c r="AI359" s="16"/>
      <c r="AJ359" s="16"/>
      <c r="AK359" s="16"/>
      <c r="AL359" s="16"/>
      <c r="AM359" s="16"/>
      <c r="AN359" s="16"/>
      <c r="AO359" s="16"/>
      <c r="AP359" s="16"/>
      <c r="AQ359" s="16"/>
      <c r="AR359" s="16"/>
      <c r="AS359" s="16"/>
      <c r="AT359" s="116"/>
      <c r="AU359" s="116"/>
      <c r="AV359" s="116"/>
      <c r="AW359" s="116"/>
      <c r="AX359" s="116"/>
      <c r="AY359" s="116"/>
      <c r="AZ359" s="116"/>
      <c r="BA359" s="116"/>
      <c r="BB359" s="116"/>
      <c r="BC359" s="116"/>
      <c r="BD359" s="116"/>
      <c r="BE359" s="116"/>
      <c r="BF359" s="116"/>
      <c r="BG359" s="116"/>
      <c r="BH359" s="116"/>
      <c r="BI359" s="116"/>
      <c r="BJ359" s="116"/>
      <c r="BK359" s="117"/>
    </row>
    <row r="360" spans="1:63" s="3" customFormat="1">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c r="AD360" s="16"/>
      <c r="AE360" s="16"/>
      <c r="AF360" s="16"/>
      <c r="AG360" s="16"/>
      <c r="AH360" s="16"/>
      <c r="AI360" s="16"/>
      <c r="AJ360" s="16"/>
      <c r="AK360" s="16"/>
      <c r="AL360" s="16"/>
      <c r="AM360" s="16"/>
      <c r="AN360" s="16"/>
      <c r="AO360" s="16"/>
      <c r="AP360" s="16"/>
      <c r="AQ360" s="16"/>
      <c r="AR360" s="16"/>
      <c r="AS360" s="16"/>
      <c r="AT360" s="116"/>
      <c r="AU360" s="116"/>
      <c r="AV360" s="116"/>
      <c r="AW360" s="116"/>
      <c r="AX360" s="116"/>
      <c r="AY360" s="116"/>
      <c r="AZ360" s="116"/>
      <c r="BA360" s="116"/>
      <c r="BB360" s="116"/>
      <c r="BC360" s="116"/>
      <c r="BD360" s="116"/>
      <c r="BE360" s="116"/>
      <c r="BF360" s="116"/>
      <c r="BG360" s="116"/>
      <c r="BH360" s="116"/>
      <c r="BI360" s="116"/>
      <c r="BJ360" s="116"/>
      <c r="BK360" s="117"/>
    </row>
    <row r="361" spans="1:63" s="3" customFormat="1">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c r="AD361" s="16"/>
      <c r="AE361" s="16"/>
      <c r="AF361" s="16"/>
      <c r="AG361" s="16"/>
      <c r="AH361" s="16"/>
      <c r="AI361" s="16"/>
      <c r="AJ361" s="16"/>
      <c r="AK361" s="16"/>
      <c r="AL361" s="16"/>
      <c r="AM361" s="16"/>
      <c r="AN361" s="16"/>
      <c r="AO361" s="16"/>
      <c r="AP361" s="16"/>
      <c r="AQ361" s="16"/>
      <c r="AR361" s="16"/>
      <c r="AS361" s="16"/>
      <c r="AT361" s="116"/>
      <c r="AU361" s="116"/>
      <c r="AV361" s="116"/>
      <c r="AW361" s="116"/>
      <c r="AX361" s="116"/>
      <c r="AY361" s="116"/>
      <c r="AZ361" s="116"/>
      <c r="BA361" s="116"/>
      <c r="BB361" s="116"/>
      <c r="BC361" s="116"/>
      <c r="BD361" s="116"/>
      <c r="BE361" s="116"/>
      <c r="BF361" s="116"/>
      <c r="BG361" s="116"/>
      <c r="BH361" s="116"/>
      <c r="BI361" s="116"/>
      <c r="BJ361" s="116"/>
      <c r="BK361" s="117"/>
    </row>
    <row r="362" spans="1:63" s="3" customFormat="1">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c r="AD362" s="16"/>
      <c r="AE362" s="16"/>
      <c r="AF362" s="16"/>
      <c r="AG362" s="16"/>
      <c r="AH362" s="16"/>
      <c r="AI362" s="16"/>
      <c r="AJ362" s="16"/>
      <c r="AK362" s="16"/>
      <c r="AL362" s="16"/>
      <c r="AM362" s="16"/>
      <c r="AN362" s="16"/>
      <c r="AO362" s="16"/>
      <c r="AP362" s="16"/>
      <c r="AQ362" s="16"/>
      <c r="AR362" s="16"/>
      <c r="AS362" s="16"/>
      <c r="AT362" s="116"/>
      <c r="AU362" s="116"/>
      <c r="AV362" s="116"/>
      <c r="AW362" s="116"/>
      <c r="AX362" s="116"/>
      <c r="AY362" s="116"/>
      <c r="AZ362" s="116"/>
      <c r="BA362" s="116"/>
      <c r="BB362" s="116"/>
      <c r="BC362" s="116"/>
      <c r="BD362" s="116"/>
      <c r="BE362" s="116"/>
      <c r="BF362" s="116"/>
      <c r="BG362" s="116"/>
      <c r="BH362" s="116"/>
      <c r="BI362" s="116"/>
      <c r="BJ362" s="116"/>
      <c r="BK362" s="117"/>
    </row>
    <row r="363" spans="1:63" s="3" customFormat="1">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c r="AD363" s="16"/>
      <c r="AE363" s="16"/>
      <c r="AF363" s="16"/>
      <c r="AG363" s="16"/>
      <c r="AH363" s="16"/>
      <c r="AI363" s="16"/>
      <c r="AJ363" s="16"/>
      <c r="AK363" s="16"/>
      <c r="AL363" s="16"/>
      <c r="AM363" s="16"/>
      <c r="AN363" s="16"/>
      <c r="AO363" s="16"/>
      <c r="AP363" s="16"/>
      <c r="AQ363" s="16"/>
      <c r="AR363" s="16"/>
      <c r="AS363" s="16"/>
      <c r="AT363" s="116"/>
      <c r="AU363" s="116"/>
      <c r="AV363" s="116"/>
      <c r="AW363" s="116"/>
      <c r="AX363" s="116"/>
      <c r="AY363" s="116"/>
      <c r="AZ363" s="116"/>
      <c r="BA363" s="116"/>
      <c r="BB363" s="116"/>
      <c r="BC363" s="116"/>
      <c r="BD363" s="116"/>
      <c r="BE363" s="116"/>
      <c r="BF363" s="116"/>
      <c r="BG363" s="116"/>
      <c r="BH363" s="116"/>
      <c r="BI363" s="116"/>
      <c r="BJ363" s="116"/>
      <c r="BK363" s="117"/>
    </row>
    <row r="364" spans="1:63" s="3" customFormat="1">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c r="AD364" s="16"/>
      <c r="AE364" s="16"/>
      <c r="AF364" s="16"/>
      <c r="AG364" s="16"/>
      <c r="AH364" s="16"/>
      <c r="AI364" s="16"/>
      <c r="AJ364" s="16"/>
      <c r="AK364" s="16"/>
      <c r="AL364" s="16"/>
      <c r="AM364" s="16"/>
      <c r="AN364" s="16"/>
      <c r="AO364" s="16"/>
      <c r="AP364" s="16"/>
      <c r="AQ364" s="16"/>
      <c r="AR364" s="16"/>
      <c r="AS364" s="16"/>
      <c r="AT364" s="116"/>
      <c r="AU364" s="116"/>
      <c r="AV364" s="116"/>
      <c r="AW364" s="116"/>
      <c r="AX364" s="116"/>
      <c r="AY364" s="116"/>
      <c r="AZ364" s="116"/>
      <c r="BA364" s="116"/>
      <c r="BB364" s="116"/>
      <c r="BC364" s="116"/>
      <c r="BD364" s="116"/>
      <c r="BE364" s="116"/>
      <c r="BF364" s="116"/>
      <c r="BG364" s="116"/>
      <c r="BH364" s="116"/>
      <c r="BI364" s="116"/>
      <c r="BJ364" s="116"/>
      <c r="BK364" s="117"/>
    </row>
    <row r="365" spans="1:63" s="3" customFormat="1">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c r="AD365" s="16"/>
      <c r="AE365" s="16"/>
      <c r="AF365" s="16"/>
      <c r="AG365" s="16"/>
      <c r="AH365" s="16"/>
      <c r="AI365" s="16"/>
      <c r="AJ365" s="16"/>
      <c r="AK365" s="16"/>
      <c r="AL365" s="16"/>
      <c r="AM365" s="16"/>
      <c r="AN365" s="16"/>
      <c r="AO365" s="16"/>
      <c r="AP365" s="16"/>
      <c r="AQ365" s="16"/>
      <c r="AR365" s="16"/>
      <c r="AS365" s="16"/>
      <c r="AT365" s="116"/>
      <c r="AU365" s="116"/>
      <c r="AV365" s="116"/>
      <c r="AW365" s="116"/>
      <c r="AX365" s="116"/>
      <c r="AY365" s="116"/>
      <c r="AZ365" s="116"/>
      <c r="BA365" s="116"/>
      <c r="BB365" s="116"/>
      <c r="BC365" s="116"/>
      <c r="BD365" s="116"/>
      <c r="BE365" s="116"/>
      <c r="BF365" s="116"/>
      <c r="BG365" s="116"/>
      <c r="BH365" s="116"/>
      <c r="BI365" s="116"/>
      <c r="BJ365" s="116"/>
      <c r="BK365" s="117"/>
    </row>
    <row r="366" spans="1:63" s="3" customFormat="1">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c r="AE366" s="16"/>
      <c r="AF366" s="16"/>
      <c r="AG366" s="16"/>
      <c r="AH366" s="16"/>
      <c r="AI366" s="16"/>
      <c r="AJ366" s="16"/>
      <c r="AK366" s="16"/>
      <c r="AL366" s="16"/>
      <c r="AM366" s="16"/>
      <c r="AN366" s="16"/>
      <c r="AO366" s="16"/>
      <c r="AP366" s="16"/>
      <c r="AQ366" s="16"/>
      <c r="AR366" s="16"/>
      <c r="AS366" s="16"/>
      <c r="AT366" s="116"/>
      <c r="AU366" s="116"/>
      <c r="AV366" s="116"/>
      <c r="AW366" s="116"/>
      <c r="AX366" s="116"/>
      <c r="AY366" s="116"/>
      <c r="AZ366" s="116"/>
      <c r="BA366" s="116"/>
      <c r="BB366" s="116"/>
      <c r="BC366" s="116"/>
      <c r="BD366" s="116"/>
      <c r="BE366" s="116"/>
      <c r="BF366" s="116"/>
      <c r="BG366" s="116"/>
      <c r="BH366" s="116"/>
      <c r="BI366" s="116"/>
      <c r="BJ366" s="116"/>
      <c r="BK366" s="117"/>
    </row>
    <row r="367" spans="1:63" s="3" customFormat="1">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c r="AD367" s="16"/>
      <c r="AE367" s="16"/>
      <c r="AF367" s="16"/>
      <c r="AG367" s="16"/>
      <c r="AH367" s="16"/>
      <c r="AI367" s="16"/>
      <c r="AJ367" s="16"/>
      <c r="AK367" s="16"/>
      <c r="AL367" s="16"/>
      <c r="AM367" s="16"/>
      <c r="AN367" s="16"/>
      <c r="AO367" s="16"/>
      <c r="AP367" s="16"/>
      <c r="AQ367" s="16"/>
      <c r="AR367" s="16"/>
      <c r="AS367" s="16"/>
      <c r="AT367" s="116"/>
      <c r="AU367" s="116"/>
      <c r="AV367" s="116"/>
      <c r="AW367" s="116"/>
      <c r="AX367" s="116"/>
      <c r="AY367" s="116"/>
      <c r="AZ367" s="116"/>
      <c r="BA367" s="116"/>
      <c r="BB367" s="116"/>
      <c r="BC367" s="116"/>
      <c r="BD367" s="116"/>
      <c r="BE367" s="116"/>
      <c r="BF367" s="116"/>
      <c r="BG367" s="116"/>
      <c r="BH367" s="116"/>
      <c r="BI367" s="116"/>
      <c r="BJ367" s="116"/>
      <c r="BK367" s="117"/>
    </row>
    <row r="368" spans="1:63" s="3" customFormat="1">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c r="AE368" s="16"/>
      <c r="AF368" s="16"/>
      <c r="AG368" s="16"/>
      <c r="AH368" s="16"/>
      <c r="AI368" s="16"/>
      <c r="AJ368" s="16"/>
      <c r="AK368" s="16"/>
      <c r="AL368" s="16"/>
      <c r="AM368" s="16"/>
      <c r="AN368" s="16"/>
      <c r="AO368" s="16"/>
      <c r="AP368" s="16"/>
      <c r="AQ368" s="16"/>
      <c r="AR368" s="16"/>
      <c r="AS368" s="16"/>
      <c r="AT368" s="116"/>
      <c r="AU368" s="116"/>
      <c r="AV368" s="116"/>
      <c r="AW368" s="116"/>
      <c r="AX368" s="116"/>
      <c r="AY368" s="116"/>
      <c r="AZ368" s="116"/>
      <c r="BA368" s="116"/>
      <c r="BB368" s="116"/>
      <c r="BC368" s="116"/>
      <c r="BD368" s="116"/>
      <c r="BE368" s="116"/>
      <c r="BF368" s="116"/>
      <c r="BG368" s="116"/>
      <c r="BH368" s="116"/>
      <c r="BI368" s="116"/>
      <c r="BJ368" s="116"/>
      <c r="BK368" s="117"/>
    </row>
    <row r="369" spans="1:63" s="3" customFormat="1">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c r="AD369" s="16"/>
      <c r="AE369" s="16"/>
      <c r="AF369" s="16"/>
      <c r="AG369" s="16"/>
      <c r="AH369" s="16"/>
      <c r="AI369" s="16"/>
      <c r="AJ369" s="16"/>
      <c r="AK369" s="16"/>
      <c r="AL369" s="16"/>
      <c r="AM369" s="16"/>
      <c r="AN369" s="16"/>
      <c r="AO369" s="16"/>
      <c r="AP369" s="16"/>
      <c r="AQ369" s="16"/>
      <c r="AR369" s="16"/>
      <c r="AS369" s="16"/>
      <c r="AT369" s="116"/>
      <c r="AU369" s="116"/>
      <c r="AV369" s="116"/>
      <c r="AW369" s="116"/>
      <c r="AX369" s="116"/>
      <c r="AY369" s="116"/>
      <c r="AZ369" s="116"/>
      <c r="BA369" s="116"/>
      <c r="BB369" s="116"/>
      <c r="BC369" s="116"/>
      <c r="BD369" s="116"/>
      <c r="BE369" s="116"/>
      <c r="BF369" s="116"/>
      <c r="BG369" s="116"/>
      <c r="BH369" s="116"/>
      <c r="BI369" s="116"/>
      <c r="BJ369" s="116"/>
      <c r="BK369" s="117"/>
    </row>
    <row r="370" spans="1:63" s="3" customFormat="1">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c r="AD370" s="16"/>
      <c r="AE370" s="16"/>
      <c r="AF370" s="16"/>
      <c r="AG370" s="16"/>
      <c r="AH370" s="16"/>
      <c r="AI370" s="16"/>
      <c r="AJ370" s="16"/>
      <c r="AK370" s="16"/>
      <c r="AL370" s="16"/>
      <c r="AM370" s="16"/>
      <c r="AN370" s="16"/>
      <c r="AO370" s="16"/>
      <c r="AP370" s="16"/>
      <c r="AQ370" s="16"/>
      <c r="AR370" s="16"/>
      <c r="AS370" s="16"/>
      <c r="AT370" s="116"/>
      <c r="AU370" s="116"/>
      <c r="AV370" s="116"/>
      <c r="AW370" s="116"/>
      <c r="AX370" s="116"/>
      <c r="AY370" s="116"/>
      <c r="AZ370" s="116"/>
      <c r="BA370" s="116"/>
      <c r="BB370" s="116"/>
      <c r="BC370" s="116"/>
      <c r="BD370" s="116"/>
      <c r="BE370" s="116"/>
      <c r="BF370" s="116"/>
      <c r="BG370" s="116"/>
      <c r="BH370" s="116"/>
      <c r="BI370" s="116"/>
      <c r="BJ370" s="116"/>
      <c r="BK370" s="117"/>
    </row>
    <row r="371" spans="1:63" s="3" customFormat="1">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c r="AD371" s="16"/>
      <c r="AE371" s="16"/>
      <c r="AF371" s="16"/>
      <c r="AG371" s="16"/>
      <c r="AH371" s="16"/>
      <c r="AI371" s="16"/>
      <c r="AJ371" s="16"/>
      <c r="AK371" s="16"/>
      <c r="AL371" s="16"/>
      <c r="AM371" s="16"/>
      <c r="AN371" s="16"/>
      <c r="AO371" s="16"/>
      <c r="AP371" s="16"/>
      <c r="AQ371" s="16"/>
      <c r="AR371" s="16"/>
      <c r="AS371" s="16"/>
      <c r="AT371" s="116"/>
      <c r="AU371" s="116"/>
      <c r="AV371" s="116"/>
      <c r="AW371" s="116"/>
      <c r="AX371" s="116"/>
      <c r="AY371" s="116"/>
      <c r="AZ371" s="116"/>
      <c r="BA371" s="116"/>
      <c r="BB371" s="116"/>
      <c r="BC371" s="116"/>
      <c r="BD371" s="116"/>
      <c r="BE371" s="116"/>
      <c r="BF371" s="116"/>
      <c r="BG371" s="116"/>
      <c r="BH371" s="116"/>
      <c r="BI371" s="116"/>
      <c r="BJ371" s="116"/>
      <c r="BK371" s="117"/>
    </row>
    <row r="372" spans="1:63" s="3" customFormat="1">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c r="AE372" s="16"/>
      <c r="AF372" s="16"/>
      <c r="AG372" s="16"/>
      <c r="AH372" s="16"/>
      <c r="AI372" s="16"/>
      <c r="AJ372" s="16"/>
      <c r="AK372" s="16"/>
      <c r="AL372" s="16"/>
      <c r="AM372" s="16"/>
      <c r="AN372" s="16"/>
      <c r="AO372" s="16"/>
      <c r="AP372" s="16"/>
      <c r="AQ372" s="16"/>
      <c r="AR372" s="16"/>
      <c r="AS372" s="16"/>
      <c r="AT372" s="116"/>
      <c r="AU372" s="116"/>
      <c r="AV372" s="116"/>
      <c r="AW372" s="116"/>
      <c r="AX372" s="116"/>
      <c r="AY372" s="116"/>
      <c r="AZ372" s="116"/>
      <c r="BA372" s="116"/>
      <c r="BB372" s="116"/>
      <c r="BC372" s="116"/>
      <c r="BD372" s="116"/>
      <c r="BE372" s="116"/>
      <c r="BF372" s="116"/>
      <c r="BG372" s="116"/>
      <c r="BH372" s="116"/>
      <c r="BI372" s="116"/>
      <c r="BJ372" s="116"/>
      <c r="BK372" s="117"/>
    </row>
    <row r="373" spans="1:63" s="3" customFormat="1">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c r="AD373" s="16"/>
      <c r="AE373" s="16"/>
      <c r="AF373" s="16"/>
      <c r="AG373" s="16"/>
      <c r="AH373" s="16"/>
      <c r="AI373" s="16"/>
      <c r="AJ373" s="16"/>
      <c r="AK373" s="16"/>
      <c r="AL373" s="16"/>
      <c r="AM373" s="16"/>
      <c r="AN373" s="16"/>
      <c r="AO373" s="16"/>
      <c r="AP373" s="16"/>
      <c r="AQ373" s="16"/>
      <c r="AR373" s="16"/>
      <c r="AS373" s="16"/>
      <c r="AT373" s="116"/>
      <c r="AU373" s="116"/>
      <c r="AV373" s="116"/>
      <c r="AW373" s="116"/>
      <c r="AX373" s="116"/>
      <c r="AY373" s="116"/>
      <c r="AZ373" s="116"/>
      <c r="BA373" s="116"/>
      <c r="BB373" s="116"/>
      <c r="BC373" s="116"/>
      <c r="BD373" s="116"/>
      <c r="BE373" s="116"/>
      <c r="BF373" s="116"/>
      <c r="BG373" s="116"/>
      <c r="BH373" s="116"/>
      <c r="BI373" s="116"/>
      <c r="BJ373" s="116"/>
      <c r="BK373" s="117"/>
    </row>
    <row r="374" spans="1:63" s="3" customFormat="1">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c r="AE374" s="16"/>
      <c r="AF374" s="16"/>
      <c r="AG374" s="16"/>
      <c r="AH374" s="16"/>
      <c r="AI374" s="16"/>
      <c r="AJ374" s="16"/>
      <c r="AK374" s="16"/>
      <c r="AL374" s="16"/>
      <c r="AM374" s="16"/>
      <c r="AN374" s="16"/>
      <c r="AO374" s="16"/>
      <c r="AP374" s="16"/>
      <c r="AQ374" s="16"/>
      <c r="AR374" s="16"/>
      <c r="AS374" s="16"/>
      <c r="AT374" s="116"/>
      <c r="AU374" s="116"/>
      <c r="AV374" s="116"/>
      <c r="AW374" s="116"/>
      <c r="AX374" s="116"/>
      <c r="AY374" s="116"/>
      <c r="AZ374" s="116"/>
      <c r="BA374" s="116"/>
      <c r="BB374" s="116"/>
      <c r="BC374" s="116"/>
      <c r="BD374" s="116"/>
      <c r="BE374" s="116"/>
      <c r="BF374" s="116"/>
      <c r="BG374" s="116"/>
      <c r="BH374" s="116"/>
      <c r="BI374" s="116"/>
      <c r="BJ374" s="116"/>
      <c r="BK374" s="117"/>
    </row>
    <row r="375" spans="1:63" s="3" customFormat="1">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c r="AD375" s="16"/>
      <c r="AE375" s="16"/>
      <c r="AF375" s="16"/>
      <c r="AG375" s="16"/>
      <c r="AH375" s="16"/>
      <c r="AI375" s="16"/>
      <c r="AJ375" s="16"/>
      <c r="AK375" s="16"/>
      <c r="AL375" s="16"/>
      <c r="AM375" s="16"/>
      <c r="AN375" s="16"/>
      <c r="AO375" s="16"/>
      <c r="AP375" s="16"/>
      <c r="AQ375" s="16"/>
      <c r="AR375" s="16"/>
      <c r="AS375" s="16"/>
      <c r="AT375" s="116"/>
      <c r="AU375" s="116"/>
      <c r="AV375" s="116"/>
      <c r="AW375" s="116"/>
      <c r="AX375" s="116"/>
      <c r="AY375" s="116"/>
      <c r="AZ375" s="116"/>
      <c r="BA375" s="116"/>
      <c r="BB375" s="116"/>
      <c r="BC375" s="116"/>
      <c r="BD375" s="116"/>
      <c r="BE375" s="116"/>
      <c r="BF375" s="116"/>
      <c r="BG375" s="116"/>
      <c r="BH375" s="116"/>
      <c r="BI375" s="116"/>
      <c r="BJ375" s="116"/>
      <c r="BK375" s="117"/>
    </row>
    <row r="376" spans="1:63" s="3" customFormat="1">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c r="AF376" s="16"/>
      <c r="AG376" s="16"/>
      <c r="AH376" s="16"/>
      <c r="AI376" s="16"/>
      <c r="AJ376" s="16"/>
      <c r="AK376" s="16"/>
      <c r="AL376" s="16"/>
      <c r="AM376" s="16"/>
      <c r="AN376" s="16"/>
      <c r="AO376" s="16"/>
      <c r="AP376" s="16"/>
      <c r="AQ376" s="16"/>
      <c r="AR376" s="16"/>
      <c r="AS376" s="16"/>
      <c r="AT376" s="116"/>
      <c r="AU376" s="116"/>
      <c r="AV376" s="116"/>
      <c r="AW376" s="116"/>
      <c r="AX376" s="116"/>
      <c r="AY376" s="116"/>
      <c r="AZ376" s="116"/>
      <c r="BA376" s="116"/>
      <c r="BB376" s="116"/>
      <c r="BC376" s="116"/>
      <c r="BD376" s="116"/>
      <c r="BE376" s="116"/>
      <c r="BF376" s="116"/>
      <c r="BG376" s="116"/>
      <c r="BH376" s="116"/>
      <c r="BI376" s="116"/>
      <c r="BJ376" s="116"/>
      <c r="BK376" s="117"/>
    </row>
    <row r="377" spans="1:63" s="3" customFormat="1">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c r="AF377" s="16"/>
      <c r="AG377" s="16"/>
      <c r="AH377" s="16"/>
      <c r="AI377" s="16"/>
      <c r="AJ377" s="16"/>
      <c r="AK377" s="16"/>
      <c r="AL377" s="16"/>
      <c r="AM377" s="16"/>
      <c r="AN377" s="16"/>
      <c r="AO377" s="16"/>
      <c r="AP377" s="16"/>
      <c r="AQ377" s="16"/>
      <c r="AR377" s="16"/>
      <c r="AS377" s="16"/>
      <c r="AT377" s="116"/>
      <c r="AU377" s="116"/>
      <c r="AV377" s="116"/>
      <c r="AW377" s="116"/>
      <c r="AX377" s="116"/>
      <c r="AY377" s="116"/>
      <c r="AZ377" s="116"/>
      <c r="BA377" s="116"/>
      <c r="BB377" s="116"/>
      <c r="BC377" s="116"/>
      <c r="BD377" s="116"/>
      <c r="BE377" s="116"/>
      <c r="BF377" s="116"/>
      <c r="BG377" s="116"/>
      <c r="BH377" s="116"/>
      <c r="BI377" s="116"/>
      <c r="BJ377" s="116"/>
      <c r="BK377" s="117"/>
    </row>
    <row r="378" spans="1:63" s="3" customFormat="1">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c r="AE378" s="16"/>
      <c r="AF378" s="16"/>
      <c r="AG378" s="16"/>
      <c r="AH378" s="16"/>
      <c r="AI378" s="16"/>
      <c r="AJ378" s="16"/>
      <c r="AK378" s="16"/>
      <c r="AL378" s="16"/>
      <c r="AM378" s="16"/>
      <c r="AN378" s="16"/>
      <c r="AO378" s="16"/>
      <c r="AP378" s="16"/>
      <c r="AQ378" s="16"/>
      <c r="AR378" s="16"/>
      <c r="AS378" s="16"/>
      <c r="AT378" s="116"/>
      <c r="AU378" s="116"/>
      <c r="AV378" s="116"/>
      <c r="AW378" s="116"/>
      <c r="AX378" s="116"/>
      <c r="AY378" s="116"/>
      <c r="AZ378" s="116"/>
      <c r="BA378" s="116"/>
      <c r="BB378" s="116"/>
      <c r="BC378" s="116"/>
      <c r="BD378" s="116"/>
      <c r="BE378" s="116"/>
      <c r="BF378" s="116"/>
      <c r="BG378" s="116"/>
      <c r="BH378" s="116"/>
      <c r="BI378" s="116"/>
      <c r="BJ378" s="116"/>
      <c r="BK378" s="117"/>
    </row>
    <row r="379" spans="1:63" s="3" customFormat="1">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c r="AD379" s="16"/>
      <c r="AE379" s="16"/>
      <c r="AF379" s="16"/>
      <c r="AG379" s="16"/>
      <c r="AH379" s="16"/>
      <c r="AI379" s="16"/>
      <c r="AJ379" s="16"/>
      <c r="AK379" s="16"/>
      <c r="AL379" s="16"/>
      <c r="AM379" s="16"/>
      <c r="AN379" s="16"/>
      <c r="AO379" s="16"/>
      <c r="AP379" s="16"/>
      <c r="AQ379" s="16"/>
      <c r="AR379" s="16"/>
      <c r="AS379" s="16"/>
      <c r="AT379" s="116"/>
      <c r="AU379" s="116"/>
      <c r="AV379" s="116"/>
      <c r="AW379" s="116"/>
      <c r="AX379" s="116"/>
      <c r="AY379" s="116"/>
      <c r="AZ379" s="116"/>
      <c r="BA379" s="116"/>
      <c r="BB379" s="116"/>
      <c r="BC379" s="116"/>
      <c r="BD379" s="116"/>
      <c r="BE379" s="116"/>
      <c r="BF379" s="116"/>
      <c r="BG379" s="116"/>
      <c r="BH379" s="116"/>
      <c r="BI379" s="116"/>
      <c r="BJ379" s="116"/>
      <c r="BK379" s="117"/>
    </row>
    <row r="380" spans="1:63" s="3" customFormat="1">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c r="AD380" s="16"/>
      <c r="AE380" s="16"/>
      <c r="AF380" s="16"/>
      <c r="AG380" s="16"/>
      <c r="AH380" s="16"/>
      <c r="AI380" s="16"/>
      <c r="AJ380" s="16"/>
      <c r="AK380" s="16"/>
      <c r="AL380" s="16"/>
      <c r="AM380" s="16"/>
      <c r="AN380" s="16"/>
      <c r="AO380" s="16"/>
      <c r="AP380" s="16"/>
      <c r="AQ380" s="16"/>
      <c r="AR380" s="16"/>
      <c r="AS380" s="16"/>
      <c r="AT380" s="116"/>
      <c r="AU380" s="116"/>
      <c r="AV380" s="116"/>
      <c r="AW380" s="116"/>
      <c r="AX380" s="116"/>
      <c r="AY380" s="116"/>
      <c r="AZ380" s="116"/>
      <c r="BA380" s="116"/>
      <c r="BB380" s="116"/>
      <c r="BC380" s="116"/>
      <c r="BD380" s="116"/>
      <c r="BE380" s="116"/>
      <c r="BF380" s="116"/>
      <c r="BG380" s="116"/>
      <c r="BH380" s="116"/>
      <c r="BI380" s="116"/>
      <c r="BJ380" s="116"/>
      <c r="BK380" s="117"/>
    </row>
    <row r="381" spans="1:63" s="3" customFormat="1">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c r="AE381" s="16"/>
      <c r="AF381" s="16"/>
      <c r="AG381" s="16"/>
      <c r="AH381" s="16"/>
      <c r="AI381" s="16"/>
      <c r="AJ381" s="16"/>
      <c r="AK381" s="16"/>
      <c r="AL381" s="16"/>
      <c r="AM381" s="16"/>
      <c r="AN381" s="16"/>
      <c r="AO381" s="16"/>
      <c r="AP381" s="16"/>
      <c r="AQ381" s="16"/>
      <c r="AR381" s="16"/>
      <c r="AS381" s="16"/>
      <c r="AT381" s="116"/>
      <c r="AU381" s="116"/>
      <c r="AV381" s="116"/>
      <c r="AW381" s="116"/>
      <c r="AX381" s="116"/>
      <c r="AY381" s="116"/>
      <c r="AZ381" s="116"/>
      <c r="BA381" s="116"/>
      <c r="BB381" s="116"/>
      <c r="BC381" s="116"/>
      <c r="BD381" s="116"/>
      <c r="BE381" s="116"/>
      <c r="BF381" s="116"/>
      <c r="BG381" s="116"/>
      <c r="BH381" s="116"/>
      <c r="BI381" s="116"/>
      <c r="BJ381" s="116"/>
      <c r="BK381" s="117"/>
    </row>
    <row r="382" spans="1:63" s="3" customFormat="1">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c r="AE382" s="16"/>
      <c r="AF382" s="16"/>
      <c r="AG382" s="16"/>
      <c r="AH382" s="16"/>
      <c r="AI382" s="16"/>
      <c r="AJ382" s="16"/>
      <c r="AK382" s="16"/>
      <c r="AL382" s="16"/>
      <c r="AM382" s="16"/>
      <c r="AN382" s="16"/>
      <c r="AO382" s="16"/>
      <c r="AP382" s="16"/>
      <c r="AQ382" s="16"/>
      <c r="AR382" s="16"/>
      <c r="AS382" s="16"/>
      <c r="AT382" s="116"/>
      <c r="AU382" s="116"/>
      <c r="AV382" s="116"/>
      <c r="AW382" s="116"/>
      <c r="AX382" s="116"/>
      <c r="AY382" s="116"/>
      <c r="AZ382" s="116"/>
      <c r="BA382" s="116"/>
      <c r="BB382" s="116"/>
      <c r="BC382" s="116"/>
      <c r="BD382" s="116"/>
      <c r="BE382" s="116"/>
      <c r="BF382" s="116"/>
      <c r="BG382" s="116"/>
      <c r="BH382" s="116"/>
      <c r="BI382" s="116"/>
      <c r="BJ382" s="116"/>
      <c r="BK382" s="117"/>
    </row>
    <row r="383" spans="1:63" s="3" customFormat="1">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c r="AD383" s="16"/>
      <c r="AE383" s="16"/>
      <c r="AF383" s="16"/>
      <c r="AG383" s="16"/>
      <c r="AH383" s="16"/>
      <c r="AI383" s="16"/>
      <c r="AJ383" s="16"/>
      <c r="AK383" s="16"/>
      <c r="AL383" s="16"/>
      <c r="AM383" s="16"/>
      <c r="AN383" s="16"/>
      <c r="AO383" s="16"/>
      <c r="AP383" s="16"/>
      <c r="AQ383" s="16"/>
      <c r="AR383" s="16"/>
      <c r="AS383" s="16"/>
      <c r="AT383" s="116"/>
      <c r="AU383" s="116"/>
      <c r="AV383" s="116"/>
      <c r="AW383" s="116"/>
      <c r="AX383" s="116"/>
      <c r="AY383" s="116"/>
      <c r="AZ383" s="116"/>
      <c r="BA383" s="116"/>
      <c r="BB383" s="116"/>
      <c r="BC383" s="116"/>
      <c r="BD383" s="116"/>
      <c r="BE383" s="116"/>
      <c r="BF383" s="116"/>
      <c r="BG383" s="116"/>
      <c r="BH383" s="116"/>
      <c r="BI383" s="116"/>
      <c r="BJ383" s="116"/>
      <c r="BK383" s="117"/>
    </row>
    <row r="384" spans="1:63" s="3" customFormat="1">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c r="AD384" s="16"/>
      <c r="AE384" s="16"/>
      <c r="AF384" s="16"/>
      <c r="AG384" s="16"/>
      <c r="AH384" s="16"/>
      <c r="AI384" s="16"/>
      <c r="AJ384" s="16"/>
      <c r="AK384" s="16"/>
      <c r="AL384" s="16"/>
      <c r="AM384" s="16"/>
      <c r="AN384" s="16"/>
      <c r="AO384" s="16"/>
      <c r="AP384" s="16"/>
      <c r="AQ384" s="16"/>
      <c r="AR384" s="16"/>
      <c r="AS384" s="16"/>
      <c r="AT384" s="116"/>
      <c r="AU384" s="116"/>
      <c r="AV384" s="116"/>
      <c r="AW384" s="116"/>
      <c r="AX384" s="116"/>
      <c r="AY384" s="116"/>
      <c r="AZ384" s="116"/>
      <c r="BA384" s="116"/>
      <c r="BB384" s="116"/>
      <c r="BC384" s="116"/>
      <c r="BD384" s="116"/>
      <c r="BE384" s="116"/>
      <c r="BF384" s="116"/>
      <c r="BG384" s="116"/>
      <c r="BH384" s="116"/>
      <c r="BI384" s="116"/>
      <c r="BJ384" s="116"/>
      <c r="BK384" s="117"/>
    </row>
    <row r="385" spans="1:63" s="3" customFormat="1">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c r="AD385" s="16"/>
      <c r="AE385" s="16"/>
      <c r="AF385" s="16"/>
      <c r="AG385" s="16"/>
      <c r="AH385" s="16"/>
      <c r="AI385" s="16"/>
      <c r="AJ385" s="16"/>
      <c r="AK385" s="16"/>
      <c r="AL385" s="16"/>
      <c r="AM385" s="16"/>
      <c r="AN385" s="16"/>
      <c r="AO385" s="16"/>
      <c r="AP385" s="16"/>
      <c r="AQ385" s="16"/>
      <c r="AR385" s="16"/>
      <c r="AS385" s="16"/>
      <c r="AT385" s="116"/>
      <c r="AU385" s="116"/>
      <c r="AV385" s="116"/>
      <c r="AW385" s="116"/>
      <c r="AX385" s="116"/>
      <c r="AY385" s="116"/>
      <c r="AZ385" s="116"/>
      <c r="BA385" s="116"/>
      <c r="BB385" s="116"/>
      <c r="BC385" s="116"/>
      <c r="BD385" s="116"/>
      <c r="BE385" s="116"/>
      <c r="BF385" s="116"/>
      <c r="BG385" s="116"/>
      <c r="BH385" s="116"/>
      <c r="BI385" s="116"/>
      <c r="BJ385" s="116"/>
      <c r="BK385" s="117"/>
    </row>
    <row r="386" spans="1:63" s="3" customFormat="1">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c r="AE386" s="16"/>
      <c r="AF386" s="16"/>
      <c r="AG386" s="16"/>
      <c r="AH386" s="16"/>
      <c r="AI386" s="16"/>
      <c r="AJ386" s="16"/>
      <c r="AK386" s="16"/>
      <c r="AL386" s="16"/>
      <c r="AM386" s="16"/>
      <c r="AN386" s="16"/>
      <c r="AO386" s="16"/>
      <c r="AP386" s="16"/>
      <c r="AQ386" s="16"/>
      <c r="AR386" s="16"/>
      <c r="AS386" s="16"/>
      <c r="AT386" s="116"/>
      <c r="AU386" s="116"/>
      <c r="AV386" s="116"/>
      <c r="AW386" s="116"/>
      <c r="AX386" s="116"/>
      <c r="AY386" s="116"/>
      <c r="AZ386" s="116"/>
      <c r="BA386" s="116"/>
      <c r="BB386" s="116"/>
      <c r="BC386" s="116"/>
      <c r="BD386" s="116"/>
      <c r="BE386" s="116"/>
      <c r="BF386" s="116"/>
      <c r="BG386" s="116"/>
      <c r="BH386" s="116"/>
      <c r="BI386" s="116"/>
      <c r="BJ386" s="116"/>
      <c r="BK386" s="117"/>
    </row>
    <row r="387" spans="1:63" s="3" customFormat="1">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c r="AE387" s="16"/>
      <c r="AF387" s="16"/>
      <c r="AG387" s="16"/>
      <c r="AH387" s="16"/>
      <c r="AI387" s="16"/>
      <c r="AJ387" s="16"/>
      <c r="AK387" s="16"/>
      <c r="AL387" s="16"/>
      <c r="AM387" s="16"/>
      <c r="AN387" s="16"/>
      <c r="AO387" s="16"/>
      <c r="AP387" s="16"/>
      <c r="AQ387" s="16"/>
      <c r="AR387" s="16"/>
      <c r="AS387" s="16"/>
      <c r="AT387" s="116"/>
      <c r="AU387" s="116"/>
      <c r="AV387" s="116"/>
      <c r="AW387" s="116"/>
      <c r="AX387" s="116"/>
      <c r="AY387" s="116"/>
      <c r="AZ387" s="116"/>
      <c r="BA387" s="116"/>
      <c r="BB387" s="116"/>
      <c r="BC387" s="116"/>
      <c r="BD387" s="116"/>
      <c r="BE387" s="116"/>
      <c r="BF387" s="116"/>
      <c r="BG387" s="116"/>
      <c r="BH387" s="116"/>
      <c r="BI387" s="116"/>
      <c r="BJ387" s="116"/>
      <c r="BK387" s="117"/>
    </row>
    <row r="388" spans="1:63" s="3" customFormat="1">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6"/>
      <c r="AH388" s="16"/>
      <c r="AI388" s="16"/>
      <c r="AJ388" s="16"/>
      <c r="AK388" s="16"/>
      <c r="AL388" s="16"/>
      <c r="AM388" s="16"/>
      <c r="AN388" s="16"/>
      <c r="AO388" s="16"/>
      <c r="AP388" s="16"/>
      <c r="AQ388" s="16"/>
      <c r="AR388" s="16"/>
      <c r="AS388" s="16"/>
      <c r="AT388" s="116"/>
      <c r="AU388" s="116"/>
      <c r="AV388" s="116"/>
      <c r="AW388" s="116"/>
      <c r="AX388" s="116"/>
      <c r="AY388" s="116"/>
      <c r="AZ388" s="116"/>
      <c r="BA388" s="116"/>
      <c r="BB388" s="116"/>
      <c r="BC388" s="116"/>
      <c r="BD388" s="116"/>
      <c r="BE388" s="116"/>
      <c r="BF388" s="116"/>
      <c r="BG388" s="116"/>
      <c r="BH388" s="116"/>
      <c r="BI388" s="116"/>
      <c r="BJ388" s="116"/>
      <c r="BK388" s="117"/>
    </row>
    <row r="389" spans="1:63" s="3" customFormat="1">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6"/>
      <c r="AH389" s="16"/>
      <c r="AI389" s="16"/>
      <c r="AJ389" s="16"/>
      <c r="AK389" s="16"/>
      <c r="AL389" s="16"/>
      <c r="AM389" s="16"/>
      <c r="AN389" s="16"/>
      <c r="AO389" s="16"/>
      <c r="AP389" s="16"/>
      <c r="AQ389" s="16"/>
      <c r="AR389" s="16"/>
      <c r="AS389" s="16"/>
      <c r="AT389" s="116"/>
      <c r="AU389" s="116"/>
      <c r="AV389" s="116"/>
      <c r="AW389" s="116"/>
      <c r="AX389" s="116"/>
      <c r="AY389" s="116"/>
      <c r="AZ389" s="116"/>
      <c r="BA389" s="116"/>
      <c r="BB389" s="116"/>
      <c r="BC389" s="116"/>
      <c r="BD389" s="116"/>
      <c r="BE389" s="116"/>
      <c r="BF389" s="116"/>
      <c r="BG389" s="116"/>
      <c r="BH389" s="116"/>
      <c r="BI389" s="116"/>
      <c r="BJ389" s="116"/>
      <c r="BK389" s="117"/>
    </row>
    <row r="390" spans="1:63" s="3" customFormat="1">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6"/>
      <c r="AH390" s="16"/>
      <c r="AI390" s="16"/>
      <c r="AJ390" s="16"/>
      <c r="AK390" s="16"/>
      <c r="AL390" s="16"/>
      <c r="AM390" s="16"/>
      <c r="AN390" s="16"/>
      <c r="AO390" s="16"/>
      <c r="AP390" s="16"/>
      <c r="AQ390" s="16"/>
      <c r="AR390" s="16"/>
      <c r="AS390" s="16"/>
      <c r="AT390" s="116"/>
      <c r="AU390" s="116"/>
      <c r="AV390" s="116"/>
      <c r="AW390" s="116"/>
      <c r="AX390" s="116"/>
      <c r="AY390" s="116"/>
      <c r="AZ390" s="116"/>
      <c r="BA390" s="116"/>
      <c r="BB390" s="116"/>
      <c r="BC390" s="116"/>
      <c r="BD390" s="116"/>
      <c r="BE390" s="116"/>
      <c r="BF390" s="116"/>
      <c r="BG390" s="116"/>
      <c r="BH390" s="116"/>
      <c r="BI390" s="116"/>
      <c r="BJ390" s="116"/>
      <c r="BK390" s="117"/>
    </row>
    <row r="391" spans="1:63" s="3" customFormat="1">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c r="AD391" s="16"/>
      <c r="AE391" s="16"/>
      <c r="AF391" s="16"/>
      <c r="AG391" s="16"/>
      <c r="AH391" s="16"/>
      <c r="AI391" s="16"/>
      <c r="AJ391" s="16"/>
      <c r="AK391" s="16"/>
      <c r="AL391" s="16"/>
      <c r="AM391" s="16"/>
      <c r="AN391" s="16"/>
      <c r="AO391" s="16"/>
      <c r="AP391" s="16"/>
      <c r="AQ391" s="16"/>
      <c r="AR391" s="16"/>
      <c r="AS391" s="16"/>
      <c r="AT391" s="116"/>
      <c r="AU391" s="116"/>
      <c r="AV391" s="116"/>
      <c r="AW391" s="116"/>
      <c r="AX391" s="116"/>
      <c r="AY391" s="116"/>
      <c r="AZ391" s="116"/>
      <c r="BA391" s="116"/>
      <c r="BB391" s="116"/>
      <c r="BC391" s="116"/>
      <c r="BD391" s="116"/>
      <c r="BE391" s="116"/>
      <c r="BF391" s="116"/>
      <c r="BG391" s="116"/>
      <c r="BH391" s="116"/>
      <c r="BI391" s="116"/>
      <c r="BJ391" s="116"/>
      <c r="BK391" s="117"/>
    </row>
    <row r="392" spans="1:63" s="3" customFormat="1">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c r="AD392" s="16"/>
      <c r="AE392" s="16"/>
      <c r="AF392" s="16"/>
      <c r="AG392" s="16"/>
      <c r="AH392" s="16"/>
      <c r="AI392" s="16"/>
      <c r="AJ392" s="16"/>
      <c r="AK392" s="16"/>
      <c r="AL392" s="16"/>
      <c r="AM392" s="16"/>
      <c r="AN392" s="16"/>
      <c r="AO392" s="16"/>
      <c r="AP392" s="16"/>
      <c r="AQ392" s="16"/>
      <c r="AR392" s="16"/>
      <c r="AS392" s="16"/>
      <c r="AT392" s="116"/>
      <c r="AU392" s="116"/>
      <c r="AV392" s="116"/>
      <c r="AW392" s="116"/>
      <c r="AX392" s="116"/>
      <c r="AY392" s="116"/>
      <c r="AZ392" s="116"/>
      <c r="BA392" s="116"/>
      <c r="BB392" s="116"/>
      <c r="BC392" s="116"/>
      <c r="BD392" s="116"/>
      <c r="BE392" s="116"/>
      <c r="BF392" s="116"/>
      <c r="BG392" s="116"/>
      <c r="BH392" s="116"/>
      <c r="BI392" s="116"/>
      <c r="BJ392" s="116"/>
      <c r="BK392" s="117"/>
    </row>
    <row r="393" spans="1:63" s="3" customFormat="1">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c r="AD393" s="16"/>
      <c r="AE393" s="16"/>
      <c r="AF393" s="16"/>
      <c r="AG393" s="16"/>
      <c r="AH393" s="16"/>
      <c r="AI393" s="16"/>
      <c r="AJ393" s="16"/>
      <c r="AK393" s="16"/>
      <c r="AL393" s="16"/>
      <c r="AM393" s="16"/>
      <c r="AN393" s="16"/>
      <c r="AO393" s="16"/>
      <c r="AP393" s="16"/>
      <c r="AQ393" s="16"/>
      <c r="AR393" s="16"/>
      <c r="AS393" s="16"/>
      <c r="AT393" s="116"/>
      <c r="AU393" s="116"/>
      <c r="AV393" s="116"/>
      <c r="AW393" s="116"/>
      <c r="AX393" s="116"/>
      <c r="AY393" s="116"/>
      <c r="AZ393" s="116"/>
      <c r="BA393" s="116"/>
      <c r="BB393" s="116"/>
      <c r="BC393" s="116"/>
      <c r="BD393" s="116"/>
      <c r="BE393" s="116"/>
      <c r="BF393" s="116"/>
      <c r="BG393" s="116"/>
      <c r="BH393" s="116"/>
      <c r="BI393" s="116"/>
      <c r="BJ393" s="116"/>
      <c r="BK393" s="117"/>
    </row>
    <row r="394" spans="1:63" s="3" customFormat="1">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c r="AD394" s="16"/>
      <c r="AE394" s="16"/>
      <c r="AF394" s="16"/>
      <c r="AG394" s="16"/>
      <c r="AH394" s="16"/>
      <c r="AI394" s="16"/>
      <c r="AJ394" s="16"/>
      <c r="AK394" s="16"/>
      <c r="AL394" s="16"/>
      <c r="AM394" s="16"/>
      <c r="AN394" s="16"/>
      <c r="AO394" s="16"/>
      <c r="AP394" s="16"/>
      <c r="AQ394" s="16"/>
      <c r="AR394" s="16"/>
      <c r="AS394" s="16"/>
      <c r="AT394" s="116"/>
      <c r="AU394" s="116"/>
      <c r="AV394" s="116"/>
      <c r="AW394" s="116"/>
      <c r="AX394" s="116"/>
      <c r="AY394" s="116"/>
      <c r="AZ394" s="116"/>
      <c r="BA394" s="116"/>
      <c r="BB394" s="116"/>
      <c r="BC394" s="116"/>
      <c r="BD394" s="116"/>
      <c r="BE394" s="116"/>
      <c r="BF394" s="116"/>
      <c r="BG394" s="116"/>
      <c r="BH394" s="116"/>
      <c r="BI394" s="116"/>
      <c r="BJ394" s="116"/>
      <c r="BK394" s="117"/>
    </row>
    <row r="395" spans="1:63" s="3" customFormat="1">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c r="AD395" s="16"/>
      <c r="AE395" s="16"/>
      <c r="AF395" s="16"/>
      <c r="AG395" s="16"/>
      <c r="AH395" s="16"/>
      <c r="AI395" s="16"/>
      <c r="AJ395" s="16"/>
      <c r="AK395" s="16"/>
      <c r="AL395" s="16"/>
      <c r="AM395" s="16"/>
      <c r="AN395" s="16"/>
      <c r="AO395" s="16"/>
      <c r="AP395" s="16"/>
      <c r="AQ395" s="16"/>
      <c r="AR395" s="16"/>
      <c r="AS395" s="16"/>
      <c r="AT395" s="116"/>
      <c r="AU395" s="116"/>
      <c r="AV395" s="116"/>
      <c r="AW395" s="116"/>
      <c r="AX395" s="116"/>
      <c r="AY395" s="116"/>
      <c r="AZ395" s="116"/>
      <c r="BA395" s="116"/>
      <c r="BB395" s="116"/>
      <c r="BC395" s="116"/>
      <c r="BD395" s="116"/>
      <c r="BE395" s="116"/>
      <c r="BF395" s="116"/>
      <c r="BG395" s="116"/>
      <c r="BH395" s="116"/>
      <c r="BI395" s="116"/>
      <c r="BJ395" s="116"/>
      <c r="BK395" s="117"/>
    </row>
    <row r="396" spans="1:63" s="3" customFormat="1">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c r="AD396" s="16"/>
      <c r="AE396" s="16"/>
      <c r="AF396" s="16"/>
      <c r="AG396" s="16"/>
      <c r="AH396" s="16"/>
      <c r="AI396" s="16"/>
      <c r="AJ396" s="16"/>
      <c r="AK396" s="16"/>
      <c r="AL396" s="16"/>
      <c r="AM396" s="16"/>
      <c r="AN396" s="16"/>
      <c r="AO396" s="16"/>
      <c r="AP396" s="16"/>
      <c r="AQ396" s="16"/>
      <c r="AR396" s="16"/>
      <c r="AS396" s="16"/>
      <c r="AT396" s="116"/>
      <c r="AU396" s="116"/>
      <c r="AV396" s="116"/>
      <c r="AW396" s="116"/>
      <c r="AX396" s="116"/>
      <c r="AY396" s="116"/>
      <c r="AZ396" s="116"/>
      <c r="BA396" s="116"/>
      <c r="BB396" s="116"/>
      <c r="BC396" s="116"/>
      <c r="BD396" s="116"/>
      <c r="BE396" s="116"/>
      <c r="BF396" s="116"/>
      <c r="BG396" s="116"/>
      <c r="BH396" s="116"/>
      <c r="BI396" s="116"/>
      <c r="BJ396" s="116"/>
      <c r="BK396" s="117"/>
    </row>
    <row r="397" spans="1:63" s="3" customFormat="1">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c r="AD397" s="16"/>
      <c r="AE397" s="16"/>
      <c r="AF397" s="16"/>
      <c r="AG397" s="16"/>
      <c r="AH397" s="16"/>
      <c r="AI397" s="16"/>
      <c r="AJ397" s="16"/>
      <c r="AK397" s="16"/>
      <c r="AL397" s="16"/>
      <c r="AM397" s="16"/>
      <c r="AN397" s="16"/>
      <c r="AO397" s="16"/>
      <c r="AP397" s="16"/>
      <c r="AQ397" s="16"/>
      <c r="AR397" s="16"/>
      <c r="AS397" s="16"/>
      <c r="AT397" s="116"/>
      <c r="AU397" s="116"/>
      <c r="AV397" s="116"/>
      <c r="AW397" s="116"/>
      <c r="AX397" s="116"/>
      <c r="AY397" s="116"/>
      <c r="AZ397" s="116"/>
      <c r="BA397" s="116"/>
      <c r="BB397" s="116"/>
      <c r="BC397" s="116"/>
      <c r="BD397" s="116"/>
      <c r="BE397" s="116"/>
      <c r="BF397" s="116"/>
      <c r="BG397" s="116"/>
      <c r="BH397" s="116"/>
      <c r="BI397" s="116"/>
      <c r="BJ397" s="116"/>
      <c r="BK397" s="117"/>
    </row>
    <row r="398" spans="1:63" s="3" customFormat="1">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c r="AD398" s="16"/>
      <c r="AE398" s="16"/>
      <c r="AF398" s="16"/>
      <c r="AG398" s="16"/>
      <c r="AH398" s="16"/>
      <c r="AI398" s="16"/>
      <c r="AJ398" s="16"/>
      <c r="AK398" s="16"/>
      <c r="AL398" s="16"/>
      <c r="AM398" s="16"/>
      <c r="AN398" s="16"/>
      <c r="AO398" s="16"/>
      <c r="AP398" s="16"/>
      <c r="AQ398" s="16"/>
      <c r="AR398" s="16"/>
      <c r="AS398" s="16"/>
      <c r="AT398" s="116"/>
      <c r="AU398" s="116"/>
      <c r="AV398" s="116"/>
      <c r="AW398" s="116"/>
      <c r="AX398" s="116"/>
      <c r="AY398" s="116"/>
      <c r="AZ398" s="116"/>
      <c r="BA398" s="116"/>
      <c r="BB398" s="116"/>
      <c r="BC398" s="116"/>
      <c r="BD398" s="116"/>
      <c r="BE398" s="116"/>
      <c r="BF398" s="116"/>
      <c r="BG398" s="116"/>
      <c r="BH398" s="116"/>
      <c r="BI398" s="116"/>
      <c r="BJ398" s="116"/>
      <c r="BK398" s="117"/>
    </row>
    <row r="399" spans="1:63" s="3" customFormat="1">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c r="AD399" s="16"/>
      <c r="AE399" s="16"/>
      <c r="AF399" s="16"/>
      <c r="AG399" s="16"/>
      <c r="AH399" s="16"/>
      <c r="AI399" s="16"/>
      <c r="AJ399" s="16"/>
      <c r="AK399" s="16"/>
      <c r="AL399" s="16"/>
      <c r="AM399" s="16"/>
      <c r="AN399" s="16"/>
      <c r="AO399" s="16"/>
      <c r="AP399" s="16"/>
      <c r="AQ399" s="16"/>
      <c r="AR399" s="16"/>
      <c r="AS399" s="16"/>
      <c r="AT399" s="116"/>
      <c r="AU399" s="116"/>
      <c r="AV399" s="116"/>
      <c r="AW399" s="116"/>
      <c r="AX399" s="116"/>
      <c r="AY399" s="116"/>
      <c r="AZ399" s="116"/>
      <c r="BA399" s="116"/>
      <c r="BB399" s="116"/>
      <c r="BC399" s="116"/>
      <c r="BD399" s="116"/>
      <c r="BE399" s="116"/>
      <c r="BF399" s="116"/>
      <c r="BG399" s="116"/>
      <c r="BH399" s="116"/>
      <c r="BI399" s="116"/>
      <c r="BJ399" s="116"/>
      <c r="BK399" s="117"/>
    </row>
    <row r="400" spans="1:63" s="3" customFormat="1">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c r="AD400" s="16"/>
      <c r="AE400" s="16"/>
      <c r="AF400" s="16"/>
      <c r="AG400" s="16"/>
      <c r="AH400" s="16"/>
      <c r="AI400" s="16"/>
      <c r="AJ400" s="16"/>
      <c r="AK400" s="16"/>
      <c r="AL400" s="16"/>
      <c r="AM400" s="16"/>
      <c r="AN400" s="16"/>
      <c r="AO400" s="16"/>
      <c r="AP400" s="16"/>
      <c r="AQ400" s="16"/>
      <c r="AR400" s="16"/>
      <c r="AS400" s="16"/>
      <c r="AT400" s="116"/>
      <c r="AU400" s="116"/>
      <c r="AV400" s="116"/>
      <c r="AW400" s="116"/>
      <c r="AX400" s="116"/>
      <c r="AY400" s="116"/>
      <c r="AZ400" s="116"/>
      <c r="BA400" s="116"/>
      <c r="BB400" s="116"/>
      <c r="BC400" s="116"/>
      <c r="BD400" s="116"/>
      <c r="BE400" s="116"/>
      <c r="BF400" s="116"/>
      <c r="BG400" s="116"/>
      <c r="BH400" s="116"/>
      <c r="BI400" s="116"/>
      <c r="BJ400" s="116"/>
      <c r="BK400" s="117"/>
    </row>
    <row r="401" spans="1:63" s="3" customFormat="1">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c r="AD401" s="16"/>
      <c r="AE401" s="16"/>
      <c r="AF401" s="16"/>
      <c r="AG401" s="16"/>
      <c r="AH401" s="16"/>
      <c r="AI401" s="16"/>
      <c r="AJ401" s="16"/>
      <c r="AK401" s="16"/>
      <c r="AL401" s="16"/>
      <c r="AM401" s="16"/>
      <c r="AN401" s="16"/>
      <c r="AO401" s="16"/>
      <c r="AP401" s="16"/>
      <c r="AQ401" s="16"/>
      <c r="AR401" s="16"/>
      <c r="AS401" s="16"/>
      <c r="AT401" s="116"/>
      <c r="AU401" s="116"/>
      <c r="AV401" s="116"/>
      <c r="AW401" s="116"/>
      <c r="AX401" s="116"/>
      <c r="AY401" s="116"/>
      <c r="AZ401" s="116"/>
      <c r="BA401" s="116"/>
      <c r="BB401" s="116"/>
      <c r="BC401" s="116"/>
      <c r="BD401" s="116"/>
      <c r="BE401" s="116"/>
      <c r="BF401" s="116"/>
      <c r="BG401" s="116"/>
      <c r="BH401" s="116"/>
      <c r="BI401" s="116"/>
      <c r="BJ401" s="116"/>
      <c r="BK401" s="117"/>
    </row>
    <row r="402" spans="1:63" s="3" customFormat="1">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c r="AD402" s="16"/>
      <c r="AE402" s="16"/>
      <c r="AF402" s="16"/>
      <c r="AG402" s="16"/>
      <c r="AH402" s="16"/>
      <c r="AI402" s="16"/>
      <c r="AJ402" s="16"/>
      <c r="AK402" s="16"/>
      <c r="AL402" s="16"/>
      <c r="AM402" s="16"/>
      <c r="AN402" s="16"/>
      <c r="AO402" s="16"/>
      <c r="AP402" s="16"/>
      <c r="AQ402" s="16"/>
      <c r="AR402" s="16"/>
      <c r="AS402" s="16"/>
      <c r="AT402" s="116"/>
      <c r="AU402" s="116"/>
      <c r="AV402" s="116"/>
      <c r="AW402" s="116"/>
      <c r="AX402" s="116"/>
      <c r="AY402" s="116"/>
      <c r="AZ402" s="116"/>
      <c r="BA402" s="116"/>
      <c r="BB402" s="116"/>
      <c r="BC402" s="116"/>
      <c r="BD402" s="116"/>
      <c r="BE402" s="116"/>
      <c r="BF402" s="116"/>
      <c r="BG402" s="116"/>
      <c r="BH402" s="116"/>
      <c r="BI402" s="116"/>
      <c r="BJ402" s="116"/>
      <c r="BK402" s="117"/>
    </row>
    <row r="403" spans="1:63" s="3" customFormat="1">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c r="AD403" s="16"/>
      <c r="AE403" s="16"/>
      <c r="AF403" s="16"/>
      <c r="AG403" s="16"/>
      <c r="AH403" s="16"/>
      <c r="AI403" s="16"/>
      <c r="AJ403" s="16"/>
      <c r="AK403" s="16"/>
      <c r="AL403" s="16"/>
      <c r="AM403" s="16"/>
      <c r="AN403" s="16"/>
      <c r="AO403" s="16"/>
      <c r="AP403" s="16"/>
      <c r="AQ403" s="16"/>
      <c r="AR403" s="16"/>
      <c r="AS403" s="16"/>
      <c r="AT403" s="116"/>
      <c r="AU403" s="116"/>
      <c r="AV403" s="116"/>
      <c r="AW403" s="116"/>
      <c r="AX403" s="116"/>
      <c r="AY403" s="116"/>
      <c r="AZ403" s="116"/>
      <c r="BA403" s="116"/>
      <c r="BB403" s="116"/>
      <c r="BC403" s="116"/>
      <c r="BD403" s="116"/>
      <c r="BE403" s="116"/>
      <c r="BF403" s="116"/>
      <c r="BG403" s="116"/>
      <c r="BH403" s="116"/>
      <c r="BI403" s="116"/>
      <c r="BJ403" s="116"/>
      <c r="BK403" s="117"/>
    </row>
    <row r="404" spans="1:63" s="3" customFormat="1">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c r="AD404" s="16"/>
      <c r="AE404" s="16"/>
      <c r="AF404" s="16"/>
      <c r="AG404" s="16"/>
      <c r="AH404" s="16"/>
      <c r="AI404" s="16"/>
      <c r="AJ404" s="16"/>
      <c r="AK404" s="16"/>
      <c r="AL404" s="16"/>
      <c r="AM404" s="16"/>
      <c r="AN404" s="16"/>
      <c r="AO404" s="16"/>
      <c r="AP404" s="16"/>
      <c r="AQ404" s="16"/>
      <c r="AR404" s="16"/>
      <c r="AS404" s="16"/>
      <c r="AT404" s="116"/>
      <c r="AU404" s="116"/>
      <c r="AV404" s="116"/>
      <c r="AW404" s="116"/>
      <c r="AX404" s="116"/>
      <c r="AY404" s="116"/>
      <c r="AZ404" s="116"/>
      <c r="BA404" s="116"/>
      <c r="BB404" s="116"/>
      <c r="BC404" s="116"/>
      <c r="BD404" s="116"/>
      <c r="BE404" s="116"/>
      <c r="BF404" s="116"/>
      <c r="BG404" s="116"/>
      <c r="BH404" s="116"/>
      <c r="BI404" s="116"/>
      <c r="BJ404" s="116"/>
      <c r="BK404" s="117"/>
    </row>
    <row r="405" spans="1:63" s="3" customFormat="1">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c r="AD405" s="16"/>
      <c r="AE405" s="16"/>
      <c r="AF405" s="16"/>
      <c r="AG405" s="16"/>
      <c r="AH405" s="16"/>
      <c r="AI405" s="16"/>
      <c r="AJ405" s="16"/>
      <c r="AK405" s="16"/>
      <c r="AL405" s="16"/>
      <c r="AM405" s="16"/>
      <c r="AN405" s="16"/>
      <c r="AO405" s="16"/>
      <c r="AP405" s="16"/>
      <c r="AQ405" s="16"/>
      <c r="AR405" s="16"/>
      <c r="AS405" s="16"/>
      <c r="AT405" s="116"/>
      <c r="AU405" s="116"/>
      <c r="AV405" s="116"/>
      <c r="AW405" s="116"/>
      <c r="AX405" s="116"/>
      <c r="AY405" s="116"/>
      <c r="AZ405" s="116"/>
      <c r="BA405" s="116"/>
      <c r="BB405" s="116"/>
      <c r="BC405" s="116"/>
      <c r="BD405" s="116"/>
      <c r="BE405" s="116"/>
      <c r="BF405" s="116"/>
      <c r="BG405" s="116"/>
      <c r="BH405" s="116"/>
      <c r="BI405" s="116"/>
      <c r="BJ405" s="116"/>
      <c r="BK405" s="117"/>
    </row>
    <row r="406" spans="1:63" s="3" customFormat="1">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c r="AD406" s="16"/>
      <c r="AE406" s="16"/>
      <c r="AF406" s="16"/>
      <c r="AG406" s="16"/>
      <c r="AH406" s="16"/>
      <c r="AI406" s="16"/>
      <c r="AJ406" s="16"/>
      <c r="AK406" s="16"/>
      <c r="AL406" s="16"/>
      <c r="AM406" s="16"/>
      <c r="AN406" s="16"/>
      <c r="AO406" s="16"/>
      <c r="AP406" s="16"/>
      <c r="AQ406" s="16"/>
      <c r="AR406" s="16"/>
      <c r="AS406" s="16"/>
      <c r="AT406" s="116"/>
      <c r="AU406" s="116"/>
      <c r="AV406" s="116"/>
      <c r="AW406" s="116"/>
      <c r="AX406" s="116"/>
      <c r="AY406" s="116"/>
      <c r="AZ406" s="116"/>
      <c r="BA406" s="116"/>
      <c r="BB406" s="116"/>
      <c r="BC406" s="116"/>
      <c r="BD406" s="116"/>
      <c r="BE406" s="116"/>
      <c r="BF406" s="116"/>
      <c r="BG406" s="116"/>
      <c r="BH406" s="116"/>
      <c r="BI406" s="116"/>
      <c r="BJ406" s="116"/>
      <c r="BK406" s="117"/>
    </row>
    <row r="407" spans="1:63" s="3" customFormat="1">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c r="AD407" s="16"/>
      <c r="AE407" s="16"/>
      <c r="AF407" s="16"/>
      <c r="AG407" s="16"/>
      <c r="AH407" s="16"/>
      <c r="AI407" s="16"/>
      <c r="AJ407" s="16"/>
      <c r="AK407" s="16"/>
      <c r="AL407" s="16"/>
      <c r="AM407" s="16"/>
      <c r="AN407" s="16"/>
      <c r="AO407" s="16"/>
      <c r="AP407" s="16"/>
      <c r="AQ407" s="16"/>
      <c r="AR407" s="16"/>
      <c r="AS407" s="16"/>
      <c r="AT407" s="116"/>
      <c r="AU407" s="116"/>
      <c r="AV407" s="116"/>
      <c r="AW407" s="116"/>
      <c r="AX407" s="116"/>
      <c r="AY407" s="116"/>
      <c r="AZ407" s="116"/>
      <c r="BA407" s="116"/>
      <c r="BB407" s="116"/>
      <c r="BC407" s="116"/>
      <c r="BD407" s="116"/>
      <c r="BE407" s="116"/>
      <c r="BF407" s="116"/>
      <c r="BG407" s="116"/>
      <c r="BH407" s="116"/>
      <c r="BI407" s="116"/>
      <c r="BJ407" s="116"/>
      <c r="BK407" s="117"/>
    </row>
    <row r="408" spans="1:63" s="3" customFormat="1">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c r="AD408" s="16"/>
      <c r="AE408" s="16"/>
      <c r="AF408" s="16"/>
      <c r="AG408" s="16"/>
      <c r="AH408" s="16"/>
      <c r="AI408" s="16"/>
      <c r="AJ408" s="16"/>
      <c r="AK408" s="16"/>
      <c r="AL408" s="16"/>
      <c r="AM408" s="16"/>
      <c r="AN408" s="16"/>
      <c r="AO408" s="16"/>
      <c r="AP408" s="16"/>
      <c r="AQ408" s="16"/>
      <c r="AR408" s="16"/>
      <c r="AS408" s="16"/>
      <c r="AT408" s="116"/>
      <c r="AU408" s="116"/>
      <c r="AV408" s="116"/>
      <c r="AW408" s="116"/>
      <c r="AX408" s="116"/>
      <c r="AY408" s="116"/>
      <c r="AZ408" s="116"/>
      <c r="BA408" s="116"/>
      <c r="BB408" s="116"/>
      <c r="BC408" s="116"/>
      <c r="BD408" s="116"/>
      <c r="BE408" s="116"/>
      <c r="BF408" s="116"/>
      <c r="BG408" s="116"/>
      <c r="BH408" s="116"/>
      <c r="BI408" s="116"/>
      <c r="BJ408" s="116"/>
      <c r="BK408" s="117"/>
    </row>
    <row r="409" spans="1:63" s="3" customFormat="1">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c r="AD409" s="16"/>
      <c r="AE409" s="16"/>
      <c r="AF409" s="16"/>
      <c r="AG409" s="16"/>
      <c r="AH409" s="16"/>
      <c r="AI409" s="16"/>
      <c r="AJ409" s="16"/>
      <c r="AK409" s="16"/>
      <c r="AL409" s="16"/>
      <c r="AM409" s="16"/>
      <c r="AN409" s="16"/>
      <c r="AO409" s="16"/>
      <c r="AP409" s="16"/>
      <c r="AQ409" s="16"/>
      <c r="AR409" s="16"/>
      <c r="AS409" s="16"/>
      <c r="AT409" s="116"/>
      <c r="AU409" s="116"/>
      <c r="AV409" s="116"/>
      <c r="AW409" s="116"/>
      <c r="AX409" s="116"/>
      <c r="AY409" s="116"/>
      <c r="AZ409" s="116"/>
      <c r="BA409" s="116"/>
      <c r="BB409" s="116"/>
      <c r="BC409" s="116"/>
      <c r="BD409" s="116"/>
      <c r="BE409" s="116"/>
      <c r="BF409" s="116"/>
      <c r="BG409" s="116"/>
      <c r="BH409" s="116"/>
      <c r="BI409" s="116"/>
      <c r="BJ409" s="116"/>
      <c r="BK409" s="117"/>
    </row>
    <row r="410" spans="1:63" s="3" customFormat="1">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c r="AD410" s="16"/>
      <c r="AE410" s="16"/>
      <c r="AF410" s="16"/>
      <c r="AG410" s="16"/>
      <c r="AH410" s="16"/>
      <c r="AI410" s="16"/>
      <c r="AJ410" s="16"/>
      <c r="AK410" s="16"/>
      <c r="AL410" s="16"/>
      <c r="AM410" s="16"/>
      <c r="AN410" s="16"/>
      <c r="AO410" s="16"/>
      <c r="AP410" s="16"/>
      <c r="AQ410" s="16"/>
      <c r="AR410" s="16"/>
      <c r="AS410" s="16"/>
      <c r="AT410" s="116"/>
      <c r="AU410" s="116"/>
      <c r="AV410" s="116"/>
      <c r="AW410" s="116"/>
      <c r="AX410" s="116"/>
      <c r="AY410" s="116"/>
      <c r="AZ410" s="116"/>
      <c r="BA410" s="116"/>
      <c r="BB410" s="116"/>
      <c r="BC410" s="116"/>
      <c r="BD410" s="116"/>
      <c r="BE410" s="116"/>
      <c r="BF410" s="116"/>
      <c r="BG410" s="116"/>
      <c r="BH410" s="116"/>
      <c r="BI410" s="116"/>
      <c r="BJ410" s="116"/>
      <c r="BK410" s="117"/>
    </row>
    <row r="411" spans="1:63" s="3" customFormat="1">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c r="AD411" s="16"/>
      <c r="AE411" s="16"/>
      <c r="AF411" s="16"/>
      <c r="AG411" s="16"/>
      <c r="AH411" s="16"/>
      <c r="AI411" s="16"/>
      <c r="AJ411" s="16"/>
      <c r="AK411" s="16"/>
      <c r="AL411" s="16"/>
      <c r="AM411" s="16"/>
      <c r="AN411" s="16"/>
      <c r="AO411" s="16"/>
      <c r="AP411" s="16"/>
      <c r="AQ411" s="16"/>
      <c r="AR411" s="16"/>
      <c r="AS411" s="16"/>
      <c r="AT411" s="116"/>
      <c r="AU411" s="116"/>
      <c r="AV411" s="116"/>
      <c r="AW411" s="116"/>
      <c r="AX411" s="116"/>
      <c r="AY411" s="116"/>
      <c r="AZ411" s="116"/>
      <c r="BA411" s="116"/>
      <c r="BB411" s="116"/>
      <c r="BC411" s="116"/>
      <c r="BD411" s="116"/>
      <c r="BE411" s="116"/>
      <c r="BF411" s="116"/>
      <c r="BG411" s="116"/>
      <c r="BH411" s="116"/>
      <c r="BI411" s="116"/>
      <c r="BJ411" s="116"/>
      <c r="BK411" s="117"/>
    </row>
    <row r="412" spans="1:63" s="3" customFormat="1">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c r="AD412" s="16"/>
      <c r="AE412" s="16"/>
      <c r="AF412" s="16"/>
      <c r="AG412" s="16"/>
      <c r="AH412" s="16"/>
      <c r="AI412" s="16"/>
      <c r="AJ412" s="16"/>
      <c r="AK412" s="16"/>
      <c r="AL412" s="16"/>
      <c r="AM412" s="16"/>
      <c r="AN412" s="16"/>
      <c r="AO412" s="16"/>
      <c r="AP412" s="16"/>
      <c r="AQ412" s="16"/>
      <c r="AR412" s="16"/>
      <c r="AS412" s="16"/>
      <c r="AT412" s="116"/>
      <c r="AU412" s="116"/>
      <c r="AV412" s="116"/>
      <c r="AW412" s="116"/>
      <c r="AX412" s="116"/>
      <c r="AY412" s="116"/>
      <c r="AZ412" s="116"/>
      <c r="BA412" s="116"/>
      <c r="BB412" s="116"/>
      <c r="BC412" s="116"/>
      <c r="BD412" s="116"/>
      <c r="BE412" s="116"/>
      <c r="BF412" s="116"/>
      <c r="BG412" s="116"/>
      <c r="BH412" s="116"/>
      <c r="BI412" s="116"/>
      <c r="BJ412" s="116"/>
      <c r="BK412" s="117"/>
    </row>
    <row r="413" spans="1:63" s="3" customFormat="1">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c r="AD413" s="16"/>
      <c r="AE413" s="16"/>
      <c r="AF413" s="16"/>
      <c r="AG413" s="16"/>
      <c r="AH413" s="16"/>
      <c r="AI413" s="16"/>
      <c r="AJ413" s="16"/>
      <c r="AK413" s="16"/>
      <c r="AL413" s="16"/>
      <c r="AM413" s="16"/>
      <c r="AN413" s="16"/>
      <c r="AO413" s="16"/>
      <c r="AP413" s="16"/>
      <c r="AQ413" s="16"/>
      <c r="AR413" s="16"/>
      <c r="AS413" s="16"/>
      <c r="AT413" s="116"/>
      <c r="AU413" s="116"/>
      <c r="AV413" s="116"/>
      <c r="AW413" s="116"/>
      <c r="AX413" s="116"/>
      <c r="AY413" s="116"/>
      <c r="AZ413" s="116"/>
      <c r="BA413" s="116"/>
      <c r="BB413" s="116"/>
      <c r="BC413" s="116"/>
      <c r="BD413" s="116"/>
      <c r="BE413" s="116"/>
      <c r="BF413" s="116"/>
      <c r="BG413" s="116"/>
      <c r="BH413" s="116"/>
      <c r="BI413" s="116"/>
      <c r="BJ413" s="116"/>
      <c r="BK413" s="117"/>
    </row>
    <row r="414" spans="1:63" s="3" customFormat="1">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c r="AD414" s="16"/>
      <c r="AE414" s="16"/>
      <c r="AF414" s="16"/>
      <c r="AG414" s="16"/>
      <c r="AH414" s="16"/>
      <c r="AI414" s="16"/>
      <c r="AJ414" s="16"/>
      <c r="AK414" s="16"/>
      <c r="AL414" s="16"/>
      <c r="AM414" s="16"/>
      <c r="AN414" s="16"/>
      <c r="AO414" s="16"/>
      <c r="AP414" s="16"/>
      <c r="AQ414" s="16"/>
      <c r="AR414" s="16"/>
      <c r="AS414" s="16"/>
      <c r="AT414" s="116"/>
      <c r="AU414" s="116"/>
      <c r="AV414" s="116"/>
      <c r="AW414" s="116"/>
      <c r="AX414" s="116"/>
      <c r="AY414" s="116"/>
      <c r="AZ414" s="116"/>
      <c r="BA414" s="116"/>
      <c r="BB414" s="116"/>
      <c r="BC414" s="116"/>
      <c r="BD414" s="116"/>
      <c r="BE414" s="116"/>
      <c r="BF414" s="116"/>
      <c r="BG414" s="116"/>
      <c r="BH414" s="116"/>
      <c r="BI414" s="116"/>
      <c r="BJ414" s="116"/>
      <c r="BK414" s="117"/>
    </row>
    <row r="415" spans="1:63" s="3" customFormat="1">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c r="AD415" s="16"/>
      <c r="AE415" s="16"/>
      <c r="AF415" s="16"/>
      <c r="AG415" s="16"/>
      <c r="AH415" s="16"/>
      <c r="AI415" s="16"/>
      <c r="AJ415" s="16"/>
      <c r="AK415" s="16"/>
      <c r="AL415" s="16"/>
      <c r="AM415" s="16"/>
      <c r="AN415" s="16"/>
      <c r="AO415" s="16"/>
      <c r="AP415" s="16"/>
      <c r="AQ415" s="16"/>
      <c r="AR415" s="16"/>
      <c r="AS415" s="16"/>
      <c r="AT415" s="116"/>
      <c r="AU415" s="116"/>
      <c r="AV415" s="116"/>
      <c r="AW415" s="116"/>
      <c r="AX415" s="116"/>
      <c r="AY415" s="116"/>
      <c r="AZ415" s="116"/>
      <c r="BA415" s="116"/>
      <c r="BB415" s="116"/>
      <c r="BC415" s="116"/>
      <c r="BD415" s="116"/>
      <c r="BE415" s="116"/>
      <c r="BF415" s="116"/>
      <c r="BG415" s="116"/>
      <c r="BH415" s="116"/>
      <c r="BI415" s="116"/>
      <c r="BJ415" s="116"/>
      <c r="BK415" s="117"/>
    </row>
    <row r="416" spans="1:63" s="3" customFormat="1">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c r="AD416" s="16"/>
      <c r="AE416" s="16"/>
      <c r="AF416" s="16"/>
      <c r="AG416" s="16"/>
      <c r="AH416" s="16"/>
      <c r="AI416" s="16"/>
      <c r="AJ416" s="16"/>
      <c r="AK416" s="16"/>
      <c r="AL416" s="16"/>
      <c r="AM416" s="16"/>
      <c r="AN416" s="16"/>
      <c r="AO416" s="16"/>
      <c r="AP416" s="16"/>
      <c r="AQ416" s="16"/>
      <c r="AR416" s="16"/>
      <c r="AS416" s="16"/>
      <c r="AT416" s="116"/>
      <c r="AU416" s="116"/>
      <c r="AV416" s="116"/>
      <c r="AW416" s="116"/>
      <c r="AX416" s="116"/>
      <c r="AY416" s="116"/>
      <c r="AZ416" s="116"/>
      <c r="BA416" s="116"/>
      <c r="BB416" s="116"/>
      <c r="BC416" s="116"/>
      <c r="BD416" s="116"/>
      <c r="BE416" s="116"/>
      <c r="BF416" s="116"/>
      <c r="BG416" s="116"/>
      <c r="BH416" s="116"/>
      <c r="BI416" s="116"/>
      <c r="BJ416" s="116"/>
      <c r="BK416" s="117"/>
    </row>
    <row r="417" spans="1:63" s="3" customFormat="1">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c r="AD417" s="16"/>
      <c r="AE417" s="16"/>
      <c r="AF417" s="16"/>
      <c r="AG417" s="16"/>
      <c r="AH417" s="16"/>
      <c r="AI417" s="16"/>
      <c r="AJ417" s="16"/>
      <c r="AK417" s="16"/>
      <c r="AL417" s="16"/>
      <c r="AM417" s="16"/>
      <c r="AN417" s="16"/>
      <c r="AO417" s="16"/>
      <c r="AP417" s="16"/>
      <c r="AQ417" s="16"/>
      <c r="AR417" s="16"/>
      <c r="AS417" s="16"/>
      <c r="AT417" s="116"/>
      <c r="AU417" s="116"/>
      <c r="AV417" s="116"/>
      <c r="AW417" s="116"/>
      <c r="AX417" s="116"/>
      <c r="AY417" s="116"/>
      <c r="AZ417" s="116"/>
      <c r="BA417" s="116"/>
      <c r="BB417" s="116"/>
      <c r="BC417" s="116"/>
      <c r="BD417" s="116"/>
      <c r="BE417" s="116"/>
      <c r="BF417" s="116"/>
      <c r="BG417" s="116"/>
      <c r="BH417" s="116"/>
      <c r="BI417" s="116"/>
      <c r="BJ417" s="116"/>
      <c r="BK417" s="117"/>
    </row>
    <row r="418" spans="1:63" s="3" customFormat="1">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c r="AD418" s="16"/>
      <c r="AE418" s="16"/>
      <c r="AF418" s="16"/>
      <c r="AG418" s="16"/>
      <c r="AH418" s="16"/>
      <c r="AI418" s="16"/>
      <c r="AJ418" s="16"/>
      <c r="AK418" s="16"/>
      <c r="AL418" s="16"/>
      <c r="AM418" s="16"/>
      <c r="AN418" s="16"/>
      <c r="AO418" s="16"/>
      <c r="AP418" s="16"/>
      <c r="AQ418" s="16"/>
      <c r="AR418" s="16"/>
      <c r="AS418" s="16"/>
      <c r="AT418" s="116"/>
      <c r="AU418" s="116"/>
      <c r="AV418" s="116"/>
      <c r="AW418" s="116"/>
      <c r="AX418" s="116"/>
      <c r="AY418" s="116"/>
      <c r="AZ418" s="116"/>
      <c r="BA418" s="116"/>
      <c r="BB418" s="116"/>
      <c r="BC418" s="116"/>
      <c r="BD418" s="116"/>
      <c r="BE418" s="116"/>
      <c r="BF418" s="116"/>
      <c r="BG418" s="116"/>
      <c r="BH418" s="116"/>
      <c r="BI418" s="116"/>
      <c r="BJ418" s="116"/>
      <c r="BK418" s="117"/>
    </row>
    <row r="419" spans="1:63" s="3" customFormat="1">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c r="AD419" s="16"/>
      <c r="AE419" s="16"/>
      <c r="AF419" s="16"/>
      <c r="AG419" s="16"/>
      <c r="AH419" s="16"/>
      <c r="AI419" s="16"/>
      <c r="AJ419" s="16"/>
      <c r="AK419" s="16"/>
      <c r="AL419" s="16"/>
      <c r="AM419" s="16"/>
      <c r="AN419" s="16"/>
      <c r="AO419" s="16"/>
      <c r="AP419" s="16"/>
      <c r="AQ419" s="16"/>
      <c r="AR419" s="16"/>
      <c r="AS419" s="16"/>
      <c r="AT419" s="116"/>
      <c r="AU419" s="116"/>
      <c r="AV419" s="116"/>
      <c r="AW419" s="116"/>
      <c r="AX419" s="116"/>
      <c r="AY419" s="116"/>
      <c r="AZ419" s="116"/>
      <c r="BA419" s="116"/>
      <c r="BB419" s="116"/>
      <c r="BC419" s="116"/>
      <c r="BD419" s="116"/>
      <c r="BE419" s="116"/>
      <c r="BF419" s="116"/>
      <c r="BG419" s="116"/>
      <c r="BH419" s="116"/>
      <c r="BI419" s="116"/>
      <c r="BJ419" s="116"/>
      <c r="BK419" s="117"/>
    </row>
    <row r="420" spans="1:63" s="3" customFormat="1">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c r="AD420" s="16"/>
      <c r="AE420" s="16"/>
      <c r="AF420" s="16"/>
      <c r="AG420" s="16"/>
      <c r="AH420" s="16"/>
      <c r="AI420" s="16"/>
      <c r="AJ420" s="16"/>
      <c r="AK420" s="16"/>
      <c r="AL420" s="16"/>
      <c r="AM420" s="16"/>
      <c r="AN420" s="16"/>
      <c r="AO420" s="16"/>
      <c r="AP420" s="16"/>
      <c r="AQ420" s="16"/>
      <c r="AR420" s="16"/>
      <c r="AS420" s="16"/>
      <c r="AT420" s="116"/>
      <c r="AU420" s="116"/>
      <c r="AV420" s="116"/>
      <c r="AW420" s="116"/>
      <c r="AX420" s="116"/>
      <c r="AY420" s="116"/>
      <c r="AZ420" s="116"/>
      <c r="BA420" s="116"/>
      <c r="BB420" s="116"/>
      <c r="BC420" s="116"/>
      <c r="BD420" s="116"/>
      <c r="BE420" s="116"/>
      <c r="BF420" s="116"/>
      <c r="BG420" s="116"/>
      <c r="BH420" s="116"/>
      <c r="BI420" s="116"/>
      <c r="BJ420" s="116"/>
      <c r="BK420" s="117"/>
    </row>
    <row r="421" spans="1:63" s="3" customFormat="1">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c r="AD421" s="16"/>
      <c r="AE421" s="16"/>
      <c r="AF421" s="16"/>
      <c r="AG421" s="16"/>
      <c r="AH421" s="16"/>
      <c r="AI421" s="16"/>
      <c r="AJ421" s="16"/>
      <c r="AK421" s="16"/>
      <c r="AL421" s="16"/>
      <c r="AM421" s="16"/>
      <c r="AN421" s="16"/>
      <c r="AO421" s="16"/>
      <c r="AP421" s="16"/>
      <c r="AQ421" s="16"/>
      <c r="AR421" s="16"/>
      <c r="AS421" s="16"/>
      <c r="AT421" s="116"/>
      <c r="AU421" s="116"/>
      <c r="AV421" s="116"/>
      <c r="AW421" s="116"/>
      <c r="AX421" s="116"/>
      <c r="AY421" s="116"/>
      <c r="AZ421" s="116"/>
      <c r="BA421" s="116"/>
      <c r="BB421" s="116"/>
      <c r="BC421" s="116"/>
      <c r="BD421" s="116"/>
      <c r="BE421" s="116"/>
      <c r="BF421" s="116"/>
      <c r="BG421" s="116"/>
      <c r="BH421" s="116"/>
      <c r="BI421" s="116"/>
      <c r="BJ421" s="116"/>
      <c r="BK421" s="117"/>
    </row>
    <row r="422" spans="1:63" s="3" customFormat="1">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c r="AK422" s="16"/>
      <c r="AL422" s="16"/>
      <c r="AM422" s="16"/>
      <c r="AN422" s="16"/>
      <c r="AO422" s="16"/>
      <c r="AP422" s="16"/>
      <c r="AQ422" s="16"/>
      <c r="AR422" s="16"/>
      <c r="AS422" s="16"/>
      <c r="AT422" s="116"/>
      <c r="AU422" s="116"/>
      <c r="AV422" s="116"/>
      <c r="AW422" s="116"/>
      <c r="AX422" s="116"/>
      <c r="AY422" s="116"/>
      <c r="AZ422" s="116"/>
      <c r="BA422" s="116"/>
      <c r="BB422" s="116"/>
      <c r="BC422" s="116"/>
      <c r="BD422" s="116"/>
      <c r="BE422" s="116"/>
      <c r="BF422" s="116"/>
      <c r="BG422" s="116"/>
      <c r="BH422" s="116"/>
      <c r="BI422" s="116"/>
      <c r="BJ422" s="116"/>
      <c r="BK422" s="117"/>
    </row>
    <row r="423" spans="1:63" s="3" customFormat="1">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c r="AD423" s="16"/>
      <c r="AE423" s="16"/>
      <c r="AF423" s="16"/>
      <c r="AG423" s="16"/>
      <c r="AH423" s="16"/>
      <c r="AI423" s="16"/>
      <c r="AJ423" s="16"/>
      <c r="AK423" s="16"/>
      <c r="AL423" s="16"/>
      <c r="AM423" s="16"/>
      <c r="AN423" s="16"/>
      <c r="AO423" s="16"/>
      <c r="AP423" s="16"/>
      <c r="AQ423" s="16"/>
      <c r="AR423" s="16"/>
      <c r="AS423" s="16"/>
      <c r="AT423" s="116"/>
      <c r="AU423" s="116"/>
      <c r="AV423" s="116"/>
      <c r="AW423" s="116"/>
      <c r="AX423" s="116"/>
      <c r="AY423" s="116"/>
      <c r="AZ423" s="116"/>
      <c r="BA423" s="116"/>
      <c r="BB423" s="116"/>
      <c r="BC423" s="116"/>
      <c r="BD423" s="116"/>
      <c r="BE423" s="116"/>
      <c r="BF423" s="116"/>
      <c r="BG423" s="116"/>
      <c r="BH423" s="116"/>
      <c r="BI423" s="116"/>
      <c r="BJ423" s="116"/>
      <c r="BK423" s="117"/>
    </row>
    <row r="424" spans="1:63" s="3" customFormat="1">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c r="AD424" s="16"/>
      <c r="AE424" s="16"/>
      <c r="AF424" s="16"/>
      <c r="AG424" s="16"/>
      <c r="AH424" s="16"/>
      <c r="AI424" s="16"/>
      <c r="AJ424" s="16"/>
      <c r="AK424" s="16"/>
      <c r="AL424" s="16"/>
      <c r="AM424" s="16"/>
      <c r="AN424" s="16"/>
      <c r="AO424" s="16"/>
      <c r="AP424" s="16"/>
      <c r="AQ424" s="16"/>
      <c r="AR424" s="16"/>
      <c r="AS424" s="16"/>
      <c r="AT424" s="116"/>
      <c r="AU424" s="116"/>
      <c r="AV424" s="116"/>
      <c r="AW424" s="116"/>
      <c r="AX424" s="116"/>
      <c r="AY424" s="116"/>
      <c r="AZ424" s="116"/>
      <c r="BA424" s="116"/>
      <c r="BB424" s="116"/>
      <c r="BC424" s="116"/>
      <c r="BD424" s="116"/>
      <c r="BE424" s="116"/>
      <c r="BF424" s="116"/>
      <c r="BG424" s="116"/>
      <c r="BH424" s="116"/>
      <c r="BI424" s="116"/>
      <c r="BJ424" s="116"/>
      <c r="BK424" s="117"/>
    </row>
    <row r="425" spans="1:63" s="3" customFormat="1">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c r="AD425" s="16"/>
      <c r="AE425" s="16"/>
      <c r="AF425" s="16"/>
      <c r="AG425" s="16"/>
      <c r="AH425" s="16"/>
      <c r="AI425" s="16"/>
      <c r="AJ425" s="16"/>
      <c r="AK425" s="16"/>
      <c r="AL425" s="16"/>
      <c r="AM425" s="16"/>
      <c r="AN425" s="16"/>
      <c r="AO425" s="16"/>
      <c r="AP425" s="16"/>
      <c r="AQ425" s="16"/>
      <c r="AR425" s="16"/>
      <c r="AS425" s="16"/>
      <c r="AT425" s="116"/>
      <c r="AU425" s="116"/>
      <c r="AV425" s="116"/>
      <c r="AW425" s="116"/>
      <c r="AX425" s="116"/>
      <c r="AY425" s="116"/>
      <c r="AZ425" s="116"/>
      <c r="BA425" s="116"/>
      <c r="BB425" s="116"/>
      <c r="BC425" s="116"/>
      <c r="BD425" s="116"/>
      <c r="BE425" s="116"/>
      <c r="BF425" s="116"/>
      <c r="BG425" s="116"/>
      <c r="BH425" s="116"/>
      <c r="BI425" s="116"/>
      <c r="BJ425" s="116"/>
      <c r="BK425" s="117"/>
    </row>
    <row r="426" spans="1:63" s="3" customFormat="1">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c r="AD426" s="16"/>
      <c r="AE426" s="16"/>
      <c r="AF426" s="16"/>
      <c r="AG426" s="16"/>
      <c r="AH426" s="16"/>
      <c r="AI426" s="16"/>
      <c r="AJ426" s="16"/>
      <c r="AK426" s="16"/>
      <c r="AL426" s="16"/>
      <c r="AM426" s="16"/>
      <c r="AN426" s="16"/>
      <c r="AO426" s="16"/>
      <c r="AP426" s="16"/>
      <c r="AQ426" s="16"/>
      <c r="AR426" s="16"/>
      <c r="AS426" s="16"/>
      <c r="AT426" s="116"/>
      <c r="AU426" s="116"/>
      <c r="AV426" s="116"/>
      <c r="AW426" s="116"/>
      <c r="AX426" s="116"/>
      <c r="AY426" s="116"/>
      <c r="AZ426" s="116"/>
      <c r="BA426" s="116"/>
      <c r="BB426" s="116"/>
      <c r="BC426" s="116"/>
      <c r="BD426" s="116"/>
      <c r="BE426" s="116"/>
      <c r="BF426" s="116"/>
      <c r="BG426" s="116"/>
      <c r="BH426" s="116"/>
      <c r="BI426" s="116"/>
      <c r="BJ426" s="116"/>
      <c r="BK426" s="117"/>
    </row>
    <row r="427" spans="1:63" s="3" customFormat="1">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c r="AD427" s="16"/>
      <c r="AE427" s="16"/>
      <c r="AF427" s="16"/>
      <c r="AG427" s="16"/>
      <c r="AH427" s="16"/>
      <c r="AI427" s="16"/>
      <c r="AJ427" s="16"/>
      <c r="AK427" s="16"/>
      <c r="AL427" s="16"/>
      <c r="AM427" s="16"/>
      <c r="AN427" s="16"/>
      <c r="AO427" s="16"/>
      <c r="AP427" s="16"/>
      <c r="AQ427" s="16"/>
      <c r="AR427" s="16"/>
      <c r="AS427" s="16"/>
      <c r="AT427" s="116"/>
      <c r="AU427" s="116"/>
      <c r="AV427" s="116"/>
      <c r="AW427" s="116"/>
      <c r="AX427" s="116"/>
      <c r="AY427" s="116"/>
      <c r="AZ427" s="116"/>
      <c r="BA427" s="116"/>
      <c r="BB427" s="116"/>
      <c r="BC427" s="116"/>
      <c r="BD427" s="116"/>
      <c r="BE427" s="116"/>
      <c r="BF427" s="116"/>
      <c r="BG427" s="116"/>
      <c r="BH427" s="116"/>
      <c r="BI427" s="116"/>
      <c r="BJ427" s="116"/>
      <c r="BK427" s="117"/>
    </row>
    <row r="428" spans="1:63" s="3" customFormat="1">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c r="AD428" s="16"/>
      <c r="AE428" s="16"/>
      <c r="AF428" s="16"/>
      <c r="AG428" s="16"/>
      <c r="AH428" s="16"/>
      <c r="AI428" s="16"/>
      <c r="AJ428" s="16"/>
      <c r="AK428" s="16"/>
      <c r="AL428" s="16"/>
      <c r="AM428" s="16"/>
      <c r="AN428" s="16"/>
      <c r="AO428" s="16"/>
      <c r="AP428" s="16"/>
      <c r="AQ428" s="16"/>
      <c r="AR428" s="16"/>
      <c r="AS428" s="16"/>
      <c r="AT428" s="116"/>
      <c r="AU428" s="116"/>
      <c r="AV428" s="116"/>
      <c r="AW428" s="116"/>
      <c r="AX428" s="116"/>
      <c r="AY428" s="116"/>
      <c r="AZ428" s="116"/>
      <c r="BA428" s="116"/>
      <c r="BB428" s="116"/>
      <c r="BC428" s="116"/>
      <c r="BD428" s="116"/>
      <c r="BE428" s="116"/>
      <c r="BF428" s="116"/>
      <c r="BG428" s="116"/>
      <c r="BH428" s="116"/>
      <c r="BI428" s="116"/>
      <c r="BJ428" s="116"/>
      <c r="BK428" s="117"/>
    </row>
    <row r="429" spans="1:63" s="3" customFormat="1">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c r="AA429" s="16"/>
      <c r="AB429" s="16"/>
      <c r="AC429" s="16"/>
      <c r="AD429" s="16"/>
      <c r="AE429" s="16"/>
      <c r="AF429" s="16"/>
      <c r="AG429" s="16"/>
      <c r="AH429" s="16"/>
      <c r="AI429" s="16"/>
      <c r="AJ429" s="16"/>
      <c r="AK429" s="16"/>
      <c r="AL429" s="16"/>
      <c r="AM429" s="16"/>
      <c r="AN429" s="16"/>
      <c r="AO429" s="16"/>
      <c r="AP429" s="16"/>
      <c r="AQ429" s="16"/>
      <c r="AR429" s="16"/>
      <c r="AS429" s="16"/>
      <c r="AT429" s="116"/>
      <c r="AU429" s="116"/>
      <c r="AV429" s="116"/>
      <c r="AW429" s="116"/>
      <c r="AX429" s="116"/>
      <c r="AY429" s="116"/>
      <c r="AZ429" s="116"/>
      <c r="BA429" s="116"/>
      <c r="BB429" s="116"/>
      <c r="BC429" s="116"/>
      <c r="BD429" s="116"/>
      <c r="BE429" s="116"/>
      <c r="BF429" s="116"/>
      <c r="BG429" s="116"/>
      <c r="BH429" s="116"/>
      <c r="BI429" s="116"/>
      <c r="BJ429" s="116"/>
      <c r="BK429" s="117"/>
    </row>
    <row r="430" spans="1:63" s="3" customFormat="1">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c r="AD430" s="16"/>
      <c r="AE430" s="16"/>
      <c r="AF430" s="16"/>
      <c r="AG430" s="16"/>
      <c r="AH430" s="16"/>
      <c r="AI430" s="16"/>
      <c r="AJ430" s="16"/>
      <c r="AK430" s="16"/>
      <c r="AL430" s="16"/>
      <c r="AM430" s="16"/>
      <c r="AN430" s="16"/>
      <c r="AO430" s="16"/>
      <c r="AP430" s="16"/>
      <c r="AQ430" s="16"/>
      <c r="AR430" s="16"/>
      <c r="AS430" s="16"/>
      <c r="AT430" s="116"/>
      <c r="AU430" s="116"/>
      <c r="AV430" s="116"/>
      <c r="AW430" s="116"/>
      <c r="AX430" s="116"/>
      <c r="AY430" s="116"/>
      <c r="AZ430" s="116"/>
      <c r="BA430" s="116"/>
      <c r="BB430" s="116"/>
      <c r="BC430" s="116"/>
      <c r="BD430" s="116"/>
      <c r="BE430" s="116"/>
      <c r="BF430" s="116"/>
      <c r="BG430" s="116"/>
      <c r="BH430" s="116"/>
      <c r="BI430" s="116"/>
      <c r="BJ430" s="116"/>
      <c r="BK430" s="117"/>
    </row>
    <row r="431" spans="1:63" s="3" customFormat="1">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c r="AD431" s="16"/>
      <c r="AE431" s="16"/>
      <c r="AF431" s="16"/>
      <c r="AG431" s="16"/>
      <c r="AH431" s="16"/>
      <c r="AI431" s="16"/>
      <c r="AJ431" s="16"/>
      <c r="AK431" s="16"/>
      <c r="AL431" s="16"/>
      <c r="AM431" s="16"/>
      <c r="AN431" s="16"/>
      <c r="AO431" s="16"/>
      <c r="AP431" s="16"/>
      <c r="AQ431" s="16"/>
      <c r="AR431" s="16"/>
      <c r="AS431" s="16"/>
      <c r="AT431" s="116"/>
      <c r="AU431" s="116"/>
      <c r="AV431" s="116"/>
      <c r="AW431" s="116"/>
      <c r="AX431" s="116"/>
      <c r="AY431" s="116"/>
      <c r="AZ431" s="116"/>
      <c r="BA431" s="116"/>
      <c r="BB431" s="116"/>
      <c r="BC431" s="116"/>
      <c r="BD431" s="116"/>
      <c r="BE431" s="116"/>
      <c r="BF431" s="116"/>
      <c r="BG431" s="116"/>
      <c r="BH431" s="116"/>
      <c r="BI431" s="116"/>
      <c r="BJ431" s="116"/>
      <c r="BK431" s="117"/>
    </row>
    <row r="432" spans="1:63" s="3" customFormat="1">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c r="AD432" s="16"/>
      <c r="AE432" s="16"/>
      <c r="AF432" s="16"/>
      <c r="AG432" s="16"/>
      <c r="AH432" s="16"/>
      <c r="AI432" s="16"/>
      <c r="AJ432" s="16"/>
      <c r="AK432" s="16"/>
      <c r="AL432" s="16"/>
      <c r="AM432" s="16"/>
      <c r="AN432" s="16"/>
      <c r="AO432" s="16"/>
      <c r="AP432" s="16"/>
      <c r="AQ432" s="16"/>
      <c r="AR432" s="16"/>
      <c r="AS432" s="16"/>
      <c r="AT432" s="116"/>
      <c r="AU432" s="116"/>
      <c r="AV432" s="116"/>
      <c r="AW432" s="116"/>
      <c r="AX432" s="116"/>
      <c r="AY432" s="116"/>
      <c r="AZ432" s="116"/>
      <c r="BA432" s="116"/>
      <c r="BB432" s="116"/>
      <c r="BC432" s="116"/>
      <c r="BD432" s="116"/>
      <c r="BE432" s="116"/>
      <c r="BF432" s="116"/>
      <c r="BG432" s="116"/>
      <c r="BH432" s="116"/>
      <c r="BI432" s="116"/>
      <c r="BJ432" s="116"/>
      <c r="BK432" s="117"/>
    </row>
    <row r="433" spans="1:63" s="3" customFormat="1">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c r="AD433" s="16"/>
      <c r="AE433" s="16"/>
      <c r="AF433" s="16"/>
      <c r="AG433" s="16"/>
      <c r="AH433" s="16"/>
      <c r="AI433" s="16"/>
      <c r="AJ433" s="16"/>
      <c r="AK433" s="16"/>
      <c r="AL433" s="16"/>
      <c r="AM433" s="16"/>
      <c r="AN433" s="16"/>
      <c r="AO433" s="16"/>
      <c r="AP433" s="16"/>
      <c r="AQ433" s="16"/>
      <c r="AR433" s="16"/>
      <c r="AS433" s="16"/>
      <c r="AT433" s="116"/>
      <c r="AU433" s="116"/>
      <c r="AV433" s="116"/>
      <c r="AW433" s="116"/>
      <c r="AX433" s="116"/>
      <c r="AY433" s="116"/>
      <c r="AZ433" s="116"/>
      <c r="BA433" s="116"/>
      <c r="BB433" s="116"/>
      <c r="BC433" s="116"/>
      <c r="BD433" s="116"/>
      <c r="BE433" s="116"/>
      <c r="BF433" s="116"/>
      <c r="BG433" s="116"/>
      <c r="BH433" s="116"/>
      <c r="BI433" s="116"/>
      <c r="BJ433" s="116"/>
      <c r="BK433" s="117"/>
    </row>
    <row r="434" spans="1:63" s="3" customFormat="1">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c r="AA434" s="16"/>
      <c r="AB434" s="16"/>
      <c r="AC434" s="16"/>
      <c r="AD434" s="16"/>
      <c r="AE434" s="16"/>
      <c r="AF434" s="16"/>
      <c r="AG434" s="16"/>
      <c r="AH434" s="16"/>
      <c r="AI434" s="16"/>
      <c r="AJ434" s="16"/>
      <c r="AK434" s="16"/>
      <c r="AL434" s="16"/>
      <c r="AM434" s="16"/>
      <c r="AN434" s="16"/>
      <c r="AO434" s="16"/>
      <c r="AP434" s="16"/>
      <c r="AQ434" s="16"/>
      <c r="AR434" s="16"/>
      <c r="AS434" s="16"/>
      <c r="AT434" s="116"/>
      <c r="AU434" s="116"/>
      <c r="AV434" s="116"/>
      <c r="AW434" s="116"/>
      <c r="AX434" s="116"/>
      <c r="AY434" s="116"/>
      <c r="AZ434" s="116"/>
      <c r="BA434" s="116"/>
      <c r="BB434" s="116"/>
      <c r="BC434" s="116"/>
      <c r="BD434" s="116"/>
      <c r="BE434" s="116"/>
      <c r="BF434" s="116"/>
      <c r="BG434" s="116"/>
      <c r="BH434" s="116"/>
      <c r="BI434" s="116"/>
      <c r="BJ434" s="116"/>
      <c r="BK434" s="117"/>
    </row>
    <row r="435" spans="1:63" s="3" customFormat="1">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c r="AA435" s="16"/>
      <c r="AB435" s="16"/>
      <c r="AC435" s="16"/>
      <c r="AD435" s="16"/>
      <c r="AE435" s="16"/>
      <c r="AF435" s="16"/>
      <c r="AG435" s="16"/>
      <c r="AH435" s="16"/>
      <c r="AI435" s="16"/>
      <c r="AJ435" s="16"/>
      <c r="AK435" s="16"/>
      <c r="AL435" s="16"/>
      <c r="AM435" s="16"/>
      <c r="AN435" s="16"/>
      <c r="AO435" s="16"/>
      <c r="AP435" s="16"/>
      <c r="AQ435" s="16"/>
      <c r="AR435" s="16"/>
      <c r="AS435" s="16"/>
      <c r="AT435" s="116"/>
      <c r="AU435" s="116"/>
      <c r="AV435" s="116"/>
      <c r="AW435" s="116"/>
      <c r="AX435" s="116"/>
      <c r="AY435" s="116"/>
      <c r="AZ435" s="116"/>
      <c r="BA435" s="116"/>
      <c r="BB435" s="116"/>
      <c r="BC435" s="116"/>
      <c r="BD435" s="116"/>
      <c r="BE435" s="116"/>
      <c r="BF435" s="116"/>
      <c r="BG435" s="116"/>
      <c r="BH435" s="116"/>
      <c r="BI435" s="116"/>
      <c r="BJ435" s="116"/>
      <c r="BK435" s="117"/>
    </row>
    <row r="436" spans="1:63" s="3" customFormat="1">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c r="AD436" s="16"/>
      <c r="AE436" s="16"/>
      <c r="AF436" s="16"/>
      <c r="AG436" s="16"/>
      <c r="AH436" s="16"/>
      <c r="AI436" s="16"/>
      <c r="AJ436" s="16"/>
      <c r="AK436" s="16"/>
      <c r="AL436" s="16"/>
      <c r="AM436" s="16"/>
      <c r="AN436" s="16"/>
      <c r="AO436" s="16"/>
      <c r="AP436" s="16"/>
      <c r="AQ436" s="16"/>
      <c r="AR436" s="16"/>
      <c r="AS436" s="16"/>
      <c r="AT436" s="116"/>
      <c r="AU436" s="116"/>
      <c r="AV436" s="116"/>
      <c r="AW436" s="116"/>
      <c r="AX436" s="116"/>
      <c r="AY436" s="116"/>
      <c r="AZ436" s="116"/>
      <c r="BA436" s="116"/>
      <c r="BB436" s="116"/>
      <c r="BC436" s="116"/>
      <c r="BD436" s="116"/>
      <c r="BE436" s="116"/>
      <c r="BF436" s="116"/>
      <c r="BG436" s="116"/>
      <c r="BH436" s="116"/>
      <c r="BI436" s="116"/>
      <c r="BJ436" s="116"/>
      <c r="BK436" s="117"/>
    </row>
    <row r="437" spans="1:63" s="3" customFormat="1">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c r="AA437" s="16"/>
      <c r="AB437" s="16"/>
      <c r="AC437" s="16"/>
      <c r="AD437" s="16"/>
      <c r="AE437" s="16"/>
      <c r="AF437" s="16"/>
      <c r="AG437" s="16"/>
      <c r="AH437" s="16"/>
      <c r="AI437" s="16"/>
      <c r="AJ437" s="16"/>
      <c r="AK437" s="16"/>
      <c r="AL437" s="16"/>
      <c r="AM437" s="16"/>
      <c r="AN437" s="16"/>
      <c r="AO437" s="16"/>
      <c r="AP437" s="16"/>
      <c r="AQ437" s="16"/>
      <c r="AR437" s="16"/>
      <c r="AS437" s="16"/>
      <c r="AT437" s="116"/>
      <c r="AU437" s="116"/>
      <c r="AV437" s="116"/>
      <c r="AW437" s="116"/>
      <c r="AX437" s="116"/>
      <c r="AY437" s="116"/>
      <c r="AZ437" s="116"/>
      <c r="BA437" s="116"/>
      <c r="BB437" s="116"/>
      <c r="BC437" s="116"/>
      <c r="BD437" s="116"/>
      <c r="BE437" s="116"/>
      <c r="BF437" s="116"/>
      <c r="BG437" s="116"/>
      <c r="BH437" s="116"/>
      <c r="BI437" s="116"/>
      <c r="BJ437" s="116"/>
      <c r="BK437" s="117"/>
    </row>
    <row r="438" spans="1:63" s="3" customFormat="1">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c r="AD438" s="16"/>
      <c r="AE438" s="16"/>
      <c r="AF438" s="16"/>
      <c r="AG438" s="16"/>
      <c r="AH438" s="16"/>
      <c r="AI438" s="16"/>
      <c r="AJ438" s="16"/>
      <c r="AK438" s="16"/>
      <c r="AL438" s="16"/>
      <c r="AM438" s="16"/>
      <c r="AN438" s="16"/>
      <c r="AO438" s="16"/>
      <c r="AP438" s="16"/>
      <c r="AQ438" s="16"/>
      <c r="AR438" s="16"/>
      <c r="AS438" s="16"/>
      <c r="AT438" s="116"/>
      <c r="AU438" s="116"/>
      <c r="AV438" s="116"/>
      <c r="AW438" s="116"/>
      <c r="AX438" s="116"/>
      <c r="AY438" s="116"/>
      <c r="AZ438" s="116"/>
      <c r="BA438" s="116"/>
      <c r="BB438" s="116"/>
      <c r="BC438" s="116"/>
      <c r="BD438" s="116"/>
      <c r="BE438" s="116"/>
      <c r="BF438" s="116"/>
      <c r="BG438" s="116"/>
      <c r="BH438" s="116"/>
      <c r="BI438" s="116"/>
      <c r="BJ438" s="116"/>
      <c r="BK438" s="117"/>
    </row>
    <row r="439" spans="1:63" s="3" customFormat="1">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c r="AA439" s="16"/>
      <c r="AB439" s="16"/>
      <c r="AC439" s="16"/>
      <c r="AD439" s="16"/>
      <c r="AE439" s="16"/>
      <c r="AF439" s="16"/>
      <c r="AG439" s="16"/>
      <c r="AH439" s="16"/>
      <c r="AI439" s="16"/>
      <c r="AJ439" s="16"/>
      <c r="AK439" s="16"/>
      <c r="AL439" s="16"/>
      <c r="AM439" s="16"/>
      <c r="AN439" s="16"/>
      <c r="AO439" s="16"/>
      <c r="AP439" s="16"/>
      <c r="AQ439" s="16"/>
      <c r="AR439" s="16"/>
      <c r="AS439" s="16"/>
      <c r="AT439" s="116"/>
      <c r="AU439" s="116"/>
      <c r="AV439" s="116"/>
      <c r="AW439" s="116"/>
      <c r="AX439" s="116"/>
      <c r="AY439" s="116"/>
      <c r="AZ439" s="116"/>
      <c r="BA439" s="116"/>
      <c r="BB439" s="116"/>
      <c r="BC439" s="116"/>
      <c r="BD439" s="116"/>
      <c r="BE439" s="116"/>
      <c r="BF439" s="116"/>
      <c r="BG439" s="116"/>
      <c r="BH439" s="116"/>
      <c r="BI439" s="116"/>
      <c r="BJ439" s="116"/>
      <c r="BK439" s="117"/>
    </row>
    <row r="440" spans="1:63" s="3" customFormat="1">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c r="AA440" s="16"/>
      <c r="AB440" s="16"/>
      <c r="AC440" s="16"/>
      <c r="AD440" s="16"/>
      <c r="AE440" s="16"/>
      <c r="AF440" s="16"/>
      <c r="AG440" s="16"/>
      <c r="AH440" s="16"/>
      <c r="AI440" s="16"/>
      <c r="AJ440" s="16"/>
      <c r="AK440" s="16"/>
      <c r="AL440" s="16"/>
      <c r="AM440" s="16"/>
      <c r="AN440" s="16"/>
      <c r="AO440" s="16"/>
      <c r="AP440" s="16"/>
      <c r="AQ440" s="16"/>
      <c r="AR440" s="16"/>
      <c r="AS440" s="16"/>
      <c r="AT440" s="116"/>
      <c r="AU440" s="116"/>
      <c r="AV440" s="116"/>
      <c r="AW440" s="116"/>
      <c r="AX440" s="116"/>
      <c r="AY440" s="116"/>
      <c r="AZ440" s="116"/>
      <c r="BA440" s="116"/>
      <c r="BB440" s="116"/>
      <c r="BC440" s="116"/>
      <c r="BD440" s="116"/>
      <c r="BE440" s="116"/>
      <c r="BF440" s="116"/>
      <c r="BG440" s="116"/>
      <c r="BH440" s="116"/>
      <c r="BI440" s="116"/>
      <c r="BJ440" s="116"/>
      <c r="BK440" s="117"/>
    </row>
    <row r="441" spans="1:63" s="3" customFormat="1">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c r="AA441" s="16"/>
      <c r="AB441" s="16"/>
      <c r="AC441" s="16"/>
      <c r="AD441" s="16"/>
      <c r="AE441" s="16"/>
      <c r="AF441" s="16"/>
      <c r="AG441" s="16"/>
      <c r="AH441" s="16"/>
      <c r="AI441" s="16"/>
      <c r="AJ441" s="16"/>
      <c r="AK441" s="16"/>
      <c r="AL441" s="16"/>
      <c r="AM441" s="16"/>
      <c r="AN441" s="16"/>
      <c r="AO441" s="16"/>
      <c r="AP441" s="16"/>
      <c r="AQ441" s="16"/>
      <c r="AR441" s="16"/>
      <c r="AS441" s="16"/>
      <c r="AT441" s="116"/>
      <c r="AU441" s="116"/>
      <c r="AV441" s="116"/>
      <c r="AW441" s="116"/>
      <c r="AX441" s="116"/>
      <c r="AY441" s="116"/>
      <c r="AZ441" s="116"/>
      <c r="BA441" s="116"/>
      <c r="BB441" s="116"/>
      <c r="BC441" s="116"/>
      <c r="BD441" s="116"/>
      <c r="BE441" s="116"/>
      <c r="BF441" s="116"/>
      <c r="BG441" s="116"/>
      <c r="BH441" s="116"/>
      <c r="BI441" s="116"/>
      <c r="BJ441" s="116"/>
      <c r="BK441" s="117"/>
    </row>
    <row r="442" spans="1:63" s="3" customFormat="1">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c r="AA442" s="16"/>
      <c r="AB442" s="16"/>
      <c r="AC442" s="16"/>
      <c r="AD442" s="16"/>
      <c r="AE442" s="16"/>
      <c r="AF442" s="16"/>
      <c r="AG442" s="16"/>
      <c r="AH442" s="16"/>
      <c r="AI442" s="16"/>
      <c r="AJ442" s="16"/>
      <c r="AK442" s="16"/>
      <c r="AL442" s="16"/>
      <c r="AM442" s="16"/>
      <c r="AN442" s="16"/>
      <c r="AO442" s="16"/>
      <c r="AP442" s="16"/>
      <c r="AQ442" s="16"/>
      <c r="AR442" s="16"/>
      <c r="AS442" s="16"/>
      <c r="AT442" s="116"/>
      <c r="AU442" s="116"/>
      <c r="AV442" s="116"/>
      <c r="AW442" s="116"/>
      <c r="AX442" s="116"/>
      <c r="AY442" s="116"/>
      <c r="AZ442" s="116"/>
      <c r="BA442" s="116"/>
      <c r="BB442" s="116"/>
      <c r="BC442" s="116"/>
      <c r="BD442" s="116"/>
      <c r="BE442" s="116"/>
      <c r="BF442" s="116"/>
      <c r="BG442" s="116"/>
      <c r="BH442" s="116"/>
      <c r="BI442" s="116"/>
      <c r="BJ442" s="116"/>
      <c r="BK442" s="117"/>
    </row>
    <row r="443" spans="1:63" s="3" customFormat="1">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c r="AA443" s="16"/>
      <c r="AB443" s="16"/>
      <c r="AC443" s="16"/>
      <c r="AD443" s="16"/>
      <c r="AE443" s="16"/>
      <c r="AF443" s="16"/>
      <c r="AG443" s="16"/>
      <c r="AH443" s="16"/>
      <c r="AI443" s="16"/>
      <c r="AJ443" s="16"/>
      <c r="AK443" s="16"/>
      <c r="AL443" s="16"/>
      <c r="AM443" s="16"/>
      <c r="AN443" s="16"/>
      <c r="AO443" s="16"/>
      <c r="AP443" s="16"/>
      <c r="AQ443" s="16"/>
      <c r="AR443" s="16"/>
      <c r="AS443" s="16"/>
      <c r="AT443" s="116"/>
      <c r="AU443" s="116"/>
      <c r="AV443" s="116"/>
      <c r="AW443" s="116"/>
      <c r="AX443" s="116"/>
      <c r="AY443" s="116"/>
      <c r="AZ443" s="116"/>
      <c r="BA443" s="116"/>
      <c r="BB443" s="116"/>
      <c r="BC443" s="116"/>
      <c r="BD443" s="116"/>
      <c r="BE443" s="116"/>
      <c r="BF443" s="116"/>
      <c r="BG443" s="116"/>
      <c r="BH443" s="116"/>
      <c r="BI443" s="116"/>
      <c r="BJ443" s="116"/>
      <c r="BK443" s="117"/>
    </row>
    <row r="444" spans="1:63" s="3" customFormat="1">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c r="AA444" s="16"/>
      <c r="AB444" s="16"/>
      <c r="AC444" s="16"/>
      <c r="AD444" s="16"/>
      <c r="AE444" s="16"/>
      <c r="AF444" s="16"/>
      <c r="AG444" s="16"/>
      <c r="AH444" s="16"/>
      <c r="AI444" s="16"/>
      <c r="AJ444" s="16"/>
      <c r="AK444" s="16"/>
      <c r="AL444" s="16"/>
      <c r="AM444" s="16"/>
      <c r="AN444" s="16"/>
      <c r="AO444" s="16"/>
      <c r="AP444" s="16"/>
      <c r="AQ444" s="16"/>
      <c r="AR444" s="16"/>
      <c r="AS444" s="16"/>
      <c r="AT444" s="116"/>
      <c r="AU444" s="116"/>
      <c r="AV444" s="116"/>
      <c r="AW444" s="116"/>
      <c r="AX444" s="116"/>
      <c r="AY444" s="116"/>
      <c r="AZ444" s="116"/>
      <c r="BA444" s="116"/>
      <c r="BB444" s="116"/>
      <c r="BC444" s="116"/>
      <c r="BD444" s="116"/>
      <c r="BE444" s="116"/>
      <c r="BF444" s="116"/>
      <c r="BG444" s="116"/>
      <c r="BH444" s="116"/>
      <c r="BI444" s="116"/>
      <c r="BJ444" s="116"/>
      <c r="BK444" s="117"/>
    </row>
    <row r="445" spans="1:63" s="3" customFormat="1">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c r="AA445" s="16"/>
      <c r="AB445" s="16"/>
      <c r="AC445" s="16"/>
      <c r="AD445" s="16"/>
      <c r="AE445" s="16"/>
      <c r="AF445" s="16"/>
      <c r="AG445" s="16"/>
      <c r="AH445" s="16"/>
      <c r="AI445" s="16"/>
      <c r="AJ445" s="16"/>
      <c r="AK445" s="16"/>
      <c r="AL445" s="16"/>
      <c r="AM445" s="16"/>
      <c r="AN445" s="16"/>
      <c r="AO445" s="16"/>
      <c r="AP445" s="16"/>
      <c r="AQ445" s="16"/>
      <c r="AR445" s="16"/>
      <c r="AS445" s="16"/>
      <c r="AT445" s="116"/>
      <c r="AU445" s="116"/>
      <c r="AV445" s="116"/>
      <c r="AW445" s="116"/>
      <c r="AX445" s="116"/>
      <c r="AY445" s="116"/>
      <c r="AZ445" s="116"/>
      <c r="BA445" s="116"/>
      <c r="BB445" s="116"/>
      <c r="BC445" s="116"/>
      <c r="BD445" s="116"/>
      <c r="BE445" s="116"/>
      <c r="BF445" s="116"/>
      <c r="BG445" s="116"/>
      <c r="BH445" s="116"/>
      <c r="BI445" s="116"/>
      <c r="BJ445" s="116"/>
      <c r="BK445" s="117"/>
    </row>
    <row r="446" spans="1:63" s="3" customFormat="1">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c r="AD446" s="16"/>
      <c r="AE446" s="16"/>
      <c r="AF446" s="16"/>
      <c r="AG446" s="16"/>
      <c r="AH446" s="16"/>
      <c r="AI446" s="16"/>
      <c r="AJ446" s="16"/>
      <c r="AK446" s="16"/>
      <c r="AL446" s="16"/>
      <c r="AM446" s="16"/>
      <c r="AN446" s="16"/>
      <c r="AO446" s="16"/>
      <c r="AP446" s="16"/>
      <c r="AQ446" s="16"/>
      <c r="AR446" s="16"/>
      <c r="AS446" s="16"/>
      <c r="AT446" s="116"/>
      <c r="AU446" s="116"/>
      <c r="AV446" s="116"/>
      <c r="AW446" s="116"/>
      <c r="AX446" s="116"/>
      <c r="AY446" s="116"/>
      <c r="AZ446" s="116"/>
      <c r="BA446" s="116"/>
      <c r="BB446" s="116"/>
      <c r="BC446" s="116"/>
      <c r="BD446" s="116"/>
      <c r="BE446" s="116"/>
      <c r="BF446" s="116"/>
      <c r="BG446" s="116"/>
      <c r="BH446" s="116"/>
      <c r="BI446" s="116"/>
      <c r="BJ446" s="116"/>
      <c r="BK446" s="117"/>
    </row>
    <row r="447" spans="1:63" s="3" customFormat="1">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c r="AA447" s="16"/>
      <c r="AB447" s="16"/>
      <c r="AC447" s="16"/>
      <c r="AD447" s="16"/>
      <c r="AE447" s="16"/>
      <c r="AF447" s="16"/>
      <c r="AG447" s="16"/>
      <c r="AH447" s="16"/>
      <c r="AI447" s="16"/>
      <c r="AJ447" s="16"/>
      <c r="AK447" s="16"/>
      <c r="AL447" s="16"/>
      <c r="AM447" s="16"/>
      <c r="AN447" s="16"/>
      <c r="AO447" s="16"/>
      <c r="AP447" s="16"/>
      <c r="AQ447" s="16"/>
      <c r="AR447" s="16"/>
      <c r="AS447" s="16"/>
      <c r="AT447" s="116"/>
      <c r="AU447" s="116"/>
      <c r="AV447" s="116"/>
      <c r="AW447" s="116"/>
      <c r="AX447" s="116"/>
      <c r="AY447" s="116"/>
      <c r="AZ447" s="116"/>
      <c r="BA447" s="116"/>
      <c r="BB447" s="116"/>
      <c r="BC447" s="116"/>
      <c r="BD447" s="116"/>
      <c r="BE447" s="116"/>
      <c r="BF447" s="116"/>
      <c r="BG447" s="116"/>
      <c r="BH447" s="116"/>
      <c r="BI447" s="116"/>
      <c r="BJ447" s="116"/>
      <c r="BK447" s="117"/>
    </row>
    <row r="448" spans="1:63" s="3" customFormat="1">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c r="AA448" s="16"/>
      <c r="AB448" s="16"/>
      <c r="AC448" s="16"/>
      <c r="AD448" s="16"/>
      <c r="AE448" s="16"/>
      <c r="AF448" s="16"/>
      <c r="AG448" s="16"/>
      <c r="AH448" s="16"/>
      <c r="AI448" s="16"/>
      <c r="AJ448" s="16"/>
      <c r="AK448" s="16"/>
      <c r="AL448" s="16"/>
      <c r="AM448" s="16"/>
      <c r="AN448" s="16"/>
      <c r="AO448" s="16"/>
      <c r="AP448" s="16"/>
      <c r="AQ448" s="16"/>
      <c r="AR448" s="16"/>
      <c r="AS448" s="16"/>
      <c r="AT448" s="116"/>
      <c r="AU448" s="116"/>
      <c r="AV448" s="116"/>
      <c r="AW448" s="116"/>
      <c r="AX448" s="116"/>
      <c r="AY448" s="116"/>
      <c r="AZ448" s="116"/>
      <c r="BA448" s="116"/>
      <c r="BB448" s="116"/>
      <c r="BC448" s="116"/>
      <c r="BD448" s="116"/>
      <c r="BE448" s="116"/>
      <c r="BF448" s="116"/>
      <c r="BG448" s="116"/>
      <c r="BH448" s="116"/>
      <c r="BI448" s="116"/>
      <c r="BJ448" s="116"/>
      <c r="BK448" s="117"/>
    </row>
    <row r="449" spans="1:63" s="3" customFormat="1">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c r="AD449" s="16"/>
      <c r="AE449" s="16"/>
      <c r="AF449" s="16"/>
      <c r="AG449" s="16"/>
      <c r="AH449" s="16"/>
      <c r="AI449" s="16"/>
      <c r="AJ449" s="16"/>
      <c r="AK449" s="16"/>
      <c r="AL449" s="16"/>
      <c r="AM449" s="16"/>
      <c r="AN449" s="16"/>
      <c r="AO449" s="16"/>
      <c r="AP449" s="16"/>
      <c r="AQ449" s="16"/>
      <c r="AR449" s="16"/>
      <c r="AS449" s="16"/>
      <c r="AT449" s="116"/>
      <c r="AU449" s="116"/>
      <c r="AV449" s="116"/>
      <c r="AW449" s="116"/>
      <c r="AX449" s="116"/>
      <c r="AY449" s="116"/>
      <c r="AZ449" s="116"/>
      <c r="BA449" s="116"/>
      <c r="BB449" s="116"/>
      <c r="BC449" s="116"/>
      <c r="BD449" s="116"/>
      <c r="BE449" s="116"/>
      <c r="BF449" s="116"/>
      <c r="BG449" s="116"/>
      <c r="BH449" s="116"/>
      <c r="BI449" s="116"/>
      <c r="BJ449" s="116"/>
      <c r="BK449" s="117"/>
    </row>
    <row r="450" spans="1:63" s="3" customFormat="1">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c r="AD450" s="16"/>
      <c r="AE450" s="16"/>
      <c r="AF450" s="16"/>
      <c r="AG450" s="16"/>
      <c r="AH450" s="16"/>
      <c r="AI450" s="16"/>
      <c r="AJ450" s="16"/>
      <c r="AK450" s="16"/>
      <c r="AL450" s="16"/>
      <c r="AM450" s="16"/>
      <c r="AN450" s="16"/>
      <c r="AO450" s="16"/>
      <c r="AP450" s="16"/>
      <c r="AQ450" s="16"/>
      <c r="AR450" s="16"/>
      <c r="AS450" s="16"/>
      <c r="AT450" s="116"/>
      <c r="AU450" s="116"/>
      <c r="AV450" s="116"/>
      <c r="AW450" s="116"/>
      <c r="AX450" s="116"/>
      <c r="AY450" s="116"/>
      <c r="AZ450" s="116"/>
      <c r="BA450" s="116"/>
      <c r="BB450" s="116"/>
      <c r="BC450" s="116"/>
      <c r="BD450" s="116"/>
      <c r="BE450" s="116"/>
      <c r="BF450" s="116"/>
      <c r="BG450" s="116"/>
      <c r="BH450" s="116"/>
      <c r="BI450" s="116"/>
      <c r="BJ450" s="116"/>
      <c r="BK450" s="117"/>
    </row>
    <row r="451" spans="1:63" s="3" customFormat="1">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c r="AA451" s="16"/>
      <c r="AB451" s="16"/>
      <c r="AC451" s="16"/>
      <c r="AD451" s="16"/>
      <c r="AE451" s="16"/>
      <c r="AF451" s="16"/>
      <c r="AG451" s="16"/>
      <c r="AH451" s="16"/>
      <c r="AI451" s="16"/>
      <c r="AJ451" s="16"/>
      <c r="AK451" s="16"/>
      <c r="AL451" s="16"/>
      <c r="AM451" s="16"/>
      <c r="AN451" s="16"/>
      <c r="AO451" s="16"/>
      <c r="AP451" s="16"/>
      <c r="AQ451" s="16"/>
      <c r="AR451" s="16"/>
      <c r="AS451" s="16"/>
      <c r="AT451" s="116"/>
      <c r="AU451" s="116"/>
      <c r="AV451" s="116"/>
      <c r="AW451" s="116"/>
      <c r="AX451" s="116"/>
      <c r="AY451" s="116"/>
      <c r="AZ451" s="116"/>
      <c r="BA451" s="116"/>
      <c r="BB451" s="116"/>
      <c r="BC451" s="116"/>
      <c r="BD451" s="116"/>
      <c r="BE451" s="116"/>
      <c r="BF451" s="116"/>
      <c r="BG451" s="116"/>
      <c r="BH451" s="116"/>
      <c r="BI451" s="116"/>
      <c r="BJ451" s="116"/>
      <c r="BK451" s="117"/>
    </row>
    <row r="452" spans="1:63" s="3" customFormat="1">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c r="AA452" s="16"/>
      <c r="AB452" s="16"/>
      <c r="AC452" s="16"/>
      <c r="AD452" s="16"/>
      <c r="AE452" s="16"/>
      <c r="AF452" s="16"/>
      <c r="AG452" s="16"/>
      <c r="AH452" s="16"/>
      <c r="AI452" s="16"/>
      <c r="AJ452" s="16"/>
      <c r="AK452" s="16"/>
      <c r="AL452" s="16"/>
      <c r="AM452" s="16"/>
      <c r="AN452" s="16"/>
      <c r="AO452" s="16"/>
      <c r="AP452" s="16"/>
      <c r="AQ452" s="16"/>
      <c r="AR452" s="16"/>
      <c r="AS452" s="16"/>
      <c r="AT452" s="116"/>
      <c r="AU452" s="116"/>
      <c r="AV452" s="116"/>
      <c r="AW452" s="116"/>
      <c r="AX452" s="116"/>
      <c r="AY452" s="116"/>
      <c r="AZ452" s="116"/>
      <c r="BA452" s="116"/>
      <c r="BB452" s="116"/>
      <c r="BC452" s="116"/>
      <c r="BD452" s="116"/>
      <c r="BE452" s="116"/>
      <c r="BF452" s="116"/>
      <c r="BG452" s="116"/>
      <c r="BH452" s="116"/>
      <c r="BI452" s="116"/>
      <c r="BJ452" s="116"/>
      <c r="BK452" s="117"/>
    </row>
    <row r="453" spans="1:63" s="3" customFormat="1">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c r="AA453" s="16"/>
      <c r="AB453" s="16"/>
      <c r="AC453" s="16"/>
      <c r="AD453" s="16"/>
      <c r="AE453" s="16"/>
      <c r="AF453" s="16"/>
      <c r="AG453" s="16"/>
      <c r="AH453" s="16"/>
      <c r="AI453" s="16"/>
      <c r="AJ453" s="16"/>
      <c r="AK453" s="16"/>
      <c r="AL453" s="16"/>
      <c r="AM453" s="16"/>
      <c r="AN453" s="16"/>
      <c r="AO453" s="16"/>
      <c r="AP453" s="16"/>
      <c r="AQ453" s="16"/>
      <c r="AR453" s="16"/>
      <c r="AS453" s="16"/>
      <c r="AT453" s="116"/>
      <c r="AU453" s="116"/>
      <c r="AV453" s="116"/>
      <c r="AW453" s="116"/>
      <c r="AX453" s="116"/>
      <c r="AY453" s="116"/>
      <c r="AZ453" s="116"/>
      <c r="BA453" s="116"/>
      <c r="BB453" s="116"/>
      <c r="BC453" s="116"/>
      <c r="BD453" s="116"/>
      <c r="BE453" s="116"/>
      <c r="BF453" s="116"/>
      <c r="BG453" s="116"/>
      <c r="BH453" s="116"/>
      <c r="BI453" s="116"/>
      <c r="BJ453" s="116"/>
      <c r="BK453" s="117"/>
    </row>
    <row r="454" spans="1:63" s="3" customFormat="1">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c r="AA454" s="16"/>
      <c r="AB454" s="16"/>
      <c r="AC454" s="16"/>
      <c r="AD454" s="16"/>
      <c r="AE454" s="16"/>
      <c r="AF454" s="16"/>
      <c r="AG454" s="16"/>
      <c r="AH454" s="16"/>
      <c r="AI454" s="16"/>
      <c r="AJ454" s="16"/>
      <c r="AK454" s="16"/>
      <c r="AL454" s="16"/>
      <c r="AM454" s="16"/>
      <c r="AN454" s="16"/>
      <c r="AO454" s="16"/>
      <c r="AP454" s="16"/>
      <c r="AQ454" s="16"/>
      <c r="AR454" s="16"/>
      <c r="AS454" s="16"/>
      <c r="AT454" s="116"/>
      <c r="AU454" s="116"/>
      <c r="AV454" s="116"/>
      <c r="AW454" s="116"/>
      <c r="AX454" s="116"/>
      <c r="AY454" s="116"/>
      <c r="AZ454" s="116"/>
      <c r="BA454" s="116"/>
      <c r="BB454" s="116"/>
      <c r="BC454" s="116"/>
      <c r="BD454" s="116"/>
      <c r="BE454" s="116"/>
      <c r="BF454" s="116"/>
      <c r="BG454" s="116"/>
      <c r="BH454" s="116"/>
      <c r="BI454" s="116"/>
      <c r="BJ454" s="116"/>
      <c r="BK454" s="117"/>
    </row>
    <row r="455" spans="1:63" s="3" customFormat="1">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c r="AD455" s="16"/>
      <c r="AE455" s="16"/>
      <c r="AF455" s="16"/>
      <c r="AG455" s="16"/>
      <c r="AH455" s="16"/>
      <c r="AI455" s="16"/>
      <c r="AJ455" s="16"/>
      <c r="AK455" s="16"/>
      <c r="AL455" s="16"/>
      <c r="AM455" s="16"/>
      <c r="AN455" s="16"/>
      <c r="AO455" s="16"/>
      <c r="AP455" s="16"/>
      <c r="AQ455" s="16"/>
      <c r="AR455" s="16"/>
      <c r="AS455" s="16"/>
      <c r="AT455" s="116"/>
      <c r="AU455" s="116"/>
      <c r="AV455" s="116"/>
      <c r="AW455" s="116"/>
      <c r="AX455" s="116"/>
      <c r="AY455" s="116"/>
      <c r="AZ455" s="116"/>
      <c r="BA455" s="116"/>
      <c r="BB455" s="116"/>
      <c r="BC455" s="116"/>
      <c r="BD455" s="116"/>
      <c r="BE455" s="116"/>
      <c r="BF455" s="116"/>
      <c r="BG455" s="116"/>
      <c r="BH455" s="116"/>
      <c r="BI455" s="116"/>
      <c r="BJ455" s="116"/>
      <c r="BK455" s="117"/>
    </row>
    <row r="456" spans="1:63" s="3" customFormat="1">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c r="AD456" s="16"/>
      <c r="AE456" s="16"/>
      <c r="AF456" s="16"/>
      <c r="AG456" s="16"/>
      <c r="AH456" s="16"/>
      <c r="AI456" s="16"/>
      <c r="AJ456" s="16"/>
      <c r="AK456" s="16"/>
      <c r="AL456" s="16"/>
      <c r="AM456" s="16"/>
      <c r="AN456" s="16"/>
      <c r="AO456" s="16"/>
      <c r="AP456" s="16"/>
      <c r="AQ456" s="16"/>
      <c r="AR456" s="16"/>
      <c r="AS456" s="16"/>
      <c r="AT456" s="116"/>
      <c r="AU456" s="116"/>
      <c r="AV456" s="116"/>
      <c r="AW456" s="116"/>
      <c r="AX456" s="116"/>
      <c r="AY456" s="116"/>
      <c r="AZ456" s="116"/>
      <c r="BA456" s="116"/>
      <c r="BB456" s="116"/>
      <c r="BC456" s="116"/>
      <c r="BD456" s="116"/>
      <c r="BE456" s="116"/>
      <c r="BF456" s="116"/>
      <c r="BG456" s="116"/>
      <c r="BH456" s="116"/>
      <c r="BI456" s="116"/>
      <c r="BJ456" s="116"/>
      <c r="BK456" s="117"/>
    </row>
    <row r="457" spans="1:63" s="3" customFormat="1">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c r="AD457" s="16"/>
      <c r="AE457" s="16"/>
      <c r="AF457" s="16"/>
      <c r="AG457" s="16"/>
      <c r="AH457" s="16"/>
      <c r="AI457" s="16"/>
      <c r="AJ457" s="16"/>
      <c r="AK457" s="16"/>
      <c r="AL457" s="16"/>
      <c r="AM457" s="16"/>
      <c r="AN457" s="16"/>
      <c r="AO457" s="16"/>
      <c r="AP457" s="16"/>
      <c r="AQ457" s="16"/>
      <c r="AR457" s="16"/>
      <c r="AS457" s="16"/>
      <c r="AT457" s="116"/>
      <c r="AU457" s="116"/>
      <c r="AV457" s="116"/>
      <c r="AW457" s="116"/>
      <c r="AX457" s="116"/>
      <c r="AY457" s="116"/>
      <c r="AZ457" s="116"/>
      <c r="BA457" s="116"/>
      <c r="BB457" s="116"/>
      <c r="BC457" s="116"/>
      <c r="BD457" s="116"/>
      <c r="BE457" s="116"/>
      <c r="BF457" s="116"/>
      <c r="BG457" s="116"/>
      <c r="BH457" s="116"/>
      <c r="BI457" s="116"/>
      <c r="BJ457" s="116"/>
      <c r="BK457" s="117"/>
    </row>
    <row r="458" spans="1:63" s="3" customFormat="1">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c r="AA458" s="16"/>
      <c r="AB458" s="16"/>
      <c r="AC458" s="16"/>
      <c r="AD458" s="16"/>
      <c r="AE458" s="16"/>
      <c r="AF458" s="16"/>
      <c r="AG458" s="16"/>
      <c r="AH458" s="16"/>
      <c r="AI458" s="16"/>
      <c r="AJ458" s="16"/>
      <c r="AK458" s="16"/>
      <c r="AL458" s="16"/>
      <c r="AM458" s="16"/>
      <c r="AN458" s="16"/>
      <c r="AO458" s="16"/>
      <c r="AP458" s="16"/>
      <c r="AQ458" s="16"/>
      <c r="AR458" s="16"/>
      <c r="AS458" s="16"/>
      <c r="AT458" s="116"/>
      <c r="AU458" s="116"/>
      <c r="AV458" s="116"/>
      <c r="AW458" s="116"/>
      <c r="AX458" s="116"/>
      <c r="AY458" s="116"/>
      <c r="AZ458" s="116"/>
      <c r="BA458" s="116"/>
      <c r="BB458" s="116"/>
      <c r="BC458" s="116"/>
      <c r="BD458" s="116"/>
      <c r="BE458" s="116"/>
      <c r="BF458" s="116"/>
      <c r="BG458" s="116"/>
      <c r="BH458" s="116"/>
      <c r="BI458" s="116"/>
      <c r="BJ458" s="116"/>
      <c r="BK458" s="117"/>
    </row>
    <row r="459" spans="1:63" s="3" customFormat="1">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c r="AA459" s="16"/>
      <c r="AB459" s="16"/>
      <c r="AC459" s="16"/>
      <c r="AD459" s="16"/>
      <c r="AE459" s="16"/>
      <c r="AF459" s="16"/>
      <c r="AG459" s="16"/>
      <c r="AH459" s="16"/>
      <c r="AI459" s="16"/>
      <c r="AJ459" s="16"/>
      <c r="AK459" s="16"/>
      <c r="AL459" s="16"/>
      <c r="AM459" s="16"/>
      <c r="AN459" s="16"/>
      <c r="AO459" s="16"/>
      <c r="AP459" s="16"/>
      <c r="AQ459" s="16"/>
      <c r="AR459" s="16"/>
      <c r="AS459" s="16"/>
      <c r="AT459" s="116"/>
      <c r="AU459" s="116"/>
      <c r="AV459" s="116"/>
      <c r="AW459" s="116"/>
      <c r="AX459" s="116"/>
      <c r="AY459" s="116"/>
      <c r="AZ459" s="116"/>
      <c r="BA459" s="116"/>
      <c r="BB459" s="116"/>
      <c r="BC459" s="116"/>
      <c r="BD459" s="116"/>
      <c r="BE459" s="116"/>
      <c r="BF459" s="116"/>
      <c r="BG459" s="116"/>
      <c r="BH459" s="116"/>
      <c r="BI459" s="116"/>
      <c r="BJ459" s="116"/>
      <c r="BK459" s="117"/>
    </row>
    <row r="460" spans="1:63" s="3" customFormat="1">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c r="AA460" s="16"/>
      <c r="AB460" s="16"/>
      <c r="AC460" s="16"/>
      <c r="AD460" s="16"/>
      <c r="AE460" s="16"/>
      <c r="AF460" s="16"/>
      <c r="AG460" s="16"/>
      <c r="AH460" s="16"/>
      <c r="AI460" s="16"/>
      <c r="AJ460" s="16"/>
      <c r="AK460" s="16"/>
      <c r="AL460" s="16"/>
      <c r="AM460" s="16"/>
      <c r="AN460" s="16"/>
      <c r="AO460" s="16"/>
      <c r="AP460" s="16"/>
      <c r="AQ460" s="16"/>
      <c r="AR460" s="16"/>
      <c r="AS460" s="16"/>
      <c r="AT460" s="116"/>
      <c r="AU460" s="116"/>
      <c r="AV460" s="116"/>
      <c r="AW460" s="116"/>
      <c r="AX460" s="116"/>
      <c r="AY460" s="116"/>
      <c r="AZ460" s="116"/>
      <c r="BA460" s="116"/>
      <c r="BB460" s="116"/>
      <c r="BC460" s="116"/>
      <c r="BD460" s="116"/>
      <c r="BE460" s="116"/>
      <c r="BF460" s="116"/>
      <c r="BG460" s="116"/>
      <c r="BH460" s="116"/>
      <c r="BI460" s="116"/>
      <c r="BJ460" s="116"/>
      <c r="BK460" s="117"/>
    </row>
    <row r="461" spans="1:63" s="3" customFormat="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c r="AA461" s="16"/>
      <c r="AB461" s="16"/>
      <c r="AC461" s="16"/>
      <c r="AD461" s="16"/>
      <c r="AE461" s="16"/>
      <c r="AF461" s="16"/>
      <c r="AG461" s="16"/>
      <c r="AH461" s="16"/>
      <c r="AI461" s="16"/>
      <c r="AJ461" s="16"/>
      <c r="AK461" s="16"/>
      <c r="AL461" s="16"/>
      <c r="AM461" s="16"/>
      <c r="AN461" s="16"/>
      <c r="AO461" s="16"/>
      <c r="AP461" s="16"/>
      <c r="AQ461" s="16"/>
      <c r="AR461" s="16"/>
      <c r="AS461" s="16"/>
      <c r="AT461" s="116"/>
      <c r="AU461" s="116"/>
      <c r="AV461" s="116"/>
      <c r="AW461" s="116"/>
      <c r="AX461" s="116"/>
      <c r="AY461" s="116"/>
      <c r="AZ461" s="116"/>
      <c r="BA461" s="116"/>
      <c r="BB461" s="116"/>
      <c r="BC461" s="116"/>
      <c r="BD461" s="116"/>
      <c r="BE461" s="116"/>
      <c r="BF461" s="116"/>
      <c r="BG461" s="116"/>
      <c r="BH461" s="116"/>
      <c r="BI461" s="116"/>
      <c r="BJ461" s="116"/>
      <c r="BK461" s="117"/>
    </row>
    <row r="462" spans="1:63" s="3" customFormat="1">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c r="AA462" s="16"/>
      <c r="AB462" s="16"/>
      <c r="AC462" s="16"/>
      <c r="AD462" s="16"/>
      <c r="AE462" s="16"/>
      <c r="AF462" s="16"/>
      <c r="AG462" s="16"/>
      <c r="AH462" s="16"/>
      <c r="AI462" s="16"/>
      <c r="AJ462" s="16"/>
      <c r="AK462" s="16"/>
      <c r="AL462" s="16"/>
      <c r="AM462" s="16"/>
      <c r="AN462" s="16"/>
      <c r="AO462" s="16"/>
      <c r="AP462" s="16"/>
      <c r="AQ462" s="16"/>
      <c r="AR462" s="16"/>
      <c r="AS462" s="16"/>
      <c r="AT462" s="116"/>
      <c r="AU462" s="116"/>
      <c r="AV462" s="116"/>
      <c r="AW462" s="116"/>
      <c r="AX462" s="116"/>
      <c r="AY462" s="116"/>
      <c r="AZ462" s="116"/>
      <c r="BA462" s="116"/>
      <c r="BB462" s="116"/>
      <c r="BC462" s="116"/>
      <c r="BD462" s="116"/>
      <c r="BE462" s="116"/>
      <c r="BF462" s="116"/>
      <c r="BG462" s="116"/>
      <c r="BH462" s="116"/>
      <c r="BI462" s="116"/>
      <c r="BJ462" s="116"/>
      <c r="BK462" s="117"/>
    </row>
    <row r="463" spans="1:63" s="3" customFormat="1">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c r="AA463" s="16"/>
      <c r="AB463" s="16"/>
      <c r="AC463" s="16"/>
      <c r="AD463" s="16"/>
      <c r="AE463" s="16"/>
      <c r="AF463" s="16"/>
      <c r="AG463" s="16"/>
      <c r="AH463" s="16"/>
      <c r="AI463" s="16"/>
      <c r="AJ463" s="16"/>
      <c r="AK463" s="16"/>
      <c r="AL463" s="16"/>
      <c r="AM463" s="16"/>
      <c r="AN463" s="16"/>
      <c r="AO463" s="16"/>
      <c r="AP463" s="16"/>
      <c r="AQ463" s="16"/>
      <c r="AR463" s="16"/>
      <c r="AS463" s="16"/>
      <c r="AT463" s="116"/>
      <c r="AU463" s="116"/>
      <c r="AV463" s="116"/>
      <c r="AW463" s="116"/>
      <c r="AX463" s="116"/>
      <c r="AY463" s="116"/>
      <c r="AZ463" s="116"/>
      <c r="BA463" s="116"/>
      <c r="BB463" s="116"/>
      <c r="BC463" s="116"/>
      <c r="BD463" s="116"/>
      <c r="BE463" s="116"/>
      <c r="BF463" s="116"/>
      <c r="BG463" s="116"/>
      <c r="BH463" s="116"/>
      <c r="BI463" s="116"/>
      <c r="BJ463" s="116"/>
      <c r="BK463" s="117"/>
    </row>
    <row r="464" spans="1:63" s="3" customFormat="1">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c r="AA464" s="16"/>
      <c r="AB464" s="16"/>
      <c r="AC464" s="16"/>
      <c r="AD464" s="16"/>
      <c r="AE464" s="16"/>
      <c r="AF464" s="16"/>
      <c r="AG464" s="16"/>
      <c r="AH464" s="16"/>
      <c r="AI464" s="16"/>
      <c r="AJ464" s="16"/>
      <c r="AK464" s="16"/>
      <c r="AL464" s="16"/>
      <c r="AM464" s="16"/>
      <c r="AN464" s="16"/>
      <c r="AO464" s="16"/>
      <c r="AP464" s="16"/>
      <c r="AQ464" s="16"/>
      <c r="AR464" s="16"/>
      <c r="AS464" s="16"/>
      <c r="AT464" s="116"/>
      <c r="AU464" s="116"/>
      <c r="AV464" s="116"/>
      <c r="AW464" s="116"/>
      <c r="AX464" s="116"/>
      <c r="AY464" s="116"/>
      <c r="AZ464" s="116"/>
      <c r="BA464" s="116"/>
      <c r="BB464" s="116"/>
      <c r="BC464" s="116"/>
      <c r="BD464" s="116"/>
      <c r="BE464" s="116"/>
      <c r="BF464" s="116"/>
      <c r="BG464" s="116"/>
      <c r="BH464" s="116"/>
      <c r="BI464" s="116"/>
      <c r="BJ464" s="116"/>
      <c r="BK464" s="117"/>
    </row>
    <row r="465" spans="1:63" s="3" customFormat="1">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c r="AA465" s="16"/>
      <c r="AB465" s="16"/>
      <c r="AC465" s="16"/>
      <c r="AD465" s="16"/>
      <c r="AE465" s="16"/>
      <c r="AF465" s="16"/>
      <c r="AG465" s="16"/>
      <c r="AH465" s="16"/>
      <c r="AI465" s="16"/>
      <c r="AJ465" s="16"/>
      <c r="AK465" s="16"/>
      <c r="AL465" s="16"/>
      <c r="AM465" s="16"/>
      <c r="AN465" s="16"/>
      <c r="AO465" s="16"/>
      <c r="AP465" s="16"/>
      <c r="AQ465" s="16"/>
      <c r="AR465" s="16"/>
      <c r="AS465" s="16"/>
      <c r="AT465" s="116"/>
      <c r="AU465" s="116"/>
      <c r="AV465" s="116"/>
      <c r="AW465" s="116"/>
      <c r="AX465" s="116"/>
      <c r="AY465" s="116"/>
      <c r="AZ465" s="116"/>
      <c r="BA465" s="116"/>
      <c r="BB465" s="116"/>
      <c r="BC465" s="116"/>
      <c r="BD465" s="116"/>
      <c r="BE465" s="116"/>
      <c r="BF465" s="116"/>
      <c r="BG465" s="116"/>
      <c r="BH465" s="116"/>
      <c r="BI465" s="116"/>
      <c r="BJ465" s="116"/>
      <c r="BK465" s="117"/>
    </row>
    <row r="466" spans="1:63" s="3" customFormat="1">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c r="AA466" s="16"/>
      <c r="AB466" s="16"/>
      <c r="AC466" s="16"/>
      <c r="AD466" s="16"/>
      <c r="AE466" s="16"/>
      <c r="AF466" s="16"/>
      <c r="AG466" s="16"/>
      <c r="AH466" s="16"/>
      <c r="AI466" s="16"/>
      <c r="AJ466" s="16"/>
      <c r="AK466" s="16"/>
      <c r="AL466" s="16"/>
      <c r="AM466" s="16"/>
      <c r="AN466" s="16"/>
      <c r="AO466" s="16"/>
      <c r="AP466" s="16"/>
      <c r="AQ466" s="16"/>
      <c r="AR466" s="16"/>
      <c r="AS466" s="16"/>
      <c r="AT466" s="116"/>
      <c r="AU466" s="116"/>
      <c r="AV466" s="116"/>
      <c r="AW466" s="116"/>
      <c r="AX466" s="116"/>
      <c r="AY466" s="116"/>
      <c r="AZ466" s="116"/>
      <c r="BA466" s="116"/>
      <c r="BB466" s="116"/>
      <c r="BC466" s="116"/>
      <c r="BD466" s="116"/>
      <c r="BE466" s="116"/>
      <c r="BF466" s="116"/>
      <c r="BG466" s="116"/>
      <c r="BH466" s="116"/>
      <c r="BI466" s="116"/>
      <c r="BJ466" s="116"/>
      <c r="BK466" s="117"/>
    </row>
    <row r="467" spans="1:63" s="3" customFormat="1">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c r="AD467" s="16"/>
      <c r="AE467" s="16"/>
      <c r="AF467" s="16"/>
      <c r="AG467" s="16"/>
      <c r="AH467" s="16"/>
      <c r="AI467" s="16"/>
      <c r="AJ467" s="16"/>
      <c r="AK467" s="16"/>
      <c r="AL467" s="16"/>
      <c r="AM467" s="16"/>
      <c r="AN467" s="16"/>
      <c r="AO467" s="16"/>
      <c r="AP467" s="16"/>
      <c r="AQ467" s="16"/>
      <c r="AR467" s="16"/>
      <c r="AS467" s="16"/>
      <c r="AT467" s="116"/>
      <c r="AU467" s="116"/>
      <c r="AV467" s="116"/>
      <c r="AW467" s="116"/>
      <c r="AX467" s="116"/>
      <c r="AY467" s="116"/>
      <c r="AZ467" s="116"/>
      <c r="BA467" s="116"/>
      <c r="BB467" s="116"/>
      <c r="BC467" s="116"/>
      <c r="BD467" s="116"/>
      <c r="BE467" s="116"/>
      <c r="BF467" s="116"/>
      <c r="BG467" s="116"/>
      <c r="BH467" s="116"/>
      <c r="BI467" s="116"/>
      <c r="BJ467" s="116"/>
      <c r="BK467" s="117"/>
    </row>
    <row r="468" spans="1:63" s="3" customFormat="1">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c r="AA468" s="16"/>
      <c r="AB468" s="16"/>
      <c r="AC468" s="16"/>
      <c r="AD468" s="16"/>
      <c r="AE468" s="16"/>
      <c r="AF468" s="16"/>
      <c r="AG468" s="16"/>
      <c r="AH468" s="16"/>
      <c r="AI468" s="16"/>
      <c r="AJ468" s="16"/>
      <c r="AK468" s="16"/>
      <c r="AL468" s="16"/>
      <c r="AM468" s="16"/>
      <c r="AN468" s="16"/>
      <c r="AO468" s="16"/>
      <c r="AP468" s="16"/>
      <c r="AQ468" s="16"/>
      <c r="AR468" s="16"/>
      <c r="AS468" s="16"/>
      <c r="AT468" s="116"/>
      <c r="AU468" s="116"/>
      <c r="AV468" s="116"/>
      <c r="AW468" s="116"/>
      <c r="AX468" s="116"/>
      <c r="AY468" s="116"/>
      <c r="AZ468" s="116"/>
      <c r="BA468" s="116"/>
      <c r="BB468" s="116"/>
      <c r="BC468" s="116"/>
      <c r="BD468" s="116"/>
      <c r="BE468" s="116"/>
      <c r="BF468" s="116"/>
      <c r="BG468" s="116"/>
      <c r="BH468" s="116"/>
      <c r="BI468" s="116"/>
      <c r="BJ468" s="116"/>
      <c r="BK468" s="117"/>
    </row>
    <row r="469" spans="1:63" s="3" customFormat="1">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c r="AA469" s="16"/>
      <c r="AB469" s="16"/>
      <c r="AC469" s="16"/>
      <c r="AD469" s="16"/>
      <c r="AE469" s="16"/>
      <c r="AF469" s="16"/>
      <c r="AG469" s="16"/>
      <c r="AH469" s="16"/>
      <c r="AI469" s="16"/>
      <c r="AJ469" s="16"/>
      <c r="AK469" s="16"/>
      <c r="AL469" s="16"/>
      <c r="AM469" s="16"/>
      <c r="AN469" s="16"/>
      <c r="AO469" s="16"/>
      <c r="AP469" s="16"/>
      <c r="AQ469" s="16"/>
      <c r="AR469" s="16"/>
      <c r="AS469" s="16"/>
      <c r="AT469" s="116"/>
      <c r="AU469" s="116"/>
      <c r="AV469" s="116"/>
      <c r="AW469" s="116"/>
      <c r="AX469" s="116"/>
      <c r="AY469" s="116"/>
      <c r="AZ469" s="116"/>
      <c r="BA469" s="116"/>
      <c r="BB469" s="116"/>
      <c r="BC469" s="116"/>
      <c r="BD469" s="116"/>
      <c r="BE469" s="116"/>
      <c r="BF469" s="116"/>
      <c r="BG469" s="116"/>
      <c r="BH469" s="116"/>
      <c r="BI469" s="116"/>
      <c r="BJ469" s="116"/>
      <c r="BK469" s="117"/>
    </row>
    <row r="470" spans="1:63" s="3" customFormat="1">
      <c r="A470" s="36"/>
      <c r="B470" s="36"/>
      <c r="C470" s="36"/>
      <c r="D470" s="36"/>
      <c r="E470" s="36"/>
      <c r="F470" s="36"/>
      <c r="G470" s="36"/>
      <c r="H470" s="36"/>
      <c r="I470" s="36"/>
      <c r="J470" s="36"/>
      <c r="K470" s="36"/>
      <c r="L470" s="36"/>
      <c r="M470" s="36"/>
      <c r="N470" s="36"/>
      <c r="O470" s="36"/>
      <c r="P470" s="36"/>
      <c r="Q470" s="36"/>
      <c r="R470" s="36"/>
      <c r="S470" s="36"/>
      <c r="T470" s="16"/>
      <c r="U470" s="16"/>
      <c r="V470" s="16"/>
      <c r="W470" s="16"/>
      <c r="X470" s="16"/>
      <c r="Y470" s="16"/>
      <c r="Z470" s="16"/>
      <c r="AA470" s="16"/>
      <c r="AB470" s="16"/>
      <c r="AC470" s="16"/>
      <c r="AD470" s="16"/>
      <c r="AE470" s="16"/>
      <c r="AF470" s="16"/>
      <c r="AG470" s="16"/>
      <c r="AH470" s="16"/>
      <c r="AI470" s="16"/>
      <c r="AJ470" s="16"/>
      <c r="AK470" s="16"/>
      <c r="AL470" s="16"/>
      <c r="AM470" s="16"/>
      <c r="AN470" s="16"/>
      <c r="AO470" s="16"/>
      <c r="AP470" s="16"/>
      <c r="AQ470" s="16"/>
      <c r="AR470" s="16"/>
      <c r="AS470" s="16"/>
      <c r="AT470" s="116"/>
      <c r="AU470" s="116"/>
      <c r="AV470" s="116"/>
      <c r="AW470" s="116"/>
      <c r="AX470" s="116"/>
      <c r="AY470" s="116"/>
      <c r="AZ470" s="116"/>
      <c r="BA470" s="116"/>
      <c r="BB470" s="116"/>
      <c r="BC470" s="116"/>
      <c r="BD470" s="116"/>
      <c r="BE470" s="116"/>
      <c r="BF470" s="116"/>
      <c r="BG470" s="116"/>
      <c r="BH470" s="116"/>
      <c r="BI470" s="116"/>
      <c r="BJ470" s="116"/>
      <c r="BK470" s="117"/>
    </row>
    <row r="471" spans="1:63" s="3" customFormat="1">
      <c r="A471" s="36"/>
      <c r="B471" s="36"/>
      <c r="C471" s="36"/>
      <c r="D471" s="36"/>
      <c r="E471" s="36"/>
      <c r="F471" s="36"/>
      <c r="G471" s="36"/>
      <c r="H471" s="36"/>
      <c r="I471" s="36"/>
      <c r="J471" s="36"/>
      <c r="K471" s="36"/>
      <c r="L471" s="36"/>
      <c r="M471" s="36"/>
      <c r="N471" s="36"/>
      <c r="O471" s="36"/>
      <c r="P471" s="36"/>
      <c r="Q471" s="36"/>
      <c r="R471" s="36"/>
      <c r="S471" s="36"/>
      <c r="T471" s="16"/>
      <c r="U471" s="16"/>
      <c r="V471" s="16"/>
      <c r="W471" s="16"/>
      <c r="X471" s="16"/>
      <c r="Y471" s="16"/>
      <c r="Z471" s="16"/>
      <c r="AA471" s="16"/>
      <c r="AB471" s="16"/>
      <c r="AC471" s="16"/>
      <c r="AD471" s="16"/>
      <c r="AE471" s="16"/>
      <c r="AF471" s="16"/>
      <c r="AG471" s="16"/>
      <c r="AH471" s="16"/>
      <c r="AI471" s="16"/>
      <c r="AJ471" s="16"/>
      <c r="AK471" s="16"/>
      <c r="AL471" s="16"/>
      <c r="AM471" s="16"/>
      <c r="AN471" s="16"/>
      <c r="AO471" s="16"/>
      <c r="AP471" s="16"/>
      <c r="AQ471" s="16"/>
      <c r="AR471" s="16"/>
      <c r="AS471" s="16"/>
      <c r="AT471" s="116"/>
      <c r="AU471" s="116"/>
      <c r="AV471" s="116"/>
      <c r="AW471" s="116"/>
      <c r="AX471" s="116"/>
      <c r="AY471" s="116"/>
      <c r="AZ471" s="116"/>
      <c r="BA471" s="116"/>
      <c r="BB471" s="116"/>
      <c r="BC471" s="116"/>
      <c r="BD471" s="116"/>
      <c r="BE471" s="116"/>
      <c r="BF471" s="116"/>
      <c r="BG471" s="116"/>
      <c r="BH471" s="116"/>
      <c r="BI471" s="116"/>
      <c r="BJ471" s="116"/>
      <c r="BK471" s="117"/>
    </row>
    <row r="472" spans="1:63" s="3" customFormat="1">
      <c r="A472" s="36"/>
      <c r="B472" s="36"/>
      <c r="C472" s="36"/>
      <c r="D472" s="36"/>
      <c r="E472" s="36"/>
      <c r="F472" s="36"/>
      <c r="G472" s="36"/>
      <c r="H472" s="36"/>
      <c r="I472" s="36"/>
      <c r="J472" s="36"/>
      <c r="K472" s="36"/>
      <c r="L472" s="36"/>
      <c r="M472" s="36"/>
      <c r="N472" s="36"/>
      <c r="O472" s="36"/>
      <c r="P472" s="36"/>
      <c r="Q472" s="36"/>
      <c r="R472" s="36"/>
      <c r="S472" s="36"/>
      <c r="T472" s="16"/>
      <c r="U472" s="16"/>
      <c r="V472" s="16"/>
      <c r="W472" s="16"/>
      <c r="X472" s="16"/>
      <c r="Y472" s="16"/>
      <c r="Z472" s="16"/>
      <c r="AA472" s="16"/>
      <c r="AB472" s="16"/>
      <c r="AC472" s="16"/>
      <c r="AD472" s="16"/>
      <c r="AE472" s="16"/>
      <c r="AF472" s="16"/>
      <c r="AG472" s="16"/>
      <c r="AH472" s="16"/>
      <c r="AI472" s="16"/>
      <c r="AJ472" s="16"/>
      <c r="AK472" s="16"/>
      <c r="AL472" s="16"/>
      <c r="AM472" s="16"/>
      <c r="AN472" s="16"/>
      <c r="AO472" s="16"/>
      <c r="AP472" s="16"/>
      <c r="AQ472" s="16"/>
      <c r="AR472" s="16"/>
      <c r="AS472" s="16"/>
      <c r="AT472" s="116"/>
      <c r="AU472" s="116"/>
      <c r="AV472" s="116"/>
      <c r="AW472" s="116"/>
      <c r="AX472" s="116"/>
      <c r="AY472" s="116"/>
      <c r="AZ472" s="116"/>
      <c r="BA472" s="116"/>
      <c r="BB472" s="116"/>
      <c r="BC472" s="116"/>
      <c r="BD472" s="116"/>
      <c r="BE472" s="116"/>
      <c r="BF472" s="116"/>
      <c r="BG472" s="116"/>
      <c r="BH472" s="116"/>
      <c r="BI472" s="116"/>
      <c r="BJ472" s="116"/>
      <c r="BK472" s="117"/>
    </row>
    <row r="473" spans="1:63" s="3" customFormat="1">
      <c r="A473" s="36"/>
      <c r="B473" s="36"/>
      <c r="C473" s="36"/>
      <c r="D473" s="36"/>
      <c r="E473" s="36"/>
      <c r="F473" s="36"/>
      <c r="G473" s="36"/>
      <c r="H473" s="36"/>
      <c r="I473" s="36"/>
      <c r="J473" s="36"/>
      <c r="K473" s="36"/>
      <c r="L473" s="36"/>
      <c r="M473" s="36"/>
      <c r="N473" s="36"/>
      <c r="O473" s="36"/>
      <c r="P473" s="36"/>
      <c r="Q473" s="36"/>
      <c r="R473" s="36"/>
      <c r="S473" s="36"/>
      <c r="T473" s="16"/>
      <c r="U473" s="16"/>
      <c r="V473" s="16"/>
      <c r="W473" s="16"/>
      <c r="X473" s="16"/>
      <c r="Y473" s="16"/>
      <c r="Z473" s="16"/>
      <c r="AA473" s="16"/>
      <c r="AB473" s="16"/>
      <c r="AC473" s="16"/>
      <c r="AD473" s="16"/>
      <c r="AE473" s="16"/>
      <c r="AF473" s="16"/>
      <c r="AG473" s="16"/>
      <c r="AH473" s="16"/>
      <c r="AI473" s="16"/>
      <c r="AJ473" s="16"/>
      <c r="AK473" s="16"/>
      <c r="AL473" s="16"/>
      <c r="AM473" s="16"/>
      <c r="AN473" s="16"/>
      <c r="AO473" s="16"/>
      <c r="AP473" s="16"/>
      <c r="AQ473" s="16"/>
      <c r="AR473" s="16"/>
      <c r="AS473" s="16"/>
      <c r="AT473" s="116"/>
      <c r="AU473" s="116"/>
      <c r="AV473" s="116"/>
      <c r="AW473" s="116"/>
      <c r="AX473" s="116"/>
      <c r="AY473" s="116"/>
      <c r="AZ473" s="116"/>
      <c r="BA473" s="116"/>
      <c r="BB473" s="116"/>
      <c r="BC473" s="116"/>
      <c r="BD473" s="116"/>
      <c r="BE473" s="116"/>
      <c r="BF473" s="116"/>
      <c r="BG473" s="116"/>
      <c r="BH473" s="116"/>
      <c r="BI473" s="116"/>
      <c r="BJ473" s="116"/>
      <c r="BK473" s="117"/>
    </row>
    <row r="474" spans="1:63" s="3" customFormat="1" ht="5.0999999999999996" customHeight="1">
      <c r="A474" s="36"/>
      <c r="B474" s="126"/>
      <c r="C474" s="121"/>
      <c r="D474" s="121"/>
      <c r="E474" s="121"/>
      <c r="F474" s="121"/>
      <c r="G474" s="121"/>
      <c r="H474" s="121"/>
      <c r="I474" s="121"/>
      <c r="J474" s="121"/>
      <c r="K474" s="121"/>
      <c r="L474" s="121"/>
      <c r="M474" s="121"/>
      <c r="N474" s="119"/>
      <c r="O474" s="16"/>
      <c r="P474" s="16"/>
      <c r="Q474" s="36"/>
      <c r="R474" s="36"/>
      <c r="S474" s="36"/>
      <c r="T474" s="16"/>
      <c r="U474" s="16"/>
      <c r="V474" s="16"/>
      <c r="W474" s="16"/>
      <c r="X474" s="16"/>
      <c r="Y474" s="16"/>
      <c r="Z474" s="16"/>
      <c r="AA474" s="16"/>
      <c r="AB474" s="16"/>
      <c r="AC474" s="16"/>
      <c r="AD474" s="16"/>
      <c r="AE474" s="16"/>
      <c r="AF474" s="16"/>
      <c r="AG474" s="16"/>
      <c r="AH474" s="16"/>
      <c r="AI474" s="16"/>
      <c r="AJ474" s="16"/>
      <c r="AK474" s="16"/>
      <c r="AL474" s="16"/>
      <c r="AM474" s="16"/>
      <c r="AN474" s="16"/>
      <c r="AO474" s="16"/>
      <c r="AP474" s="16"/>
      <c r="AQ474" s="16"/>
      <c r="AR474" s="16"/>
      <c r="AS474" s="16"/>
      <c r="AT474" s="116"/>
      <c r="AU474" s="116"/>
      <c r="AV474" s="116"/>
      <c r="AW474" s="116"/>
      <c r="AX474" s="116"/>
      <c r="AY474" s="116"/>
      <c r="AZ474" s="116"/>
      <c r="BA474" s="116"/>
      <c r="BB474" s="116"/>
      <c r="BC474" s="116"/>
      <c r="BD474" s="116"/>
      <c r="BE474" s="116"/>
      <c r="BF474" s="116"/>
      <c r="BG474" s="116"/>
      <c r="BH474" s="116"/>
      <c r="BI474" s="116"/>
      <c r="BJ474" s="116"/>
      <c r="BK474" s="117"/>
    </row>
    <row r="475" spans="1:63" s="3" customFormat="1" ht="5.0999999999999996" customHeight="1">
      <c r="A475" s="36"/>
      <c r="B475" s="119"/>
      <c r="C475" s="16"/>
      <c r="D475" s="127"/>
      <c r="E475" s="127"/>
      <c r="F475" s="127"/>
      <c r="G475" s="127"/>
      <c r="H475" s="127"/>
      <c r="I475" s="127"/>
      <c r="J475" s="127"/>
      <c r="K475" s="127"/>
      <c r="L475" s="127"/>
      <c r="M475" s="127"/>
      <c r="N475" s="128"/>
      <c r="O475" s="127"/>
      <c r="P475" s="16"/>
      <c r="Q475" s="36"/>
      <c r="R475" s="36"/>
      <c r="S475" s="36"/>
      <c r="T475" s="16"/>
      <c r="U475" s="16"/>
      <c r="V475" s="16"/>
      <c r="W475" s="16"/>
      <c r="X475" s="16"/>
      <c r="Y475" s="16"/>
      <c r="Z475" s="16"/>
      <c r="AA475" s="16"/>
      <c r="AB475" s="16"/>
      <c r="AC475" s="16"/>
      <c r="AD475" s="16"/>
      <c r="AE475" s="16"/>
      <c r="AF475" s="16"/>
      <c r="AG475" s="16"/>
      <c r="AH475" s="16"/>
      <c r="AI475" s="16"/>
      <c r="AJ475" s="16"/>
      <c r="AK475" s="16"/>
      <c r="AL475" s="16"/>
      <c r="AM475" s="16"/>
      <c r="AN475" s="16"/>
      <c r="AO475" s="16"/>
      <c r="AP475" s="16"/>
      <c r="AQ475" s="16"/>
      <c r="AR475" s="16"/>
      <c r="AS475" s="16"/>
      <c r="AT475" s="116"/>
      <c r="AU475" s="116"/>
      <c r="AV475" s="116"/>
      <c r="AW475" s="116"/>
      <c r="AX475" s="116"/>
      <c r="AY475" s="116"/>
      <c r="AZ475" s="116"/>
      <c r="BA475" s="116"/>
      <c r="BB475" s="116"/>
      <c r="BC475" s="116"/>
      <c r="BD475" s="116"/>
      <c r="BE475" s="116"/>
      <c r="BF475" s="116"/>
      <c r="BG475" s="116"/>
      <c r="BH475" s="116"/>
      <c r="BI475" s="116"/>
      <c r="BJ475" s="116"/>
      <c r="BK475" s="117"/>
    </row>
    <row r="476" spans="1:63" s="3" customFormat="1" ht="20.399999999999999">
      <c r="A476" s="36"/>
      <c r="B476" s="119"/>
      <c r="C476" s="16"/>
      <c r="D476" s="129" t="s">
        <v>24</v>
      </c>
      <c r="E476" s="130"/>
      <c r="F476" s="16"/>
      <c r="G476" s="16"/>
      <c r="H476" s="16"/>
      <c r="I476" s="131"/>
      <c r="J476" s="131"/>
      <c r="K476" s="131"/>
      <c r="L476" s="131"/>
      <c r="M476" s="131"/>
      <c r="N476" s="132"/>
      <c r="O476" s="131"/>
      <c r="P476" s="16"/>
      <c r="Q476" s="36"/>
      <c r="R476" s="36"/>
      <c r="S476" s="36"/>
      <c r="T476" s="16"/>
      <c r="U476" s="16"/>
      <c r="V476" s="16"/>
      <c r="W476" s="16"/>
      <c r="X476" s="16"/>
      <c r="Y476" s="16"/>
      <c r="Z476" s="16"/>
      <c r="AA476" s="16"/>
      <c r="AB476" s="16"/>
      <c r="AC476" s="16"/>
      <c r="AD476" s="16"/>
      <c r="AE476" s="16"/>
      <c r="AF476" s="16"/>
      <c r="AG476" s="16"/>
      <c r="AH476" s="16"/>
      <c r="AI476" s="16"/>
      <c r="AJ476" s="16"/>
      <c r="AK476" s="16"/>
      <c r="AL476" s="16"/>
      <c r="AM476" s="16"/>
      <c r="AN476" s="16"/>
      <c r="AO476" s="16"/>
      <c r="AP476" s="16"/>
      <c r="AQ476" s="16"/>
      <c r="AR476" s="16"/>
      <c r="AS476" s="16"/>
      <c r="AT476" s="116"/>
      <c r="AU476" s="116"/>
      <c r="AV476" s="116"/>
      <c r="AW476" s="116"/>
      <c r="AX476" s="116"/>
      <c r="AY476" s="116"/>
      <c r="AZ476" s="116"/>
      <c r="BA476" s="116"/>
      <c r="BB476" s="116"/>
      <c r="BC476" s="116"/>
      <c r="BD476" s="116"/>
      <c r="BE476" s="116"/>
      <c r="BF476" s="116"/>
      <c r="BG476" s="116"/>
      <c r="BH476" s="116"/>
      <c r="BI476" s="116"/>
      <c r="BJ476" s="116"/>
      <c r="BK476" s="117"/>
    </row>
    <row r="477" spans="1:63" s="3" customFormat="1">
      <c r="A477" s="36"/>
      <c r="B477" s="119"/>
      <c r="C477" s="16"/>
      <c r="D477" s="133"/>
      <c r="E477" s="133"/>
      <c r="F477" s="16"/>
      <c r="G477" s="16"/>
      <c r="H477" s="16"/>
      <c r="I477" s="133"/>
      <c r="J477" s="133"/>
      <c r="K477" s="133"/>
      <c r="L477" s="133"/>
      <c r="M477" s="133"/>
      <c r="N477" s="134"/>
      <c r="O477" s="133"/>
      <c r="P477" s="16"/>
      <c r="Q477" s="36"/>
      <c r="R477" s="36"/>
      <c r="S477" s="36"/>
      <c r="T477" s="16"/>
      <c r="U477" s="16"/>
      <c r="V477" s="16"/>
      <c r="W477" s="16"/>
      <c r="X477" s="16"/>
      <c r="Y477" s="16"/>
      <c r="Z477" s="16"/>
      <c r="AA477" s="16"/>
      <c r="AB477" s="16"/>
      <c r="AC477" s="16"/>
      <c r="AD477" s="16"/>
      <c r="AE477" s="16"/>
      <c r="AF477" s="16"/>
      <c r="AG477" s="16"/>
      <c r="AH477" s="16"/>
      <c r="AI477" s="16"/>
      <c r="AJ477" s="16"/>
      <c r="AK477" s="16"/>
      <c r="AL477" s="16"/>
      <c r="AM477" s="16"/>
      <c r="AN477" s="16"/>
      <c r="AO477" s="16"/>
      <c r="AP477" s="16"/>
      <c r="AQ477" s="16"/>
      <c r="AR477" s="16"/>
      <c r="AS477" s="16"/>
      <c r="AT477" s="116"/>
      <c r="AU477" s="116"/>
      <c r="AV477" s="116"/>
      <c r="AW477" s="116"/>
      <c r="AX477" s="116"/>
      <c r="AY477" s="116"/>
      <c r="AZ477" s="116"/>
      <c r="BA477" s="116"/>
      <c r="BB477" s="116"/>
      <c r="BC477" s="116"/>
      <c r="BD477" s="116"/>
      <c r="BE477" s="116"/>
      <c r="BF477" s="116"/>
      <c r="BG477" s="116"/>
      <c r="BH477" s="116"/>
      <c r="BI477" s="116"/>
      <c r="BJ477" s="116"/>
      <c r="BK477" s="117"/>
    </row>
    <row r="478" spans="1:63" s="3" customFormat="1" ht="13.8">
      <c r="A478" s="36"/>
      <c r="B478" s="119"/>
      <c r="C478" s="16"/>
      <c r="D478" s="135" t="s">
        <v>32</v>
      </c>
      <c r="E478" s="135"/>
      <c r="F478" s="135"/>
      <c r="G478" s="135"/>
      <c r="H478" s="135"/>
      <c r="I478" s="135"/>
      <c r="J478" s="135"/>
      <c r="K478" s="135"/>
      <c r="L478" s="135"/>
      <c r="M478" s="135"/>
      <c r="N478" s="136"/>
      <c r="O478" s="135"/>
      <c r="P478" s="16"/>
      <c r="Q478" s="36"/>
      <c r="R478" s="36"/>
      <c r="S478" s="36"/>
      <c r="T478" s="16"/>
      <c r="U478" s="16"/>
      <c r="V478" s="16"/>
      <c r="W478" s="16"/>
      <c r="X478" s="16"/>
      <c r="Y478" s="16"/>
      <c r="Z478" s="16"/>
      <c r="AA478" s="16"/>
      <c r="AB478" s="16"/>
      <c r="AC478" s="16"/>
      <c r="AD478" s="16"/>
      <c r="AE478" s="16"/>
      <c r="AF478" s="16"/>
      <c r="AG478" s="16"/>
      <c r="AH478" s="16"/>
      <c r="AI478" s="16"/>
      <c r="AJ478" s="16"/>
      <c r="AK478" s="16"/>
      <c r="AL478" s="16"/>
      <c r="AM478" s="16"/>
      <c r="AN478" s="16"/>
      <c r="AO478" s="16"/>
      <c r="AP478" s="16"/>
      <c r="AQ478" s="16"/>
      <c r="AR478" s="16"/>
      <c r="AS478" s="16"/>
      <c r="AT478" s="116"/>
      <c r="AU478" s="116"/>
      <c r="AV478" s="116"/>
      <c r="AW478" s="116"/>
      <c r="AX478" s="116"/>
      <c r="AY478" s="116"/>
      <c r="AZ478" s="116"/>
      <c r="BA478" s="116"/>
      <c r="BB478" s="116"/>
      <c r="BC478" s="116"/>
      <c r="BD478" s="116"/>
      <c r="BE478" s="116"/>
      <c r="BF478" s="116"/>
      <c r="BG478" s="116"/>
      <c r="BH478" s="116"/>
      <c r="BI478" s="116"/>
      <c r="BJ478" s="116"/>
      <c r="BK478" s="117"/>
    </row>
    <row r="479" spans="1:63" s="3" customFormat="1" ht="14.25" customHeight="1">
      <c r="A479" s="36"/>
      <c r="B479" s="119"/>
      <c r="C479" s="16"/>
      <c r="D479" s="137" t="s">
        <v>31</v>
      </c>
      <c r="E479" s="137"/>
      <c r="F479" s="137"/>
      <c r="G479" s="137"/>
      <c r="H479" s="137"/>
      <c r="I479" s="137"/>
      <c r="J479" s="137"/>
      <c r="K479" s="137"/>
      <c r="L479" s="137"/>
      <c r="M479" s="137"/>
      <c r="N479" s="138"/>
      <c r="O479" s="137"/>
      <c r="P479" s="16"/>
      <c r="Q479" s="36"/>
      <c r="R479" s="36"/>
      <c r="S479" s="36"/>
      <c r="T479" s="16"/>
      <c r="U479" s="16"/>
      <c r="V479" s="16"/>
      <c r="W479" s="16"/>
      <c r="X479" s="16"/>
      <c r="Y479" s="16"/>
      <c r="Z479" s="16"/>
      <c r="AA479" s="16"/>
      <c r="AB479" s="16"/>
      <c r="AC479" s="16"/>
      <c r="AD479" s="16"/>
      <c r="AE479" s="16"/>
      <c r="AF479" s="16"/>
      <c r="AG479" s="16"/>
      <c r="AH479" s="16"/>
      <c r="AI479" s="16"/>
      <c r="AJ479" s="16"/>
      <c r="AK479" s="16"/>
      <c r="AL479" s="16"/>
      <c r="AM479" s="16"/>
      <c r="AN479" s="16"/>
      <c r="AO479" s="16"/>
      <c r="AP479" s="16"/>
      <c r="AQ479" s="16"/>
      <c r="AR479" s="16"/>
      <c r="AS479" s="16"/>
      <c r="AT479" s="116"/>
      <c r="AU479" s="116"/>
      <c r="AV479" s="116"/>
      <c r="AW479" s="116"/>
      <c r="AX479" s="116"/>
      <c r="AY479" s="116"/>
      <c r="AZ479" s="116"/>
      <c r="BA479" s="116"/>
      <c r="BB479" s="116"/>
      <c r="BC479" s="116"/>
      <c r="BD479" s="116"/>
      <c r="BE479" s="116"/>
      <c r="BF479" s="116"/>
      <c r="BG479" s="116"/>
      <c r="BH479" s="116"/>
      <c r="BI479" s="116"/>
      <c r="BJ479" s="116"/>
      <c r="BK479" s="117"/>
    </row>
    <row r="480" spans="1:63" s="3" customFormat="1" ht="13.8">
      <c r="A480" s="36"/>
      <c r="B480" s="119"/>
      <c r="C480" s="16"/>
      <c r="D480" s="16"/>
      <c r="E480" s="139"/>
      <c r="F480" s="16"/>
      <c r="G480" s="16"/>
      <c r="H480" s="16"/>
      <c r="I480" s="139"/>
      <c r="J480" s="139"/>
      <c r="K480" s="139"/>
      <c r="L480" s="139"/>
      <c r="M480" s="139"/>
      <c r="N480" s="140"/>
      <c r="O480" s="141"/>
      <c r="P480" s="16"/>
      <c r="Q480" s="36"/>
      <c r="R480" s="36"/>
      <c r="S480" s="36"/>
      <c r="T480" s="16"/>
      <c r="U480" s="16"/>
      <c r="V480" s="16"/>
      <c r="W480" s="16"/>
      <c r="X480" s="16"/>
      <c r="Y480" s="16"/>
      <c r="Z480" s="16"/>
      <c r="AA480" s="16"/>
      <c r="AB480" s="16"/>
      <c r="AC480" s="16"/>
      <c r="AD480" s="16"/>
      <c r="AE480" s="16"/>
      <c r="AF480" s="16"/>
      <c r="AG480" s="16"/>
      <c r="AH480" s="16"/>
      <c r="AI480" s="16"/>
      <c r="AJ480" s="16"/>
      <c r="AK480" s="16"/>
      <c r="AL480" s="16"/>
      <c r="AM480" s="16"/>
      <c r="AN480" s="16"/>
      <c r="AO480" s="16"/>
      <c r="AP480" s="16"/>
      <c r="AQ480" s="16"/>
      <c r="AR480" s="16"/>
      <c r="AS480" s="16"/>
      <c r="AT480" s="116"/>
      <c r="AU480" s="116"/>
      <c r="AV480" s="116"/>
      <c r="AW480" s="116"/>
      <c r="AX480" s="116"/>
      <c r="AY480" s="116"/>
      <c r="AZ480" s="116"/>
      <c r="BA480" s="116"/>
      <c r="BB480" s="116"/>
      <c r="BC480" s="116"/>
      <c r="BD480" s="116"/>
      <c r="BE480" s="116"/>
      <c r="BF480" s="116"/>
      <c r="BG480" s="116"/>
      <c r="BH480" s="116"/>
      <c r="BI480" s="116"/>
      <c r="BJ480" s="116"/>
      <c r="BK480" s="117"/>
    </row>
    <row r="481" spans="1:63" s="3" customFormat="1" ht="14.25" customHeight="1">
      <c r="A481" s="36"/>
      <c r="B481" s="119"/>
      <c r="C481" s="16"/>
      <c r="D481" s="16" t="s">
        <v>28</v>
      </c>
      <c r="E481" s="139"/>
      <c r="F481" s="16"/>
      <c r="G481" s="16"/>
      <c r="H481" s="16"/>
      <c r="I481" s="139"/>
      <c r="J481" s="139"/>
      <c r="K481" s="139"/>
      <c r="L481" s="139"/>
      <c r="M481" s="139"/>
      <c r="N481" s="140"/>
      <c r="O481" s="141"/>
      <c r="P481" s="16"/>
      <c r="Q481" s="36"/>
      <c r="R481" s="36"/>
      <c r="S481" s="36"/>
      <c r="T481" s="16"/>
      <c r="U481" s="16"/>
      <c r="V481" s="16"/>
      <c r="W481" s="16"/>
      <c r="X481" s="16"/>
      <c r="Y481" s="16"/>
      <c r="Z481" s="16"/>
      <c r="AA481" s="16"/>
      <c r="AB481" s="16"/>
      <c r="AC481" s="16"/>
      <c r="AD481" s="16"/>
      <c r="AE481" s="16"/>
      <c r="AF481" s="16"/>
      <c r="AG481" s="16"/>
      <c r="AH481" s="16"/>
      <c r="AI481" s="16"/>
      <c r="AJ481" s="16"/>
      <c r="AK481" s="16"/>
      <c r="AL481" s="16"/>
      <c r="AM481" s="16"/>
      <c r="AN481" s="16"/>
      <c r="AO481" s="16"/>
      <c r="AP481" s="16"/>
      <c r="AQ481" s="16"/>
      <c r="AR481" s="16"/>
      <c r="AS481" s="16"/>
      <c r="AT481" s="116"/>
      <c r="AU481" s="116"/>
      <c r="AV481" s="116"/>
      <c r="AW481" s="116"/>
      <c r="AX481" s="116"/>
      <c r="AY481" s="116"/>
      <c r="AZ481" s="116"/>
      <c r="BA481" s="116"/>
      <c r="BB481" s="116"/>
      <c r="BC481" s="116"/>
      <c r="BD481" s="116"/>
      <c r="BE481" s="116"/>
      <c r="BF481" s="116"/>
      <c r="BG481" s="116"/>
      <c r="BH481" s="116"/>
      <c r="BI481" s="116"/>
      <c r="BJ481" s="116"/>
      <c r="BK481" s="117"/>
    </row>
    <row r="482" spans="1:63" s="3" customFormat="1" ht="14.25" customHeight="1">
      <c r="A482" s="36"/>
      <c r="B482" s="119"/>
      <c r="C482" s="16"/>
      <c r="D482" s="16" t="s">
        <v>33</v>
      </c>
      <c r="E482" s="139"/>
      <c r="F482" s="16"/>
      <c r="G482" s="16"/>
      <c r="H482" s="16"/>
      <c r="I482" s="139"/>
      <c r="J482" s="139"/>
      <c r="K482" s="139"/>
      <c r="L482" s="139"/>
      <c r="M482" s="139"/>
      <c r="N482" s="140"/>
      <c r="O482" s="141"/>
      <c r="P482" s="16"/>
      <c r="Q482" s="36"/>
      <c r="R482" s="36"/>
      <c r="S482" s="36"/>
      <c r="T482" s="16"/>
      <c r="U482" s="16"/>
      <c r="V482" s="16"/>
      <c r="W482" s="16"/>
      <c r="X482" s="16"/>
      <c r="Y482" s="16"/>
      <c r="Z482" s="16"/>
      <c r="AA482" s="16"/>
      <c r="AB482" s="16"/>
      <c r="AC482" s="16"/>
      <c r="AD482" s="16"/>
      <c r="AE482" s="16"/>
      <c r="AF482" s="16"/>
      <c r="AG482" s="16"/>
      <c r="AH482" s="16"/>
      <c r="AI482" s="16"/>
      <c r="AJ482" s="16"/>
      <c r="AK482" s="16"/>
      <c r="AL482" s="16"/>
      <c r="AM482" s="16"/>
      <c r="AN482" s="16"/>
      <c r="AO482" s="16"/>
      <c r="AP482" s="16"/>
      <c r="AQ482" s="16"/>
      <c r="AR482" s="16"/>
      <c r="AS482" s="16"/>
      <c r="AT482" s="116"/>
      <c r="AU482" s="116"/>
      <c r="AV482" s="116"/>
      <c r="AW482" s="116"/>
      <c r="AX482" s="116"/>
      <c r="AY482" s="116"/>
      <c r="AZ482" s="116"/>
      <c r="BA482" s="116"/>
      <c r="BB482" s="116"/>
      <c r="BC482" s="116"/>
      <c r="BD482" s="116"/>
      <c r="BE482" s="116"/>
      <c r="BF482" s="116"/>
      <c r="BG482" s="116"/>
      <c r="BH482" s="116"/>
      <c r="BI482" s="116"/>
      <c r="BJ482" s="116"/>
      <c r="BK482" s="117"/>
    </row>
    <row r="483" spans="1:63" s="3" customFormat="1" ht="14.25" customHeight="1">
      <c r="A483" s="36"/>
      <c r="B483" s="119"/>
      <c r="C483" s="16"/>
      <c r="D483" s="16" t="s">
        <v>34</v>
      </c>
      <c r="E483" s="139"/>
      <c r="F483" s="16"/>
      <c r="G483" s="16"/>
      <c r="H483" s="16"/>
      <c r="I483" s="139"/>
      <c r="J483" s="139"/>
      <c r="K483" s="139"/>
      <c r="L483" s="139"/>
      <c r="M483" s="139"/>
      <c r="N483" s="140"/>
      <c r="O483" s="141"/>
      <c r="P483" s="16"/>
      <c r="Q483" s="36"/>
      <c r="R483" s="36"/>
      <c r="S483" s="36"/>
      <c r="T483" s="16"/>
      <c r="U483" s="16"/>
      <c r="V483" s="16"/>
      <c r="W483" s="16"/>
      <c r="X483" s="16"/>
      <c r="Y483" s="16"/>
      <c r="Z483" s="16"/>
      <c r="AA483" s="16"/>
      <c r="AB483" s="16"/>
      <c r="AC483" s="16"/>
      <c r="AD483" s="16"/>
      <c r="AE483" s="16"/>
      <c r="AF483" s="16"/>
      <c r="AG483" s="16"/>
      <c r="AH483" s="16"/>
      <c r="AI483" s="16"/>
      <c r="AJ483" s="16"/>
      <c r="AK483" s="16"/>
      <c r="AL483" s="16"/>
      <c r="AM483" s="16"/>
      <c r="AN483" s="16"/>
      <c r="AO483" s="16"/>
      <c r="AP483" s="16"/>
      <c r="AQ483" s="16"/>
      <c r="AR483" s="16"/>
      <c r="AS483" s="16"/>
      <c r="AT483" s="116"/>
      <c r="AU483" s="116"/>
      <c r="AV483" s="116"/>
      <c r="AW483" s="116"/>
      <c r="AX483" s="116"/>
      <c r="AY483" s="116"/>
      <c r="AZ483" s="116"/>
      <c r="BA483" s="116"/>
      <c r="BB483" s="116"/>
      <c r="BC483" s="116"/>
      <c r="BD483" s="116"/>
      <c r="BE483" s="116"/>
      <c r="BF483" s="116"/>
      <c r="BG483" s="116"/>
      <c r="BH483" s="116"/>
      <c r="BI483" s="116"/>
      <c r="BJ483" s="116"/>
      <c r="BK483" s="117"/>
    </row>
    <row r="484" spans="1:63" s="3" customFormat="1" ht="14.25" customHeight="1">
      <c r="A484" s="36"/>
      <c r="B484" s="119"/>
      <c r="C484" s="16"/>
      <c r="D484" s="16" t="s">
        <v>41</v>
      </c>
      <c r="E484" s="139"/>
      <c r="F484" s="16"/>
      <c r="G484" s="16"/>
      <c r="H484" s="16"/>
      <c r="I484" s="139"/>
      <c r="J484" s="139"/>
      <c r="K484" s="139"/>
      <c r="L484" s="139"/>
      <c r="M484" s="139"/>
      <c r="N484" s="140"/>
      <c r="O484" s="141"/>
      <c r="P484" s="16"/>
      <c r="Q484" s="36"/>
      <c r="R484" s="36"/>
      <c r="S484" s="36"/>
      <c r="T484" s="16"/>
      <c r="U484" s="16"/>
      <c r="V484" s="16"/>
      <c r="W484" s="16"/>
      <c r="X484" s="16"/>
      <c r="Y484" s="16"/>
      <c r="Z484" s="16"/>
      <c r="AA484" s="16"/>
      <c r="AB484" s="16"/>
      <c r="AC484" s="16"/>
      <c r="AD484" s="16"/>
      <c r="AE484" s="16"/>
      <c r="AF484" s="16"/>
      <c r="AG484" s="16"/>
      <c r="AH484" s="16"/>
      <c r="AI484" s="16"/>
      <c r="AJ484" s="16"/>
      <c r="AK484" s="16"/>
      <c r="AL484" s="16"/>
      <c r="AM484" s="16"/>
      <c r="AN484" s="16"/>
      <c r="AO484" s="16"/>
      <c r="AP484" s="16"/>
      <c r="AQ484" s="16"/>
      <c r="AR484" s="16"/>
      <c r="AS484" s="16"/>
      <c r="AT484" s="116"/>
      <c r="AU484" s="116"/>
      <c r="AV484" s="116"/>
      <c r="AW484" s="116"/>
      <c r="AX484" s="116"/>
      <c r="AY484" s="116"/>
      <c r="AZ484" s="116"/>
      <c r="BA484" s="116"/>
      <c r="BB484" s="116"/>
      <c r="BC484" s="116"/>
      <c r="BD484" s="116"/>
      <c r="BE484" s="116"/>
      <c r="BF484" s="116"/>
      <c r="BG484" s="116"/>
      <c r="BH484" s="116"/>
      <c r="BI484" s="116"/>
      <c r="BJ484" s="116"/>
      <c r="BK484" s="117"/>
    </row>
    <row r="485" spans="1:63" s="3" customFormat="1" ht="12" customHeight="1">
      <c r="A485" s="36"/>
      <c r="B485" s="119"/>
      <c r="C485" s="16"/>
      <c r="D485" s="16" t="s">
        <v>42</v>
      </c>
      <c r="E485" s="139"/>
      <c r="F485" s="16"/>
      <c r="G485" s="16"/>
      <c r="H485" s="16"/>
      <c r="I485" s="139"/>
      <c r="J485" s="139"/>
      <c r="K485" s="139"/>
      <c r="L485" s="139"/>
      <c r="M485" s="139"/>
      <c r="N485" s="140"/>
      <c r="O485" s="141"/>
      <c r="P485" s="16"/>
      <c r="Q485" s="36"/>
      <c r="R485" s="36"/>
      <c r="S485" s="36"/>
      <c r="T485" s="16"/>
      <c r="U485" s="16"/>
      <c r="V485" s="16"/>
      <c r="W485" s="16"/>
      <c r="X485" s="16"/>
      <c r="Y485" s="16"/>
      <c r="Z485" s="16"/>
      <c r="AA485" s="16"/>
      <c r="AB485" s="16"/>
      <c r="AC485" s="16"/>
      <c r="AD485" s="16"/>
      <c r="AE485" s="16"/>
      <c r="AF485" s="16"/>
      <c r="AG485" s="16"/>
      <c r="AH485" s="16"/>
      <c r="AI485" s="16"/>
      <c r="AJ485" s="16"/>
      <c r="AK485" s="16"/>
      <c r="AL485" s="16"/>
      <c r="AM485" s="16"/>
      <c r="AN485" s="16"/>
      <c r="AO485" s="16"/>
      <c r="AP485" s="16"/>
      <c r="AQ485" s="16"/>
      <c r="AR485" s="16"/>
      <c r="AS485" s="16"/>
      <c r="AT485" s="116"/>
      <c r="AU485" s="116"/>
      <c r="AV485" s="116"/>
      <c r="AW485" s="116"/>
      <c r="AX485" s="116"/>
      <c r="AY485" s="116"/>
      <c r="AZ485" s="116"/>
      <c r="BA485" s="116"/>
      <c r="BB485" s="116"/>
      <c r="BC485" s="116"/>
      <c r="BD485" s="116"/>
      <c r="BE485" s="116"/>
      <c r="BF485" s="116"/>
      <c r="BG485" s="116"/>
      <c r="BH485" s="116"/>
      <c r="BI485" s="116"/>
      <c r="BJ485" s="116"/>
      <c r="BK485" s="117"/>
    </row>
    <row r="486" spans="1:63" s="3" customFormat="1" ht="14.25" customHeight="1">
      <c r="A486" s="36"/>
      <c r="B486" s="119"/>
      <c r="C486" s="16"/>
      <c r="D486" s="16" t="s">
        <v>35</v>
      </c>
      <c r="E486" s="142"/>
      <c r="F486" s="16"/>
      <c r="G486" s="16"/>
      <c r="H486" s="16"/>
      <c r="I486" s="142"/>
      <c r="J486" s="142"/>
      <c r="K486" s="142"/>
      <c r="L486" s="142"/>
      <c r="M486" s="142"/>
      <c r="N486" s="143"/>
      <c r="O486" s="133"/>
      <c r="P486" s="16"/>
      <c r="Q486" s="36"/>
      <c r="R486" s="36"/>
      <c r="S486" s="36"/>
      <c r="T486" s="16"/>
      <c r="U486" s="16"/>
      <c r="V486" s="16"/>
      <c r="W486" s="16"/>
      <c r="X486" s="16"/>
      <c r="Y486" s="16"/>
      <c r="Z486" s="16"/>
      <c r="AA486" s="16"/>
      <c r="AB486" s="16"/>
      <c r="AC486" s="16"/>
      <c r="AD486" s="16"/>
      <c r="AE486" s="16"/>
      <c r="AF486" s="16"/>
      <c r="AG486" s="16"/>
      <c r="AH486" s="16"/>
      <c r="AI486" s="16"/>
      <c r="AJ486" s="16"/>
      <c r="AK486" s="16"/>
      <c r="AL486" s="16"/>
      <c r="AM486" s="16"/>
      <c r="AN486" s="16"/>
      <c r="AO486" s="16"/>
      <c r="AP486" s="16"/>
      <c r="AQ486" s="16"/>
      <c r="AR486" s="16"/>
      <c r="AS486" s="16"/>
      <c r="AT486" s="116"/>
      <c r="AU486" s="116"/>
      <c r="AV486" s="116"/>
      <c r="AW486" s="116"/>
      <c r="AX486" s="116"/>
      <c r="AY486" s="116"/>
      <c r="AZ486" s="116"/>
      <c r="BA486" s="116"/>
      <c r="BB486" s="116"/>
      <c r="BC486" s="116"/>
      <c r="BD486" s="116"/>
      <c r="BE486" s="116"/>
      <c r="BF486" s="116"/>
      <c r="BG486" s="116"/>
      <c r="BH486" s="116"/>
      <c r="BI486" s="116"/>
      <c r="BJ486" s="116"/>
      <c r="BK486" s="117"/>
    </row>
    <row r="487" spans="1:63" s="3" customFormat="1" ht="14.25" customHeight="1">
      <c r="A487" s="36"/>
      <c r="B487" s="119"/>
      <c r="C487" s="16"/>
      <c r="D487" s="16" t="s">
        <v>43</v>
      </c>
      <c r="E487" s="142"/>
      <c r="F487" s="16"/>
      <c r="G487" s="16"/>
      <c r="H487" s="16"/>
      <c r="I487" s="142"/>
      <c r="J487" s="142"/>
      <c r="K487" s="142"/>
      <c r="L487" s="142"/>
      <c r="M487" s="142"/>
      <c r="N487" s="143"/>
      <c r="O487" s="133"/>
      <c r="P487" s="16"/>
      <c r="Q487" s="36"/>
      <c r="R487" s="36"/>
      <c r="S487" s="36"/>
      <c r="T487" s="16"/>
      <c r="U487" s="16"/>
      <c r="V487" s="16"/>
      <c r="W487" s="16"/>
      <c r="X487" s="16"/>
      <c r="Y487" s="16"/>
      <c r="Z487" s="16"/>
      <c r="AA487" s="16"/>
      <c r="AB487" s="16"/>
      <c r="AC487" s="16"/>
      <c r="AD487" s="16"/>
      <c r="AE487" s="16"/>
      <c r="AF487" s="16"/>
      <c r="AG487" s="16"/>
      <c r="AH487" s="16"/>
      <c r="AI487" s="16"/>
      <c r="AJ487" s="16"/>
      <c r="AK487" s="16"/>
      <c r="AL487" s="16"/>
      <c r="AM487" s="16"/>
      <c r="AN487" s="16"/>
      <c r="AO487" s="16"/>
      <c r="AP487" s="16"/>
      <c r="AQ487" s="16"/>
      <c r="AR487" s="16"/>
      <c r="AS487" s="16"/>
      <c r="AT487" s="116"/>
      <c r="AU487" s="116"/>
      <c r="AV487" s="116"/>
      <c r="AW487" s="116"/>
      <c r="AX487" s="116"/>
      <c r="AY487" s="116"/>
      <c r="AZ487" s="116"/>
      <c r="BA487" s="116"/>
      <c r="BB487" s="116"/>
      <c r="BC487" s="116"/>
      <c r="BD487" s="116"/>
      <c r="BE487" s="116"/>
      <c r="BF487" s="116"/>
      <c r="BG487" s="116"/>
      <c r="BH487" s="116"/>
      <c r="BI487" s="116"/>
      <c r="BJ487" s="116"/>
      <c r="BK487" s="117"/>
    </row>
    <row r="488" spans="1:63" s="3" customFormat="1" ht="15">
      <c r="A488" s="36"/>
      <c r="B488" s="119"/>
      <c r="C488" s="16"/>
      <c r="D488" s="16" t="s">
        <v>44</v>
      </c>
      <c r="E488" s="144"/>
      <c r="F488" s="16"/>
      <c r="G488" s="142"/>
      <c r="H488" s="142"/>
      <c r="I488" s="142"/>
      <c r="J488" s="142"/>
      <c r="K488" s="142"/>
      <c r="L488" s="142"/>
      <c r="M488" s="142"/>
      <c r="N488" s="143"/>
      <c r="O488" s="133"/>
      <c r="P488" s="16"/>
      <c r="Q488" s="36"/>
      <c r="R488" s="36"/>
      <c r="S488" s="36"/>
      <c r="T488" s="16"/>
      <c r="U488" s="16"/>
      <c r="V488" s="16"/>
      <c r="W488" s="16"/>
      <c r="X488" s="16"/>
      <c r="Y488" s="16"/>
      <c r="Z488" s="16"/>
      <c r="AA488" s="16"/>
      <c r="AB488" s="16"/>
      <c r="AC488" s="16"/>
      <c r="AD488" s="16"/>
      <c r="AE488" s="16"/>
      <c r="AF488" s="16"/>
      <c r="AG488" s="16"/>
      <c r="AH488" s="16"/>
      <c r="AI488" s="16"/>
      <c r="AJ488" s="16"/>
      <c r="AK488" s="16"/>
      <c r="AL488" s="16"/>
      <c r="AM488" s="16"/>
      <c r="AN488" s="16"/>
      <c r="AO488" s="16"/>
      <c r="AP488" s="16"/>
      <c r="AQ488" s="16"/>
      <c r="AR488" s="16"/>
      <c r="AS488" s="16"/>
      <c r="AT488" s="116"/>
      <c r="AU488" s="116"/>
      <c r="AV488" s="116"/>
      <c r="AW488" s="116"/>
      <c r="AX488" s="116"/>
      <c r="AY488" s="116"/>
      <c r="AZ488" s="116"/>
      <c r="BA488" s="116"/>
      <c r="BB488" s="116"/>
      <c r="BC488" s="116"/>
      <c r="BD488" s="116"/>
      <c r="BE488" s="116"/>
      <c r="BF488" s="116"/>
      <c r="BG488" s="116"/>
      <c r="BH488" s="116"/>
      <c r="BI488" s="116"/>
      <c r="BJ488" s="116"/>
      <c r="BK488" s="117"/>
    </row>
    <row r="489" spans="1:63" s="3" customFormat="1" ht="15">
      <c r="A489" s="36"/>
      <c r="B489" s="145"/>
      <c r="C489" s="146"/>
      <c r="D489" s="147"/>
      <c r="E489" s="148"/>
      <c r="F489" s="146"/>
      <c r="G489" s="149"/>
      <c r="H489" s="149"/>
      <c r="I489" s="149"/>
      <c r="J489" s="149"/>
      <c r="K489" s="149"/>
      <c r="L489" s="149"/>
      <c r="M489" s="149"/>
      <c r="N489" s="143"/>
      <c r="O489" s="133"/>
      <c r="P489" s="16"/>
      <c r="Q489" s="36"/>
      <c r="R489" s="36"/>
      <c r="S489" s="36"/>
      <c r="T489" s="16"/>
      <c r="U489" s="16"/>
      <c r="V489" s="16"/>
      <c r="W489" s="16"/>
      <c r="X489" s="16"/>
      <c r="Y489" s="16"/>
      <c r="Z489" s="16"/>
      <c r="AA489" s="16"/>
      <c r="AB489" s="16"/>
      <c r="AC489" s="16"/>
      <c r="AD489" s="16"/>
      <c r="AE489" s="16"/>
      <c r="AF489" s="16"/>
      <c r="AG489" s="16"/>
      <c r="AH489" s="16"/>
      <c r="AI489" s="16"/>
      <c r="AJ489" s="16"/>
      <c r="AK489" s="16"/>
      <c r="AL489" s="16"/>
      <c r="AM489" s="16"/>
      <c r="AN489" s="16"/>
      <c r="AO489" s="16"/>
      <c r="AP489" s="16"/>
      <c r="AQ489" s="16"/>
      <c r="AR489" s="16"/>
      <c r="AS489" s="16"/>
      <c r="AT489" s="116"/>
      <c r="AU489" s="116"/>
      <c r="AV489" s="116"/>
      <c r="AW489" s="116"/>
      <c r="AX489" s="116"/>
      <c r="AY489" s="116"/>
      <c r="AZ489" s="116"/>
      <c r="BA489" s="116"/>
      <c r="BB489" s="116"/>
      <c r="BC489" s="116"/>
      <c r="BD489" s="116"/>
      <c r="BE489" s="116"/>
      <c r="BF489" s="116"/>
      <c r="BG489" s="116"/>
      <c r="BH489" s="116"/>
      <c r="BI489" s="116"/>
      <c r="BJ489" s="116"/>
      <c r="BK489" s="117"/>
    </row>
    <row r="490" spans="1:63" s="3" customFormat="1" ht="15">
      <c r="A490" s="36"/>
      <c r="B490" s="16"/>
      <c r="C490" s="16"/>
      <c r="D490" s="133"/>
      <c r="E490" s="144"/>
      <c r="F490" s="16"/>
      <c r="G490" s="142"/>
      <c r="H490" s="142"/>
      <c r="I490" s="142"/>
      <c r="J490" s="142"/>
      <c r="K490" s="142"/>
      <c r="L490" s="142"/>
      <c r="M490" s="142"/>
      <c r="N490" s="142"/>
      <c r="O490" s="133"/>
      <c r="P490" s="16"/>
      <c r="Q490" s="16"/>
      <c r="R490" s="16"/>
      <c r="S490" s="36"/>
      <c r="T490" s="16"/>
      <c r="U490" s="16"/>
      <c r="V490" s="16"/>
      <c r="W490" s="16"/>
      <c r="X490" s="16"/>
      <c r="Y490" s="16"/>
      <c r="Z490" s="16"/>
      <c r="AA490" s="16"/>
      <c r="AB490" s="16"/>
      <c r="AC490" s="16"/>
      <c r="AD490" s="16"/>
      <c r="AE490" s="16"/>
      <c r="AF490" s="16"/>
      <c r="AG490" s="16"/>
      <c r="AH490" s="16"/>
      <c r="AI490" s="16"/>
      <c r="AJ490" s="16"/>
      <c r="AK490" s="16"/>
      <c r="AL490" s="16"/>
      <c r="AM490" s="16"/>
      <c r="AN490" s="16"/>
      <c r="AO490" s="16"/>
      <c r="AP490" s="16"/>
      <c r="AQ490" s="16"/>
      <c r="AR490" s="16"/>
      <c r="AS490" s="16"/>
      <c r="AT490" s="116"/>
      <c r="AU490" s="116"/>
      <c r="AV490" s="116"/>
      <c r="AW490" s="116"/>
      <c r="AX490" s="116"/>
      <c r="AY490" s="116"/>
      <c r="AZ490" s="116"/>
      <c r="BA490" s="116"/>
      <c r="BB490" s="116"/>
      <c r="BC490" s="116"/>
      <c r="BD490" s="116"/>
      <c r="BE490" s="116"/>
      <c r="BF490" s="116"/>
      <c r="BG490" s="116"/>
      <c r="BH490" s="116"/>
      <c r="BI490" s="116"/>
      <c r="BJ490" s="116"/>
      <c r="BK490" s="117"/>
    </row>
    <row r="491" spans="1:63" s="3" customFormat="1" ht="15">
      <c r="A491" s="36"/>
      <c r="B491" s="16"/>
      <c r="C491" s="16"/>
      <c r="D491" s="133"/>
      <c r="E491" s="144"/>
      <c r="F491" s="16"/>
      <c r="G491" s="142"/>
      <c r="H491" s="142"/>
      <c r="I491" s="142"/>
      <c r="J491" s="142"/>
      <c r="K491" s="142"/>
      <c r="L491" s="142"/>
      <c r="M491" s="142"/>
      <c r="N491" s="142"/>
      <c r="O491" s="133"/>
      <c r="P491" s="16"/>
      <c r="Q491" s="16"/>
      <c r="R491" s="16"/>
      <c r="S491" s="36"/>
      <c r="T491" s="16"/>
      <c r="U491" s="16"/>
      <c r="V491" s="16"/>
      <c r="W491" s="16"/>
      <c r="X491" s="16"/>
      <c r="Y491" s="16"/>
      <c r="Z491" s="16"/>
      <c r="AA491" s="16"/>
      <c r="AB491" s="16"/>
      <c r="AC491" s="16"/>
      <c r="AD491" s="16"/>
      <c r="AE491" s="16"/>
      <c r="AF491" s="16"/>
      <c r="AG491" s="16"/>
      <c r="AH491" s="16"/>
      <c r="AI491" s="16"/>
      <c r="AJ491" s="16"/>
      <c r="AK491" s="16"/>
      <c r="AL491" s="16"/>
      <c r="AM491" s="16"/>
      <c r="AN491" s="16"/>
      <c r="AO491" s="16"/>
      <c r="AP491" s="16"/>
      <c r="AQ491" s="16"/>
      <c r="AR491" s="16"/>
      <c r="AS491" s="16"/>
      <c r="AT491" s="116"/>
      <c r="AU491" s="116"/>
      <c r="AV491" s="116"/>
      <c r="AW491" s="116"/>
      <c r="AX491" s="116"/>
      <c r="AY491" s="116"/>
      <c r="AZ491" s="116"/>
      <c r="BA491" s="116"/>
      <c r="BB491" s="116"/>
      <c r="BC491" s="116"/>
      <c r="BD491" s="116"/>
      <c r="BE491" s="116"/>
      <c r="BF491" s="116"/>
      <c r="BG491" s="116"/>
      <c r="BH491" s="116"/>
      <c r="BI491" s="116"/>
      <c r="BJ491" s="116"/>
      <c r="BK491" s="117"/>
    </row>
    <row r="492" spans="1:63" s="3" customFormat="1" ht="15">
      <c r="A492" s="36"/>
      <c r="B492" s="16"/>
      <c r="C492" s="16"/>
      <c r="D492" s="133"/>
      <c r="E492" s="144"/>
      <c r="F492" s="16"/>
      <c r="G492" s="142"/>
      <c r="H492" s="142"/>
      <c r="I492" s="142"/>
      <c r="J492" s="142"/>
      <c r="K492" s="142"/>
      <c r="L492" s="142"/>
      <c r="M492" s="142"/>
      <c r="N492" s="142"/>
      <c r="O492" s="133"/>
      <c r="P492" s="16"/>
      <c r="Q492" s="16"/>
      <c r="R492" s="16"/>
      <c r="S492" s="36"/>
      <c r="T492" s="16"/>
      <c r="U492" s="16"/>
      <c r="V492" s="16"/>
      <c r="W492" s="16"/>
      <c r="X492" s="16"/>
      <c r="Y492" s="16"/>
      <c r="Z492" s="16"/>
      <c r="AA492" s="16"/>
      <c r="AB492" s="16"/>
      <c r="AC492" s="16"/>
      <c r="AD492" s="16"/>
      <c r="AE492" s="16"/>
      <c r="AF492" s="16"/>
      <c r="AG492" s="16"/>
      <c r="AH492" s="16"/>
      <c r="AI492" s="16"/>
      <c r="AJ492" s="16"/>
      <c r="AK492" s="16"/>
      <c r="AL492" s="16"/>
      <c r="AM492" s="16"/>
      <c r="AN492" s="16"/>
      <c r="AO492" s="16"/>
      <c r="AP492" s="16"/>
      <c r="AQ492" s="16"/>
      <c r="AR492" s="16"/>
      <c r="AS492" s="16"/>
      <c r="AT492" s="116"/>
      <c r="AU492" s="116"/>
      <c r="AV492" s="116"/>
      <c r="AW492" s="116"/>
      <c r="AX492" s="116"/>
      <c r="AY492" s="116"/>
      <c r="AZ492" s="116"/>
      <c r="BA492" s="116"/>
      <c r="BB492" s="116"/>
      <c r="BC492" s="116"/>
      <c r="BD492" s="116"/>
      <c r="BE492" s="116"/>
      <c r="BF492" s="116"/>
      <c r="BG492" s="116"/>
      <c r="BH492" s="116"/>
      <c r="BI492" s="116"/>
      <c r="BJ492" s="116"/>
      <c r="BK492" s="117"/>
    </row>
    <row r="493" spans="1:63" s="3" customFormat="1" ht="15">
      <c r="A493" s="36"/>
      <c r="B493" s="16"/>
      <c r="C493" s="16"/>
      <c r="D493" s="133"/>
      <c r="E493" s="144"/>
      <c r="F493" s="16"/>
      <c r="G493" s="142"/>
      <c r="H493" s="142"/>
      <c r="I493" s="142"/>
      <c r="J493" s="142"/>
      <c r="K493" s="142"/>
      <c r="L493" s="142"/>
      <c r="M493" s="142"/>
      <c r="N493" s="142"/>
      <c r="O493" s="133"/>
      <c r="P493" s="16"/>
      <c r="Q493" s="16"/>
      <c r="R493" s="16"/>
      <c r="S493" s="36"/>
      <c r="T493" s="16"/>
      <c r="U493" s="16"/>
      <c r="V493" s="16"/>
      <c r="W493" s="16"/>
      <c r="X493" s="16"/>
      <c r="Y493" s="16"/>
      <c r="Z493" s="16"/>
      <c r="AA493" s="16"/>
      <c r="AB493" s="16"/>
      <c r="AC493" s="16"/>
      <c r="AD493" s="16"/>
      <c r="AE493" s="16"/>
      <c r="AF493" s="16"/>
      <c r="AG493" s="16"/>
      <c r="AH493" s="16"/>
      <c r="AI493" s="16"/>
      <c r="AJ493" s="16"/>
      <c r="AK493" s="16"/>
      <c r="AL493" s="16"/>
      <c r="AM493" s="16"/>
      <c r="AN493" s="16"/>
      <c r="AO493" s="16"/>
      <c r="AP493" s="16"/>
      <c r="AQ493" s="16"/>
      <c r="AR493" s="16"/>
      <c r="AS493" s="16"/>
      <c r="AT493" s="116"/>
      <c r="AU493" s="116"/>
      <c r="AV493" s="116"/>
      <c r="AW493" s="116"/>
      <c r="AX493" s="116"/>
      <c r="AY493" s="116"/>
      <c r="AZ493" s="116"/>
      <c r="BA493" s="116"/>
      <c r="BB493" s="116"/>
      <c r="BC493" s="116"/>
      <c r="BD493" s="116"/>
      <c r="BE493" s="116"/>
      <c r="BF493" s="116"/>
      <c r="BG493" s="116"/>
      <c r="BH493" s="116"/>
      <c r="BI493" s="116"/>
      <c r="BJ493" s="116"/>
      <c r="BK493" s="117"/>
    </row>
    <row r="494" spans="1:63" s="3" customFormat="1">
      <c r="A494" s="36"/>
      <c r="B494" s="16"/>
      <c r="C494" s="16"/>
      <c r="D494" s="141"/>
      <c r="E494" s="150"/>
      <c r="F494" s="150"/>
      <c r="G494" s="150"/>
      <c r="H494" s="150"/>
      <c r="I494" s="150"/>
      <c r="J494" s="150"/>
      <c r="K494" s="150"/>
      <c r="L494" s="150"/>
      <c r="M494" s="150"/>
      <c r="N494" s="150"/>
      <c r="O494" s="141"/>
      <c r="P494" s="16"/>
      <c r="Q494" s="16"/>
      <c r="R494" s="16"/>
      <c r="S494" s="36"/>
      <c r="T494" s="16"/>
      <c r="U494" s="16"/>
      <c r="V494" s="16"/>
      <c r="W494" s="16"/>
      <c r="X494" s="16"/>
      <c r="Y494" s="16"/>
      <c r="Z494" s="16"/>
      <c r="AA494" s="16"/>
      <c r="AB494" s="16"/>
      <c r="AC494" s="16"/>
      <c r="AD494" s="16"/>
      <c r="AE494" s="16"/>
      <c r="AF494" s="16"/>
      <c r="AG494" s="16"/>
      <c r="AH494" s="16"/>
      <c r="AI494" s="16"/>
      <c r="AJ494" s="16"/>
      <c r="AK494" s="16"/>
      <c r="AL494" s="16"/>
      <c r="AM494" s="16"/>
      <c r="AN494" s="16"/>
      <c r="AO494" s="16"/>
      <c r="AP494" s="16"/>
      <c r="AQ494" s="16"/>
      <c r="AR494" s="16"/>
      <c r="AS494" s="16"/>
      <c r="AT494" s="116"/>
      <c r="AU494" s="116"/>
      <c r="AV494" s="116"/>
      <c r="AW494" s="116"/>
      <c r="AX494" s="116"/>
      <c r="AY494" s="116"/>
      <c r="AZ494" s="116"/>
      <c r="BA494" s="116"/>
      <c r="BB494" s="116"/>
      <c r="BC494" s="116"/>
      <c r="BD494" s="116"/>
      <c r="BE494" s="116"/>
      <c r="BF494" s="116"/>
      <c r="BG494" s="116"/>
      <c r="BH494" s="116"/>
      <c r="BI494" s="116"/>
      <c r="BJ494" s="116"/>
      <c r="BK494" s="117"/>
    </row>
    <row r="495" spans="1:63" s="3" customFormat="1">
      <c r="A495" s="36"/>
      <c r="B495" s="16"/>
      <c r="C495" s="16"/>
      <c r="D495" s="141"/>
      <c r="E495" s="141"/>
      <c r="F495" s="141"/>
      <c r="G495" s="141"/>
      <c r="H495" s="141"/>
      <c r="I495" s="141"/>
      <c r="J495" s="141"/>
      <c r="K495" s="141"/>
      <c r="L495" s="141"/>
      <c r="M495" s="141"/>
      <c r="N495" s="141"/>
      <c r="O495" s="141"/>
      <c r="P495" s="16"/>
      <c r="Q495" s="16"/>
      <c r="R495" s="16"/>
      <c r="S495" s="36"/>
      <c r="T495" s="16"/>
      <c r="U495" s="16"/>
      <c r="V495" s="16"/>
      <c r="W495" s="16"/>
      <c r="X495" s="16"/>
      <c r="Y495" s="16"/>
      <c r="Z495" s="16"/>
      <c r="AA495" s="16"/>
      <c r="AB495" s="16"/>
      <c r="AC495" s="16"/>
      <c r="AD495" s="16"/>
      <c r="AE495" s="16"/>
      <c r="AF495" s="16"/>
      <c r="AG495" s="16"/>
      <c r="AH495" s="16"/>
      <c r="AI495" s="16"/>
      <c r="AJ495" s="16"/>
      <c r="AK495" s="16"/>
      <c r="AL495" s="16"/>
      <c r="AM495" s="16"/>
      <c r="AN495" s="16"/>
      <c r="AO495" s="16"/>
      <c r="AP495" s="16"/>
      <c r="AQ495" s="16"/>
      <c r="AR495" s="16"/>
      <c r="AS495" s="16"/>
      <c r="AT495" s="116"/>
      <c r="AU495" s="116"/>
      <c r="AV495" s="116"/>
      <c r="AW495" s="116"/>
      <c r="AX495" s="116"/>
      <c r="AY495" s="116"/>
      <c r="AZ495" s="116"/>
      <c r="BA495" s="116"/>
      <c r="BB495" s="116"/>
      <c r="BC495" s="116"/>
      <c r="BD495" s="116"/>
      <c r="BE495" s="116"/>
      <c r="BF495" s="116"/>
      <c r="BG495" s="116"/>
      <c r="BH495" s="116"/>
      <c r="BI495" s="116"/>
      <c r="BJ495" s="116"/>
      <c r="BK495" s="117"/>
    </row>
    <row r="496" spans="1:63" s="3" customFormat="1">
      <c r="A496" s="36"/>
      <c r="B496" s="16"/>
      <c r="C496" s="16"/>
      <c r="D496" s="16"/>
      <c r="E496" s="16"/>
      <c r="F496" s="16"/>
      <c r="G496" s="16"/>
      <c r="H496" s="16"/>
      <c r="I496" s="16"/>
      <c r="J496" s="16"/>
      <c r="K496" s="16"/>
      <c r="L496" s="16"/>
      <c r="M496" s="16"/>
      <c r="N496" s="16"/>
      <c r="O496" s="16"/>
      <c r="P496" s="16"/>
      <c r="Q496" s="16"/>
      <c r="R496" s="16"/>
      <c r="S496" s="36"/>
      <c r="T496" s="16"/>
      <c r="U496" s="16"/>
      <c r="V496" s="16"/>
      <c r="W496" s="16"/>
      <c r="X496" s="16"/>
      <c r="Y496" s="16"/>
      <c r="Z496" s="16"/>
      <c r="AA496" s="16"/>
      <c r="AB496" s="16"/>
      <c r="AC496" s="16"/>
      <c r="AD496" s="16"/>
      <c r="AE496" s="16"/>
      <c r="AF496" s="16"/>
      <c r="AG496" s="16"/>
      <c r="AH496" s="16"/>
      <c r="AI496" s="16"/>
      <c r="AJ496" s="16"/>
      <c r="AK496" s="16"/>
      <c r="AL496" s="16"/>
      <c r="AM496" s="16"/>
      <c r="AN496" s="16"/>
      <c r="AO496" s="16"/>
      <c r="AP496" s="16"/>
      <c r="AQ496" s="16"/>
      <c r="AR496" s="16"/>
      <c r="AS496" s="16"/>
      <c r="AT496" s="116"/>
      <c r="AU496" s="116"/>
      <c r="AV496" s="116"/>
      <c r="AW496" s="116"/>
      <c r="AX496" s="116"/>
      <c r="AY496" s="116"/>
      <c r="AZ496" s="116"/>
      <c r="BA496" s="116"/>
      <c r="BB496" s="116"/>
      <c r="BC496" s="116"/>
      <c r="BD496" s="116"/>
      <c r="BE496" s="116"/>
      <c r="BF496" s="116"/>
      <c r="BG496" s="116"/>
      <c r="BH496" s="116"/>
      <c r="BI496" s="116"/>
      <c r="BJ496" s="116"/>
      <c r="BK496" s="117"/>
    </row>
    <row r="497" spans="1:63" s="3" customFormat="1">
      <c r="A497" s="36"/>
      <c r="B497" s="16"/>
      <c r="C497" s="16"/>
      <c r="D497" s="16"/>
      <c r="E497" s="16"/>
      <c r="F497" s="16"/>
      <c r="G497" s="16"/>
      <c r="H497" s="16"/>
      <c r="I497" s="16"/>
      <c r="J497" s="16"/>
      <c r="K497" s="16"/>
      <c r="L497" s="16"/>
      <c r="M497" s="16"/>
      <c r="N497" s="16"/>
      <c r="O497" s="16"/>
      <c r="P497" s="16"/>
      <c r="Q497" s="16"/>
      <c r="R497" s="16"/>
      <c r="S497" s="36"/>
      <c r="T497" s="16"/>
      <c r="U497" s="16"/>
      <c r="V497" s="16"/>
      <c r="W497" s="16"/>
      <c r="X497" s="16"/>
      <c r="Y497" s="16"/>
      <c r="Z497" s="16"/>
      <c r="AA497" s="16"/>
      <c r="AB497" s="16"/>
      <c r="AC497" s="16"/>
      <c r="AD497" s="16"/>
      <c r="AE497" s="16"/>
      <c r="AF497" s="16"/>
      <c r="AG497" s="16"/>
      <c r="AH497" s="16"/>
      <c r="AI497" s="16"/>
      <c r="AJ497" s="16"/>
      <c r="AK497" s="16"/>
      <c r="AL497" s="16"/>
      <c r="AM497" s="16"/>
      <c r="AN497" s="16"/>
      <c r="AO497" s="16"/>
      <c r="AP497" s="16"/>
      <c r="AQ497" s="16"/>
      <c r="AR497" s="16"/>
      <c r="AS497" s="16"/>
      <c r="AT497" s="116"/>
      <c r="AU497" s="116"/>
      <c r="AV497" s="116"/>
      <c r="AW497" s="116"/>
      <c r="AX497" s="116"/>
      <c r="AY497" s="116"/>
      <c r="AZ497" s="116"/>
      <c r="BA497" s="116"/>
      <c r="BB497" s="116"/>
      <c r="BC497" s="116"/>
      <c r="BD497" s="116"/>
      <c r="BE497" s="116"/>
      <c r="BF497" s="116"/>
      <c r="BG497" s="116"/>
      <c r="BH497" s="116"/>
      <c r="BI497" s="116"/>
      <c r="BJ497" s="116"/>
      <c r="BK497" s="117"/>
    </row>
    <row r="498" spans="1:63" s="3" customFormat="1">
      <c r="A498" s="36"/>
      <c r="B498" s="16"/>
      <c r="C498" s="16"/>
      <c r="D498" s="16"/>
      <c r="E498" s="16"/>
      <c r="F498" s="16"/>
      <c r="G498" s="16"/>
      <c r="H498" s="16"/>
      <c r="I498" s="16"/>
      <c r="J498" s="16"/>
      <c r="K498" s="16"/>
      <c r="L498" s="16"/>
      <c r="M498" s="16"/>
      <c r="N498" s="16"/>
      <c r="O498" s="16"/>
      <c r="P498" s="16"/>
      <c r="Q498" s="16"/>
      <c r="R498" s="16"/>
      <c r="S498" s="36"/>
      <c r="T498" s="16"/>
      <c r="U498" s="16"/>
      <c r="V498" s="16"/>
      <c r="W498" s="16"/>
      <c r="X498" s="16"/>
      <c r="Y498" s="16"/>
      <c r="Z498" s="16"/>
      <c r="AA498" s="16"/>
      <c r="AB498" s="16"/>
      <c r="AC498" s="16"/>
      <c r="AD498" s="16"/>
      <c r="AE498" s="16"/>
      <c r="AF498" s="16"/>
      <c r="AG498" s="16"/>
      <c r="AH498" s="16"/>
      <c r="AI498" s="16"/>
      <c r="AJ498" s="16"/>
      <c r="AK498" s="16"/>
      <c r="AL498" s="16"/>
      <c r="AM498" s="16"/>
      <c r="AN498" s="16"/>
      <c r="AO498" s="16"/>
      <c r="AP498" s="16"/>
      <c r="AQ498" s="16"/>
      <c r="AR498" s="16"/>
      <c r="AS498" s="16"/>
      <c r="AT498" s="116"/>
      <c r="AU498" s="116"/>
      <c r="AV498" s="116"/>
      <c r="AW498" s="116"/>
      <c r="AX498" s="116"/>
      <c r="AY498" s="116"/>
      <c r="AZ498" s="116"/>
      <c r="BA498" s="116"/>
      <c r="BB498" s="116"/>
      <c r="BC498" s="116"/>
      <c r="BD498" s="116"/>
      <c r="BE498" s="116"/>
      <c r="BF498" s="116"/>
      <c r="BG498" s="116"/>
      <c r="BH498" s="116"/>
      <c r="BI498" s="116"/>
      <c r="BJ498" s="116"/>
      <c r="BK498" s="117"/>
    </row>
    <row r="499" spans="1:63" s="3" customFormat="1">
      <c r="A499" s="36"/>
      <c r="B499" s="16"/>
      <c r="C499" s="16"/>
      <c r="D499" s="16"/>
      <c r="E499" s="16"/>
      <c r="F499" s="16"/>
      <c r="G499" s="16"/>
      <c r="H499" s="16"/>
      <c r="I499" s="16"/>
      <c r="J499" s="16"/>
      <c r="K499" s="16"/>
      <c r="L499" s="16"/>
      <c r="M499" s="16"/>
      <c r="N499" s="16"/>
      <c r="O499" s="16"/>
      <c r="P499" s="16"/>
      <c r="Q499" s="16"/>
      <c r="R499" s="16"/>
      <c r="S499" s="36"/>
      <c r="T499" s="16"/>
      <c r="U499" s="16"/>
      <c r="V499" s="16"/>
      <c r="W499" s="16"/>
      <c r="X499" s="16"/>
      <c r="Y499" s="16"/>
      <c r="Z499" s="16"/>
      <c r="AA499" s="16"/>
      <c r="AB499" s="16"/>
      <c r="AC499" s="16"/>
      <c r="AD499" s="16"/>
      <c r="AE499" s="16"/>
      <c r="AF499" s="16"/>
      <c r="AG499" s="16"/>
      <c r="AH499" s="16"/>
      <c r="AI499" s="16"/>
      <c r="AJ499" s="16"/>
      <c r="AK499" s="16"/>
      <c r="AL499" s="16"/>
      <c r="AM499" s="16"/>
      <c r="AN499" s="16"/>
      <c r="AO499" s="16"/>
      <c r="AP499" s="16"/>
      <c r="AQ499" s="16"/>
      <c r="AR499" s="16"/>
      <c r="AS499" s="16"/>
      <c r="AT499" s="116"/>
      <c r="AU499" s="116"/>
      <c r="AV499" s="116"/>
      <c r="AW499" s="116"/>
      <c r="AX499" s="116"/>
      <c r="AY499" s="116"/>
      <c r="AZ499" s="116"/>
      <c r="BA499" s="116"/>
      <c r="BB499" s="116"/>
      <c r="BC499" s="116"/>
      <c r="BD499" s="116"/>
      <c r="BE499" s="116"/>
      <c r="BF499" s="116"/>
      <c r="BG499" s="116"/>
      <c r="BH499" s="116"/>
      <c r="BI499" s="116"/>
      <c r="BJ499" s="116"/>
      <c r="BK499" s="117"/>
    </row>
    <row r="500" spans="1:63" s="3" customFormat="1">
      <c r="A500" s="36"/>
      <c r="B500" s="16"/>
      <c r="C500" s="16"/>
      <c r="D500" s="16"/>
      <c r="E500" s="16"/>
      <c r="F500" s="16"/>
      <c r="G500" s="16"/>
      <c r="H500" s="16"/>
      <c r="I500" s="16"/>
      <c r="J500" s="16"/>
      <c r="K500" s="16"/>
      <c r="L500" s="16"/>
      <c r="M500" s="16"/>
      <c r="N500" s="16"/>
      <c r="O500" s="16"/>
      <c r="P500" s="16"/>
      <c r="Q500" s="16"/>
      <c r="R500" s="16"/>
      <c r="S500" s="36"/>
      <c r="T500" s="16"/>
      <c r="U500" s="16"/>
      <c r="V500" s="16"/>
      <c r="W500" s="16"/>
      <c r="X500" s="16"/>
      <c r="Y500" s="16"/>
      <c r="Z500" s="16"/>
      <c r="AA500" s="16"/>
      <c r="AB500" s="16"/>
      <c r="AC500" s="16"/>
      <c r="AD500" s="16"/>
      <c r="AE500" s="16"/>
      <c r="AF500" s="16"/>
      <c r="AG500" s="16"/>
      <c r="AH500" s="16"/>
      <c r="AI500" s="16"/>
      <c r="AJ500" s="16"/>
      <c r="AK500" s="16"/>
      <c r="AL500" s="16"/>
      <c r="AM500" s="16"/>
      <c r="AN500" s="16"/>
      <c r="AO500" s="16"/>
      <c r="AP500" s="16"/>
      <c r="AQ500" s="16"/>
      <c r="AR500" s="16"/>
      <c r="AS500" s="16"/>
      <c r="AT500" s="116"/>
      <c r="AU500" s="116"/>
      <c r="AV500" s="116"/>
      <c r="AW500" s="116"/>
      <c r="AX500" s="116"/>
      <c r="AY500" s="116"/>
      <c r="AZ500" s="116"/>
      <c r="BA500" s="116"/>
      <c r="BB500" s="116"/>
      <c r="BC500" s="116"/>
      <c r="BD500" s="116"/>
      <c r="BE500" s="116"/>
      <c r="BF500" s="116"/>
      <c r="BG500" s="116"/>
      <c r="BH500" s="116"/>
      <c r="BI500" s="116"/>
      <c r="BJ500" s="116"/>
      <c r="BK500" s="117"/>
    </row>
    <row r="501" spans="1:63" s="3" customFormat="1">
      <c r="A501" s="36"/>
      <c r="B501" s="16"/>
      <c r="C501" s="16"/>
      <c r="D501" s="16"/>
      <c r="E501" s="16"/>
      <c r="F501" s="16"/>
      <c r="G501" s="16"/>
      <c r="H501" s="16"/>
      <c r="I501" s="16"/>
      <c r="J501" s="16"/>
      <c r="K501" s="16"/>
      <c r="L501" s="16"/>
      <c r="M501" s="16"/>
      <c r="N501" s="16"/>
      <c r="O501" s="16"/>
      <c r="P501" s="16"/>
      <c r="Q501" s="16"/>
      <c r="R501" s="16"/>
      <c r="S501" s="36"/>
      <c r="T501" s="16"/>
      <c r="U501" s="16"/>
      <c r="V501" s="16"/>
      <c r="W501" s="16"/>
      <c r="X501" s="16"/>
      <c r="Y501" s="16"/>
      <c r="Z501" s="16"/>
      <c r="AA501" s="16"/>
      <c r="AB501" s="16"/>
      <c r="AC501" s="16"/>
      <c r="AD501" s="16"/>
      <c r="AE501" s="16"/>
      <c r="AF501" s="16"/>
      <c r="AG501" s="16"/>
      <c r="AH501" s="16"/>
      <c r="AI501" s="16"/>
      <c r="AJ501" s="16"/>
      <c r="AK501" s="16"/>
      <c r="AL501" s="16"/>
      <c r="AM501" s="16"/>
      <c r="AN501" s="16"/>
      <c r="AO501" s="16"/>
      <c r="AP501" s="16"/>
      <c r="AQ501" s="16"/>
      <c r="AR501" s="16"/>
      <c r="AS501" s="16"/>
      <c r="AT501" s="116"/>
      <c r="AU501" s="116"/>
      <c r="AV501" s="116"/>
      <c r="AW501" s="116"/>
      <c r="AX501" s="116"/>
      <c r="AY501" s="116"/>
      <c r="AZ501" s="116"/>
      <c r="BA501" s="116"/>
      <c r="BB501" s="116"/>
      <c r="BC501" s="116"/>
      <c r="BD501" s="116"/>
      <c r="BE501" s="116"/>
      <c r="BF501" s="116"/>
      <c r="BG501" s="116"/>
      <c r="BH501" s="116"/>
      <c r="BI501" s="116"/>
      <c r="BJ501" s="116"/>
      <c r="BK501" s="117"/>
    </row>
    <row r="502" spans="1:63" s="3" customFormat="1">
      <c r="A502" s="36"/>
      <c r="B502" s="16"/>
      <c r="C502" s="16"/>
      <c r="D502" s="16"/>
      <c r="E502" s="16"/>
      <c r="F502" s="16"/>
      <c r="G502" s="16"/>
      <c r="H502" s="16"/>
      <c r="I502" s="16"/>
      <c r="J502" s="16"/>
      <c r="K502" s="16"/>
      <c r="L502" s="16"/>
      <c r="M502" s="16"/>
      <c r="N502" s="16"/>
      <c r="O502" s="16"/>
      <c r="P502" s="16"/>
      <c r="Q502" s="16"/>
      <c r="R502" s="16"/>
      <c r="S502" s="36"/>
      <c r="T502" s="16"/>
      <c r="U502" s="16"/>
      <c r="V502" s="16"/>
      <c r="W502" s="16"/>
      <c r="X502" s="16"/>
      <c r="Y502" s="16"/>
      <c r="Z502" s="16"/>
      <c r="AA502" s="16"/>
      <c r="AB502" s="16"/>
      <c r="AC502" s="16"/>
      <c r="AD502" s="16"/>
      <c r="AE502" s="16"/>
      <c r="AF502" s="16"/>
      <c r="AG502" s="16"/>
      <c r="AH502" s="16"/>
      <c r="AI502" s="16"/>
      <c r="AJ502" s="16"/>
      <c r="AK502" s="16"/>
      <c r="AL502" s="16"/>
      <c r="AM502" s="16"/>
      <c r="AN502" s="16"/>
      <c r="AO502" s="16"/>
      <c r="AP502" s="16"/>
      <c r="AQ502" s="16"/>
      <c r="AR502" s="16"/>
      <c r="AS502" s="16"/>
      <c r="AT502" s="116"/>
      <c r="AU502" s="116"/>
      <c r="AV502" s="116"/>
      <c r="AW502" s="116"/>
      <c r="AX502" s="116"/>
      <c r="AY502" s="116"/>
      <c r="AZ502" s="116"/>
      <c r="BA502" s="116"/>
      <c r="BB502" s="116"/>
      <c r="BC502" s="116"/>
      <c r="BD502" s="116"/>
      <c r="BE502" s="116"/>
      <c r="BF502" s="116"/>
      <c r="BG502" s="116"/>
      <c r="BH502" s="116"/>
      <c r="BI502" s="116"/>
      <c r="BJ502" s="116"/>
      <c r="BK502" s="117"/>
    </row>
    <row r="503" spans="1:63" s="3" customFormat="1">
      <c r="A503" s="36"/>
      <c r="B503" s="36"/>
      <c r="C503" s="36"/>
      <c r="D503" s="36"/>
      <c r="E503" s="36"/>
      <c r="F503" s="36"/>
      <c r="G503" s="36"/>
      <c r="H503" s="36"/>
      <c r="I503" s="36"/>
      <c r="J503" s="36"/>
      <c r="K503" s="36"/>
      <c r="L503" s="36"/>
      <c r="M503" s="36"/>
      <c r="N503" s="36"/>
      <c r="O503" s="36"/>
      <c r="P503" s="36"/>
      <c r="Q503" s="36"/>
      <c r="R503" s="36"/>
      <c r="S503" s="36"/>
      <c r="T503" s="16"/>
      <c r="U503" s="16"/>
      <c r="V503" s="16"/>
      <c r="W503" s="16"/>
      <c r="X503" s="16"/>
      <c r="Y503" s="16"/>
      <c r="Z503" s="16"/>
      <c r="AA503" s="16"/>
      <c r="AB503" s="16"/>
      <c r="AC503" s="16"/>
      <c r="AD503" s="16"/>
      <c r="AE503" s="16"/>
      <c r="AF503" s="16"/>
      <c r="AG503" s="16"/>
      <c r="AH503" s="16"/>
      <c r="AI503" s="16"/>
      <c r="AJ503" s="16"/>
      <c r="AK503" s="16"/>
      <c r="AL503" s="16"/>
      <c r="AM503" s="16"/>
      <c r="AN503" s="16"/>
      <c r="AO503" s="16"/>
      <c r="AP503" s="16"/>
      <c r="AQ503" s="16"/>
      <c r="AR503" s="16"/>
      <c r="AS503" s="16"/>
      <c r="AT503" s="116"/>
      <c r="AU503" s="116"/>
      <c r="AV503" s="116"/>
      <c r="AW503" s="116"/>
      <c r="AX503" s="116"/>
      <c r="AY503" s="116"/>
      <c r="AZ503" s="116"/>
      <c r="BA503" s="116"/>
      <c r="BB503" s="116"/>
      <c r="BC503" s="116"/>
      <c r="BD503" s="116"/>
      <c r="BE503" s="116"/>
      <c r="BF503" s="116"/>
      <c r="BG503" s="116"/>
      <c r="BH503" s="116"/>
      <c r="BI503" s="116"/>
      <c r="BJ503" s="116"/>
      <c r="BK503" s="117"/>
    </row>
    <row r="504" spans="1:63" s="3" customFormat="1">
      <c r="A504" s="36"/>
      <c r="B504" s="36"/>
      <c r="C504" s="36"/>
      <c r="D504" s="36"/>
      <c r="E504" s="36"/>
      <c r="F504" s="36"/>
      <c r="G504" s="36"/>
      <c r="H504" s="36"/>
      <c r="I504" s="36"/>
      <c r="J504" s="36"/>
      <c r="K504" s="36"/>
      <c r="L504" s="36"/>
      <c r="M504" s="36"/>
      <c r="N504" s="36"/>
      <c r="O504" s="36"/>
      <c r="P504" s="36"/>
      <c r="Q504" s="36"/>
      <c r="R504" s="36"/>
      <c r="S504" s="36"/>
      <c r="T504" s="16"/>
      <c r="U504" s="16"/>
      <c r="V504" s="16"/>
      <c r="W504" s="16"/>
      <c r="X504" s="16"/>
      <c r="Y504" s="16"/>
      <c r="Z504" s="16"/>
      <c r="AA504" s="16"/>
      <c r="AB504" s="16"/>
      <c r="AC504" s="16"/>
      <c r="AD504" s="16"/>
      <c r="AE504" s="16"/>
      <c r="AF504" s="16"/>
      <c r="AG504" s="16"/>
      <c r="AH504" s="16"/>
      <c r="AI504" s="16"/>
      <c r="AJ504" s="16"/>
      <c r="AK504" s="16"/>
      <c r="AL504" s="16"/>
      <c r="AM504" s="16"/>
      <c r="AN504" s="16"/>
      <c r="AO504" s="16"/>
      <c r="AP504" s="16"/>
      <c r="AQ504" s="16"/>
      <c r="AR504" s="16"/>
      <c r="AS504" s="16"/>
      <c r="AT504" s="116"/>
      <c r="AU504" s="116"/>
      <c r="AV504" s="116"/>
      <c r="AW504" s="116"/>
      <c r="AX504" s="116"/>
      <c r="AY504" s="116"/>
      <c r="AZ504" s="116"/>
      <c r="BA504" s="116"/>
      <c r="BB504" s="116"/>
      <c r="BC504" s="116"/>
      <c r="BD504" s="116"/>
      <c r="BE504" s="116"/>
      <c r="BF504" s="116"/>
      <c r="BG504" s="116"/>
      <c r="BH504" s="116"/>
      <c r="BI504" s="116"/>
      <c r="BJ504" s="116"/>
      <c r="BK504" s="117"/>
    </row>
    <row r="505" spans="1:63" s="3" customFormat="1">
      <c r="A505" s="36"/>
      <c r="B505" s="36"/>
      <c r="C505" s="36"/>
      <c r="D505" s="36"/>
      <c r="E505" s="36"/>
      <c r="F505" s="36"/>
      <c r="G505" s="36"/>
      <c r="H505" s="36"/>
      <c r="I505" s="36"/>
      <c r="J505" s="36"/>
      <c r="K505" s="36"/>
      <c r="L505" s="36"/>
      <c r="M505" s="36"/>
      <c r="N505" s="36"/>
      <c r="O505" s="36"/>
      <c r="P505" s="36"/>
      <c r="Q505" s="36"/>
      <c r="R505" s="36"/>
      <c r="S505" s="36"/>
      <c r="T505" s="16"/>
      <c r="U505" s="16"/>
      <c r="V505" s="16"/>
      <c r="W505" s="16"/>
      <c r="X505" s="16"/>
      <c r="Y505" s="16"/>
      <c r="Z505" s="16"/>
      <c r="AA505" s="16"/>
      <c r="AB505" s="16"/>
      <c r="AC505" s="16"/>
      <c r="AD505" s="16"/>
      <c r="AE505" s="16"/>
      <c r="AF505" s="16"/>
      <c r="AG505" s="16"/>
      <c r="AH505" s="16"/>
      <c r="AI505" s="16"/>
      <c r="AJ505" s="16"/>
      <c r="AK505" s="16"/>
      <c r="AL505" s="16"/>
      <c r="AM505" s="16"/>
      <c r="AN505" s="16"/>
      <c r="AO505" s="16"/>
      <c r="AP505" s="16"/>
      <c r="AQ505" s="16"/>
      <c r="AR505" s="16"/>
      <c r="AS505" s="16"/>
      <c r="AT505" s="116"/>
      <c r="AU505" s="116"/>
      <c r="AV505" s="116"/>
      <c r="AW505" s="116"/>
      <c r="AX505" s="116"/>
      <c r="AY505" s="116"/>
      <c r="AZ505" s="116"/>
      <c r="BA505" s="116"/>
      <c r="BB505" s="116"/>
      <c r="BC505" s="116"/>
      <c r="BD505" s="116"/>
      <c r="BE505" s="116"/>
      <c r="BF505" s="116"/>
      <c r="BG505" s="116"/>
      <c r="BH505" s="116"/>
      <c r="BI505" s="116"/>
      <c r="BJ505" s="116"/>
      <c r="BK505" s="117"/>
    </row>
    <row r="506" spans="1:63" s="3" customFormat="1">
      <c r="A506" s="36"/>
      <c r="B506" s="36"/>
      <c r="C506" s="36"/>
      <c r="D506" s="36"/>
      <c r="E506" s="36"/>
      <c r="F506" s="36"/>
      <c r="G506" s="36"/>
      <c r="H506" s="36"/>
      <c r="I506" s="36"/>
      <c r="J506" s="36"/>
      <c r="K506" s="36"/>
      <c r="L506" s="36"/>
      <c r="M506" s="36"/>
      <c r="N506" s="36"/>
      <c r="O506" s="36"/>
      <c r="P506" s="36"/>
      <c r="Q506" s="36"/>
      <c r="R506" s="36"/>
      <c r="S506" s="36"/>
      <c r="T506" s="16"/>
      <c r="U506" s="16"/>
      <c r="V506" s="16"/>
      <c r="W506" s="16"/>
      <c r="X506" s="16"/>
      <c r="Y506" s="16"/>
      <c r="Z506" s="16"/>
      <c r="AA506" s="16"/>
      <c r="AB506" s="16"/>
      <c r="AC506" s="16"/>
      <c r="AD506" s="16"/>
      <c r="AE506" s="16"/>
      <c r="AF506" s="16"/>
      <c r="AG506" s="16"/>
      <c r="AH506" s="16"/>
      <c r="AI506" s="16"/>
      <c r="AJ506" s="16"/>
      <c r="AK506" s="16"/>
      <c r="AL506" s="16"/>
      <c r="AM506" s="16"/>
      <c r="AN506" s="16"/>
      <c r="AO506" s="16"/>
      <c r="AP506" s="16"/>
      <c r="AQ506" s="16"/>
      <c r="AR506" s="16"/>
      <c r="AS506" s="16"/>
      <c r="AT506" s="116"/>
      <c r="AU506" s="116"/>
      <c r="AV506" s="116"/>
      <c r="AW506" s="116"/>
      <c r="AX506" s="116"/>
      <c r="AY506" s="116"/>
      <c r="AZ506" s="116"/>
      <c r="BA506" s="116"/>
      <c r="BB506" s="116"/>
      <c r="BC506" s="116"/>
      <c r="BD506" s="116"/>
      <c r="BE506" s="116"/>
      <c r="BF506" s="116"/>
      <c r="BG506" s="116"/>
      <c r="BH506" s="116"/>
      <c r="BI506" s="116"/>
      <c r="BJ506" s="116"/>
      <c r="BK506" s="117"/>
    </row>
    <row r="507" spans="1:63" s="3" customFormat="1">
      <c r="A507" s="36"/>
      <c r="B507" s="36"/>
      <c r="C507" s="36"/>
      <c r="D507" s="36"/>
      <c r="E507" s="36"/>
      <c r="F507" s="36"/>
      <c r="G507" s="36"/>
      <c r="H507" s="36"/>
      <c r="I507" s="36"/>
      <c r="J507" s="36"/>
      <c r="K507" s="36"/>
      <c r="L507" s="36"/>
      <c r="M507" s="36"/>
      <c r="N507" s="36"/>
      <c r="O507" s="36"/>
      <c r="P507" s="36"/>
      <c r="Q507" s="36"/>
      <c r="R507" s="36"/>
      <c r="S507" s="36"/>
      <c r="T507" s="16"/>
      <c r="U507" s="16"/>
      <c r="V507" s="16"/>
      <c r="W507" s="16"/>
      <c r="X507" s="16"/>
      <c r="Y507" s="16"/>
      <c r="Z507" s="16"/>
      <c r="AA507" s="16"/>
      <c r="AB507" s="16"/>
      <c r="AC507" s="16"/>
      <c r="AD507" s="16"/>
      <c r="AE507" s="16"/>
      <c r="AF507" s="16"/>
      <c r="AG507" s="16"/>
      <c r="AH507" s="16"/>
      <c r="AI507" s="16"/>
      <c r="AJ507" s="16"/>
      <c r="AK507" s="16"/>
      <c r="AL507" s="16"/>
      <c r="AM507" s="16"/>
      <c r="AN507" s="16"/>
      <c r="AO507" s="16"/>
      <c r="AP507" s="16"/>
      <c r="AQ507" s="16"/>
      <c r="AR507" s="16"/>
      <c r="AS507" s="16"/>
      <c r="AT507" s="116"/>
      <c r="AU507" s="116"/>
      <c r="AV507" s="116"/>
      <c r="AW507" s="116"/>
      <c r="AX507" s="116"/>
      <c r="AY507" s="116"/>
      <c r="AZ507" s="116"/>
      <c r="BA507" s="116"/>
      <c r="BB507" s="116"/>
      <c r="BC507" s="116"/>
      <c r="BD507" s="116"/>
      <c r="BE507" s="116"/>
      <c r="BF507" s="116"/>
      <c r="BG507" s="116"/>
      <c r="BH507" s="116"/>
      <c r="BI507" s="116"/>
      <c r="BJ507" s="116"/>
      <c r="BK507" s="117"/>
    </row>
    <row r="508" spans="1:63" s="3" customFormat="1">
      <c r="A508" s="36"/>
      <c r="B508" s="36"/>
      <c r="C508" s="36"/>
      <c r="D508" s="36"/>
      <c r="E508" s="36"/>
      <c r="F508" s="36"/>
      <c r="G508" s="36"/>
      <c r="H508" s="36"/>
      <c r="I508" s="36"/>
      <c r="J508" s="36"/>
      <c r="K508" s="36"/>
      <c r="L508" s="36"/>
      <c r="M508" s="36"/>
      <c r="N508" s="36"/>
      <c r="O508" s="36"/>
      <c r="P508" s="36"/>
      <c r="Q508" s="36"/>
      <c r="R508" s="36"/>
      <c r="S508" s="36"/>
      <c r="T508" s="16"/>
      <c r="U508" s="16"/>
      <c r="V508" s="16"/>
      <c r="W508" s="16"/>
      <c r="X508" s="16"/>
      <c r="Y508" s="16"/>
      <c r="Z508" s="16"/>
      <c r="AA508" s="16"/>
      <c r="AB508" s="16"/>
      <c r="AC508" s="16"/>
      <c r="AD508" s="16"/>
      <c r="AE508" s="16"/>
      <c r="AF508" s="16"/>
      <c r="AG508" s="16"/>
      <c r="AH508" s="16"/>
      <c r="AI508" s="16"/>
      <c r="AJ508" s="16"/>
      <c r="AK508" s="16"/>
      <c r="AL508" s="16"/>
      <c r="AM508" s="16"/>
      <c r="AN508" s="16"/>
      <c r="AO508" s="16"/>
      <c r="AP508" s="16"/>
      <c r="AQ508" s="16"/>
      <c r="AR508" s="16"/>
      <c r="AS508" s="16"/>
      <c r="AT508" s="116"/>
      <c r="AU508" s="116"/>
      <c r="AV508" s="116"/>
      <c r="AW508" s="116"/>
      <c r="AX508" s="116"/>
      <c r="AY508" s="116"/>
      <c r="AZ508" s="116"/>
      <c r="BA508" s="116"/>
      <c r="BB508" s="116"/>
      <c r="BC508" s="116"/>
      <c r="BD508" s="116"/>
      <c r="BE508" s="116"/>
      <c r="BF508" s="116"/>
      <c r="BG508" s="116"/>
      <c r="BH508" s="116"/>
      <c r="BI508" s="116"/>
      <c r="BJ508" s="116"/>
      <c r="BK508" s="117"/>
    </row>
    <row r="509" spans="1:63" s="3" customFormat="1">
      <c r="A509" s="36"/>
      <c r="B509" s="36"/>
      <c r="C509" s="36"/>
      <c r="D509" s="36"/>
      <c r="E509" s="36"/>
      <c r="F509" s="36"/>
      <c r="G509" s="36"/>
      <c r="H509" s="36"/>
      <c r="I509" s="36"/>
      <c r="J509" s="36"/>
      <c r="K509" s="36"/>
      <c r="L509" s="36"/>
      <c r="M509" s="36"/>
      <c r="N509" s="36"/>
      <c r="O509" s="36"/>
      <c r="P509" s="36"/>
      <c r="Q509" s="36"/>
      <c r="R509" s="36"/>
      <c r="S509" s="36"/>
      <c r="T509" s="16"/>
      <c r="U509" s="16"/>
      <c r="V509" s="16"/>
      <c r="W509" s="16"/>
      <c r="X509" s="16"/>
      <c r="Y509" s="16"/>
      <c r="Z509" s="16"/>
      <c r="AA509" s="16"/>
      <c r="AB509" s="16"/>
      <c r="AC509" s="16"/>
      <c r="AD509" s="16"/>
      <c r="AE509" s="16"/>
      <c r="AF509" s="16"/>
      <c r="AG509" s="16"/>
      <c r="AH509" s="16"/>
      <c r="AI509" s="16"/>
      <c r="AJ509" s="16"/>
      <c r="AK509" s="16"/>
      <c r="AL509" s="16"/>
      <c r="AM509" s="16"/>
      <c r="AN509" s="16"/>
      <c r="AO509" s="16"/>
      <c r="AP509" s="16"/>
      <c r="AQ509" s="16"/>
      <c r="AR509" s="16"/>
      <c r="AS509" s="16"/>
      <c r="AT509" s="116"/>
      <c r="AU509" s="116"/>
      <c r="AV509" s="116"/>
      <c r="AW509" s="116"/>
      <c r="AX509" s="116"/>
      <c r="AY509" s="116"/>
      <c r="AZ509" s="116"/>
      <c r="BA509" s="116"/>
      <c r="BB509" s="116"/>
      <c r="BC509" s="116"/>
      <c r="BD509" s="116"/>
      <c r="BE509" s="116"/>
      <c r="BF509" s="116"/>
      <c r="BG509" s="116"/>
      <c r="BH509" s="116"/>
      <c r="BI509" s="116"/>
      <c r="BJ509" s="116"/>
      <c r="BK509" s="117"/>
    </row>
    <row r="510" spans="1:63" s="3" customFormat="1">
      <c r="A510" s="36"/>
      <c r="B510" s="36"/>
      <c r="C510" s="36"/>
      <c r="D510" s="36"/>
      <c r="E510" s="36"/>
      <c r="F510" s="36"/>
      <c r="G510" s="36"/>
      <c r="H510" s="36"/>
      <c r="I510" s="36"/>
      <c r="J510" s="36"/>
      <c r="K510" s="36"/>
      <c r="L510" s="36"/>
      <c r="M510" s="36"/>
      <c r="N510" s="36"/>
      <c r="O510" s="36"/>
      <c r="P510" s="36"/>
      <c r="Q510" s="36"/>
      <c r="R510" s="36"/>
      <c r="S510" s="36"/>
      <c r="T510" s="16"/>
      <c r="U510" s="16"/>
      <c r="V510" s="16"/>
      <c r="W510" s="16"/>
      <c r="X510" s="16"/>
      <c r="Y510" s="16"/>
      <c r="Z510" s="16"/>
      <c r="AA510" s="16"/>
      <c r="AB510" s="16"/>
      <c r="AC510" s="16"/>
      <c r="AD510" s="16"/>
      <c r="AE510" s="16"/>
      <c r="AF510" s="16"/>
      <c r="AG510" s="16"/>
      <c r="AH510" s="16"/>
      <c r="AI510" s="16"/>
      <c r="AJ510" s="16"/>
      <c r="AK510" s="16"/>
      <c r="AL510" s="16"/>
      <c r="AM510" s="16"/>
      <c r="AN510" s="16"/>
      <c r="AO510" s="16"/>
      <c r="AP510" s="16"/>
      <c r="AQ510" s="16"/>
      <c r="AR510" s="16"/>
      <c r="AS510" s="16"/>
      <c r="AT510" s="116"/>
      <c r="AU510" s="116"/>
      <c r="AV510" s="116"/>
      <c r="AW510" s="116"/>
      <c r="AX510" s="116"/>
      <c r="AY510" s="116"/>
      <c r="AZ510" s="116"/>
      <c r="BA510" s="116"/>
      <c r="BB510" s="116"/>
      <c r="BC510" s="116"/>
      <c r="BD510" s="116"/>
      <c r="BE510" s="116"/>
      <c r="BF510" s="116"/>
      <c r="BG510" s="116"/>
      <c r="BH510" s="116"/>
      <c r="BI510" s="116"/>
      <c r="BJ510" s="116"/>
      <c r="BK510" s="117"/>
    </row>
    <row r="511" spans="1:63" s="3" customFormat="1">
      <c r="A511" s="36"/>
      <c r="B511" s="36"/>
      <c r="C511" s="36"/>
      <c r="D511" s="36"/>
      <c r="E511" s="36"/>
      <c r="F511" s="36"/>
      <c r="G511" s="36"/>
      <c r="H511" s="36"/>
      <c r="I511" s="36"/>
      <c r="J511" s="36"/>
      <c r="K511" s="36"/>
      <c r="L511" s="36"/>
      <c r="M511" s="36"/>
      <c r="N511" s="36"/>
      <c r="O511" s="36"/>
      <c r="P511" s="36"/>
      <c r="Q511" s="36"/>
      <c r="R511" s="36"/>
      <c r="S511" s="36"/>
      <c r="T511" s="16"/>
      <c r="U511" s="16"/>
      <c r="V511" s="16"/>
      <c r="W511" s="16"/>
      <c r="X511" s="16"/>
      <c r="Y511" s="16"/>
      <c r="Z511" s="16"/>
      <c r="AA511" s="16"/>
      <c r="AB511" s="16"/>
      <c r="AC511" s="16"/>
      <c r="AD511" s="16"/>
      <c r="AE511" s="16"/>
      <c r="AF511" s="16"/>
      <c r="AG511" s="16"/>
      <c r="AH511" s="16"/>
      <c r="AI511" s="16"/>
      <c r="AJ511" s="16"/>
      <c r="AK511" s="16"/>
      <c r="AL511" s="16"/>
      <c r="AM511" s="16"/>
      <c r="AN511" s="16"/>
      <c r="AO511" s="16"/>
      <c r="AP511" s="16"/>
      <c r="AQ511" s="16"/>
      <c r="AR511" s="16"/>
      <c r="AS511" s="16"/>
      <c r="AT511" s="116"/>
      <c r="AU511" s="116"/>
      <c r="AV511" s="116"/>
      <c r="AW511" s="116"/>
      <c r="AX511" s="116"/>
      <c r="AY511" s="116"/>
      <c r="AZ511" s="116"/>
      <c r="BA511" s="116"/>
      <c r="BB511" s="116"/>
      <c r="BC511" s="116"/>
      <c r="BD511" s="116"/>
      <c r="BE511" s="116"/>
      <c r="BF511" s="116"/>
      <c r="BG511" s="116"/>
      <c r="BH511" s="116"/>
      <c r="BI511" s="116"/>
      <c r="BJ511" s="116"/>
      <c r="BK511" s="117"/>
    </row>
    <row r="512" spans="1:63" s="3" customFormat="1">
      <c r="A512" s="36"/>
      <c r="B512" s="36"/>
      <c r="C512" s="36"/>
      <c r="D512" s="36"/>
      <c r="E512" s="36"/>
      <c r="F512" s="36"/>
      <c r="G512" s="36"/>
      <c r="H512" s="36"/>
      <c r="I512" s="36"/>
      <c r="J512" s="36"/>
      <c r="K512" s="36"/>
      <c r="L512" s="36"/>
      <c r="M512" s="36"/>
      <c r="N512" s="36"/>
      <c r="O512" s="36"/>
      <c r="P512" s="36"/>
      <c r="Q512" s="36"/>
      <c r="R512" s="36"/>
      <c r="S512" s="36"/>
      <c r="T512" s="16"/>
      <c r="U512" s="16"/>
      <c r="V512" s="16"/>
      <c r="W512" s="16"/>
      <c r="X512" s="16"/>
      <c r="Y512" s="16"/>
      <c r="Z512" s="16"/>
      <c r="AA512" s="16"/>
      <c r="AB512" s="16"/>
      <c r="AC512" s="16"/>
      <c r="AD512" s="16"/>
      <c r="AE512" s="16"/>
      <c r="AF512" s="16"/>
      <c r="AG512" s="16"/>
      <c r="AH512" s="16"/>
      <c r="AI512" s="16"/>
      <c r="AJ512" s="16"/>
      <c r="AK512" s="16"/>
      <c r="AL512" s="16"/>
      <c r="AM512" s="16"/>
      <c r="AN512" s="16"/>
      <c r="AO512" s="16"/>
      <c r="AP512" s="16"/>
      <c r="AQ512" s="16"/>
      <c r="AR512" s="16"/>
      <c r="AS512" s="16"/>
      <c r="AT512" s="116"/>
      <c r="AU512" s="116"/>
      <c r="AV512" s="116"/>
      <c r="AW512" s="116"/>
      <c r="AX512" s="116"/>
      <c r="AY512" s="116"/>
      <c r="AZ512" s="116"/>
      <c r="BA512" s="116"/>
      <c r="BB512" s="116"/>
      <c r="BC512" s="116"/>
      <c r="BD512" s="116"/>
      <c r="BE512" s="116"/>
      <c r="BF512" s="116"/>
      <c r="BG512" s="116"/>
      <c r="BH512" s="116"/>
      <c r="BI512" s="116"/>
      <c r="BJ512" s="116"/>
      <c r="BK512" s="117"/>
    </row>
    <row r="513" spans="1:63" s="3" customFormat="1">
      <c r="A513" s="36"/>
      <c r="B513" s="36"/>
      <c r="C513" s="36"/>
      <c r="D513" s="36"/>
      <c r="E513" s="36"/>
      <c r="F513" s="36"/>
      <c r="G513" s="36"/>
      <c r="H513" s="36"/>
      <c r="I513" s="36"/>
      <c r="J513" s="36"/>
      <c r="K513" s="36"/>
      <c r="L513" s="36"/>
      <c r="M513" s="36"/>
      <c r="N513" s="36"/>
      <c r="O513" s="36"/>
      <c r="P513" s="36"/>
      <c r="Q513" s="36"/>
      <c r="R513" s="36"/>
      <c r="S513" s="36"/>
      <c r="T513" s="16"/>
      <c r="U513" s="16"/>
      <c r="V513" s="16"/>
      <c r="W513" s="16"/>
      <c r="X513" s="16"/>
      <c r="Y513" s="16"/>
      <c r="Z513" s="16"/>
      <c r="AA513" s="16"/>
      <c r="AB513" s="16"/>
      <c r="AC513" s="16"/>
      <c r="AD513" s="16"/>
      <c r="AE513" s="16"/>
      <c r="AF513" s="16"/>
      <c r="AG513" s="16"/>
      <c r="AH513" s="16"/>
      <c r="AI513" s="16"/>
      <c r="AJ513" s="16"/>
      <c r="AK513" s="16"/>
      <c r="AL513" s="16"/>
      <c r="AM513" s="16"/>
      <c r="AN513" s="16"/>
      <c r="AO513" s="16"/>
      <c r="AP513" s="16"/>
      <c r="AQ513" s="16"/>
      <c r="AR513" s="16"/>
      <c r="AS513" s="16"/>
      <c r="AT513" s="116"/>
      <c r="AU513" s="116"/>
      <c r="AV513" s="116"/>
      <c r="AW513" s="116"/>
      <c r="AX513" s="116"/>
      <c r="AY513" s="116"/>
      <c r="AZ513" s="116"/>
      <c r="BA513" s="116"/>
      <c r="BB513" s="116"/>
      <c r="BC513" s="116"/>
      <c r="BD513" s="116"/>
      <c r="BE513" s="116"/>
      <c r="BF513" s="116"/>
      <c r="BG513" s="116"/>
      <c r="BH513" s="116"/>
      <c r="BI513" s="116"/>
      <c r="BJ513" s="116"/>
      <c r="BK513" s="117"/>
    </row>
    <row r="514" spans="1:63" s="3" customFormat="1">
      <c r="A514" s="36"/>
      <c r="B514" s="36"/>
      <c r="C514" s="36"/>
      <c r="D514" s="36"/>
      <c r="E514" s="36"/>
      <c r="F514" s="36"/>
      <c r="G514" s="36"/>
      <c r="H514" s="36"/>
      <c r="I514" s="36"/>
      <c r="J514" s="36"/>
      <c r="K514" s="36"/>
      <c r="L514" s="36"/>
      <c r="M514" s="36"/>
      <c r="N514" s="36"/>
      <c r="O514" s="36"/>
      <c r="P514" s="36"/>
      <c r="Q514" s="36"/>
      <c r="R514" s="36"/>
      <c r="S514" s="36"/>
      <c r="T514" s="16"/>
      <c r="U514" s="16"/>
      <c r="V514" s="16"/>
      <c r="W514" s="16"/>
      <c r="X514" s="16"/>
      <c r="Y514" s="16"/>
      <c r="Z514" s="16"/>
      <c r="AA514" s="16"/>
      <c r="AB514" s="16"/>
      <c r="AC514" s="16"/>
      <c r="AD514" s="16"/>
      <c r="AE514" s="16"/>
      <c r="AF514" s="16"/>
      <c r="AG514" s="16"/>
      <c r="AH514" s="16"/>
      <c r="AI514" s="16"/>
      <c r="AJ514" s="16"/>
      <c r="AK514" s="16"/>
      <c r="AL514" s="16"/>
      <c r="AM514" s="16"/>
      <c r="AN514" s="16"/>
      <c r="AO514" s="16"/>
      <c r="AP514" s="16"/>
      <c r="AQ514" s="16"/>
      <c r="AR514" s="16"/>
      <c r="AS514" s="16"/>
      <c r="AT514" s="116"/>
      <c r="AU514" s="116"/>
      <c r="AV514" s="116"/>
      <c r="AW514" s="116"/>
      <c r="AX514" s="116"/>
      <c r="AY514" s="116"/>
      <c r="AZ514" s="116"/>
      <c r="BA514" s="116"/>
      <c r="BB514" s="116"/>
      <c r="BC514" s="116"/>
      <c r="BD514" s="116"/>
      <c r="BE514" s="116"/>
      <c r="BF514" s="116"/>
      <c r="BG514" s="116"/>
      <c r="BH514" s="116"/>
      <c r="BI514" s="116"/>
      <c r="BJ514" s="116"/>
      <c r="BK514" s="117"/>
    </row>
    <row r="515" spans="1:63" s="3" customFormat="1">
      <c r="A515" s="36"/>
      <c r="B515" s="36"/>
      <c r="C515" s="36"/>
      <c r="D515" s="36"/>
      <c r="E515" s="36"/>
      <c r="F515" s="36"/>
      <c r="G515" s="36"/>
      <c r="H515" s="36"/>
      <c r="I515" s="36"/>
      <c r="J515" s="36"/>
      <c r="K515" s="36"/>
      <c r="L515" s="36"/>
      <c r="M515" s="36"/>
      <c r="N515" s="36"/>
      <c r="O515" s="36"/>
      <c r="P515" s="36"/>
      <c r="Q515" s="36"/>
      <c r="R515" s="36"/>
      <c r="S515" s="36"/>
      <c r="T515" s="16"/>
      <c r="U515" s="16"/>
      <c r="V515" s="16"/>
      <c r="W515" s="16"/>
      <c r="X515" s="16"/>
      <c r="Y515" s="16"/>
      <c r="Z515" s="16"/>
      <c r="AA515" s="16"/>
      <c r="AB515" s="16"/>
      <c r="AC515" s="16"/>
      <c r="AD515" s="16"/>
      <c r="AE515" s="16"/>
      <c r="AF515" s="16"/>
      <c r="AG515" s="16"/>
      <c r="AH515" s="16"/>
      <c r="AI515" s="16"/>
      <c r="AJ515" s="16"/>
      <c r="AK515" s="16"/>
      <c r="AL515" s="16"/>
      <c r="AM515" s="16"/>
      <c r="AN515" s="16"/>
      <c r="AO515" s="16"/>
      <c r="AP515" s="16"/>
      <c r="AQ515" s="16"/>
      <c r="AR515" s="16"/>
      <c r="AS515" s="16"/>
      <c r="AT515" s="116"/>
      <c r="AU515" s="116"/>
      <c r="AV515" s="116"/>
      <c r="AW515" s="116"/>
      <c r="AX515" s="116"/>
      <c r="AY515" s="116"/>
      <c r="AZ515" s="116"/>
      <c r="BA515" s="116"/>
      <c r="BB515" s="116"/>
      <c r="BC515" s="116"/>
      <c r="BD515" s="116"/>
      <c r="BE515" s="116"/>
      <c r="BF515" s="116"/>
      <c r="BG515" s="116"/>
      <c r="BH515" s="116"/>
      <c r="BI515" s="116"/>
      <c r="BJ515" s="116"/>
      <c r="BK515" s="117"/>
    </row>
    <row r="516" spans="1:63" s="3" customFormat="1">
      <c r="A516" s="36"/>
      <c r="B516" s="36"/>
      <c r="C516" s="36"/>
      <c r="D516" s="36"/>
      <c r="E516" s="36"/>
      <c r="F516" s="36"/>
      <c r="G516" s="36"/>
      <c r="H516" s="36"/>
      <c r="I516" s="36"/>
      <c r="J516" s="36"/>
      <c r="K516" s="36"/>
      <c r="L516" s="36"/>
      <c r="M516" s="36"/>
      <c r="N516" s="36"/>
      <c r="O516" s="36"/>
      <c r="P516" s="36"/>
      <c r="Q516" s="36"/>
      <c r="R516" s="36"/>
      <c r="S516" s="36"/>
      <c r="T516" s="16"/>
      <c r="U516" s="16"/>
      <c r="V516" s="16"/>
      <c r="W516" s="16"/>
      <c r="X516" s="16"/>
      <c r="Y516" s="16"/>
      <c r="Z516" s="16"/>
      <c r="AA516" s="16"/>
      <c r="AB516" s="16"/>
      <c r="AC516" s="16"/>
      <c r="AD516" s="16"/>
      <c r="AE516" s="16"/>
      <c r="AF516" s="16"/>
      <c r="AG516" s="16"/>
      <c r="AH516" s="16"/>
      <c r="AI516" s="16"/>
      <c r="AJ516" s="16"/>
      <c r="AK516" s="16"/>
      <c r="AL516" s="16"/>
      <c r="AM516" s="16"/>
      <c r="AN516" s="16"/>
      <c r="AO516" s="16"/>
      <c r="AP516" s="16"/>
      <c r="AQ516" s="16"/>
      <c r="AR516" s="16"/>
      <c r="AS516" s="16"/>
      <c r="AT516" s="116"/>
      <c r="AU516" s="116"/>
      <c r="AV516" s="116"/>
      <c r="AW516" s="116"/>
      <c r="AX516" s="116"/>
      <c r="AY516" s="116"/>
      <c r="AZ516" s="116"/>
      <c r="BA516" s="116"/>
      <c r="BB516" s="116"/>
      <c r="BC516" s="116"/>
      <c r="BD516" s="116"/>
      <c r="BE516" s="116"/>
      <c r="BF516" s="116"/>
      <c r="BG516" s="116"/>
      <c r="BH516" s="116"/>
      <c r="BI516" s="116"/>
      <c r="BJ516" s="116"/>
      <c r="BK516" s="117"/>
    </row>
    <row r="517" spans="1:63" s="3" customFormat="1">
      <c r="A517" s="36"/>
      <c r="B517" s="36"/>
      <c r="C517" s="36"/>
      <c r="D517" s="36"/>
      <c r="E517" s="36"/>
      <c r="F517" s="36"/>
      <c r="G517" s="36"/>
      <c r="H517" s="36"/>
      <c r="I517" s="36"/>
      <c r="J517" s="36"/>
      <c r="K517" s="36"/>
      <c r="L517" s="36"/>
      <c r="M517" s="36"/>
      <c r="N517" s="36"/>
      <c r="O517" s="36"/>
      <c r="P517" s="36"/>
      <c r="Q517" s="36"/>
      <c r="R517" s="36"/>
      <c r="S517" s="36"/>
      <c r="T517" s="16"/>
      <c r="U517" s="16"/>
      <c r="V517" s="16"/>
      <c r="W517" s="16"/>
      <c r="X517" s="16"/>
      <c r="Y517" s="16"/>
      <c r="Z517" s="16"/>
      <c r="AA517" s="16"/>
      <c r="AB517" s="16"/>
      <c r="AC517" s="16"/>
      <c r="AD517" s="16"/>
      <c r="AE517" s="16"/>
      <c r="AF517" s="16"/>
      <c r="AG517" s="16"/>
      <c r="AH517" s="16"/>
      <c r="AI517" s="16"/>
      <c r="AJ517" s="16"/>
      <c r="AK517" s="16"/>
      <c r="AL517" s="16"/>
      <c r="AM517" s="16"/>
      <c r="AN517" s="16"/>
      <c r="AO517" s="16"/>
      <c r="AP517" s="16"/>
      <c r="AQ517" s="16"/>
      <c r="AR517" s="16"/>
      <c r="AS517" s="16"/>
      <c r="AT517" s="116"/>
      <c r="AU517" s="116"/>
      <c r="AV517" s="116"/>
      <c r="AW517" s="116"/>
      <c r="AX517" s="116"/>
      <c r="AY517" s="116"/>
      <c r="AZ517" s="116"/>
      <c r="BA517" s="116"/>
      <c r="BB517" s="116"/>
      <c r="BC517" s="116"/>
      <c r="BD517" s="116"/>
      <c r="BE517" s="116"/>
      <c r="BF517" s="116"/>
      <c r="BG517" s="116"/>
      <c r="BH517" s="116"/>
      <c r="BI517" s="116"/>
      <c r="BJ517" s="116"/>
      <c r="BK517" s="117"/>
    </row>
    <row r="518" spans="1:63" s="3" customFormat="1">
      <c r="A518" s="36"/>
      <c r="B518" s="36"/>
      <c r="C518" s="36"/>
      <c r="D518" s="36"/>
      <c r="E518" s="36"/>
      <c r="F518" s="36"/>
      <c r="G518" s="36"/>
      <c r="H518" s="36"/>
      <c r="I518" s="36"/>
      <c r="J518" s="36"/>
      <c r="K518" s="36"/>
      <c r="L518" s="36"/>
      <c r="M518" s="36"/>
      <c r="N518" s="36"/>
      <c r="O518" s="36"/>
      <c r="P518" s="36"/>
      <c r="Q518" s="36"/>
      <c r="R518" s="36"/>
      <c r="S518" s="36"/>
      <c r="T518" s="16"/>
      <c r="U518" s="16"/>
      <c r="V518" s="16"/>
      <c r="W518" s="16"/>
      <c r="X518" s="16"/>
      <c r="Y518" s="16"/>
      <c r="Z518" s="16"/>
      <c r="AA518" s="16"/>
      <c r="AB518" s="16"/>
      <c r="AC518" s="16"/>
      <c r="AD518" s="16"/>
      <c r="AE518" s="16"/>
      <c r="AF518" s="16"/>
      <c r="AG518" s="16"/>
      <c r="AH518" s="16"/>
      <c r="AI518" s="16"/>
      <c r="AJ518" s="16"/>
      <c r="AK518" s="16"/>
      <c r="AL518" s="16"/>
      <c r="AM518" s="16"/>
      <c r="AN518" s="16"/>
      <c r="AO518" s="16"/>
      <c r="AP518" s="16"/>
      <c r="AQ518" s="16"/>
      <c r="AR518" s="16"/>
      <c r="AS518" s="16"/>
      <c r="AT518" s="116"/>
      <c r="AU518" s="116"/>
      <c r="AV518" s="116"/>
      <c r="AW518" s="116"/>
      <c r="AX518" s="116"/>
      <c r="AY518" s="116"/>
      <c r="AZ518" s="116"/>
      <c r="BA518" s="116"/>
      <c r="BB518" s="116"/>
      <c r="BC518" s="116"/>
      <c r="BD518" s="116"/>
      <c r="BE518" s="116"/>
      <c r="BF518" s="116"/>
      <c r="BG518" s="116"/>
      <c r="BH518" s="116"/>
      <c r="BI518" s="116"/>
      <c r="BJ518" s="116"/>
      <c r="BK518" s="117"/>
    </row>
    <row r="519" spans="1:63" s="3" customFormat="1">
      <c r="A519" s="36"/>
      <c r="B519" s="36"/>
      <c r="C519" s="36"/>
      <c r="D519" s="36"/>
      <c r="E519" s="36"/>
      <c r="F519" s="36"/>
      <c r="G519" s="36"/>
      <c r="H519" s="36"/>
      <c r="I519" s="36"/>
      <c r="J519" s="36"/>
      <c r="K519" s="36"/>
      <c r="L519" s="36"/>
      <c r="M519" s="36"/>
      <c r="N519" s="36"/>
      <c r="O519" s="36"/>
      <c r="P519" s="36"/>
      <c r="Q519" s="36"/>
      <c r="R519" s="36"/>
      <c r="S519" s="36"/>
      <c r="T519" s="16"/>
      <c r="U519" s="16"/>
      <c r="V519" s="16"/>
      <c r="W519" s="16"/>
      <c r="X519" s="16"/>
      <c r="Y519" s="16"/>
      <c r="Z519" s="16"/>
      <c r="AA519" s="16"/>
      <c r="AB519" s="16"/>
      <c r="AC519" s="16"/>
      <c r="AD519" s="16"/>
      <c r="AE519" s="16"/>
      <c r="AF519" s="16"/>
      <c r="AG519" s="16"/>
      <c r="AH519" s="16"/>
      <c r="AI519" s="16"/>
      <c r="AJ519" s="16"/>
      <c r="AK519" s="16"/>
      <c r="AL519" s="16"/>
      <c r="AM519" s="16"/>
      <c r="AN519" s="16"/>
      <c r="AO519" s="16"/>
      <c r="AP519" s="16"/>
      <c r="AQ519" s="16"/>
      <c r="AR519" s="16"/>
      <c r="AS519" s="16"/>
      <c r="AT519" s="116"/>
      <c r="AU519" s="116"/>
      <c r="AV519" s="116"/>
      <c r="AW519" s="116"/>
      <c r="AX519" s="116"/>
      <c r="AY519" s="116"/>
      <c r="AZ519" s="116"/>
      <c r="BA519" s="116"/>
      <c r="BB519" s="116"/>
      <c r="BC519" s="116"/>
      <c r="BD519" s="116"/>
      <c r="BE519" s="116"/>
      <c r="BF519" s="116"/>
      <c r="BG519" s="116"/>
      <c r="BH519" s="116"/>
      <c r="BI519" s="116"/>
      <c r="BJ519" s="116"/>
      <c r="BK519" s="117"/>
    </row>
    <row r="520" spans="1:63" s="3" customFormat="1">
      <c r="A520" s="36"/>
      <c r="B520" s="36"/>
      <c r="C520" s="36"/>
      <c r="D520" s="36"/>
      <c r="E520" s="36"/>
      <c r="F520" s="36"/>
      <c r="G520" s="36"/>
      <c r="H520" s="36"/>
      <c r="I520" s="36"/>
      <c r="J520" s="36"/>
      <c r="K520" s="36"/>
      <c r="L520" s="36"/>
      <c r="M520" s="36"/>
      <c r="N520" s="36"/>
      <c r="O520" s="36"/>
      <c r="P520" s="36"/>
      <c r="Q520" s="36"/>
      <c r="R520" s="36"/>
      <c r="S520" s="36"/>
      <c r="T520" s="16"/>
      <c r="U520" s="16"/>
      <c r="V520" s="16"/>
      <c r="W520" s="16"/>
      <c r="X520" s="16"/>
      <c r="Y520" s="16"/>
      <c r="Z520" s="16"/>
      <c r="AA520" s="16"/>
      <c r="AB520" s="16"/>
      <c r="AC520" s="16"/>
      <c r="AD520" s="16"/>
      <c r="AE520" s="16"/>
      <c r="AF520" s="16"/>
      <c r="AG520" s="16"/>
      <c r="AH520" s="16"/>
      <c r="AI520" s="16"/>
      <c r="AJ520" s="16"/>
      <c r="AK520" s="16"/>
      <c r="AL520" s="16"/>
      <c r="AM520" s="16"/>
      <c r="AN520" s="16"/>
      <c r="AO520" s="16"/>
      <c r="AP520" s="16"/>
      <c r="AQ520" s="16"/>
      <c r="AR520" s="16"/>
      <c r="AS520" s="16"/>
      <c r="AT520" s="116"/>
      <c r="AU520" s="116"/>
      <c r="AV520" s="116"/>
      <c r="AW520" s="116"/>
      <c r="AX520" s="116"/>
      <c r="AY520" s="116"/>
      <c r="AZ520" s="116"/>
      <c r="BA520" s="116"/>
      <c r="BB520" s="116"/>
      <c r="BC520" s="116"/>
      <c r="BD520" s="116"/>
      <c r="BE520" s="116"/>
      <c r="BF520" s="116"/>
      <c r="BG520" s="116"/>
      <c r="BH520" s="116"/>
      <c r="BI520" s="116"/>
      <c r="BJ520" s="116"/>
      <c r="BK520" s="117"/>
    </row>
    <row r="521" spans="1:63" s="3" customFormat="1">
      <c r="A521" s="36"/>
      <c r="B521" s="36"/>
      <c r="C521" s="36"/>
      <c r="D521" s="36"/>
      <c r="E521" s="36"/>
      <c r="F521" s="36"/>
      <c r="G521" s="36"/>
      <c r="H521" s="36"/>
      <c r="I521" s="36"/>
      <c r="J521" s="36"/>
      <c r="K521" s="36"/>
      <c r="L521" s="36"/>
      <c r="M521" s="36"/>
      <c r="N521" s="36"/>
      <c r="O521" s="36"/>
      <c r="P521" s="36"/>
      <c r="Q521" s="36"/>
      <c r="R521" s="36"/>
      <c r="S521" s="36"/>
      <c r="T521" s="16"/>
      <c r="U521" s="16"/>
      <c r="V521" s="16"/>
      <c r="W521" s="16"/>
      <c r="X521" s="16"/>
      <c r="Y521" s="16"/>
      <c r="Z521" s="16"/>
      <c r="AA521" s="16"/>
      <c r="AB521" s="16"/>
      <c r="AC521" s="16"/>
      <c r="AD521" s="16"/>
      <c r="AE521" s="16"/>
      <c r="AF521" s="16"/>
      <c r="AG521" s="16"/>
      <c r="AH521" s="16"/>
      <c r="AI521" s="16"/>
      <c r="AJ521" s="16"/>
      <c r="AK521" s="16"/>
      <c r="AL521" s="16"/>
      <c r="AM521" s="16"/>
      <c r="AN521" s="16"/>
      <c r="AO521" s="16"/>
      <c r="AP521" s="16"/>
      <c r="AQ521" s="16"/>
      <c r="AR521" s="16"/>
      <c r="AS521" s="16"/>
      <c r="AT521" s="116"/>
      <c r="AU521" s="116"/>
      <c r="AV521" s="116"/>
      <c r="AW521" s="116"/>
      <c r="AX521" s="116"/>
      <c r="AY521" s="116"/>
      <c r="AZ521" s="116"/>
      <c r="BA521" s="116"/>
      <c r="BB521" s="116"/>
      <c r="BC521" s="116"/>
      <c r="BD521" s="116"/>
      <c r="BE521" s="116"/>
      <c r="BF521" s="116"/>
      <c r="BG521" s="116"/>
      <c r="BH521" s="116"/>
      <c r="BI521" s="116"/>
      <c r="BJ521" s="116"/>
      <c r="BK521" s="117"/>
    </row>
    <row r="522" spans="1:63" s="3" customFormat="1">
      <c r="A522" s="36"/>
      <c r="B522" s="36"/>
      <c r="C522" s="36"/>
      <c r="D522" s="36"/>
      <c r="E522" s="36"/>
      <c r="F522" s="36"/>
      <c r="G522" s="36"/>
      <c r="H522" s="36"/>
      <c r="I522" s="36"/>
      <c r="J522" s="36"/>
      <c r="K522" s="36"/>
      <c r="L522" s="36"/>
      <c r="M522" s="36"/>
      <c r="N522" s="36"/>
      <c r="O522" s="36"/>
      <c r="P522" s="36"/>
      <c r="Q522" s="36"/>
      <c r="R522" s="36"/>
      <c r="S522" s="36"/>
      <c r="T522" s="16"/>
      <c r="U522" s="16"/>
      <c r="V522" s="16"/>
      <c r="W522" s="16"/>
      <c r="X522" s="16"/>
      <c r="Y522" s="16"/>
      <c r="Z522" s="16"/>
      <c r="AA522" s="16"/>
      <c r="AB522" s="16"/>
      <c r="AC522" s="16"/>
      <c r="AD522" s="16"/>
      <c r="AE522" s="16"/>
      <c r="AF522" s="16"/>
      <c r="AG522" s="16"/>
      <c r="AH522" s="16"/>
      <c r="AI522" s="16"/>
      <c r="AJ522" s="16"/>
      <c r="AK522" s="16"/>
      <c r="AL522" s="16"/>
      <c r="AM522" s="16"/>
      <c r="AN522" s="16"/>
      <c r="AO522" s="16"/>
      <c r="AP522" s="16"/>
      <c r="AQ522" s="16"/>
      <c r="AR522" s="16"/>
      <c r="AS522" s="16"/>
      <c r="AT522" s="116"/>
      <c r="AU522" s="116"/>
      <c r="AV522" s="116"/>
      <c r="AW522" s="116"/>
      <c r="AX522" s="116"/>
      <c r="AY522" s="116"/>
      <c r="AZ522" s="116"/>
      <c r="BA522" s="116"/>
      <c r="BB522" s="116"/>
      <c r="BC522" s="116"/>
      <c r="BD522" s="116"/>
      <c r="BE522" s="116"/>
      <c r="BF522" s="116"/>
      <c r="BG522" s="116"/>
      <c r="BH522" s="116"/>
      <c r="BI522" s="116"/>
      <c r="BJ522" s="116"/>
      <c r="BK522" s="117"/>
    </row>
    <row r="523" spans="1:63" s="3" customFormat="1">
      <c r="A523" s="36"/>
      <c r="B523" s="36"/>
      <c r="C523" s="36"/>
      <c r="D523" s="36"/>
      <c r="E523" s="36"/>
      <c r="F523" s="36"/>
      <c r="G523" s="36"/>
      <c r="H523" s="36"/>
      <c r="I523" s="36"/>
      <c r="J523" s="36"/>
      <c r="K523" s="36"/>
      <c r="L523" s="36"/>
      <c r="M523" s="36"/>
      <c r="N523" s="36"/>
      <c r="O523" s="36"/>
      <c r="P523" s="36"/>
      <c r="Q523" s="36"/>
      <c r="R523" s="36"/>
      <c r="S523" s="36"/>
      <c r="T523" s="16"/>
      <c r="U523" s="16"/>
      <c r="V523" s="16"/>
      <c r="W523" s="16"/>
      <c r="X523" s="16"/>
      <c r="Y523" s="16"/>
      <c r="Z523" s="16"/>
      <c r="AA523" s="16"/>
      <c r="AB523" s="16"/>
      <c r="AC523" s="16"/>
      <c r="AD523" s="16"/>
      <c r="AE523" s="16"/>
      <c r="AF523" s="16"/>
      <c r="AG523" s="16"/>
      <c r="AH523" s="16"/>
      <c r="AI523" s="16"/>
      <c r="AJ523" s="16"/>
      <c r="AK523" s="16"/>
      <c r="AL523" s="16"/>
      <c r="AM523" s="16"/>
      <c r="AN523" s="16"/>
      <c r="AO523" s="16"/>
      <c r="AP523" s="16"/>
      <c r="AQ523" s="16"/>
      <c r="AR523" s="16"/>
      <c r="AS523" s="16"/>
      <c r="AT523" s="116"/>
      <c r="AU523" s="116"/>
      <c r="AV523" s="116"/>
      <c r="AW523" s="116"/>
      <c r="AX523" s="116"/>
      <c r="AY523" s="116"/>
      <c r="AZ523" s="116"/>
      <c r="BA523" s="116"/>
      <c r="BB523" s="116"/>
      <c r="BC523" s="116"/>
      <c r="BD523" s="116"/>
      <c r="BE523" s="116"/>
      <c r="BF523" s="116"/>
      <c r="BG523" s="116"/>
      <c r="BH523" s="116"/>
      <c r="BI523" s="116"/>
      <c r="BJ523" s="116"/>
      <c r="BK523" s="117"/>
    </row>
    <row r="524" spans="1:63" s="3" customFormat="1">
      <c r="A524" s="36"/>
      <c r="B524" s="36"/>
      <c r="C524" s="36"/>
      <c r="D524" s="36"/>
      <c r="E524" s="36"/>
      <c r="F524" s="36"/>
      <c r="G524" s="36"/>
      <c r="H524" s="36"/>
      <c r="I524" s="36"/>
      <c r="J524" s="36"/>
      <c r="K524" s="36"/>
      <c r="L524" s="36"/>
      <c r="M524" s="36"/>
      <c r="N524" s="36"/>
      <c r="O524" s="36"/>
      <c r="P524" s="36"/>
      <c r="Q524" s="36"/>
      <c r="R524" s="36"/>
      <c r="S524" s="36"/>
      <c r="T524" s="16"/>
      <c r="U524" s="16"/>
      <c r="V524" s="16"/>
      <c r="W524" s="16"/>
      <c r="X524" s="16"/>
      <c r="Y524" s="16"/>
      <c r="Z524" s="16"/>
      <c r="AA524" s="16"/>
      <c r="AB524" s="16"/>
      <c r="AC524" s="16"/>
      <c r="AD524" s="16"/>
      <c r="AE524" s="16"/>
      <c r="AF524" s="16"/>
      <c r="AG524" s="16"/>
      <c r="AH524" s="16"/>
      <c r="AI524" s="16"/>
      <c r="AJ524" s="16"/>
      <c r="AK524" s="16"/>
      <c r="AL524" s="16"/>
      <c r="AM524" s="16"/>
      <c r="AN524" s="16"/>
      <c r="AO524" s="16"/>
      <c r="AP524" s="16"/>
      <c r="AQ524" s="16"/>
      <c r="AR524" s="16"/>
      <c r="AS524" s="16"/>
      <c r="AT524" s="116"/>
      <c r="AU524" s="116"/>
      <c r="AV524" s="116"/>
      <c r="AW524" s="116"/>
      <c r="AX524" s="116"/>
      <c r="AY524" s="116"/>
      <c r="AZ524" s="116"/>
      <c r="BA524" s="116"/>
      <c r="BB524" s="116"/>
      <c r="BC524" s="116"/>
      <c r="BD524" s="116"/>
      <c r="BE524" s="116"/>
      <c r="BF524" s="116"/>
      <c r="BG524" s="116"/>
      <c r="BH524" s="116"/>
      <c r="BI524" s="116"/>
      <c r="BJ524" s="116"/>
      <c r="BK524" s="117"/>
    </row>
    <row r="525" spans="1:63" s="3" customFormat="1">
      <c r="A525" s="36"/>
      <c r="B525" s="36"/>
      <c r="C525" s="36"/>
      <c r="D525" s="36"/>
      <c r="E525" s="36"/>
      <c r="F525" s="36"/>
      <c r="G525" s="36"/>
      <c r="H525" s="36"/>
      <c r="I525" s="36"/>
      <c r="J525" s="36"/>
      <c r="K525" s="36"/>
      <c r="L525" s="36"/>
      <c r="M525" s="36"/>
      <c r="N525" s="36"/>
      <c r="O525" s="36"/>
      <c r="P525" s="36"/>
      <c r="Q525" s="36"/>
      <c r="R525" s="36"/>
      <c r="S525" s="36"/>
      <c r="T525" s="16"/>
      <c r="U525" s="16"/>
      <c r="V525" s="16"/>
      <c r="W525" s="16"/>
      <c r="X525" s="16"/>
      <c r="Y525" s="16"/>
      <c r="Z525" s="16"/>
      <c r="AA525" s="16"/>
      <c r="AB525" s="16"/>
      <c r="AC525" s="16"/>
      <c r="AD525" s="16"/>
      <c r="AE525" s="16"/>
      <c r="AF525" s="16"/>
      <c r="AG525" s="16"/>
      <c r="AH525" s="16"/>
      <c r="AI525" s="16"/>
      <c r="AJ525" s="16"/>
      <c r="AK525" s="16"/>
      <c r="AL525" s="16"/>
      <c r="AM525" s="16"/>
      <c r="AN525" s="16"/>
      <c r="AO525" s="16"/>
      <c r="AP525" s="16"/>
      <c r="AQ525" s="16"/>
      <c r="AR525" s="16"/>
      <c r="AS525" s="16"/>
      <c r="AT525" s="116"/>
      <c r="AU525" s="116"/>
      <c r="AV525" s="116"/>
      <c r="AW525" s="116"/>
      <c r="AX525" s="116"/>
      <c r="AY525" s="116"/>
      <c r="AZ525" s="116"/>
      <c r="BA525" s="116"/>
      <c r="BB525" s="116"/>
      <c r="BC525" s="116"/>
      <c r="BD525" s="116"/>
      <c r="BE525" s="116"/>
      <c r="BF525" s="116"/>
      <c r="BG525" s="116"/>
      <c r="BH525" s="116"/>
      <c r="BI525" s="116"/>
      <c r="BJ525" s="116"/>
      <c r="BK525" s="117"/>
    </row>
    <row r="526" spans="1:63" s="3" customFormat="1">
      <c r="A526" s="36"/>
      <c r="B526" s="36"/>
      <c r="C526" s="36"/>
      <c r="D526" s="36"/>
      <c r="E526" s="36"/>
      <c r="F526" s="36"/>
      <c r="G526" s="36"/>
      <c r="H526" s="36"/>
      <c r="I526" s="36"/>
      <c r="J526" s="36"/>
      <c r="K526" s="36"/>
      <c r="L526" s="36"/>
      <c r="M526" s="36"/>
      <c r="N526" s="36"/>
      <c r="O526" s="36"/>
      <c r="P526" s="36"/>
      <c r="Q526" s="36"/>
      <c r="R526" s="36"/>
      <c r="S526" s="36"/>
      <c r="T526" s="16"/>
      <c r="U526" s="16"/>
      <c r="V526" s="16"/>
      <c r="W526" s="16"/>
      <c r="X526" s="16"/>
      <c r="Y526" s="16"/>
      <c r="Z526" s="16"/>
      <c r="AA526" s="16"/>
      <c r="AB526" s="16"/>
      <c r="AC526" s="16"/>
      <c r="AD526" s="16"/>
      <c r="AE526" s="16"/>
      <c r="AF526" s="16"/>
      <c r="AG526" s="16"/>
      <c r="AH526" s="16"/>
      <c r="AI526" s="16"/>
      <c r="AJ526" s="16"/>
      <c r="AK526" s="16"/>
      <c r="AL526" s="16"/>
      <c r="AM526" s="16"/>
      <c r="AN526" s="16"/>
      <c r="AO526" s="16"/>
      <c r="AP526" s="16"/>
      <c r="AQ526" s="16"/>
      <c r="AR526" s="16"/>
      <c r="AS526" s="16"/>
      <c r="AT526" s="116"/>
      <c r="AU526" s="116"/>
      <c r="AV526" s="116"/>
      <c r="AW526" s="116"/>
      <c r="AX526" s="116"/>
      <c r="AY526" s="116"/>
      <c r="AZ526" s="116"/>
      <c r="BA526" s="116"/>
      <c r="BB526" s="116"/>
      <c r="BC526" s="116"/>
      <c r="BD526" s="116"/>
      <c r="BE526" s="116"/>
      <c r="BF526" s="116"/>
      <c r="BG526" s="116"/>
      <c r="BH526" s="116"/>
      <c r="BI526" s="116"/>
      <c r="BJ526" s="116"/>
      <c r="BK526" s="117"/>
    </row>
    <row r="527" spans="1:63" s="3" customFormat="1">
      <c r="A527" s="36"/>
      <c r="B527" s="36"/>
      <c r="C527" s="36"/>
      <c r="D527" s="36"/>
      <c r="E527" s="36"/>
      <c r="F527" s="36"/>
      <c r="G527" s="36"/>
      <c r="H527" s="36"/>
      <c r="I527" s="36"/>
      <c r="J527" s="36"/>
      <c r="K527" s="36"/>
      <c r="L527" s="36"/>
      <c r="M527" s="36"/>
      <c r="N527" s="36"/>
      <c r="O527" s="36"/>
      <c r="P527" s="36"/>
      <c r="Q527" s="36"/>
      <c r="R527" s="36"/>
      <c r="S527" s="36"/>
      <c r="T527" s="16"/>
      <c r="U527" s="16"/>
      <c r="V527" s="16"/>
      <c r="W527" s="16"/>
      <c r="X527" s="16"/>
      <c r="Y527" s="16"/>
      <c r="Z527" s="16"/>
      <c r="AA527" s="16"/>
      <c r="AB527" s="16"/>
      <c r="AC527" s="16"/>
      <c r="AD527" s="16"/>
      <c r="AE527" s="16"/>
      <c r="AF527" s="16"/>
      <c r="AG527" s="16"/>
      <c r="AH527" s="16"/>
      <c r="AI527" s="16"/>
      <c r="AJ527" s="16"/>
      <c r="AK527" s="16"/>
      <c r="AL527" s="16"/>
      <c r="AM527" s="16"/>
      <c r="AN527" s="16"/>
      <c r="AO527" s="16"/>
      <c r="AP527" s="16"/>
      <c r="AQ527" s="16"/>
      <c r="AR527" s="16"/>
      <c r="AS527" s="16"/>
      <c r="AT527" s="116"/>
      <c r="AU527" s="116"/>
      <c r="AV527" s="116"/>
      <c r="AW527" s="116"/>
      <c r="AX527" s="116"/>
      <c r="AY527" s="116"/>
      <c r="AZ527" s="116"/>
      <c r="BA527" s="116"/>
      <c r="BB527" s="116"/>
      <c r="BC527" s="116"/>
      <c r="BD527" s="116"/>
      <c r="BE527" s="116"/>
      <c r="BF527" s="116"/>
      <c r="BG527" s="116"/>
      <c r="BH527" s="116"/>
      <c r="BI527" s="116"/>
      <c r="BJ527" s="116"/>
      <c r="BK527" s="117"/>
    </row>
    <row r="528" spans="1:63" s="3" customFormat="1">
      <c r="A528" s="36"/>
      <c r="B528" s="36"/>
      <c r="C528" s="36"/>
      <c r="D528" s="36"/>
      <c r="E528" s="36"/>
      <c r="F528" s="36"/>
      <c r="G528" s="36"/>
      <c r="H528" s="36"/>
      <c r="I528" s="36"/>
      <c r="J528" s="36"/>
      <c r="K528" s="36"/>
      <c r="L528" s="36"/>
      <c r="M528" s="36"/>
      <c r="N528" s="36"/>
      <c r="O528" s="36"/>
      <c r="P528" s="36"/>
      <c r="Q528" s="36"/>
      <c r="R528" s="36"/>
      <c r="S528" s="36"/>
      <c r="T528" s="16"/>
      <c r="U528" s="16"/>
      <c r="V528" s="16"/>
      <c r="W528" s="16"/>
      <c r="X528" s="16"/>
      <c r="Y528" s="16"/>
      <c r="Z528" s="16"/>
      <c r="AA528" s="16"/>
      <c r="AB528" s="16"/>
      <c r="AC528" s="16"/>
      <c r="AD528" s="16"/>
      <c r="AE528" s="16"/>
      <c r="AF528" s="16"/>
      <c r="AG528" s="16"/>
      <c r="AH528" s="16"/>
      <c r="AI528" s="16"/>
      <c r="AJ528" s="16"/>
      <c r="AK528" s="16"/>
      <c r="AL528" s="16"/>
      <c r="AM528" s="16"/>
      <c r="AN528" s="16"/>
      <c r="AO528" s="16"/>
      <c r="AP528" s="16"/>
      <c r="AQ528" s="16"/>
      <c r="AR528" s="16"/>
      <c r="AS528" s="16"/>
      <c r="AT528" s="116"/>
      <c r="AU528" s="116"/>
      <c r="AV528" s="116"/>
      <c r="AW528" s="116"/>
      <c r="AX528" s="116"/>
      <c r="AY528" s="116"/>
      <c r="AZ528" s="116"/>
      <c r="BA528" s="116"/>
      <c r="BB528" s="116"/>
      <c r="BC528" s="116"/>
      <c r="BD528" s="116"/>
      <c r="BE528" s="116"/>
      <c r="BF528" s="116"/>
      <c r="BG528" s="116"/>
      <c r="BH528" s="116"/>
      <c r="BI528" s="116"/>
      <c r="BJ528" s="116"/>
      <c r="BK528" s="117"/>
    </row>
    <row r="529" spans="1:63" s="3" customFormat="1">
      <c r="A529" s="36"/>
      <c r="B529" s="36"/>
      <c r="C529" s="36"/>
      <c r="D529" s="36"/>
      <c r="E529" s="36"/>
      <c r="F529" s="36"/>
      <c r="G529" s="36"/>
      <c r="H529" s="36"/>
      <c r="I529" s="36"/>
      <c r="J529" s="36"/>
      <c r="K529" s="36"/>
      <c r="L529" s="36"/>
      <c r="M529" s="36"/>
      <c r="N529" s="36"/>
      <c r="O529" s="36"/>
      <c r="P529" s="36"/>
      <c r="Q529" s="36"/>
      <c r="R529" s="36"/>
      <c r="S529" s="36"/>
      <c r="T529" s="16"/>
      <c r="U529" s="16"/>
      <c r="V529" s="16"/>
      <c r="W529" s="16"/>
      <c r="X529" s="16"/>
      <c r="Y529" s="16"/>
      <c r="Z529" s="16"/>
      <c r="AA529" s="16"/>
      <c r="AB529" s="16"/>
      <c r="AC529" s="16"/>
      <c r="AD529" s="16"/>
      <c r="AE529" s="16"/>
      <c r="AF529" s="16"/>
      <c r="AG529" s="16"/>
      <c r="AH529" s="16"/>
      <c r="AI529" s="16"/>
      <c r="AJ529" s="16"/>
      <c r="AK529" s="16"/>
      <c r="AL529" s="16"/>
      <c r="AM529" s="16"/>
      <c r="AN529" s="16"/>
      <c r="AO529" s="16"/>
      <c r="AP529" s="16"/>
      <c r="AQ529" s="16"/>
      <c r="AR529" s="16"/>
      <c r="AS529" s="16"/>
      <c r="AT529" s="116"/>
      <c r="AU529" s="116"/>
      <c r="AV529" s="116"/>
      <c r="AW529" s="116"/>
      <c r="AX529" s="116"/>
      <c r="AY529" s="116"/>
      <c r="AZ529" s="116"/>
      <c r="BA529" s="116"/>
      <c r="BB529" s="116"/>
      <c r="BC529" s="116"/>
      <c r="BD529" s="116"/>
      <c r="BE529" s="116"/>
      <c r="BF529" s="116"/>
      <c r="BG529" s="116"/>
      <c r="BH529" s="116"/>
      <c r="BI529" s="116"/>
      <c r="BJ529" s="116"/>
      <c r="BK529" s="117"/>
    </row>
    <row r="530" spans="1:63" s="3" customFormat="1">
      <c r="A530" s="36"/>
      <c r="B530" s="36"/>
      <c r="C530" s="36"/>
      <c r="D530" s="36"/>
      <c r="E530" s="36"/>
      <c r="F530" s="36"/>
      <c r="G530" s="36"/>
      <c r="H530" s="36"/>
      <c r="I530" s="36"/>
      <c r="J530" s="36"/>
      <c r="K530" s="36"/>
      <c r="L530" s="36"/>
      <c r="M530" s="36"/>
      <c r="N530" s="36"/>
      <c r="O530" s="36"/>
      <c r="P530" s="36"/>
      <c r="Q530" s="36"/>
      <c r="R530" s="36"/>
      <c r="S530" s="36"/>
      <c r="T530" s="16"/>
      <c r="U530" s="16"/>
      <c r="V530" s="16"/>
      <c r="W530" s="16"/>
      <c r="X530" s="16"/>
      <c r="Y530" s="16"/>
      <c r="Z530" s="16"/>
      <c r="AA530" s="16"/>
      <c r="AB530" s="16"/>
      <c r="AC530" s="16"/>
      <c r="AD530" s="16"/>
      <c r="AE530" s="16"/>
      <c r="AF530" s="16"/>
      <c r="AG530" s="16"/>
      <c r="AH530" s="16"/>
      <c r="AI530" s="16"/>
      <c r="AJ530" s="16"/>
      <c r="AK530" s="16"/>
      <c r="AL530" s="16"/>
      <c r="AM530" s="16"/>
      <c r="AN530" s="16"/>
      <c r="AO530" s="16"/>
      <c r="AP530" s="16"/>
      <c r="AQ530" s="16"/>
      <c r="AR530" s="16"/>
      <c r="AS530" s="16"/>
      <c r="AT530" s="116"/>
      <c r="AU530" s="116"/>
      <c r="AV530" s="116"/>
      <c r="AW530" s="116"/>
      <c r="AX530" s="116"/>
      <c r="AY530" s="116"/>
      <c r="AZ530" s="116"/>
      <c r="BA530" s="116"/>
      <c r="BB530" s="116"/>
      <c r="BC530" s="116"/>
      <c r="BD530" s="116"/>
      <c r="BE530" s="116"/>
      <c r="BF530" s="116"/>
      <c r="BG530" s="116"/>
      <c r="BH530" s="116"/>
      <c r="BI530" s="116"/>
      <c r="BJ530" s="116"/>
      <c r="BK530" s="117"/>
    </row>
    <row r="531" spans="1:63" s="3" customFormat="1">
      <c r="A531" s="36"/>
      <c r="B531" s="36"/>
      <c r="C531" s="36"/>
      <c r="D531" s="36"/>
      <c r="E531" s="36"/>
      <c r="F531" s="36"/>
      <c r="G531" s="36"/>
      <c r="H531" s="36"/>
      <c r="I531" s="36"/>
      <c r="J531" s="36"/>
      <c r="K531" s="36"/>
      <c r="L531" s="36"/>
      <c r="M531" s="36"/>
      <c r="N531" s="36"/>
      <c r="O531" s="36"/>
      <c r="P531" s="36"/>
      <c r="Q531" s="36"/>
      <c r="R531" s="36"/>
      <c r="S531" s="36"/>
      <c r="T531" s="16"/>
      <c r="U531" s="16"/>
      <c r="V531" s="16"/>
      <c r="W531" s="16"/>
      <c r="X531" s="16"/>
      <c r="Y531" s="16"/>
      <c r="Z531" s="16"/>
      <c r="AA531" s="16"/>
      <c r="AB531" s="16"/>
      <c r="AC531" s="16"/>
      <c r="AD531" s="16"/>
      <c r="AE531" s="16"/>
      <c r="AF531" s="16"/>
      <c r="AG531" s="16"/>
      <c r="AH531" s="16"/>
      <c r="AI531" s="16"/>
      <c r="AJ531" s="16"/>
      <c r="AK531" s="16"/>
      <c r="AL531" s="16"/>
      <c r="AM531" s="16"/>
      <c r="AN531" s="16"/>
      <c r="AO531" s="16"/>
      <c r="AP531" s="16"/>
      <c r="AQ531" s="16"/>
      <c r="AR531" s="16"/>
      <c r="AS531" s="16"/>
      <c r="AT531" s="116"/>
      <c r="AU531" s="116"/>
      <c r="AV531" s="116"/>
      <c r="AW531" s="116"/>
      <c r="AX531" s="116"/>
      <c r="AY531" s="116"/>
      <c r="AZ531" s="116"/>
      <c r="BA531" s="116"/>
      <c r="BB531" s="116"/>
      <c r="BC531" s="116"/>
      <c r="BD531" s="116"/>
      <c r="BE531" s="116"/>
      <c r="BF531" s="116"/>
      <c r="BG531" s="116"/>
      <c r="BH531" s="116"/>
      <c r="BI531" s="116"/>
      <c r="BJ531" s="116"/>
      <c r="BK531" s="117"/>
    </row>
    <row r="532" spans="1:63" s="3" customFormat="1">
      <c r="A532" s="36"/>
      <c r="B532" s="36"/>
      <c r="C532" s="36"/>
      <c r="D532" s="36"/>
      <c r="E532" s="36"/>
      <c r="F532" s="36"/>
      <c r="G532" s="36"/>
      <c r="H532" s="36"/>
      <c r="I532" s="36"/>
      <c r="J532" s="36"/>
      <c r="K532" s="36"/>
      <c r="L532" s="36"/>
      <c r="M532" s="36"/>
      <c r="N532" s="36"/>
      <c r="O532" s="36"/>
      <c r="P532" s="36"/>
      <c r="Q532" s="36"/>
      <c r="R532" s="36"/>
      <c r="S532" s="36"/>
      <c r="T532" s="16"/>
      <c r="U532" s="16"/>
      <c r="V532" s="16"/>
      <c r="W532" s="16"/>
      <c r="X532" s="16"/>
      <c r="Y532" s="16"/>
      <c r="Z532" s="16"/>
      <c r="AA532" s="16"/>
      <c r="AB532" s="16"/>
      <c r="AC532" s="16"/>
      <c r="AD532" s="16"/>
      <c r="AE532" s="16"/>
      <c r="AF532" s="16"/>
      <c r="AG532" s="16"/>
      <c r="AH532" s="16"/>
      <c r="AI532" s="16"/>
      <c r="AJ532" s="16"/>
      <c r="AK532" s="16"/>
      <c r="AL532" s="16"/>
      <c r="AM532" s="16"/>
      <c r="AN532" s="16"/>
      <c r="AO532" s="16"/>
      <c r="AP532" s="16"/>
      <c r="AQ532" s="16"/>
      <c r="AR532" s="16"/>
      <c r="AS532" s="16"/>
      <c r="AT532" s="116"/>
      <c r="AU532" s="116"/>
      <c r="AV532" s="116"/>
      <c r="AW532" s="116"/>
      <c r="AX532" s="116"/>
      <c r="AY532" s="116"/>
      <c r="AZ532" s="116"/>
      <c r="BA532" s="116"/>
      <c r="BB532" s="116"/>
      <c r="BC532" s="116"/>
      <c r="BD532" s="116"/>
      <c r="BE532" s="116"/>
      <c r="BF532" s="116"/>
      <c r="BG532" s="116"/>
      <c r="BH532" s="116"/>
      <c r="BI532" s="116"/>
      <c r="BJ532" s="116"/>
      <c r="BK532" s="117"/>
    </row>
    <row r="533" spans="1:63" s="3" customFormat="1">
      <c r="A533" s="36"/>
      <c r="B533" s="36"/>
      <c r="C533" s="36"/>
      <c r="D533" s="36"/>
      <c r="E533" s="36"/>
      <c r="F533" s="36"/>
      <c r="G533" s="36"/>
      <c r="H533" s="36"/>
      <c r="I533" s="36"/>
      <c r="J533" s="36"/>
      <c r="K533" s="36"/>
      <c r="L533" s="36"/>
      <c r="M533" s="36"/>
      <c r="N533" s="36"/>
      <c r="O533" s="36"/>
      <c r="P533" s="36"/>
      <c r="Q533" s="36"/>
      <c r="R533" s="36"/>
      <c r="S533" s="36"/>
      <c r="T533" s="16"/>
      <c r="U533" s="16"/>
      <c r="V533" s="16"/>
      <c r="W533" s="16"/>
      <c r="X533" s="16"/>
      <c r="Y533" s="16"/>
      <c r="Z533" s="16"/>
      <c r="AA533" s="16"/>
      <c r="AB533" s="16"/>
      <c r="AC533" s="16"/>
      <c r="AD533" s="16"/>
      <c r="AE533" s="16"/>
      <c r="AF533" s="16"/>
      <c r="AG533" s="16"/>
      <c r="AH533" s="16"/>
      <c r="AI533" s="16"/>
      <c r="AJ533" s="16"/>
      <c r="AK533" s="16"/>
      <c r="AL533" s="16"/>
      <c r="AM533" s="16"/>
      <c r="AN533" s="16"/>
      <c r="AO533" s="16"/>
      <c r="AP533" s="16"/>
      <c r="AQ533" s="16"/>
      <c r="AR533" s="16"/>
      <c r="AS533" s="16"/>
      <c r="AT533" s="116"/>
      <c r="AU533" s="116"/>
      <c r="AV533" s="116"/>
      <c r="AW533" s="116"/>
      <c r="AX533" s="116"/>
      <c r="AY533" s="116"/>
      <c r="AZ533" s="116"/>
      <c r="BA533" s="116"/>
      <c r="BB533" s="116"/>
      <c r="BC533" s="116"/>
      <c r="BD533" s="116"/>
      <c r="BE533" s="116"/>
      <c r="BF533" s="116"/>
      <c r="BG533" s="116"/>
      <c r="BH533" s="116"/>
      <c r="BI533" s="116"/>
      <c r="BJ533" s="116"/>
      <c r="BK533" s="117"/>
    </row>
    <row r="534" spans="1:63" s="3" customFormat="1">
      <c r="A534" s="36"/>
      <c r="B534" s="36"/>
      <c r="C534" s="36"/>
      <c r="D534" s="36"/>
      <c r="E534" s="36"/>
      <c r="F534" s="36"/>
      <c r="G534" s="36"/>
      <c r="H534" s="36"/>
      <c r="I534" s="36"/>
      <c r="J534" s="36"/>
      <c r="K534" s="36"/>
      <c r="L534" s="36"/>
      <c r="M534" s="36"/>
      <c r="N534" s="36"/>
      <c r="O534" s="36"/>
      <c r="P534" s="36"/>
      <c r="Q534" s="36"/>
      <c r="R534" s="36"/>
      <c r="S534" s="36"/>
      <c r="T534" s="16"/>
      <c r="U534" s="16"/>
      <c r="V534" s="16"/>
      <c r="W534" s="16"/>
      <c r="X534" s="16"/>
      <c r="Y534" s="16"/>
      <c r="Z534" s="16"/>
      <c r="AA534" s="16"/>
      <c r="AB534" s="16"/>
      <c r="AC534" s="16"/>
      <c r="AD534" s="16"/>
      <c r="AE534" s="16"/>
      <c r="AF534" s="16"/>
      <c r="AG534" s="16"/>
      <c r="AH534" s="16"/>
      <c r="AI534" s="16"/>
      <c r="AJ534" s="16"/>
      <c r="AK534" s="16"/>
      <c r="AL534" s="16"/>
      <c r="AM534" s="16"/>
      <c r="AN534" s="16"/>
      <c r="AO534" s="16"/>
      <c r="AP534" s="16"/>
      <c r="AQ534" s="16"/>
      <c r="AR534" s="16"/>
      <c r="AS534" s="16"/>
      <c r="AT534" s="116"/>
      <c r="AU534" s="116"/>
      <c r="AV534" s="116"/>
      <c r="AW534" s="116"/>
      <c r="AX534" s="116"/>
      <c r="AY534" s="116"/>
      <c r="AZ534" s="116"/>
      <c r="BA534" s="116"/>
      <c r="BB534" s="116"/>
      <c r="BC534" s="116"/>
      <c r="BD534" s="116"/>
      <c r="BE534" s="116"/>
      <c r="BF534" s="116"/>
      <c r="BG534" s="116"/>
      <c r="BH534" s="116"/>
      <c r="BI534" s="116"/>
      <c r="BJ534" s="116"/>
      <c r="BK534" s="117"/>
    </row>
    <row r="535" spans="1:63" s="3" customFormat="1">
      <c r="A535" s="36"/>
      <c r="B535" s="36"/>
      <c r="C535" s="36"/>
      <c r="D535" s="36"/>
      <c r="E535" s="36"/>
      <c r="F535" s="36"/>
      <c r="G535" s="36"/>
      <c r="H535" s="36"/>
      <c r="I535" s="36"/>
      <c r="J535" s="36"/>
      <c r="K535" s="36"/>
      <c r="L535" s="36"/>
      <c r="M535" s="36"/>
      <c r="N535" s="36"/>
      <c r="O535" s="36"/>
      <c r="P535" s="36"/>
      <c r="Q535" s="36"/>
      <c r="R535" s="36"/>
      <c r="S535" s="36"/>
      <c r="T535" s="16"/>
      <c r="U535" s="16"/>
      <c r="V535" s="16"/>
      <c r="W535" s="16"/>
      <c r="X535" s="16"/>
      <c r="Y535" s="16"/>
      <c r="Z535" s="16"/>
      <c r="AA535" s="16"/>
      <c r="AB535" s="16"/>
      <c r="AC535" s="16"/>
      <c r="AD535" s="16"/>
      <c r="AE535" s="16"/>
      <c r="AF535" s="16"/>
      <c r="AG535" s="16"/>
      <c r="AH535" s="16"/>
      <c r="AI535" s="16"/>
      <c r="AJ535" s="16"/>
      <c r="AK535" s="16"/>
      <c r="AL535" s="16"/>
      <c r="AM535" s="16"/>
      <c r="AN535" s="16"/>
      <c r="AO535" s="16"/>
      <c r="AP535" s="16"/>
      <c r="AQ535" s="16"/>
      <c r="AR535" s="16"/>
      <c r="AS535" s="16"/>
      <c r="AT535" s="116"/>
      <c r="AU535" s="116"/>
      <c r="AV535" s="116"/>
      <c r="AW535" s="116"/>
      <c r="AX535" s="116"/>
      <c r="AY535" s="116"/>
      <c r="AZ535" s="116"/>
      <c r="BA535" s="116"/>
      <c r="BB535" s="116"/>
      <c r="BC535" s="116"/>
      <c r="BD535" s="116"/>
      <c r="BE535" s="116"/>
      <c r="BF535" s="116"/>
      <c r="BG535" s="116"/>
      <c r="BH535" s="116"/>
      <c r="BI535" s="116"/>
      <c r="BJ535" s="116"/>
      <c r="BK535" s="117"/>
    </row>
    <row r="536" spans="1:63" s="3" customFormat="1">
      <c r="A536" s="36"/>
      <c r="B536" s="36"/>
      <c r="C536" s="36"/>
      <c r="D536" s="36"/>
      <c r="E536" s="36"/>
      <c r="F536" s="36"/>
      <c r="G536" s="36"/>
      <c r="H536" s="36"/>
      <c r="I536" s="36"/>
      <c r="J536" s="36"/>
      <c r="K536" s="36"/>
      <c r="L536" s="36"/>
      <c r="M536" s="36"/>
      <c r="N536" s="36"/>
      <c r="O536" s="36"/>
      <c r="P536" s="36"/>
      <c r="Q536" s="36"/>
      <c r="R536" s="36"/>
      <c r="S536" s="36"/>
      <c r="T536" s="16"/>
      <c r="U536" s="16"/>
      <c r="V536" s="16"/>
      <c r="W536" s="16"/>
      <c r="X536" s="16"/>
      <c r="Y536" s="16"/>
      <c r="Z536" s="16"/>
      <c r="AA536" s="16"/>
      <c r="AB536" s="16"/>
      <c r="AC536" s="16"/>
      <c r="AD536" s="16"/>
      <c r="AE536" s="16"/>
      <c r="AF536" s="16"/>
      <c r="AG536" s="16"/>
      <c r="AH536" s="16"/>
      <c r="AI536" s="16"/>
      <c r="AJ536" s="16"/>
      <c r="AK536" s="16"/>
      <c r="AL536" s="16"/>
      <c r="AM536" s="16"/>
      <c r="AN536" s="16"/>
      <c r="AO536" s="16"/>
      <c r="AP536" s="16"/>
      <c r="AQ536" s="16"/>
      <c r="AR536" s="16"/>
      <c r="AS536" s="16"/>
      <c r="AT536" s="116"/>
      <c r="AU536" s="116"/>
      <c r="AV536" s="116"/>
      <c r="AW536" s="116"/>
      <c r="AX536" s="116"/>
      <c r="AY536" s="116"/>
      <c r="AZ536" s="116"/>
      <c r="BA536" s="116"/>
      <c r="BB536" s="116"/>
      <c r="BC536" s="116"/>
      <c r="BD536" s="116"/>
      <c r="BE536" s="116"/>
      <c r="BF536" s="116"/>
      <c r="BG536" s="116"/>
      <c r="BH536" s="116"/>
      <c r="BI536" s="116"/>
      <c r="BJ536" s="116"/>
      <c r="BK536" s="117"/>
    </row>
    <row r="537" spans="1:63" s="3" customFormat="1">
      <c r="A537" s="36"/>
      <c r="B537" s="36"/>
      <c r="C537" s="36"/>
      <c r="D537" s="36"/>
      <c r="E537" s="36"/>
      <c r="F537" s="36"/>
      <c r="G537" s="36"/>
      <c r="H537" s="36"/>
      <c r="I537" s="36"/>
      <c r="J537" s="36"/>
      <c r="K537" s="36"/>
      <c r="L537" s="36"/>
      <c r="M537" s="36"/>
      <c r="N537" s="36"/>
      <c r="O537" s="36"/>
      <c r="P537" s="36"/>
      <c r="Q537" s="36"/>
      <c r="R537" s="36"/>
      <c r="S537" s="36"/>
      <c r="T537" s="16"/>
      <c r="U537" s="16"/>
      <c r="V537" s="16"/>
      <c r="W537" s="16"/>
      <c r="X537" s="16"/>
      <c r="Y537" s="16"/>
      <c r="Z537" s="16"/>
      <c r="AA537" s="16"/>
      <c r="AB537" s="16"/>
      <c r="AC537" s="16"/>
      <c r="AD537" s="16"/>
      <c r="AE537" s="16"/>
      <c r="AF537" s="16"/>
      <c r="AG537" s="16"/>
      <c r="AH537" s="16"/>
      <c r="AI537" s="16"/>
      <c r="AJ537" s="16"/>
      <c r="AK537" s="16"/>
      <c r="AL537" s="16"/>
      <c r="AM537" s="16"/>
      <c r="AN537" s="16"/>
      <c r="AO537" s="16"/>
      <c r="AP537" s="16"/>
      <c r="AQ537" s="16"/>
      <c r="AR537" s="16"/>
      <c r="AS537" s="16"/>
      <c r="AT537" s="116"/>
      <c r="AU537" s="116"/>
      <c r="AV537" s="116"/>
      <c r="AW537" s="116"/>
      <c r="AX537" s="116"/>
      <c r="AY537" s="116"/>
      <c r="AZ537" s="116"/>
      <c r="BA537" s="116"/>
      <c r="BB537" s="116"/>
      <c r="BC537" s="116"/>
      <c r="BD537" s="116"/>
      <c r="BE537" s="116"/>
      <c r="BF537" s="116"/>
      <c r="BG537" s="116"/>
      <c r="BH537" s="116"/>
      <c r="BI537" s="116"/>
      <c r="BJ537" s="116"/>
      <c r="BK537" s="117"/>
    </row>
    <row r="538" spans="1:63" s="3" customFormat="1">
      <c r="A538" s="36"/>
      <c r="B538" s="36"/>
      <c r="C538" s="36"/>
      <c r="D538" s="36"/>
      <c r="E538" s="36"/>
      <c r="F538" s="36"/>
      <c r="G538" s="36"/>
      <c r="H538" s="36"/>
      <c r="I538" s="36"/>
      <c r="J538" s="36"/>
      <c r="K538" s="36"/>
      <c r="L538" s="36"/>
      <c r="M538" s="36"/>
      <c r="N538" s="36"/>
      <c r="O538" s="36"/>
      <c r="P538" s="36"/>
      <c r="Q538" s="36"/>
      <c r="R538" s="36"/>
      <c r="S538" s="36"/>
      <c r="T538" s="16"/>
      <c r="U538" s="16"/>
      <c r="V538" s="16"/>
      <c r="W538" s="16"/>
      <c r="X538" s="16"/>
      <c r="Y538" s="16"/>
      <c r="Z538" s="16"/>
      <c r="AA538" s="16"/>
      <c r="AB538" s="16"/>
      <c r="AC538" s="16"/>
      <c r="AD538" s="16"/>
      <c r="AE538" s="16"/>
      <c r="AF538" s="16"/>
      <c r="AG538" s="16"/>
      <c r="AH538" s="16"/>
      <c r="AI538" s="16"/>
      <c r="AJ538" s="16"/>
      <c r="AK538" s="16"/>
      <c r="AL538" s="16"/>
      <c r="AM538" s="16"/>
      <c r="AN538" s="16"/>
      <c r="AO538" s="16"/>
      <c r="AP538" s="16"/>
      <c r="AQ538" s="16"/>
      <c r="AR538" s="16"/>
      <c r="AS538" s="16"/>
      <c r="AT538" s="116"/>
      <c r="AU538" s="116"/>
      <c r="AV538" s="116"/>
      <c r="AW538" s="116"/>
      <c r="AX538" s="116"/>
      <c r="AY538" s="116"/>
      <c r="AZ538" s="116"/>
      <c r="BA538" s="116"/>
      <c r="BB538" s="116"/>
      <c r="BC538" s="116"/>
      <c r="BD538" s="116"/>
      <c r="BE538" s="116"/>
      <c r="BF538" s="116"/>
      <c r="BG538" s="116"/>
      <c r="BH538" s="116"/>
      <c r="BI538" s="116"/>
      <c r="BJ538" s="116"/>
      <c r="BK538" s="117"/>
    </row>
    <row r="539" spans="1:63" s="3" customFormat="1">
      <c r="A539" s="36"/>
      <c r="B539" s="36"/>
      <c r="C539" s="36"/>
      <c r="D539" s="36"/>
      <c r="E539" s="36"/>
      <c r="F539" s="36"/>
      <c r="G539" s="36"/>
      <c r="H539" s="36"/>
      <c r="I539" s="36"/>
      <c r="J539" s="36"/>
      <c r="K539" s="36"/>
      <c r="L539" s="36"/>
      <c r="M539" s="36"/>
      <c r="N539" s="36"/>
      <c r="O539" s="36"/>
      <c r="P539" s="36"/>
      <c r="Q539" s="36"/>
      <c r="R539" s="36"/>
      <c r="S539" s="36"/>
      <c r="T539" s="16"/>
      <c r="U539" s="16"/>
      <c r="V539" s="16"/>
      <c r="W539" s="16"/>
      <c r="X539" s="16"/>
      <c r="Y539" s="16"/>
      <c r="Z539" s="16"/>
      <c r="AA539" s="16"/>
      <c r="AB539" s="16"/>
      <c r="AC539" s="16"/>
      <c r="AD539" s="16"/>
      <c r="AE539" s="16"/>
      <c r="AF539" s="16"/>
      <c r="AG539" s="16"/>
      <c r="AH539" s="16"/>
      <c r="AI539" s="16"/>
      <c r="AJ539" s="16"/>
      <c r="AK539" s="16"/>
      <c r="AL539" s="16"/>
      <c r="AM539" s="16"/>
      <c r="AN539" s="16"/>
      <c r="AO539" s="16"/>
      <c r="AP539" s="16"/>
      <c r="AQ539" s="16"/>
      <c r="AR539" s="16"/>
      <c r="AS539" s="16"/>
      <c r="AT539" s="116"/>
      <c r="AU539" s="116"/>
      <c r="AV539" s="116"/>
      <c r="AW539" s="116"/>
      <c r="AX539" s="116"/>
      <c r="AY539" s="116"/>
      <c r="AZ539" s="116"/>
      <c r="BA539" s="116"/>
      <c r="BB539" s="116"/>
      <c r="BC539" s="116"/>
      <c r="BD539" s="116"/>
      <c r="BE539" s="116"/>
      <c r="BF539" s="116"/>
      <c r="BG539" s="116"/>
      <c r="BH539" s="116"/>
      <c r="BI539" s="116"/>
      <c r="BJ539" s="116"/>
      <c r="BK539" s="117"/>
    </row>
    <row r="540" spans="1:63" s="3" customFormat="1">
      <c r="A540" s="36"/>
      <c r="B540" s="36"/>
      <c r="C540" s="36"/>
      <c r="D540" s="36"/>
      <c r="E540" s="36"/>
      <c r="F540" s="36"/>
      <c r="G540" s="36"/>
      <c r="H540" s="36"/>
      <c r="I540" s="36"/>
      <c r="J540" s="36"/>
      <c r="K540" s="36"/>
      <c r="L540" s="36"/>
      <c r="M540" s="36"/>
      <c r="N540" s="36"/>
      <c r="O540" s="36"/>
      <c r="P540" s="36"/>
      <c r="Q540" s="36"/>
      <c r="R540" s="36"/>
      <c r="S540" s="36"/>
      <c r="T540" s="16"/>
      <c r="U540" s="16"/>
      <c r="V540" s="16"/>
      <c r="W540" s="16"/>
      <c r="X540" s="16"/>
      <c r="Y540" s="16"/>
      <c r="Z540" s="16"/>
      <c r="AA540" s="16"/>
      <c r="AB540" s="16"/>
      <c r="AC540" s="16"/>
      <c r="AD540" s="16"/>
      <c r="AE540" s="16"/>
      <c r="AF540" s="16"/>
      <c r="AG540" s="16"/>
      <c r="AH540" s="16"/>
      <c r="AI540" s="16"/>
      <c r="AJ540" s="16"/>
      <c r="AK540" s="16"/>
      <c r="AL540" s="16"/>
      <c r="AM540" s="16"/>
      <c r="AN540" s="16"/>
      <c r="AO540" s="16"/>
      <c r="AP540" s="16"/>
      <c r="AQ540" s="16"/>
      <c r="AR540" s="16"/>
      <c r="AS540" s="16"/>
      <c r="AT540" s="116"/>
      <c r="AU540" s="116"/>
      <c r="AV540" s="116"/>
      <c r="AW540" s="116"/>
      <c r="AX540" s="116"/>
      <c r="AY540" s="116"/>
      <c r="AZ540" s="116"/>
      <c r="BA540" s="116"/>
      <c r="BB540" s="116"/>
      <c r="BC540" s="116"/>
      <c r="BD540" s="116"/>
      <c r="BE540" s="116"/>
      <c r="BF540" s="116"/>
      <c r="BG540" s="116"/>
      <c r="BH540" s="116"/>
      <c r="BI540" s="116"/>
      <c r="BJ540" s="116"/>
      <c r="BK540" s="117"/>
    </row>
    <row r="541" spans="1:63" s="3" customFormat="1">
      <c r="A541" s="36"/>
      <c r="B541" s="36"/>
      <c r="C541" s="36"/>
      <c r="D541" s="36"/>
      <c r="E541" s="36"/>
      <c r="F541" s="36"/>
      <c r="G541" s="36"/>
      <c r="H541" s="36"/>
      <c r="I541" s="36"/>
      <c r="J541" s="36"/>
      <c r="K541" s="36"/>
      <c r="L541" s="36"/>
      <c r="M541" s="36"/>
      <c r="N541" s="36"/>
      <c r="O541" s="36"/>
      <c r="P541" s="36"/>
      <c r="Q541" s="36"/>
      <c r="R541" s="36"/>
      <c r="S541" s="36"/>
      <c r="T541" s="16"/>
      <c r="U541" s="16"/>
      <c r="V541" s="16"/>
      <c r="W541" s="16"/>
      <c r="X541" s="16"/>
      <c r="Y541" s="16"/>
      <c r="Z541" s="16"/>
      <c r="AA541" s="16"/>
      <c r="AB541" s="16"/>
      <c r="AC541" s="16"/>
      <c r="AD541" s="16"/>
      <c r="AE541" s="16"/>
      <c r="AF541" s="16"/>
      <c r="AG541" s="16"/>
      <c r="AH541" s="16"/>
      <c r="AI541" s="16"/>
      <c r="AJ541" s="16"/>
      <c r="AK541" s="16"/>
      <c r="AL541" s="16"/>
      <c r="AM541" s="16"/>
      <c r="AN541" s="16"/>
      <c r="AO541" s="16"/>
      <c r="AP541" s="16"/>
      <c r="AQ541" s="16"/>
      <c r="AR541" s="16"/>
      <c r="AS541" s="16"/>
      <c r="AT541" s="116"/>
      <c r="AU541" s="116"/>
      <c r="AV541" s="116"/>
      <c r="AW541" s="116"/>
      <c r="AX541" s="116"/>
      <c r="AY541" s="116"/>
      <c r="AZ541" s="116"/>
      <c r="BA541" s="116"/>
      <c r="BB541" s="116"/>
      <c r="BC541" s="116"/>
      <c r="BD541" s="116"/>
      <c r="BE541" s="116"/>
      <c r="BF541" s="116"/>
      <c r="BG541" s="116"/>
      <c r="BH541" s="116"/>
      <c r="BI541" s="116"/>
      <c r="BJ541" s="116"/>
      <c r="BK541" s="117"/>
    </row>
    <row r="542" spans="1:63" s="3" customFormat="1">
      <c r="A542" s="36"/>
      <c r="B542" s="36"/>
      <c r="C542" s="36"/>
      <c r="D542" s="36"/>
      <c r="E542" s="36"/>
      <c r="F542" s="36"/>
      <c r="G542" s="36"/>
      <c r="H542" s="36"/>
      <c r="I542" s="36"/>
      <c r="J542" s="36"/>
      <c r="K542" s="36"/>
      <c r="L542" s="36"/>
      <c r="M542" s="36"/>
      <c r="N542" s="36"/>
      <c r="O542" s="36"/>
      <c r="P542" s="36"/>
      <c r="Q542" s="36"/>
      <c r="R542" s="36"/>
      <c r="S542" s="36"/>
      <c r="T542" s="16"/>
      <c r="U542" s="16"/>
      <c r="V542" s="16"/>
      <c r="W542" s="16"/>
      <c r="X542" s="16"/>
      <c r="Y542" s="16"/>
      <c r="Z542" s="16"/>
      <c r="AA542" s="16"/>
      <c r="AB542" s="16"/>
      <c r="AC542" s="16"/>
      <c r="AD542" s="16"/>
      <c r="AE542" s="16"/>
      <c r="AF542" s="16"/>
      <c r="AG542" s="16"/>
      <c r="AH542" s="16"/>
      <c r="AI542" s="16"/>
      <c r="AJ542" s="16"/>
      <c r="AK542" s="16"/>
      <c r="AL542" s="16"/>
      <c r="AM542" s="16"/>
      <c r="AN542" s="16"/>
      <c r="AO542" s="16"/>
      <c r="AP542" s="16"/>
      <c r="AQ542" s="16"/>
      <c r="AR542" s="16"/>
      <c r="AS542" s="16"/>
      <c r="AT542" s="116"/>
      <c r="AU542" s="116"/>
      <c r="AV542" s="116"/>
      <c r="AW542" s="116"/>
      <c r="AX542" s="116"/>
      <c r="AY542" s="116"/>
      <c r="AZ542" s="116"/>
      <c r="BA542" s="116"/>
      <c r="BB542" s="116"/>
      <c r="BC542" s="116"/>
      <c r="BD542" s="116"/>
      <c r="BE542" s="116"/>
      <c r="BF542" s="116"/>
      <c r="BG542" s="116"/>
      <c r="BH542" s="116"/>
      <c r="BI542" s="116"/>
      <c r="BJ542" s="116"/>
      <c r="BK542" s="117"/>
    </row>
    <row r="543" spans="1:63" s="3" customFormat="1">
      <c r="A543" s="36"/>
      <c r="B543" s="36"/>
      <c r="C543" s="36"/>
      <c r="D543" s="36"/>
      <c r="E543" s="36"/>
      <c r="F543" s="36"/>
      <c r="G543" s="36"/>
      <c r="H543" s="36"/>
      <c r="I543" s="36"/>
      <c r="J543" s="36"/>
      <c r="K543" s="36"/>
      <c r="L543" s="36"/>
      <c r="M543" s="36"/>
      <c r="N543" s="36"/>
      <c r="O543" s="36"/>
      <c r="P543" s="36"/>
      <c r="Q543" s="36"/>
      <c r="R543" s="36"/>
      <c r="S543" s="36"/>
      <c r="T543" s="16"/>
      <c r="U543" s="16"/>
      <c r="V543" s="16"/>
      <c r="W543" s="16"/>
      <c r="X543" s="16"/>
      <c r="Y543" s="16"/>
      <c r="Z543" s="16"/>
      <c r="AA543" s="16"/>
      <c r="AB543" s="16"/>
      <c r="AC543" s="16"/>
      <c r="AD543" s="16"/>
      <c r="AE543" s="16"/>
      <c r="AF543" s="16"/>
      <c r="AG543" s="16"/>
      <c r="AH543" s="16"/>
      <c r="AI543" s="16"/>
      <c r="AJ543" s="16"/>
      <c r="AK543" s="16"/>
      <c r="AL543" s="16"/>
      <c r="AM543" s="16"/>
      <c r="AN543" s="16"/>
      <c r="AO543" s="16"/>
      <c r="AP543" s="16"/>
      <c r="AQ543" s="16"/>
      <c r="AR543" s="16"/>
      <c r="AS543" s="16"/>
      <c r="AT543" s="116"/>
      <c r="AU543" s="116"/>
      <c r="AV543" s="116"/>
      <c r="AW543" s="116"/>
      <c r="AX543" s="116"/>
      <c r="AY543" s="116"/>
      <c r="AZ543" s="116"/>
      <c r="BA543" s="116"/>
      <c r="BB543" s="116"/>
      <c r="BC543" s="116"/>
      <c r="BD543" s="116"/>
      <c r="BE543" s="116"/>
      <c r="BF543" s="116"/>
      <c r="BG543" s="116"/>
      <c r="BH543" s="116"/>
      <c r="BI543" s="116"/>
      <c r="BJ543" s="116"/>
      <c r="BK543" s="117"/>
    </row>
    <row r="544" spans="1:63" s="3" customFormat="1">
      <c r="A544" s="36"/>
      <c r="B544" s="36"/>
      <c r="C544" s="36"/>
      <c r="D544" s="36"/>
      <c r="E544" s="36"/>
      <c r="F544" s="36"/>
      <c r="G544" s="36"/>
      <c r="H544" s="36"/>
      <c r="I544" s="36"/>
      <c r="J544" s="36"/>
      <c r="K544" s="36"/>
      <c r="L544" s="36"/>
      <c r="M544" s="36"/>
      <c r="N544" s="36"/>
      <c r="O544" s="36"/>
      <c r="P544" s="36"/>
      <c r="Q544" s="36"/>
      <c r="R544" s="36"/>
      <c r="S544" s="36"/>
      <c r="T544" s="16"/>
      <c r="U544" s="16"/>
      <c r="V544" s="16"/>
      <c r="W544" s="16"/>
      <c r="X544" s="16"/>
      <c r="Y544" s="16"/>
      <c r="Z544" s="16"/>
      <c r="AA544" s="16"/>
      <c r="AB544" s="16"/>
      <c r="AC544" s="16"/>
      <c r="AD544" s="16"/>
      <c r="AE544" s="16"/>
      <c r="AF544" s="16"/>
      <c r="AG544" s="16"/>
      <c r="AH544" s="16"/>
      <c r="AI544" s="16"/>
      <c r="AJ544" s="16"/>
      <c r="AK544" s="16"/>
      <c r="AL544" s="16"/>
      <c r="AM544" s="16"/>
      <c r="AN544" s="16"/>
      <c r="AO544" s="16"/>
      <c r="AP544" s="16"/>
      <c r="AQ544" s="16"/>
      <c r="AR544" s="16"/>
      <c r="AS544" s="16"/>
      <c r="AT544" s="116"/>
      <c r="AU544" s="116"/>
      <c r="AV544" s="116"/>
      <c r="AW544" s="116"/>
      <c r="AX544" s="116"/>
      <c r="AY544" s="116"/>
      <c r="AZ544" s="116"/>
      <c r="BA544" s="116"/>
      <c r="BB544" s="116"/>
      <c r="BC544" s="116"/>
      <c r="BD544" s="116"/>
      <c r="BE544" s="116"/>
      <c r="BF544" s="116"/>
      <c r="BG544" s="116"/>
      <c r="BH544" s="116"/>
      <c r="BI544" s="116"/>
      <c r="BJ544" s="116"/>
      <c r="BK544" s="117"/>
    </row>
    <row r="545" spans="1:63" s="3" customFormat="1">
      <c r="A545" s="36"/>
      <c r="B545" s="36"/>
      <c r="C545" s="36"/>
      <c r="D545" s="36"/>
      <c r="E545" s="36"/>
      <c r="F545" s="36"/>
      <c r="G545" s="36"/>
      <c r="H545" s="36"/>
      <c r="I545" s="36"/>
      <c r="J545" s="36"/>
      <c r="K545" s="36"/>
      <c r="L545" s="36"/>
      <c r="M545" s="36"/>
      <c r="N545" s="36"/>
      <c r="O545" s="36"/>
      <c r="P545" s="36"/>
      <c r="Q545" s="36"/>
      <c r="R545" s="36"/>
      <c r="S545" s="36"/>
      <c r="T545" s="16"/>
      <c r="U545" s="16"/>
      <c r="V545" s="16"/>
      <c r="W545" s="16"/>
      <c r="X545" s="16"/>
      <c r="Y545" s="16"/>
      <c r="Z545" s="16"/>
      <c r="AA545" s="16"/>
      <c r="AB545" s="16"/>
      <c r="AC545" s="16"/>
      <c r="AD545" s="16"/>
      <c r="AE545" s="16"/>
      <c r="AF545" s="16"/>
      <c r="AG545" s="16"/>
      <c r="AH545" s="16"/>
      <c r="AI545" s="16"/>
      <c r="AJ545" s="16"/>
      <c r="AK545" s="16"/>
      <c r="AL545" s="16"/>
      <c r="AM545" s="16"/>
      <c r="AN545" s="16"/>
      <c r="AO545" s="16"/>
      <c r="AP545" s="16"/>
      <c r="AQ545" s="16"/>
      <c r="AR545" s="16"/>
      <c r="AS545" s="16"/>
      <c r="AT545" s="116"/>
      <c r="AU545" s="116"/>
      <c r="AV545" s="116"/>
      <c r="AW545" s="116"/>
      <c r="AX545" s="116"/>
      <c r="AY545" s="116"/>
      <c r="AZ545" s="116"/>
      <c r="BA545" s="116"/>
      <c r="BB545" s="116"/>
      <c r="BC545" s="116"/>
      <c r="BD545" s="116"/>
      <c r="BE545" s="116"/>
      <c r="BF545" s="116"/>
      <c r="BG545" s="116"/>
      <c r="BH545" s="116"/>
      <c r="BI545" s="116"/>
      <c r="BJ545" s="116"/>
      <c r="BK545" s="117"/>
    </row>
    <row r="546" spans="1:63" s="3" customFormat="1">
      <c r="A546" s="36"/>
      <c r="B546" s="36"/>
      <c r="C546" s="36"/>
      <c r="D546" s="36"/>
      <c r="E546" s="36"/>
      <c r="F546" s="36"/>
      <c r="G546" s="36"/>
      <c r="H546" s="36"/>
      <c r="I546" s="36"/>
      <c r="J546" s="36"/>
      <c r="K546" s="36"/>
      <c r="L546" s="36"/>
      <c r="M546" s="36"/>
      <c r="N546" s="36"/>
      <c r="O546" s="36"/>
      <c r="P546" s="36"/>
      <c r="Q546" s="36"/>
      <c r="R546" s="36"/>
      <c r="S546" s="36"/>
      <c r="T546" s="16"/>
      <c r="U546" s="16"/>
      <c r="V546" s="16"/>
      <c r="W546" s="16"/>
      <c r="X546" s="16"/>
      <c r="Y546" s="16"/>
      <c r="Z546" s="16"/>
      <c r="AA546" s="16"/>
      <c r="AB546" s="16"/>
      <c r="AC546" s="16"/>
      <c r="AD546" s="16"/>
      <c r="AE546" s="16"/>
      <c r="AF546" s="16"/>
      <c r="AG546" s="16"/>
      <c r="AH546" s="16"/>
      <c r="AI546" s="16"/>
      <c r="AJ546" s="16"/>
      <c r="AK546" s="16"/>
      <c r="AL546" s="16"/>
      <c r="AM546" s="16"/>
      <c r="AN546" s="16"/>
      <c r="AO546" s="16"/>
      <c r="AP546" s="16"/>
      <c r="AQ546" s="16"/>
      <c r="AR546" s="16"/>
      <c r="AS546" s="16"/>
      <c r="AT546" s="116"/>
      <c r="AU546" s="116"/>
      <c r="AV546" s="116"/>
      <c r="AW546" s="116"/>
      <c r="AX546" s="116"/>
      <c r="AY546" s="116"/>
      <c r="AZ546" s="116"/>
      <c r="BA546" s="116"/>
      <c r="BB546" s="116"/>
      <c r="BC546" s="116"/>
      <c r="BD546" s="116"/>
      <c r="BE546" s="116"/>
      <c r="BF546" s="116"/>
      <c r="BG546" s="116"/>
      <c r="BH546" s="116"/>
      <c r="BI546" s="116"/>
      <c r="BJ546" s="116"/>
      <c r="BK546" s="117"/>
    </row>
    <row r="547" spans="1:63" s="3" customFormat="1">
      <c r="A547" s="36"/>
      <c r="B547" s="36"/>
      <c r="C547" s="36"/>
      <c r="D547" s="36"/>
      <c r="E547" s="36"/>
      <c r="F547" s="36"/>
      <c r="G547" s="36"/>
      <c r="H547" s="36"/>
      <c r="I547" s="36"/>
      <c r="J547" s="36"/>
      <c r="K547" s="36"/>
      <c r="L547" s="36"/>
      <c r="M547" s="36"/>
      <c r="N547" s="36"/>
      <c r="O547" s="36"/>
      <c r="P547" s="36"/>
      <c r="Q547" s="36"/>
      <c r="R547" s="36"/>
      <c r="S547" s="36"/>
      <c r="T547" s="16"/>
      <c r="U547" s="16"/>
      <c r="V547" s="16"/>
      <c r="W547" s="16"/>
      <c r="X547" s="16"/>
      <c r="Y547" s="16"/>
      <c r="Z547" s="16"/>
      <c r="AA547" s="16"/>
      <c r="AB547" s="16"/>
      <c r="AC547" s="16"/>
      <c r="AD547" s="16"/>
      <c r="AE547" s="16"/>
      <c r="AF547" s="16"/>
      <c r="AG547" s="16"/>
      <c r="AH547" s="16"/>
      <c r="AI547" s="16"/>
      <c r="AJ547" s="16"/>
      <c r="AK547" s="16"/>
      <c r="AL547" s="16"/>
      <c r="AM547" s="16"/>
      <c r="AN547" s="16"/>
      <c r="AO547" s="16"/>
      <c r="AP547" s="16"/>
      <c r="AQ547" s="16"/>
      <c r="AR547" s="16"/>
      <c r="AS547" s="16"/>
      <c r="AT547" s="116"/>
      <c r="AU547" s="116"/>
      <c r="AV547" s="116"/>
      <c r="AW547" s="116"/>
      <c r="AX547" s="116"/>
      <c r="AY547" s="116"/>
      <c r="AZ547" s="116"/>
      <c r="BA547" s="116"/>
      <c r="BB547" s="116"/>
      <c r="BC547" s="116"/>
      <c r="BD547" s="116"/>
      <c r="BE547" s="116"/>
      <c r="BF547" s="116"/>
      <c r="BG547" s="116"/>
      <c r="BH547" s="116"/>
      <c r="BI547" s="116"/>
      <c r="BJ547" s="116"/>
      <c r="BK547" s="117"/>
    </row>
    <row r="548" spans="1:63" s="3" customFormat="1">
      <c r="A548" s="36"/>
      <c r="B548" s="36"/>
      <c r="C548" s="36"/>
      <c r="D548" s="36"/>
      <c r="E548" s="36"/>
      <c r="F548" s="36"/>
      <c r="G548" s="36"/>
      <c r="H548" s="36"/>
      <c r="I548" s="36"/>
      <c r="J548" s="36"/>
      <c r="K548" s="36"/>
      <c r="L548" s="36"/>
      <c r="M548" s="36"/>
      <c r="N548" s="36"/>
      <c r="O548" s="36"/>
      <c r="P548" s="36"/>
      <c r="Q548" s="36"/>
      <c r="R548" s="36"/>
      <c r="S548" s="36"/>
      <c r="T548" s="16"/>
      <c r="U548" s="16"/>
      <c r="V548" s="16"/>
      <c r="W548" s="16"/>
      <c r="X548" s="16"/>
      <c r="Y548" s="16"/>
      <c r="Z548" s="16"/>
      <c r="AA548" s="16"/>
      <c r="AB548" s="16"/>
      <c r="AC548" s="16"/>
      <c r="AD548" s="16"/>
      <c r="AE548" s="16"/>
      <c r="AF548" s="16"/>
      <c r="AG548" s="16"/>
      <c r="AH548" s="16"/>
      <c r="AI548" s="16"/>
      <c r="AJ548" s="16"/>
      <c r="AK548" s="16"/>
      <c r="AL548" s="16"/>
      <c r="AM548" s="16"/>
      <c r="AN548" s="16"/>
      <c r="AO548" s="16"/>
      <c r="AP548" s="16"/>
      <c r="AQ548" s="16"/>
      <c r="AR548" s="16"/>
      <c r="AS548" s="16"/>
      <c r="AT548" s="116"/>
      <c r="AU548" s="116"/>
      <c r="AV548" s="116"/>
      <c r="AW548" s="116"/>
      <c r="AX548" s="116"/>
      <c r="AY548" s="116"/>
      <c r="AZ548" s="116"/>
      <c r="BA548" s="116"/>
      <c r="BB548" s="116"/>
      <c r="BC548" s="116"/>
      <c r="BD548" s="116"/>
      <c r="BE548" s="116"/>
      <c r="BF548" s="116"/>
      <c r="BG548" s="116"/>
      <c r="BH548" s="116"/>
      <c r="BI548" s="116"/>
      <c r="BJ548" s="116"/>
      <c r="BK548" s="117"/>
    </row>
    <row r="549" spans="1:63" s="3" customFormat="1">
      <c r="A549" s="36"/>
      <c r="B549" s="36"/>
      <c r="C549" s="36"/>
      <c r="D549" s="36"/>
      <c r="E549" s="36"/>
      <c r="F549" s="36"/>
      <c r="G549" s="36"/>
      <c r="H549" s="36"/>
      <c r="I549" s="36"/>
      <c r="J549" s="36"/>
      <c r="K549" s="36"/>
      <c r="L549" s="36"/>
      <c r="M549" s="36"/>
      <c r="N549" s="36"/>
      <c r="O549" s="36"/>
      <c r="P549" s="36"/>
      <c r="Q549" s="36"/>
      <c r="R549" s="36"/>
      <c r="S549" s="36"/>
      <c r="T549" s="16"/>
      <c r="U549" s="16"/>
      <c r="V549" s="16"/>
      <c r="W549" s="16"/>
      <c r="X549" s="16"/>
      <c r="Y549" s="16"/>
      <c r="Z549" s="16"/>
      <c r="AA549" s="16"/>
      <c r="AB549" s="16"/>
      <c r="AC549" s="16"/>
      <c r="AD549" s="16"/>
      <c r="AE549" s="16"/>
      <c r="AF549" s="16"/>
      <c r="AG549" s="16"/>
      <c r="AH549" s="16"/>
      <c r="AI549" s="16"/>
      <c r="AJ549" s="16"/>
      <c r="AK549" s="16"/>
      <c r="AL549" s="16"/>
      <c r="AM549" s="16"/>
      <c r="AN549" s="16"/>
      <c r="AO549" s="16"/>
      <c r="AP549" s="16"/>
      <c r="AQ549" s="16"/>
      <c r="AR549" s="16"/>
      <c r="AS549" s="16"/>
      <c r="AT549" s="116"/>
      <c r="AU549" s="116"/>
      <c r="AV549" s="116"/>
      <c r="AW549" s="116"/>
      <c r="AX549" s="116"/>
      <c r="AY549" s="116"/>
      <c r="AZ549" s="116"/>
      <c r="BA549" s="116"/>
      <c r="BB549" s="116"/>
      <c r="BC549" s="116"/>
      <c r="BD549" s="116"/>
      <c r="BE549" s="116"/>
      <c r="BF549" s="116"/>
      <c r="BG549" s="116"/>
      <c r="BH549" s="116"/>
      <c r="BI549" s="116"/>
      <c r="BJ549" s="116"/>
      <c r="BK549" s="117"/>
    </row>
    <row r="550" spans="1:63" s="3" customFormat="1">
      <c r="A550" s="36"/>
      <c r="B550" s="36"/>
      <c r="C550" s="36"/>
      <c r="D550" s="36"/>
      <c r="E550" s="36"/>
      <c r="F550" s="36"/>
      <c r="G550" s="36"/>
      <c r="H550" s="36"/>
      <c r="I550" s="36"/>
      <c r="J550" s="36"/>
      <c r="K550" s="36"/>
      <c r="L550" s="36"/>
      <c r="M550" s="36"/>
      <c r="N550" s="36"/>
      <c r="O550" s="36"/>
      <c r="P550" s="36"/>
      <c r="Q550" s="36"/>
      <c r="R550" s="36"/>
      <c r="S550" s="36"/>
      <c r="T550" s="16"/>
      <c r="U550" s="16"/>
      <c r="V550" s="16"/>
      <c r="W550" s="16"/>
      <c r="X550" s="16"/>
      <c r="Y550" s="16"/>
      <c r="Z550" s="16"/>
      <c r="AA550" s="16"/>
      <c r="AB550" s="16"/>
      <c r="AC550" s="16"/>
      <c r="AD550" s="16"/>
      <c r="AE550" s="16"/>
      <c r="AF550" s="16"/>
      <c r="AG550" s="16"/>
      <c r="AH550" s="16"/>
      <c r="AI550" s="16"/>
      <c r="AJ550" s="16"/>
      <c r="AK550" s="16"/>
      <c r="AL550" s="16"/>
      <c r="AM550" s="16"/>
      <c r="AN550" s="16"/>
      <c r="AO550" s="16"/>
      <c r="AP550" s="16"/>
      <c r="AQ550" s="16"/>
      <c r="AR550" s="16"/>
      <c r="AS550" s="16"/>
      <c r="AT550" s="116"/>
      <c r="AU550" s="116"/>
      <c r="AV550" s="116"/>
      <c r="AW550" s="116"/>
      <c r="AX550" s="116"/>
      <c r="AY550" s="116"/>
      <c r="AZ550" s="116"/>
      <c r="BA550" s="116"/>
      <c r="BB550" s="116"/>
      <c r="BC550" s="116"/>
      <c r="BD550" s="116"/>
      <c r="BE550" s="116"/>
      <c r="BF550" s="116"/>
      <c r="BG550" s="116"/>
      <c r="BH550" s="116"/>
      <c r="BI550" s="116"/>
      <c r="BJ550" s="116"/>
      <c r="BK550" s="117"/>
    </row>
    <row r="551" spans="1:63" s="3" customFormat="1">
      <c r="A551" s="36"/>
      <c r="B551" s="36"/>
      <c r="C551" s="36"/>
      <c r="D551" s="36"/>
      <c r="E551" s="36"/>
      <c r="F551" s="36"/>
      <c r="G551" s="36"/>
      <c r="H551" s="36"/>
      <c r="I551" s="36"/>
      <c r="J551" s="36"/>
      <c r="K551" s="36"/>
      <c r="L551" s="36"/>
      <c r="M551" s="36"/>
      <c r="N551" s="36"/>
      <c r="O551" s="36"/>
      <c r="P551" s="36"/>
      <c r="Q551" s="36"/>
      <c r="R551" s="36"/>
      <c r="S551" s="36"/>
      <c r="T551" s="16"/>
      <c r="U551" s="16"/>
      <c r="V551" s="16"/>
      <c r="W551" s="16"/>
      <c r="X551" s="16"/>
      <c r="Y551" s="16"/>
      <c r="Z551" s="16"/>
      <c r="AA551" s="16"/>
      <c r="AB551" s="16"/>
      <c r="AC551" s="16"/>
      <c r="AD551" s="16"/>
      <c r="AE551" s="16"/>
      <c r="AF551" s="16"/>
      <c r="AG551" s="16"/>
      <c r="AH551" s="16"/>
      <c r="AI551" s="16"/>
      <c r="AJ551" s="16"/>
      <c r="AK551" s="16"/>
      <c r="AL551" s="16"/>
      <c r="AM551" s="16"/>
      <c r="AN551" s="16"/>
      <c r="AO551" s="16"/>
      <c r="AP551" s="16"/>
      <c r="AQ551" s="16"/>
      <c r="AR551" s="16"/>
      <c r="AS551" s="16"/>
      <c r="AT551" s="116"/>
      <c r="AU551" s="116"/>
      <c r="AV551" s="116"/>
      <c r="AW551" s="116"/>
      <c r="AX551" s="116"/>
      <c r="AY551" s="116"/>
      <c r="AZ551" s="116"/>
      <c r="BA551" s="116"/>
      <c r="BB551" s="116"/>
      <c r="BC551" s="116"/>
      <c r="BD551" s="116"/>
      <c r="BE551" s="116"/>
      <c r="BF551" s="116"/>
      <c r="BG551" s="116"/>
      <c r="BH551" s="116"/>
      <c r="BI551" s="116"/>
      <c r="BJ551" s="116"/>
      <c r="BK551" s="117"/>
    </row>
    <row r="552" spans="1:63" s="3" customFormat="1">
      <c r="A552" s="36"/>
      <c r="B552" s="36"/>
      <c r="C552" s="36"/>
      <c r="D552" s="36"/>
      <c r="E552" s="36"/>
      <c r="F552" s="36"/>
      <c r="G552" s="36"/>
      <c r="H552" s="36"/>
      <c r="I552" s="36"/>
      <c r="J552" s="36"/>
      <c r="K552" s="36"/>
      <c r="L552" s="36"/>
      <c r="M552" s="36"/>
      <c r="N552" s="36"/>
      <c r="O552" s="36"/>
      <c r="P552" s="36"/>
      <c r="Q552" s="36"/>
      <c r="R552" s="36"/>
      <c r="S552" s="36"/>
      <c r="T552" s="16"/>
      <c r="U552" s="16"/>
      <c r="V552" s="16"/>
      <c r="W552" s="16"/>
      <c r="X552" s="16"/>
      <c r="Y552" s="16"/>
      <c r="Z552" s="16"/>
      <c r="AA552" s="16"/>
      <c r="AB552" s="16"/>
      <c r="AC552" s="16"/>
      <c r="AD552" s="16"/>
      <c r="AE552" s="16"/>
      <c r="AF552" s="16"/>
      <c r="AG552" s="16"/>
      <c r="AH552" s="16"/>
      <c r="AI552" s="16"/>
      <c r="AJ552" s="16"/>
      <c r="AK552" s="16"/>
      <c r="AL552" s="16"/>
      <c r="AM552" s="16"/>
      <c r="AN552" s="16"/>
      <c r="AO552" s="16"/>
      <c r="AP552" s="16"/>
      <c r="AQ552" s="16"/>
      <c r="AR552" s="16"/>
      <c r="AS552" s="16"/>
      <c r="AT552" s="116"/>
      <c r="AU552" s="116"/>
      <c r="AV552" s="116"/>
      <c r="AW552" s="116"/>
      <c r="AX552" s="116"/>
      <c r="AY552" s="116"/>
      <c r="AZ552" s="116"/>
      <c r="BA552" s="116"/>
      <c r="BB552" s="116"/>
      <c r="BC552" s="116"/>
      <c r="BD552" s="116"/>
      <c r="BE552" s="116"/>
      <c r="BF552" s="116"/>
      <c r="BG552" s="116"/>
      <c r="BH552" s="116"/>
      <c r="BI552" s="116"/>
      <c r="BJ552" s="116"/>
      <c r="BK552" s="117"/>
    </row>
    <row r="553" spans="1:63" s="3" customFormat="1">
      <c r="A553" s="36"/>
      <c r="B553" s="36"/>
      <c r="C553" s="36"/>
      <c r="D553" s="36"/>
      <c r="E553" s="36"/>
      <c r="F553" s="36"/>
      <c r="G553" s="36"/>
      <c r="H553" s="36"/>
      <c r="I553" s="36"/>
      <c r="J553" s="36"/>
      <c r="K553" s="36"/>
      <c r="L553" s="36"/>
      <c r="M553" s="36"/>
      <c r="N553" s="36"/>
      <c r="O553" s="36"/>
      <c r="P553" s="36"/>
      <c r="Q553" s="36"/>
      <c r="R553" s="36"/>
      <c r="S553" s="36"/>
      <c r="T553" s="16"/>
      <c r="U553" s="16"/>
      <c r="V553" s="16"/>
      <c r="W553" s="16"/>
      <c r="X553" s="16"/>
      <c r="Y553" s="16"/>
      <c r="Z553" s="16"/>
      <c r="AA553" s="16"/>
      <c r="AB553" s="16"/>
      <c r="AC553" s="16"/>
      <c r="AD553" s="16"/>
      <c r="AE553" s="16"/>
      <c r="AF553" s="16"/>
      <c r="AG553" s="16"/>
      <c r="AH553" s="16"/>
      <c r="AI553" s="16"/>
      <c r="AJ553" s="16"/>
      <c r="AK553" s="16"/>
      <c r="AL553" s="16"/>
      <c r="AM553" s="16"/>
      <c r="AN553" s="16"/>
      <c r="AO553" s="16"/>
      <c r="AP553" s="16"/>
      <c r="AQ553" s="16"/>
      <c r="AR553" s="16"/>
      <c r="AS553" s="16"/>
      <c r="AT553" s="116"/>
      <c r="AU553" s="116"/>
      <c r="AV553" s="116"/>
      <c r="AW553" s="116"/>
      <c r="AX553" s="116"/>
      <c r="AY553" s="116"/>
      <c r="AZ553" s="116"/>
      <c r="BA553" s="116"/>
      <c r="BB553" s="116"/>
      <c r="BC553" s="116"/>
      <c r="BD553" s="116"/>
      <c r="BE553" s="116"/>
      <c r="BF553" s="116"/>
      <c r="BG553" s="116"/>
      <c r="BH553" s="116"/>
      <c r="BI553" s="116"/>
      <c r="BJ553" s="116"/>
      <c r="BK553" s="117"/>
    </row>
    <row r="554" spans="1:63" s="3" customFormat="1">
      <c r="A554" s="36"/>
      <c r="B554" s="36"/>
      <c r="C554" s="36"/>
      <c r="D554" s="36"/>
      <c r="E554" s="36"/>
      <c r="F554" s="36"/>
      <c r="G554" s="36"/>
      <c r="H554" s="36"/>
      <c r="I554" s="36"/>
      <c r="J554" s="36"/>
      <c r="K554" s="36"/>
      <c r="L554" s="36"/>
      <c r="M554" s="36"/>
      <c r="N554" s="36"/>
      <c r="O554" s="36"/>
      <c r="P554" s="36"/>
      <c r="Q554" s="36"/>
      <c r="R554" s="36"/>
      <c r="S554" s="36"/>
      <c r="T554" s="16"/>
      <c r="U554" s="16"/>
      <c r="V554" s="16"/>
      <c r="W554" s="16"/>
      <c r="X554" s="16"/>
      <c r="Y554" s="16"/>
      <c r="Z554" s="16"/>
      <c r="AA554" s="16"/>
      <c r="AB554" s="16"/>
      <c r="AC554" s="16"/>
      <c r="AD554" s="16"/>
      <c r="AE554" s="16"/>
      <c r="AF554" s="16"/>
      <c r="AG554" s="16"/>
      <c r="AH554" s="16"/>
      <c r="AI554" s="16"/>
      <c r="AJ554" s="16"/>
      <c r="AK554" s="16"/>
      <c r="AL554" s="16"/>
      <c r="AM554" s="16"/>
      <c r="AN554" s="16"/>
      <c r="AO554" s="16"/>
      <c r="AP554" s="16"/>
      <c r="AQ554" s="16"/>
      <c r="AR554" s="16"/>
      <c r="AS554" s="16"/>
      <c r="AT554" s="116"/>
      <c r="AU554" s="116"/>
      <c r="AV554" s="116"/>
      <c r="AW554" s="116"/>
      <c r="AX554" s="116"/>
      <c r="AY554" s="116"/>
      <c r="AZ554" s="116"/>
      <c r="BA554" s="116"/>
      <c r="BB554" s="116"/>
      <c r="BC554" s="116"/>
      <c r="BD554" s="116"/>
      <c r="BE554" s="116"/>
      <c r="BF554" s="116"/>
      <c r="BG554" s="116"/>
      <c r="BH554" s="116"/>
      <c r="BI554" s="116"/>
      <c r="BJ554" s="116"/>
      <c r="BK554" s="117"/>
    </row>
    <row r="555" spans="1:63" s="3" customFormat="1">
      <c r="A555" s="36"/>
      <c r="B555" s="36"/>
      <c r="C555" s="36"/>
      <c r="D555" s="36"/>
      <c r="E555" s="36"/>
      <c r="F555" s="36"/>
      <c r="G555" s="36"/>
      <c r="H555" s="36"/>
      <c r="I555" s="36"/>
      <c r="J555" s="36"/>
      <c r="K555" s="36"/>
      <c r="L555" s="36"/>
      <c r="M555" s="36"/>
      <c r="N555" s="36"/>
      <c r="O555" s="36"/>
      <c r="P555" s="36"/>
      <c r="Q555" s="36"/>
      <c r="R555" s="36"/>
      <c r="S555" s="36"/>
      <c r="T555" s="16"/>
      <c r="U555" s="16"/>
      <c r="V555" s="16"/>
      <c r="W555" s="16"/>
      <c r="X555" s="16"/>
      <c r="Y555" s="16"/>
      <c r="Z555" s="16"/>
      <c r="AA555" s="16"/>
      <c r="AB555" s="16"/>
      <c r="AC555" s="16"/>
      <c r="AD555" s="16"/>
      <c r="AE555" s="16"/>
      <c r="AF555" s="16"/>
      <c r="AG555" s="16"/>
      <c r="AH555" s="16"/>
      <c r="AI555" s="16"/>
      <c r="AJ555" s="16"/>
      <c r="AK555" s="16"/>
      <c r="AL555" s="16"/>
      <c r="AM555" s="16"/>
      <c r="AN555" s="16"/>
      <c r="AO555" s="16"/>
      <c r="AP555" s="16"/>
      <c r="AQ555" s="16"/>
      <c r="AR555" s="16"/>
      <c r="AS555" s="16"/>
      <c r="AT555" s="116"/>
      <c r="AU555" s="116"/>
      <c r="AV555" s="116"/>
      <c r="AW555" s="116"/>
      <c r="AX555" s="116"/>
      <c r="AY555" s="116"/>
      <c r="AZ555" s="116"/>
      <c r="BA555" s="116"/>
      <c r="BB555" s="116"/>
      <c r="BC555" s="116"/>
      <c r="BD555" s="116"/>
      <c r="BE555" s="116"/>
      <c r="BF555" s="116"/>
      <c r="BG555" s="116"/>
      <c r="BH555" s="116"/>
      <c r="BI555" s="116"/>
      <c r="BJ555" s="116"/>
      <c r="BK555" s="117"/>
    </row>
    <row r="556" spans="1:63" s="3" customFormat="1">
      <c r="A556" s="36"/>
      <c r="B556" s="36"/>
      <c r="C556" s="36"/>
      <c r="D556" s="36"/>
      <c r="E556" s="36"/>
      <c r="F556" s="36"/>
      <c r="G556" s="36"/>
      <c r="H556" s="36"/>
      <c r="I556" s="36"/>
      <c r="J556" s="36"/>
      <c r="K556" s="36"/>
      <c r="L556" s="36"/>
      <c r="M556" s="36"/>
      <c r="N556" s="36"/>
      <c r="O556" s="36"/>
      <c r="P556" s="36"/>
      <c r="Q556" s="36"/>
      <c r="R556" s="36"/>
      <c r="S556" s="36"/>
      <c r="T556" s="16"/>
      <c r="U556" s="16"/>
      <c r="V556" s="16"/>
      <c r="W556" s="16"/>
      <c r="X556" s="16"/>
      <c r="Y556" s="16"/>
      <c r="Z556" s="16"/>
      <c r="AA556" s="16"/>
      <c r="AB556" s="16"/>
      <c r="AC556" s="16"/>
      <c r="AD556" s="16"/>
      <c r="AE556" s="16"/>
      <c r="AF556" s="16"/>
      <c r="AG556" s="16"/>
      <c r="AH556" s="16"/>
      <c r="AI556" s="16"/>
      <c r="AJ556" s="16"/>
      <c r="AK556" s="16"/>
      <c r="AL556" s="16"/>
      <c r="AM556" s="16"/>
      <c r="AN556" s="16"/>
      <c r="AO556" s="16"/>
      <c r="AP556" s="16"/>
      <c r="AQ556" s="16"/>
      <c r="AR556" s="16"/>
      <c r="AS556" s="16"/>
      <c r="AT556" s="116"/>
      <c r="AU556" s="116"/>
      <c r="AV556" s="116"/>
      <c r="AW556" s="116"/>
      <c r="AX556" s="116"/>
      <c r="AY556" s="116"/>
      <c r="AZ556" s="116"/>
      <c r="BA556" s="116"/>
      <c r="BB556" s="116"/>
      <c r="BC556" s="116"/>
      <c r="BD556" s="116"/>
      <c r="BE556" s="116"/>
      <c r="BF556" s="116"/>
      <c r="BG556" s="116"/>
      <c r="BH556" s="116"/>
      <c r="BI556" s="116"/>
      <c r="BJ556" s="116"/>
      <c r="BK556" s="117"/>
    </row>
    <row r="557" spans="1:63" s="3" customFormat="1">
      <c r="A557" s="36"/>
      <c r="B557" s="36"/>
      <c r="C557" s="36"/>
      <c r="D557" s="36"/>
      <c r="E557" s="36"/>
      <c r="F557" s="36"/>
      <c r="G557" s="36"/>
      <c r="H557" s="36"/>
      <c r="I557" s="36"/>
      <c r="J557" s="36"/>
      <c r="K557" s="36"/>
      <c r="L557" s="36"/>
      <c r="M557" s="36"/>
      <c r="N557" s="36"/>
      <c r="O557" s="36"/>
      <c r="P557" s="36"/>
      <c r="Q557" s="36"/>
      <c r="R557" s="36"/>
      <c r="S557" s="36"/>
      <c r="T557" s="16"/>
      <c r="U557" s="16"/>
      <c r="V557" s="16"/>
      <c r="W557" s="16"/>
      <c r="X557" s="16"/>
      <c r="Y557" s="16"/>
      <c r="Z557" s="16"/>
      <c r="AA557" s="16"/>
      <c r="AB557" s="16"/>
      <c r="AC557" s="16"/>
      <c r="AD557" s="16"/>
      <c r="AE557" s="16"/>
      <c r="AF557" s="16"/>
      <c r="AG557" s="16"/>
      <c r="AH557" s="16"/>
      <c r="AI557" s="16"/>
      <c r="AJ557" s="16"/>
      <c r="AK557" s="16"/>
      <c r="AL557" s="16"/>
      <c r="AM557" s="16"/>
      <c r="AN557" s="16"/>
      <c r="AO557" s="16"/>
      <c r="AP557" s="16"/>
      <c r="AQ557" s="16"/>
      <c r="AR557" s="16"/>
      <c r="AS557" s="16"/>
      <c r="AT557" s="116"/>
      <c r="AU557" s="116"/>
      <c r="AV557" s="116"/>
      <c r="AW557" s="116"/>
      <c r="AX557" s="116"/>
      <c r="AY557" s="116"/>
      <c r="AZ557" s="116"/>
      <c r="BA557" s="116"/>
      <c r="BB557" s="116"/>
      <c r="BC557" s="116"/>
      <c r="BD557" s="116"/>
      <c r="BE557" s="116"/>
      <c r="BF557" s="116"/>
      <c r="BG557" s="116"/>
      <c r="BH557" s="116"/>
      <c r="BI557" s="116"/>
      <c r="BJ557" s="116"/>
      <c r="BK557" s="117"/>
    </row>
    <row r="558" spans="1:63" s="3" customFormat="1">
      <c r="A558" s="36"/>
      <c r="B558" s="36"/>
      <c r="C558" s="36"/>
      <c r="D558" s="36"/>
      <c r="E558" s="36"/>
      <c r="F558" s="36"/>
      <c r="G558" s="36"/>
      <c r="H558" s="36"/>
      <c r="I558" s="36"/>
      <c r="J558" s="36"/>
      <c r="K558" s="36"/>
      <c r="L558" s="36"/>
      <c r="M558" s="36"/>
      <c r="N558" s="36"/>
      <c r="O558" s="36"/>
      <c r="P558" s="36"/>
      <c r="Q558" s="36"/>
      <c r="R558" s="36"/>
      <c r="S558" s="36"/>
      <c r="T558" s="16"/>
      <c r="U558" s="16"/>
      <c r="V558" s="16"/>
      <c r="W558" s="16"/>
      <c r="X558" s="16"/>
      <c r="Y558" s="16"/>
      <c r="Z558" s="16"/>
      <c r="AA558" s="16"/>
      <c r="AB558" s="16"/>
      <c r="AC558" s="16"/>
      <c r="AD558" s="16"/>
      <c r="AE558" s="16"/>
      <c r="AF558" s="16"/>
      <c r="AG558" s="16"/>
      <c r="AH558" s="16"/>
      <c r="AI558" s="16"/>
      <c r="AJ558" s="16"/>
      <c r="AK558" s="16"/>
      <c r="AL558" s="16"/>
      <c r="AM558" s="16"/>
      <c r="AN558" s="16"/>
      <c r="AO558" s="16"/>
      <c r="AP558" s="16"/>
      <c r="AQ558" s="16"/>
      <c r="AR558" s="16"/>
      <c r="AS558" s="16"/>
      <c r="AT558" s="116"/>
      <c r="AU558" s="116"/>
      <c r="AV558" s="116"/>
      <c r="AW558" s="116"/>
      <c r="AX558" s="116"/>
      <c r="AY558" s="116"/>
      <c r="AZ558" s="116"/>
      <c r="BA558" s="116"/>
      <c r="BB558" s="116"/>
      <c r="BC558" s="116"/>
      <c r="BD558" s="116"/>
      <c r="BE558" s="116"/>
      <c r="BF558" s="116"/>
      <c r="BG558" s="116"/>
      <c r="BH558" s="116"/>
      <c r="BI558" s="116"/>
      <c r="BJ558" s="116"/>
      <c r="BK558" s="117"/>
    </row>
    <row r="559" spans="1:63" s="3" customFormat="1">
      <c r="A559" s="36"/>
      <c r="B559" s="36"/>
      <c r="C559" s="36"/>
      <c r="D559" s="36"/>
      <c r="E559" s="36"/>
      <c r="F559" s="36"/>
      <c r="G559" s="36"/>
      <c r="H559" s="36"/>
      <c r="I559" s="36"/>
      <c r="J559" s="36"/>
      <c r="K559" s="36"/>
      <c r="L559" s="36"/>
      <c r="M559" s="36"/>
      <c r="N559" s="36"/>
      <c r="O559" s="36"/>
      <c r="P559" s="36"/>
      <c r="Q559" s="36"/>
      <c r="R559" s="36"/>
      <c r="S559" s="36"/>
      <c r="T559" s="16"/>
      <c r="U559" s="16"/>
      <c r="V559" s="16"/>
      <c r="W559" s="16"/>
      <c r="X559" s="16"/>
      <c r="Y559" s="16"/>
      <c r="Z559" s="16"/>
      <c r="AA559" s="16"/>
      <c r="AB559" s="16"/>
      <c r="AC559" s="16"/>
      <c r="AD559" s="16"/>
      <c r="AE559" s="16"/>
      <c r="AF559" s="16"/>
      <c r="AG559" s="16"/>
      <c r="AH559" s="16"/>
      <c r="AI559" s="16"/>
      <c r="AJ559" s="16"/>
      <c r="AK559" s="16"/>
      <c r="AL559" s="16"/>
      <c r="AM559" s="16"/>
      <c r="AN559" s="16"/>
      <c r="AO559" s="16"/>
      <c r="AP559" s="16"/>
      <c r="AQ559" s="16"/>
      <c r="AR559" s="16"/>
      <c r="AS559" s="16"/>
      <c r="AT559" s="116"/>
      <c r="AU559" s="116"/>
      <c r="AV559" s="116"/>
      <c r="AW559" s="116"/>
      <c r="AX559" s="116"/>
      <c r="AY559" s="116"/>
      <c r="AZ559" s="116"/>
      <c r="BA559" s="116"/>
      <c r="BB559" s="116"/>
      <c r="BC559" s="116"/>
      <c r="BD559" s="116"/>
      <c r="BE559" s="116"/>
      <c r="BF559" s="116"/>
      <c r="BG559" s="116"/>
      <c r="BH559" s="116"/>
      <c r="BI559" s="116"/>
      <c r="BJ559" s="116"/>
      <c r="BK559" s="117"/>
    </row>
    <row r="560" spans="1:63" s="3" customFormat="1">
      <c r="A560" s="36"/>
      <c r="B560" s="36"/>
      <c r="C560" s="36"/>
      <c r="D560" s="36"/>
      <c r="E560" s="36"/>
      <c r="F560" s="36"/>
      <c r="G560" s="36"/>
      <c r="H560" s="36"/>
      <c r="I560" s="36"/>
      <c r="J560" s="36"/>
      <c r="K560" s="36"/>
      <c r="L560" s="36"/>
      <c r="M560" s="36"/>
      <c r="N560" s="36"/>
      <c r="O560" s="36"/>
      <c r="P560" s="36"/>
      <c r="Q560" s="36"/>
      <c r="R560" s="36"/>
      <c r="S560" s="36"/>
      <c r="T560" s="16"/>
      <c r="U560" s="16"/>
      <c r="V560" s="16"/>
      <c r="W560" s="16"/>
      <c r="X560" s="16"/>
      <c r="Y560" s="16"/>
      <c r="Z560" s="16"/>
      <c r="AA560" s="16"/>
      <c r="AB560" s="16"/>
      <c r="AC560" s="16"/>
      <c r="AD560" s="16"/>
      <c r="AE560" s="16"/>
      <c r="AF560" s="16"/>
      <c r="AG560" s="16"/>
      <c r="AH560" s="16"/>
      <c r="AI560" s="16"/>
      <c r="AJ560" s="16"/>
      <c r="AK560" s="16"/>
      <c r="AL560" s="16"/>
      <c r="AM560" s="16"/>
      <c r="AN560" s="16"/>
      <c r="AO560" s="16"/>
      <c r="AP560" s="16"/>
      <c r="AQ560" s="16"/>
      <c r="AR560" s="16"/>
      <c r="AS560" s="16"/>
      <c r="AT560" s="116"/>
      <c r="AU560" s="116"/>
      <c r="AV560" s="116"/>
      <c r="AW560" s="116"/>
      <c r="AX560" s="116"/>
      <c r="AY560" s="116"/>
      <c r="AZ560" s="116"/>
      <c r="BA560" s="116"/>
      <c r="BB560" s="116"/>
      <c r="BC560" s="116"/>
      <c r="BD560" s="116"/>
      <c r="BE560" s="116"/>
      <c r="BF560" s="116"/>
      <c r="BG560" s="116"/>
      <c r="BH560" s="116"/>
      <c r="BI560" s="116"/>
      <c r="BJ560" s="116"/>
      <c r="BK560" s="117"/>
    </row>
    <row r="561" spans="1:63" s="3" customFormat="1">
      <c r="A561" s="36"/>
      <c r="B561" s="36"/>
      <c r="C561" s="36"/>
      <c r="D561" s="36"/>
      <c r="E561" s="36"/>
      <c r="F561" s="36"/>
      <c r="G561" s="36"/>
      <c r="H561" s="36"/>
      <c r="I561" s="36"/>
      <c r="J561" s="36"/>
      <c r="K561" s="36"/>
      <c r="L561" s="36"/>
      <c r="M561" s="36"/>
      <c r="N561" s="36"/>
      <c r="O561" s="36"/>
      <c r="P561" s="36"/>
      <c r="Q561" s="36"/>
      <c r="R561" s="36"/>
      <c r="S561" s="36"/>
      <c r="T561" s="16"/>
      <c r="U561" s="16"/>
      <c r="V561" s="16"/>
      <c r="W561" s="16"/>
      <c r="X561" s="16"/>
      <c r="Y561" s="16"/>
      <c r="Z561" s="16"/>
      <c r="AA561" s="16"/>
      <c r="AB561" s="16"/>
      <c r="AC561" s="16"/>
      <c r="AD561" s="16"/>
      <c r="AE561" s="16"/>
      <c r="AF561" s="16"/>
      <c r="AG561" s="16"/>
      <c r="AH561" s="16"/>
      <c r="AI561" s="16"/>
      <c r="AJ561" s="16"/>
      <c r="AK561" s="16"/>
      <c r="AL561" s="16"/>
      <c r="AM561" s="16"/>
      <c r="AN561" s="16"/>
      <c r="AO561" s="16"/>
      <c r="AP561" s="16"/>
      <c r="AQ561" s="16"/>
      <c r="AR561" s="16"/>
      <c r="AS561" s="16"/>
      <c r="AT561" s="116"/>
      <c r="AU561" s="116"/>
      <c r="AV561" s="116"/>
      <c r="AW561" s="116"/>
      <c r="AX561" s="116"/>
      <c r="AY561" s="116"/>
      <c r="AZ561" s="116"/>
      <c r="BA561" s="116"/>
      <c r="BB561" s="116"/>
      <c r="BC561" s="116"/>
      <c r="BD561" s="116"/>
      <c r="BE561" s="116"/>
      <c r="BF561" s="116"/>
      <c r="BG561" s="116"/>
      <c r="BH561" s="116"/>
      <c r="BI561" s="116"/>
      <c r="BJ561" s="116"/>
      <c r="BK561" s="117"/>
    </row>
    <row r="562" spans="1:63" s="3" customFormat="1">
      <c r="A562" s="36"/>
      <c r="B562" s="36"/>
      <c r="C562" s="36"/>
      <c r="D562" s="36"/>
      <c r="E562" s="36"/>
      <c r="F562" s="36"/>
      <c r="G562" s="36"/>
      <c r="H562" s="36"/>
      <c r="I562" s="36"/>
      <c r="J562" s="36"/>
      <c r="K562" s="36"/>
      <c r="L562" s="36"/>
      <c r="M562" s="36"/>
      <c r="N562" s="36"/>
      <c r="O562" s="36"/>
      <c r="P562" s="36"/>
      <c r="Q562" s="36"/>
      <c r="R562" s="36"/>
      <c r="S562" s="36"/>
      <c r="T562" s="16"/>
      <c r="U562" s="16"/>
      <c r="V562" s="16"/>
      <c r="W562" s="16"/>
      <c r="X562" s="16"/>
      <c r="Y562" s="16"/>
      <c r="Z562" s="16"/>
      <c r="AA562" s="16"/>
      <c r="AB562" s="16"/>
      <c r="AC562" s="16"/>
      <c r="AD562" s="16"/>
      <c r="AE562" s="16"/>
      <c r="AF562" s="16"/>
      <c r="AG562" s="16"/>
      <c r="AH562" s="16"/>
      <c r="AI562" s="16"/>
      <c r="AJ562" s="16"/>
      <c r="AK562" s="16"/>
      <c r="AL562" s="16"/>
      <c r="AM562" s="16"/>
      <c r="AN562" s="16"/>
      <c r="AO562" s="16"/>
      <c r="AP562" s="16"/>
      <c r="AQ562" s="16"/>
      <c r="AR562" s="16"/>
      <c r="AS562" s="16"/>
      <c r="AT562" s="116"/>
      <c r="AU562" s="116"/>
      <c r="AV562" s="116"/>
      <c r="AW562" s="116"/>
      <c r="AX562" s="116"/>
      <c r="AY562" s="116"/>
      <c r="AZ562" s="116"/>
      <c r="BA562" s="116"/>
      <c r="BB562" s="116"/>
      <c r="BC562" s="116"/>
      <c r="BD562" s="116"/>
      <c r="BE562" s="116"/>
      <c r="BF562" s="116"/>
      <c r="BG562" s="116"/>
      <c r="BH562" s="116"/>
      <c r="BI562" s="116"/>
      <c r="BJ562" s="116"/>
      <c r="BK562" s="117"/>
    </row>
    <row r="563" spans="1:63" s="3" customFormat="1">
      <c r="A563" s="36"/>
      <c r="B563" s="36"/>
      <c r="C563" s="36"/>
      <c r="D563" s="36"/>
      <c r="E563" s="36"/>
      <c r="F563" s="36"/>
      <c r="G563" s="36"/>
      <c r="H563" s="36"/>
      <c r="I563" s="36"/>
      <c r="J563" s="36"/>
      <c r="K563" s="36"/>
      <c r="L563" s="36"/>
      <c r="M563" s="36"/>
      <c r="N563" s="36"/>
      <c r="O563" s="36"/>
      <c r="P563" s="36"/>
      <c r="Q563" s="36"/>
      <c r="R563" s="36"/>
      <c r="S563" s="36"/>
      <c r="T563" s="16"/>
      <c r="U563" s="16"/>
      <c r="V563" s="16"/>
      <c r="W563" s="16"/>
      <c r="X563" s="16"/>
      <c r="Y563" s="16"/>
      <c r="Z563" s="16"/>
      <c r="AA563" s="16"/>
      <c r="AB563" s="16"/>
      <c r="AC563" s="16"/>
      <c r="AD563" s="16"/>
      <c r="AE563" s="16"/>
      <c r="AF563" s="16"/>
      <c r="AG563" s="16"/>
      <c r="AH563" s="16"/>
      <c r="AI563" s="16"/>
      <c r="AJ563" s="16"/>
      <c r="AK563" s="16"/>
      <c r="AL563" s="16"/>
      <c r="AM563" s="16"/>
      <c r="AN563" s="16"/>
      <c r="AO563" s="16"/>
      <c r="AP563" s="16"/>
      <c r="AQ563" s="16"/>
      <c r="AR563" s="16"/>
      <c r="AS563" s="16"/>
      <c r="AT563" s="116"/>
      <c r="AU563" s="116"/>
      <c r="AV563" s="116"/>
      <c r="AW563" s="116"/>
      <c r="AX563" s="116"/>
      <c r="AY563" s="116"/>
      <c r="AZ563" s="116"/>
      <c r="BA563" s="116"/>
      <c r="BB563" s="116"/>
      <c r="BC563" s="116"/>
      <c r="BD563" s="116"/>
      <c r="BE563" s="116"/>
      <c r="BF563" s="116"/>
      <c r="BG563" s="116"/>
      <c r="BH563" s="116"/>
      <c r="BI563" s="116"/>
      <c r="BJ563" s="116"/>
      <c r="BK563" s="117"/>
    </row>
    <row r="564" spans="1:63" s="3" customFormat="1">
      <c r="A564" s="36"/>
      <c r="B564" s="36"/>
      <c r="C564" s="36"/>
      <c r="D564" s="36"/>
      <c r="E564" s="36"/>
      <c r="F564" s="36"/>
      <c r="G564" s="36"/>
      <c r="H564" s="36"/>
      <c r="I564" s="36"/>
      <c r="J564" s="36"/>
      <c r="K564" s="36"/>
      <c r="L564" s="36"/>
      <c r="M564" s="36"/>
      <c r="N564" s="36"/>
      <c r="O564" s="36"/>
      <c r="P564" s="36"/>
      <c r="Q564" s="36"/>
      <c r="R564" s="36"/>
      <c r="S564" s="36"/>
      <c r="T564" s="16"/>
      <c r="U564" s="16"/>
      <c r="V564" s="16"/>
      <c r="W564" s="16"/>
      <c r="X564" s="16"/>
      <c r="Y564" s="16"/>
      <c r="Z564" s="16"/>
      <c r="AA564" s="16"/>
      <c r="AB564" s="16"/>
      <c r="AC564" s="16"/>
      <c r="AD564" s="16"/>
      <c r="AE564" s="16"/>
      <c r="AF564" s="16"/>
      <c r="AG564" s="16"/>
      <c r="AH564" s="16"/>
      <c r="AI564" s="16"/>
      <c r="AJ564" s="16"/>
      <c r="AK564" s="16"/>
      <c r="AL564" s="16"/>
      <c r="AM564" s="16"/>
      <c r="AN564" s="16"/>
      <c r="AO564" s="16"/>
      <c r="AP564" s="16"/>
      <c r="AQ564" s="16"/>
      <c r="AR564" s="16"/>
      <c r="AS564" s="16"/>
      <c r="AT564" s="116"/>
      <c r="AU564" s="116"/>
      <c r="AV564" s="116"/>
      <c r="AW564" s="116"/>
      <c r="AX564" s="116"/>
      <c r="AY564" s="116"/>
      <c r="AZ564" s="116"/>
      <c r="BA564" s="116"/>
      <c r="BB564" s="116"/>
      <c r="BC564" s="116"/>
      <c r="BD564" s="116"/>
      <c r="BE564" s="116"/>
      <c r="BF564" s="116"/>
      <c r="BG564" s="116"/>
      <c r="BH564" s="116"/>
      <c r="BI564" s="116"/>
      <c r="BJ564" s="116"/>
      <c r="BK564" s="117"/>
    </row>
    <row r="565" spans="1:63" s="3" customFormat="1">
      <c r="A565" s="36"/>
      <c r="B565" s="36"/>
      <c r="C565" s="36"/>
      <c r="D565" s="36"/>
      <c r="E565" s="36"/>
      <c r="F565" s="36"/>
      <c r="G565" s="36"/>
      <c r="H565" s="36"/>
      <c r="I565" s="36"/>
      <c r="J565" s="36"/>
      <c r="K565" s="36"/>
      <c r="L565" s="36"/>
      <c r="M565" s="36"/>
      <c r="N565" s="36"/>
      <c r="O565" s="36"/>
      <c r="P565" s="36"/>
      <c r="Q565" s="36"/>
      <c r="R565" s="36"/>
      <c r="S565" s="36"/>
      <c r="T565" s="16"/>
      <c r="U565" s="16"/>
      <c r="V565" s="16"/>
      <c r="W565" s="16"/>
      <c r="X565" s="16"/>
      <c r="Y565" s="16"/>
      <c r="Z565" s="16"/>
      <c r="AA565" s="16"/>
      <c r="AB565" s="16"/>
      <c r="AC565" s="16"/>
      <c r="AD565" s="16"/>
      <c r="AE565" s="16"/>
      <c r="AF565" s="16"/>
      <c r="AG565" s="16"/>
      <c r="AH565" s="16"/>
      <c r="AI565" s="16"/>
      <c r="AJ565" s="16"/>
      <c r="AK565" s="16"/>
      <c r="AL565" s="16"/>
      <c r="AM565" s="16"/>
      <c r="AN565" s="16"/>
      <c r="AO565" s="16"/>
      <c r="AP565" s="16"/>
      <c r="AQ565" s="16"/>
      <c r="AR565" s="16"/>
      <c r="AS565" s="16"/>
      <c r="AT565" s="116"/>
      <c r="AU565" s="116"/>
      <c r="AV565" s="116"/>
      <c r="AW565" s="116"/>
      <c r="AX565" s="116"/>
      <c r="AY565" s="116"/>
      <c r="AZ565" s="116"/>
      <c r="BA565" s="116"/>
      <c r="BB565" s="116"/>
      <c r="BC565" s="116"/>
      <c r="BD565" s="116"/>
      <c r="BE565" s="116"/>
      <c r="BF565" s="116"/>
      <c r="BG565" s="116"/>
      <c r="BH565" s="116"/>
      <c r="BI565" s="116"/>
      <c r="BJ565" s="116"/>
      <c r="BK565" s="117"/>
    </row>
    <row r="566" spans="1:63" s="3" customFormat="1">
      <c r="A566" s="36"/>
      <c r="B566" s="36"/>
      <c r="C566" s="36"/>
      <c r="D566" s="36"/>
      <c r="E566" s="36"/>
      <c r="F566" s="36"/>
      <c r="G566" s="36"/>
      <c r="H566" s="36"/>
      <c r="I566" s="36"/>
      <c r="J566" s="36"/>
      <c r="K566" s="36"/>
      <c r="L566" s="36"/>
      <c r="M566" s="36"/>
      <c r="N566" s="36"/>
      <c r="O566" s="36"/>
      <c r="P566" s="36"/>
      <c r="Q566" s="36"/>
      <c r="R566" s="36"/>
      <c r="S566" s="36"/>
      <c r="T566" s="16"/>
      <c r="U566" s="16"/>
      <c r="V566" s="16"/>
      <c r="W566" s="16"/>
      <c r="X566" s="16"/>
      <c r="Y566" s="16"/>
      <c r="Z566" s="16"/>
      <c r="AA566" s="16"/>
      <c r="AB566" s="16"/>
      <c r="AC566" s="16"/>
      <c r="AD566" s="16"/>
      <c r="AE566" s="16"/>
      <c r="AF566" s="16"/>
      <c r="AG566" s="16"/>
      <c r="AH566" s="16"/>
      <c r="AI566" s="16"/>
      <c r="AJ566" s="16"/>
      <c r="AK566" s="16"/>
      <c r="AL566" s="16"/>
      <c r="AM566" s="16"/>
      <c r="AN566" s="16"/>
      <c r="AO566" s="16"/>
      <c r="AP566" s="16"/>
      <c r="AQ566" s="16"/>
      <c r="AR566" s="16"/>
      <c r="AS566" s="16"/>
      <c r="AT566" s="116"/>
      <c r="AU566" s="116"/>
      <c r="AV566" s="116"/>
      <c r="AW566" s="116"/>
      <c r="AX566" s="116"/>
      <c r="AY566" s="116"/>
      <c r="AZ566" s="116"/>
      <c r="BA566" s="116"/>
      <c r="BB566" s="116"/>
      <c r="BC566" s="116"/>
      <c r="BD566" s="116"/>
      <c r="BE566" s="116"/>
      <c r="BF566" s="116"/>
      <c r="BG566" s="116"/>
      <c r="BH566" s="116"/>
      <c r="BI566" s="116"/>
      <c r="BJ566" s="116"/>
      <c r="BK566" s="117"/>
    </row>
    <row r="567" spans="1:63" s="3" customFormat="1">
      <c r="A567" s="36"/>
      <c r="B567" s="36"/>
      <c r="C567" s="36"/>
      <c r="D567" s="36"/>
      <c r="E567" s="36"/>
      <c r="F567" s="36"/>
      <c r="G567" s="36"/>
      <c r="H567" s="36"/>
      <c r="I567" s="36"/>
      <c r="J567" s="36"/>
      <c r="K567" s="36"/>
      <c r="L567" s="36"/>
      <c r="M567" s="36"/>
      <c r="N567" s="36"/>
      <c r="O567" s="36"/>
      <c r="P567" s="36"/>
      <c r="Q567" s="36"/>
      <c r="R567" s="36"/>
      <c r="S567" s="36"/>
      <c r="T567" s="16"/>
      <c r="U567" s="16"/>
      <c r="V567" s="16"/>
      <c r="W567" s="16"/>
      <c r="X567" s="16"/>
      <c r="Y567" s="16"/>
      <c r="Z567" s="16"/>
      <c r="AA567" s="16"/>
      <c r="AB567" s="16"/>
      <c r="AC567" s="16"/>
      <c r="AD567" s="16"/>
      <c r="AE567" s="16"/>
      <c r="AF567" s="16"/>
      <c r="AG567" s="16"/>
      <c r="AH567" s="16"/>
      <c r="AI567" s="16"/>
      <c r="AJ567" s="16"/>
      <c r="AK567" s="16"/>
      <c r="AL567" s="16"/>
      <c r="AM567" s="16"/>
      <c r="AN567" s="16"/>
      <c r="AO567" s="16"/>
      <c r="AP567" s="16"/>
      <c r="AQ567" s="16"/>
      <c r="AR567" s="16"/>
      <c r="AS567" s="16"/>
      <c r="AT567" s="116"/>
      <c r="AU567" s="116"/>
      <c r="AV567" s="116"/>
      <c r="AW567" s="116"/>
      <c r="AX567" s="116"/>
      <c r="AY567" s="116"/>
      <c r="AZ567" s="116"/>
      <c r="BA567" s="116"/>
      <c r="BB567" s="116"/>
      <c r="BC567" s="116"/>
      <c r="BD567" s="116"/>
      <c r="BE567" s="116"/>
      <c r="BF567" s="116"/>
      <c r="BG567" s="116"/>
      <c r="BH567" s="116"/>
      <c r="BI567" s="116"/>
      <c r="BJ567" s="116"/>
      <c r="BK567" s="117"/>
    </row>
    <row r="568" spans="1:63" s="3" customFormat="1">
      <c r="A568" s="36"/>
      <c r="B568" s="36"/>
      <c r="C568" s="36"/>
      <c r="D568" s="36"/>
      <c r="E568" s="36"/>
      <c r="F568" s="36"/>
      <c r="G568" s="36"/>
      <c r="H568" s="36"/>
      <c r="I568" s="36"/>
      <c r="J568" s="36"/>
      <c r="K568" s="36"/>
      <c r="L568" s="36"/>
      <c r="M568" s="36"/>
      <c r="N568" s="36"/>
      <c r="O568" s="36"/>
      <c r="P568" s="36"/>
      <c r="Q568" s="36"/>
      <c r="R568" s="36"/>
      <c r="S568" s="36"/>
      <c r="T568" s="16"/>
      <c r="U568" s="16"/>
      <c r="V568" s="16"/>
      <c r="W568" s="16"/>
      <c r="X568" s="16"/>
      <c r="Y568" s="16"/>
      <c r="Z568" s="16"/>
      <c r="AA568" s="16"/>
      <c r="AB568" s="16"/>
      <c r="AC568" s="16"/>
      <c r="AD568" s="16"/>
      <c r="AE568" s="16"/>
      <c r="AF568" s="16"/>
      <c r="AG568" s="16"/>
      <c r="AH568" s="16"/>
      <c r="AI568" s="16"/>
      <c r="AJ568" s="16"/>
      <c r="AK568" s="16"/>
      <c r="AL568" s="16"/>
      <c r="AM568" s="16"/>
      <c r="AN568" s="16"/>
      <c r="AO568" s="16"/>
      <c r="AP568" s="16"/>
      <c r="AQ568" s="16"/>
      <c r="AR568" s="16"/>
      <c r="AS568" s="16"/>
      <c r="AT568" s="116"/>
      <c r="AU568" s="116"/>
      <c r="AV568" s="116"/>
      <c r="AW568" s="116"/>
      <c r="AX568" s="116"/>
      <c r="AY568" s="116"/>
      <c r="AZ568" s="116"/>
      <c r="BA568" s="116"/>
      <c r="BB568" s="116"/>
      <c r="BC568" s="116"/>
      <c r="BD568" s="116"/>
      <c r="BE568" s="116"/>
      <c r="BF568" s="116"/>
      <c r="BG568" s="116"/>
      <c r="BH568" s="116"/>
      <c r="BI568" s="116"/>
      <c r="BJ568" s="116"/>
      <c r="BK568" s="117"/>
    </row>
    <row r="569" spans="1:63" s="3" customFormat="1">
      <c r="A569" s="36"/>
      <c r="B569" s="36"/>
      <c r="C569" s="36"/>
      <c r="D569" s="36"/>
      <c r="E569" s="36"/>
      <c r="F569" s="36"/>
      <c r="G569" s="36"/>
      <c r="H569" s="36"/>
      <c r="I569" s="36"/>
      <c r="J569" s="36"/>
      <c r="K569" s="36"/>
      <c r="L569" s="36"/>
      <c r="M569" s="36"/>
      <c r="N569" s="36"/>
      <c r="O569" s="36"/>
      <c r="P569" s="36"/>
      <c r="Q569" s="36"/>
      <c r="R569" s="36"/>
      <c r="S569" s="36"/>
      <c r="T569" s="16"/>
      <c r="U569" s="16"/>
      <c r="V569" s="16"/>
      <c r="W569" s="16"/>
      <c r="X569" s="16"/>
      <c r="Y569" s="16"/>
      <c r="Z569" s="16"/>
      <c r="AA569" s="16"/>
      <c r="AB569" s="16"/>
      <c r="AC569" s="16"/>
      <c r="AD569" s="16"/>
      <c r="AE569" s="16"/>
      <c r="AF569" s="16"/>
      <c r="AG569" s="16"/>
      <c r="AH569" s="16"/>
      <c r="AI569" s="16"/>
      <c r="AJ569" s="16"/>
      <c r="AK569" s="16"/>
      <c r="AL569" s="16"/>
      <c r="AM569" s="16"/>
      <c r="AN569" s="16"/>
      <c r="AO569" s="16"/>
      <c r="AP569" s="16"/>
      <c r="AQ569" s="16"/>
      <c r="AR569" s="16"/>
      <c r="AS569" s="16"/>
      <c r="AT569" s="116"/>
      <c r="AU569" s="116"/>
      <c r="AV569" s="116"/>
      <c r="AW569" s="116"/>
      <c r="AX569" s="116"/>
      <c r="AY569" s="116"/>
      <c r="AZ569" s="116"/>
      <c r="BA569" s="116"/>
      <c r="BB569" s="116"/>
      <c r="BC569" s="116"/>
      <c r="BD569" s="116"/>
      <c r="BE569" s="116"/>
      <c r="BF569" s="116"/>
      <c r="BG569" s="116"/>
      <c r="BH569" s="116"/>
      <c r="BI569" s="116"/>
      <c r="BJ569" s="116"/>
      <c r="BK569" s="117"/>
    </row>
    <row r="570" spans="1:63" s="3" customFormat="1">
      <c r="A570" s="36"/>
      <c r="B570" s="36"/>
      <c r="C570" s="36"/>
      <c r="D570" s="36"/>
      <c r="E570" s="36"/>
      <c r="F570" s="36"/>
      <c r="G570" s="36"/>
      <c r="H570" s="36"/>
      <c r="I570" s="36"/>
      <c r="J570" s="36"/>
      <c r="K570" s="36"/>
      <c r="L570" s="36"/>
      <c r="M570" s="36"/>
      <c r="N570" s="36"/>
      <c r="O570" s="36"/>
      <c r="P570" s="36"/>
      <c r="Q570" s="36"/>
      <c r="R570" s="36"/>
      <c r="S570" s="36"/>
      <c r="T570" s="16"/>
      <c r="U570" s="16"/>
      <c r="V570" s="16"/>
      <c r="W570" s="16"/>
      <c r="X570" s="16"/>
      <c r="Y570" s="16"/>
      <c r="Z570" s="16"/>
      <c r="AA570" s="16"/>
      <c r="AB570" s="16"/>
      <c r="AC570" s="16"/>
      <c r="AD570" s="16"/>
      <c r="AE570" s="16"/>
      <c r="AF570" s="16"/>
      <c r="AG570" s="16"/>
      <c r="AH570" s="16"/>
      <c r="AI570" s="16"/>
      <c r="AJ570" s="16"/>
      <c r="AK570" s="16"/>
      <c r="AL570" s="16"/>
      <c r="AM570" s="16"/>
      <c r="AN570" s="16"/>
      <c r="AO570" s="16"/>
      <c r="AP570" s="16"/>
      <c r="AQ570" s="16"/>
      <c r="AR570" s="16"/>
      <c r="AS570" s="16"/>
      <c r="AT570" s="116"/>
      <c r="AU570" s="116"/>
      <c r="AV570" s="116"/>
      <c r="AW570" s="116"/>
      <c r="AX570" s="116"/>
      <c r="AY570" s="116"/>
      <c r="AZ570" s="116"/>
      <c r="BA570" s="116"/>
      <c r="BB570" s="116"/>
      <c r="BC570" s="116"/>
      <c r="BD570" s="116"/>
      <c r="BE570" s="116"/>
      <c r="BF570" s="116"/>
      <c r="BG570" s="116"/>
      <c r="BH570" s="116"/>
      <c r="BI570" s="116"/>
      <c r="BJ570" s="116"/>
      <c r="BK570" s="117"/>
    </row>
    <row r="571" spans="1:63" s="3" customFormat="1">
      <c r="A571" s="36"/>
      <c r="B571" s="36"/>
      <c r="C571" s="36"/>
      <c r="D571" s="36"/>
      <c r="E571" s="36"/>
      <c r="F571" s="36"/>
      <c r="G571" s="36"/>
      <c r="H571" s="36"/>
      <c r="I571" s="36"/>
      <c r="J571" s="36"/>
      <c r="K571" s="36"/>
      <c r="L571" s="36"/>
      <c r="M571" s="36"/>
      <c r="N571" s="36"/>
      <c r="O571" s="36"/>
      <c r="P571" s="36"/>
      <c r="Q571" s="36"/>
      <c r="R571" s="36"/>
      <c r="S571" s="36"/>
      <c r="T571" s="16"/>
      <c r="U571" s="16"/>
      <c r="V571" s="16"/>
      <c r="W571" s="16"/>
      <c r="X571" s="16"/>
      <c r="Y571" s="16"/>
      <c r="Z571" s="16"/>
      <c r="AA571" s="16"/>
      <c r="AB571" s="16"/>
      <c r="AC571" s="16"/>
      <c r="AD571" s="16"/>
      <c r="AE571" s="16"/>
      <c r="AF571" s="16"/>
      <c r="AG571" s="16"/>
      <c r="AH571" s="16"/>
      <c r="AI571" s="16"/>
      <c r="AJ571" s="16"/>
      <c r="AK571" s="16"/>
      <c r="AL571" s="16"/>
      <c r="AM571" s="16"/>
      <c r="AN571" s="16"/>
      <c r="AO571" s="16"/>
      <c r="AP571" s="16"/>
      <c r="AQ571" s="16"/>
      <c r="AR571" s="16"/>
      <c r="AS571" s="16"/>
      <c r="AT571" s="116"/>
      <c r="AU571" s="116"/>
      <c r="AV571" s="116"/>
      <c r="AW571" s="116"/>
      <c r="AX571" s="116"/>
      <c r="AY571" s="116"/>
      <c r="AZ571" s="116"/>
      <c r="BA571" s="116"/>
      <c r="BB571" s="116"/>
      <c r="BC571" s="116"/>
      <c r="BD571" s="116"/>
      <c r="BE571" s="116"/>
      <c r="BF571" s="116"/>
      <c r="BG571" s="116"/>
      <c r="BH571" s="116"/>
      <c r="BI571" s="116"/>
      <c r="BJ571" s="116"/>
      <c r="BK571" s="117"/>
    </row>
    <row r="572" spans="1:63" s="3" customFormat="1">
      <c r="A572" s="36"/>
      <c r="B572" s="36"/>
      <c r="C572" s="36"/>
      <c r="D572" s="36"/>
      <c r="E572" s="36"/>
      <c r="F572" s="36"/>
      <c r="G572" s="36"/>
      <c r="H572" s="36"/>
      <c r="I572" s="36"/>
      <c r="J572" s="36"/>
      <c r="K572" s="36"/>
      <c r="L572" s="36"/>
      <c r="M572" s="36"/>
      <c r="N572" s="36"/>
      <c r="O572" s="36"/>
      <c r="P572" s="36"/>
      <c r="Q572" s="36"/>
      <c r="R572" s="36"/>
      <c r="S572" s="36"/>
      <c r="T572" s="16"/>
      <c r="U572" s="16"/>
      <c r="V572" s="16"/>
      <c r="W572" s="16"/>
      <c r="X572" s="16"/>
      <c r="Y572" s="16"/>
      <c r="Z572" s="16"/>
      <c r="AA572" s="16"/>
      <c r="AB572" s="16"/>
      <c r="AC572" s="16"/>
      <c r="AD572" s="16"/>
      <c r="AE572" s="16"/>
      <c r="AF572" s="16"/>
      <c r="AG572" s="16"/>
      <c r="AH572" s="16"/>
      <c r="AI572" s="16"/>
      <c r="AJ572" s="16"/>
      <c r="AK572" s="16"/>
      <c r="AL572" s="16"/>
      <c r="AM572" s="16"/>
      <c r="AN572" s="16"/>
      <c r="AO572" s="16"/>
      <c r="AP572" s="16"/>
      <c r="AQ572" s="16"/>
      <c r="AR572" s="16"/>
      <c r="AS572" s="16"/>
      <c r="AT572" s="116"/>
      <c r="AU572" s="116"/>
      <c r="AV572" s="116"/>
      <c r="AW572" s="116"/>
      <c r="AX572" s="116"/>
      <c r="AY572" s="116"/>
      <c r="AZ572" s="116"/>
      <c r="BA572" s="116"/>
      <c r="BB572" s="116"/>
      <c r="BC572" s="116"/>
      <c r="BD572" s="116"/>
      <c r="BE572" s="116"/>
      <c r="BF572" s="116"/>
      <c r="BG572" s="116"/>
      <c r="BH572" s="116"/>
      <c r="BI572" s="116"/>
      <c r="BJ572" s="116"/>
      <c r="BK572" s="117"/>
    </row>
    <row r="573" spans="1:63" s="3" customFormat="1">
      <c r="A573" s="36"/>
      <c r="B573" s="36"/>
      <c r="C573" s="36"/>
      <c r="D573" s="36"/>
      <c r="E573" s="36"/>
      <c r="F573" s="36"/>
      <c r="G573" s="36"/>
      <c r="H573" s="36"/>
      <c r="I573" s="36"/>
      <c r="J573" s="36"/>
      <c r="K573" s="36"/>
      <c r="L573" s="36"/>
      <c r="M573" s="36"/>
      <c r="N573" s="36"/>
      <c r="O573" s="36"/>
      <c r="P573" s="36"/>
      <c r="Q573" s="36"/>
      <c r="R573" s="36"/>
      <c r="S573" s="36"/>
      <c r="T573" s="16"/>
      <c r="U573" s="16"/>
      <c r="V573" s="16"/>
      <c r="W573" s="16"/>
      <c r="X573" s="16"/>
      <c r="Y573" s="16"/>
      <c r="Z573" s="16"/>
      <c r="AA573" s="16"/>
      <c r="AB573" s="16"/>
      <c r="AC573" s="16"/>
      <c r="AD573" s="16"/>
      <c r="AE573" s="16"/>
      <c r="AF573" s="16"/>
      <c r="AG573" s="16"/>
      <c r="AH573" s="16"/>
      <c r="AI573" s="16"/>
      <c r="AJ573" s="16"/>
      <c r="AK573" s="16"/>
      <c r="AL573" s="16"/>
      <c r="AM573" s="16"/>
      <c r="AN573" s="16"/>
      <c r="AO573" s="16"/>
      <c r="AP573" s="16"/>
      <c r="AQ573" s="16"/>
      <c r="AR573" s="16"/>
      <c r="AS573" s="16"/>
      <c r="AT573" s="116"/>
      <c r="AU573" s="116"/>
      <c r="AV573" s="116"/>
      <c r="AW573" s="116"/>
      <c r="AX573" s="116"/>
      <c r="AY573" s="116"/>
      <c r="AZ573" s="116"/>
      <c r="BA573" s="116"/>
      <c r="BB573" s="116"/>
      <c r="BC573" s="116"/>
      <c r="BD573" s="116"/>
      <c r="BE573" s="116"/>
      <c r="BF573" s="116"/>
      <c r="BG573" s="116"/>
      <c r="BH573" s="116"/>
      <c r="BI573" s="116"/>
      <c r="BJ573" s="116"/>
      <c r="BK573" s="117"/>
    </row>
    <row r="574" spans="1:63" s="3" customFormat="1">
      <c r="A574" s="36"/>
      <c r="B574" s="36"/>
      <c r="C574" s="36"/>
      <c r="D574" s="36"/>
      <c r="E574" s="36"/>
      <c r="F574" s="36"/>
      <c r="G574" s="36"/>
      <c r="H574" s="36"/>
      <c r="I574" s="36"/>
      <c r="J574" s="36"/>
      <c r="K574" s="36"/>
      <c r="L574" s="36"/>
      <c r="M574" s="36"/>
      <c r="N574" s="36"/>
      <c r="O574" s="36"/>
      <c r="P574" s="36"/>
      <c r="Q574" s="36"/>
      <c r="R574" s="36"/>
      <c r="S574" s="36"/>
      <c r="T574" s="16"/>
      <c r="U574" s="16"/>
      <c r="V574" s="16"/>
      <c r="W574" s="16"/>
      <c r="X574" s="16"/>
      <c r="Y574" s="16"/>
      <c r="Z574" s="16"/>
      <c r="AA574" s="16"/>
      <c r="AB574" s="16"/>
      <c r="AC574" s="16"/>
      <c r="AD574" s="16"/>
      <c r="AE574" s="16"/>
      <c r="AF574" s="16"/>
      <c r="AG574" s="16"/>
      <c r="AH574" s="16"/>
      <c r="AI574" s="16"/>
      <c r="AJ574" s="16"/>
      <c r="AK574" s="16"/>
      <c r="AL574" s="16"/>
      <c r="AM574" s="16"/>
      <c r="AN574" s="16"/>
      <c r="AO574" s="16"/>
      <c r="AP574" s="16"/>
      <c r="AQ574" s="16"/>
      <c r="AR574" s="16"/>
      <c r="AS574" s="16"/>
      <c r="AT574" s="116"/>
      <c r="AU574" s="116"/>
      <c r="AV574" s="116"/>
      <c r="AW574" s="116"/>
      <c r="AX574" s="116"/>
      <c r="AY574" s="116"/>
      <c r="AZ574" s="116"/>
      <c r="BA574" s="116"/>
      <c r="BB574" s="116"/>
      <c r="BC574" s="116"/>
      <c r="BD574" s="116"/>
      <c r="BE574" s="116"/>
      <c r="BF574" s="116"/>
      <c r="BG574" s="116"/>
      <c r="BH574" s="116"/>
      <c r="BI574" s="116"/>
      <c r="BJ574" s="116"/>
      <c r="BK574" s="117"/>
    </row>
    <row r="575" spans="1:63" s="3" customFormat="1">
      <c r="A575" s="36"/>
      <c r="B575" s="36"/>
      <c r="C575" s="36"/>
      <c r="D575" s="36"/>
      <c r="E575" s="36"/>
      <c r="F575" s="36"/>
      <c r="G575" s="36"/>
      <c r="H575" s="36"/>
      <c r="I575" s="36"/>
      <c r="J575" s="36"/>
      <c r="K575" s="36"/>
      <c r="L575" s="36"/>
      <c r="M575" s="36"/>
      <c r="N575" s="36"/>
      <c r="O575" s="36"/>
      <c r="P575" s="36"/>
      <c r="Q575" s="36"/>
      <c r="R575" s="36"/>
      <c r="S575" s="36"/>
      <c r="T575" s="16"/>
      <c r="U575" s="16"/>
      <c r="V575" s="16"/>
      <c r="W575" s="16"/>
      <c r="X575" s="16"/>
      <c r="Y575" s="16"/>
      <c r="Z575" s="16"/>
      <c r="AA575" s="16"/>
      <c r="AB575" s="16"/>
      <c r="AC575" s="16"/>
      <c r="AD575" s="16"/>
      <c r="AE575" s="16"/>
      <c r="AF575" s="16"/>
      <c r="AG575" s="16"/>
      <c r="AH575" s="16"/>
      <c r="AI575" s="16"/>
      <c r="AJ575" s="16"/>
      <c r="AK575" s="16"/>
      <c r="AL575" s="16"/>
      <c r="AM575" s="16"/>
      <c r="AN575" s="16"/>
      <c r="AO575" s="16"/>
      <c r="AP575" s="16"/>
      <c r="AQ575" s="16"/>
      <c r="AR575" s="16"/>
      <c r="AS575" s="16"/>
      <c r="AT575" s="116"/>
      <c r="AU575" s="116"/>
      <c r="AV575" s="116"/>
      <c r="AW575" s="116"/>
      <c r="AX575" s="116"/>
      <c r="AY575" s="116"/>
      <c r="AZ575" s="116"/>
      <c r="BA575" s="116"/>
      <c r="BB575" s="116"/>
      <c r="BC575" s="116"/>
      <c r="BD575" s="116"/>
      <c r="BE575" s="116"/>
      <c r="BF575" s="116"/>
      <c r="BG575" s="116"/>
      <c r="BH575" s="116"/>
      <c r="BI575" s="116"/>
      <c r="BJ575" s="116"/>
      <c r="BK575" s="117"/>
    </row>
    <row r="576" spans="1:63" s="3" customFormat="1">
      <c r="A576" s="36"/>
      <c r="B576" s="36"/>
      <c r="C576" s="36"/>
      <c r="D576" s="36"/>
      <c r="E576" s="36"/>
      <c r="F576" s="36"/>
      <c r="G576" s="36"/>
      <c r="H576" s="36"/>
      <c r="I576" s="36"/>
      <c r="J576" s="36"/>
      <c r="K576" s="36"/>
      <c r="L576" s="36"/>
      <c r="M576" s="36"/>
      <c r="N576" s="36"/>
      <c r="O576" s="36"/>
      <c r="P576" s="36"/>
      <c r="Q576" s="36"/>
      <c r="R576" s="36"/>
      <c r="S576" s="36"/>
      <c r="T576" s="16"/>
      <c r="U576" s="16"/>
      <c r="V576" s="16"/>
      <c r="W576" s="16"/>
      <c r="X576" s="16"/>
      <c r="Y576" s="16"/>
      <c r="Z576" s="16"/>
      <c r="AA576" s="16"/>
      <c r="AB576" s="16"/>
      <c r="AC576" s="16"/>
      <c r="AD576" s="16"/>
      <c r="AE576" s="16"/>
      <c r="AF576" s="16"/>
      <c r="AG576" s="16"/>
      <c r="AH576" s="16"/>
      <c r="AI576" s="16"/>
      <c r="AJ576" s="16"/>
      <c r="AK576" s="16"/>
      <c r="AL576" s="16"/>
      <c r="AM576" s="16"/>
      <c r="AN576" s="16"/>
      <c r="AO576" s="16"/>
      <c r="AP576" s="16"/>
      <c r="AQ576" s="16"/>
      <c r="AR576" s="16"/>
      <c r="AS576" s="16"/>
      <c r="AT576" s="116"/>
      <c r="AU576" s="116"/>
      <c r="AV576" s="116"/>
      <c r="AW576" s="116"/>
      <c r="AX576" s="116"/>
      <c r="AY576" s="116"/>
      <c r="AZ576" s="116"/>
      <c r="BA576" s="116"/>
      <c r="BB576" s="116"/>
      <c r="BC576" s="116"/>
      <c r="BD576" s="116"/>
      <c r="BE576" s="116"/>
      <c r="BF576" s="116"/>
      <c r="BG576" s="116"/>
      <c r="BH576" s="116"/>
      <c r="BI576" s="116"/>
      <c r="BJ576" s="116"/>
      <c r="BK576" s="117"/>
    </row>
    <row r="577" spans="1:63" s="3" customFormat="1">
      <c r="A577" s="36"/>
      <c r="B577" s="36"/>
      <c r="C577" s="36"/>
      <c r="D577" s="36"/>
      <c r="E577" s="36"/>
      <c r="F577" s="36"/>
      <c r="G577" s="36"/>
      <c r="H577" s="36"/>
      <c r="I577" s="36"/>
      <c r="J577" s="36"/>
      <c r="K577" s="36"/>
      <c r="L577" s="36"/>
      <c r="M577" s="36"/>
      <c r="N577" s="36"/>
      <c r="O577" s="36"/>
      <c r="P577" s="36"/>
      <c r="Q577" s="36"/>
      <c r="R577" s="36"/>
      <c r="S577" s="36"/>
      <c r="T577" s="16"/>
      <c r="U577" s="16"/>
      <c r="V577" s="16"/>
      <c r="W577" s="16"/>
      <c r="X577" s="16"/>
      <c r="Y577" s="16"/>
      <c r="Z577" s="16"/>
      <c r="AA577" s="16"/>
      <c r="AB577" s="16"/>
      <c r="AC577" s="16"/>
      <c r="AD577" s="16"/>
      <c r="AE577" s="16"/>
      <c r="AF577" s="16"/>
      <c r="AG577" s="16"/>
      <c r="AH577" s="16"/>
      <c r="AI577" s="16"/>
      <c r="AJ577" s="16"/>
      <c r="AK577" s="16"/>
      <c r="AL577" s="16"/>
      <c r="AM577" s="16"/>
      <c r="AN577" s="16"/>
      <c r="AO577" s="16"/>
      <c r="AP577" s="16"/>
      <c r="AQ577" s="16"/>
      <c r="AR577" s="16"/>
      <c r="AS577" s="16"/>
      <c r="AT577" s="116"/>
      <c r="AU577" s="116"/>
      <c r="AV577" s="116"/>
      <c r="AW577" s="116"/>
      <c r="AX577" s="116"/>
      <c r="AY577" s="116"/>
      <c r="AZ577" s="116"/>
      <c r="BA577" s="116"/>
      <c r="BB577" s="116"/>
      <c r="BC577" s="116"/>
      <c r="BD577" s="116"/>
      <c r="BE577" s="116"/>
      <c r="BF577" s="116"/>
      <c r="BG577" s="116"/>
      <c r="BH577" s="116"/>
      <c r="BI577" s="116"/>
      <c r="BJ577" s="116"/>
      <c r="BK577" s="117"/>
    </row>
    <row r="578" spans="1:63" s="3" customFormat="1">
      <c r="A578" s="36"/>
      <c r="B578" s="36"/>
      <c r="C578" s="36"/>
      <c r="D578" s="36"/>
      <c r="E578" s="36"/>
      <c r="F578" s="36"/>
      <c r="G578" s="36"/>
      <c r="H578" s="36"/>
      <c r="I578" s="36"/>
      <c r="J578" s="36"/>
      <c r="K578" s="36"/>
      <c r="L578" s="36"/>
      <c r="M578" s="36"/>
      <c r="N578" s="36"/>
      <c r="O578" s="36"/>
      <c r="P578" s="36"/>
      <c r="Q578" s="36"/>
      <c r="R578" s="36"/>
      <c r="S578" s="36"/>
      <c r="T578" s="16"/>
      <c r="U578" s="16"/>
      <c r="V578" s="16"/>
      <c r="W578" s="16"/>
      <c r="X578" s="16"/>
      <c r="Y578" s="16"/>
      <c r="Z578" s="16"/>
      <c r="AA578" s="16"/>
      <c r="AB578" s="16"/>
      <c r="AC578" s="16"/>
      <c r="AD578" s="16"/>
      <c r="AE578" s="16"/>
      <c r="AF578" s="16"/>
      <c r="AG578" s="16"/>
      <c r="AH578" s="16"/>
      <c r="AI578" s="16"/>
      <c r="AJ578" s="16"/>
      <c r="AK578" s="16"/>
      <c r="AL578" s="16"/>
      <c r="AM578" s="16"/>
      <c r="AN578" s="16"/>
      <c r="AO578" s="16"/>
      <c r="AP578" s="16"/>
      <c r="AQ578" s="16"/>
      <c r="AR578" s="16"/>
      <c r="AS578" s="16"/>
      <c r="AT578" s="116"/>
      <c r="AU578" s="116"/>
      <c r="AV578" s="116"/>
      <c r="AW578" s="116"/>
      <c r="AX578" s="116"/>
      <c r="AY578" s="116"/>
      <c r="AZ578" s="116"/>
      <c r="BA578" s="116"/>
      <c r="BB578" s="116"/>
      <c r="BC578" s="116"/>
      <c r="BD578" s="116"/>
      <c r="BE578" s="116"/>
      <c r="BF578" s="116"/>
      <c r="BG578" s="116"/>
      <c r="BH578" s="116"/>
      <c r="BI578" s="116"/>
      <c r="BJ578" s="116"/>
      <c r="BK578" s="117"/>
    </row>
    <row r="579" spans="1:63" s="3" customFormat="1">
      <c r="A579" s="36"/>
      <c r="B579" s="36"/>
      <c r="C579" s="36"/>
      <c r="D579" s="36"/>
      <c r="E579" s="36"/>
      <c r="F579" s="36"/>
      <c r="G579" s="36"/>
      <c r="H579" s="36"/>
      <c r="I579" s="36"/>
      <c r="J579" s="36"/>
      <c r="K579" s="36"/>
      <c r="L579" s="36"/>
      <c r="M579" s="36"/>
      <c r="N579" s="36"/>
      <c r="O579" s="36"/>
      <c r="P579" s="36"/>
      <c r="Q579" s="36"/>
      <c r="R579" s="36"/>
      <c r="S579" s="36"/>
      <c r="T579" s="16"/>
      <c r="U579" s="16"/>
      <c r="V579" s="16"/>
      <c r="W579" s="16"/>
      <c r="X579" s="16"/>
      <c r="Y579" s="16"/>
      <c r="Z579" s="16"/>
      <c r="AA579" s="16"/>
      <c r="AB579" s="16"/>
      <c r="AC579" s="16"/>
      <c r="AD579" s="16"/>
      <c r="AE579" s="16"/>
      <c r="AF579" s="16"/>
      <c r="AG579" s="16"/>
      <c r="AH579" s="16"/>
      <c r="AI579" s="16"/>
      <c r="AJ579" s="16"/>
      <c r="AK579" s="16"/>
      <c r="AL579" s="16"/>
      <c r="AM579" s="16"/>
      <c r="AN579" s="16"/>
      <c r="AO579" s="16"/>
      <c r="AP579" s="16"/>
      <c r="AQ579" s="16"/>
      <c r="AR579" s="16"/>
      <c r="AS579" s="16"/>
      <c r="AT579" s="116"/>
      <c r="AU579" s="116"/>
      <c r="AV579" s="116"/>
      <c r="AW579" s="116"/>
      <c r="AX579" s="116"/>
      <c r="AY579" s="116"/>
      <c r="AZ579" s="116"/>
      <c r="BA579" s="116"/>
      <c r="BB579" s="116"/>
      <c r="BC579" s="116"/>
      <c r="BD579" s="116"/>
      <c r="BE579" s="116"/>
      <c r="BF579" s="116"/>
      <c r="BG579" s="116"/>
      <c r="BH579" s="116"/>
      <c r="BI579" s="116"/>
      <c r="BJ579" s="116"/>
      <c r="BK579" s="117"/>
    </row>
    <row r="580" spans="1:63" s="3" customFormat="1">
      <c r="A580" s="36"/>
      <c r="B580" s="36"/>
      <c r="C580" s="36"/>
      <c r="D580" s="36"/>
      <c r="E580" s="36"/>
      <c r="F580" s="36"/>
      <c r="G580" s="36"/>
      <c r="H580" s="36"/>
      <c r="I580" s="36"/>
      <c r="J580" s="36"/>
      <c r="K580" s="36"/>
      <c r="L580" s="36"/>
      <c r="M580" s="36"/>
      <c r="N580" s="36"/>
      <c r="O580" s="36"/>
      <c r="P580" s="36"/>
      <c r="Q580" s="36"/>
      <c r="R580" s="36"/>
      <c r="S580" s="36"/>
      <c r="T580" s="16"/>
      <c r="U580" s="16"/>
      <c r="V580" s="16"/>
      <c r="W580" s="16"/>
      <c r="X580" s="16"/>
      <c r="Y580" s="16"/>
      <c r="Z580" s="16"/>
      <c r="AA580" s="16"/>
      <c r="AB580" s="16"/>
      <c r="AC580" s="16"/>
      <c r="AD580" s="16"/>
      <c r="AE580" s="16"/>
      <c r="AF580" s="16"/>
      <c r="AG580" s="16"/>
      <c r="AH580" s="16"/>
      <c r="AI580" s="16"/>
      <c r="AJ580" s="16"/>
      <c r="AK580" s="16"/>
      <c r="AL580" s="16"/>
      <c r="AM580" s="16"/>
      <c r="AN580" s="16"/>
      <c r="AO580" s="16"/>
      <c r="AP580" s="16"/>
      <c r="AQ580" s="16"/>
      <c r="AR580" s="16"/>
      <c r="AS580" s="16"/>
      <c r="AT580" s="116"/>
      <c r="AU580" s="116"/>
      <c r="AV580" s="116"/>
      <c r="AW580" s="116"/>
      <c r="AX580" s="116"/>
      <c r="AY580" s="116"/>
      <c r="AZ580" s="116"/>
      <c r="BA580" s="116"/>
      <c r="BB580" s="116"/>
      <c r="BC580" s="116"/>
      <c r="BD580" s="116"/>
      <c r="BE580" s="116"/>
      <c r="BF580" s="116"/>
      <c r="BG580" s="116"/>
      <c r="BH580" s="116"/>
      <c r="BI580" s="116"/>
      <c r="BJ580" s="116"/>
      <c r="BK580" s="117"/>
    </row>
    <row r="581" spans="1:63" s="3" customFormat="1">
      <c r="A581" s="36"/>
      <c r="B581" s="36"/>
      <c r="C581" s="36"/>
      <c r="D581" s="36"/>
      <c r="E581" s="36"/>
      <c r="F581" s="36"/>
      <c r="G581" s="36"/>
      <c r="H581" s="36"/>
      <c r="I581" s="36"/>
      <c r="J581" s="36"/>
      <c r="K581" s="36"/>
      <c r="L581" s="36"/>
      <c r="M581" s="36"/>
      <c r="N581" s="36"/>
      <c r="O581" s="36"/>
      <c r="P581" s="36"/>
      <c r="Q581" s="36"/>
      <c r="R581" s="36"/>
      <c r="S581" s="36"/>
      <c r="T581" s="16"/>
      <c r="U581" s="16"/>
      <c r="V581" s="16"/>
      <c r="W581" s="16"/>
      <c r="X581" s="16"/>
      <c r="Y581" s="16"/>
      <c r="Z581" s="16"/>
      <c r="AA581" s="16"/>
      <c r="AB581" s="16"/>
      <c r="AC581" s="16"/>
      <c r="AD581" s="16"/>
      <c r="AE581" s="16"/>
      <c r="AF581" s="16"/>
      <c r="AG581" s="16"/>
      <c r="AH581" s="16"/>
      <c r="AI581" s="16"/>
      <c r="AJ581" s="16"/>
      <c r="AK581" s="16"/>
      <c r="AL581" s="16"/>
      <c r="AM581" s="16"/>
      <c r="AN581" s="16"/>
      <c r="AO581" s="16"/>
      <c r="AP581" s="16"/>
      <c r="AQ581" s="16"/>
      <c r="AR581" s="16"/>
      <c r="AS581" s="16"/>
      <c r="AT581" s="116"/>
      <c r="AU581" s="116"/>
      <c r="AV581" s="116"/>
      <c r="AW581" s="116"/>
      <c r="AX581" s="116"/>
      <c r="AY581" s="116"/>
      <c r="AZ581" s="116"/>
      <c r="BA581" s="116"/>
      <c r="BB581" s="116"/>
      <c r="BC581" s="116"/>
      <c r="BD581" s="116"/>
      <c r="BE581" s="116"/>
      <c r="BF581" s="116"/>
      <c r="BG581" s="116"/>
      <c r="BH581" s="116"/>
      <c r="BI581" s="116"/>
      <c r="BJ581" s="116"/>
      <c r="BK581" s="117"/>
    </row>
    <row r="582" spans="1:63">
      <c r="A582" s="22"/>
      <c r="B582" s="22"/>
      <c r="C582" s="22"/>
      <c r="D582" s="22"/>
      <c r="E582" s="22"/>
      <c r="F582" s="22"/>
      <c r="G582" s="22"/>
      <c r="H582" s="22"/>
      <c r="I582" s="22"/>
      <c r="J582" s="22"/>
      <c r="K582" s="22"/>
      <c r="L582" s="22"/>
      <c r="M582" s="22"/>
      <c r="N582" s="22"/>
      <c r="O582" s="22"/>
      <c r="P582" s="22"/>
      <c r="Q582" s="22"/>
      <c r="R582" s="22"/>
      <c r="S582" s="22"/>
      <c r="T582" s="23"/>
      <c r="U582" s="23"/>
      <c r="V582" s="23"/>
      <c r="W582" s="23"/>
      <c r="X582" s="23"/>
      <c r="Y582" s="23"/>
      <c r="Z582" s="23"/>
      <c r="AA582" s="23"/>
      <c r="AB582" s="23"/>
      <c r="AC582" s="23"/>
      <c r="AD582" s="23"/>
      <c r="AE582" s="23"/>
      <c r="AF582" s="23"/>
      <c r="AG582" s="23"/>
      <c r="AH582" s="23"/>
      <c r="AI582" s="23"/>
      <c r="AJ582" s="23"/>
      <c r="AK582" s="23"/>
      <c r="AL582" s="23"/>
      <c r="AM582" s="23"/>
      <c r="AN582" s="23"/>
      <c r="AO582" s="23"/>
      <c r="AP582" s="23"/>
      <c r="AQ582" s="23"/>
      <c r="AR582" s="23"/>
      <c r="AS582" s="23"/>
      <c r="AT582" s="26"/>
      <c r="AU582" s="26"/>
      <c r="AV582" s="26"/>
      <c r="AW582" s="26"/>
      <c r="AX582" s="26"/>
      <c r="AY582" s="26"/>
      <c r="AZ582" s="26"/>
      <c r="BA582" s="26"/>
      <c r="BB582" s="26"/>
      <c r="BC582" s="26"/>
      <c r="BD582" s="26"/>
      <c r="BE582" s="26"/>
      <c r="BF582" s="26"/>
      <c r="BG582" s="26"/>
      <c r="BH582" s="26"/>
      <c r="BI582" s="26"/>
      <c r="BJ582" s="26"/>
      <c r="BK582" s="27"/>
    </row>
    <row r="583" spans="1:63">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c r="AB583" s="23"/>
      <c r="AC583" s="23"/>
      <c r="AD583" s="23"/>
      <c r="AE583" s="23"/>
      <c r="AF583" s="23"/>
      <c r="AG583" s="23"/>
      <c r="AH583" s="23"/>
      <c r="AI583" s="23"/>
      <c r="AJ583" s="23"/>
      <c r="AK583" s="23"/>
      <c r="AL583" s="23"/>
      <c r="AM583" s="23"/>
      <c r="AN583" s="23"/>
      <c r="AO583" s="23"/>
      <c r="AP583" s="23"/>
      <c r="AQ583" s="23"/>
      <c r="AR583" s="23"/>
      <c r="AS583" s="23"/>
      <c r="AT583" s="26"/>
      <c r="AU583" s="26"/>
      <c r="AV583" s="26"/>
      <c r="AW583" s="26"/>
      <c r="AX583" s="26"/>
      <c r="AY583" s="26"/>
      <c r="AZ583" s="26"/>
      <c r="BA583" s="26"/>
      <c r="BB583" s="26"/>
      <c r="BC583" s="26"/>
      <c r="BD583" s="26"/>
      <c r="BE583" s="26"/>
      <c r="BF583" s="26"/>
      <c r="BG583" s="26"/>
      <c r="BH583" s="26"/>
      <c r="BI583" s="26"/>
      <c r="BJ583" s="26"/>
      <c r="BK583" s="27"/>
    </row>
    <row r="584" spans="1:63">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c r="AB584" s="23"/>
      <c r="AC584" s="23"/>
      <c r="AD584" s="23"/>
      <c r="AE584" s="23"/>
      <c r="AF584" s="23"/>
      <c r="AG584" s="23"/>
      <c r="AH584" s="23"/>
      <c r="AI584" s="23"/>
      <c r="AJ584" s="23"/>
      <c r="AK584" s="23"/>
      <c r="AL584" s="23"/>
      <c r="AM584" s="23"/>
      <c r="AN584" s="23"/>
      <c r="AO584" s="23"/>
      <c r="AP584" s="23"/>
      <c r="AQ584" s="23"/>
      <c r="AR584" s="23"/>
      <c r="AS584" s="23"/>
      <c r="AT584" s="26"/>
      <c r="AU584" s="26"/>
      <c r="AV584" s="26"/>
      <c r="AW584" s="26"/>
      <c r="AX584" s="26"/>
      <c r="AY584" s="26"/>
      <c r="AZ584" s="26"/>
      <c r="BA584" s="26"/>
      <c r="BB584" s="26"/>
      <c r="BC584" s="26"/>
      <c r="BD584" s="26"/>
      <c r="BE584" s="26"/>
      <c r="BF584" s="26"/>
      <c r="BG584" s="26"/>
      <c r="BH584" s="26"/>
      <c r="BI584" s="26"/>
      <c r="BJ584" s="26"/>
      <c r="BK584" s="27"/>
    </row>
    <row r="585" spans="1:63">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c r="AB585" s="23"/>
      <c r="AC585" s="23"/>
      <c r="AD585" s="23"/>
      <c r="AE585" s="23"/>
      <c r="AF585" s="23"/>
      <c r="AG585" s="23"/>
      <c r="AH585" s="23"/>
      <c r="AI585" s="23"/>
      <c r="AJ585" s="23"/>
      <c r="AK585" s="23"/>
      <c r="AL585" s="23"/>
      <c r="AM585" s="23"/>
      <c r="AN585" s="23"/>
      <c r="AO585" s="23"/>
      <c r="AP585" s="23"/>
      <c r="AQ585" s="23"/>
      <c r="AR585" s="23"/>
      <c r="AS585" s="23"/>
      <c r="AT585" s="26"/>
      <c r="AU585" s="26"/>
      <c r="AV585" s="26"/>
      <c r="AW585" s="26"/>
      <c r="AX585" s="26"/>
      <c r="AY585" s="26"/>
      <c r="AZ585" s="26"/>
      <c r="BA585" s="26"/>
      <c r="BB585" s="26"/>
      <c r="BC585" s="26"/>
      <c r="BD585" s="26"/>
      <c r="BE585" s="26"/>
      <c r="BF585" s="26"/>
      <c r="BG585" s="26"/>
      <c r="BH585" s="26"/>
      <c r="BI585" s="26"/>
      <c r="BJ585" s="26"/>
      <c r="BK585" s="27"/>
    </row>
    <row r="586" spans="1:63">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c r="AB586" s="23"/>
      <c r="AC586" s="23"/>
      <c r="AD586" s="23"/>
      <c r="AE586" s="23"/>
      <c r="AF586" s="23"/>
      <c r="AG586" s="23"/>
      <c r="AH586" s="23"/>
      <c r="AI586" s="23"/>
      <c r="AJ586" s="23"/>
      <c r="AK586" s="23"/>
      <c r="AL586" s="23"/>
      <c r="AM586" s="23"/>
      <c r="AN586" s="23"/>
      <c r="AO586" s="23"/>
      <c r="AP586" s="23"/>
      <c r="AQ586" s="23"/>
      <c r="AR586" s="23"/>
      <c r="AS586" s="23"/>
      <c r="AT586" s="26"/>
      <c r="AU586" s="26"/>
      <c r="AV586" s="26"/>
      <c r="AW586" s="26"/>
      <c r="AX586" s="26"/>
      <c r="AY586" s="26"/>
      <c r="AZ586" s="26"/>
      <c r="BA586" s="26"/>
      <c r="BB586" s="26"/>
      <c r="BC586" s="26"/>
      <c r="BD586" s="26"/>
      <c r="BE586" s="26"/>
      <c r="BF586" s="26"/>
      <c r="BG586" s="26"/>
      <c r="BH586" s="26"/>
      <c r="BI586" s="26"/>
      <c r="BJ586" s="26"/>
      <c r="BK586" s="27"/>
    </row>
    <row r="587" spans="1:63">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c r="AB587" s="23"/>
      <c r="AC587" s="23"/>
      <c r="AD587" s="23"/>
      <c r="AE587" s="23"/>
      <c r="AF587" s="23"/>
      <c r="AG587" s="23"/>
      <c r="AH587" s="23"/>
      <c r="AI587" s="23"/>
      <c r="AJ587" s="23"/>
      <c r="AK587" s="23"/>
      <c r="AL587" s="23"/>
      <c r="AM587" s="23"/>
      <c r="AN587" s="23"/>
      <c r="AO587" s="23"/>
      <c r="AP587" s="23"/>
      <c r="AQ587" s="23"/>
      <c r="AR587" s="23"/>
      <c r="AS587" s="23"/>
      <c r="AT587" s="26"/>
      <c r="AU587" s="26"/>
      <c r="AV587" s="26"/>
      <c r="AW587" s="26"/>
      <c r="AX587" s="26"/>
      <c r="AY587" s="26"/>
      <c r="AZ587" s="26"/>
      <c r="BA587" s="26"/>
      <c r="BB587" s="26"/>
      <c r="BC587" s="26"/>
      <c r="BD587" s="26"/>
      <c r="BE587" s="26"/>
      <c r="BF587" s="26"/>
      <c r="BG587" s="26"/>
      <c r="BH587" s="26"/>
      <c r="BI587" s="26"/>
      <c r="BJ587" s="26"/>
      <c r="BK587" s="27"/>
    </row>
    <row r="588" spans="1:63">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c r="AB588" s="23"/>
      <c r="AC588" s="23"/>
      <c r="AD588" s="23"/>
      <c r="AE588" s="23"/>
      <c r="AF588" s="23"/>
      <c r="AG588" s="23"/>
      <c r="AH588" s="23"/>
      <c r="AI588" s="23"/>
      <c r="AJ588" s="23"/>
      <c r="AK588" s="23"/>
      <c r="AL588" s="23"/>
      <c r="AM588" s="23"/>
      <c r="AN588" s="23"/>
      <c r="AO588" s="23"/>
      <c r="AP588" s="23"/>
      <c r="AQ588" s="23"/>
      <c r="AR588" s="23"/>
      <c r="AS588" s="23"/>
      <c r="AT588" s="26"/>
      <c r="AU588" s="26"/>
      <c r="AV588" s="26"/>
      <c r="AW588" s="26"/>
      <c r="AX588" s="26"/>
      <c r="AY588" s="26"/>
      <c r="AZ588" s="26"/>
      <c r="BA588" s="26"/>
      <c r="BB588" s="26"/>
      <c r="BC588" s="26"/>
      <c r="BD588" s="26"/>
      <c r="BE588" s="26"/>
      <c r="BF588" s="26"/>
      <c r="BG588" s="26"/>
      <c r="BH588" s="26"/>
      <c r="BI588" s="26"/>
      <c r="BJ588" s="26"/>
      <c r="BK588" s="27"/>
    </row>
    <row r="589" spans="1:63">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c r="AB589" s="23"/>
      <c r="AC589" s="23"/>
      <c r="AD589" s="23"/>
      <c r="AE589" s="23"/>
      <c r="AF589" s="23"/>
      <c r="AG589" s="23"/>
      <c r="AH589" s="23"/>
      <c r="AI589" s="23"/>
      <c r="AJ589" s="23"/>
      <c r="AK589" s="23"/>
      <c r="AL589" s="23"/>
      <c r="AM589" s="23"/>
      <c r="AN589" s="23"/>
      <c r="AO589" s="23"/>
      <c r="AP589" s="23"/>
      <c r="AQ589" s="23"/>
      <c r="AR589" s="23"/>
      <c r="AS589" s="23"/>
      <c r="AT589" s="26"/>
      <c r="AU589" s="26"/>
      <c r="AV589" s="26"/>
      <c r="AW589" s="26"/>
      <c r="AX589" s="26"/>
      <c r="AY589" s="26"/>
      <c r="AZ589" s="26"/>
      <c r="BA589" s="26"/>
      <c r="BB589" s="26"/>
      <c r="BC589" s="26"/>
      <c r="BD589" s="26"/>
      <c r="BE589" s="26"/>
      <c r="BF589" s="26"/>
      <c r="BG589" s="26"/>
      <c r="BH589" s="26"/>
      <c r="BI589" s="26"/>
      <c r="BJ589" s="26"/>
      <c r="BK589" s="27"/>
    </row>
    <row r="590" spans="1:63">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c r="AB590" s="23"/>
      <c r="AC590" s="23"/>
      <c r="AD590" s="23"/>
      <c r="AE590" s="23"/>
      <c r="AF590" s="23"/>
      <c r="AG590" s="23"/>
      <c r="AH590" s="23"/>
      <c r="AI590" s="23"/>
      <c r="AJ590" s="23"/>
      <c r="AK590" s="23"/>
      <c r="AL590" s="23"/>
      <c r="AM590" s="23"/>
      <c r="AN590" s="23"/>
      <c r="AO590" s="23"/>
      <c r="AP590" s="23"/>
      <c r="AQ590" s="23"/>
      <c r="AR590" s="23"/>
      <c r="AS590" s="23"/>
      <c r="AT590" s="26"/>
      <c r="AU590" s="26"/>
      <c r="AV590" s="26"/>
      <c r="AW590" s="26"/>
      <c r="AX590" s="26"/>
      <c r="AY590" s="26"/>
      <c r="AZ590" s="26"/>
      <c r="BA590" s="26"/>
      <c r="BB590" s="26"/>
      <c r="BC590" s="26"/>
      <c r="BD590" s="26"/>
      <c r="BE590" s="26"/>
      <c r="BF590" s="26"/>
      <c r="BG590" s="26"/>
      <c r="BH590" s="26"/>
      <c r="BI590" s="26"/>
      <c r="BJ590" s="26"/>
      <c r="BK590" s="27"/>
    </row>
    <row r="591" spans="1:63">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c r="AB591" s="23"/>
      <c r="AC591" s="23"/>
      <c r="AD591" s="23"/>
      <c r="AE591" s="23"/>
      <c r="AF591" s="23"/>
      <c r="AG591" s="23"/>
      <c r="AH591" s="23"/>
      <c r="AI591" s="23"/>
      <c r="AJ591" s="23"/>
      <c r="AK591" s="23"/>
      <c r="AL591" s="23"/>
      <c r="AM591" s="23"/>
      <c r="AN591" s="23"/>
      <c r="AO591" s="23"/>
      <c r="AP591" s="23"/>
      <c r="AQ591" s="23"/>
      <c r="AR591" s="23"/>
      <c r="AS591" s="23"/>
      <c r="AT591" s="26"/>
      <c r="AU591" s="26"/>
      <c r="AV591" s="26"/>
      <c r="AW591" s="26"/>
      <c r="AX591" s="26"/>
      <c r="AY591" s="26"/>
      <c r="AZ591" s="26"/>
      <c r="BA591" s="26"/>
      <c r="BB591" s="26"/>
      <c r="BC591" s="26"/>
      <c r="BD591" s="26"/>
      <c r="BE591" s="26"/>
      <c r="BF591" s="26"/>
      <c r="BG591" s="26"/>
      <c r="BH591" s="26"/>
      <c r="BI591" s="26"/>
      <c r="BJ591" s="26"/>
      <c r="BK591" s="27"/>
    </row>
    <row r="592" spans="1:63">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c r="AB592" s="23"/>
      <c r="AC592" s="23"/>
      <c r="AD592" s="23"/>
      <c r="AE592" s="23"/>
      <c r="AF592" s="23"/>
      <c r="AG592" s="23"/>
      <c r="AH592" s="23"/>
      <c r="AI592" s="23"/>
      <c r="AJ592" s="23"/>
      <c r="AK592" s="23"/>
      <c r="AL592" s="23"/>
      <c r="AM592" s="23"/>
      <c r="AN592" s="23"/>
      <c r="AO592" s="23"/>
      <c r="AP592" s="23"/>
      <c r="AQ592" s="23"/>
      <c r="AR592" s="23"/>
      <c r="AS592" s="23"/>
      <c r="AT592" s="26"/>
      <c r="AU592" s="26"/>
      <c r="AV592" s="26"/>
      <c r="AW592" s="26"/>
      <c r="AX592" s="26"/>
      <c r="AY592" s="26"/>
      <c r="AZ592" s="26"/>
      <c r="BA592" s="26"/>
      <c r="BB592" s="26"/>
      <c r="BC592" s="26"/>
      <c r="BD592" s="26"/>
      <c r="BE592" s="26"/>
      <c r="BF592" s="26"/>
      <c r="BG592" s="26"/>
      <c r="BH592" s="26"/>
      <c r="BI592" s="26"/>
      <c r="BJ592" s="26"/>
      <c r="BK592" s="27"/>
    </row>
    <row r="593" spans="1:63">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c r="AB593" s="23"/>
      <c r="AC593" s="23"/>
      <c r="AD593" s="23"/>
      <c r="AE593" s="23"/>
      <c r="AF593" s="23"/>
      <c r="AG593" s="23"/>
      <c r="AH593" s="23"/>
      <c r="AI593" s="23"/>
      <c r="AJ593" s="23"/>
      <c r="AK593" s="23"/>
      <c r="AL593" s="23"/>
      <c r="AM593" s="23"/>
      <c r="AN593" s="23"/>
      <c r="AO593" s="23"/>
      <c r="AP593" s="23"/>
      <c r="AQ593" s="23"/>
      <c r="AR593" s="23"/>
      <c r="AS593" s="23"/>
      <c r="AT593" s="26"/>
      <c r="AU593" s="26"/>
      <c r="AV593" s="26"/>
      <c r="AW593" s="26"/>
      <c r="AX593" s="26"/>
      <c r="AY593" s="26"/>
      <c r="AZ593" s="26"/>
      <c r="BA593" s="26"/>
      <c r="BB593" s="26"/>
      <c r="BC593" s="26"/>
      <c r="BD593" s="26"/>
      <c r="BE593" s="26"/>
      <c r="BF593" s="26"/>
      <c r="BG593" s="26"/>
      <c r="BH593" s="26"/>
      <c r="BI593" s="26"/>
      <c r="BJ593" s="26"/>
      <c r="BK593" s="27"/>
    </row>
    <row r="594" spans="1:63">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c r="AB594" s="23"/>
      <c r="AC594" s="23"/>
      <c r="AD594" s="23"/>
      <c r="AE594" s="23"/>
      <c r="AF594" s="23"/>
      <c r="AG594" s="23"/>
      <c r="AH594" s="23"/>
      <c r="AI594" s="23"/>
      <c r="AJ594" s="23"/>
      <c r="AK594" s="23"/>
      <c r="AL594" s="23"/>
      <c r="AM594" s="23"/>
      <c r="AN594" s="23"/>
      <c r="AO594" s="23"/>
      <c r="AP594" s="23"/>
      <c r="AQ594" s="23"/>
      <c r="AR594" s="23"/>
      <c r="AS594" s="23"/>
      <c r="AT594" s="26"/>
      <c r="AU594" s="26"/>
      <c r="AV594" s="26"/>
      <c r="AW594" s="26"/>
      <c r="AX594" s="26"/>
      <c r="AY594" s="26"/>
      <c r="AZ594" s="26"/>
      <c r="BA594" s="26"/>
      <c r="BB594" s="26"/>
      <c r="BC594" s="26"/>
      <c r="BD594" s="26"/>
      <c r="BE594" s="26"/>
      <c r="BF594" s="26"/>
      <c r="BG594" s="26"/>
      <c r="BH594" s="26"/>
      <c r="BI594" s="26"/>
      <c r="BJ594" s="26"/>
      <c r="BK594" s="27"/>
    </row>
    <row r="595" spans="1:63">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c r="AB595" s="23"/>
      <c r="AC595" s="23"/>
      <c r="AD595" s="23"/>
      <c r="AE595" s="23"/>
      <c r="AF595" s="23"/>
      <c r="AG595" s="23"/>
      <c r="AH595" s="23"/>
      <c r="AI595" s="23"/>
      <c r="AJ595" s="23"/>
      <c r="AK595" s="23"/>
      <c r="AL595" s="23"/>
      <c r="AM595" s="23"/>
      <c r="AN595" s="23"/>
      <c r="AO595" s="23"/>
      <c r="AP595" s="23"/>
      <c r="AQ595" s="23"/>
      <c r="AR595" s="23"/>
      <c r="AS595" s="23"/>
      <c r="AT595" s="26"/>
      <c r="AU595" s="26"/>
      <c r="AV595" s="26"/>
      <c r="AW595" s="26"/>
      <c r="AX595" s="26"/>
      <c r="AY595" s="26"/>
      <c r="AZ595" s="26"/>
      <c r="BA595" s="26"/>
      <c r="BB595" s="26"/>
      <c r="BC595" s="26"/>
      <c r="BD595" s="26"/>
      <c r="BE595" s="26"/>
      <c r="BF595" s="26"/>
      <c r="BG595" s="26"/>
      <c r="BH595" s="26"/>
      <c r="BI595" s="26"/>
      <c r="BJ595" s="26"/>
      <c r="BK595" s="27"/>
    </row>
    <row r="596" spans="1:63">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c r="AB596" s="23"/>
      <c r="AC596" s="23"/>
      <c r="AD596" s="23"/>
      <c r="AE596" s="23"/>
      <c r="AF596" s="23"/>
      <c r="AG596" s="23"/>
      <c r="AH596" s="23"/>
      <c r="AI596" s="23"/>
      <c r="AJ596" s="23"/>
      <c r="AK596" s="23"/>
      <c r="AL596" s="23"/>
      <c r="AM596" s="23"/>
      <c r="AN596" s="23"/>
      <c r="AO596" s="23"/>
      <c r="AP596" s="23"/>
      <c r="AQ596" s="23"/>
      <c r="AR596" s="23"/>
      <c r="AS596" s="23"/>
      <c r="AT596" s="26"/>
      <c r="AU596" s="26"/>
      <c r="AV596" s="26"/>
      <c r="AW596" s="26"/>
      <c r="AX596" s="26"/>
      <c r="AY596" s="26"/>
      <c r="AZ596" s="26"/>
      <c r="BA596" s="26"/>
      <c r="BB596" s="26"/>
      <c r="BC596" s="26"/>
      <c r="BD596" s="26"/>
      <c r="BE596" s="26"/>
      <c r="BF596" s="26"/>
      <c r="BG596" s="26"/>
      <c r="BH596" s="26"/>
      <c r="BI596" s="26"/>
      <c r="BJ596" s="26"/>
      <c r="BK596" s="27"/>
    </row>
    <row r="597" spans="1:63">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c r="AB597" s="23"/>
      <c r="AC597" s="23"/>
      <c r="AD597" s="23"/>
      <c r="AE597" s="23"/>
      <c r="AF597" s="23"/>
      <c r="AG597" s="23"/>
      <c r="AH597" s="23"/>
      <c r="AI597" s="23"/>
      <c r="AJ597" s="23"/>
      <c r="AK597" s="23"/>
      <c r="AL597" s="23"/>
      <c r="AM597" s="23"/>
      <c r="AN597" s="23"/>
      <c r="AO597" s="23"/>
      <c r="AP597" s="23"/>
      <c r="AQ597" s="23"/>
      <c r="AR597" s="23"/>
      <c r="AS597" s="23"/>
      <c r="AT597" s="26"/>
      <c r="AU597" s="26"/>
      <c r="AV597" s="26"/>
      <c r="AW597" s="26"/>
      <c r="AX597" s="26"/>
      <c r="AY597" s="26"/>
      <c r="AZ597" s="26"/>
      <c r="BA597" s="26"/>
      <c r="BB597" s="26"/>
      <c r="BC597" s="26"/>
      <c r="BD597" s="26"/>
      <c r="BE597" s="26"/>
      <c r="BF597" s="26"/>
      <c r="BG597" s="26"/>
      <c r="BH597" s="26"/>
      <c r="BI597" s="26"/>
      <c r="BJ597" s="26"/>
      <c r="BK597" s="27"/>
    </row>
    <row r="598" spans="1:63">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c r="AB598" s="23"/>
      <c r="AC598" s="23"/>
      <c r="AD598" s="23"/>
      <c r="AE598" s="23"/>
      <c r="AF598" s="23"/>
      <c r="AG598" s="23"/>
      <c r="AH598" s="23"/>
      <c r="AI598" s="23"/>
      <c r="AJ598" s="23"/>
      <c r="AK598" s="23"/>
      <c r="AL598" s="23"/>
      <c r="AM598" s="23"/>
      <c r="AN598" s="23"/>
      <c r="AO598" s="23"/>
      <c r="AP598" s="23"/>
      <c r="AQ598" s="23"/>
      <c r="AR598" s="23"/>
      <c r="AS598" s="23"/>
      <c r="AT598" s="26"/>
      <c r="AU598" s="26"/>
      <c r="AV598" s="26"/>
      <c r="AW598" s="26"/>
      <c r="AX598" s="26"/>
      <c r="AY598" s="26"/>
      <c r="AZ598" s="26"/>
      <c r="BA598" s="26"/>
      <c r="BB598" s="26"/>
      <c r="BC598" s="26"/>
      <c r="BD598" s="26"/>
      <c r="BE598" s="26"/>
      <c r="BF598" s="26"/>
      <c r="BG598" s="26"/>
      <c r="BH598" s="26"/>
      <c r="BI598" s="26"/>
      <c r="BJ598" s="26"/>
      <c r="BK598" s="27"/>
    </row>
    <row r="599" spans="1:63">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c r="AB599" s="23"/>
      <c r="AC599" s="23"/>
      <c r="AD599" s="23"/>
      <c r="AE599" s="23"/>
      <c r="AF599" s="23"/>
      <c r="AG599" s="23"/>
      <c r="AH599" s="23"/>
      <c r="AI599" s="23"/>
      <c r="AJ599" s="23"/>
      <c r="AK599" s="23"/>
      <c r="AL599" s="23"/>
      <c r="AM599" s="23"/>
      <c r="AN599" s="23"/>
      <c r="AO599" s="23"/>
      <c r="AP599" s="23"/>
      <c r="AQ599" s="23"/>
      <c r="AR599" s="23"/>
      <c r="AS599" s="23"/>
      <c r="AT599" s="26"/>
      <c r="AU599" s="26"/>
      <c r="AV599" s="26"/>
      <c r="AW599" s="26"/>
      <c r="AX599" s="26"/>
      <c r="AY599" s="26"/>
      <c r="AZ599" s="26"/>
      <c r="BA599" s="26"/>
      <c r="BB599" s="26"/>
      <c r="BC599" s="26"/>
      <c r="BD599" s="26"/>
      <c r="BE599" s="26"/>
      <c r="BF599" s="26"/>
      <c r="BG599" s="26"/>
      <c r="BH599" s="26"/>
      <c r="BI599" s="26"/>
      <c r="BJ599" s="26"/>
      <c r="BK599" s="27"/>
    </row>
    <row r="600" spans="1:63">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c r="AB600" s="23"/>
      <c r="AC600" s="23"/>
      <c r="AD600" s="23"/>
      <c r="AE600" s="23"/>
      <c r="AF600" s="23"/>
      <c r="AG600" s="23"/>
      <c r="AH600" s="23"/>
      <c r="AI600" s="23"/>
      <c r="AJ600" s="23"/>
      <c r="AK600" s="23"/>
      <c r="AL600" s="23"/>
      <c r="AM600" s="23"/>
      <c r="AN600" s="23"/>
      <c r="AO600" s="23"/>
      <c r="AP600" s="23"/>
      <c r="AQ600" s="23"/>
      <c r="AR600" s="23"/>
      <c r="AS600" s="23"/>
      <c r="AT600" s="26"/>
      <c r="AU600" s="26"/>
      <c r="AV600" s="26"/>
      <c r="AW600" s="26"/>
      <c r="AX600" s="26"/>
      <c r="AY600" s="26"/>
      <c r="AZ600" s="26"/>
      <c r="BA600" s="26"/>
      <c r="BB600" s="26"/>
      <c r="BC600" s="26"/>
      <c r="BD600" s="26"/>
      <c r="BE600" s="26"/>
      <c r="BF600" s="26"/>
      <c r="BG600" s="26"/>
      <c r="BH600" s="26"/>
      <c r="BI600" s="26"/>
      <c r="BJ600" s="26"/>
      <c r="BK600" s="27"/>
    </row>
    <row r="601" spans="1:63">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c r="AB601" s="23"/>
      <c r="AC601" s="23"/>
      <c r="AD601" s="23"/>
      <c r="AE601" s="23"/>
      <c r="AF601" s="23"/>
      <c r="AG601" s="23"/>
      <c r="AH601" s="23"/>
      <c r="AI601" s="23"/>
      <c r="AJ601" s="23"/>
      <c r="AK601" s="23"/>
      <c r="AL601" s="23"/>
      <c r="AM601" s="23"/>
      <c r="AN601" s="23"/>
      <c r="AO601" s="23"/>
      <c r="AP601" s="23"/>
      <c r="AQ601" s="23"/>
      <c r="AR601" s="23"/>
      <c r="AS601" s="23"/>
      <c r="AT601" s="26"/>
      <c r="AU601" s="26"/>
      <c r="AV601" s="26"/>
      <c r="AW601" s="26"/>
      <c r="AX601" s="26"/>
      <c r="AY601" s="26"/>
      <c r="AZ601" s="26"/>
      <c r="BA601" s="26"/>
      <c r="BB601" s="26"/>
      <c r="BC601" s="26"/>
      <c r="BD601" s="26"/>
      <c r="BE601" s="26"/>
      <c r="BF601" s="26"/>
      <c r="BG601" s="26"/>
      <c r="BH601" s="26"/>
      <c r="BI601" s="26"/>
      <c r="BJ601" s="26"/>
      <c r="BK601" s="27"/>
    </row>
    <row r="602" spans="1:63">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c r="AB602" s="23"/>
      <c r="AC602" s="23"/>
      <c r="AD602" s="23"/>
      <c r="AE602" s="23"/>
      <c r="AF602" s="23"/>
      <c r="AG602" s="23"/>
      <c r="AH602" s="23"/>
      <c r="AI602" s="23"/>
      <c r="AJ602" s="23"/>
      <c r="AK602" s="23"/>
      <c r="AL602" s="23"/>
      <c r="AM602" s="23"/>
      <c r="AN602" s="23"/>
      <c r="AO602" s="23"/>
      <c r="AP602" s="23"/>
      <c r="AQ602" s="23"/>
      <c r="AR602" s="23"/>
      <c r="AS602" s="23"/>
      <c r="AT602" s="26"/>
      <c r="AU602" s="26"/>
      <c r="AV602" s="26"/>
      <c r="AW602" s="26"/>
      <c r="AX602" s="26"/>
      <c r="AY602" s="26"/>
      <c r="AZ602" s="26"/>
      <c r="BA602" s="26"/>
      <c r="BB602" s="26"/>
      <c r="BC602" s="26"/>
      <c r="BD602" s="26"/>
      <c r="BE602" s="26"/>
      <c r="BF602" s="26"/>
      <c r="BG602" s="26"/>
      <c r="BH602" s="26"/>
      <c r="BI602" s="26"/>
      <c r="BJ602" s="26"/>
      <c r="BK602" s="27"/>
    </row>
    <row r="603" spans="1:63">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c r="AB603" s="23"/>
      <c r="AC603" s="23"/>
      <c r="AD603" s="23"/>
      <c r="AE603" s="23"/>
      <c r="AF603" s="23"/>
      <c r="AG603" s="23"/>
      <c r="AH603" s="23"/>
      <c r="AI603" s="23"/>
      <c r="AJ603" s="23"/>
      <c r="AK603" s="23"/>
      <c r="AL603" s="23"/>
      <c r="AM603" s="23"/>
      <c r="AN603" s="23"/>
      <c r="AO603" s="23"/>
      <c r="AP603" s="23"/>
      <c r="AQ603" s="23"/>
      <c r="AR603" s="23"/>
      <c r="AS603" s="23"/>
      <c r="AT603" s="26"/>
      <c r="AU603" s="26"/>
      <c r="AV603" s="26"/>
      <c r="AW603" s="26"/>
      <c r="AX603" s="26"/>
      <c r="AY603" s="26"/>
      <c r="AZ603" s="26"/>
      <c r="BA603" s="26"/>
      <c r="BB603" s="26"/>
      <c r="BC603" s="26"/>
      <c r="BD603" s="26"/>
      <c r="BE603" s="26"/>
      <c r="BF603" s="26"/>
      <c r="BG603" s="26"/>
      <c r="BH603" s="26"/>
      <c r="BI603" s="26"/>
      <c r="BJ603" s="26"/>
      <c r="BK603" s="27"/>
    </row>
    <row r="604" spans="1:63">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c r="AB604" s="23"/>
      <c r="AC604" s="23"/>
      <c r="AD604" s="23"/>
      <c r="AE604" s="23"/>
      <c r="AF604" s="23"/>
      <c r="AG604" s="23"/>
      <c r="AH604" s="23"/>
      <c r="AI604" s="23"/>
      <c r="AJ604" s="23"/>
      <c r="AK604" s="23"/>
      <c r="AL604" s="23"/>
      <c r="AM604" s="23"/>
      <c r="AN604" s="23"/>
      <c r="AO604" s="23"/>
      <c r="AP604" s="23"/>
      <c r="AQ604" s="23"/>
      <c r="AR604" s="23"/>
      <c r="AS604" s="23"/>
      <c r="AT604" s="26"/>
      <c r="AU604" s="26"/>
      <c r="AV604" s="26"/>
      <c r="AW604" s="26"/>
      <c r="AX604" s="26"/>
      <c r="AY604" s="26"/>
      <c r="AZ604" s="26"/>
      <c r="BA604" s="26"/>
      <c r="BB604" s="26"/>
      <c r="BC604" s="26"/>
      <c r="BD604" s="26"/>
      <c r="BE604" s="26"/>
      <c r="BF604" s="26"/>
      <c r="BG604" s="26"/>
      <c r="BH604" s="26"/>
      <c r="BI604" s="26"/>
      <c r="BJ604" s="26"/>
      <c r="BK604" s="27"/>
    </row>
    <row r="605" spans="1:63">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c r="AB605" s="23"/>
      <c r="AC605" s="23"/>
      <c r="AD605" s="23"/>
      <c r="AE605" s="23"/>
      <c r="AF605" s="23"/>
      <c r="AG605" s="23"/>
      <c r="AH605" s="23"/>
      <c r="AI605" s="23"/>
      <c r="AJ605" s="23"/>
      <c r="AK605" s="23"/>
      <c r="AL605" s="23"/>
      <c r="AM605" s="23"/>
      <c r="AN605" s="23"/>
      <c r="AO605" s="23"/>
      <c r="AP605" s="23"/>
      <c r="AQ605" s="23"/>
      <c r="AR605" s="23"/>
      <c r="AS605" s="23"/>
      <c r="AT605" s="26"/>
      <c r="AU605" s="26"/>
      <c r="AV605" s="26"/>
      <c r="AW605" s="26"/>
      <c r="AX605" s="26"/>
      <c r="AY605" s="26"/>
      <c r="AZ605" s="26"/>
      <c r="BA605" s="26"/>
      <c r="BB605" s="26"/>
      <c r="BC605" s="26"/>
      <c r="BD605" s="26"/>
      <c r="BE605" s="26"/>
      <c r="BF605" s="26"/>
      <c r="BG605" s="26"/>
      <c r="BH605" s="26"/>
      <c r="BI605" s="26"/>
      <c r="BJ605" s="26"/>
      <c r="BK605" s="27"/>
    </row>
    <row r="606" spans="1:63">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c r="AB606" s="23"/>
      <c r="AC606" s="23"/>
      <c r="AD606" s="23"/>
      <c r="AE606" s="23"/>
      <c r="AF606" s="23"/>
      <c r="AG606" s="23"/>
      <c r="AH606" s="23"/>
      <c r="AI606" s="23"/>
      <c r="AJ606" s="23"/>
      <c r="AK606" s="23"/>
      <c r="AL606" s="23"/>
      <c r="AM606" s="23"/>
      <c r="AN606" s="23"/>
      <c r="AO606" s="23"/>
      <c r="AP606" s="23"/>
      <c r="AQ606" s="23"/>
      <c r="AR606" s="23"/>
      <c r="AS606" s="23"/>
      <c r="AT606" s="26"/>
      <c r="AU606" s="26"/>
      <c r="AV606" s="26"/>
      <c r="AW606" s="26"/>
      <c r="AX606" s="26"/>
      <c r="AY606" s="26"/>
      <c r="AZ606" s="26"/>
      <c r="BA606" s="26"/>
      <c r="BB606" s="26"/>
      <c r="BC606" s="26"/>
      <c r="BD606" s="26"/>
      <c r="BE606" s="26"/>
      <c r="BF606" s="26"/>
      <c r="BG606" s="26"/>
      <c r="BH606" s="26"/>
      <c r="BI606" s="26"/>
      <c r="BJ606" s="26"/>
      <c r="BK606" s="27"/>
    </row>
    <row r="607" spans="1:63">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c r="AB607" s="23"/>
      <c r="AC607" s="23"/>
      <c r="AD607" s="23"/>
      <c r="AE607" s="23"/>
      <c r="AF607" s="23"/>
      <c r="AG607" s="23"/>
      <c r="AH607" s="23"/>
      <c r="AI607" s="23"/>
      <c r="AJ607" s="23"/>
      <c r="AK607" s="23"/>
      <c r="AL607" s="23"/>
      <c r="AM607" s="23"/>
      <c r="AN607" s="23"/>
      <c r="AO607" s="23"/>
      <c r="AP607" s="23"/>
      <c r="AQ607" s="23"/>
      <c r="AR607" s="23"/>
      <c r="AS607" s="23"/>
      <c r="AT607" s="26"/>
      <c r="AU607" s="26"/>
      <c r="AV607" s="26"/>
      <c r="AW607" s="26"/>
      <c r="AX607" s="26"/>
      <c r="AY607" s="26"/>
      <c r="AZ607" s="26"/>
      <c r="BA607" s="26"/>
      <c r="BB607" s="26"/>
      <c r="BC607" s="26"/>
      <c r="BD607" s="26"/>
      <c r="BE607" s="26"/>
      <c r="BF607" s="26"/>
      <c r="BG607" s="26"/>
      <c r="BH607" s="26"/>
      <c r="BI607" s="26"/>
      <c r="BJ607" s="26"/>
      <c r="BK607" s="27"/>
    </row>
    <row r="608" spans="1:63">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c r="AB608" s="23"/>
      <c r="AC608" s="23"/>
      <c r="AD608" s="23"/>
      <c r="AE608" s="23"/>
      <c r="AF608" s="23"/>
      <c r="AG608" s="23"/>
      <c r="AH608" s="23"/>
      <c r="AI608" s="23"/>
      <c r="AJ608" s="23"/>
      <c r="AK608" s="23"/>
      <c r="AL608" s="23"/>
      <c r="AM608" s="23"/>
      <c r="AN608" s="23"/>
      <c r="AO608" s="23"/>
      <c r="AP608" s="23"/>
      <c r="AQ608" s="23"/>
      <c r="AR608" s="23"/>
      <c r="AS608" s="23"/>
      <c r="AT608" s="26"/>
      <c r="AU608" s="26"/>
      <c r="AV608" s="26"/>
      <c r="AW608" s="26"/>
      <c r="AX608" s="26"/>
      <c r="AY608" s="26"/>
      <c r="AZ608" s="26"/>
      <c r="BA608" s="26"/>
      <c r="BB608" s="26"/>
      <c r="BC608" s="26"/>
      <c r="BD608" s="26"/>
      <c r="BE608" s="26"/>
      <c r="BF608" s="26"/>
      <c r="BG608" s="26"/>
      <c r="BH608" s="26"/>
      <c r="BI608" s="26"/>
      <c r="BJ608" s="26"/>
      <c r="BK608" s="27"/>
    </row>
    <row r="609" spans="1:63">
      <c r="A609" s="34"/>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34"/>
      <c r="AA609" s="34"/>
      <c r="AB609" s="34"/>
      <c r="AC609" s="34"/>
      <c r="AD609" s="34"/>
      <c r="AE609" s="34"/>
      <c r="AF609" s="34"/>
      <c r="AG609" s="34"/>
      <c r="AH609" s="34"/>
      <c r="AI609" s="34"/>
      <c r="AJ609" s="34"/>
      <c r="AK609" s="34"/>
      <c r="AL609" s="34"/>
      <c r="AM609" s="34"/>
      <c r="AN609" s="34"/>
      <c r="AO609" s="34"/>
      <c r="AP609" s="34"/>
      <c r="AQ609" s="34"/>
      <c r="AR609" s="34"/>
      <c r="AS609" s="34"/>
      <c r="AT609" s="33"/>
      <c r="AU609" s="33"/>
      <c r="AV609" s="33"/>
      <c r="AW609" s="33"/>
      <c r="AX609" s="33"/>
      <c r="AY609" s="33"/>
      <c r="AZ609" s="33"/>
      <c r="BA609" s="33"/>
      <c r="BB609" s="33"/>
      <c r="BC609" s="33"/>
      <c r="BD609" s="33"/>
      <c r="BE609" s="33"/>
      <c r="BF609" s="33"/>
      <c r="BG609" s="33"/>
      <c r="BH609" s="33"/>
      <c r="BI609" s="33"/>
      <c r="BJ609" s="33"/>
      <c r="BK609" s="35"/>
    </row>
  </sheetData>
  <sheetProtection algorithmName="SHA-512" hashValue="a139xTS4/w+heqnHPeuepqyjJfH2WwxRgi0JL/IEYnpSMVmBLe3nV3ap+LuqtNOAD/6dsJfL8NoIq3sTXTIexA==" saltValue="andSszWLjMe8CaUpmCB/pA==" spinCount="100000" sheet="1" objects="1" scenarios="1"/>
  <mergeCells count="1">
    <mergeCell ref="D2:F2"/>
  </mergeCells>
  <printOptions horizontalCentered="1" verticalCentered="1"/>
  <pageMargins left="0.39370078740157483" right="0.39370078740157483" top="0.19685039370078741" bottom="0.19685039370078741" header="0" footer="0"/>
  <pageSetup paperSize="9" scale="74" orientation="portrait" r:id="rId1"/>
  <headerFooter alignWithMargins="0"/>
  <ignoredErrors>
    <ignoredError sqref="G218:K218 H38:K39 H41:K41 H40:K40" formula="1"/>
  </ignoredError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0.249977111117893"/>
  </sheetPr>
  <dimension ref="C1:T60"/>
  <sheetViews>
    <sheetView topLeftCell="C6" workbookViewId="0">
      <selection activeCell="I7" sqref="I7"/>
    </sheetView>
  </sheetViews>
  <sheetFormatPr baseColWidth="10" defaultRowHeight="13.2"/>
  <cols>
    <col min="1" max="2" width="0" hidden="1" customWidth="1"/>
  </cols>
  <sheetData>
    <row r="1" spans="3:20" hidden="1"/>
    <row r="2" spans="3:20" hidden="1"/>
    <row r="3" spans="3:20" hidden="1"/>
    <row r="4" spans="3:20" hidden="1"/>
    <row r="5" spans="3:20" hidden="1"/>
    <row r="6" spans="3:20" ht="15">
      <c r="C6" s="23"/>
      <c r="D6" s="87" t="s">
        <v>162</v>
      </c>
      <c r="E6" s="87"/>
      <c r="F6" s="87"/>
      <c r="G6" s="87"/>
      <c r="H6" s="87"/>
      <c r="I6" s="87"/>
      <c r="J6" s="87"/>
      <c r="K6" s="87"/>
      <c r="L6" s="87"/>
      <c r="M6" s="87"/>
      <c r="N6" s="87"/>
      <c r="O6" s="87"/>
      <c r="P6" s="23"/>
      <c r="Q6" s="23"/>
      <c r="R6" s="23"/>
      <c r="S6" s="23"/>
      <c r="T6" s="22"/>
    </row>
    <row r="7" spans="3:20" ht="15">
      <c r="C7" s="239"/>
      <c r="D7" s="270"/>
      <c r="E7" s="242"/>
      <c r="F7" s="242"/>
      <c r="G7" s="242"/>
      <c r="H7" s="242"/>
      <c r="I7" s="242"/>
      <c r="J7" s="242"/>
      <c r="K7" s="242"/>
      <c r="L7" s="242"/>
      <c r="M7" s="242"/>
      <c r="N7" s="242"/>
      <c r="O7" s="242"/>
      <c r="P7" s="243"/>
      <c r="Q7" s="234"/>
      <c r="R7" s="234"/>
      <c r="S7" s="234"/>
      <c r="T7" s="235"/>
    </row>
    <row r="8" spans="3:20" ht="15">
      <c r="C8" s="240"/>
      <c r="D8" s="244" t="s">
        <v>87</v>
      </c>
      <c r="E8" s="87"/>
      <c r="F8" s="87"/>
      <c r="G8" s="87"/>
      <c r="H8" s="87"/>
      <c r="I8" s="87"/>
      <c r="J8" s="245" t="s">
        <v>113</v>
      </c>
      <c r="K8" s="246">
        <f>IFERROR(K23/J23-100%,0)</f>
        <v>0</v>
      </c>
      <c r="L8" s="246">
        <f>IFERROR(L23/K23-100%,0)</f>
        <v>0</v>
      </c>
      <c r="M8" s="246">
        <f>IFERROR(M23/L23-100%,0)</f>
        <v>0</v>
      </c>
      <c r="N8" s="246">
        <f>IFERROR(N23/M23-100%,0)</f>
        <v>0</v>
      </c>
      <c r="O8" s="87"/>
      <c r="P8" s="247"/>
      <c r="Q8" s="248" t="s">
        <v>112</v>
      </c>
      <c r="R8" s="249"/>
      <c r="S8" s="249"/>
      <c r="T8" s="250"/>
    </row>
    <row r="9" spans="3:20" ht="15">
      <c r="C9" s="240"/>
      <c r="D9" s="251">
        <f>'4'!D11</f>
        <v>0</v>
      </c>
      <c r="E9" s="87"/>
      <c r="F9" s="252">
        <f>'4'!F11</f>
        <v>0</v>
      </c>
      <c r="G9" s="253"/>
      <c r="H9" s="254"/>
      <c r="I9" s="255">
        <f>'4'!I11</f>
        <v>0</v>
      </c>
      <c r="J9" s="256">
        <f>'4'!J11*$F9</f>
        <v>0</v>
      </c>
      <c r="K9" s="256">
        <f>'4'!K11*Q9</f>
        <v>0</v>
      </c>
      <c r="L9" s="256">
        <f>'4'!L11*R9</f>
        <v>0</v>
      </c>
      <c r="M9" s="256">
        <f>'4'!M11*S9</f>
        <v>0</v>
      </c>
      <c r="N9" s="256">
        <f>'4'!N11*T9</f>
        <v>0</v>
      </c>
      <c r="O9" s="87"/>
      <c r="P9" s="247"/>
      <c r="Q9" s="256">
        <f>F9*(1+'4'!K$23)</f>
        <v>0</v>
      </c>
      <c r="R9" s="256">
        <f>Q9*(1+'4'!L$23)</f>
        <v>0</v>
      </c>
      <c r="S9" s="256">
        <f>R9*(1+'4'!M$23)</f>
        <v>0</v>
      </c>
      <c r="T9" s="257">
        <f>S9*(1+'4'!N$23)</f>
        <v>0</v>
      </c>
    </row>
    <row r="10" spans="3:20" ht="15">
      <c r="C10" s="240"/>
      <c r="D10" s="258">
        <f>'4'!D12</f>
        <v>0</v>
      </c>
      <c r="E10" s="87"/>
      <c r="F10" s="259">
        <f>'4'!F12</f>
        <v>0</v>
      </c>
      <c r="G10" s="253"/>
      <c r="H10" s="254"/>
      <c r="I10" s="255">
        <f>'4'!I12</f>
        <v>0</v>
      </c>
      <c r="J10" s="260">
        <f>'4'!J12*$F10</f>
        <v>0</v>
      </c>
      <c r="K10" s="260">
        <f>'4'!K12*Q10</f>
        <v>0</v>
      </c>
      <c r="L10" s="260">
        <f>'4'!L12*R10</f>
        <v>0</v>
      </c>
      <c r="M10" s="260">
        <f>'4'!M12*S10</f>
        <v>0</v>
      </c>
      <c r="N10" s="260">
        <f>'4'!N12*T10</f>
        <v>0</v>
      </c>
      <c r="O10" s="87"/>
      <c r="P10" s="247"/>
      <c r="Q10" s="260">
        <f>F10*(1+'4'!K$23)</f>
        <v>0</v>
      </c>
      <c r="R10" s="260">
        <f>Q10*(1+'4'!L$23)</f>
        <v>0</v>
      </c>
      <c r="S10" s="260">
        <f>R10*(1+'4'!M$23)</f>
        <v>0</v>
      </c>
      <c r="T10" s="261">
        <f>S10*(1+'4'!N$23)</f>
        <v>0</v>
      </c>
    </row>
    <row r="11" spans="3:20" ht="15">
      <c r="C11" s="240"/>
      <c r="D11" s="258">
        <f>'4'!D13</f>
        <v>0</v>
      </c>
      <c r="E11" s="87"/>
      <c r="F11" s="259">
        <f>'4'!F13</f>
        <v>0</v>
      </c>
      <c r="G11" s="253"/>
      <c r="H11" s="254"/>
      <c r="I11" s="255">
        <f>'4'!I13</f>
        <v>0</v>
      </c>
      <c r="J11" s="260">
        <f>'4'!J13*$F11</f>
        <v>0</v>
      </c>
      <c r="K11" s="260">
        <f>'4'!K13*Q11</f>
        <v>0</v>
      </c>
      <c r="L11" s="260">
        <f>'4'!L13*R11</f>
        <v>0</v>
      </c>
      <c r="M11" s="260">
        <f>'4'!M13*S11</f>
        <v>0</v>
      </c>
      <c r="N11" s="260">
        <f>'4'!N13*T11</f>
        <v>0</v>
      </c>
      <c r="O11" s="87"/>
      <c r="P11" s="247"/>
      <c r="Q11" s="260">
        <f>F11*(1+'4'!K$23)</f>
        <v>0</v>
      </c>
      <c r="R11" s="260">
        <f>Q11*(1+'4'!L$23)</f>
        <v>0</v>
      </c>
      <c r="S11" s="260">
        <f>R11*(1+'4'!M$23)</f>
        <v>0</v>
      </c>
      <c r="T11" s="261">
        <f>S11*(1+'4'!N$23)</f>
        <v>0</v>
      </c>
    </row>
    <row r="12" spans="3:20" ht="15">
      <c r="C12" s="240"/>
      <c r="D12" s="258">
        <f>'4'!D14</f>
        <v>0</v>
      </c>
      <c r="E12" s="87"/>
      <c r="F12" s="259">
        <f>'4'!F14</f>
        <v>0</v>
      </c>
      <c r="G12" s="253"/>
      <c r="H12" s="254"/>
      <c r="I12" s="255">
        <f>'4'!I14</f>
        <v>0</v>
      </c>
      <c r="J12" s="260">
        <f>'4'!J14*$F12</f>
        <v>0</v>
      </c>
      <c r="K12" s="260">
        <f>'4'!K14*Q12</f>
        <v>0</v>
      </c>
      <c r="L12" s="260">
        <f>'4'!L14*R12</f>
        <v>0</v>
      </c>
      <c r="M12" s="260">
        <f>'4'!M14*S12</f>
        <v>0</v>
      </c>
      <c r="N12" s="260">
        <f>'4'!N14*T12</f>
        <v>0</v>
      </c>
      <c r="O12" s="87"/>
      <c r="P12" s="247"/>
      <c r="Q12" s="260">
        <f>F12*(1+'4'!K$23)</f>
        <v>0</v>
      </c>
      <c r="R12" s="260">
        <f>Q12*(1+'4'!L$23)</f>
        <v>0</v>
      </c>
      <c r="S12" s="260">
        <f>R12*(1+'4'!M$23)</f>
        <v>0</v>
      </c>
      <c r="T12" s="261">
        <f>S12*(1+'4'!N$23)</f>
        <v>0</v>
      </c>
    </row>
    <row r="13" spans="3:20" ht="15">
      <c r="C13" s="240"/>
      <c r="D13" s="258">
        <f>'4'!D15</f>
        <v>0</v>
      </c>
      <c r="E13" s="87"/>
      <c r="F13" s="259">
        <f>'4'!F15</f>
        <v>0</v>
      </c>
      <c r="G13" s="253"/>
      <c r="H13" s="254"/>
      <c r="I13" s="255">
        <f>'4'!I15</f>
        <v>0</v>
      </c>
      <c r="J13" s="260">
        <f>'4'!J15*$F13</f>
        <v>0</v>
      </c>
      <c r="K13" s="260">
        <f>'4'!K15*Q13</f>
        <v>0</v>
      </c>
      <c r="L13" s="260">
        <f>'4'!L15*R13</f>
        <v>0</v>
      </c>
      <c r="M13" s="260">
        <f>'4'!M15*S13</f>
        <v>0</v>
      </c>
      <c r="N13" s="260">
        <f>'4'!N15*T13</f>
        <v>0</v>
      </c>
      <c r="O13" s="87"/>
      <c r="P13" s="247"/>
      <c r="Q13" s="260">
        <f>F13*(1+'4'!K$23)</f>
        <v>0</v>
      </c>
      <c r="R13" s="260">
        <f>Q13*(1+'4'!L$23)</f>
        <v>0</v>
      </c>
      <c r="S13" s="260">
        <f>R13*(1+'4'!M$23)</f>
        <v>0</v>
      </c>
      <c r="T13" s="261">
        <f>S13*(1+'4'!N$23)</f>
        <v>0</v>
      </c>
    </row>
    <row r="14" spans="3:20" ht="15">
      <c r="C14" s="240"/>
      <c r="D14" s="258">
        <f>'4'!D16</f>
        <v>0</v>
      </c>
      <c r="E14" s="87"/>
      <c r="F14" s="259">
        <f>'4'!F16</f>
        <v>0</v>
      </c>
      <c r="G14" s="253"/>
      <c r="H14" s="254"/>
      <c r="I14" s="255">
        <f>'4'!I16</f>
        <v>0</v>
      </c>
      <c r="J14" s="260">
        <f>'4'!J16*$F14</f>
        <v>0</v>
      </c>
      <c r="K14" s="260">
        <f>'4'!K16*Q14</f>
        <v>0</v>
      </c>
      <c r="L14" s="260">
        <f>'4'!L16*R14</f>
        <v>0</v>
      </c>
      <c r="M14" s="260">
        <f>'4'!M16*S14</f>
        <v>0</v>
      </c>
      <c r="N14" s="260">
        <f>'4'!N16*T14</f>
        <v>0</v>
      </c>
      <c r="O14" s="87"/>
      <c r="P14" s="247"/>
      <c r="Q14" s="260">
        <f>F14*(1+'4'!K$23)</f>
        <v>0</v>
      </c>
      <c r="R14" s="260">
        <f>Q14*(1+'4'!L$23)</f>
        <v>0</v>
      </c>
      <c r="S14" s="260">
        <f>R14*(1+'4'!M$23)</f>
        <v>0</v>
      </c>
      <c r="T14" s="261">
        <f>S14*(1+'4'!N$23)</f>
        <v>0</v>
      </c>
    </row>
    <row r="15" spans="3:20" ht="15">
      <c r="C15" s="240"/>
      <c r="D15" s="258">
        <f>'4'!D17</f>
        <v>0</v>
      </c>
      <c r="E15" s="87"/>
      <c r="F15" s="259">
        <f>'4'!F17</f>
        <v>0</v>
      </c>
      <c r="G15" s="253"/>
      <c r="H15" s="254"/>
      <c r="I15" s="255">
        <f>'4'!I17</f>
        <v>0</v>
      </c>
      <c r="J15" s="260">
        <f>'4'!J17*$F15</f>
        <v>0</v>
      </c>
      <c r="K15" s="260">
        <f>'4'!K17*Q15</f>
        <v>0</v>
      </c>
      <c r="L15" s="260">
        <f>'4'!L17*R15</f>
        <v>0</v>
      </c>
      <c r="M15" s="260">
        <f>'4'!M17*S15</f>
        <v>0</v>
      </c>
      <c r="N15" s="260">
        <f>'4'!N17*T15</f>
        <v>0</v>
      </c>
      <c r="O15" s="87"/>
      <c r="P15" s="247"/>
      <c r="Q15" s="260">
        <f>F15*(1+'4'!K$23)</f>
        <v>0</v>
      </c>
      <c r="R15" s="260">
        <f>Q15*(1+'4'!L$23)</f>
        <v>0</v>
      </c>
      <c r="S15" s="260">
        <f>R15*(1+'4'!M$23)</f>
        <v>0</v>
      </c>
      <c r="T15" s="261">
        <f>S15*(1+'4'!N$23)</f>
        <v>0</v>
      </c>
    </row>
    <row r="16" spans="3:20" ht="15">
      <c r="C16" s="240"/>
      <c r="D16" s="258">
        <f>'4'!D18</f>
        <v>0</v>
      </c>
      <c r="E16" s="87"/>
      <c r="F16" s="259">
        <f>'4'!F18</f>
        <v>0</v>
      </c>
      <c r="G16" s="253"/>
      <c r="H16" s="254"/>
      <c r="I16" s="255">
        <f>'4'!I18</f>
        <v>0</v>
      </c>
      <c r="J16" s="260">
        <f>'4'!J18*$F16</f>
        <v>0</v>
      </c>
      <c r="K16" s="260">
        <f>'4'!K18*Q16</f>
        <v>0</v>
      </c>
      <c r="L16" s="260">
        <f>'4'!L18*R16</f>
        <v>0</v>
      </c>
      <c r="M16" s="260">
        <f>'4'!M18*S16</f>
        <v>0</v>
      </c>
      <c r="N16" s="260">
        <f>'4'!N18*T16</f>
        <v>0</v>
      </c>
      <c r="O16" s="87"/>
      <c r="P16" s="247"/>
      <c r="Q16" s="260">
        <f>F16*(1+'4'!K$23)</f>
        <v>0</v>
      </c>
      <c r="R16" s="260">
        <f>Q16*(1+'4'!L$23)</f>
        <v>0</v>
      </c>
      <c r="S16" s="260">
        <f>R16*(1+'4'!M$23)</f>
        <v>0</v>
      </c>
      <c r="T16" s="261">
        <f>S16*(1+'4'!N$23)</f>
        <v>0</v>
      </c>
    </row>
    <row r="17" spans="3:20" ht="15">
      <c r="C17" s="240"/>
      <c r="D17" s="258">
        <f>'4'!D19</f>
        <v>0</v>
      </c>
      <c r="E17" s="87"/>
      <c r="F17" s="259">
        <f>'4'!F19</f>
        <v>0</v>
      </c>
      <c r="G17" s="253"/>
      <c r="H17" s="254"/>
      <c r="I17" s="255">
        <f>'4'!I19</f>
        <v>0</v>
      </c>
      <c r="J17" s="260">
        <f>'4'!J19*$F17</f>
        <v>0</v>
      </c>
      <c r="K17" s="260">
        <f>'4'!K19*Q17</f>
        <v>0</v>
      </c>
      <c r="L17" s="260">
        <f>'4'!L19*R17</f>
        <v>0</v>
      </c>
      <c r="M17" s="260">
        <f>'4'!M19*S17</f>
        <v>0</v>
      </c>
      <c r="N17" s="260">
        <f>'4'!N19*T17</f>
        <v>0</v>
      </c>
      <c r="O17" s="87"/>
      <c r="P17" s="247"/>
      <c r="Q17" s="260">
        <f>F17*(1+'4'!K$23)</f>
        <v>0</v>
      </c>
      <c r="R17" s="260">
        <f>Q17*(1+'4'!L$23)</f>
        <v>0</v>
      </c>
      <c r="S17" s="260">
        <f>R17*(1+'4'!M$23)</f>
        <v>0</v>
      </c>
      <c r="T17" s="261">
        <f>S17*(1+'4'!N$23)</f>
        <v>0</v>
      </c>
    </row>
    <row r="18" spans="3:20" ht="15">
      <c r="C18" s="240"/>
      <c r="D18" s="258">
        <f>'4'!D20</f>
        <v>0</v>
      </c>
      <c r="E18" s="87"/>
      <c r="F18" s="259">
        <f>'4'!F20</f>
        <v>0</v>
      </c>
      <c r="G18" s="253"/>
      <c r="H18" s="254"/>
      <c r="I18" s="255">
        <f>'4'!I20</f>
        <v>0</v>
      </c>
      <c r="J18" s="260">
        <f>'4'!J20*$F18</f>
        <v>0</v>
      </c>
      <c r="K18" s="260">
        <f>'4'!K20*Q18</f>
        <v>0</v>
      </c>
      <c r="L18" s="260">
        <f>'4'!L20*R18</f>
        <v>0</v>
      </c>
      <c r="M18" s="260">
        <f>'4'!M20*S18</f>
        <v>0</v>
      </c>
      <c r="N18" s="260">
        <f>'4'!N20*T18</f>
        <v>0</v>
      </c>
      <c r="O18" s="87"/>
      <c r="P18" s="247"/>
      <c r="Q18" s="260">
        <f>F18*(1+'4'!K$23)</f>
        <v>0</v>
      </c>
      <c r="R18" s="260">
        <f>Q18*(1+'4'!L$23)</f>
        <v>0</v>
      </c>
      <c r="S18" s="260">
        <f>R18*(1+'4'!M$23)</f>
        <v>0</v>
      </c>
      <c r="T18" s="261">
        <f>S18*(1+'4'!N$23)</f>
        <v>0</v>
      </c>
    </row>
    <row r="19" spans="3:20" ht="15">
      <c r="C19" s="240"/>
      <c r="D19" s="258"/>
      <c r="E19" s="87"/>
      <c r="F19" s="259"/>
      <c r="G19" s="253"/>
      <c r="H19" s="254"/>
      <c r="I19" s="255"/>
      <c r="J19" s="260"/>
      <c r="K19" s="260">
        <f>'4'!K21*Q19</f>
        <v>0</v>
      </c>
      <c r="L19" s="260">
        <f>'4'!L21*R19</f>
        <v>0</v>
      </c>
      <c r="M19" s="260">
        <f>'4'!M21*S19</f>
        <v>0</v>
      </c>
      <c r="N19" s="260">
        <f>'4'!N21*T19</f>
        <v>0</v>
      </c>
      <c r="O19" s="87"/>
      <c r="P19" s="247"/>
      <c r="Q19" s="260">
        <f>F19*(1+'4'!K$23)</f>
        <v>0</v>
      </c>
      <c r="R19" s="260">
        <f>Q19*(1+'4'!L$23)</f>
        <v>0</v>
      </c>
      <c r="S19" s="260">
        <f>R19*(1+'4'!M$23)</f>
        <v>0</v>
      </c>
      <c r="T19" s="261">
        <f>S19*(1+'4'!N$23)</f>
        <v>0</v>
      </c>
    </row>
    <row r="20" spans="3:20" ht="15">
      <c r="C20" s="240"/>
      <c r="D20" s="258"/>
      <c r="E20" s="87"/>
      <c r="F20" s="259"/>
      <c r="G20" s="253"/>
      <c r="H20" s="254"/>
      <c r="I20" s="255"/>
      <c r="J20" s="260"/>
      <c r="K20" s="260">
        <f>'4'!K22*Q20</f>
        <v>0</v>
      </c>
      <c r="L20" s="260">
        <f>'4'!L22*R20</f>
        <v>0</v>
      </c>
      <c r="M20" s="260">
        <f>'4'!M22*S20</f>
        <v>0</v>
      </c>
      <c r="N20" s="260">
        <f>'4'!N22*T20</f>
        <v>0</v>
      </c>
      <c r="O20" s="87"/>
      <c r="P20" s="247"/>
      <c r="Q20" s="260">
        <f>F20*(1+'4'!K$23)</f>
        <v>0</v>
      </c>
      <c r="R20" s="260">
        <f>Q20*(1+'4'!L$23)</f>
        <v>0</v>
      </c>
      <c r="S20" s="260">
        <f>R20*(1+'4'!M$23)</f>
        <v>0</v>
      </c>
      <c r="T20" s="261">
        <f>S20*(1+'4'!N$23)</f>
        <v>0</v>
      </c>
    </row>
    <row r="21" spans="3:20" ht="15">
      <c r="C21" s="240"/>
      <c r="D21" s="258"/>
      <c r="E21" s="87"/>
      <c r="F21" s="259"/>
      <c r="G21" s="253"/>
      <c r="H21" s="254"/>
      <c r="I21" s="255"/>
      <c r="J21" s="260"/>
      <c r="K21" s="260">
        <f>'4'!K23*Q21</f>
        <v>0</v>
      </c>
      <c r="L21" s="260">
        <f>'4'!L23*R21</f>
        <v>0</v>
      </c>
      <c r="M21" s="260">
        <f>'4'!M23*S21</f>
        <v>0</v>
      </c>
      <c r="N21" s="260">
        <f>'4'!N23*T21</f>
        <v>0</v>
      </c>
      <c r="O21" s="87"/>
      <c r="P21" s="247"/>
      <c r="Q21" s="260">
        <f>F21*(1+'4'!K$23)</f>
        <v>0</v>
      </c>
      <c r="R21" s="260">
        <f>Q21*(1+'4'!L$23)</f>
        <v>0</v>
      </c>
      <c r="S21" s="260">
        <f>R21*(1+'4'!M$23)</f>
        <v>0</v>
      </c>
      <c r="T21" s="261">
        <f>S21*(1+'4'!N$23)</f>
        <v>0</v>
      </c>
    </row>
    <row r="22" spans="3:20" ht="15">
      <c r="C22" s="240"/>
      <c r="D22" s="262"/>
      <c r="E22" s="87"/>
      <c r="F22" s="263"/>
      <c r="G22" s="253"/>
      <c r="H22" s="254"/>
      <c r="I22" s="255"/>
      <c r="J22" s="264"/>
      <c r="K22" s="265">
        <f>'4'!K24*Q22</f>
        <v>0</v>
      </c>
      <c r="L22" s="265">
        <f>'4'!L24*R22</f>
        <v>0</v>
      </c>
      <c r="M22" s="265">
        <f>'4'!M24*S22</f>
        <v>0</v>
      </c>
      <c r="N22" s="265">
        <f>'4'!N24*T22</f>
        <v>0</v>
      </c>
      <c r="O22" s="87"/>
      <c r="P22" s="247"/>
      <c r="Q22" s="265">
        <f>F22*(1+'4'!K$23)</f>
        <v>0</v>
      </c>
      <c r="R22" s="265">
        <f>Q22*(1+'4'!L$23)</f>
        <v>0</v>
      </c>
      <c r="S22" s="265">
        <f>R22*(1+'4'!M$23)</f>
        <v>0</v>
      </c>
      <c r="T22" s="266">
        <f>S22*(1+'4'!N$23)</f>
        <v>0</v>
      </c>
    </row>
    <row r="23" spans="3:20" ht="15">
      <c r="C23" s="240"/>
      <c r="D23" s="87"/>
      <c r="E23" s="87"/>
      <c r="F23" s="87"/>
      <c r="G23" s="87"/>
      <c r="H23" s="87"/>
      <c r="I23" s="87"/>
      <c r="J23" s="264">
        <f>SUM(J9:J22)</f>
        <v>0</v>
      </c>
      <c r="K23" s="264">
        <f>SUM(K9:K22)</f>
        <v>0</v>
      </c>
      <c r="L23" s="264">
        <f>SUM(L9:L22)</f>
        <v>0</v>
      </c>
      <c r="M23" s="264">
        <f>SUM(M9:M22)</f>
        <v>0</v>
      </c>
      <c r="N23" s="264">
        <f>SUM(N9:N22)</f>
        <v>0</v>
      </c>
      <c r="O23" s="87"/>
      <c r="P23" s="247"/>
      <c r="Q23" s="23"/>
      <c r="R23" s="23"/>
      <c r="S23" s="23"/>
      <c r="T23" s="236"/>
    </row>
    <row r="24" spans="3:20" ht="15">
      <c r="C24" s="240"/>
      <c r="D24" s="244" t="s">
        <v>88</v>
      </c>
      <c r="E24" s="87"/>
      <c r="F24" s="87"/>
      <c r="G24" s="87"/>
      <c r="H24" s="87"/>
      <c r="I24" s="87"/>
      <c r="J24" s="87"/>
      <c r="K24" s="23"/>
      <c r="L24" s="23"/>
      <c r="M24" s="23"/>
      <c r="N24" s="23"/>
      <c r="O24" s="87"/>
      <c r="P24" s="247"/>
      <c r="Q24" s="23"/>
      <c r="R24" s="23"/>
      <c r="S24" s="23"/>
      <c r="T24" s="236"/>
    </row>
    <row r="25" spans="3:20" ht="15">
      <c r="C25" s="240"/>
      <c r="D25" s="251">
        <f>'4'!D11</f>
        <v>0</v>
      </c>
      <c r="E25" s="88">
        <f>'4'!E11</f>
        <v>0</v>
      </c>
      <c r="F25" s="87"/>
      <c r="G25" s="252">
        <f>IF('4'!G11=0,1,'4'!G11)</f>
        <v>1</v>
      </c>
      <c r="H25" s="87"/>
      <c r="I25" s="88">
        <f>'4'!I11</f>
        <v>0</v>
      </c>
      <c r="J25" s="256">
        <f t="shared" ref="J25:N34" si="0">J9*$G25</f>
        <v>0</v>
      </c>
      <c r="K25" s="256">
        <f t="shared" si="0"/>
        <v>0</v>
      </c>
      <c r="L25" s="256">
        <f t="shared" si="0"/>
        <v>0</v>
      </c>
      <c r="M25" s="256">
        <f t="shared" si="0"/>
        <v>0</v>
      </c>
      <c r="N25" s="256">
        <f t="shared" si="0"/>
        <v>0</v>
      </c>
      <c r="O25" s="87"/>
      <c r="P25" s="247"/>
      <c r="Q25" s="23"/>
      <c r="R25" s="23"/>
      <c r="S25" s="23"/>
      <c r="T25" s="236"/>
    </row>
    <row r="26" spans="3:20" ht="15">
      <c r="C26" s="240"/>
      <c r="D26" s="258">
        <f>'4'!D12</f>
        <v>0</v>
      </c>
      <c r="E26" s="88">
        <f>'4'!E12</f>
        <v>0</v>
      </c>
      <c r="F26" s="87"/>
      <c r="G26" s="259">
        <f>IF('4'!G12=0,1,'4'!G12)</f>
        <v>1</v>
      </c>
      <c r="H26" s="87"/>
      <c r="I26" s="88">
        <f>'4'!I12</f>
        <v>0</v>
      </c>
      <c r="J26" s="260">
        <f t="shared" si="0"/>
        <v>0</v>
      </c>
      <c r="K26" s="260">
        <f t="shared" si="0"/>
        <v>0</v>
      </c>
      <c r="L26" s="260">
        <f t="shared" si="0"/>
        <v>0</v>
      </c>
      <c r="M26" s="260">
        <f t="shared" si="0"/>
        <v>0</v>
      </c>
      <c r="N26" s="260">
        <f t="shared" si="0"/>
        <v>0</v>
      </c>
      <c r="O26" s="87"/>
      <c r="P26" s="247"/>
      <c r="Q26" s="23"/>
      <c r="R26" s="23"/>
      <c r="S26" s="23"/>
      <c r="T26" s="236"/>
    </row>
    <row r="27" spans="3:20" ht="15">
      <c r="C27" s="240"/>
      <c r="D27" s="258">
        <f>'4'!D13</f>
        <v>0</v>
      </c>
      <c r="E27" s="88">
        <f>'4'!E13</f>
        <v>0</v>
      </c>
      <c r="F27" s="87"/>
      <c r="G27" s="259">
        <f>IF('4'!G13=0,1,'4'!G13)</f>
        <v>1</v>
      </c>
      <c r="H27" s="87"/>
      <c r="I27" s="88">
        <f>'4'!I13</f>
        <v>0</v>
      </c>
      <c r="J27" s="260">
        <f t="shared" si="0"/>
        <v>0</v>
      </c>
      <c r="K27" s="260">
        <f t="shared" si="0"/>
        <v>0</v>
      </c>
      <c r="L27" s="260">
        <f t="shared" si="0"/>
        <v>0</v>
      </c>
      <c r="M27" s="260">
        <f t="shared" si="0"/>
        <v>0</v>
      </c>
      <c r="N27" s="260">
        <f t="shared" si="0"/>
        <v>0</v>
      </c>
      <c r="O27" s="87"/>
      <c r="P27" s="247"/>
      <c r="Q27" s="23"/>
      <c r="R27" s="23"/>
      <c r="S27" s="23"/>
      <c r="T27" s="236"/>
    </row>
    <row r="28" spans="3:20" ht="15">
      <c r="C28" s="240"/>
      <c r="D28" s="258">
        <f>'4'!D14</f>
        <v>0</v>
      </c>
      <c r="E28" s="88">
        <f>'4'!E14</f>
        <v>0</v>
      </c>
      <c r="F28" s="87"/>
      <c r="G28" s="259">
        <f>IF('4'!G14=0,1,'4'!G14)</f>
        <v>1</v>
      </c>
      <c r="H28" s="87"/>
      <c r="I28" s="88">
        <f>'4'!I14</f>
        <v>0</v>
      </c>
      <c r="J28" s="260">
        <f t="shared" si="0"/>
        <v>0</v>
      </c>
      <c r="K28" s="260">
        <f t="shared" si="0"/>
        <v>0</v>
      </c>
      <c r="L28" s="260">
        <f t="shared" si="0"/>
        <v>0</v>
      </c>
      <c r="M28" s="260">
        <f t="shared" si="0"/>
        <v>0</v>
      </c>
      <c r="N28" s="260">
        <f t="shared" si="0"/>
        <v>0</v>
      </c>
      <c r="O28" s="87"/>
      <c r="P28" s="247"/>
      <c r="Q28" s="23"/>
      <c r="R28" s="23"/>
      <c r="S28" s="23"/>
      <c r="T28" s="236"/>
    </row>
    <row r="29" spans="3:20" ht="15">
      <c r="C29" s="240"/>
      <c r="D29" s="258">
        <f>'4'!D15</f>
        <v>0</v>
      </c>
      <c r="E29" s="88">
        <f>'4'!E15</f>
        <v>0</v>
      </c>
      <c r="F29" s="87"/>
      <c r="G29" s="259">
        <f>IF('4'!G15=0,1,'4'!G15)</f>
        <v>1</v>
      </c>
      <c r="H29" s="87"/>
      <c r="I29" s="88">
        <f>'4'!I15</f>
        <v>0</v>
      </c>
      <c r="J29" s="260">
        <f t="shared" si="0"/>
        <v>0</v>
      </c>
      <c r="K29" s="260">
        <f t="shared" si="0"/>
        <v>0</v>
      </c>
      <c r="L29" s="260">
        <f t="shared" si="0"/>
        <v>0</v>
      </c>
      <c r="M29" s="260">
        <f t="shared" si="0"/>
        <v>0</v>
      </c>
      <c r="N29" s="260">
        <f t="shared" si="0"/>
        <v>0</v>
      </c>
      <c r="O29" s="87"/>
      <c r="P29" s="247"/>
      <c r="Q29" s="23"/>
      <c r="R29" s="23"/>
      <c r="S29" s="23"/>
      <c r="T29" s="236"/>
    </row>
    <row r="30" spans="3:20" ht="15">
      <c r="C30" s="240"/>
      <c r="D30" s="258">
        <f>'4'!D16</f>
        <v>0</v>
      </c>
      <c r="E30" s="88">
        <f>'4'!E16</f>
        <v>0</v>
      </c>
      <c r="F30" s="87"/>
      <c r="G30" s="259">
        <f>IF('4'!G16=0,1,'4'!G16)</f>
        <v>1</v>
      </c>
      <c r="H30" s="87"/>
      <c r="I30" s="88">
        <f>'4'!I16</f>
        <v>0</v>
      </c>
      <c r="J30" s="260">
        <f t="shared" si="0"/>
        <v>0</v>
      </c>
      <c r="K30" s="260">
        <f t="shared" si="0"/>
        <v>0</v>
      </c>
      <c r="L30" s="260">
        <f t="shared" si="0"/>
        <v>0</v>
      </c>
      <c r="M30" s="260">
        <f t="shared" si="0"/>
        <v>0</v>
      </c>
      <c r="N30" s="260">
        <f t="shared" si="0"/>
        <v>0</v>
      </c>
      <c r="O30" s="87"/>
      <c r="P30" s="247"/>
      <c r="Q30" s="23"/>
      <c r="R30" s="23"/>
      <c r="S30" s="23"/>
      <c r="T30" s="236"/>
    </row>
    <row r="31" spans="3:20" ht="15">
      <c r="C31" s="240"/>
      <c r="D31" s="258">
        <f>'4'!D17</f>
        <v>0</v>
      </c>
      <c r="E31" s="88">
        <f>'4'!E17</f>
        <v>0</v>
      </c>
      <c r="F31" s="87"/>
      <c r="G31" s="259">
        <f>IF('4'!G17=0,1,'4'!G17)</f>
        <v>1</v>
      </c>
      <c r="H31" s="87"/>
      <c r="I31" s="88">
        <f>'4'!I17</f>
        <v>0</v>
      </c>
      <c r="J31" s="260">
        <f t="shared" si="0"/>
        <v>0</v>
      </c>
      <c r="K31" s="260">
        <f t="shared" si="0"/>
        <v>0</v>
      </c>
      <c r="L31" s="260">
        <f t="shared" si="0"/>
        <v>0</v>
      </c>
      <c r="M31" s="260">
        <f t="shared" si="0"/>
        <v>0</v>
      </c>
      <c r="N31" s="260">
        <f t="shared" si="0"/>
        <v>0</v>
      </c>
      <c r="O31" s="87"/>
      <c r="P31" s="247"/>
      <c r="Q31" s="23"/>
      <c r="R31" s="23"/>
      <c r="S31" s="23"/>
      <c r="T31" s="236"/>
    </row>
    <row r="32" spans="3:20" ht="15">
      <c r="C32" s="240"/>
      <c r="D32" s="258">
        <f>'4'!D18</f>
        <v>0</v>
      </c>
      <c r="E32" s="88">
        <f>'4'!E18</f>
        <v>0</v>
      </c>
      <c r="F32" s="87"/>
      <c r="G32" s="259">
        <f>IF('4'!G18=0,1,'4'!G18)</f>
        <v>1</v>
      </c>
      <c r="H32" s="87"/>
      <c r="I32" s="88">
        <f>'4'!I18</f>
        <v>0</v>
      </c>
      <c r="J32" s="260">
        <f t="shared" si="0"/>
        <v>0</v>
      </c>
      <c r="K32" s="260">
        <f t="shared" si="0"/>
        <v>0</v>
      </c>
      <c r="L32" s="260">
        <f t="shared" si="0"/>
        <v>0</v>
      </c>
      <c r="M32" s="260">
        <f t="shared" si="0"/>
        <v>0</v>
      </c>
      <c r="N32" s="260">
        <f t="shared" si="0"/>
        <v>0</v>
      </c>
      <c r="O32" s="87"/>
      <c r="P32" s="247"/>
      <c r="Q32" s="23"/>
      <c r="R32" s="23"/>
      <c r="S32" s="23"/>
      <c r="T32" s="236"/>
    </row>
    <row r="33" spans="3:20" ht="15">
      <c r="C33" s="240"/>
      <c r="D33" s="258">
        <f>'4'!D19</f>
        <v>0</v>
      </c>
      <c r="E33" s="88">
        <f>'4'!E19</f>
        <v>0</v>
      </c>
      <c r="F33" s="87"/>
      <c r="G33" s="259">
        <f>IF('4'!G19=0,1,'4'!G19)</f>
        <v>1</v>
      </c>
      <c r="H33" s="87"/>
      <c r="I33" s="88">
        <f>'4'!I19</f>
        <v>0</v>
      </c>
      <c r="J33" s="260">
        <f t="shared" si="0"/>
        <v>0</v>
      </c>
      <c r="K33" s="260">
        <f t="shared" si="0"/>
        <v>0</v>
      </c>
      <c r="L33" s="260">
        <f t="shared" si="0"/>
        <v>0</v>
      </c>
      <c r="M33" s="260">
        <f t="shared" si="0"/>
        <v>0</v>
      </c>
      <c r="N33" s="260">
        <f t="shared" si="0"/>
        <v>0</v>
      </c>
      <c r="O33" s="87"/>
      <c r="P33" s="247"/>
      <c r="Q33" s="23"/>
      <c r="R33" s="23"/>
      <c r="S33" s="23"/>
      <c r="T33" s="236"/>
    </row>
    <row r="34" spans="3:20" ht="15">
      <c r="C34" s="240"/>
      <c r="D34" s="258">
        <f>'4'!D20</f>
        <v>0</v>
      </c>
      <c r="E34" s="88">
        <f>'4'!E20</f>
        <v>0</v>
      </c>
      <c r="F34" s="87"/>
      <c r="G34" s="259">
        <f>IF('4'!G20=0,1,'4'!G20)</f>
        <v>1</v>
      </c>
      <c r="H34" s="87"/>
      <c r="I34" s="88">
        <f>'4'!I20</f>
        <v>0</v>
      </c>
      <c r="J34" s="260">
        <f t="shared" si="0"/>
        <v>0</v>
      </c>
      <c r="K34" s="260">
        <f t="shared" si="0"/>
        <v>0</v>
      </c>
      <c r="L34" s="260">
        <f t="shared" si="0"/>
        <v>0</v>
      </c>
      <c r="M34" s="260">
        <f t="shared" si="0"/>
        <v>0</v>
      </c>
      <c r="N34" s="260">
        <f t="shared" si="0"/>
        <v>0</v>
      </c>
      <c r="O34" s="87"/>
      <c r="P34" s="247"/>
      <c r="Q34" s="23"/>
      <c r="R34" s="23"/>
      <c r="S34" s="23"/>
      <c r="T34" s="236"/>
    </row>
    <row r="35" spans="3:20" ht="15">
      <c r="C35" s="240"/>
      <c r="D35" s="258"/>
      <c r="E35" s="88"/>
      <c r="F35" s="87"/>
      <c r="G35" s="259">
        <f>IF('4'!G21=0,1,'4'!G21)</f>
        <v>1</v>
      </c>
      <c r="H35" s="87"/>
      <c r="I35" s="88"/>
      <c r="J35" s="260"/>
      <c r="K35" s="260"/>
      <c r="L35" s="260"/>
      <c r="M35" s="260"/>
      <c r="N35" s="260"/>
      <c r="O35" s="87"/>
      <c r="P35" s="247"/>
      <c r="Q35" s="23"/>
      <c r="R35" s="23"/>
      <c r="S35" s="23"/>
      <c r="T35" s="236"/>
    </row>
    <row r="36" spans="3:20" ht="15">
      <c r="C36" s="240"/>
      <c r="D36" s="258"/>
      <c r="E36" s="88"/>
      <c r="F36" s="87"/>
      <c r="G36" s="259">
        <f>IF('4'!G22=0,1,'4'!G22)</f>
        <v>1</v>
      </c>
      <c r="H36" s="87"/>
      <c r="I36" s="88"/>
      <c r="J36" s="260"/>
      <c r="K36" s="260"/>
      <c r="L36" s="260"/>
      <c r="M36" s="260"/>
      <c r="N36" s="260"/>
      <c r="O36" s="87"/>
      <c r="P36" s="247"/>
      <c r="Q36" s="23"/>
      <c r="R36" s="23"/>
      <c r="S36" s="23"/>
      <c r="T36" s="236"/>
    </row>
    <row r="37" spans="3:20" ht="15">
      <c r="C37" s="240"/>
      <c r="D37" s="258"/>
      <c r="E37" s="88"/>
      <c r="F37" s="87"/>
      <c r="G37" s="259">
        <f>IF('4'!G23=0,1,'4'!G23)</f>
        <v>1</v>
      </c>
      <c r="H37" s="87"/>
      <c r="I37" s="88"/>
      <c r="J37" s="260"/>
      <c r="K37" s="260"/>
      <c r="L37" s="260"/>
      <c r="M37" s="260"/>
      <c r="N37" s="260"/>
      <c r="O37" s="87"/>
      <c r="P37" s="247"/>
      <c r="Q37" s="23"/>
      <c r="R37" s="23"/>
      <c r="S37" s="23"/>
      <c r="T37" s="236"/>
    </row>
    <row r="38" spans="3:20" ht="15">
      <c r="C38" s="240"/>
      <c r="D38" s="262"/>
      <c r="E38" s="88"/>
      <c r="F38" s="87"/>
      <c r="G38" s="263">
        <f>IF('4'!G24=0,1,'4'!G24)</f>
        <v>1</v>
      </c>
      <c r="H38" s="87"/>
      <c r="I38" s="88"/>
      <c r="J38" s="264"/>
      <c r="K38" s="265"/>
      <c r="L38" s="265"/>
      <c r="M38" s="265"/>
      <c r="N38" s="265"/>
      <c r="O38" s="87"/>
      <c r="P38" s="247"/>
      <c r="Q38" s="23"/>
      <c r="R38" s="23"/>
      <c r="S38" s="23"/>
      <c r="T38" s="236"/>
    </row>
    <row r="39" spans="3:20" ht="15">
      <c r="C39" s="240"/>
      <c r="D39" s="87"/>
      <c r="E39" s="87"/>
      <c r="F39" s="87"/>
      <c r="G39" s="87" t="s">
        <v>88</v>
      </c>
      <c r="H39" s="87"/>
      <c r="I39" s="87"/>
      <c r="J39" s="264">
        <f>SUM(J25:J38)</f>
        <v>0</v>
      </c>
      <c r="K39" s="264">
        <f>SUM(K25:K38)</f>
        <v>0</v>
      </c>
      <c r="L39" s="264">
        <f>SUM(L25:L38)</f>
        <v>0</v>
      </c>
      <c r="M39" s="264">
        <f>SUM(M25:M38)</f>
        <v>0</v>
      </c>
      <c r="N39" s="264">
        <f>SUM(N25:N38)</f>
        <v>0</v>
      </c>
      <c r="O39" s="87"/>
      <c r="P39" s="247"/>
      <c r="Q39" s="23"/>
      <c r="R39" s="23"/>
      <c r="S39" s="23"/>
      <c r="T39" s="236"/>
    </row>
    <row r="40" spans="3:20" ht="15">
      <c r="C40" s="240"/>
      <c r="D40" s="87"/>
      <c r="E40" s="87"/>
      <c r="F40" s="87"/>
      <c r="G40" s="87" t="s">
        <v>89</v>
      </c>
      <c r="H40" s="87"/>
      <c r="I40" s="87"/>
      <c r="J40" s="267">
        <f>IFERROR(J39/J23,0)</f>
        <v>0</v>
      </c>
      <c r="K40" s="267">
        <f>IFERROR(K39/K23,0)</f>
        <v>0</v>
      </c>
      <c r="L40" s="267">
        <f>IFERROR(L39/L23,0)</f>
        <v>0</v>
      </c>
      <c r="M40" s="267">
        <f>IFERROR(M39/M23,0)</f>
        <v>0</v>
      </c>
      <c r="N40" s="267">
        <f>IFERROR(N39/N23,0)</f>
        <v>0</v>
      </c>
      <c r="O40" s="87"/>
      <c r="P40" s="247"/>
      <c r="Q40" s="23"/>
      <c r="R40" s="23"/>
      <c r="S40" s="23"/>
      <c r="T40" s="236"/>
    </row>
    <row r="41" spans="3:20" ht="15">
      <c r="C41" s="240"/>
      <c r="D41" s="87"/>
      <c r="E41" s="87"/>
      <c r="F41" s="87"/>
      <c r="G41" s="87"/>
      <c r="H41" s="87"/>
      <c r="I41" s="87"/>
      <c r="J41" s="87"/>
      <c r="K41" s="87"/>
      <c r="L41" s="87"/>
      <c r="M41" s="87"/>
      <c r="N41" s="87"/>
      <c r="O41" s="87"/>
      <c r="P41" s="247"/>
      <c r="Q41" s="23"/>
      <c r="R41" s="23"/>
      <c r="S41" s="23"/>
      <c r="T41" s="236"/>
    </row>
    <row r="42" spans="3:20" ht="15">
      <c r="C42" s="240"/>
      <c r="D42" s="244" t="s">
        <v>96</v>
      </c>
      <c r="E42" s="87"/>
      <c r="F42" s="87"/>
      <c r="G42" s="87"/>
      <c r="H42" s="87"/>
      <c r="I42" s="87"/>
      <c r="J42" s="87"/>
      <c r="K42" s="87"/>
      <c r="L42" s="87"/>
      <c r="M42" s="87"/>
      <c r="N42" s="87"/>
      <c r="O42" s="87"/>
      <c r="P42" s="247"/>
      <c r="Q42" s="23"/>
      <c r="R42" s="23"/>
      <c r="S42" s="23"/>
      <c r="T42" s="236"/>
    </row>
    <row r="43" spans="3:20" ht="15">
      <c r="C43" s="240"/>
      <c r="D43" s="251">
        <f t="shared" ref="D43:D56" si="1">D25</f>
        <v>0</v>
      </c>
      <c r="E43" s="88"/>
      <c r="F43" s="87"/>
      <c r="G43" s="87"/>
      <c r="H43" s="87"/>
      <c r="I43" s="88"/>
      <c r="J43" s="256">
        <f t="shared" ref="J43:N56" si="2">J9-J25</f>
        <v>0</v>
      </c>
      <c r="K43" s="256">
        <f t="shared" si="2"/>
        <v>0</v>
      </c>
      <c r="L43" s="256">
        <f t="shared" si="2"/>
        <v>0</v>
      </c>
      <c r="M43" s="256">
        <f t="shared" si="2"/>
        <v>0</v>
      </c>
      <c r="N43" s="256">
        <f t="shared" si="2"/>
        <v>0</v>
      </c>
      <c r="O43" s="87"/>
      <c r="P43" s="247"/>
      <c r="Q43" s="23"/>
      <c r="R43" s="23"/>
      <c r="S43" s="23"/>
      <c r="T43" s="236"/>
    </row>
    <row r="44" spans="3:20" ht="15">
      <c r="C44" s="240"/>
      <c r="D44" s="258">
        <f t="shared" si="1"/>
        <v>0</v>
      </c>
      <c r="E44" s="88"/>
      <c r="F44" s="87"/>
      <c r="G44" s="87"/>
      <c r="H44" s="87"/>
      <c r="I44" s="88"/>
      <c r="J44" s="260">
        <f t="shared" si="2"/>
        <v>0</v>
      </c>
      <c r="K44" s="260">
        <f t="shared" si="2"/>
        <v>0</v>
      </c>
      <c r="L44" s="260">
        <f t="shared" si="2"/>
        <v>0</v>
      </c>
      <c r="M44" s="260">
        <f t="shared" si="2"/>
        <v>0</v>
      </c>
      <c r="N44" s="260">
        <f t="shared" si="2"/>
        <v>0</v>
      </c>
      <c r="O44" s="87"/>
      <c r="P44" s="247"/>
      <c r="Q44" s="23"/>
      <c r="R44" s="23"/>
      <c r="S44" s="23"/>
      <c r="T44" s="236"/>
    </row>
    <row r="45" spans="3:20" ht="15">
      <c r="C45" s="240"/>
      <c r="D45" s="258">
        <f t="shared" si="1"/>
        <v>0</v>
      </c>
      <c r="E45" s="88"/>
      <c r="F45" s="87"/>
      <c r="G45" s="87"/>
      <c r="H45" s="87"/>
      <c r="I45" s="88"/>
      <c r="J45" s="260">
        <f t="shared" si="2"/>
        <v>0</v>
      </c>
      <c r="K45" s="260">
        <f t="shared" si="2"/>
        <v>0</v>
      </c>
      <c r="L45" s="260">
        <f t="shared" si="2"/>
        <v>0</v>
      </c>
      <c r="M45" s="260">
        <f t="shared" si="2"/>
        <v>0</v>
      </c>
      <c r="N45" s="260">
        <f t="shared" si="2"/>
        <v>0</v>
      </c>
      <c r="O45" s="87"/>
      <c r="P45" s="247"/>
      <c r="Q45" s="23"/>
      <c r="R45" s="23"/>
      <c r="S45" s="23"/>
      <c r="T45" s="236"/>
    </row>
    <row r="46" spans="3:20" ht="15">
      <c r="C46" s="240"/>
      <c r="D46" s="258">
        <f t="shared" si="1"/>
        <v>0</v>
      </c>
      <c r="E46" s="88"/>
      <c r="F46" s="87"/>
      <c r="G46" s="87"/>
      <c r="H46" s="87"/>
      <c r="I46" s="88"/>
      <c r="J46" s="260">
        <f t="shared" si="2"/>
        <v>0</v>
      </c>
      <c r="K46" s="260">
        <f t="shared" si="2"/>
        <v>0</v>
      </c>
      <c r="L46" s="260">
        <f t="shared" si="2"/>
        <v>0</v>
      </c>
      <c r="M46" s="260">
        <f t="shared" si="2"/>
        <v>0</v>
      </c>
      <c r="N46" s="260">
        <f t="shared" si="2"/>
        <v>0</v>
      </c>
      <c r="O46" s="87"/>
      <c r="P46" s="247"/>
      <c r="Q46" s="23"/>
      <c r="R46" s="23"/>
      <c r="S46" s="23"/>
      <c r="T46" s="236"/>
    </row>
    <row r="47" spans="3:20" ht="15">
      <c r="C47" s="240"/>
      <c r="D47" s="258">
        <f t="shared" si="1"/>
        <v>0</v>
      </c>
      <c r="E47" s="88"/>
      <c r="F47" s="87"/>
      <c r="G47" s="87"/>
      <c r="H47" s="87"/>
      <c r="I47" s="88"/>
      <c r="J47" s="260">
        <f t="shared" si="2"/>
        <v>0</v>
      </c>
      <c r="K47" s="260">
        <f t="shared" si="2"/>
        <v>0</v>
      </c>
      <c r="L47" s="260">
        <f t="shared" si="2"/>
        <v>0</v>
      </c>
      <c r="M47" s="260">
        <f t="shared" si="2"/>
        <v>0</v>
      </c>
      <c r="N47" s="260">
        <f t="shared" si="2"/>
        <v>0</v>
      </c>
      <c r="O47" s="87"/>
      <c r="P47" s="247"/>
      <c r="Q47" s="23"/>
      <c r="R47" s="23"/>
      <c r="S47" s="23"/>
      <c r="T47" s="236"/>
    </row>
    <row r="48" spans="3:20" ht="15">
      <c r="C48" s="240"/>
      <c r="D48" s="258">
        <f t="shared" si="1"/>
        <v>0</v>
      </c>
      <c r="E48" s="88"/>
      <c r="F48" s="87"/>
      <c r="G48" s="87"/>
      <c r="H48" s="87"/>
      <c r="I48" s="88"/>
      <c r="J48" s="260">
        <f t="shared" si="2"/>
        <v>0</v>
      </c>
      <c r="K48" s="260">
        <f t="shared" si="2"/>
        <v>0</v>
      </c>
      <c r="L48" s="260">
        <f t="shared" si="2"/>
        <v>0</v>
      </c>
      <c r="M48" s="260">
        <f t="shared" si="2"/>
        <v>0</v>
      </c>
      <c r="N48" s="260">
        <f t="shared" si="2"/>
        <v>0</v>
      </c>
      <c r="O48" s="87"/>
      <c r="P48" s="247"/>
      <c r="Q48" s="23"/>
      <c r="R48" s="23"/>
      <c r="S48" s="23"/>
      <c r="T48" s="236"/>
    </row>
    <row r="49" spans="3:20" ht="15">
      <c r="C49" s="240"/>
      <c r="D49" s="258">
        <f t="shared" si="1"/>
        <v>0</v>
      </c>
      <c r="E49" s="88"/>
      <c r="F49" s="87"/>
      <c r="G49" s="87"/>
      <c r="H49" s="87"/>
      <c r="I49" s="88"/>
      <c r="J49" s="260">
        <f t="shared" si="2"/>
        <v>0</v>
      </c>
      <c r="K49" s="260">
        <f t="shared" si="2"/>
        <v>0</v>
      </c>
      <c r="L49" s="260">
        <f t="shared" si="2"/>
        <v>0</v>
      </c>
      <c r="M49" s="260">
        <f t="shared" si="2"/>
        <v>0</v>
      </c>
      <c r="N49" s="260">
        <f t="shared" si="2"/>
        <v>0</v>
      </c>
      <c r="O49" s="87"/>
      <c r="P49" s="247"/>
      <c r="Q49" s="23"/>
      <c r="R49" s="23"/>
      <c r="S49" s="23"/>
      <c r="T49" s="236"/>
    </row>
    <row r="50" spans="3:20" ht="15">
      <c r="C50" s="240"/>
      <c r="D50" s="258">
        <f t="shared" si="1"/>
        <v>0</v>
      </c>
      <c r="E50" s="88"/>
      <c r="F50" s="87"/>
      <c r="G50" s="87"/>
      <c r="H50" s="87"/>
      <c r="I50" s="88"/>
      <c r="J50" s="260">
        <f t="shared" si="2"/>
        <v>0</v>
      </c>
      <c r="K50" s="260">
        <f t="shared" si="2"/>
        <v>0</v>
      </c>
      <c r="L50" s="260">
        <f t="shared" si="2"/>
        <v>0</v>
      </c>
      <c r="M50" s="260">
        <f t="shared" si="2"/>
        <v>0</v>
      </c>
      <c r="N50" s="260">
        <f t="shared" si="2"/>
        <v>0</v>
      </c>
      <c r="O50" s="87"/>
      <c r="P50" s="247"/>
      <c r="Q50" s="23"/>
      <c r="R50" s="23"/>
      <c r="S50" s="23"/>
      <c r="T50" s="236"/>
    </row>
    <row r="51" spans="3:20" ht="15">
      <c r="C51" s="240"/>
      <c r="D51" s="258">
        <f t="shared" si="1"/>
        <v>0</v>
      </c>
      <c r="E51" s="88"/>
      <c r="F51" s="87"/>
      <c r="G51" s="87"/>
      <c r="H51" s="87"/>
      <c r="I51" s="88"/>
      <c r="J51" s="260">
        <f t="shared" si="2"/>
        <v>0</v>
      </c>
      <c r="K51" s="260">
        <f t="shared" si="2"/>
        <v>0</v>
      </c>
      <c r="L51" s="260">
        <f t="shared" si="2"/>
        <v>0</v>
      </c>
      <c r="M51" s="260">
        <f t="shared" si="2"/>
        <v>0</v>
      </c>
      <c r="N51" s="260">
        <f t="shared" si="2"/>
        <v>0</v>
      </c>
      <c r="O51" s="87"/>
      <c r="P51" s="247"/>
      <c r="Q51" s="23"/>
      <c r="R51" s="23"/>
      <c r="S51" s="23"/>
      <c r="T51" s="236"/>
    </row>
    <row r="52" spans="3:20" ht="15">
      <c r="C52" s="240"/>
      <c r="D52" s="258">
        <f t="shared" si="1"/>
        <v>0</v>
      </c>
      <c r="E52" s="88"/>
      <c r="F52" s="87"/>
      <c r="G52" s="87"/>
      <c r="H52" s="87"/>
      <c r="I52" s="88"/>
      <c r="J52" s="260">
        <f t="shared" si="2"/>
        <v>0</v>
      </c>
      <c r="K52" s="260">
        <f t="shared" si="2"/>
        <v>0</v>
      </c>
      <c r="L52" s="260">
        <f t="shared" si="2"/>
        <v>0</v>
      </c>
      <c r="M52" s="260">
        <f t="shared" si="2"/>
        <v>0</v>
      </c>
      <c r="N52" s="260">
        <f t="shared" si="2"/>
        <v>0</v>
      </c>
      <c r="O52" s="87"/>
      <c r="P52" s="247"/>
      <c r="Q52" s="23"/>
      <c r="R52" s="23"/>
      <c r="S52" s="23"/>
      <c r="T52" s="236"/>
    </row>
    <row r="53" spans="3:20" ht="15">
      <c r="C53" s="240"/>
      <c r="D53" s="258">
        <f t="shared" si="1"/>
        <v>0</v>
      </c>
      <c r="E53" s="88"/>
      <c r="F53" s="87"/>
      <c r="G53" s="87"/>
      <c r="H53" s="87"/>
      <c r="I53" s="88"/>
      <c r="J53" s="260">
        <f t="shared" si="2"/>
        <v>0</v>
      </c>
      <c r="K53" s="260">
        <f t="shared" si="2"/>
        <v>0</v>
      </c>
      <c r="L53" s="260">
        <f t="shared" si="2"/>
        <v>0</v>
      </c>
      <c r="M53" s="260">
        <f t="shared" si="2"/>
        <v>0</v>
      </c>
      <c r="N53" s="260">
        <f t="shared" si="2"/>
        <v>0</v>
      </c>
      <c r="O53" s="87"/>
      <c r="P53" s="247"/>
      <c r="Q53" s="23"/>
      <c r="R53" s="23"/>
      <c r="S53" s="23"/>
      <c r="T53" s="236"/>
    </row>
    <row r="54" spans="3:20" ht="15">
      <c r="C54" s="240"/>
      <c r="D54" s="258">
        <f t="shared" si="1"/>
        <v>0</v>
      </c>
      <c r="E54" s="88"/>
      <c r="F54" s="87"/>
      <c r="G54" s="87"/>
      <c r="H54" s="87"/>
      <c r="I54" s="88"/>
      <c r="J54" s="260">
        <f t="shared" si="2"/>
        <v>0</v>
      </c>
      <c r="K54" s="260">
        <f t="shared" si="2"/>
        <v>0</v>
      </c>
      <c r="L54" s="260">
        <f t="shared" si="2"/>
        <v>0</v>
      </c>
      <c r="M54" s="260">
        <f t="shared" si="2"/>
        <v>0</v>
      </c>
      <c r="N54" s="260">
        <f t="shared" si="2"/>
        <v>0</v>
      </c>
      <c r="O54" s="87"/>
      <c r="P54" s="247"/>
      <c r="Q54" s="23"/>
      <c r="R54" s="23"/>
      <c r="S54" s="23"/>
      <c r="T54" s="236"/>
    </row>
    <row r="55" spans="3:20" ht="15">
      <c r="C55" s="240"/>
      <c r="D55" s="258">
        <f t="shared" si="1"/>
        <v>0</v>
      </c>
      <c r="E55" s="88"/>
      <c r="F55" s="87"/>
      <c r="G55" s="87"/>
      <c r="H55" s="87"/>
      <c r="I55" s="88"/>
      <c r="J55" s="260">
        <f t="shared" si="2"/>
        <v>0</v>
      </c>
      <c r="K55" s="260">
        <f t="shared" si="2"/>
        <v>0</v>
      </c>
      <c r="L55" s="260">
        <f t="shared" si="2"/>
        <v>0</v>
      </c>
      <c r="M55" s="260">
        <f t="shared" si="2"/>
        <v>0</v>
      </c>
      <c r="N55" s="260">
        <f t="shared" si="2"/>
        <v>0</v>
      </c>
      <c r="O55" s="87"/>
      <c r="P55" s="247"/>
      <c r="Q55" s="23"/>
      <c r="R55" s="23"/>
      <c r="S55" s="23"/>
      <c r="T55" s="236"/>
    </row>
    <row r="56" spans="3:20" ht="15">
      <c r="C56" s="240"/>
      <c r="D56" s="262">
        <f t="shared" si="1"/>
        <v>0</v>
      </c>
      <c r="E56" s="88"/>
      <c r="F56" s="87"/>
      <c r="G56" s="87"/>
      <c r="H56" s="87"/>
      <c r="I56" s="88"/>
      <c r="J56" s="264">
        <f t="shared" si="2"/>
        <v>0</v>
      </c>
      <c r="K56" s="265">
        <f t="shared" si="2"/>
        <v>0</v>
      </c>
      <c r="L56" s="265">
        <f t="shared" si="2"/>
        <v>0</v>
      </c>
      <c r="M56" s="265">
        <f t="shared" si="2"/>
        <v>0</v>
      </c>
      <c r="N56" s="265">
        <f t="shared" si="2"/>
        <v>0</v>
      </c>
      <c r="O56" s="87"/>
      <c r="P56" s="247"/>
      <c r="Q56" s="23"/>
      <c r="R56" s="23"/>
      <c r="S56" s="23"/>
      <c r="T56" s="236"/>
    </row>
    <row r="57" spans="3:20" ht="15">
      <c r="C57" s="240"/>
      <c r="D57" s="87"/>
      <c r="E57" s="87"/>
      <c r="F57" s="87"/>
      <c r="G57" s="87" t="s">
        <v>90</v>
      </c>
      <c r="H57" s="87"/>
      <c r="I57" s="87"/>
      <c r="J57" s="264">
        <f>SUM(J43:J56)</f>
        <v>0</v>
      </c>
      <c r="K57" s="264">
        <f>SUM(K43:K56)</f>
        <v>0</v>
      </c>
      <c r="L57" s="264">
        <f>SUM(L43:L56)</f>
        <v>0</v>
      </c>
      <c r="M57" s="264">
        <f>SUM(M43:M56)</f>
        <v>0</v>
      </c>
      <c r="N57" s="264">
        <f>SUM(N43:N56)</f>
        <v>0</v>
      </c>
      <c r="O57" s="87"/>
      <c r="P57" s="247"/>
      <c r="Q57" s="23"/>
      <c r="R57" s="23"/>
      <c r="S57" s="23"/>
      <c r="T57" s="236"/>
    </row>
    <row r="58" spans="3:20" ht="15">
      <c r="C58" s="240"/>
      <c r="D58" s="87"/>
      <c r="E58" s="87"/>
      <c r="F58" s="87"/>
      <c r="G58" s="87" t="s">
        <v>91</v>
      </c>
      <c r="H58" s="87"/>
      <c r="I58" s="87"/>
      <c r="J58" s="267">
        <f>IFERROR(J57/J23,0)</f>
        <v>0</v>
      </c>
      <c r="K58" s="267">
        <f>IFERROR(K57/K23,0)</f>
        <v>0</v>
      </c>
      <c r="L58" s="267">
        <f>IFERROR(L57/L23,0)</f>
        <v>0</v>
      </c>
      <c r="M58" s="267">
        <f>IFERROR(M57/M23,0)</f>
        <v>0</v>
      </c>
      <c r="N58" s="267">
        <f>IFERROR(N57/N23,0)</f>
        <v>0</v>
      </c>
      <c r="O58" s="87"/>
      <c r="P58" s="247"/>
      <c r="Q58" s="23"/>
      <c r="R58" s="23"/>
      <c r="S58" s="23"/>
      <c r="T58" s="236"/>
    </row>
    <row r="59" spans="3:20" ht="15">
      <c r="C59" s="240"/>
      <c r="D59" s="87"/>
      <c r="E59" s="87"/>
      <c r="F59" s="87"/>
      <c r="G59" s="87"/>
      <c r="H59" s="87"/>
      <c r="I59" s="87"/>
      <c r="J59" s="246"/>
      <c r="K59" s="246"/>
      <c r="L59" s="246"/>
      <c r="M59" s="246"/>
      <c r="N59" s="246"/>
      <c r="O59" s="87"/>
      <c r="P59" s="247"/>
      <c r="Q59" s="23"/>
      <c r="R59" s="23"/>
      <c r="S59" s="23"/>
      <c r="T59" s="236"/>
    </row>
    <row r="60" spans="3:20" ht="15">
      <c r="C60" s="241"/>
      <c r="D60" s="268"/>
      <c r="E60" s="268"/>
      <c r="F60" s="268"/>
      <c r="G60" s="268"/>
      <c r="H60" s="268"/>
      <c r="I60" s="268"/>
      <c r="J60" s="268"/>
      <c r="K60" s="268"/>
      <c r="L60" s="268"/>
      <c r="M60" s="268"/>
      <c r="N60" s="268"/>
      <c r="O60" s="268"/>
      <c r="P60" s="269"/>
      <c r="Q60" s="237"/>
      <c r="R60" s="237"/>
      <c r="S60" s="237"/>
      <c r="T60" s="238"/>
    </row>
  </sheetData>
  <sheetProtection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pageSetUpPr autoPageBreaks="0" fitToPage="1"/>
  </sheetPr>
  <dimension ref="A1:AO1383"/>
  <sheetViews>
    <sheetView showGridLines="0" showRowColHeaders="0" showZeros="0" showOutlineSymbols="0" topLeftCell="B1" zoomScaleNormal="100" workbookViewId="0">
      <pane xSplit="11" ySplit="2" topLeftCell="M3" activePane="bottomRight" state="frozen"/>
      <selection activeCell="B1" sqref="B1"/>
      <selection pane="topRight" activeCell="M1" sqref="M1"/>
      <selection pane="bottomLeft" activeCell="B3" sqref="B3"/>
      <selection pane="bottomRight" activeCell="A3" sqref="A3:A44"/>
    </sheetView>
  </sheetViews>
  <sheetFormatPr baseColWidth="10" defaultColWidth="11.44140625" defaultRowHeight="13.2"/>
  <cols>
    <col min="1" max="1" width="0" style="3" hidden="1" customWidth="1"/>
    <col min="2" max="2" width="1.6640625" style="3" customWidth="1"/>
    <col min="3" max="3" width="4.6640625" style="1" customWidth="1"/>
    <col min="4" max="4" width="25.6640625" style="1" customWidth="1"/>
    <col min="5" max="5" width="1.6640625" style="1" customWidth="1"/>
    <col min="6" max="6" width="27.6640625" style="1" customWidth="1"/>
    <col min="7" max="7" width="1.6640625" style="1" customWidth="1"/>
    <col min="8" max="8" width="25.6640625" style="1" customWidth="1"/>
    <col min="9" max="9" width="1.6640625" style="1" customWidth="1"/>
    <col min="10" max="11" width="14.33203125" style="1" customWidth="1"/>
    <col min="12" max="12" width="4.6640625" style="1" customWidth="1"/>
    <col min="13" max="13" width="7.109375" style="3" customWidth="1"/>
    <col min="14" max="14" width="1.6640625" style="3" customWidth="1"/>
    <col min="15" max="15" width="6.5546875" style="3" customWidth="1"/>
    <col min="16" max="16" width="6.88671875" style="3" customWidth="1"/>
    <col min="17" max="17" width="3.109375" style="3" customWidth="1"/>
    <col min="18" max="18" width="2.33203125" style="3" customWidth="1"/>
    <col min="19" max="16384" width="11.44140625" style="3"/>
  </cols>
  <sheetData>
    <row r="1" spans="1:41" ht="5.0999999999999996" customHeight="1" thickBot="1">
      <c r="B1" s="591"/>
      <c r="C1" s="591"/>
      <c r="D1" s="591"/>
      <c r="E1" s="591"/>
      <c r="F1" s="591"/>
      <c r="G1" s="591"/>
      <c r="H1" s="591"/>
      <c r="I1" s="591"/>
      <c r="J1" s="591"/>
      <c r="K1" s="591"/>
      <c r="L1" s="591"/>
      <c r="M1" s="591"/>
      <c r="N1" s="591"/>
      <c r="O1" s="591"/>
      <c r="P1" s="591"/>
      <c r="Q1" s="591"/>
      <c r="R1" s="591"/>
      <c r="S1" s="591"/>
      <c r="T1" s="591"/>
      <c r="U1" s="591"/>
      <c r="V1" s="591"/>
      <c r="W1" s="592"/>
      <c r="X1" s="592"/>
      <c r="Y1" s="592"/>
      <c r="Z1" s="592"/>
      <c r="AA1" s="592"/>
      <c r="AB1" s="592"/>
      <c r="AC1" s="592"/>
      <c r="AD1" s="592"/>
      <c r="AE1" s="592"/>
      <c r="AF1" s="592"/>
      <c r="AG1" s="592"/>
      <c r="AH1" s="592"/>
      <c r="AI1" s="592"/>
      <c r="AJ1" s="592"/>
      <c r="AK1" s="592"/>
      <c r="AL1" s="592"/>
      <c r="AM1" s="592"/>
      <c r="AN1" s="592"/>
      <c r="AO1" s="593"/>
    </row>
    <row r="2" spans="1:41" ht="24" customHeight="1" thickTop="1" thickBot="1">
      <c r="B2" s="591"/>
      <c r="C2" s="337"/>
      <c r="D2" s="1128" t="s">
        <v>25</v>
      </c>
      <c r="E2" s="1128"/>
      <c r="F2" s="1128"/>
      <c r="G2" s="1128"/>
      <c r="H2" s="1128"/>
      <c r="I2" s="1128"/>
      <c r="J2" s="1128"/>
      <c r="K2" s="1128"/>
      <c r="L2" s="336"/>
      <c r="M2" s="1097"/>
      <c r="N2" s="1098"/>
      <c r="O2" s="1099"/>
      <c r="P2" s="1099"/>
      <c r="Q2" s="1099"/>
      <c r="R2" s="1099"/>
      <c r="S2" s="1099"/>
      <c r="T2" s="1099"/>
      <c r="U2" s="1099"/>
      <c r="V2" s="591"/>
      <c r="W2" s="592"/>
      <c r="X2" s="592"/>
      <c r="Y2" s="592"/>
      <c r="Z2" s="592"/>
      <c r="AA2" s="592"/>
      <c r="AB2" s="592"/>
      <c r="AC2" s="592"/>
      <c r="AD2" s="592"/>
      <c r="AE2" s="592"/>
      <c r="AF2" s="592"/>
      <c r="AG2" s="592"/>
      <c r="AH2" s="592"/>
      <c r="AI2" s="592"/>
      <c r="AJ2" s="592"/>
      <c r="AK2" s="592"/>
      <c r="AL2" s="592"/>
      <c r="AM2" s="592"/>
      <c r="AN2" s="592"/>
      <c r="AO2" s="593"/>
    </row>
    <row r="3" spans="1:41" ht="9.9" customHeight="1" thickTop="1">
      <c r="A3" s="830"/>
      <c r="B3" s="591"/>
      <c r="C3" s="339"/>
      <c r="D3" s="340"/>
      <c r="E3" s="340"/>
      <c r="F3" s="341"/>
      <c r="G3" s="340"/>
      <c r="H3" s="340"/>
      <c r="I3" s="340"/>
      <c r="J3" s="340"/>
      <c r="K3" s="340"/>
      <c r="L3" s="342"/>
      <c r="M3" s="1098"/>
      <c r="N3" s="1098"/>
      <c r="O3" s="1099"/>
      <c r="P3" s="1099"/>
      <c r="Q3" s="1099"/>
      <c r="R3" s="1099"/>
      <c r="S3" s="1099"/>
      <c r="T3" s="1099"/>
      <c r="U3" s="1099"/>
      <c r="V3" s="591"/>
      <c r="W3" s="592"/>
      <c r="X3" s="592"/>
      <c r="Y3" s="592"/>
      <c r="Z3" s="592"/>
      <c r="AA3" s="592"/>
      <c r="AB3" s="592"/>
      <c r="AC3" s="592"/>
      <c r="AD3" s="592"/>
      <c r="AE3" s="592"/>
      <c r="AF3" s="592"/>
      <c r="AG3" s="592"/>
      <c r="AH3" s="592"/>
      <c r="AI3" s="592"/>
      <c r="AJ3" s="592"/>
      <c r="AK3" s="592"/>
      <c r="AL3" s="592"/>
      <c r="AM3" s="592"/>
      <c r="AN3" s="592"/>
      <c r="AO3" s="593"/>
    </row>
    <row r="4" spans="1:41" ht="21" thickBot="1">
      <c r="A4" s="830"/>
      <c r="B4" s="591"/>
      <c r="C4" s="355"/>
      <c r="D4" s="838" t="s">
        <v>349</v>
      </c>
      <c r="E4" s="839"/>
      <c r="F4" s="840"/>
      <c r="G4" s="4"/>
      <c r="H4" s="841" t="s">
        <v>380</v>
      </c>
      <c r="I4" s="842"/>
      <c r="J4" s="843"/>
      <c r="K4" s="844"/>
      <c r="L4" s="529"/>
      <c r="M4" s="1098"/>
      <c r="N4" s="1098"/>
      <c r="O4" s="1099"/>
      <c r="P4" s="1099"/>
      <c r="Q4" s="1099"/>
      <c r="R4" s="1099"/>
      <c r="S4" s="1099"/>
      <c r="T4" s="1099"/>
      <c r="U4" s="1099"/>
      <c r="V4" s="591"/>
      <c r="W4" s="592"/>
      <c r="X4" s="592"/>
      <c r="Y4" s="592"/>
      <c r="Z4" s="592"/>
      <c r="AA4" s="592"/>
      <c r="AB4" s="592"/>
      <c r="AC4" s="592"/>
      <c r="AD4" s="592"/>
      <c r="AE4" s="592"/>
      <c r="AF4" s="592"/>
      <c r="AG4" s="592"/>
      <c r="AH4" s="592"/>
      <c r="AI4" s="592"/>
      <c r="AJ4" s="592"/>
      <c r="AK4" s="592"/>
      <c r="AL4" s="592"/>
      <c r="AM4" s="592"/>
      <c r="AN4" s="592"/>
      <c r="AO4" s="593"/>
    </row>
    <row r="5" spans="1:41" ht="9" customHeight="1">
      <c r="A5" s="830"/>
      <c r="B5" s="591"/>
      <c r="C5" s="355"/>
      <c r="D5" s="833"/>
      <c r="E5" s="4"/>
      <c r="F5" s="5"/>
      <c r="G5" s="4"/>
      <c r="H5" s="834"/>
      <c r="I5" s="13"/>
      <c r="J5" s="13"/>
      <c r="K5" s="13"/>
      <c r="L5" s="529"/>
      <c r="M5" s="1098"/>
      <c r="N5" s="1098"/>
      <c r="O5" s="1099"/>
      <c r="P5" s="1099"/>
      <c r="Q5" s="1099"/>
      <c r="R5" s="1099"/>
      <c r="S5" s="1099"/>
      <c r="T5" s="1099"/>
      <c r="U5" s="1099"/>
      <c r="V5" s="591"/>
      <c r="W5" s="592"/>
      <c r="X5" s="592"/>
      <c r="Y5" s="592"/>
      <c r="Z5" s="592"/>
      <c r="AA5" s="592"/>
      <c r="AB5" s="592"/>
      <c r="AC5" s="592"/>
      <c r="AD5" s="592"/>
      <c r="AE5" s="592"/>
      <c r="AF5" s="592"/>
      <c r="AG5" s="592"/>
      <c r="AH5" s="592"/>
      <c r="AI5" s="592"/>
      <c r="AJ5" s="592"/>
      <c r="AK5" s="592"/>
      <c r="AL5" s="592"/>
      <c r="AM5" s="592"/>
      <c r="AN5" s="592"/>
      <c r="AO5" s="593"/>
    </row>
    <row r="6" spans="1:41" s="7" customFormat="1" ht="22.05" customHeight="1">
      <c r="A6" s="831"/>
      <c r="B6" s="594"/>
      <c r="C6" s="1053"/>
      <c r="D6" s="1056" t="s">
        <v>518</v>
      </c>
      <c r="E6" s="6"/>
      <c r="F6" s="836" t="s">
        <v>257</v>
      </c>
      <c r="G6" s="338"/>
      <c r="H6" s="1057" t="s">
        <v>522</v>
      </c>
      <c r="I6" s="8"/>
      <c r="J6" s="836" t="s">
        <v>260</v>
      </c>
      <c r="K6" s="338"/>
      <c r="L6" s="344"/>
      <c r="M6" s="1100"/>
      <c r="N6" s="1100"/>
      <c r="O6" s="1099"/>
      <c r="P6" s="1099"/>
      <c r="Q6" s="1099"/>
      <c r="R6" s="1099"/>
      <c r="S6" s="1099"/>
      <c r="T6" s="1101"/>
      <c r="U6" s="1101"/>
      <c r="V6" s="594"/>
      <c r="W6" s="599"/>
      <c r="X6" s="599"/>
      <c r="Y6" s="599"/>
      <c r="Z6" s="599"/>
      <c r="AA6" s="599"/>
      <c r="AB6" s="599"/>
      <c r="AC6" s="599"/>
      <c r="AD6" s="599"/>
      <c r="AE6" s="599"/>
      <c r="AF6" s="599"/>
      <c r="AG6" s="599"/>
      <c r="AH6" s="599"/>
      <c r="AI6" s="599"/>
      <c r="AJ6" s="599"/>
      <c r="AK6" s="599"/>
      <c r="AL6" s="599"/>
      <c r="AM6" s="599"/>
      <c r="AN6" s="599"/>
      <c r="AO6" s="600"/>
    </row>
    <row r="7" spans="1:41" s="7" customFormat="1" ht="3.75" customHeight="1">
      <c r="A7" s="831"/>
      <c r="B7" s="594"/>
      <c r="C7" s="1054"/>
      <c r="D7" s="1055"/>
      <c r="E7" s="8"/>
      <c r="F7" s="837"/>
      <c r="G7" s="8"/>
      <c r="H7" s="835"/>
      <c r="I7" s="8"/>
      <c r="J7" s="837"/>
      <c r="K7" s="8"/>
      <c r="L7" s="346"/>
      <c r="M7" s="1100"/>
      <c r="N7" s="1100"/>
      <c r="O7" s="1099"/>
      <c r="P7" s="1099"/>
      <c r="Q7" s="1099"/>
      <c r="R7" s="1099"/>
      <c r="S7" s="1099"/>
      <c r="T7" s="1101"/>
      <c r="U7" s="1101"/>
      <c r="V7" s="594"/>
      <c r="W7" s="599"/>
      <c r="X7" s="599"/>
      <c r="Y7" s="599"/>
      <c r="Z7" s="599"/>
      <c r="AA7" s="599"/>
      <c r="AB7" s="599"/>
      <c r="AC7" s="599"/>
      <c r="AD7" s="599"/>
      <c r="AE7" s="599"/>
      <c r="AF7" s="599"/>
      <c r="AG7" s="599"/>
      <c r="AH7" s="599"/>
      <c r="AI7" s="599"/>
      <c r="AJ7" s="599"/>
      <c r="AK7" s="599"/>
      <c r="AL7" s="599"/>
      <c r="AM7" s="599"/>
      <c r="AN7" s="599"/>
      <c r="AO7" s="600"/>
    </row>
    <row r="8" spans="1:41" s="7" customFormat="1" ht="22.05" customHeight="1">
      <c r="A8" s="831"/>
      <c r="B8" s="594"/>
      <c r="C8" s="1053"/>
      <c r="D8" s="1056" t="s">
        <v>519</v>
      </c>
      <c r="E8" s="6"/>
      <c r="F8" s="836" t="s">
        <v>258</v>
      </c>
      <c r="G8" s="338"/>
      <c r="H8" s="1058" t="s">
        <v>523</v>
      </c>
      <c r="I8" s="8"/>
      <c r="J8" s="836" t="s">
        <v>261</v>
      </c>
      <c r="K8" s="338"/>
      <c r="L8" s="346"/>
      <c r="M8" s="1100"/>
      <c r="N8" s="1100"/>
      <c r="O8" s="1099"/>
      <c r="P8" s="1099"/>
      <c r="Q8" s="1099"/>
      <c r="R8" s="1099"/>
      <c r="S8" s="1099"/>
      <c r="T8" s="1101"/>
      <c r="U8" s="1101"/>
      <c r="V8" s="594"/>
      <c r="W8" s="599"/>
      <c r="X8" s="599"/>
      <c r="Y8" s="599"/>
      <c r="Z8" s="599"/>
      <c r="AA8" s="599"/>
      <c r="AB8" s="599"/>
      <c r="AC8" s="599"/>
      <c r="AD8" s="599"/>
      <c r="AE8" s="599"/>
      <c r="AF8" s="599"/>
      <c r="AG8" s="599"/>
      <c r="AH8" s="599"/>
      <c r="AI8" s="599"/>
      <c r="AJ8" s="599"/>
      <c r="AK8" s="599"/>
      <c r="AL8" s="599"/>
      <c r="AM8" s="599"/>
      <c r="AN8" s="599"/>
      <c r="AO8" s="600"/>
    </row>
    <row r="9" spans="1:41" s="7" customFormat="1" ht="5.0999999999999996" customHeight="1">
      <c r="A9" s="831"/>
      <c r="B9" s="594"/>
      <c r="C9" s="1054"/>
      <c r="D9" s="1055"/>
      <c r="E9" s="8"/>
      <c r="F9" s="837"/>
      <c r="G9" s="8"/>
      <c r="H9" s="835"/>
      <c r="I9" s="8"/>
      <c r="J9" s="837"/>
      <c r="K9" s="8"/>
      <c r="L9" s="346"/>
      <c r="M9" s="1100"/>
      <c r="N9" s="1100"/>
      <c r="O9" s="1099"/>
      <c r="P9" s="1099"/>
      <c r="Q9" s="1099"/>
      <c r="R9" s="1099"/>
      <c r="S9" s="1099"/>
      <c r="T9" s="1101"/>
      <c r="U9" s="1101"/>
      <c r="V9" s="594"/>
      <c r="W9" s="599"/>
      <c r="X9" s="599"/>
      <c r="Y9" s="599"/>
      <c r="Z9" s="599"/>
      <c r="AA9" s="599"/>
      <c r="AB9" s="599"/>
      <c r="AC9" s="599"/>
      <c r="AD9" s="599"/>
      <c r="AE9" s="599"/>
      <c r="AF9" s="599"/>
      <c r="AG9" s="599"/>
      <c r="AH9" s="599"/>
      <c r="AI9" s="599"/>
      <c r="AJ9" s="599"/>
      <c r="AK9" s="599"/>
      <c r="AL9" s="599"/>
      <c r="AM9" s="599"/>
      <c r="AN9" s="599"/>
      <c r="AO9" s="600"/>
    </row>
    <row r="10" spans="1:41" s="7" customFormat="1" ht="22.05" customHeight="1">
      <c r="A10" s="831"/>
      <c r="B10" s="594"/>
      <c r="C10" s="1054"/>
      <c r="D10" s="1056" t="s">
        <v>521</v>
      </c>
      <c r="E10" s="8"/>
      <c r="F10" s="836" t="s">
        <v>259</v>
      </c>
      <c r="G10" s="338"/>
      <c r="H10" s="1059" t="s">
        <v>524</v>
      </c>
      <c r="I10" s="8"/>
      <c r="J10" s="836" t="s">
        <v>262</v>
      </c>
      <c r="K10" s="338"/>
      <c r="L10" s="346"/>
      <c r="M10" s="1100"/>
      <c r="N10" s="1100"/>
      <c r="O10" s="1099"/>
      <c r="P10" s="1099"/>
      <c r="Q10" s="1099"/>
      <c r="R10" s="1099"/>
      <c r="S10" s="1099"/>
      <c r="T10" s="1101"/>
      <c r="U10" s="1101"/>
      <c r="V10" s="594"/>
      <c r="W10" s="599"/>
      <c r="X10" s="599"/>
      <c r="Y10" s="599"/>
      <c r="Z10" s="599"/>
      <c r="AA10" s="599"/>
      <c r="AB10" s="599"/>
      <c r="AC10" s="599"/>
      <c r="AD10" s="599"/>
      <c r="AE10" s="599"/>
      <c r="AF10" s="599"/>
      <c r="AG10" s="599"/>
      <c r="AH10" s="599"/>
      <c r="AI10" s="599"/>
      <c r="AJ10" s="599"/>
      <c r="AK10" s="599"/>
      <c r="AL10" s="599"/>
      <c r="AM10" s="599"/>
      <c r="AN10" s="599"/>
      <c r="AO10" s="600"/>
    </row>
    <row r="11" spans="1:41" s="7" customFormat="1" ht="5.0999999999999996" customHeight="1">
      <c r="A11" s="831"/>
      <c r="B11" s="594"/>
      <c r="C11" s="1054"/>
      <c r="D11" s="1055"/>
      <c r="E11" s="8"/>
      <c r="F11" s="837"/>
      <c r="G11" s="8"/>
      <c r="H11" s="13"/>
      <c r="I11" s="13"/>
      <c r="J11" s="13"/>
      <c r="K11" s="13"/>
      <c r="L11" s="346"/>
      <c r="M11" s="1100"/>
      <c r="N11" s="1100"/>
      <c r="O11" s="1099"/>
      <c r="P11" s="1099"/>
      <c r="Q11" s="1099"/>
      <c r="R11" s="1099"/>
      <c r="S11" s="1099"/>
      <c r="T11" s="1101"/>
      <c r="U11" s="1101"/>
      <c r="V11" s="594"/>
      <c r="W11" s="599"/>
      <c r="X11" s="599"/>
      <c r="Y11" s="599"/>
      <c r="Z11" s="599"/>
      <c r="AA11" s="599"/>
      <c r="AB11" s="599"/>
      <c r="AC11" s="599"/>
      <c r="AD11" s="599"/>
      <c r="AE11" s="599"/>
      <c r="AF11" s="599"/>
      <c r="AG11" s="599"/>
      <c r="AH11" s="599"/>
      <c r="AI11" s="599"/>
      <c r="AJ11" s="599"/>
      <c r="AK11" s="599"/>
      <c r="AL11" s="599"/>
      <c r="AM11" s="599"/>
      <c r="AN11" s="599"/>
      <c r="AO11" s="600"/>
    </row>
    <row r="12" spans="1:41" s="7" customFormat="1" ht="22.05" customHeight="1">
      <c r="A12" s="831"/>
      <c r="B12" s="594"/>
      <c r="C12" s="1054"/>
      <c r="D12" s="1056" t="s">
        <v>520</v>
      </c>
      <c r="E12" s="8"/>
      <c r="F12" s="836" t="s">
        <v>359</v>
      </c>
      <c r="G12" s="338"/>
      <c r="H12" s="13"/>
      <c r="I12" s="13"/>
      <c r="J12" s="13"/>
      <c r="K12" s="13"/>
      <c r="L12" s="346"/>
      <c r="M12" s="1100"/>
      <c r="N12" s="1100"/>
      <c r="O12" s="1099"/>
      <c r="P12" s="1099"/>
      <c r="Q12" s="1099"/>
      <c r="R12" s="1099"/>
      <c r="S12" s="1099"/>
      <c r="T12" s="1101"/>
      <c r="U12" s="1101"/>
      <c r="V12" s="594"/>
      <c r="W12" s="599"/>
      <c r="X12" s="599"/>
      <c r="Y12" s="599"/>
      <c r="Z12" s="599"/>
      <c r="AA12" s="599"/>
      <c r="AB12" s="599"/>
      <c r="AC12" s="599"/>
      <c r="AD12" s="599"/>
      <c r="AE12" s="599"/>
      <c r="AF12" s="599"/>
      <c r="AG12" s="599"/>
      <c r="AH12" s="599"/>
      <c r="AI12" s="599"/>
      <c r="AJ12" s="599"/>
      <c r="AK12" s="599"/>
      <c r="AL12" s="599"/>
      <c r="AM12" s="599"/>
      <c r="AN12" s="599"/>
      <c r="AO12" s="600"/>
    </row>
    <row r="13" spans="1:41" ht="18" customHeight="1" thickBot="1">
      <c r="A13" s="830"/>
      <c r="B13" s="591"/>
      <c r="C13" s="347"/>
      <c r="D13" s="348"/>
      <c r="E13" s="349"/>
      <c r="F13" s="350"/>
      <c r="G13" s="350"/>
      <c r="H13" s="350"/>
      <c r="I13" s="350"/>
      <c r="J13" s="350"/>
      <c r="K13" s="350"/>
      <c r="L13" s="351"/>
      <c r="M13" s="1098"/>
      <c r="N13" s="1098"/>
      <c r="O13" s="1099"/>
      <c r="P13" s="1099"/>
      <c r="Q13" s="1099"/>
      <c r="R13" s="1099"/>
      <c r="S13" s="1099"/>
      <c r="T13" s="1099"/>
      <c r="U13" s="1099"/>
      <c r="V13" s="591"/>
      <c r="W13" s="592"/>
      <c r="X13" s="592"/>
      <c r="Y13" s="592"/>
      <c r="Z13" s="592"/>
      <c r="AA13" s="592"/>
      <c r="AB13" s="592"/>
      <c r="AC13" s="592"/>
      <c r="AD13" s="592"/>
      <c r="AE13" s="592"/>
      <c r="AF13" s="592"/>
      <c r="AG13" s="592"/>
      <c r="AH13" s="592"/>
      <c r="AI13" s="592"/>
      <c r="AJ13" s="592"/>
      <c r="AK13" s="592"/>
      <c r="AL13" s="592"/>
      <c r="AM13" s="592"/>
      <c r="AN13" s="592"/>
      <c r="AO13" s="593"/>
    </row>
    <row r="14" spans="1:41" ht="18" customHeight="1" thickTop="1" thickBot="1">
      <c r="A14" s="830"/>
      <c r="B14" s="591"/>
      <c r="C14" s="337"/>
      <c r="D14" s="1129" t="s">
        <v>387</v>
      </c>
      <c r="E14" s="1129"/>
      <c r="F14" s="1129"/>
      <c r="G14" s="1129"/>
      <c r="H14" s="1129"/>
      <c r="I14" s="1129"/>
      <c r="J14" s="1129"/>
      <c r="K14" s="1129"/>
      <c r="L14" s="336"/>
      <c r="M14" s="1102"/>
      <c r="N14" s="1102"/>
      <c r="O14" s="1103"/>
      <c r="P14" s="1099"/>
      <c r="Q14" s="1099"/>
      <c r="R14" s="1099"/>
      <c r="S14" s="1099"/>
      <c r="T14" s="1099"/>
      <c r="U14" s="1099"/>
      <c r="V14" s="591"/>
      <c r="W14" s="592"/>
      <c r="X14" s="592"/>
      <c r="Y14" s="592"/>
      <c r="Z14" s="592"/>
      <c r="AA14" s="592"/>
      <c r="AB14" s="592"/>
      <c r="AC14" s="592"/>
      <c r="AD14" s="592"/>
      <c r="AE14" s="592"/>
      <c r="AF14" s="592"/>
      <c r="AG14" s="592"/>
      <c r="AH14" s="592"/>
      <c r="AI14" s="592"/>
      <c r="AJ14" s="592"/>
      <c r="AK14" s="592"/>
      <c r="AL14" s="592"/>
      <c r="AM14" s="592"/>
      <c r="AN14" s="592"/>
      <c r="AO14" s="593"/>
    </row>
    <row r="15" spans="1:41" ht="9.9" customHeight="1" thickTop="1">
      <c r="A15" s="830"/>
      <c r="B15" s="592"/>
      <c r="C15" s="352"/>
      <c r="D15" s="353"/>
      <c r="E15" s="353"/>
      <c r="F15" s="353"/>
      <c r="G15" s="353"/>
      <c r="H15" s="353"/>
      <c r="I15" s="353"/>
      <c r="J15" s="353"/>
      <c r="K15" s="353"/>
      <c r="L15" s="354"/>
      <c r="M15" s="1098"/>
      <c r="N15" s="1098"/>
      <c r="O15" s="1099"/>
      <c r="P15" s="1103"/>
      <c r="Q15" s="1103"/>
      <c r="R15" s="1103"/>
      <c r="S15" s="1103"/>
      <c r="T15" s="1103"/>
      <c r="U15" s="1103"/>
      <c r="V15" s="592"/>
      <c r="W15" s="592"/>
      <c r="X15" s="592"/>
      <c r="Y15" s="592"/>
      <c r="Z15" s="592"/>
      <c r="AA15" s="592"/>
      <c r="AB15" s="592"/>
      <c r="AC15" s="592"/>
      <c r="AD15" s="592"/>
      <c r="AE15" s="592"/>
      <c r="AF15" s="592"/>
      <c r="AG15" s="592"/>
      <c r="AH15" s="592"/>
      <c r="AI15" s="592"/>
      <c r="AJ15" s="592"/>
      <c r="AK15" s="592"/>
      <c r="AL15" s="592"/>
      <c r="AM15" s="592"/>
      <c r="AN15" s="592"/>
      <c r="AO15" s="593"/>
    </row>
    <row r="16" spans="1:41" ht="18" customHeight="1">
      <c r="A16" s="830"/>
      <c r="B16" s="592"/>
      <c r="C16" s="828"/>
      <c r="D16" s="1124" t="s">
        <v>525</v>
      </c>
      <c r="E16" s="1124"/>
      <c r="F16" s="1124"/>
      <c r="G16" s="1124"/>
      <c r="H16" s="1124"/>
      <c r="I16" s="1124"/>
      <c r="J16" s="1124"/>
      <c r="K16" s="1124"/>
      <c r="L16" s="357"/>
      <c r="M16" s="1098"/>
      <c r="N16" s="1098"/>
      <c r="O16" s="1099"/>
      <c r="P16" s="1103"/>
      <c r="Q16" s="1103"/>
      <c r="R16" s="1103"/>
      <c r="S16" s="1103"/>
      <c r="T16" s="1103"/>
      <c r="U16" s="1103"/>
      <c r="V16" s="592"/>
      <c r="W16" s="592"/>
      <c r="X16" s="592"/>
      <c r="Y16" s="592"/>
      <c r="Z16" s="592"/>
      <c r="AA16" s="592"/>
      <c r="AB16" s="592"/>
      <c r="AC16" s="592"/>
      <c r="AD16" s="592"/>
      <c r="AE16" s="592"/>
      <c r="AF16" s="592"/>
      <c r="AG16" s="592"/>
      <c r="AH16" s="592"/>
      <c r="AI16" s="592"/>
      <c r="AJ16" s="592"/>
      <c r="AK16" s="592"/>
      <c r="AL16" s="592"/>
      <c r="AM16" s="592"/>
      <c r="AN16" s="592"/>
      <c r="AO16" s="593"/>
    </row>
    <row r="17" spans="1:41" ht="25.05" customHeight="1">
      <c r="A17" s="830"/>
      <c r="B17" s="595"/>
      <c r="C17" s="343"/>
      <c r="D17" s="846" t="s">
        <v>478</v>
      </c>
      <c r="E17" s="829"/>
      <c r="F17" s="829"/>
      <c r="G17" s="829"/>
      <c r="H17" s="829"/>
      <c r="I17" s="829"/>
      <c r="J17" s="829"/>
      <c r="K17" s="829"/>
      <c r="L17" s="357"/>
      <c r="M17" s="1098"/>
      <c r="N17" s="1098"/>
      <c r="O17" s="1099"/>
      <c r="P17" s="1104"/>
      <c r="Q17" s="1105"/>
      <c r="R17" s="1105"/>
      <c r="S17" s="1105"/>
      <c r="T17" s="1105"/>
      <c r="U17" s="1105"/>
      <c r="V17" s="595"/>
      <c r="W17" s="592"/>
      <c r="X17" s="592"/>
      <c r="Y17" s="592"/>
      <c r="Z17" s="592"/>
      <c r="AA17" s="592"/>
      <c r="AB17" s="592"/>
      <c r="AC17" s="592"/>
      <c r="AD17" s="592"/>
      <c r="AE17" s="592"/>
      <c r="AF17" s="592"/>
      <c r="AG17" s="592"/>
      <c r="AH17" s="592"/>
      <c r="AI17" s="592"/>
      <c r="AJ17" s="592"/>
      <c r="AK17" s="592"/>
      <c r="AL17" s="592"/>
      <c r="AM17" s="592"/>
      <c r="AN17" s="592"/>
      <c r="AO17" s="593"/>
    </row>
    <row r="18" spans="1:41" s="9" customFormat="1" ht="17.100000000000001" customHeight="1">
      <c r="A18" s="832"/>
      <c r="B18" s="596"/>
      <c r="C18" s="345"/>
      <c r="D18" s="845" t="s">
        <v>484</v>
      </c>
      <c r="E18" s="583"/>
      <c r="F18" s="586"/>
      <c r="G18" s="586"/>
      <c r="H18" s="586"/>
      <c r="I18" s="586"/>
      <c r="J18" s="586"/>
      <c r="K18" s="586"/>
      <c r="L18" s="356"/>
      <c r="M18" s="1106"/>
      <c r="N18" s="1106"/>
      <c r="O18" s="1107"/>
      <c r="P18" s="1106"/>
      <c r="Q18" s="1107"/>
      <c r="R18" s="1107"/>
      <c r="S18" s="1107"/>
      <c r="T18" s="1107"/>
      <c r="U18" s="1107"/>
      <c r="V18" s="596"/>
      <c r="W18" s="596"/>
      <c r="X18" s="596"/>
      <c r="Y18" s="596"/>
      <c r="Z18" s="596"/>
      <c r="AA18" s="596"/>
      <c r="AB18" s="596"/>
      <c r="AC18" s="596"/>
      <c r="AD18" s="596"/>
      <c r="AE18" s="596"/>
      <c r="AF18" s="596"/>
      <c r="AG18" s="596"/>
      <c r="AH18" s="596"/>
      <c r="AI18" s="596"/>
      <c r="AJ18" s="596"/>
      <c r="AK18" s="596"/>
      <c r="AL18" s="596"/>
      <c r="AM18" s="596"/>
      <c r="AN18" s="596"/>
      <c r="AO18" s="601"/>
    </row>
    <row r="19" spans="1:41" ht="17.100000000000001" customHeight="1">
      <c r="A19" s="830"/>
      <c r="B19" s="595"/>
      <c r="C19" s="343"/>
      <c r="D19" s="845" t="s">
        <v>485</v>
      </c>
      <c r="E19" s="583"/>
      <c r="F19" s="586"/>
      <c r="G19" s="586"/>
      <c r="H19" s="586"/>
      <c r="I19" s="586"/>
      <c r="J19" s="586"/>
      <c r="K19" s="586"/>
      <c r="L19" s="358"/>
      <c r="M19" s="1102"/>
      <c r="N19" s="1102"/>
      <c r="O19" s="1103"/>
      <c r="P19" s="1105"/>
      <c r="Q19" s="1105"/>
      <c r="R19" s="1105"/>
      <c r="S19" s="1105"/>
      <c r="T19" s="1105"/>
      <c r="U19" s="1105"/>
      <c r="V19" s="595"/>
      <c r="W19" s="592"/>
      <c r="X19" s="592"/>
      <c r="Y19" s="592"/>
      <c r="Z19" s="592"/>
      <c r="AA19" s="592"/>
      <c r="AB19" s="592"/>
      <c r="AC19" s="592"/>
      <c r="AD19" s="592"/>
      <c r="AE19" s="592"/>
      <c r="AF19" s="592"/>
      <c r="AG19" s="592"/>
      <c r="AH19" s="592"/>
      <c r="AI19" s="592"/>
      <c r="AJ19" s="592"/>
      <c r="AK19" s="592"/>
      <c r="AL19" s="592"/>
      <c r="AM19" s="592"/>
      <c r="AN19" s="592"/>
      <c r="AO19" s="593"/>
    </row>
    <row r="20" spans="1:41" ht="17.100000000000001" customHeight="1">
      <c r="A20" s="830"/>
      <c r="B20" s="592"/>
      <c r="C20" s="345"/>
      <c r="D20" s="845" t="s">
        <v>486</v>
      </c>
      <c r="E20" s="583"/>
      <c r="F20" s="587"/>
      <c r="G20" s="585"/>
      <c r="H20" s="14"/>
      <c r="I20" s="14"/>
      <c r="J20" s="14"/>
      <c r="K20" s="14"/>
      <c r="L20" s="359"/>
      <c r="M20" s="1108"/>
      <c r="N20" s="1108"/>
      <c r="O20" s="1105"/>
      <c r="P20" s="1103"/>
      <c r="Q20" s="1103"/>
      <c r="R20" s="1103"/>
      <c r="S20" s="1103"/>
      <c r="T20" s="1103"/>
      <c r="U20" s="1103"/>
      <c r="V20" s="592"/>
      <c r="W20" s="592"/>
      <c r="X20" s="592"/>
      <c r="Y20" s="592"/>
      <c r="Z20" s="592"/>
      <c r="AA20" s="592"/>
      <c r="AB20" s="592"/>
      <c r="AC20" s="592"/>
      <c r="AD20" s="592"/>
      <c r="AE20" s="592"/>
      <c r="AF20" s="592"/>
      <c r="AG20" s="592"/>
      <c r="AH20" s="592"/>
      <c r="AI20" s="592"/>
      <c r="AJ20" s="592"/>
      <c r="AK20" s="592"/>
      <c r="AL20" s="592"/>
      <c r="AM20" s="592"/>
      <c r="AN20" s="592"/>
      <c r="AO20" s="593"/>
    </row>
    <row r="21" spans="1:41" ht="17.100000000000001" customHeight="1">
      <c r="A21" s="830"/>
      <c r="B21" s="592"/>
      <c r="C21" s="345"/>
      <c r="D21" s="845" t="s">
        <v>487</v>
      </c>
      <c r="E21" s="10"/>
      <c r="F21" s="10"/>
      <c r="G21" s="11"/>
      <c r="H21" s="12"/>
      <c r="I21" s="13"/>
      <c r="J21" s="13"/>
      <c r="K21" s="11"/>
      <c r="L21" s="358"/>
      <c r="M21" s="1102"/>
      <c r="N21" s="1102"/>
      <c r="O21" s="1103"/>
      <c r="P21" s="1103"/>
      <c r="Q21" s="1103"/>
      <c r="R21" s="1103"/>
      <c r="S21" s="1103"/>
      <c r="T21" s="1103"/>
      <c r="U21" s="1103"/>
      <c r="V21" s="592"/>
      <c r="W21" s="592"/>
      <c r="X21" s="592"/>
      <c r="Y21" s="592"/>
      <c r="Z21" s="592"/>
      <c r="AA21" s="592"/>
      <c r="AB21" s="592"/>
      <c r="AC21" s="592"/>
      <c r="AD21" s="592"/>
      <c r="AE21" s="592"/>
      <c r="AF21" s="592"/>
      <c r="AG21" s="592"/>
      <c r="AH21" s="592"/>
      <c r="AI21" s="592"/>
      <c r="AJ21" s="592"/>
      <c r="AK21" s="592"/>
      <c r="AL21" s="592"/>
      <c r="AM21" s="592"/>
      <c r="AN21" s="592"/>
      <c r="AO21" s="593"/>
    </row>
    <row r="22" spans="1:41" ht="16.95" customHeight="1">
      <c r="A22" s="830"/>
      <c r="B22" s="592"/>
      <c r="C22" s="345"/>
      <c r="D22" s="590"/>
      <c r="E22" s="583"/>
      <c r="F22" s="588"/>
      <c r="G22" s="588"/>
      <c r="H22" s="588"/>
      <c r="I22" s="588"/>
      <c r="J22" s="367"/>
      <c r="K22" s="584"/>
      <c r="L22" s="358"/>
      <c r="M22" s="1102"/>
      <c r="N22" s="1102"/>
      <c r="O22" s="1103"/>
      <c r="P22" s="1103"/>
      <c r="Q22" s="1103"/>
      <c r="R22" s="1103"/>
      <c r="S22" s="1103"/>
      <c r="T22" s="1103"/>
      <c r="U22" s="1103"/>
      <c r="V22" s="592"/>
      <c r="W22" s="592"/>
      <c r="X22" s="592"/>
      <c r="Y22" s="592"/>
      <c r="Z22" s="592"/>
      <c r="AA22" s="592"/>
      <c r="AB22" s="592"/>
      <c r="AC22" s="592"/>
      <c r="AD22" s="592"/>
      <c r="AE22" s="592"/>
      <c r="AF22" s="592"/>
      <c r="AG22" s="592"/>
      <c r="AH22" s="592"/>
      <c r="AI22" s="592"/>
      <c r="AJ22" s="592"/>
      <c r="AK22" s="592"/>
      <c r="AL22" s="592"/>
      <c r="AM22" s="592"/>
      <c r="AN22" s="592"/>
      <c r="AO22" s="593"/>
    </row>
    <row r="23" spans="1:41" ht="18" customHeight="1">
      <c r="A23" s="830"/>
      <c r="B23" s="592"/>
      <c r="C23" s="345"/>
      <c r="D23" s="1124" t="s">
        <v>388</v>
      </c>
      <c r="E23" s="1124"/>
      <c r="F23" s="1124"/>
      <c r="G23" s="1124"/>
      <c r="H23" s="1124"/>
      <c r="I23" s="1124"/>
      <c r="J23" s="1124"/>
      <c r="K23" s="1124"/>
      <c r="L23" s="358"/>
      <c r="M23" s="1102"/>
      <c r="N23" s="1102"/>
      <c r="O23" s="1103"/>
      <c r="P23" s="1103"/>
      <c r="Q23" s="1103"/>
      <c r="R23" s="1103"/>
      <c r="S23" s="1103"/>
      <c r="T23" s="1103"/>
      <c r="U23" s="1103"/>
      <c r="V23" s="592"/>
      <c r="W23" s="592"/>
      <c r="X23" s="592"/>
      <c r="Y23" s="592"/>
      <c r="Z23" s="592"/>
      <c r="AA23" s="592"/>
      <c r="AB23" s="592"/>
      <c r="AC23" s="592"/>
      <c r="AD23" s="592"/>
      <c r="AE23" s="592"/>
      <c r="AF23" s="592"/>
      <c r="AG23" s="592"/>
      <c r="AH23" s="592"/>
      <c r="AI23" s="592"/>
      <c r="AJ23" s="592"/>
      <c r="AK23" s="592"/>
      <c r="AL23" s="592"/>
      <c r="AM23" s="592"/>
      <c r="AN23" s="592"/>
      <c r="AO23" s="593"/>
    </row>
    <row r="24" spans="1:41" ht="20.100000000000001" customHeight="1">
      <c r="A24" s="830"/>
      <c r="B24" s="592"/>
      <c r="C24" s="345"/>
      <c r="D24" s="589"/>
      <c r="E24" s="583"/>
      <c r="F24" s="588"/>
      <c r="G24" s="588"/>
      <c r="H24" s="588"/>
      <c r="I24" s="588"/>
      <c r="J24" s="367"/>
      <c r="K24" s="584"/>
      <c r="L24" s="358"/>
      <c r="M24" s="1102"/>
      <c r="N24" s="1102"/>
      <c r="O24" s="1103"/>
      <c r="P24" s="1103"/>
      <c r="Q24" s="1103"/>
      <c r="R24" s="1103"/>
      <c r="S24" s="1103"/>
      <c r="T24" s="1103"/>
      <c r="U24" s="1103"/>
      <c r="V24" s="592"/>
      <c r="W24" s="592"/>
      <c r="X24" s="592"/>
      <c r="Y24" s="592"/>
      <c r="Z24" s="592"/>
      <c r="AA24" s="592"/>
      <c r="AB24" s="592"/>
      <c r="AC24" s="592"/>
      <c r="AD24" s="592"/>
      <c r="AE24" s="592"/>
      <c r="AF24" s="592"/>
      <c r="AG24" s="592"/>
      <c r="AH24" s="592"/>
      <c r="AI24" s="592"/>
      <c r="AJ24" s="592"/>
      <c r="AK24" s="592"/>
      <c r="AL24" s="592"/>
      <c r="AM24" s="592"/>
      <c r="AN24" s="592"/>
      <c r="AO24" s="593"/>
    </row>
    <row r="25" spans="1:41" ht="20.100000000000001" customHeight="1">
      <c r="A25" s="830"/>
      <c r="B25" s="592"/>
      <c r="C25" s="345"/>
      <c r="D25" s="589"/>
      <c r="E25" s="583"/>
      <c r="F25" s="588"/>
      <c r="G25" s="588"/>
      <c r="H25" s="588"/>
      <c r="I25" s="588"/>
      <c r="J25" s="367"/>
      <c r="K25" s="584"/>
      <c r="L25" s="358"/>
      <c r="M25" s="1102"/>
      <c r="N25" s="1102"/>
      <c r="O25" s="1103"/>
      <c r="P25" s="1103"/>
      <c r="Q25" s="1103"/>
      <c r="R25" s="1103"/>
      <c r="S25" s="1103"/>
      <c r="T25" s="1103"/>
      <c r="U25" s="1103"/>
      <c r="V25" s="592"/>
      <c r="W25" s="592"/>
      <c r="X25" s="592"/>
      <c r="Y25" s="592"/>
      <c r="Z25" s="592"/>
      <c r="AA25" s="592"/>
      <c r="AB25" s="592"/>
      <c r="AC25" s="592"/>
      <c r="AD25" s="592"/>
      <c r="AE25" s="592"/>
      <c r="AF25" s="592"/>
      <c r="AG25" s="592"/>
      <c r="AH25" s="592"/>
      <c r="AI25" s="592"/>
      <c r="AJ25" s="592"/>
      <c r="AK25" s="592"/>
      <c r="AL25" s="592"/>
      <c r="AM25" s="592"/>
      <c r="AN25" s="592"/>
      <c r="AO25" s="593"/>
    </row>
    <row r="26" spans="1:41" ht="15" customHeight="1">
      <c r="A26" s="830"/>
      <c r="B26" s="592"/>
      <c r="C26" s="360"/>
      <c r="D26" s="361"/>
      <c r="E26" s="362"/>
      <c r="F26" s="362"/>
      <c r="G26" s="363"/>
      <c r="H26" s="364"/>
      <c r="I26" s="364"/>
      <c r="J26" s="364"/>
      <c r="K26" s="365"/>
      <c r="L26" s="366"/>
      <c r="M26" s="1109"/>
      <c r="N26" s="1109"/>
      <c r="O26" s="1110"/>
      <c r="P26" s="1103"/>
      <c r="Q26" s="1103"/>
      <c r="R26" s="1103"/>
      <c r="S26" s="1103"/>
      <c r="T26" s="1103"/>
      <c r="U26" s="1103"/>
      <c r="V26" s="592"/>
      <c r="W26" s="592"/>
      <c r="X26" s="592"/>
      <c r="Y26" s="592"/>
      <c r="Z26" s="592"/>
      <c r="AA26" s="592"/>
      <c r="AB26" s="592"/>
      <c r="AC26" s="592"/>
      <c r="AD26" s="592"/>
      <c r="AE26" s="592"/>
      <c r="AF26" s="592"/>
      <c r="AG26" s="592"/>
      <c r="AH26" s="592"/>
      <c r="AI26" s="592"/>
      <c r="AJ26" s="592"/>
      <c r="AK26" s="592"/>
      <c r="AL26" s="592"/>
      <c r="AM26" s="592"/>
      <c r="AN26" s="592"/>
      <c r="AO26" s="593"/>
    </row>
    <row r="27" spans="1:41" ht="13.5" customHeight="1">
      <c r="A27" s="830"/>
      <c r="B27" s="592"/>
      <c r="C27" s="1025"/>
      <c r="D27" s="1025"/>
      <c r="E27" s="1025"/>
      <c r="F27" s="1026"/>
      <c r="G27" s="1026"/>
      <c r="H27" s="1026"/>
      <c r="I27" s="1026"/>
      <c r="J27" s="1026"/>
      <c r="K27" s="1026"/>
      <c r="L27" s="1025"/>
      <c r="M27" s="1098"/>
      <c r="N27" s="1098"/>
      <c r="O27" s="1099"/>
      <c r="P27" s="1103"/>
      <c r="Q27" s="1103"/>
      <c r="R27" s="1103"/>
      <c r="S27" s="1103"/>
      <c r="T27" s="1103"/>
      <c r="U27" s="1103"/>
      <c r="V27" s="592"/>
      <c r="W27" s="592"/>
      <c r="X27" s="592"/>
      <c r="Y27" s="592"/>
      <c r="Z27" s="592"/>
      <c r="AA27" s="592"/>
      <c r="AB27" s="592"/>
      <c r="AC27" s="592"/>
      <c r="AD27" s="592"/>
      <c r="AE27" s="592"/>
      <c r="AF27" s="592"/>
      <c r="AG27" s="592"/>
      <c r="AH27" s="592"/>
      <c r="AI27" s="592"/>
      <c r="AJ27" s="592"/>
      <c r="AK27" s="592"/>
      <c r="AL27" s="592"/>
      <c r="AM27" s="592"/>
      <c r="AN27" s="592"/>
      <c r="AO27" s="593"/>
    </row>
    <row r="28" spans="1:41">
      <c r="A28" s="830"/>
      <c r="B28" s="592"/>
      <c r="C28" s="1027"/>
      <c r="D28" s="1027"/>
      <c r="E28" s="1027"/>
      <c r="F28" s="1028"/>
      <c r="G28" s="1028"/>
      <c r="H28" s="1028"/>
      <c r="I28" s="1028"/>
      <c r="J28" s="1028"/>
      <c r="K28" s="1028"/>
      <c r="L28" s="1027"/>
      <c r="M28" s="1102"/>
      <c r="N28" s="1102"/>
      <c r="O28" s="1103"/>
      <c r="P28" s="1103"/>
      <c r="Q28" s="1103"/>
      <c r="R28" s="1103"/>
      <c r="S28" s="1103"/>
      <c r="T28" s="1103"/>
      <c r="U28" s="1103"/>
      <c r="V28" s="592"/>
      <c r="W28" s="592"/>
      <c r="X28" s="592"/>
      <c r="Y28" s="592"/>
      <c r="Z28" s="592"/>
      <c r="AA28" s="592"/>
      <c r="AB28" s="592"/>
      <c r="AC28" s="592"/>
      <c r="AD28" s="592"/>
      <c r="AE28" s="592"/>
      <c r="AF28" s="592"/>
      <c r="AG28" s="592"/>
      <c r="AH28" s="592"/>
      <c r="AI28" s="592"/>
      <c r="AJ28" s="592"/>
      <c r="AK28" s="592"/>
      <c r="AL28" s="592"/>
      <c r="AM28" s="592"/>
      <c r="AN28" s="592"/>
      <c r="AO28" s="593"/>
    </row>
    <row r="29" spans="1:41">
      <c r="A29" s="830"/>
      <c r="B29" s="592"/>
      <c r="C29" s="1027"/>
      <c r="D29" s="1027"/>
      <c r="E29" s="1027"/>
      <c r="F29" s="1027"/>
      <c r="G29" s="1027"/>
      <c r="H29" s="1027"/>
      <c r="I29" s="1027"/>
      <c r="J29" s="1027"/>
      <c r="K29" s="1027"/>
      <c r="L29" s="1027"/>
      <c r="M29" s="1102"/>
      <c r="N29" s="1102"/>
      <c r="O29" s="1103"/>
      <c r="P29" s="1103"/>
      <c r="Q29" s="1103"/>
      <c r="R29" s="1103"/>
      <c r="S29" s="1103"/>
      <c r="T29" s="1103"/>
      <c r="U29" s="1103"/>
      <c r="V29" s="592"/>
      <c r="W29" s="592"/>
      <c r="X29" s="592"/>
      <c r="Y29" s="592"/>
      <c r="Z29" s="592"/>
      <c r="AA29" s="592"/>
      <c r="AB29" s="592"/>
      <c r="AC29" s="592"/>
      <c r="AD29" s="592"/>
      <c r="AE29" s="592"/>
      <c r="AF29" s="592"/>
      <c r="AG29" s="592"/>
      <c r="AH29" s="592"/>
      <c r="AI29" s="592"/>
      <c r="AJ29" s="592"/>
      <c r="AK29" s="592"/>
      <c r="AL29" s="592"/>
      <c r="AM29" s="592"/>
      <c r="AN29" s="592"/>
      <c r="AO29" s="593"/>
    </row>
    <row r="30" spans="1:41">
      <c r="A30" s="830"/>
      <c r="B30" s="592"/>
      <c r="C30" s="1029"/>
      <c r="D30" s="1029"/>
      <c r="E30" s="1029"/>
      <c r="F30" s="1029"/>
      <c r="G30" s="1029"/>
      <c r="H30" s="1030"/>
      <c r="I30" s="1029"/>
      <c r="J30" s="1029"/>
      <c r="K30" s="1029"/>
      <c r="L30" s="1029"/>
      <c r="M30" s="1103"/>
      <c r="N30" s="1103"/>
      <c r="O30" s="1103"/>
      <c r="P30" s="1103"/>
      <c r="Q30" s="1103"/>
      <c r="R30" s="1103"/>
      <c r="S30" s="1103"/>
      <c r="T30" s="1103"/>
      <c r="U30" s="1103"/>
      <c r="V30" s="592"/>
      <c r="W30" s="592"/>
      <c r="X30" s="592"/>
      <c r="Y30" s="592"/>
      <c r="Z30" s="592"/>
      <c r="AA30" s="592"/>
      <c r="AB30" s="592"/>
      <c r="AC30" s="592"/>
      <c r="AD30" s="592"/>
      <c r="AE30" s="592"/>
      <c r="AF30" s="592"/>
      <c r="AG30" s="592"/>
      <c r="AH30" s="592"/>
      <c r="AI30" s="592"/>
      <c r="AJ30" s="592"/>
      <c r="AK30" s="592"/>
      <c r="AL30" s="592"/>
      <c r="AM30" s="592"/>
      <c r="AN30" s="592"/>
      <c r="AO30" s="593"/>
    </row>
    <row r="31" spans="1:41">
      <c r="A31" s="830"/>
      <c r="B31" s="592"/>
      <c r="C31" s="1029"/>
      <c r="D31" s="1029"/>
      <c r="E31" s="1029"/>
      <c r="F31" s="1029"/>
      <c r="G31" s="1029"/>
      <c r="H31" s="1029"/>
      <c r="I31" s="1029"/>
      <c r="J31" s="1029"/>
      <c r="K31" s="1029"/>
      <c r="L31" s="1029"/>
      <c r="M31" s="1103"/>
      <c r="N31" s="1103"/>
      <c r="O31" s="1103"/>
      <c r="P31" s="1103"/>
      <c r="Q31" s="1103"/>
      <c r="R31" s="1103"/>
      <c r="S31" s="1103"/>
      <c r="T31" s="1103"/>
      <c r="U31" s="1103"/>
      <c r="V31" s="592"/>
      <c r="W31" s="592"/>
      <c r="X31" s="592"/>
      <c r="Y31" s="592"/>
      <c r="Z31" s="592"/>
      <c r="AA31" s="592"/>
      <c r="AB31" s="592"/>
      <c r="AC31" s="592"/>
      <c r="AD31" s="592"/>
      <c r="AE31" s="592"/>
      <c r="AF31" s="592"/>
      <c r="AG31" s="592"/>
      <c r="AH31" s="592"/>
      <c r="AI31" s="592"/>
      <c r="AJ31" s="592"/>
      <c r="AK31" s="592"/>
      <c r="AL31" s="592"/>
      <c r="AM31" s="592"/>
      <c r="AN31" s="592"/>
      <c r="AO31" s="593"/>
    </row>
    <row r="32" spans="1:41">
      <c r="A32" s="830"/>
      <c r="B32" s="592"/>
      <c r="C32" s="1029"/>
      <c r="D32" s="1029"/>
      <c r="E32" s="1029"/>
      <c r="F32" s="1029"/>
      <c r="G32" s="1029"/>
      <c r="H32" s="1029"/>
      <c r="I32" s="1029"/>
      <c r="J32" s="1029"/>
      <c r="K32" s="1029"/>
      <c r="L32" s="1029"/>
      <c r="M32" s="1103"/>
      <c r="N32" s="1103"/>
      <c r="O32" s="1103"/>
      <c r="P32" s="1103"/>
      <c r="Q32" s="1103"/>
      <c r="R32" s="1103"/>
      <c r="S32" s="1103"/>
      <c r="T32" s="1103"/>
      <c r="U32" s="1103"/>
      <c r="V32" s="592"/>
      <c r="W32" s="592"/>
      <c r="X32" s="592"/>
      <c r="Y32" s="592"/>
      <c r="Z32" s="592"/>
      <c r="AA32" s="592"/>
      <c r="AB32" s="592"/>
      <c r="AC32" s="592"/>
      <c r="AD32" s="592"/>
      <c r="AE32" s="592"/>
      <c r="AF32" s="592"/>
      <c r="AG32" s="592"/>
      <c r="AH32" s="592"/>
      <c r="AI32" s="592"/>
      <c r="AJ32" s="592"/>
      <c r="AK32" s="592"/>
      <c r="AL32" s="592"/>
      <c r="AM32" s="592"/>
      <c r="AN32" s="592"/>
      <c r="AO32" s="593"/>
    </row>
    <row r="33" spans="1:41">
      <c r="A33" s="830"/>
      <c r="B33" s="592"/>
      <c r="C33" s="1029"/>
      <c r="D33" s="1029"/>
      <c r="E33" s="1029"/>
      <c r="F33" s="1029"/>
      <c r="G33" s="1029"/>
      <c r="H33" s="1029"/>
      <c r="I33" s="1029"/>
      <c r="J33" s="1029"/>
      <c r="K33" s="1029"/>
      <c r="L33" s="1029"/>
      <c r="M33" s="1103"/>
      <c r="N33" s="1103"/>
      <c r="O33" s="1103"/>
      <c r="P33" s="1103"/>
      <c r="Q33" s="1103"/>
      <c r="R33" s="1103"/>
      <c r="S33" s="1103"/>
      <c r="T33" s="1103"/>
      <c r="U33" s="1103"/>
      <c r="V33" s="592"/>
      <c r="W33" s="592"/>
      <c r="X33" s="592"/>
      <c r="Y33" s="592"/>
      <c r="Z33" s="592"/>
      <c r="AA33" s="592"/>
      <c r="AB33" s="592"/>
      <c r="AC33" s="592"/>
      <c r="AD33" s="592"/>
      <c r="AE33" s="592"/>
      <c r="AF33" s="592"/>
      <c r="AG33" s="592"/>
      <c r="AH33" s="592"/>
      <c r="AI33" s="592"/>
      <c r="AJ33" s="592"/>
      <c r="AK33" s="592"/>
      <c r="AL33" s="592"/>
      <c r="AM33" s="592"/>
      <c r="AN33" s="592"/>
      <c r="AO33" s="593"/>
    </row>
    <row r="34" spans="1:41">
      <c r="A34" s="830"/>
      <c r="B34" s="592"/>
      <c r="C34" s="1029"/>
      <c r="D34" s="1029"/>
      <c r="E34" s="1029"/>
      <c r="F34" s="1029"/>
      <c r="G34" s="1029"/>
      <c r="H34" s="1029"/>
      <c r="I34" s="1029"/>
      <c r="J34" s="1029"/>
      <c r="K34" s="1029"/>
      <c r="L34" s="1029"/>
      <c r="M34" s="1103"/>
      <c r="N34" s="1103"/>
      <c r="O34" s="1103"/>
      <c r="P34" s="1103"/>
      <c r="Q34" s="1103"/>
      <c r="R34" s="1103"/>
      <c r="S34" s="1103"/>
      <c r="T34" s="1103"/>
      <c r="U34" s="1103"/>
      <c r="V34" s="592"/>
      <c r="W34" s="592"/>
      <c r="X34" s="592"/>
      <c r="Y34" s="592"/>
      <c r="Z34" s="592"/>
      <c r="AA34" s="592"/>
      <c r="AB34" s="592"/>
      <c r="AC34" s="592"/>
      <c r="AD34" s="592"/>
      <c r="AE34" s="592"/>
      <c r="AF34" s="592"/>
      <c r="AG34" s="592"/>
      <c r="AH34" s="592"/>
      <c r="AI34" s="592"/>
      <c r="AJ34" s="592"/>
      <c r="AK34" s="592"/>
      <c r="AL34" s="592"/>
      <c r="AM34" s="592"/>
      <c r="AN34" s="592"/>
      <c r="AO34" s="593"/>
    </row>
    <row r="35" spans="1:41">
      <c r="A35" s="830"/>
      <c r="B35" s="592"/>
      <c r="C35" s="1029"/>
      <c r="D35" s="1029"/>
      <c r="E35" s="1029"/>
      <c r="F35" s="1029"/>
      <c r="G35" s="1029"/>
      <c r="H35" s="1029"/>
      <c r="I35" s="1029"/>
      <c r="J35" s="1029"/>
      <c r="K35" s="1029"/>
      <c r="L35" s="1029"/>
      <c r="M35" s="1103"/>
      <c r="N35" s="1103"/>
      <c r="O35" s="1103"/>
      <c r="P35" s="1103"/>
      <c r="Q35" s="1103"/>
      <c r="R35" s="1103"/>
      <c r="S35" s="1103"/>
      <c r="T35" s="1103"/>
      <c r="U35" s="1103"/>
      <c r="V35" s="592"/>
      <c r="W35" s="592"/>
      <c r="X35" s="592"/>
      <c r="Y35" s="592"/>
      <c r="Z35" s="592"/>
      <c r="AA35" s="592"/>
      <c r="AB35" s="592"/>
      <c r="AC35" s="592"/>
      <c r="AD35" s="592"/>
      <c r="AE35" s="592"/>
      <c r="AF35" s="592"/>
      <c r="AG35" s="592"/>
      <c r="AH35" s="592"/>
      <c r="AI35" s="592"/>
      <c r="AJ35" s="592"/>
      <c r="AK35" s="592"/>
      <c r="AL35" s="592"/>
      <c r="AM35" s="592"/>
      <c r="AN35" s="592"/>
      <c r="AO35" s="593"/>
    </row>
    <row r="36" spans="1:41">
      <c r="A36" s="830"/>
      <c r="B36" s="592"/>
      <c r="C36" s="1029"/>
      <c r="D36" s="1029"/>
      <c r="E36" s="1029"/>
      <c r="F36" s="1029"/>
      <c r="G36" s="1029"/>
      <c r="H36" s="1029"/>
      <c r="I36" s="1029"/>
      <c r="J36" s="1029"/>
      <c r="K36" s="1029"/>
      <c r="L36" s="1029"/>
      <c r="M36" s="1103"/>
      <c r="N36" s="1103"/>
      <c r="O36" s="1103"/>
      <c r="P36" s="1103"/>
      <c r="Q36" s="1103"/>
      <c r="R36" s="1103"/>
      <c r="S36" s="1103"/>
      <c r="T36" s="1103"/>
      <c r="U36" s="1103"/>
      <c r="V36" s="592"/>
      <c r="W36" s="592"/>
      <c r="X36" s="592"/>
      <c r="Y36" s="592"/>
      <c r="Z36" s="592"/>
      <c r="AA36" s="592"/>
      <c r="AB36" s="592"/>
      <c r="AC36" s="592"/>
      <c r="AD36" s="592"/>
      <c r="AE36" s="592"/>
      <c r="AF36" s="592"/>
      <c r="AG36" s="592"/>
      <c r="AH36" s="592"/>
      <c r="AI36" s="592"/>
      <c r="AJ36" s="592"/>
      <c r="AK36" s="592"/>
      <c r="AL36" s="592"/>
      <c r="AM36" s="592"/>
      <c r="AN36" s="592"/>
      <c r="AO36" s="593"/>
    </row>
    <row r="37" spans="1:41">
      <c r="A37" s="830"/>
      <c r="B37" s="592"/>
      <c r="C37" s="592"/>
      <c r="D37" s="592"/>
      <c r="E37" s="592"/>
      <c r="F37" s="592"/>
      <c r="G37" s="592"/>
      <c r="H37" s="592"/>
      <c r="I37" s="592"/>
      <c r="J37" s="592"/>
      <c r="K37" s="592"/>
      <c r="L37" s="592"/>
      <c r="M37" s="592"/>
      <c r="N37" s="592"/>
      <c r="O37" s="592"/>
      <c r="P37" s="592"/>
      <c r="Q37" s="592"/>
      <c r="R37" s="592"/>
      <c r="S37" s="592"/>
      <c r="T37" s="592"/>
      <c r="U37" s="592"/>
      <c r="V37" s="592"/>
      <c r="W37" s="592"/>
      <c r="X37" s="592"/>
      <c r="Y37" s="592"/>
      <c r="Z37" s="592"/>
      <c r="AA37" s="592"/>
      <c r="AB37" s="592"/>
      <c r="AC37" s="592"/>
      <c r="AD37" s="592"/>
      <c r="AE37" s="592"/>
      <c r="AF37" s="592"/>
      <c r="AG37" s="592"/>
      <c r="AH37" s="592"/>
      <c r="AI37" s="592"/>
      <c r="AJ37" s="592"/>
      <c r="AK37" s="592"/>
      <c r="AL37" s="592"/>
      <c r="AM37" s="592"/>
      <c r="AN37" s="592"/>
      <c r="AO37" s="593"/>
    </row>
    <row r="38" spans="1:41">
      <c r="A38" s="830"/>
      <c r="B38" s="592"/>
      <c r="C38" s="592"/>
      <c r="D38" s="592"/>
      <c r="E38" s="592"/>
      <c r="F38" s="592"/>
      <c r="G38" s="592"/>
      <c r="H38" s="592"/>
      <c r="I38" s="592"/>
      <c r="J38" s="592"/>
      <c r="K38" s="592"/>
      <c r="L38" s="592"/>
      <c r="M38" s="592"/>
      <c r="N38" s="592"/>
      <c r="O38" s="592"/>
      <c r="P38" s="592"/>
      <c r="Q38" s="592"/>
      <c r="R38" s="592"/>
      <c r="S38" s="592"/>
      <c r="T38" s="592"/>
      <c r="U38" s="592"/>
      <c r="V38" s="592"/>
      <c r="W38" s="592"/>
      <c r="X38" s="592"/>
      <c r="Y38" s="592"/>
      <c r="Z38" s="592"/>
      <c r="AA38" s="592"/>
      <c r="AB38" s="592"/>
      <c r="AC38" s="592"/>
      <c r="AD38" s="592"/>
      <c r="AE38" s="592"/>
      <c r="AF38" s="592"/>
      <c r="AG38" s="592"/>
      <c r="AH38" s="592"/>
      <c r="AI38" s="592"/>
      <c r="AJ38" s="592"/>
      <c r="AK38" s="592"/>
      <c r="AL38" s="592"/>
      <c r="AM38" s="592"/>
      <c r="AN38" s="592"/>
      <c r="AO38" s="593"/>
    </row>
    <row r="39" spans="1:41">
      <c r="A39" s="830"/>
      <c r="B39" s="592"/>
      <c r="C39" s="592"/>
      <c r="D39" s="592"/>
      <c r="E39" s="592"/>
      <c r="F39" s="592"/>
      <c r="G39" s="592"/>
      <c r="H39" s="592"/>
      <c r="I39" s="592"/>
      <c r="J39" s="592"/>
      <c r="K39" s="592"/>
      <c r="L39" s="592"/>
      <c r="M39" s="592"/>
      <c r="N39" s="592"/>
      <c r="O39" s="592"/>
      <c r="P39" s="592"/>
      <c r="Q39" s="592"/>
      <c r="R39" s="592"/>
      <c r="S39" s="592"/>
      <c r="T39" s="592"/>
      <c r="U39" s="592"/>
      <c r="V39" s="592"/>
      <c r="W39" s="592"/>
      <c r="X39" s="592"/>
      <c r="Y39" s="592"/>
      <c r="Z39" s="592"/>
      <c r="AA39" s="592"/>
      <c r="AB39" s="592"/>
      <c r="AC39" s="592"/>
      <c r="AD39" s="592"/>
      <c r="AE39" s="592"/>
      <c r="AF39" s="592"/>
      <c r="AG39" s="592"/>
      <c r="AH39" s="592"/>
      <c r="AI39" s="592"/>
      <c r="AJ39" s="592"/>
      <c r="AK39" s="592"/>
      <c r="AL39" s="592"/>
      <c r="AM39" s="592"/>
      <c r="AN39" s="592"/>
      <c r="AO39" s="593"/>
    </row>
    <row r="40" spans="1:41">
      <c r="A40" s="830"/>
      <c r="B40" s="592"/>
      <c r="C40" s="592"/>
      <c r="D40" s="592"/>
      <c r="E40" s="592"/>
      <c r="F40" s="592"/>
      <c r="G40" s="592"/>
      <c r="H40" s="592"/>
      <c r="I40" s="592"/>
      <c r="J40" s="592"/>
      <c r="K40" s="592"/>
      <c r="L40" s="592"/>
      <c r="M40" s="592"/>
      <c r="N40" s="592"/>
      <c r="O40" s="592"/>
      <c r="P40" s="592"/>
      <c r="Q40" s="592"/>
      <c r="R40" s="592"/>
      <c r="S40" s="592"/>
      <c r="T40" s="592"/>
      <c r="U40" s="592"/>
      <c r="V40" s="592"/>
      <c r="W40" s="592"/>
      <c r="X40" s="592"/>
      <c r="Y40" s="592"/>
      <c r="Z40" s="592"/>
      <c r="AA40" s="592"/>
      <c r="AB40" s="592"/>
      <c r="AC40" s="592"/>
      <c r="AD40" s="592"/>
      <c r="AE40" s="592"/>
      <c r="AF40" s="592"/>
      <c r="AG40" s="592"/>
      <c r="AH40" s="592"/>
      <c r="AI40" s="592"/>
      <c r="AJ40" s="592"/>
      <c r="AK40" s="592"/>
      <c r="AL40" s="592"/>
      <c r="AM40" s="592"/>
      <c r="AN40" s="592"/>
      <c r="AO40" s="593"/>
    </row>
    <row r="41" spans="1:41">
      <c r="A41" s="830"/>
      <c r="B41" s="592"/>
      <c r="C41" s="592"/>
      <c r="D41" s="592"/>
      <c r="E41" s="592"/>
      <c r="F41" s="592"/>
      <c r="G41" s="592"/>
      <c r="H41" s="592"/>
      <c r="I41" s="592"/>
      <c r="J41" s="592"/>
      <c r="K41" s="592"/>
      <c r="L41" s="592"/>
      <c r="M41" s="592"/>
      <c r="N41" s="592"/>
      <c r="O41" s="592"/>
      <c r="P41" s="592"/>
      <c r="Q41" s="592"/>
      <c r="R41" s="592"/>
      <c r="S41" s="592"/>
      <c r="T41" s="592"/>
      <c r="U41" s="592"/>
      <c r="V41" s="592"/>
      <c r="W41" s="592"/>
      <c r="X41" s="592"/>
      <c r="Y41" s="592"/>
      <c r="Z41" s="592"/>
      <c r="AA41" s="592"/>
      <c r="AB41" s="592"/>
      <c r="AC41" s="592"/>
      <c r="AD41" s="592"/>
      <c r="AE41" s="592"/>
      <c r="AF41" s="592"/>
      <c r="AG41" s="592"/>
      <c r="AH41" s="592"/>
      <c r="AI41" s="592"/>
      <c r="AJ41" s="592"/>
      <c r="AK41" s="592"/>
      <c r="AL41" s="592"/>
      <c r="AM41" s="592"/>
      <c r="AN41" s="592"/>
      <c r="AO41" s="593"/>
    </row>
    <row r="42" spans="1:41">
      <c r="A42" s="830"/>
      <c r="B42" s="592"/>
      <c r="C42" s="592"/>
      <c r="D42" s="592"/>
      <c r="E42" s="592"/>
      <c r="F42" s="592"/>
      <c r="G42" s="592"/>
      <c r="H42" s="592"/>
      <c r="I42" s="592"/>
      <c r="J42" s="592"/>
      <c r="K42" s="592"/>
      <c r="L42" s="592"/>
      <c r="M42" s="592"/>
      <c r="N42" s="592"/>
      <c r="O42" s="592"/>
      <c r="P42" s="592"/>
      <c r="Q42" s="592"/>
      <c r="R42" s="592"/>
      <c r="S42" s="592"/>
      <c r="T42" s="592"/>
      <c r="U42" s="592"/>
      <c r="V42" s="592"/>
      <c r="W42" s="592"/>
      <c r="X42" s="592"/>
      <c r="Y42" s="592"/>
      <c r="Z42" s="592"/>
      <c r="AA42" s="592"/>
      <c r="AB42" s="592"/>
      <c r="AC42" s="592"/>
      <c r="AD42" s="592"/>
      <c r="AE42" s="592"/>
      <c r="AF42" s="592"/>
      <c r="AG42" s="592"/>
      <c r="AH42" s="592"/>
      <c r="AI42" s="592"/>
      <c r="AJ42" s="592"/>
      <c r="AK42" s="592"/>
      <c r="AL42" s="592"/>
      <c r="AM42" s="592"/>
      <c r="AN42" s="592"/>
      <c r="AO42" s="593"/>
    </row>
    <row r="43" spans="1:41">
      <c r="A43" s="830"/>
      <c r="B43" s="592"/>
      <c r="C43" s="592"/>
      <c r="D43" s="592"/>
      <c r="E43" s="592"/>
      <c r="F43" s="592"/>
      <c r="G43" s="592"/>
      <c r="H43" s="592"/>
      <c r="I43" s="592"/>
      <c r="J43" s="592"/>
      <c r="K43" s="592"/>
      <c r="L43" s="592"/>
      <c r="M43" s="592"/>
      <c r="N43" s="592"/>
      <c r="O43" s="592"/>
      <c r="P43" s="592"/>
      <c r="Q43" s="592"/>
      <c r="R43" s="592"/>
      <c r="S43" s="592"/>
      <c r="T43" s="592"/>
      <c r="U43" s="592"/>
      <c r="V43" s="592"/>
      <c r="W43" s="592"/>
      <c r="X43" s="592"/>
      <c r="Y43" s="592"/>
      <c r="Z43" s="592"/>
      <c r="AA43" s="592"/>
      <c r="AB43" s="592"/>
      <c r="AC43" s="592"/>
      <c r="AD43" s="592"/>
      <c r="AE43" s="592"/>
      <c r="AF43" s="592"/>
      <c r="AG43" s="592"/>
      <c r="AH43" s="592"/>
      <c r="AI43" s="592"/>
      <c r="AJ43" s="592"/>
      <c r="AK43" s="592"/>
      <c r="AL43" s="592"/>
      <c r="AM43" s="592"/>
      <c r="AN43" s="592"/>
      <c r="AO43" s="593"/>
    </row>
    <row r="44" spans="1:41">
      <c r="A44" s="830"/>
      <c r="B44" s="592"/>
      <c r="C44" s="592"/>
      <c r="D44" s="592"/>
      <c r="E44" s="592"/>
      <c r="F44" s="592"/>
      <c r="G44" s="592"/>
      <c r="H44" s="592"/>
      <c r="I44" s="592"/>
      <c r="J44" s="592"/>
      <c r="K44" s="592"/>
      <c r="L44" s="592"/>
      <c r="M44" s="592"/>
      <c r="N44" s="592"/>
      <c r="O44" s="592"/>
      <c r="P44" s="592"/>
      <c r="Q44" s="592"/>
      <c r="R44" s="592"/>
      <c r="S44" s="592"/>
      <c r="T44" s="592"/>
      <c r="U44" s="592"/>
      <c r="V44" s="592"/>
      <c r="W44" s="592"/>
      <c r="X44" s="592"/>
      <c r="Y44" s="592"/>
      <c r="Z44" s="592"/>
      <c r="AA44" s="592"/>
      <c r="AB44" s="592"/>
      <c r="AC44" s="592"/>
      <c r="AD44" s="592"/>
      <c r="AE44" s="592"/>
      <c r="AF44" s="592"/>
      <c r="AG44" s="592"/>
      <c r="AH44" s="592"/>
      <c r="AI44" s="592"/>
      <c r="AJ44" s="592"/>
      <c r="AK44" s="592"/>
      <c r="AL44" s="592"/>
      <c r="AM44" s="592"/>
      <c r="AN44" s="592"/>
      <c r="AO44" s="593"/>
    </row>
    <row r="45" spans="1:41">
      <c r="B45" s="592"/>
      <c r="C45" s="592"/>
      <c r="D45" s="592"/>
      <c r="E45" s="592"/>
      <c r="F45" s="592"/>
      <c r="G45" s="592"/>
      <c r="H45" s="592"/>
      <c r="I45" s="592"/>
      <c r="J45" s="592"/>
      <c r="K45" s="592"/>
      <c r="L45" s="592"/>
      <c r="M45" s="592"/>
      <c r="N45" s="592"/>
      <c r="O45" s="592"/>
      <c r="P45" s="592"/>
      <c r="Q45" s="592"/>
      <c r="R45" s="592"/>
      <c r="S45" s="592"/>
      <c r="T45" s="592"/>
      <c r="U45" s="592"/>
      <c r="V45" s="592"/>
      <c r="W45" s="592"/>
      <c r="X45" s="592"/>
      <c r="Y45" s="592"/>
      <c r="Z45" s="592"/>
      <c r="AA45" s="592"/>
      <c r="AB45" s="592"/>
      <c r="AC45" s="592"/>
      <c r="AD45" s="592"/>
      <c r="AE45" s="592"/>
      <c r="AF45" s="592"/>
      <c r="AG45" s="592"/>
      <c r="AH45" s="592"/>
      <c r="AI45" s="592"/>
      <c r="AJ45" s="592"/>
      <c r="AK45" s="592"/>
      <c r="AL45" s="592"/>
      <c r="AM45" s="592"/>
      <c r="AN45" s="592"/>
      <c r="AO45" s="593"/>
    </row>
    <row r="46" spans="1:41">
      <c r="B46" s="592"/>
      <c r="C46" s="592"/>
      <c r="D46" s="592"/>
      <c r="E46" s="592"/>
      <c r="F46" s="592"/>
      <c r="G46" s="592"/>
      <c r="H46" s="592"/>
      <c r="I46" s="592"/>
      <c r="J46" s="592"/>
      <c r="K46" s="592"/>
      <c r="L46" s="592"/>
      <c r="M46" s="592"/>
      <c r="N46" s="592"/>
      <c r="O46" s="592"/>
      <c r="P46" s="592"/>
      <c r="Q46" s="592"/>
      <c r="R46" s="592"/>
      <c r="S46" s="592"/>
      <c r="T46" s="592"/>
      <c r="U46" s="592"/>
      <c r="V46" s="592"/>
      <c r="W46" s="592"/>
      <c r="X46" s="592"/>
      <c r="Y46" s="592"/>
      <c r="Z46" s="592"/>
      <c r="AA46" s="592"/>
      <c r="AB46" s="592"/>
      <c r="AC46" s="592"/>
      <c r="AD46" s="592"/>
      <c r="AE46" s="592"/>
      <c r="AF46" s="592"/>
      <c r="AG46" s="592"/>
      <c r="AH46" s="592"/>
      <c r="AI46" s="592"/>
      <c r="AJ46" s="592"/>
      <c r="AK46" s="592"/>
      <c r="AL46" s="592"/>
      <c r="AM46" s="592"/>
      <c r="AN46" s="592"/>
      <c r="AO46" s="593"/>
    </row>
    <row r="47" spans="1:41">
      <c r="B47" s="592"/>
      <c r="C47" s="592"/>
      <c r="D47" s="592"/>
      <c r="E47" s="592"/>
      <c r="F47" s="592"/>
      <c r="G47" s="592"/>
      <c r="H47" s="592"/>
      <c r="I47" s="592"/>
      <c r="J47" s="592"/>
      <c r="K47" s="592"/>
      <c r="L47" s="592"/>
      <c r="M47" s="592"/>
      <c r="N47" s="592"/>
      <c r="O47" s="592"/>
      <c r="P47" s="592"/>
      <c r="Q47" s="592"/>
      <c r="R47" s="592"/>
      <c r="S47" s="592"/>
      <c r="T47" s="592"/>
      <c r="U47" s="592"/>
      <c r="V47" s="592"/>
      <c r="W47" s="592"/>
      <c r="X47" s="592"/>
      <c r="Y47" s="592"/>
      <c r="Z47" s="592"/>
      <c r="AA47" s="592"/>
      <c r="AB47" s="592"/>
      <c r="AC47" s="592"/>
      <c r="AD47" s="592"/>
      <c r="AE47" s="592"/>
      <c r="AF47" s="592"/>
      <c r="AG47" s="592"/>
      <c r="AH47" s="592"/>
      <c r="AI47" s="592"/>
      <c r="AJ47" s="592"/>
      <c r="AK47" s="592"/>
      <c r="AL47" s="592"/>
      <c r="AM47" s="592"/>
      <c r="AN47" s="592"/>
      <c r="AO47" s="593"/>
    </row>
    <row r="48" spans="1:41">
      <c r="B48" s="592"/>
      <c r="C48" s="592"/>
      <c r="D48" s="592"/>
      <c r="E48" s="592"/>
      <c r="F48" s="592"/>
      <c r="G48" s="592"/>
      <c r="H48" s="592"/>
      <c r="I48" s="592"/>
      <c r="J48" s="592"/>
      <c r="K48" s="592"/>
      <c r="L48" s="592"/>
      <c r="M48" s="592"/>
      <c r="N48" s="592"/>
      <c r="O48" s="592"/>
      <c r="P48" s="592"/>
      <c r="Q48" s="592"/>
      <c r="R48" s="592"/>
      <c r="S48" s="592"/>
      <c r="T48" s="592"/>
      <c r="U48" s="592"/>
      <c r="V48" s="592"/>
      <c r="W48" s="592"/>
      <c r="X48" s="592"/>
      <c r="Y48" s="592"/>
      <c r="Z48" s="592"/>
      <c r="AA48" s="592"/>
      <c r="AB48" s="592"/>
      <c r="AC48" s="592"/>
      <c r="AD48" s="592"/>
      <c r="AE48" s="592"/>
      <c r="AF48" s="592"/>
      <c r="AG48" s="592"/>
      <c r="AH48" s="592"/>
      <c r="AI48" s="592"/>
      <c r="AJ48" s="592"/>
      <c r="AK48" s="592"/>
      <c r="AL48" s="592"/>
      <c r="AM48" s="592"/>
      <c r="AN48" s="592"/>
      <c r="AO48" s="593"/>
    </row>
    <row r="49" spans="2:41">
      <c r="B49" s="592"/>
      <c r="C49" s="592"/>
      <c r="D49" s="592"/>
      <c r="E49" s="592"/>
      <c r="F49" s="592"/>
      <c r="G49" s="592"/>
      <c r="H49" s="592"/>
      <c r="I49" s="592"/>
      <c r="J49" s="592"/>
      <c r="K49" s="592"/>
      <c r="L49" s="592"/>
      <c r="M49" s="592"/>
      <c r="N49" s="592"/>
      <c r="O49" s="592"/>
      <c r="P49" s="592"/>
      <c r="Q49" s="592"/>
      <c r="R49" s="592"/>
      <c r="S49" s="592"/>
      <c r="T49" s="592"/>
      <c r="U49" s="592"/>
      <c r="V49" s="592"/>
      <c r="W49" s="592"/>
      <c r="X49" s="592"/>
      <c r="Y49" s="592"/>
      <c r="Z49" s="592"/>
      <c r="AA49" s="592"/>
      <c r="AB49" s="592"/>
      <c r="AC49" s="592"/>
      <c r="AD49" s="592"/>
      <c r="AE49" s="592"/>
      <c r="AF49" s="592"/>
      <c r="AG49" s="592"/>
      <c r="AH49" s="592"/>
      <c r="AI49" s="592"/>
      <c r="AJ49" s="592"/>
      <c r="AK49" s="592"/>
      <c r="AL49" s="592"/>
      <c r="AM49" s="592"/>
      <c r="AN49" s="592"/>
      <c r="AO49" s="593"/>
    </row>
    <row r="50" spans="2:41">
      <c r="B50" s="592"/>
      <c r="C50" s="592"/>
      <c r="D50" s="592"/>
      <c r="E50" s="592"/>
      <c r="F50" s="592"/>
      <c r="G50" s="592"/>
      <c r="H50" s="592"/>
      <c r="I50" s="592"/>
      <c r="J50" s="592"/>
      <c r="K50" s="592"/>
      <c r="L50" s="592"/>
      <c r="M50" s="592"/>
      <c r="N50" s="592"/>
      <c r="O50" s="592"/>
      <c r="P50" s="592"/>
      <c r="Q50" s="592"/>
      <c r="R50" s="592"/>
      <c r="S50" s="592"/>
      <c r="T50" s="592"/>
      <c r="U50" s="592"/>
      <c r="V50" s="592"/>
      <c r="W50" s="592"/>
      <c r="X50" s="592"/>
      <c r="Y50" s="592"/>
      <c r="Z50" s="592"/>
      <c r="AA50" s="592"/>
      <c r="AB50" s="592"/>
      <c r="AC50" s="592"/>
      <c r="AD50" s="592"/>
      <c r="AE50" s="592"/>
      <c r="AF50" s="592"/>
      <c r="AG50" s="592"/>
      <c r="AH50" s="592"/>
      <c r="AI50" s="592"/>
      <c r="AJ50" s="592"/>
      <c r="AK50" s="592"/>
      <c r="AL50" s="592"/>
      <c r="AM50" s="592"/>
      <c r="AN50" s="592"/>
      <c r="AO50" s="593"/>
    </row>
    <row r="51" spans="2:41">
      <c r="B51" s="592"/>
      <c r="C51" s="592"/>
      <c r="D51" s="592"/>
      <c r="E51" s="592"/>
      <c r="F51" s="592"/>
      <c r="G51" s="592"/>
      <c r="H51" s="592"/>
      <c r="I51" s="592"/>
      <c r="J51" s="592"/>
      <c r="K51" s="592"/>
      <c r="L51" s="592"/>
      <c r="M51" s="592"/>
      <c r="N51" s="592"/>
      <c r="O51" s="592"/>
      <c r="P51" s="592"/>
      <c r="Q51" s="592"/>
      <c r="R51" s="592"/>
      <c r="S51" s="592"/>
      <c r="T51" s="592"/>
      <c r="U51" s="592"/>
      <c r="V51" s="592"/>
      <c r="W51" s="592"/>
      <c r="X51" s="592"/>
      <c r="Y51" s="592"/>
      <c r="Z51" s="592"/>
      <c r="AA51" s="592"/>
      <c r="AB51" s="592"/>
      <c r="AC51" s="592"/>
      <c r="AD51" s="592"/>
      <c r="AE51" s="592"/>
      <c r="AF51" s="592"/>
      <c r="AG51" s="592"/>
      <c r="AH51" s="592"/>
      <c r="AI51" s="592"/>
      <c r="AJ51" s="592"/>
      <c r="AK51" s="592"/>
      <c r="AL51" s="592"/>
      <c r="AM51" s="592"/>
      <c r="AN51" s="592"/>
      <c r="AO51" s="593"/>
    </row>
    <row r="52" spans="2:41">
      <c r="B52" s="592"/>
      <c r="C52" s="592"/>
      <c r="D52" s="592"/>
      <c r="E52" s="592"/>
      <c r="F52" s="592"/>
      <c r="G52" s="592"/>
      <c r="H52" s="592"/>
      <c r="I52" s="592"/>
      <c r="J52" s="592"/>
      <c r="K52" s="592"/>
      <c r="L52" s="592"/>
      <c r="M52" s="592"/>
      <c r="N52" s="592"/>
      <c r="O52" s="592"/>
      <c r="P52" s="592"/>
      <c r="Q52" s="592"/>
      <c r="R52" s="592"/>
      <c r="S52" s="592"/>
      <c r="T52" s="592"/>
      <c r="U52" s="592"/>
      <c r="V52" s="592"/>
      <c r="W52" s="592"/>
      <c r="X52" s="592"/>
      <c r="Y52" s="592"/>
      <c r="Z52" s="592"/>
      <c r="AA52" s="592"/>
      <c r="AB52" s="592"/>
      <c r="AC52" s="592"/>
      <c r="AD52" s="592"/>
      <c r="AE52" s="592"/>
      <c r="AF52" s="592"/>
      <c r="AG52" s="592"/>
      <c r="AH52" s="592"/>
      <c r="AI52" s="592"/>
      <c r="AJ52" s="592"/>
      <c r="AK52" s="592"/>
      <c r="AL52" s="592"/>
      <c r="AM52" s="592"/>
      <c r="AN52" s="592"/>
      <c r="AO52" s="593"/>
    </row>
    <row r="53" spans="2:41">
      <c r="B53" s="592"/>
      <c r="C53" s="592"/>
      <c r="D53" s="592"/>
      <c r="E53" s="592"/>
      <c r="F53" s="592"/>
      <c r="G53" s="592"/>
      <c r="H53" s="592"/>
      <c r="I53" s="592"/>
      <c r="J53" s="592"/>
      <c r="K53" s="592"/>
      <c r="L53" s="592"/>
      <c r="M53" s="592"/>
      <c r="N53" s="592"/>
      <c r="O53" s="592"/>
      <c r="P53" s="592"/>
      <c r="Q53" s="592"/>
      <c r="R53" s="592"/>
      <c r="S53" s="592"/>
      <c r="T53" s="592"/>
      <c r="U53" s="592"/>
      <c r="V53" s="592"/>
      <c r="W53" s="592"/>
      <c r="X53" s="592"/>
      <c r="Y53" s="592"/>
      <c r="Z53" s="592"/>
      <c r="AA53" s="592"/>
      <c r="AB53" s="592"/>
      <c r="AC53" s="592"/>
      <c r="AD53" s="592"/>
      <c r="AE53" s="592"/>
      <c r="AF53" s="592"/>
      <c r="AG53" s="592"/>
      <c r="AH53" s="592"/>
      <c r="AI53" s="592"/>
      <c r="AJ53" s="592"/>
      <c r="AK53" s="592"/>
      <c r="AL53" s="592"/>
      <c r="AM53" s="592"/>
      <c r="AN53" s="592"/>
      <c r="AO53" s="593"/>
    </row>
    <row r="54" spans="2:41">
      <c r="B54" s="592"/>
      <c r="C54" s="592"/>
      <c r="D54" s="592"/>
      <c r="E54" s="592"/>
      <c r="F54" s="592"/>
      <c r="G54" s="592"/>
      <c r="H54" s="592"/>
      <c r="I54" s="592"/>
      <c r="J54" s="592"/>
      <c r="K54" s="592"/>
      <c r="L54" s="592"/>
      <c r="M54" s="592"/>
      <c r="N54" s="592"/>
      <c r="O54" s="592"/>
      <c r="P54" s="592"/>
      <c r="Q54" s="592"/>
      <c r="R54" s="592"/>
      <c r="S54" s="592"/>
      <c r="T54" s="592"/>
      <c r="U54" s="592"/>
      <c r="V54" s="592"/>
      <c r="W54" s="592"/>
      <c r="X54" s="592"/>
      <c r="Y54" s="592"/>
      <c r="Z54" s="592"/>
      <c r="AA54" s="592"/>
      <c r="AB54" s="592"/>
      <c r="AC54" s="592"/>
      <c r="AD54" s="592"/>
      <c r="AE54" s="592"/>
      <c r="AF54" s="592"/>
      <c r="AG54" s="592"/>
      <c r="AH54" s="592"/>
      <c r="AI54" s="592"/>
      <c r="AJ54" s="592"/>
      <c r="AK54" s="592"/>
      <c r="AL54" s="592"/>
      <c r="AM54" s="592"/>
      <c r="AN54" s="592"/>
      <c r="AO54" s="593"/>
    </row>
    <row r="55" spans="2:41">
      <c r="B55" s="592"/>
      <c r="C55" s="592"/>
      <c r="D55" s="592"/>
      <c r="E55" s="592"/>
      <c r="F55" s="592"/>
      <c r="G55" s="592"/>
      <c r="H55" s="592"/>
      <c r="I55" s="592"/>
      <c r="J55" s="592"/>
      <c r="K55" s="592"/>
      <c r="L55" s="592"/>
      <c r="M55" s="592"/>
      <c r="N55" s="592"/>
      <c r="O55" s="592"/>
      <c r="P55" s="592"/>
      <c r="Q55" s="592"/>
      <c r="R55" s="592"/>
      <c r="S55" s="592"/>
      <c r="T55" s="592"/>
      <c r="U55" s="592"/>
      <c r="V55" s="592"/>
      <c r="W55" s="592"/>
      <c r="X55" s="592"/>
      <c r="Y55" s="592"/>
      <c r="Z55" s="592"/>
      <c r="AA55" s="592"/>
      <c r="AB55" s="592"/>
      <c r="AC55" s="592"/>
      <c r="AD55" s="592"/>
      <c r="AE55" s="592"/>
      <c r="AF55" s="592"/>
      <c r="AG55" s="592"/>
      <c r="AH55" s="592"/>
      <c r="AI55" s="592"/>
      <c r="AJ55" s="592"/>
      <c r="AK55" s="592"/>
      <c r="AL55" s="592"/>
      <c r="AM55" s="592"/>
      <c r="AN55" s="592"/>
      <c r="AO55" s="593"/>
    </row>
    <row r="56" spans="2:41">
      <c r="B56" s="592"/>
      <c r="C56" s="592"/>
      <c r="D56" s="592"/>
      <c r="E56" s="592"/>
      <c r="F56" s="592"/>
      <c r="G56" s="592"/>
      <c r="H56" s="592"/>
      <c r="I56" s="592"/>
      <c r="J56" s="592"/>
      <c r="K56" s="592"/>
      <c r="L56" s="592"/>
      <c r="M56" s="592"/>
      <c r="N56" s="592"/>
      <c r="O56" s="592"/>
      <c r="P56" s="592"/>
      <c r="Q56" s="592"/>
      <c r="R56" s="592"/>
      <c r="S56" s="592"/>
      <c r="T56" s="592"/>
      <c r="U56" s="592"/>
      <c r="V56" s="592"/>
      <c r="W56" s="592"/>
      <c r="X56" s="592"/>
      <c r="Y56" s="592"/>
      <c r="Z56" s="592"/>
      <c r="AA56" s="592"/>
      <c r="AB56" s="592"/>
      <c r="AC56" s="592"/>
      <c r="AD56" s="592"/>
      <c r="AE56" s="592"/>
      <c r="AF56" s="592"/>
      <c r="AG56" s="592"/>
      <c r="AH56" s="592"/>
      <c r="AI56" s="592"/>
      <c r="AJ56" s="592"/>
      <c r="AK56" s="592"/>
      <c r="AL56" s="592"/>
      <c r="AM56" s="592"/>
      <c r="AN56" s="592"/>
      <c r="AO56" s="593"/>
    </row>
    <row r="57" spans="2:41">
      <c r="B57" s="592"/>
      <c r="C57" s="592"/>
      <c r="D57" s="592"/>
      <c r="E57" s="592"/>
      <c r="F57" s="592"/>
      <c r="G57" s="592"/>
      <c r="H57" s="592"/>
      <c r="I57" s="592"/>
      <c r="J57" s="592"/>
      <c r="K57" s="592"/>
      <c r="L57" s="592"/>
      <c r="M57" s="592"/>
      <c r="N57" s="592"/>
      <c r="O57" s="592"/>
      <c r="P57" s="592"/>
      <c r="Q57" s="592"/>
      <c r="R57" s="592"/>
      <c r="S57" s="592"/>
      <c r="T57" s="592"/>
      <c r="U57" s="592"/>
      <c r="V57" s="592"/>
      <c r="W57" s="592"/>
      <c r="X57" s="592"/>
      <c r="Y57" s="592"/>
      <c r="Z57" s="592"/>
      <c r="AA57" s="592"/>
      <c r="AB57" s="592"/>
      <c r="AC57" s="592"/>
      <c r="AD57" s="592"/>
      <c r="AE57" s="592"/>
      <c r="AF57" s="592"/>
      <c r="AG57" s="592"/>
      <c r="AH57" s="592"/>
      <c r="AI57" s="592"/>
      <c r="AJ57" s="592"/>
      <c r="AK57" s="592"/>
      <c r="AL57" s="592"/>
      <c r="AM57" s="592"/>
      <c r="AN57" s="592"/>
      <c r="AO57" s="593"/>
    </row>
    <row r="58" spans="2:41">
      <c r="B58" s="592"/>
      <c r="C58" s="592"/>
      <c r="D58" s="592"/>
      <c r="E58" s="592"/>
      <c r="F58" s="592"/>
      <c r="G58" s="592"/>
      <c r="H58" s="592"/>
      <c r="I58" s="592"/>
      <c r="J58" s="592"/>
      <c r="K58" s="592"/>
      <c r="L58" s="592"/>
      <c r="M58" s="592"/>
      <c r="N58" s="592"/>
      <c r="O58" s="592"/>
      <c r="P58" s="592"/>
      <c r="Q58" s="592"/>
      <c r="R58" s="592"/>
      <c r="S58" s="592"/>
      <c r="T58" s="592"/>
      <c r="U58" s="592"/>
      <c r="V58" s="592"/>
      <c r="W58" s="592"/>
      <c r="X58" s="592"/>
      <c r="Y58" s="592"/>
      <c r="Z58" s="592"/>
      <c r="AA58" s="592"/>
      <c r="AB58" s="592"/>
      <c r="AC58" s="592"/>
      <c r="AD58" s="592"/>
      <c r="AE58" s="592"/>
      <c r="AF58" s="592"/>
      <c r="AG58" s="592"/>
      <c r="AH58" s="592"/>
      <c r="AI58" s="592"/>
      <c r="AJ58" s="592"/>
      <c r="AK58" s="592"/>
      <c r="AL58" s="592"/>
      <c r="AM58" s="592"/>
      <c r="AN58" s="592"/>
      <c r="AO58" s="593"/>
    </row>
    <row r="59" spans="2:41">
      <c r="B59" s="592"/>
      <c r="C59" s="592"/>
      <c r="D59" s="592"/>
      <c r="E59" s="592"/>
      <c r="F59" s="592"/>
      <c r="G59" s="592"/>
      <c r="H59" s="592"/>
      <c r="I59" s="592"/>
      <c r="J59" s="592"/>
      <c r="K59" s="592"/>
      <c r="L59" s="592"/>
      <c r="M59" s="592"/>
      <c r="N59" s="592"/>
      <c r="O59" s="592"/>
      <c r="P59" s="592"/>
      <c r="Q59" s="592"/>
      <c r="R59" s="592"/>
      <c r="S59" s="592"/>
      <c r="T59" s="592"/>
      <c r="U59" s="592"/>
      <c r="V59" s="592"/>
      <c r="W59" s="592"/>
      <c r="X59" s="592"/>
      <c r="Y59" s="592"/>
      <c r="Z59" s="592"/>
      <c r="AA59" s="592"/>
      <c r="AB59" s="592"/>
      <c r="AC59" s="592"/>
      <c r="AD59" s="592"/>
      <c r="AE59" s="592"/>
      <c r="AF59" s="592"/>
      <c r="AG59" s="592"/>
      <c r="AH59" s="592"/>
      <c r="AI59" s="592"/>
      <c r="AJ59" s="592"/>
      <c r="AK59" s="592"/>
      <c r="AL59" s="592"/>
      <c r="AM59" s="592"/>
      <c r="AN59" s="592"/>
      <c r="AO59" s="593"/>
    </row>
    <row r="60" spans="2:41">
      <c r="B60" s="592"/>
      <c r="C60" s="592"/>
      <c r="D60" s="592"/>
      <c r="E60" s="592"/>
      <c r="F60" s="592"/>
      <c r="G60" s="592"/>
      <c r="H60" s="592"/>
      <c r="I60" s="592"/>
      <c r="J60" s="592"/>
      <c r="K60" s="592"/>
      <c r="L60" s="592"/>
      <c r="M60" s="592"/>
      <c r="N60" s="592"/>
      <c r="O60" s="592"/>
      <c r="P60" s="592"/>
      <c r="Q60" s="592"/>
      <c r="R60" s="592"/>
      <c r="S60" s="592"/>
      <c r="T60" s="592"/>
      <c r="U60" s="592"/>
      <c r="V60" s="592"/>
      <c r="W60" s="592"/>
      <c r="X60" s="592"/>
      <c r="Y60" s="592"/>
      <c r="Z60" s="592"/>
      <c r="AA60" s="592"/>
      <c r="AB60" s="592"/>
      <c r="AC60" s="592"/>
      <c r="AD60" s="592"/>
      <c r="AE60" s="592"/>
      <c r="AF60" s="592"/>
      <c r="AG60" s="592"/>
      <c r="AH60" s="592"/>
      <c r="AI60" s="592"/>
      <c r="AJ60" s="592"/>
      <c r="AK60" s="592"/>
      <c r="AL60" s="592"/>
      <c r="AM60" s="592"/>
      <c r="AN60" s="592"/>
      <c r="AO60" s="593"/>
    </row>
    <row r="61" spans="2:41">
      <c r="B61" s="592"/>
      <c r="C61" s="592"/>
      <c r="D61" s="592"/>
      <c r="E61" s="592"/>
      <c r="F61" s="592"/>
      <c r="G61" s="592"/>
      <c r="H61" s="592"/>
      <c r="I61" s="592"/>
      <c r="J61" s="592"/>
      <c r="K61" s="592"/>
      <c r="L61" s="592"/>
      <c r="M61" s="592"/>
      <c r="N61" s="592"/>
      <c r="O61" s="592"/>
      <c r="P61" s="592"/>
      <c r="Q61" s="592"/>
      <c r="R61" s="592"/>
      <c r="S61" s="592"/>
      <c r="T61" s="592"/>
      <c r="U61" s="592"/>
      <c r="V61" s="592"/>
      <c r="W61" s="592"/>
      <c r="X61" s="592"/>
      <c r="Y61" s="592"/>
      <c r="Z61" s="592"/>
      <c r="AA61" s="592"/>
      <c r="AB61" s="592"/>
      <c r="AC61" s="592"/>
      <c r="AD61" s="592"/>
      <c r="AE61" s="592"/>
      <c r="AF61" s="592"/>
      <c r="AG61" s="592"/>
      <c r="AH61" s="592"/>
      <c r="AI61" s="592"/>
      <c r="AJ61" s="592"/>
      <c r="AK61" s="592"/>
      <c r="AL61" s="592"/>
      <c r="AM61" s="592"/>
      <c r="AN61" s="592"/>
      <c r="AO61" s="593"/>
    </row>
    <row r="62" spans="2:41">
      <c r="B62" s="592"/>
      <c r="C62" s="592"/>
      <c r="D62" s="592"/>
      <c r="E62" s="592"/>
      <c r="F62" s="592"/>
      <c r="G62" s="592"/>
      <c r="H62" s="592"/>
      <c r="I62" s="592"/>
      <c r="J62" s="592"/>
      <c r="K62" s="592"/>
      <c r="L62" s="592"/>
      <c r="M62" s="592"/>
      <c r="N62" s="592"/>
      <c r="O62" s="592"/>
      <c r="P62" s="592"/>
      <c r="Q62" s="592"/>
      <c r="R62" s="592"/>
      <c r="S62" s="592"/>
      <c r="T62" s="592"/>
      <c r="U62" s="592"/>
      <c r="V62" s="592"/>
      <c r="W62" s="592"/>
      <c r="X62" s="592"/>
      <c r="Y62" s="592"/>
      <c r="Z62" s="592"/>
      <c r="AA62" s="592"/>
      <c r="AB62" s="592"/>
      <c r="AC62" s="592"/>
      <c r="AD62" s="592"/>
      <c r="AE62" s="592"/>
      <c r="AF62" s="592"/>
      <c r="AG62" s="592"/>
      <c r="AH62" s="592"/>
      <c r="AI62" s="592"/>
      <c r="AJ62" s="592"/>
      <c r="AK62" s="592"/>
      <c r="AL62" s="592"/>
      <c r="AM62" s="592"/>
      <c r="AN62" s="592"/>
      <c r="AO62" s="593"/>
    </row>
    <row r="63" spans="2:41">
      <c r="B63" s="592"/>
      <c r="C63" s="592"/>
      <c r="D63" s="592"/>
      <c r="E63" s="592"/>
      <c r="F63" s="592"/>
      <c r="G63" s="592"/>
      <c r="H63" s="592"/>
      <c r="I63" s="592"/>
      <c r="J63" s="592"/>
      <c r="K63" s="592"/>
      <c r="L63" s="592"/>
      <c r="M63" s="592"/>
      <c r="N63" s="592"/>
      <c r="O63" s="592"/>
      <c r="P63" s="592"/>
      <c r="Q63" s="592"/>
      <c r="R63" s="592"/>
      <c r="S63" s="592"/>
      <c r="T63" s="592"/>
      <c r="U63" s="592"/>
      <c r="V63" s="592"/>
      <c r="W63" s="592"/>
      <c r="X63" s="592"/>
      <c r="Y63" s="592"/>
      <c r="Z63" s="592"/>
      <c r="AA63" s="592"/>
      <c r="AB63" s="592"/>
      <c r="AC63" s="592"/>
      <c r="AD63" s="592"/>
      <c r="AE63" s="592"/>
      <c r="AF63" s="592"/>
      <c r="AG63" s="592"/>
      <c r="AH63" s="592"/>
      <c r="AI63" s="592"/>
      <c r="AJ63" s="592"/>
      <c r="AK63" s="592"/>
      <c r="AL63" s="592"/>
      <c r="AM63" s="592"/>
      <c r="AN63" s="592"/>
      <c r="AO63" s="593"/>
    </row>
    <row r="64" spans="2:41">
      <c r="B64" s="592"/>
      <c r="C64" s="592"/>
      <c r="D64" s="592"/>
      <c r="E64" s="592"/>
      <c r="F64" s="592"/>
      <c r="G64" s="592"/>
      <c r="H64" s="592"/>
      <c r="I64" s="592"/>
      <c r="J64" s="592"/>
      <c r="K64" s="592"/>
      <c r="L64" s="592"/>
      <c r="M64" s="592"/>
      <c r="N64" s="592"/>
      <c r="O64" s="592"/>
      <c r="P64" s="592"/>
      <c r="Q64" s="592"/>
      <c r="R64" s="592"/>
      <c r="S64" s="592"/>
      <c r="T64" s="592"/>
      <c r="U64" s="592"/>
      <c r="V64" s="592"/>
      <c r="W64" s="592"/>
      <c r="X64" s="592"/>
      <c r="Y64" s="592"/>
      <c r="Z64" s="592"/>
      <c r="AA64" s="592"/>
      <c r="AB64" s="592"/>
      <c r="AC64" s="592"/>
      <c r="AD64" s="592"/>
      <c r="AE64" s="592"/>
      <c r="AF64" s="592"/>
      <c r="AG64" s="592"/>
      <c r="AH64" s="592"/>
      <c r="AI64" s="592"/>
      <c r="AJ64" s="592"/>
      <c r="AK64" s="592"/>
      <c r="AL64" s="592"/>
      <c r="AM64" s="592"/>
      <c r="AN64" s="592"/>
      <c r="AO64" s="593"/>
    </row>
    <row r="65" spans="2:41">
      <c r="B65" s="592"/>
      <c r="C65" s="592"/>
      <c r="D65" s="592"/>
      <c r="E65" s="592"/>
      <c r="F65" s="592"/>
      <c r="G65" s="592"/>
      <c r="H65" s="592"/>
      <c r="I65" s="592"/>
      <c r="J65" s="592"/>
      <c r="K65" s="592"/>
      <c r="L65" s="592"/>
      <c r="M65" s="592"/>
      <c r="N65" s="592"/>
      <c r="O65" s="592"/>
      <c r="P65" s="592"/>
      <c r="Q65" s="592"/>
      <c r="R65" s="592"/>
      <c r="S65" s="592"/>
      <c r="T65" s="592"/>
      <c r="U65" s="592"/>
      <c r="V65" s="592"/>
      <c r="W65" s="592"/>
      <c r="X65" s="592"/>
      <c r="Y65" s="592"/>
      <c r="Z65" s="592"/>
      <c r="AA65" s="592"/>
      <c r="AB65" s="592"/>
      <c r="AC65" s="592"/>
      <c r="AD65" s="592"/>
      <c r="AE65" s="592"/>
      <c r="AF65" s="592"/>
      <c r="AG65" s="592"/>
      <c r="AH65" s="592"/>
      <c r="AI65" s="592"/>
      <c r="AJ65" s="592"/>
      <c r="AK65" s="592"/>
      <c r="AL65" s="592"/>
      <c r="AM65" s="592"/>
      <c r="AN65" s="592"/>
      <c r="AO65" s="593"/>
    </row>
    <row r="66" spans="2:41">
      <c r="B66" s="592"/>
      <c r="C66" s="592"/>
      <c r="D66" s="592"/>
      <c r="E66" s="592"/>
      <c r="F66" s="592"/>
      <c r="G66" s="592"/>
      <c r="H66" s="592"/>
      <c r="I66" s="592"/>
      <c r="J66" s="592"/>
      <c r="K66" s="592"/>
      <c r="L66" s="592"/>
      <c r="M66" s="592"/>
      <c r="N66" s="592"/>
      <c r="O66" s="592"/>
      <c r="P66" s="592"/>
      <c r="Q66" s="592"/>
      <c r="R66" s="592"/>
      <c r="S66" s="592"/>
      <c r="T66" s="592"/>
      <c r="U66" s="592"/>
      <c r="V66" s="592"/>
      <c r="W66" s="592"/>
      <c r="X66" s="592"/>
      <c r="Y66" s="592"/>
      <c r="Z66" s="592"/>
      <c r="AA66" s="592"/>
      <c r="AB66" s="592"/>
      <c r="AC66" s="592"/>
      <c r="AD66" s="592"/>
      <c r="AE66" s="592"/>
      <c r="AF66" s="592"/>
      <c r="AG66" s="592"/>
      <c r="AH66" s="592"/>
      <c r="AI66" s="592"/>
      <c r="AJ66" s="592"/>
      <c r="AK66" s="592"/>
      <c r="AL66" s="592"/>
      <c r="AM66" s="592"/>
      <c r="AN66" s="592"/>
      <c r="AO66" s="593"/>
    </row>
    <row r="67" spans="2:41">
      <c r="B67" s="592"/>
      <c r="C67" s="592"/>
      <c r="D67" s="592"/>
      <c r="E67" s="592"/>
      <c r="F67" s="592"/>
      <c r="G67" s="592"/>
      <c r="H67" s="592"/>
      <c r="I67" s="592"/>
      <c r="J67" s="592"/>
      <c r="K67" s="592"/>
      <c r="L67" s="592"/>
      <c r="M67" s="592"/>
      <c r="N67" s="592"/>
      <c r="O67" s="592"/>
      <c r="P67" s="592"/>
      <c r="Q67" s="592"/>
      <c r="R67" s="592"/>
      <c r="S67" s="592"/>
      <c r="T67" s="592"/>
      <c r="U67" s="592"/>
      <c r="V67" s="592"/>
      <c r="W67" s="592"/>
      <c r="X67" s="592"/>
      <c r="Y67" s="592"/>
      <c r="Z67" s="592"/>
      <c r="AA67" s="592"/>
      <c r="AB67" s="592"/>
      <c r="AC67" s="592"/>
      <c r="AD67" s="592"/>
      <c r="AE67" s="592"/>
      <c r="AF67" s="592"/>
      <c r="AG67" s="592"/>
      <c r="AH67" s="592"/>
      <c r="AI67" s="592"/>
      <c r="AJ67" s="592"/>
      <c r="AK67" s="592"/>
      <c r="AL67" s="592"/>
      <c r="AM67" s="592"/>
      <c r="AN67" s="592"/>
      <c r="AO67" s="593"/>
    </row>
    <row r="68" spans="2:41">
      <c r="B68" s="592"/>
      <c r="C68" s="592"/>
      <c r="D68" s="592"/>
      <c r="E68" s="592"/>
      <c r="F68" s="592"/>
      <c r="G68" s="592"/>
      <c r="H68" s="592"/>
      <c r="I68" s="592"/>
      <c r="J68" s="592"/>
      <c r="K68" s="592"/>
      <c r="L68" s="592"/>
      <c r="M68" s="592"/>
      <c r="N68" s="592"/>
      <c r="O68" s="592"/>
      <c r="P68" s="592"/>
      <c r="Q68" s="592"/>
      <c r="R68" s="592"/>
      <c r="S68" s="592"/>
      <c r="T68" s="592"/>
      <c r="U68" s="592"/>
      <c r="V68" s="592"/>
      <c r="W68" s="592"/>
      <c r="X68" s="592"/>
      <c r="Y68" s="592"/>
      <c r="Z68" s="592"/>
      <c r="AA68" s="592"/>
      <c r="AB68" s="592"/>
      <c r="AC68" s="592"/>
      <c r="AD68" s="592"/>
      <c r="AE68" s="592"/>
      <c r="AF68" s="592"/>
      <c r="AG68" s="592"/>
      <c r="AH68" s="592"/>
      <c r="AI68" s="592"/>
      <c r="AJ68" s="592"/>
      <c r="AK68" s="592"/>
      <c r="AL68" s="592"/>
      <c r="AM68" s="592"/>
      <c r="AN68" s="592"/>
      <c r="AO68" s="593"/>
    </row>
    <row r="69" spans="2:41">
      <c r="B69" s="592"/>
      <c r="C69" s="592"/>
      <c r="D69" s="592"/>
      <c r="E69" s="592"/>
      <c r="F69" s="592"/>
      <c r="G69" s="592"/>
      <c r="H69" s="592"/>
      <c r="I69" s="592"/>
      <c r="J69" s="592"/>
      <c r="K69" s="592"/>
      <c r="L69" s="592"/>
      <c r="M69" s="592"/>
      <c r="N69" s="592"/>
      <c r="O69" s="592"/>
      <c r="P69" s="592"/>
      <c r="Q69" s="592"/>
      <c r="R69" s="592"/>
      <c r="S69" s="592"/>
      <c r="T69" s="592"/>
      <c r="U69" s="592"/>
      <c r="V69" s="592"/>
      <c r="W69" s="592"/>
      <c r="X69" s="592"/>
      <c r="Y69" s="592"/>
      <c r="Z69" s="592"/>
      <c r="AA69" s="592"/>
      <c r="AB69" s="592"/>
      <c r="AC69" s="592"/>
      <c r="AD69" s="592"/>
      <c r="AE69" s="592"/>
      <c r="AF69" s="592"/>
      <c r="AG69" s="592"/>
      <c r="AH69" s="592"/>
      <c r="AI69" s="592"/>
      <c r="AJ69" s="592"/>
      <c r="AK69" s="592"/>
      <c r="AL69" s="592"/>
      <c r="AM69" s="592"/>
      <c r="AN69" s="592"/>
      <c r="AO69" s="593"/>
    </row>
    <row r="70" spans="2:41">
      <c r="B70" s="592"/>
      <c r="C70" s="592"/>
      <c r="D70" s="592"/>
      <c r="E70" s="592"/>
      <c r="F70" s="592"/>
      <c r="G70" s="592"/>
      <c r="H70" s="592"/>
      <c r="I70" s="592"/>
      <c r="J70" s="592"/>
      <c r="K70" s="592"/>
      <c r="L70" s="592"/>
      <c r="M70" s="592"/>
      <c r="N70" s="592"/>
      <c r="O70" s="592"/>
      <c r="P70" s="592"/>
      <c r="Q70" s="592"/>
      <c r="R70" s="592"/>
      <c r="S70" s="592"/>
      <c r="T70" s="592"/>
      <c r="U70" s="592"/>
      <c r="V70" s="592"/>
      <c r="W70" s="592"/>
      <c r="X70" s="592"/>
      <c r="Y70" s="592"/>
      <c r="Z70" s="592"/>
      <c r="AA70" s="592"/>
      <c r="AB70" s="592"/>
      <c r="AC70" s="592"/>
      <c r="AD70" s="592"/>
      <c r="AE70" s="592"/>
      <c r="AF70" s="592"/>
      <c r="AG70" s="592"/>
      <c r="AH70" s="592"/>
      <c r="AI70" s="592"/>
      <c r="AJ70" s="592"/>
      <c r="AK70" s="592"/>
      <c r="AL70" s="592"/>
      <c r="AM70" s="592"/>
      <c r="AN70" s="592"/>
      <c r="AO70" s="593"/>
    </row>
    <row r="71" spans="2:41">
      <c r="B71" s="592"/>
      <c r="C71" s="592"/>
      <c r="D71" s="592"/>
      <c r="E71" s="592"/>
      <c r="F71" s="592"/>
      <c r="G71" s="592"/>
      <c r="H71" s="592"/>
      <c r="I71" s="592"/>
      <c r="J71" s="592"/>
      <c r="K71" s="592"/>
      <c r="L71" s="592"/>
      <c r="M71" s="592"/>
      <c r="N71" s="592"/>
      <c r="O71" s="592"/>
      <c r="P71" s="592"/>
      <c r="Q71" s="592"/>
      <c r="R71" s="592"/>
      <c r="S71" s="592"/>
      <c r="T71" s="592"/>
      <c r="U71" s="592"/>
      <c r="V71" s="592"/>
      <c r="W71" s="592"/>
      <c r="X71" s="592"/>
      <c r="Y71" s="592"/>
      <c r="Z71" s="592"/>
      <c r="AA71" s="592"/>
      <c r="AB71" s="592"/>
      <c r="AC71" s="592"/>
      <c r="AD71" s="592"/>
      <c r="AE71" s="592"/>
      <c r="AF71" s="592"/>
      <c r="AG71" s="592"/>
      <c r="AH71" s="592"/>
      <c r="AI71" s="592"/>
      <c r="AJ71" s="592"/>
      <c r="AK71" s="592"/>
      <c r="AL71" s="592"/>
      <c r="AM71" s="592"/>
      <c r="AN71" s="592"/>
      <c r="AO71" s="593"/>
    </row>
    <row r="72" spans="2:41">
      <c r="B72" s="592"/>
      <c r="C72" s="592"/>
      <c r="D72" s="592"/>
      <c r="E72" s="592"/>
      <c r="F72" s="592"/>
      <c r="G72" s="592"/>
      <c r="H72" s="592"/>
      <c r="I72" s="592"/>
      <c r="J72" s="592"/>
      <c r="K72" s="592"/>
      <c r="L72" s="592"/>
      <c r="M72" s="592"/>
      <c r="N72" s="592"/>
      <c r="O72" s="592"/>
      <c r="P72" s="592"/>
      <c r="Q72" s="592"/>
      <c r="R72" s="592"/>
      <c r="S72" s="592"/>
      <c r="T72" s="592"/>
      <c r="U72" s="592"/>
      <c r="V72" s="592"/>
      <c r="W72" s="592"/>
      <c r="X72" s="592"/>
      <c r="Y72" s="592"/>
      <c r="Z72" s="592"/>
      <c r="AA72" s="592"/>
      <c r="AB72" s="592"/>
      <c r="AC72" s="592"/>
      <c r="AD72" s="592"/>
      <c r="AE72" s="592"/>
      <c r="AF72" s="592"/>
      <c r="AG72" s="592"/>
      <c r="AH72" s="592"/>
      <c r="AI72" s="592"/>
      <c r="AJ72" s="592"/>
      <c r="AK72" s="592"/>
      <c r="AL72" s="592"/>
      <c r="AM72" s="592"/>
      <c r="AN72" s="592"/>
      <c r="AO72" s="593"/>
    </row>
    <row r="73" spans="2:41">
      <c r="B73" s="592"/>
      <c r="C73" s="592"/>
      <c r="D73" s="592"/>
      <c r="E73" s="592"/>
      <c r="F73" s="592"/>
      <c r="G73" s="592"/>
      <c r="H73" s="592"/>
      <c r="I73" s="592"/>
      <c r="J73" s="592"/>
      <c r="K73" s="592"/>
      <c r="L73" s="592"/>
      <c r="M73" s="592"/>
      <c r="N73" s="592"/>
      <c r="O73" s="592"/>
      <c r="P73" s="592"/>
      <c r="Q73" s="592"/>
      <c r="R73" s="592"/>
      <c r="S73" s="592"/>
      <c r="T73" s="592"/>
      <c r="U73" s="592"/>
      <c r="V73" s="592"/>
      <c r="W73" s="592"/>
      <c r="X73" s="592"/>
      <c r="Y73" s="592"/>
      <c r="Z73" s="592"/>
      <c r="AA73" s="592"/>
      <c r="AB73" s="592"/>
      <c r="AC73" s="592"/>
      <c r="AD73" s="592"/>
      <c r="AE73" s="592"/>
      <c r="AF73" s="592"/>
      <c r="AG73" s="592"/>
      <c r="AH73" s="592"/>
      <c r="AI73" s="592"/>
      <c r="AJ73" s="592"/>
      <c r="AK73" s="592"/>
      <c r="AL73" s="592"/>
      <c r="AM73" s="592"/>
      <c r="AN73" s="592"/>
      <c r="AO73" s="593"/>
    </row>
    <row r="74" spans="2:41">
      <c r="B74" s="592"/>
      <c r="C74" s="592"/>
      <c r="D74" s="592"/>
      <c r="E74" s="592"/>
      <c r="F74" s="592"/>
      <c r="G74" s="592"/>
      <c r="H74" s="592"/>
      <c r="I74" s="592"/>
      <c r="J74" s="592"/>
      <c r="K74" s="592"/>
      <c r="L74" s="592"/>
      <c r="M74" s="592"/>
      <c r="N74" s="592"/>
      <c r="O74" s="592"/>
      <c r="P74" s="592"/>
      <c r="Q74" s="592"/>
      <c r="R74" s="592"/>
      <c r="S74" s="592"/>
      <c r="T74" s="592"/>
      <c r="U74" s="592"/>
      <c r="V74" s="592"/>
      <c r="W74" s="592"/>
      <c r="X74" s="592"/>
      <c r="Y74" s="592"/>
      <c r="Z74" s="592"/>
      <c r="AA74" s="592"/>
      <c r="AB74" s="592"/>
      <c r="AC74" s="592"/>
      <c r="AD74" s="592"/>
      <c r="AE74" s="592"/>
      <c r="AF74" s="592"/>
      <c r="AG74" s="592"/>
      <c r="AH74" s="592"/>
      <c r="AI74" s="592"/>
      <c r="AJ74" s="592"/>
      <c r="AK74" s="592"/>
      <c r="AL74" s="592"/>
      <c r="AM74" s="592"/>
      <c r="AN74" s="592"/>
      <c r="AO74" s="593"/>
    </row>
    <row r="75" spans="2:41">
      <c r="B75" s="592"/>
      <c r="C75" s="592"/>
      <c r="D75" s="592"/>
      <c r="E75" s="592"/>
      <c r="F75" s="592"/>
      <c r="G75" s="592"/>
      <c r="H75" s="592"/>
      <c r="I75" s="592"/>
      <c r="J75" s="592"/>
      <c r="K75" s="592"/>
      <c r="L75" s="592"/>
      <c r="M75" s="592"/>
      <c r="N75" s="592"/>
      <c r="O75" s="592"/>
      <c r="P75" s="592"/>
      <c r="Q75" s="592"/>
      <c r="R75" s="592"/>
      <c r="S75" s="592"/>
      <c r="T75" s="592"/>
      <c r="U75" s="592"/>
      <c r="V75" s="592"/>
      <c r="W75" s="592"/>
      <c r="X75" s="592"/>
      <c r="Y75" s="592"/>
      <c r="Z75" s="592"/>
      <c r="AA75" s="592"/>
      <c r="AB75" s="592"/>
      <c r="AC75" s="592"/>
      <c r="AD75" s="592"/>
      <c r="AE75" s="592"/>
      <c r="AF75" s="592"/>
      <c r="AG75" s="592"/>
      <c r="AH75" s="592"/>
      <c r="AI75" s="592"/>
      <c r="AJ75" s="592"/>
      <c r="AK75" s="592"/>
      <c r="AL75" s="592"/>
      <c r="AM75" s="592"/>
      <c r="AN75" s="592"/>
      <c r="AO75" s="593"/>
    </row>
    <row r="76" spans="2:41">
      <c r="B76" s="592"/>
      <c r="C76" s="592"/>
      <c r="D76" s="592"/>
      <c r="E76" s="592"/>
      <c r="F76" s="592"/>
      <c r="G76" s="592"/>
      <c r="H76" s="592"/>
      <c r="I76" s="592"/>
      <c r="J76" s="592"/>
      <c r="K76" s="592"/>
      <c r="L76" s="592"/>
      <c r="M76" s="592"/>
      <c r="N76" s="592"/>
      <c r="O76" s="592"/>
      <c r="P76" s="592"/>
      <c r="Q76" s="592"/>
      <c r="R76" s="592"/>
      <c r="S76" s="592"/>
      <c r="T76" s="592"/>
      <c r="U76" s="592"/>
      <c r="V76" s="592"/>
      <c r="W76" s="592"/>
      <c r="X76" s="592"/>
      <c r="Y76" s="592"/>
      <c r="Z76" s="592"/>
      <c r="AA76" s="592"/>
      <c r="AB76" s="592"/>
      <c r="AC76" s="592"/>
      <c r="AD76" s="592"/>
      <c r="AE76" s="592"/>
      <c r="AF76" s="592"/>
      <c r="AG76" s="592"/>
      <c r="AH76" s="592"/>
      <c r="AI76" s="592"/>
      <c r="AJ76" s="592"/>
      <c r="AK76" s="592"/>
      <c r="AL76" s="592"/>
      <c r="AM76" s="592"/>
      <c r="AN76" s="592"/>
      <c r="AO76" s="593"/>
    </row>
    <row r="77" spans="2:41">
      <c r="B77" s="592"/>
      <c r="C77" s="592"/>
      <c r="D77" s="592"/>
      <c r="E77" s="592"/>
      <c r="F77" s="592"/>
      <c r="G77" s="592"/>
      <c r="H77" s="592"/>
      <c r="I77" s="592"/>
      <c r="J77" s="592"/>
      <c r="K77" s="592"/>
      <c r="L77" s="592"/>
      <c r="M77" s="592"/>
      <c r="N77" s="592"/>
      <c r="O77" s="592"/>
      <c r="P77" s="592"/>
      <c r="Q77" s="592"/>
      <c r="R77" s="592"/>
      <c r="S77" s="592"/>
      <c r="T77" s="592"/>
      <c r="U77" s="592"/>
      <c r="V77" s="592"/>
      <c r="W77" s="592"/>
      <c r="X77" s="592"/>
      <c r="Y77" s="592"/>
      <c r="Z77" s="592"/>
      <c r="AA77" s="592"/>
      <c r="AB77" s="592"/>
      <c r="AC77" s="592"/>
      <c r="AD77" s="592"/>
      <c r="AE77" s="592"/>
      <c r="AF77" s="592"/>
      <c r="AG77" s="592"/>
      <c r="AH77" s="592"/>
      <c r="AI77" s="592"/>
      <c r="AJ77" s="592"/>
      <c r="AK77" s="592"/>
      <c r="AL77" s="592"/>
      <c r="AM77" s="592"/>
      <c r="AN77" s="592"/>
      <c r="AO77" s="593"/>
    </row>
    <row r="78" spans="2:41">
      <c r="B78" s="592"/>
      <c r="C78" s="592"/>
      <c r="D78" s="592"/>
      <c r="E78" s="592"/>
      <c r="F78" s="592"/>
      <c r="G78" s="592"/>
      <c r="H78" s="592"/>
      <c r="I78" s="592"/>
      <c r="J78" s="592"/>
      <c r="K78" s="592"/>
      <c r="L78" s="592"/>
      <c r="M78" s="592"/>
      <c r="N78" s="592"/>
      <c r="O78" s="592"/>
      <c r="P78" s="592"/>
      <c r="Q78" s="592"/>
      <c r="R78" s="592"/>
      <c r="S78" s="592"/>
      <c r="T78" s="592"/>
      <c r="U78" s="592"/>
      <c r="V78" s="592"/>
      <c r="W78" s="592"/>
      <c r="X78" s="592"/>
      <c r="Y78" s="592"/>
      <c r="Z78" s="592"/>
      <c r="AA78" s="592"/>
      <c r="AB78" s="592"/>
      <c r="AC78" s="592"/>
      <c r="AD78" s="592"/>
      <c r="AE78" s="592"/>
      <c r="AF78" s="592"/>
      <c r="AG78" s="592"/>
      <c r="AH78" s="592"/>
      <c r="AI78" s="592"/>
      <c r="AJ78" s="592"/>
      <c r="AK78" s="592"/>
      <c r="AL78" s="592"/>
      <c r="AM78" s="592"/>
      <c r="AN78" s="592"/>
      <c r="AO78" s="593"/>
    </row>
    <row r="79" spans="2:41">
      <c r="B79" s="592"/>
      <c r="C79" s="592"/>
      <c r="D79" s="592"/>
      <c r="E79" s="592"/>
      <c r="F79" s="592"/>
      <c r="G79" s="592"/>
      <c r="H79" s="592"/>
      <c r="I79" s="592"/>
      <c r="J79" s="592"/>
      <c r="K79" s="592"/>
      <c r="L79" s="592"/>
      <c r="M79" s="592"/>
      <c r="N79" s="592"/>
      <c r="O79" s="592"/>
      <c r="P79" s="592"/>
      <c r="Q79" s="592"/>
      <c r="R79" s="592"/>
      <c r="S79" s="592"/>
      <c r="T79" s="592"/>
      <c r="U79" s="592"/>
      <c r="V79" s="592"/>
      <c r="W79" s="592"/>
      <c r="X79" s="592"/>
      <c r="Y79" s="592"/>
      <c r="Z79" s="592"/>
      <c r="AA79" s="592"/>
      <c r="AB79" s="592"/>
      <c r="AC79" s="592"/>
      <c r="AD79" s="592"/>
      <c r="AE79" s="592"/>
      <c r="AF79" s="592"/>
      <c r="AG79" s="592"/>
      <c r="AH79" s="592"/>
      <c r="AI79" s="592"/>
      <c r="AJ79" s="592"/>
      <c r="AK79" s="592"/>
      <c r="AL79" s="592"/>
      <c r="AM79" s="592"/>
      <c r="AN79" s="592"/>
      <c r="AO79" s="593"/>
    </row>
    <row r="80" spans="2:41">
      <c r="B80" s="592"/>
      <c r="C80" s="592"/>
      <c r="D80" s="592"/>
      <c r="E80" s="592"/>
      <c r="F80" s="592"/>
      <c r="G80" s="592"/>
      <c r="H80" s="592"/>
      <c r="I80" s="592"/>
      <c r="J80" s="592"/>
      <c r="K80" s="592"/>
      <c r="L80" s="592"/>
      <c r="M80" s="592"/>
      <c r="N80" s="592"/>
      <c r="O80" s="592"/>
      <c r="P80" s="592"/>
      <c r="Q80" s="592"/>
      <c r="R80" s="592"/>
      <c r="S80" s="592"/>
      <c r="T80" s="592"/>
      <c r="U80" s="592"/>
      <c r="V80" s="592"/>
      <c r="W80" s="592"/>
      <c r="X80" s="592"/>
      <c r="Y80" s="592"/>
      <c r="Z80" s="592"/>
      <c r="AA80" s="592"/>
      <c r="AB80" s="592"/>
      <c r="AC80" s="592"/>
      <c r="AD80" s="592"/>
      <c r="AE80" s="592"/>
      <c r="AF80" s="592"/>
      <c r="AG80" s="592"/>
      <c r="AH80" s="592"/>
      <c r="AI80" s="592"/>
      <c r="AJ80" s="592"/>
      <c r="AK80" s="592"/>
      <c r="AL80" s="592"/>
      <c r="AM80" s="592"/>
      <c r="AN80" s="592"/>
      <c r="AO80" s="593"/>
    </row>
    <row r="81" spans="2:41">
      <c r="B81" s="592"/>
      <c r="C81" s="592"/>
      <c r="D81" s="592"/>
      <c r="E81" s="592"/>
      <c r="F81" s="592"/>
      <c r="G81" s="592"/>
      <c r="H81" s="592"/>
      <c r="I81" s="592"/>
      <c r="J81" s="592"/>
      <c r="K81" s="592"/>
      <c r="L81" s="592"/>
      <c r="M81" s="592"/>
      <c r="N81" s="592"/>
      <c r="O81" s="592"/>
      <c r="P81" s="592"/>
      <c r="Q81" s="592"/>
      <c r="R81" s="592"/>
      <c r="S81" s="592"/>
      <c r="T81" s="592"/>
      <c r="U81" s="592"/>
      <c r="V81" s="592"/>
      <c r="W81" s="592"/>
      <c r="X81" s="592"/>
      <c r="Y81" s="592"/>
      <c r="Z81" s="592"/>
      <c r="AA81" s="592"/>
      <c r="AB81" s="592"/>
      <c r="AC81" s="592"/>
      <c r="AD81" s="592"/>
      <c r="AE81" s="592"/>
      <c r="AF81" s="592"/>
      <c r="AG81" s="592"/>
      <c r="AH81" s="592"/>
      <c r="AI81" s="592"/>
      <c r="AJ81" s="592"/>
      <c r="AK81" s="592"/>
      <c r="AL81" s="592"/>
      <c r="AM81" s="592"/>
      <c r="AN81" s="592"/>
      <c r="AO81" s="593"/>
    </row>
    <row r="82" spans="2:41">
      <c r="B82" s="592"/>
      <c r="C82" s="592"/>
      <c r="D82" s="592"/>
      <c r="E82" s="592"/>
      <c r="F82" s="592"/>
      <c r="G82" s="592"/>
      <c r="H82" s="592"/>
      <c r="I82" s="592"/>
      <c r="J82" s="592"/>
      <c r="K82" s="592"/>
      <c r="L82" s="592"/>
      <c r="M82" s="592"/>
      <c r="N82" s="592"/>
      <c r="O82" s="592"/>
      <c r="P82" s="592"/>
      <c r="Q82" s="592"/>
      <c r="R82" s="592"/>
      <c r="S82" s="592"/>
      <c r="T82" s="592"/>
      <c r="U82" s="592"/>
      <c r="V82" s="592"/>
      <c r="W82" s="592"/>
      <c r="X82" s="592"/>
      <c r="Y82" s="592"/>
      <c r="Z82" s="592"/>
      <c r="AA82" s="592"/>
      <c r="AB82" s="592"/>
      <c r="AC82" s="592"/>
      <c r="AD82" s="592"/>
      <c r="AE82" s="592"/>
      <c r="AF82" s="592"/>
      <c r="AG82" s="592"/>
      <c r="AH82" s="592"/>
      <c r="AI82" s="592"/>
      <c r="AJ82" s="592"/>
      <c r="AK82" s="592"/>
      <c r="AL82" s="592"/>
      <c r="AM82" s="592"/>
      <c r="AN82" s="592"/>
      <c r="AO82" s="593"/>
    </row>
    <row r="83" spans="2:41">
      <c r="B83" s="592"/>
      <c r="C83" s="592"/>
      <c r="D83" s="592"/>
      <c r="E83" s="592"/>
      <c r="F83" s="592"/>
      <c r="G83" s="592"/>
      <c r="H83" s="592"/>
      <c r="I83" s="592"/>
      <c r="J83" s="592"/>
      <c r="K83" s="592"/>
      <c r="L83" s="592"/>
      <c r="M83" s="592"/>
      <c r="N83" s="592"/>
      <c r="O83" s="592"/>
      <c r="P83" s="592"/>
      <c r="Q83" s="592"/>
      <c r="R83" s="592"/>
      <c r="S83" s="592"/>
      <c r="T83" s="592"/>
      <c r="U83" s="592"/>
      <c r="V83" s="592"/>
      <c r="W83" s="592"/>
      <c r="X83" s="592"/>
      <c r="Y83" s="592"/>
      <c r="Z83" s="592"/>
      <c r="AA83" s="592"/>
      <c r="AB83" s="592"/>
      <c r="AC83" s="592"/>
      <c r="AD83" s="592"/>
      <c r="AE83" s="592"/>
      <c r="AF83" s="592"/>
      <c r="AG83" s="592"/>
      <c r="AH83" s="592"/>
      <c r="AI83" s="592"/>
      <c r="AJ83" s="592"/>
      <c r="AK83" s="592"/>
      <c r="AL83" s="592"/>
      <c r="AM83" s="592"/>
      <c r="AN83" s="592"/>
      <c r="AO83" s="593"/>
    </row>
    <row r="84" spans="2:41">
      <c r="B84" s="592"/>
      <c r="C84" s="592"/>
      <c r="D84" s="592"/>
      <c r="E84" s="592"/>
      <c r="F84" s="592"/>
      <c r="G84" s="592"/>
      <c r="H84" s="592"/>
      <c r="I84" s="592"/>
      <c r="J84" s="592"/>
      <c r="K84" s="592"/>
      <c r="L84" s="592"/>
      <c r="M84" s="592"/>
      <c r="N84" s="592"/>
      <c r="O84" s="592"/>
      <c r="P84" s="592"/>
      <c r="Q84" s="592"/>
      <c r="R84" s="592"/>
      <c r="S84" s="592"/>
      <c r="T84" s="592"/>
      <c r="U84" s="592"/>
      <c r="V84" s="592"/>
      <c r="W84" s="592"/>
      <c r="X84" s="592"/>
      <c r="Y84" s="592"/>
      <c r="Z84" s="592"/>
      <c r="AA84" s="592"/>
      <c r="AB84" s="592"/>
      <c r="AC84" s="592"/>
      <c r="AD84" s="592"/>
      <c r="AE84" s="592"/>
      <c r="AF84" s="592"/>
      <c r="AG84" s="592"/>
      <c r="AH84" s="592"/>
      <c r="AI84" s="592"/>
      <c r="AJ84" s="592"/>
      <c r="AK84" s="592"/>
      <c r="AL84" s="592"/>
      <c r="AM84" s="592"/>
      <c r="AN84" s="592"/>
      <c r="AO84" s="593"/>
    </row>
    <row r="85" spans="2:41">
      <c r="B85" s="592"/>
      <c r="C85" s="592"/>
      <c r="D85" s="592"/>
      <c r="E85" s="592"/>
      <c r="F85" s="592"/>
      <c r="G85" s="592"/>
      <c r="H85" s="592"/>
      <c r="I85" s="592"/>
      <c r="J85" s="592"/>
      <c r="K85" s="592"/>
      <c r="L85" s="592"/>
      <c r="M85" s="592"/>
      <c r="N85" s="592"/>
      <c r="O85" s="592"/>
      <c r="P85" s="592"/>
      <c r="Q85" s="592"/>
      <c r="R85" s="592"/>
      <c r="S85" s="592"/>
      <c r="T85" s="592"/>
      <c r="U85" s="592"/>
      <c r="V85" s="592"/>
      <c r="W85" s="592"/>
      <c r="X85" s="592"/>
      <c r="Y85" s="592"/>
      <c r="Z85" s="592"/>
      <c r="AA85" s="592"/>
      <c r="AB85" s="592"/>
      <c r="AC85" s="592"/>
      <c r="AD85" s="592"/>
      <c r="AE85" s="592"/>
      <c r="AF85" s="592"/>
      <c r="AG85" s="592"/>
      <c r="AH85" s="592"/>
      <c r="AI85" s="592"/>
      <c r="AJ85" s="592"/>
      <c r="AK85" s="592"/>
      <c r="AL85" s="592"/>
      <c r="AM85" s="592"/>
      <c r="AN85" s="592"/>
      <c r="AO85" s="593"/>
    </row>
    <row r="86" spans="2:41">
      <c r="B86" s="592"/>
      <c r="C86" s="592"/>
      <c r="D86" s="592"/>
      <c r="E86" s="592"/>
      <c r="F86" s="592"/>
      <c r="G86" s="592"/>
      <c r="H86" s="592"/>
      <c r="I86" s="592"/>
      <c r="J86" s="592"/>
      <c r="K86" s="592"/>
      <c r="L86" s="592"/>
      <c r="M86" s="592"/>
      <c r="N86" s="592"/>
      <c r="O86" s="592"/>
      <c r="P86" s="592"/>
      <c r="Q86" s="592"/>
      <c r="R86" s="592"/>
      <c r="S86" s="592"/>
      <c r="T86" s="592"/>
      <c r="U86" s="592"/>
      <c r="V86" s="592"/>
      <c r="W86" s="592"/>
      <c r="X86" s="592"/>
      <c r="Y86" s="592"/>
      <c r="Z86" s="592"/>
      <c r="AA86" s="592"/>
      <c r="AB86" s="592"/>
      <c r="AC86" s="592"/>
      <c r="AD86" s="592"/>
      <c r="AE86" s="592"/>
      <c r="AF86" s="592"/>
      <c r="AG86" s="592"/>
      <c r="AH86" s="592"/>
      <c r="AI86" s="592"/>
      <c r="AJ86" s="592"/>
      <c r="AK86" s="592"/>
      <c r="AL86" s="592"/>
      <c r="AM86" s="592"/>
      <c r="AN86" s="592"/>
      <c r="AO86" s="593"/>
    </row>
    <row r="87" spans="2:41">
      <c r="B87" s="592"/>
      <c r="C87" s="592"/>
      <c r="D87" s="592"/>
      <c r="E87" s="592"/>
      <c r="F87" s="592"/>
      <c r="G87" s="592"/>
      <c r="H87" s="592"/>
      <c r="I87" s="592"/>
      <c r="J87" s="592"/>
      <c r="K87" s="592"/>
      <c r="L87" s="592"/>
      <c r="M87" s="592"/>
      <c r="N87" s="592"/>
      <c r="O87" s="592"/>
      <c r="P87" s="592"/>
      <c r="Q87" s="592"/>
      <c r="R87" s="592"/>
      <c r="S87" s="592"/>
      <c r="T87" s="592"/>
      <c r="U87" s="592"/>
      <c r="V87" s="592"/>
      <c r="W87" s="592"/>
      <c r="X87" s="592"/>
      <c r="Y87" s="592"/>
      <c r="Z87" s="592"/>
      <c r="AA87" s="592"/>
      <c r="AB87" s="592"/>
      <c r="AC87" s="592"/>
      <c r="AD87" s="592"/>
      <c r="AE87" s="592"/>
      <c r="AF87" s="592"/>
      <c r="AG87" s="592"/>
      <c r="AH87" s="592"/>
      <c r="AI87" s="592"/>
      <c r="AJ87" s="592"/>
      <c r="AK87" s="592"/>
      <c r="AL87" s="592"/>
      <c r="AM87" s="592"/>
      <c r="AN87" s="592"/>
      <c r="AO87" s="593"/>
    </row>
    <row r="88" spans="2:41">
      <c r="B88" s="592"/>
      <c r="C88" s="592"/>
      <c r="D88" s="592"/>
      <c r="E88" s="592"/>
      <c r="F88" s="592"/>
      <c r="G88" s="592"/>
      <c r="H88" s="592"/>
      <c r="I88" s="592"/>
      <c r="J88" s="592"/>
      <c r="K88" s="592"/>
      <c r="L88" s="592"/>
      <c r="M88" s="592"/>
      <c r="N88" s="592"/>
      <c r="O88" s="592"/>
      <c r="P88" s="592"/>
      <c r="Q88" s="592"/>
      <c r="R88" s="592"/>
      <c r="S88" s="592"/>
      <c r="T88" s="592"/>
      <c r="U88" s="592"/>
      <c r="V88" s="592"/>
      <c r="W88" s="592"/>
      <c r="X88" s="592"/>
      <c r="Y88" s="592"/>
      <c r="Z88" s="592"/>
      <c r="AA88" s="592"/>
      <c r="AB88" s="592"/>
      <c r="AC88" s="592"/>
      <c r="AD88" s="592"/>
      <c r="AE88" s="592"/>
      <c r="AF88" s="592"/>
      <c r="AG88" s="592"/>
      <c r="AH88" s="592"/>
      <c r="AI88" s="592"/>
      <c r="AJ88" s="592"/>
      <c r="AK88" s="592"/>
      <c r="AL88" s="592"/>
      <c r="AM88" s="592"/>
      <c r="AN88" s="592"/>
      <c r="AO88" s="593"/>
    </row>
    <row r="89" spans="2:41">
      <c r="B89" s="592"/>
      <c r="C89" s="592"/>
      <c r="D89" s="592"/>
      <c r="E89" s="592"/>
      <c r="F89" s="592"/>
      <c r="G89" s="592"/>
      <c r="H89" s="592"/>
      <c r="I89" s="592"/>
      <c r="J89" s="592"/>
      <c r="K89" s="592"/>
      <c r="L89" s="592"/>
      <c r="M89" s="592"/>
      <c r="N89" s="592"/>
      <c r="O89" s="592"/>
      <c r="P89" s="592"/>
      <c r="Q89" s="592"/>
      <c r="R89" s="592"/>
      <c r="S89" s="592"/>
      <c r="T89" s="592"/>
      <c r="U89" s="592"/>
      <c r="V89" s="592"/>
      <c r="W89" s="592"/>
      <c r="X89" s="592"/>
      <c r="Y89" s="592"/>
      <c r="Z89" s="592"/>
      <c r="AA89" s="592"/>
      <c r="AB89" s="592"/>
      <c r="AC89" s="592"/>
      <c r="AD89" s="592"/>
      <c r="AE89" s="592"/>
      <c r="AF89" s="592"/>
      <c r="AG89" s="592"/>
      <c r="AH89" s="592"/>
      <c r="AI89" s="592"/>
      <c r="AJ89" s="592"/>
      <c r="AK89" s="592"/>
      <c r="AL89" s="592"/>
      <c r="AM89" s="592"/>
      <c r="AN89" s="592"/>
      <c r="AO89" s="593"/>
    </row>
    <row r="90" spans="2:41">
      <c r="B90" s="592"/>
      <c r="C90" s="592"/>
      <c r="D90" s="592"/>
      <c r="E90" s="592"/>
      <c r="F90" s="592"/>
      <c r="G90" s="592"/>
      <c r="H90" s="592"/>
      <c r="I90" s="592"/>
      <c r="J90" s="592"/>
      <c r="K90" s="592"/>
      <c r="L90" s="592"/>
      <c r="M90" s="592"/>
      <c r="N90" s="592"/>
      <c r="O90" s="592"/>
      <c r="P90" s="592"/>
      <c r="Q90" s="592"/>
      <c r="R90" s="592"/>
      <c r="S90" s="592"/>
      <c r="T90" s="592"/>
      <c r="U90" s="592"/>
      <c r="V90" s="592"/>
      <c r="W90" s="592"/>
      <c r="X90" s="592"/>
      <c r="Y90" s="592"/>
      <c r="Z90" s="592"/>
      <c r="AA90" s="592"/>
      <c r="AB90" s="592"/>
      <c r="AC90" s="592"/>
      <c r="AD90" s="592"/>
      <c r="AE90" s="592"/>
      <c r="AF90" s="592"/>
      <c r="AG90" s="592"/>
      <c r="AH90" s="592"/>
      <c r="AI90" s="592"/>
      <c r="AJ90" s="592"/>
      <c r="AK90" s="592"/>
      <c r="AL90" s="592"/>
      <c r="AM90" s="592"/>
      <c r="AN90" s="592"/>
      <c r="AO90" s="593"/>
    </row>
    <row r="91" spans="2:41">
      <c r="B91" s="592"/>
      <c r="C91" s="592"/>
      <c r="D91" s="592"/>
      <c r="E91" s="592"/>
      <c r="F91" s="592"/>
      <c r="G91" s="592"/>
      <c r="H91" s="592"/>
      <c r="I91" s="592"/>
      <c r="J91" s="592"/>
      <c r="K91" s="592"/>
      <c r="L91" s="592"/>
      <c r="M91" s="592"/>
      <c r="N91" s="592"/>
      <c r="O91" s="592"/>
      <c r="P91" s="592"/>
      <c r="Q91" s="592"/>
      <c r="R91" s="592"/>
      <c r="S91" s="592"/>
      <c r="T91" s="592"/>
      <c r="U91" s="592"/>
      <c r="V91" s="592"/>
      <c r="W91" s="592"/>
      <c r="X91" s="592"/>
      <c r="Y91" s="592"/>
      <c r="Z91" s="592"/>
      <c r="AA91" s="592"/>
      <c r="AB91" s="592"/>
      <c r="AC91" s="592"/>
      <c r="AD91" s="592"/>
      <c r="AE91" s="592"/>
      <c r="AF91" s="592"/>
      <c r="AG91" s="592"/>
      <c r="AH91" s="592"/>
      <c r="AI91" s="592"/>
      <c r="AJ91" s="592"/>
      <c r="AK91" s="592"/>
      <c r="AL91" s="592"/>
      <c r="AM91" s="592"/>
      <c r="AN91" s="592"/>
      <c r="AO91" s="593"/>
    </row>
    <row r="92" spans="2:41">
      <c r="B92" s="592"/>
      <c r="C92" s="592"/>
      <c r="D92" s="592"/>
      <c r="E92" s="592"/>
      <c r="F92" s="592"/>
      <c r="G92" s="592"/>
      <c r="H92" s="592"/>
      <c r="I92" s="592"/>
      <c r="J92" s="592"/>
      <c r="K92" s="592"/>
      <c r="L92" s="592"/>
      <c r="M92" s="592"/>
      <c r="N92" s="592"/>
      <c r="O92" s="592"/>
      <c r="P92" s="592"/>
      <c r="Q92" s="592"/>
      <c r="R92" s="592"/>
      <c r="S92" s="592"/>
      <c r="T92" s="592"/>
      <c r="U92" s="592"/>
      <c r="V92" s="592"/>
      <c r="W92" s="592"/>
      <c r="X92" s="592"/>
      <c r="Y92" s="592"/>
      <c r="Z92" s="592"/>
      <c r="AA92" s="592"/>
      <c r="AB92" s="592"/>
      <c r="AC92" s="592"/>
      <c r="AD92" s="592"/>
      <c r="AE92" s="592"/>
      <c r="AF92" s="592"/>
      <c r="AG92" s="592"/>
      <c r="AH92" s="592"/>
      <c r="AI92" s="592"/>
      <c r="AJ92" s="592"/>
      <c r="AK92" s="592"/>
      <c r="AL92" s="592"/>
      <c r="AM92" s="592"/>
      <c r="AN92" s="592"/>
      <c r="AO92" s="593"/>
    </row>
    <row r="93" spans="2:41">
      <c r="B93" s="592"/>
      <c r="C93" s="592"/>
      <c r="D93" s="592"/>
      <c r="E93" s="592"/>
      <c r="F93" s="592"/>
      <c r="G93" s="592"/>
      <c r="H93" s="592"/>
      <c r="I93" s="592"/>
      <c r="J93" s="592"/>
      <c r="K93" s="592"/>
      <c r="L93" s="592"/>
      <c r="M93" s="592"/>
      <c r="N93" s="592"/>
      <c r="O93" s="592"/>
      <c r="P93" s="592"/>
      <c r="Q93" s="592"/>
      <c r="R93" s="592"/>
      <c r="S93" s="592"/>
      <c r="T93" s="592"/>
      <c r="U93" s="592"/>
      <c r="V93" s="592"/>
      <c r="W93" s="592"/>
      <c r="X93" s="592"/>
      <c r="Y93" s="592"/>
      <c r="Z93" s="592"/>
      <c r="AA93" s="592"/>
      <c r="AB93" s="592"/>
      <c r="AC93" s="592"/>
      <c r="AD93" s="592"/>
      <c r="AE93" s="592"/>
      <c r="AF93" s="592"/>
      <c r="AG93" s="592"/>
      <c r="AH93" s="592"/>
      <c r="AI93" s="592"/>
      <c r="AJ93" s="592"/>
      <c r="AK93" s="592"/>
      <c r="AL93" s="592"/>
      <c r="AM93" s="592"/>
      <c r="AN93" s="592"/>
      <c r="AO93" s="593"/>
    </row>
    <row r="94" spans="2:41">
      <c r="B94" s="592"/>
      <c r="C94" s="592"/>
      <c r="D94" s="592"/>
      <c r="E94" s="592"/>
      <c r="F94" s="592"/>
      <c r="G94" s="592"/>
      <c r="H94" s="592"/>
      <c r="I94" s="592"/>
      <c r="J94" s="592"/>
      <c r="K94" s="592"/>
      <c r="L94" s="592"/>
      <c r="M94" s="592"/>
      <c r="N94" s="592"/>
      <c r="O94" s="592"/>
      <c r="P94" s="592"/>
      <c r="Q94" s="592"/>
      <c r="R94" s="592"/>
      <c r="S94" s="592"/>
      <c r="T94" s="592"/>
      <c r="U94" s="592"/>
      <c r="V94" s="592"/>
      <c r="W94" s="592"/>
      <c r="X94" s="592"/>
      <c r="Y94" s="592"/>
      <c r="Z94" s="592"/>
      <c r="AA94" s="592"/>
      <c r="AB94" s="592"/>
      <c r="AC94" s="592"/>
      <c r="AD94" s="592"/>
      <c r="AE94" s="592"/>
      <c r="AF94" s="592"/>
      <c r="AG94" s="592"/>
      <c r="AH94" s="592"/>
      <c r="AI94" s="592"/>
      <c r="AJ94" s="592"/>
      <c r="AK94" s="592"/>
      <c r="AL94" s="592"/>
      <c r="AM94" s="592"/>
      <c r="AN94" s="592"/>
      <c r="AO94" s="593"/>
    </row>
    <row r="95" spans="2:41">
      <c r="B95" s="592"/>
      <c r="C95" s="592"/>
      <c r="D95" s="592"/>
      <c r="E95" s="592"/>
      <c r="F95" s="592"/>
      <c r="G95" s="592"/>
      <c r="H95" s="592"/>
      <c r="I95" s="592"/>
      <c r="J95" s="592"/>
      <c r="K95" s="592"/>
      <c r="L95" s="592"/>
      <c r="M95" s="592"/>
      <c r="N95" s="592"/>
      <c r="O95" s="592"/>
      <c r="P95" s="592"/>
      <c r="Q95" s="592"/>
      <c r="R95" s="592"/>
      <c r="S95" s="592"/>
      <c r="T95" s="592"/>
      <c r="U95" s="592"/>
      <c r="V95" s="592"/>
      <c r="W95" s="592"/>
      <c r="X95" s="592"/>
      <c r="Y95" s="592"/>
      <c r="Z95" s="592"/>
      <c r="AA95" s="592"/>
      <c r="AB95" s="592"/>
      <c r="AC95" s="592"/>
      <c r="AD95" s="592"/>
      <c r="AE95" s="592"/>
      <c r="AF95" s="592"/>
      <c r="AG95" s="592"/>
      <c r="AH95" s="592"/>
      <c r="AI95" s="592"/>
      <c r="AJ95" s="592"/>
      <c r="AK95" s="592"/>
      <c r="AL95" s="592"/>
      <c r="AM95" s="592"/>
      <c r="AN95" s="592"/>
      <c r="AO95" s="593"/>
    </row>
    <row r="96" spans="2:41">
      <c r="B96" s="592"/>
      <c r="C96" s="592"/>
      <c r="D96" s="592"/>
      <c r="E96" s="592"/>
      <c r="F96" s="592"/>
      <c r="G96" s="592"/>
      <c r="H96" s="592"/>
      <c r="I96" s="592"/>
      <c r="J96" s="592"/>
      <c r="K96" s="592"/>
      <c r="L96" s="592"/>
      <c r="M96" s="592"/>
      <c r="N96" s="592"/>
      <c r="O96" s="592"/>
      <c r="P96" s="592"/>
      <c r="Q96" s="592"/>
      <c r="R96" s="592"/>
      <c r="S96" s="592"/>
      <c r="T96" s="592"/>
      <c r="U96" s="592"/>
      <c r="V96" s="592"/>
      <c r="W96" s="592"/>
      <c r="X96" s="592"/>
      <c r="Y96" s="592"/>
      <c r="Z96" s="592"/>
      <c r="AA96" s="592"/>
      <c r="AB96" s="592"/>
      <c r="AC96" s="592"/>
      <c r="AD96" s="592"/>
      <c r="AE96" s="592"/>
      <c r="AF96" s="592"/>
      <c r="AG96" s="592"/>
      <c r="AH96" s="592"/>
      <c r="AI96" s="592"/>
      <c r="AJ96" s="592"/>
      <c r="AK96" s="592"/>
      <c r="AL96" s="592"/>
      <c r="AM96" s="592"/>
      <c r="AN96" s="592"/>
      <c r="AO96" s="593"/>
    </row>
    <row r="97" spans="2:41">
      <c r="B97" s="592"/>
      <c r="C97" s="592"/>
      <c r="D97" s="592"/>
      <c r="E97" s="592"/>
      <c r="F97" s="592"/>
      <c r="G97" s="592"/>
      <c r="H97" s="592"/>
      <c r="I97" s="592"/>
      <c r="J97" s="592"/>
      <c r="K97" s="592"/>
      <c r="L97" s="592"/>
      <c r="M97" s="592"/>
      <c r="N97" s="592"/>
      <c r="O97" s="592"/>
      <c r="P97" s="592"/>
      <c r="Q97" s="592"/>
      <c r="R97" s="592"/>
      <c r="S97" s="592"/>
      <c r="T97" s="592"/>
      <c r="U97" s="592"/>
      <c r="V97" s="592"/>
      <c r="W97" s="592"/>
      <c r="X97" s="592"/>
      <c r="Y97" s="592"/>
      <c r="Z97" s="592"/>
      <c r="AA97" s="592"/>
      <c r="AB97" s="592"/>
      <c r="AC97" s="592"/>
      <c r="AD97" s="592"/>
      <c r="AE97" s="592"/>
      <c r="AF97" s="592"/>
      <c r="AG97" s="592"/>
      <c r="AH97" s="592"/>
      <c r="AI97" s="592"/>
      <c r="AJ97" s="592"/>
      <c r="AK97" s="592"/>
      <c r="AL97" s="592"/>
      <c r="AM97" s="592"/>
      <c r="AN97" s="592"/>
      <c r="AO97" s="593"/>
    </row>
    <row r="98" spans="2:41">
      <c r="B98" s="592"/>
      <c r="C98" s="592"/>
      <c r="D98" s="592"/>
      <c r="E98" s="592"/>
      <c r="F98" s="592"/>
      <c r="G98" s="592"/>
      <c r="H98" s="592"/>
      <c r="I98" s="592"/>
      <c r="J98" s="592"/>
      <c r="K98" s="592"/>
      <c r="L98" s="592"/>
      <c r="M98" s="592"/>
      <c r="N98" s="592"/>
      <c r="O98" s="592"/>
      <c r="P98" s="592"/>
      <c r="Q98" s="592"/>
      <c r="R98" s="592"/>
      <c r="S98" s="592"/>
      <c r="T98" s="592"/>
      <c r="U98" s="592"/>
      <c r="V98" s="592"/>
      <c r="W98" s="592"/>
      <c r="X98" s="592"/>
      <c r="Y98" s="592"/>
      <c r="Z98" s="592"/>
      <c r="AA98" s="592"/>
      <c r="AB98" s="592"/>
      <c r="AC98" s="592"/>
      <c r="AD98" s="592"/>
      <c r="AE98" s="592"/>
      <c r="AF98" s="592"/>
      <c r="AG98" s="592"/>
      <c r="AH98" s="592"/>
      <c r="AI98" s="592"/>
      <c r="AJ98" s="592"/>
      <c r="AK98" s="592"/>
      <c r="AL98" s="592"/>
      <c r="AM98" s="592"/>
      <c r="AN98" s="592"/>
      <c r="AO98" s="593"/>
    </row>
    <row r="99" spans="2:41">
      <c r="B99" s="592"/>
      <c r="C99" s="592"/>
      <c r="D99" s="592"/>
      <c r="E99" s="592"/>
      <c r="F99" s="592"/>
      <c r="G99" s="592"/>
      <c r="H99" s="592"/>
      <c r="I99" s="592"/>
      <c r="J99" s="592"/>
      <c r="K99" s="592"/>
      <c r="L99" s="592"/>
      <c r="M99" s="592"/>
      <c r="N99" s="592"/>
      <c r="O99" s="592"/>
      <c r="P99" s="592"/>
      <c r="Q99" s="592"/>
      <c r="R99" s="592"/>
      <c r="S99" s="592"/>
      <c r="T99" s="592"/>
      <c r="U99" s="592"/>
      <c r="V99" s="592"/>
      <c r="W99" s="592"/>
      <c r="X99" s="592"/>
      <c r="Y99" s="592"/>
      <c r="Z99" s="592"/>
      <c r="AA99" s="592"/>
      <c r="AB99" s="592"/>
      <c r="AC99" s="592"/>
      <c r="AD99" s="592"/>
      <c r="AE99" s="592"/>
      <c r="AF99" s="592"/>
      <c r="AG99" s="592"/>
      <c r="AH99" s="592"/>
      <c r="AI99" s="592"/>
      <c r="AJ99" s="592"/>
      <c r="AK99" s="592"/>
      <c r="AL99" s="592"/>
      <c r="AM99" s="592"/>
      <c r="AN99" s="592"/>
      <c r="AO99" s="593"/>
    </row>
    <row r="100" spans="2:41">
      <c r="B100" s="592"/>
      <c r="C100" s="592"/>
      <c r="D100" s="592"/>
      <c r="E100" s="592"/>
      <c r="F100" s="592"/>
      <c r="G100" s="592"/>
      <c r="H100" s="592"/>
      <c r="I100" s="592"/>
      <c r="J100" s="592"/>
      <c r="K100" s="592"/>
      <c r="L100" s="592"/>
      <c r="M100" s="592"/>
      <c r="N100" s="592"/>
      <c r="O100" s="592"/>
      <c r="P100" s="592"/>
      <c r="Q100" s="592"/>
      <c r="R100" s="592"/>
      <c r="S100" s="592"/>
      <c r="T100" s="592"/>
      <c r="U100" s="592"/>
      <c r="V100" s="592"/>
      <c r="W100" s="592"/>
      <c r="X100" s="592"/>
      <c r="Y100" s="592"/>
      <c r="Z100" s="592"/>
      <c r="AA100" s="592"/>
      <c r="AB100" s="592"/>
      <c r="AC100" s="592"/>
      <c r="AD100" s="592"/>
      <c r="AE100" s="592"/>
      <c r="AF100" s="592"/>
      <c r="AG100" s="592"/>
      <c r="AH100" s="592"/>
      <c r="AI100" s="592"/>
      <c r="AJ100" s="592"/>
      <c r="AK100" s="592"/>
      <c r="AL100" s="592"/>
      <c r="AM100" s="592"/>
      <c r="AN100" s="592"/>
      <c r="AO100" s="593"/>
    </row>
    <row r="101" spans="2:41">
      <c r="B101" s="592"/>
      <c r="C101" s="592"/>
      <c r="D101" s="592"/>
      <c r="E101" s="592"/>
      <c r="F101" s="592"/>
      <c r="G101" s="592"/>
      <c r="H101" s="592"/>
      <c r="I101" s="592"/>
      <c r="J101" s="592"/>
      <c r="K101" s="592"/>
      <c r="L101" s="592"/>
      <c r="M101" s="592"/>
      <c r="N101" s="592"/>
      <c r="O101" s="592"/>
      <c r="P101" s="592"/>
      <c r="Q101" s="592"/>
      <c r="R101" s="592"/>
      <c r="S101" s="592"/>
      <c r="T101" s="592"/>
      <c r="U101" s="592"/>
      <c r="V101" s="592"/>
      <c r="W101" s="592"/>
      <c r="X101" s="592"/>
      <c r="Y101" s="592"/>
      <c r="Z101" s="592"/>
      <c r="AA101" s="592"/>
      <c r="AB101" s="592"/>
      <c r="AC101" s="592"/>
      <c r="AD101" s="592"/>
      <c r="AE101" s="592"/>
      <c r="AF101" s="592"/>
      <c r="AG101" s="592"/>
      <c r="AH101" s="592"/>
      <c r="AI101" s="592"/>
      <c r="AJ101" s="592"/>
      <c r="AK101" s="592"/>
      <c r="AL101" s="592"/>
      <c r="AM101" s="592"/>
      <c r="AN101" s="592"/>
      <c r="AO101" s="593"/>
    </row>
    <row r="102" spans="2:41">
      <c r="B102" s="592"/>
      <c r="C102" s="592"/>
      <c r="D102" s="592"/>
      <c r="E102" s="592"/>
      <c r="F102" s="592"/>
      <c r="G102" s="592"/>
      <c r="H102" s="592"/>
      <c r="I102" s="592"/>
      <c r="J102" s="592"/>
      <c r="K102" s="592"/>
      <c r="L102" s="592"/>
      <c r="M102" s="592"/>
      <c r="N102" s="592"/>
      <c r="O102" s="592"/>
      <c r="P102" s="592"/>
      <c r="Q102" s="592"/>
      <c r="R102" s="592"/>
      <c r="S102" s="592"/>
      <c r="T102" s="592"/>
      <c r="U102" s="592"/>
      <c r="V102" s="592"/>
      <c r="W102" s="592"/>
      <c r="X102" s="592"/>
      <c r="Y102" s="592"/>
      <c r="Z102" s="592"/>
      <c r="AA102" s="592"/>
      <c r="AB102" s="592"/>
      <c r="AC102" s="592"/>
      <c r="AD102" s="592"/>
      <c r="AE102" s="592"/>
      <c r="AF102" s="592"/>
      <c r="AG102" s="592"/>
      <c r="AH102" s="592"/>
      <c r="AI102" s="592"/>
      <c r="AJ102" s="592"/>
      <c r="AK102" s="592"/>
      <c r="AL102" s="592"/>
      <c r="AM102" s="592"/>
      <c r="AN102" s="592"/>
      <c r="AO102" s="593"/>
    </row>
    <row r="103" spans="2:41">
      <c r="B103" s="592"/>
      <c r="C103" s="592"/>
      <c r="D103" s="592"/>
      <c r="E103" s="592"/>
      <c r="F103" s="592"/>
      <c r="G103" s="592"/>
      <c r="H103" s="592"/>
      <c r="I103" s="592"/>
      <c r="J103" s="592"/>
      <c r="K103" s="592"/>
      <c r="L103" s="592"/>
      <c r="M103" s="592"/>
      <c r="N103" s="592"/>
      <c r="O103" s="592"/>
      <c r="P103" s="592"/>
      <c r="Q103" s="592"/>
      <c r="R103" s="592"/>
      <c r="S103" s="592"/>
      <c r="T103" s="592"/>
      <c r="U103" s="592"/>
      <c r="V103" s="592"/>
      <c r="W103" s="592"/>
      <c r="X103" s="592"/>
      <c r="Y103" s="592"/>
      <c r="Z103" s="592"/>
      <c r="AA103" s="592"/>
      <c r="AB103" s="592"/>
      <c r="AC103" s="592"/>
      <c r="AD103" s="592"/>
      <c r="AE103" s="592"/>
      <c r="AF103" s="592"/>
      <c r="AG103" s="592"/>
      <c r="AH103" s="592"/>
      <c r="AI103" s="592"/>
      <c r="AJ103" s="592"/>
      <c r="AK103" s="592"/>
      <c r="AL103" s="592"/>
      <c r="AM103" s="592"/>
      <c r="AN103" s="592"/>
      <c r="AO103" s="593"/>
    </row>
    <row r="104" spans="2:41">
      <c r="B104" s="592"/>
      <c r="C104" s="592"/>
      <c r="D104" s="592"/>
      <c r="E104" s="592"/>
      <c r="F104" s="592"/>
      <c r="G104" s="592"/>
      <c r="H104" s="592"/>
      <c r="I104" s="592"/>
      <c r="J104" s="592"/>
      <c r="K104" s="592"/>
      <c r="L104" s="592"/>
      <c r="M104" s="592"/>
      <c r="N104" s="592"/>
      <c r="O104" s="592"/>
      <c r="P104" s="592"/>
      <c r="Q104" s="592"/>
      <c r="R104" s="592"/>
      <c r="S104" s="592"/>
      <c r="T104" s="592"/>
      <c r="U104" s="592"/>
      <c r="V104" s="592"/>
      <c r="W104" s="592"/>
      <c r="X104" s="592"/>
      <c r="Y104" s="592"/>
      <c r="Z104" s="592"/>
      <c r="AA104" s="592"/>
      <c r="AB104" s="592"/>
      <c r="AC104" s="592"/>
      <c r="AD104" s="592"/>
      <c r="AE104" s="592"/>
      <c r="AF104" s="592"/>
      <c r="AG104" s="592"/>
      <c r="AH104" s="592"/>
      <c r="AI104" s="592"/>
      <c r="AJ104" s="592"/>
      <c r="AK104" s="592"/>
      <c r="AL104" s="592"/>
      <c r="AM104" s="592"/>
      <c r="AN104" s="592"/>
      <c r="AO104" s="593"/>
    </row>
    <row r="105" spans="2:41">
      <c r="B105" s="592"/>
      <c r="C105" s="592"/>
      <c r="D105" s="592"/>
      <c r="E105" s="592"/>
      <c r="F105" s="592"/>
      <c r="G105" s="592"/>
      <c r="H105" s="592"/>
      <c r="I105" s="592"/>
      <c r="J105" s="592"/>
      <c r="K105" s="592"/>
      <c r="L105" s="592"/>
      <c r="M105" s="592"/>
      <c r="N105" s="592"/>
      <c r="O105" s="592"/>
      <c r="P105" s="592"/>
      <c r="Q105" s="592"/>
      <c r="R105" s="592"/>
      <c r="S105" s="592"/>
      <c r="T105" s="592"/>
      <c r="U105" s="592"/>
      <c r="V105" s="592"/>
      <c r="W105" s="592"/>
      <c r="X105" s="592"/>
      <c r="Y105" s="592"/>
      <c r="Z105" s="592"/>
      <c r="AA105" s="592"/>
      <c r="AB105" s="592"/>
      <c r="AC105" s="592"/>
      <c r="AD105" s="592"/>
      <c r="AE105" s="592"/>
      <c r="AF105" s="592"/>
      <c r="AG105" s="592"/>
      <c r="AH105" s="592"/>
      <c r="AI105" s="592"/>
      <c r="AJ105" s="592"/>
      <c r="AK105" s="592"/>
      <c r="AL105" s="592"/>
      <c r="AM105" s="592"/>
      <c r="AN105" s="592"/>
      <c r="AO105" s="593"/>
    </row>
    <row r="106" spans="2:41">
      <c r="B106" s="592"/>
      <c r="C106" s="592"/>
      <c r="D106" s="592"/>
      <c r="E106" s="592"/>
      <c r="F106" s="592"/>
      <c r="G106" s="592"/>
      <c r="H106" s="592"/>
      <c r="I106" s="592"/>
      <c r="J106" s="592"/>
      <c r="K106" s="592"/>
      <c r="L106" s="592"/>
      <c r="M106" s="592"/>
      <c r="N106" s="592"/>
      <c r="O106" s="592"/>
      <c r="P106" s="592"/>
      <c r="Q106" s="592"/>
      <c r="R106" s="592"/>
      <c r="S106" s="592"/>
      <c r="T106" s="592"/>
      <c r="U106" s="592"/>
      <c r="V106" s="592"/>
      <c r="W106" s="592"/>
      <c r="X106" s="592"/>
      <c r="Y106" s="592"/>
      <c r="Z106" s="592"/>
      <c r="AA106" s="592"/>
      <c r="AB106" s="592"/>
      <c r="AC106" s="592"/>
      <c r="AD106" s="592"/>
      <c r="AE106" s="592"/>
      <c r="AF106" s="592"/>
      <c r="AG106" s="592"/>
      <c r="AH106" s="592"/>
      <c r="AI106" s="592"/>
      <c r="AJ106" s="592"/>
      <c r="AK106" s="592"/>
      <c r="AL106" s="592"/>
      <c r="AM106" s="592"/>
      <c r="AN106" s="592"/>
      <c r="AO106" s="593"/>
    </row>
    <row r="107" spans="2:41">
      <c r="B107" s="592"/>
      <c r="C107" s="592"/>
      <c r="D107" s="592"/>
      <c r="E107" s="592"/>
      <c r="F107" s="592"/>
      <c r="G107" s="592"/>
      <c r="H107" s="592"/>
      <c r="I107" s="592"/>
      <c r="J107" s="592"/>
      <c r="K107" s="592"/>
      <c r="L107" s="592"/>
      <c r="M107" s="592"/>
      <c r="N107" s="592"/>
      <c r="O107" s="592"/>
      <c r="P107" s="592"/>
      <c r="Q107" s="592"/>
      <c r="R107" s="592"/>
      <c r="S107" s="592"/>
      <c r="T107" s="592"/>
      <c r="U107" s="592"/>
      <c r="V107" s="592"/>
      <c r="W107" s="592"/>
      <c r="X107" s="592"/>
      <c r="Y107" s="592"/>
      <c r="Z107" s="592"/>
      <c r="AA107" s="592"/>
      <c r="AB107" s="592"/>
      <c r="AC107" s="592"/>
      <c r="AD107" s="592"/>
      <c r="AE107" s="592"/>
      <c r="AF107" s="592"/>
      <c r="AG107" s="592"/>
      <c r="AH107" s="592"/>
      <c r="AI107" s="592"/>
      <c r="AJ107" s="592"/>
      <c r="AK107" s="592"/>
      <c r="AL107" s="592"/>
      <c r="AM107" s="592"/>
      <c r="AN107" s="592"/>
      <c r="AO107" s="593"/>
    </row>
    <row r="108" spans="2:41">
      <c r="B108" s="592"/>
      <c r="C108" s="592"/>
      <c r="D108" s="592"/>
      <c r="E108" s="592"/>
      <c r="F108" s="592"/>
      <c r="G108" s="592"/>
      <c r="H108" s="592"/>
      <c r="I108" s="592"/>
      <c r="J108" s="592"/>
      <c r="K108" s="592"/>
      <c r="L108" s="592"/>
      <c r="M108" s="592"/>
      <c r="N108" s="592"/>
      <c r="O108" s="592"/>
      <c r="P108" s="592"/>
      <c r="Q108" s="592"/>
      <c r="R108" s="592"/>
      <c r="S108" s="592"/>
      <c r="T108" s="592"/>
      <c r="U108" s="592"/>
      <c r="V108" s="592"/>
      <c r="W108" s="592"/>
      <c r="X108" s="592"/>
      <c r="Y108" s="592"/>
      <c r="Z108" s="592"/>
      <c r="AA108" s="592"/>
      <c r="AB108" s="592"/>
      <c r="AC108" s="592"/>
      <c r="AD108" s="592"/>
      <c r="AE108" s="592"/>
      <c r="AF108" s="592"/>
      <c r="AG108" s="592"/>
      <c r="AH108" s="592"/>
      <c r="AI108" s="592"/>
      <c r="AJ108" s="592"/>
      <c r="AK108" s="592"/>
      <c r="AL108" s="592"/>
      <c r="AM108" s="592"/>
      <c r="AN108" s="592"/>
      <c r="AO108" s="593"/>
    </row>
    <row r="109" spans="2:41">
      <c r="B109" s="592"/>
      <c r="C109" s="592"/>
      <c r="D109" s="592"/>
      <c r="E109" s="592"/>
      <c r="F109" s="592"/>
      <c r="G109" s="592"/>
      <c r="H109" s="592"/>
      <c r="I109" s="592"/>
      <c r="J109" s="592"/>
      <c r="K109" s="592"/>
      <c r="L109" s="592"/>
      <c r="M109" s="592"/>
      <c r="N109" s="592"/>
      <c r="O109" s="592"/>
      <c r="P109" s="592"/>
      <c r="Q109" s="592"/>
      <c r="R109" s="592"/>
      <c r="S109" s="592"/>
      <c r="T109" s="592"/>
      <c r="U109" s="592"/>
      <c r="V109" s="592"/>
      <c r="W109" s="592"/>
      <c r="X109" s="592"/>
      <c r="Y109" s="592"/>
      <c r="Z109" s="592"/>
      <c r="AA109" s="592"/>
      <c r="AB109" s="592"/>
      <c r="AC109" s="592"/>
      <c r="AD109" s="592"/>
      <c r="AE109" s="592"/>
      <c r="AF109" s="592"/>
      <c r="AG109" s="592"/>
      <c r="AH109" s="592"/>
      <c r="AI109" s="592"/>
      <c r="AJ109" s="592"/>
      <c r="AK109" s="592"/>
      <c r="AL109" s="592"/>
      <c r="AM109" s="592"/>
      <c r="AN109" s="592"/>
      <c r="AO109" s="593"/>
    </row>
    <row r="110" spans="2:41">
      <c r="B110" s="592"/>
      <c r="C110" s="597"/>
      <c r="D110" s="597"/>
      <c r="E110" s="597"/>
      <c r="F110" s="597"/>
      <c r="G110" s="597"/>
      <c r="H110" s="597"/>
      <c r="I110" s="597"/>
      <c r="J110" s="597"/>
      <c r="K110" s="597"/>
      <c r="L110" s="597"/>
      <c r="M110" s="597"/>
      <c r="N110" s="597"/>
      <c r="O110" s="597"/>
      <c r="P110" s="592"/>
      <c r="Q110" s="592"/>
      <c r="R110" s="592"/>
      <c r="S110" s="592"/>
      <c r="T110" s="592"/>
      <c r="U110" s="592"/>
      <c r="V110" s="592"/>
      <c r="W110" s="592"/>
      <c r="X110" s="592"/>
      <c r="Y110" s="592"/>
      <c r="Z110" s="592"/>
      <c r="AA110" s="592"/>
      <c r="AB110" s="592"/>
      <c r="AC110" s="592"/>
      <c r="AD110" s="592"/>
      <c r="AE110" s="592"/>
      <c r="AF110" s="592"/>
      <c r="AG110" s="592"/>
      <c r="AH110" s="592"/>
      <c r="AI110" s="592"/>
      <c r="AJ110" s="592"/>
      <c r="AK110" s="592"/>
      <c r="AL110" s="592"/>
      <c r="AM110" s="592"/>
      <c r="AN110" s="592"/>
      <c r="AO110" s="593"/>
    </row>
    <row r="111" spans="2:41">
      <c r="B111" s="592"/>
      <c r="C111" s="597"/>
      <c r="D111" s="597"/>
      <c r="E111" s="597"/>
      <c r="F111" s="597"/>
      <c r="G111" s="597"/>
      <c r="H111" s="597"/>
      <c r="I111" s="597"/>
      <c r="J111" s="597"/>
      <c r="K111" s="597"/>
      <c r="L111" s="597"/>
      <c r="M111" s="597"/>
      <c r="N111" s="597"/>
      <c r="O111" s="597"/>
      <c r="P111" s="592"/>
      <c r="Q111" s="592"/>
      <c r="R111" s="592"/>
      <c r="S111" s="592"/>
      <c r="T111" s="592"/>
      <c r="U111" s="592"/>
      <c r="V111" s="592"/>
      <c r="W111" s="592"/>
      <c r="X111" s="592"/>
      <c r="Y111" s="592"/>
      <c r="Z111" s="592"/>
      <c r="AA111" s="592"/>
      <c r="AB111" s="592"/>
      <c r="AC111" s="592"/>
      <c r="AD111" s="592"/>
      <c r="AE111" s="592"/>
      <c r="AF111" s="592"/>
      <c r="AG111" s="592"/>
      <c r="AH111" s="592"/>
      <c r="AI111" s="592"/>
      <c r="AJ111" s="592"/>
      <c r="AK111" s="592"/>
      <c r="AL111" s="592"/>
      <c r="AM111" s="592"/>
      <c r="AN111" s="592"/>
      <c r="AO111" s="593"/>
    </row>
    <row r="112" spans="2:41">
      <c r="B112" s="592"/>
      <c r="C112" s="597"/>
      <c r="D112" s="597"/>
      <c r="E112" s="597"/>
      <c r="F112" s="597"/>
      <c r="G112" s="597"/>
      <c r="H112" s="597"/>
      <c r="I112" s="597"/>
      <c r="J112" s="597"/>
      <c r="K112" s="597"/>
      <c r="L112" s="597"/>
      <c r="M112" s="597"/>
      <c r="N112" s="597"/>
      <c r="O112" s="597"/>
      <c r="P112" s="592"/>
      <c r="Q112" s="592"/>
      <c r="R112" s="592"/>
      <c r="S112" s="592"/>
      <c r="T112" s="592"/>
      <c r="U112" s="592"/>
      <c r="V112" s="592"/>
      <c r="W112" s="592"/>
      <c r="X112" s="592"/>
      <c r="Y112" s="592"/>
      <c r="Z112" s="592"/>
      <c r="AA112" s="592"/>
      <c r="AB112" s="592"/>
      <c r="AC112" s="592"/>
      <c r="AD112" s="592"/>
      <c r="AE112" s="592"/>
      <c r="AF112" s="592"/>
      <c r="AG112" s="592"/>
      <c r="AH112" s="592"/>
      <c r="AI112" s="592"/>
      <c r="AJ112" s="592"/>
      <c r="AK112" s="592"/>
      <c r="AL112" s="592"/>
      <c r="AM112" s="592"/>
      <c r="AN112" s="592"/>
      <c r="AO112" s="593"/>
    </row>
    <row r="113" spans="2:41" ht="15" customHeight="1" thickBot="1">
      <c r="B113" s="592"/>
      <c r="C113" s="551"/>
      <c r="D113" s="552"/>
      <c r="E113" s="552"/>
      <c r="F113" s="552"/>
      <c r="G113" s="552"/>
      <c r="H113" s="552"/>
      <c r="I113" s="552"/>
      <c r="J113" s="552"/>
      <c r="K113" s="552"/>
      <c r="L113" s="553"/>
      <c r="N113" s="597"/>
      <c r="O113" s="597"/>
      <c r="P113" s="592"/>
      <c r="Q113" s="592"/>
      <c r="R113" s="592"/>
      <c r="S113" s="592"/>
      <c r="T113" s="592"/>
      <c r="U113" s="592"/>
      <c r="V113" s="592"/>
      <c r="W113" s="592"/>
      <c r="X113" s="592"/>
      <c r="Y113" s="592"/>
      <c r="Z113" s="592"/>
      <c r="AA113" s="592"/>
      <c r="AB113" s="592"/>
      <c r="AC113" s="592"/>
      <c r="AD113" s="592"/>
      <c r="AE113" s="592"/>
      <c r="AF113" s="592"/>
      <c r="AG113" s="592"/>
      <c r="AH113" s="592"/>
      <c r="AI113" s="592"/>
      <c r="AJ113" s="592"/>
      <c r="AK113" s="592"/>
      <c r="AL113" s="592"/>
      <c r="AM113" s="592"/>
      <c r="AN113" s="592"/>
      <c r="AO113" s="593"/>
    </row>
    <row r="114" spans="2:41" ht="21" thickTop="1">
      <c r="B114" s="592"/>
      <c r="C114" s="556"/>
      <c r="D114" s="1125" t="s">
        <v>350</v>
      </c>
      <c r="E114" s="1130"/>
      <c r="F114" s="1131"/>
      <c r="G114" s="563"/>
      <c r="H114" s="563"/>
      <c r="I114" s="563"/>
      <c r="J114" s="563"/>
      <c r="K114" s="563"/>
      <c r="L114" s="557"/>
      <c r="N114" s="597"/>
      <c r="O114" s="597"/>
      <c r="P114" s="592"/>
      <c r="Q114" s="592"/>
      <c r="R114" s="592"/>
      <c r="S114" s="592"/>
      <c r="T114" s="592"/>
      <c r="U114" s="592"/>
      <c r="V114" s="592"/>
      <c r="W114" s="592"/>
      <c r="X114" s="592"/>
      <c r="Y114" s="592"/>
      <c r="Z114" s="592"/>
      <c r="AA114" s="592"/>
      <c r="AB114" s="592"/>
      <c r="AC114" s="592"/>
      <c r="AD114" s="592"/>
      <c r="AE114" s="592"/>
      <c r="AF114" s="592"/>
      <c r="AG114" s="592"/>
      <c r="AH114" s="592"/>
      <c r="AI114" s="592"/>
      <c r="AJ114" s="592"/>
      <c r="AK114" s="592"/>
      <c r="AL114" s="592"/>
      <c r="AM114" s="592"/>
      <c r="AN114" s="592"/>
      <c r="AO114" s="593"/>
    </row>
    <row r="115" spans="2:41" ht="9.9" customHeight="1">
      <c r="B115" s="592"/>
      <c r="C115" s="556"/>
      <c r="D115" s="4"/>
      <c r="E115" s="4"/>
      <c r="F115" s="4"/>
      <c r="G115" s="4"/>
      <c r="H115" s="4"/>
      <c r="I115" s="4"/>
      <c r="J115" s="4"/>
      <c r="K115" s="4"/>
      <c r="L115" s="557"/>
      <c r="N115" s="597"/>
      <c r="O115" s="597"/>
      <c r="P115" s="592"/>
      <c r="Q115" s="592"/>
      <c r="R115" s="592"/>
      <c r="S115" s="592"/>
      <c r="T115" s="592"/>
      <c r="U115" s="592"/>
      <c r="V115" s="592"/>
      <c r="W115" s="592"/>
      <c r="X115" s="592"/>
      <c r="Y115" s="592"/>
      <c r="Z115" s="592"/>
      <c r="AA115" s="592"/>
      <c r="AB115" s="592"/>
      <c r="AC115" s="592"/>
      <c r="AD115" s="592"/>
      <c r="AE115" s="592"/>
      <c r="AF115" s="592"/>
      <c r="AG115" s="592"/>
      <c r="AH115" s="592"/>
      <c r="AI115" s="592"/>
      <c r="AJ115" s="592"/>
      <c r="AK115" s="592"/>
      <c r="AL115" s="592"/>
      <c r="AM115" s="592"/>
      <c r="AN115" s="592"/>
      <c r="AO115" s="593"/>
    </row>
    <row r="116" spans="2:41" ht="19.2">
      <c r="B116" s="592"/>
      <c r="C116" s="556"/>
      <c r="D116" s="847" t="s">
        <v>386</v>
      </c>
      <c r="E116" s="18"/>
      <c r="F116" s="18"/>
      <c r="G116" s="18"/>
      <c r="H116" s="18"/>
      <c r="I116" s="18"/>
      <c r="J116" s="18"/>
      <c r="K116" s="18"/>
      <c r="L116" s="557"/>
      <c r="N116" s="597"/>
      <c r="O116" s="597"/>
      <c r="P116" s="592"/>
      <c r="Q116" s="592"/>
      <c r="R116" s="592"/>
      <c r="S116" s="592"/>
      <c r="T116" s="592"/>
      <c r="U116" s="592"/>
      <c r="V116" s="592"/>
      <c r="W116" s="592"/>
      <c r="X116" s="592"/>
      <c r="Y116" s="592"/>
      <c r="Z116" s="592"/>
      <c r="AA116" s="592"/>
      <c r="AB116" s="592"/>
      <c r="AC116" s="592"/>
      <c r="AD116" s="592"/>
      <c r="AE116" s="592"/>
      <c r="AF116" s="592"/>
      <c r="AG116" s="592"/>
      <c r="AH116" s="592"/>
      <c r="AI116" s="592"/>
      <c r="AJ116" s="592"/>
      <c r="AK116" s="592"/>
      <c r="AL116" s="592"/>
      <c r="AM116" s="592"/>
      <c r="AN116" s="592"/>
      <c r="AO116" s="593"/>
    </row>
    <row r="117" spans="2:41" ht="8.1" customHeight="1">
      <c r="B117" s="592"/>
      <c r="C117" s="556"/>
      <c r="D117" s="62"/>
      <c r="E117" s="18"/>
      <c r="F117" s="18"/>
      <c r="G117" s="18"/>
      <c r="H117" s="18"/>
      <c r="I117" s="18"/>
      <c r="J117" s="18"/>
      <c r="K117" s="18"/>
      <c r="L117" s="557"/>
      <c r="N117" s="597"/>
      <c r="O117" s="597"/>
      <c r="P117" s="592"/>
      <c r="Q117" s="592"/>
      <c r="R117" s="592"/>
      <c r="S117" s="592"/>
      <c r="T117" s="592"/>
      <c r="U117" s="592"/>
      <c r="V117" s="592"/>
      <c r="W117" s="592"/>
      <c r="X117" s="592"/>
      <c r="Y117" s="592"/>
      <c r="Z117" s="592"/>
      <c r="AA117" s="592"/>
      <c r="AB117" s="592"/>
      <c r="AC117" s="592"/>
      <c r="AD117" s="592"/>
      <c r="AE117" s="592"/>
      <c r="AF117" s="592"/>
      <c r="AG117" s="592"/>
      <c r="AH117" s="592"/>
      <c r="AI117" s="592"/>
      <c r="AJ117" s="592"/>
      <c r="AK117" s="592"/>
      <c r="AL117" s="592"/>
      <c r="AM117" s="592"/>
      <c r="AN117" s="592"/>
      <c r="AO117" s="593"/>
    </row>
    <row r="118" spans="2:41" ht="19.5" customHeight="1">
      <c r="B118" s="592"/>
      <c r="C118" s="556"/>
      <c r="D118" s="63" t="s">
        <v>389</v>
      </c>
      <c r="E118" s="18"/>
      <c r="F118" s="18"/>
      <c r="G118" s="18"/>
      <c r="H118" s="18"/>
      <c r="I118" s="18"/>
      <c r="J118" s="18"/>
      <c r="K118" s="18"/>
      <c r="L118" s="557"/>
      <c r="N118" s="597"/>
      <c r="O118" s="597"/>
      <c r="P118" s="592"/>
      <c r="Q118" s="592"/>
      <c r="R118" s="592"/>
      <c r="S118" s="592"/>
      <c r="T118" s="592"/>
      <c r="U118" s="592"/>
      <c r="V118" s="592"/>
      <c r="W118" s="592"/>
      <c r="X118" s="592"/>
      <c r="Y118" s="592"/>
      <c r="Z118" s="592"/>
      <c r="AA118" s="592"/>
      <c r="AB118" s="592"/>
      <c r="AC118" s="592"/>
      <c r="AD118" s="592"/>
      <c r="AE118" s="592"/>
      <c r="AF118" s="592"/>
      <c r="AG118" s="592"/>
      <c r="AH118" s="592"/>
      <c r="AI118" s="592"/>
      <c r="AJ118" s="592"/>
      <c r="AK118" s="592"/>
      <c r="AL118" s="592"/>
      <c r="AM118" s="592"/>
      <c r="AN118" s="592"/>
      <c r="AO118" s="593"/>
    </row>
    <row r="119" spans="2:41" ht="12.9" customHeight="1">
      <c r="B119" s="592"/>
      <c r="C119" s="556"/>
      <c r="D119" s="70" t="s">
        <v>361</v>
      </c>
      <c r="E119" s="18"/>
      <c r="F119" s="18"/>
      <c r="G119" s="18"/>
      <c r="H119" s="18"/>
      <c r="I119" s="18"/>
      <c r="J119" s="18"/>
      <c r="K119" s="18"/>
      <c r="L119" s="557"/>
      <c r="N119" s="597"/>
      <c r="O119" s="597"/>
      <c r="P119" s="592"/>
      <c r="Q119" s="592"/>
      <c r="R119" s="592"/>
      <c r="S119" s="592"/>
      <c r="T119" s="592"/>
      <c r="U119" s="592"/>
      <c r="V119" s="592"/>
      <c r="W119" s="592"/>
      <c r="X119" s="592"/>
      <c r="Y119" s="592"/>
      <c r="Z119" s="592"/>
      <c r="AA119" s="592"/>
      <c r="AB119" s="592"/>
      <c r="AC119" s="592"/>
      <c r="AD119" s="592"/>
      <c r="AE119" s="592"/>
      <c r="AF119" s="592"/>
      <c r="AG119" s="592"/>
      <c r="AH119" s="592"/>
      <c r="AI119" s="592"/>
      <c r="AJ119" s="592"/>
      <c r="AK119" s="592"/>
      <c r="AL119" s="592"/>
      <c r="AM119" s="592"/>
      <c r="AN119" s="592"/>
      <c r="AO119" s="593"/>
    </row>
    <row r="120" spans="2:41" ht="5.0999999999999996" customHeight="1">
      <c r="B120" s="592"/>
      <c r="C120" s="556"/>
      <c r="D120" s="65"/>
      <c r="E120" s="18"/>
      <c r="F120" s="18"/>
      <c r="G120" s="18"/>
      <c r="H120" s="18"/>
      <c r="I120" s="18"/>
      <c r="J120" s="18"/>
      <c r="K120" s="18"/>
      <c r="L120" s="557"/>
      <c r="N120" s="597"/>
      <c r="O120" s="597"/>
      <c r="P120" s="592"/>
      <c r="Q120" s="592"/>
      <c r="R120" s="592"/>
      <c r="S120" s="592"/>
      <c r="T120" s="592"/>
      <c r="U120" s="592"/>
      <c r="V120" s="592"/>
      <c r="W120" s="592"/>
      <c r="X120" s="592"/>
      <c r="Y120" s="592"/>
      <c r="Z120" s="592"/>
      <c r="AA120" s="592"/>
      <c r="AB120" s="592"/>
      <c r="AC120" s="592"/>
      <c r="AD120" s="592"/>
      <c r="AE120" s="592"/>
      <c r="AF120" s="592"/>
      <c r="AG120" s="592"/>
      <c r="AH120" s="592"/>
      <c r="AI120" s="592"/>
      <c r="AJ120" s="592"/>
      <c r="AK120" s="592"/>
      <c r="AL120" s="592"/>
      <c r="AM120" s="592"/>
      <c r="AN120" s="592"/>
      <c r="AO120" s="593"/>
    </row>
    <row r="121" spans="2:41" ht="12.9" customHeight="1">
      <c r="B121" s="592"/>
      <c r="C121" s="556"/>
      <c r="D121" s="610" t="s">
        <v>390</v>
      </c>
      <c r="E121" s="18"/>
      <c r="F121" s="18"/>
      <c r="G121" s="18"/>
      <c r="H121" s="18"/>
      <c r="I121" s="18"/>
      <c r="J121" s="18"/>
      <c r="K121" s="18"/>
      <c r="L121" s="557"/>
      <c r="N121" s="597"/>
      <c r="O121" s="597"/>
      <c r="P121" s="592"/>
      <c r="Q121" s="592"/>
      <c r="R121" s="592"/>
      <c r="S121" s="592"/>
      <c r="T121" s="592"/>
      <c r="U121" s="592"/>
      <c r="V121" s="592"/>
      <c r="W121" s="592"/>
      <c r="X121" s="592"/>
      <c r="Y121" s="592"/>
      <c r="Z121" s="592"/>
      <c r="AA121" s="592"/>
      <c r="AB121" s="592"/>
      <c r="AC121" s="592"/>
      <c r="AD121" s="592"/>
      <c r="AE121" s="592"/>
      <c r="AF121" s="592"/>
      <c r="AG121" s="592"/>
      <c r="AH121" s="592"/>
      <c r="AI121" s="592"/>
      <c r="AJ121" s="592"/>
      <c r="AK121" s="592"/>
      <c r="AL121" s="592"/>
      <c r="AM121" s="592"/>
      <c r="AN121" s="592"/>
      <c r="AO121" s="593"/>
    </row>
    <row r="122" spans="2:41" ht="12.9" customHeight="1">
      <c r="B122" s="592"/>
      <c r="C122" s="556"/>
      <c r="D122" s="70" t="s">
        <v>351</v>
      </c>
      <c r="E122" s="18"/>
      <c r="F122" s="18"/>
      <c r="G122" s="18"/>
      <c r="H122" s="18"/>
      <c r="I122" s="18"/>
      <c r="J122" s="18"/>
      <c r="K122" s="18"/>
      <c r="L122" s="557"/>
      <c r="N122" s="597"/>
      <c r="O122" s="597"/>
      <c r="P122" s="592"/>
      <c r="Q122" s="592"/>
      <c r="R122" s="592"/>
      <c r="S122" s="592"/>
      <c r="T122" s="592"/>
      <c r="U122" s="592"/>
      <c r="V122" s="592"/>
      <c r="W122" s="592"/>
      <c r="X122" s="592"/>
      <c r="Y122" s="592"/>
      <c r="Z122" s="592"/>
      <c r="AA122" s="592"/>
      <c r="AB122" s="592"/>
      <c r="AC122" s="592"/>
      <c r="AD122" s="592"/>
      <c r="AE122" s="592"/>
      <c r="AF122" s="592"/>
      <c r="AG122" s="592"/>
      <c r="AH122" s="592"/>
      <c r="AI122" s="592"/>
      <c r="AJ122" s="592"/>
      <c r="AK122" s="592"/>
      <c r="AL122" s="592"/>
      <c r="AM122" s="592"/>
      <c r="AN122" s="592"/>
      <c r="AO122" s="593"/>
    </row>
    <row r="123" spans="2:41" ht="5.0999999999999996" customHeight="1">
      <c r="B123" s="592"/>
      <c r="C123" s="556"/>
      <c r="D123" s="65"/>
      <c r="E123" s="18"/>
      <c r="F123" s="18"/>
      <c r="G123" s="18"/>
      <c r="H123" s="18"/>
      <c r="I123" s="18"/>
      <c r="J123" s="18"/>
      <c r="K123" s="18"/>
      <c r="L123" s="557"/>
      <c r="N123" s="597"/>
      <c r="O123" s="597"/>
      <c r="P123" s="592"/>
      <c r="Q123" s="592"/>
      <c r="R123" s="592"/>
      <c r="S123" s="592"/>
      <c r="T123" s="592"/>
      <c r="U123" s="592"/>
      <c r="V123" s="592"/>
      <c r="W123" s="592"/>
      <c r="X123" s="592"/>
      <c r="Y123" s="592"/>
      <c r="Z123" s="592"/>
      <c r="AA123" s="592"/>
      <c r="AB123" s="592"/>
      <c r="AC123" s="592"/>
      <c r="AD123" s="592"/>
      <c r="AE123" s="592"/>
      <c r="AF123" s="592"/>
      <c r="AG123" s="592"/>
      <c r="AH123" s="592"/>
      <c r="AI123" s="592"/>
      <c r="AJ123" s="592"/>
      <c r="AK123" s="592"/>
      <c r="AL123" s="592"/>
      <c r="AM123" s="592"/>
      <c r="AN123" s="592"/>
      <c r="AO123" s="593"/>
    </row>
    <row r="124" spans="2:41" ht="12.9" customHeight="1">
      <c r="B124" s="592"/>
      <c r="C124" s="556"/>
      <c r="D124" s="611" t="s">
        <v>391</v>
      </c>
      <c r="E124" s="18"/>
      <c r="F124" s="18"/>
      <c r="G124" s="18"/>
      <c r="H124" s="18"/>
      <c r="I124" s="18"/>
      <c r="J124" s="18"/>
      <c r="K124" s="18"/>
      <c r="L124" s="557"/>
      <c r="N124" s="597"/>
      <c r="O124" s="597"/>
      <c r="P124" s="592"/>
      <c r="Q124" s="592"/>
      <c r="R124" s="592"/>
      <c r="S124" s="592"/>
      <c r="T124" s="592"/>
      <c r="U124" s="592"/>
      <c r="V124" s="592"/>
      <c r="W124" s="592"/>
      <c r="X124" s="592"/>
      <c r="Y124" s="592"/>
      <c r="Z124" s="592"/>
      <c r="AA124" s="592"/>
      <c r="AB124" s="592"/>
      <c r="AC124" s="592"/>
      <c r="AD124" s="592"/>
      <c r="AE124" s="592"/>
      <c r="AF124" s="592"/>
      <c r="AG124" s="592"/>
      <c r="AH124" s="592"/>
      <c r="AI124" s="592"/>
      <c r="AJ124" s="592"/>
      <c r="AK124" s="592"/>
      <c r="AL124" s="592"/>
      <c r="AM124" s="592"/>
      <c r="AN124" s="592"/>
      <c r="AO124" s="593"/>
    </row>
    <row r="125" spans="2:41" ht="12.9" customHeight="1">
      <c r="B125" s="592"/>
      <c r="C125" s="556"/>
      <c r="D125" s="70" t="s">
        <v>352</v>
      </c>
      <c r="E125" s="18"/>
      <c r="F125" s="18"/>
      <c r="G125" s="18"/>
      <c r="H125" s="18"/>
      <c r="I125" s="18"/>
      <c r="J125" s="18"/>
      <c r="K125" s="18"/>
      <c r="L125" s="557"/>
      <c r="N125" s="597"/>
      <c r="O125" s="597"/>
      <c r="P125" s="592"/>
      <c r="Q125" s="592"/>
      <c r="R125" s="592"/>
      <c r="S125" s="592"/>
      <c r="T125" s="592"/>
      <c r="U125" s="592"/>
      <c r="V125" s="592"/>
      <c r="W125" s="592"/>
      <c r="X125" s="592"/>
      <c r="Y125" s="592"/>
      <c r="Z125" s="592"/>
      <c r="AA125" s="592"/>
      <c r="AB125" s="592"/>
      <c r="AC125" s="592"/>
      <c r="AD125" s="592"/>
      <c r="AE125" s="592"/>
      <c r="AF125" s="592"/>
      <c r="AG125" s="592"/>
      <c r="AH125" s="592"/>
      <c r="AI125" s="592"/>
      <c r="AJ125" s="592"/>
      <c r="AK125" s="592"/>
      <c r="AL125" s="592"/>
      <c r="AM125" s="592"/>
      <c r="AN125" s="592"/>
      <c r="AO125" s="593"/>
    </row>
    <row r="126" spans="2:41" ht="5.0999999999999996" customHeight="1">
      <c r="B126" s="592"/>
      <c r="C126" s="556"/>
      <c r="D126" s="65"/>
      <c r="E126" s="18"/>
      <c r="F126" s="18"/>
      <c r="G126" s="18"/>
      <c r="H126" s="18"/>
      <c r="I126" s="18"/>
      <c r="J126" s="18"/>
      <c r="K126" s="18"/>
      <c r="L126" s="557"/>
      <c r="N126" s="597"/>
      <c r="O126" s="597"/>
      <c r="P126" s="592"/>
      <c r="Q126" s="592"/>
      <c r="R126" s="592"/>
      <c r="S126" s="592"/>
      <c r="T126" s="592"/>
      <c r="U126" s="592"/>
      <c r="V126" s="592"/>
      <c r="W126" s="592"/>
      <c r="X126" s="592"/>
      <c r="Y126" s="592"/>
      <c r="Z126" s="592"/>
      <c r="AA126" s="592"/>
      <c r="AB126" s="592"/>
      <c r="AC126" s="592"/>
      <c r="AD126" s="592"/>
      <c r="AE126" s="592"/>
      <c r="AF126" s="592"/>
      <c r="AG126" s="592"/>
      <c r="AH126" s="592"/>
      <c r="AI126" s="592"/>
      <c r="AJ126" s="592"/>
      <c r="AK126" s="592"/>
      <c r="AL126" s="592"/>
      <c r="AM126" s="592"/>
      <c r="AN126" s="592"/>
      <c r="AO126" s="593"/>
    </row>
    <row r="127" spans="2:41" ht="12.9" customHeight="1">
      <c r="B127" s="592"/>
      <c r="C127" s="556"/>
      <c r="D127" s="611" t="s">
        <v>392</v>
      </c>
      <c r="E127" s="18"/>
      <c r="F127" s="18"/>
      <c r="G127" s="18"/>
      <c r="H127" s="18"/>
      <c r="I127" s="18"/>
      <c r="J127" s="18"/>
      <c r="K127" s="18"/>
      <c r="L127" s="557"/>
      <c r="N127" s="597"/>
      <c r="O127" s="597"/>
      <c r="P127" s="592"/>
      <c r="Q127" s="592"/>
      <c r="R127" s="592"/>
      <c r="S127" s="592"/>
      <c r="T127" s="592"/>
      <c r="U127" s="592"/>
      <c r="V127" s="592"/>
      <c r="W127" s="592"/>
      <c r="X127" s="592"/>
      <c r="Y127" s="592"/>
      <c r="Z127" s="592"/>
      <c r="AA127" s="592"/>
      <c r="AB127" s="592"/>
      <c r="AC127" s="592"/>
      <c r="AD127" s="592"/>
      <c r="AE127" s="592"/>
      <c r="AF127" s="592"/>
      <c r="AG127" s="592"/>
      <c r="AH127" s="592"/>
      <c r="AI127" s="592"/>
      <c r="AJ127" s="592"/>
      <c r="AK127" s="592"/>
      <c r="AL127" s="592"/>
      <c r="AM127" s="592"/>
      <c r="AN127" s="592"/>
      <c r="AO127" s="593"/>
    </row>
    <row r="128" spans="2:41" ht="12.9" customHeight="1">
      <c r="B128" s="592"/>
      <c r="C128" s="556"/>
      <c r="D128" s="65" t="s">
        <v>353</v>
      </c>
      <c r="E128" s="18"/>
      <c r="F128" s="18"/>
      <c r="G128" s="18"/>
      <c r="H128" s="18"/>
      <c r="I128" s="18"/>
      <c r="J128" s="18"/>
      <c r="K128" s="18"/>
      <c r="L128" s="557"/>
      <c r="N128" s="597"/>
      <c r="O128" s="597"/>
      <c r="P128" s="592"/>
      <c r="Q128" s="592"/>
      <c r="R128" s="592"/>
      <c r="S128" s="592"/>
      <c r="T128" s="592"/>
      <c r="U128" s="592"/>
      <c r="V128" s="592"/>
      <c r="W128" s="592"/>
      <c r="X128" s="592"/>
      <c r="Y128" s="592"/>
      <c r="Z128" s="592"/>
      <c r="AA128" s="592"/>
      <c r="AB128" s="592"/>
      <c r="AC128" s="592"/>
      <c r="AD128" s="592"/>
      <c r="AE128" s="592"/>
      <c r="AF128" s="592"/>
      <c r="AG128" s="592"/>
      <c r="AH128" s="592"/>
      <c r="AI128" s="592"/>
      <c r="AJ128" s="592"/>
      <c r="AK128" s="592"/>
      <c r="AL128" s="592"/>
      <c r="AM128" s="592"/>
      <c r="AN128" s="592"/>
      <c r="AO128" s="593"/>
    </row>
    <row r="129" spans="2:41" ht="5.0999999999999996" customHeight="1">
      <c r="B129" s="592"/>
      <c r="C129" s="556"/>
      <c r="D129" s="65"/>
      <c r="E129" s="18"/>
      <c r="F129" s="18"/>
      <c r="G129" s="18"/>
      <c r="H129" s="18"/>
      <c r="I129" s="18"/>
      <c r="J129" s="18"/>
      <c r="K129" s="18"/>
      <c r="L129" s="557"/>
      <c r="N129" s="597"/>
      <c r="O129" s="597"/>
      <c r="P129" s="592"/>
      <c r="Q129" s="592"/>
      <c r="R129" s="592"/>
      <c r="S129" s="592"/>
      <c r="T129" s="592"/>
      <c r="U129" s="592"/>
      <c r="V129" s="592"/>
      <c r="W129" s="592"/>
      <c r="X129" s="592"/>
      <c r="Y129" s="592"/>
      <c r="Z129" s="592"/>
      <c r="AA129" s="592"/>
      <c r="AB129" s="592"/>
      <c r="AC129" s="592"/>
      <c r="AD129" s="592"/>
      <c r="AE129" s="592"/>
      <c r="AF129" s="592"/>
      <c r="AG129" s="592"/>
      <c r="AH129" s="592"/>
      <c r="AI129" s="592"/>
      <c r="AJ129" s="592"/>
      <c r="AK129" s="592"/>
      <c r="AL129" s="592"/>
      <c r="AM129" s="592"/>
      <c r="AN129" s="592"/>
      <c r="AO129" s="593"/>
    </row>
    <row r="130" spans="2:41" ht="12.9" customHeight="1">
      <c r="B130" s="592"/>
      <c r="C130" s="556"/>
      <c r="D130" s="611" t="s">
        <v>480</v>
      </c>
      <c r="E130" s="18"/>
      <c r="F130" s="18"/>
      <c r="G130" s="18"/>
      <c r="H130" s="18"/>
      <c r="I130" s="18"/>
      <c r="J130" s="18"/>
      <c r="K130" s="18"/>
      <c r="L130" s="557"/>
      <c r="N130" s="597"/>
      <c r="O130" s="597"/>
      <c r="P130" s="592"/>
      <c r="Q130" s="592"/>
      <c r="R130" s="592"/>
      <c r="S130" s="592"/>
      <c r="T130" s="592"/>
      <c r="U130" s="592"/>
      <c r="V130" s="592"/>
      <c r="W130" s="592"/>
      <c r="X130" s="592"/>
      <c r="Y130" s="592"/>
      <c r="Z130" s="592"/>
      <c r="AA130" s="592"/>
      <c r="AB130" s="592"/>
      <c r="AC130" s="592"/>
      <c r="AD130" s="592"/>
      <c r="AE130" s="592"/>
      <c r="AF130" s="592"/>
      <c r="AG130" s="592"/>
      <c r="AH130" s="592"/>
      <c r="AI130" s="592"/>
      <c r="AJ130" s="592"/>
      <c r="AK130" s="592"/>
      <c r="AL130" s="592"/>
      <c r="AM130" s="592"/>
      <c r="AN130" s="592"/>
      <c r="AO130" s="593"/>
    </row>
    <row r="131" spans="2:41" ht="12.9" customHeight="1">
      <c r="B131" s="592"/>
      <c r="C131" s="556"/>
      <c r="D131" s="65" t="s">
        <v>354</v>
      </c>
      <c r="E131" s="18"/>
      <c r="F131" s="18"/>
      <c r="G131" s="18"/>
      <c r="H131" s="18"/>
      <c r="I131" s="18"/>
      <c r="J131" s="18"/>
      <c r="K131" s="18"/>
      <c r="L131" s="557"/>
      <c r="N131" s="597"/>
      <c r="O131" s="597"/>
      <c r="P131" s="592"/>
      <c r="Q131" s="592"/>
      <c r="R131" s="592"/>
      <c r="S131" s="592"/>
      <c r="T131" s="592"/>
      <c r="U131" s="592"/>
      <c r="V131" s="592"/>
      <c r="W131" s="592"/>
      <c r="X131" s="592"/>
      <c r="Y131" s="592"/>
      <c r="Z131" s="592"/>
      <c r="AA131" s="592"/>
      <c r="AB131" s="592"/>
      <c r="AC131" s="592"/>
      <c r="AD131" s="592"/>
      <c r="AE131" s="592"/>
      <c r="AF131" s="592"/>
      <c r="AG131" s="592"/>
      <c r="AH131" s="592"/>
      <c r="AI131" s="592"/>
      <c r="AJ131" s="592"/>
      <c r="AK131" s="592"/>
      <c r="AL131" s="592"/>
      <c r="AM131" s="592"/>
      <c r="AN131" s="592"/>
      <c r="AO131" s="593"/>
    </row>
    <row r="132" spans="2:41" ht="5.0999999999999996" customHeight="1">
      <c r="B132" s="592"/>
      <c r="C132" s="556"/>
      <c r="D132" s="65"/>
      <c r="E132" s="18"/>
      <c r="F132" s="18"/>
      <c r="G132" s="18"/>
      <c r="H132" s="18"/>
      <c r="I132" s="18"/>
      <c r="J132" s="18"/>
      <c r="K132" s="18"/>
      <c r="L132" s="557"/>
      <c r="N132" s="597"/>
      <c r="O132" s="597"/>
      <c r="P132" s="592"/>
      <c r="Q132" s="592"/>
      <c r="R132" s="592"/>
      <c r="S132" s="592"/>
      <c r="T132" s="592"/>
      <c r="U132" s="592"/>
      <c r="V132" s="592"/>
      <c r="W132" s="592"/>
      <c r="X132" s="592"/>
      <c r="Y132" s="592"/>
      <c r="Z132" s="592"/>
      <c r="AA132" s="592"/>
      <c r="AB132" s="592"/>
      <c r="AC132" s="592"/>
      <c r="AD132" s="592"/>
      <c r="AE132" s="592"/>
      <c r="AF132" s="592"/>
      <c r="AG132" s="592"/>
      <c r="AH132" s="592"/>
      <c r="AI132" s="592"/>
      <c r="AJ132" s="592"/>
      <c r="AK132" s="592"/>
      <c r="AL132" s="592"/>
      <c r="AM132" s="592"/>
      <c r="AN132" s="592"/>
      <c r="AO132" s="593"/>
    </row>
    <row r="133" spans="2:41" ht="12.9" customHeight="1">
      <c r="B133" s="592"/>
      <c r="C133" s="556"/>
      <c r="D133" s="611" t="s">
        <v>481</v>
      </c>
      <c r="E133" s="18"/>
      <c r="F133" s="18"/>
      <c r="G133" s="18"/>
      <c r="H133" s="18"/>
      <c r="I133" s="18"/>
      <c r="J133" s="18"/>
      <c r="K133" s="18"/>
      <c r="L133" s="557"/>
      <c r="N133" s="597"/>
      <c r="O133" s="597"/>
      <c r="P133" s="592"/>
      <c r="Q133" s="592"/>
      <c r="R133" s="592"/>
      <c r="S133" s="592"/>
      <c r="T133" s="592"/>
      <c r="U133" s="592"/>
      <c r="V133" s="592"/>
      <c r="W133" s="592"/>
      <c r="X133" s="592"/>
      <c r="Y133" s="592"/>
      <c r="Z133" s="592"/>
      <c r="AA133" s="592"/>
      <c r="AB133" s="592"/>
      <c r="AC133" s="592"/>
      <c r="AD133" s="592"/>
      <c r="AE133" s="592"/>
      <c r="AF133" s="592"/>
      <c r="AG133" s="592"/>
      <c r="AH133" s="592"/>
      <c r="AI133" s="592"/>
      <c r="AJ133" s="592"/>
      <c r="AK133" s="592"/>
      <c r="AL133" s="592"/>
      <c r="AM133" s="592"/>
      <c r="AN133" s="592"/>
      <c r="AO133" s="593"/>
    </row>
    <row r="134" spans="2:41" ht="12.9" customHeight="1">
      <c r="B134" s="592"/>
      <c r="C134" s="556"/>
      <c r="D134" s="65" t="s">
        <v>360</v>
      </c>
      <c r="E134" s="18"/>
      <c r="F134" s="18"/>
      <c r="G134" s="18"/>
      <c r="H134" s="18"/>
      <c r="I134" s="18"/>
      <c r="J134" s="18"/>
      <c r="K134" s="18"/>
      <c r="L134" s="557"/>
      <c r="N134" s="597"/>
      <c r="O134" s="597"/>
      <c r="P134" s="592"/>
      <c r="Q134" s="592"/>
      <c r="R134" s="592"/>
      <c r="S134" s="592"/>
      <c r="T134" s="592"/>
      <c r="U134" s="592"/>
      <c r="V134" s="592"/>
      <c r="W134" s="592"/>
      <c r="X134" s="592"/>
      <c r="Y134" s="592"/>
      <c r="Z134" s="592"/>
      <c r="AA134" s="592"/>
      <c r="AB134" s="592"/>
      <c r="AC134" s="592"/>
      <c r="AD134" s="592"/>
      <c r="AE134" s="592"/>
      <c r="AF134" s="592"/>
      <c r="AG134" s="592"/>
      <c r="AH134" s="592"/>
      <c r="AI134" s="592"/>
      <c r="AJ134" s="592"/>
      <c r="AK134" s="592"/>
      <c r="AL134" s="592"/>
      <c r="AM134" s="592"/>
      <c r="AN134" s="592"/>
      <c r="AO134" s="593"/>
    </row>
    <row r="135" spans="2:41" ht="5.0999999999999996" customHeight="1">
      <c r="B135" s="592"/>
      <c r="C135" s="556"/>
      <c r="D135" s="567"/>
      <c r="E135" s="18"/>
      <c r="F135" s="18"/>
      <c r="G135" s="18"/>
      <c r="H135" s="18"/>
      <c r="I135" s="18"/>
      <c r="J135" s="18"/>
      <c r="K135" s="18"/>
      <c r="L135" s="557"/>
      <c r="N135" s="597"/>
      <c r="O135" s="597"/>
      <c r="P135" s="592"/>
      <c r="Q135" s="592"/>
      <c r="R135" s="592"/>
      <c r="S135" s="592"/>
      <c r="T135" s="592"/>
      <c r="U135" s="592"/>
      <c r="V135" s="592"/>
      <c r="W135" s="592"/>
      <c r="X135" s="592"/>
      <c r="Y135" s="592"/>
      <c r="Z135" s="592"/>
      <c r="AA135" s="592"/>
      <c r="AB135" s="592"/>
      <c r="AC135" s="592"/>
      <c r="AD135" s="592"/>
      <c r="AE135" s="592"/>
      <c r="AF135" s="592"/>
      <c r="AG135" s="592"/>
      <c r="AH135" s="592"/>
      <c r="AI135" s="592"/>
      <c r="AJ135" s="592"/>
      <c r="AK135" s="592"/>
      <c r="AL135" s="592"/>
      <c r="AM135" s="592"/>
      <c r="AN135" s="592"/>
      <c r="AO135" s="593"/>
    </row>
    <row r="136" spans="2:41" ht="12.9" customHeight="1">
      <c r="B136" s="592"/>
      <c r="C136" s="556"/>
      <c r="D136" s="611" t="s">
        <v>482</v>
      </c>
      <c r="E136" s="575"/>
      <c r="F136" s="575"/>
      <c r="G136" s="575"/>
      <c r="H136" s="575"/>
      <c r="I136" s="18"/>
      <c r="J136" s="18"/>
      <c r="K136" s="18"/>
      <c r="L136" s="557"/>
      <c r="N136" s="597"/>
      <c r="O136" s="597"/>
      <c r="P136" s="592"/>
      <c r="Q136" s="592"/>
      <c r="R136" s="592"/>
      <c r="S136" s="592"/>
      <c r="T136" s="592"/>
      <c r="U136" s="592"/>
      <c r="V136" s="592"/>
      <c r="W136" s="592"/>
      <c r="X136" s="592"/>
      <c r="Y136" s="592"/>
      <c r="Z136" s="592"/>
      <c r="AA136" s="592"/>
      <c r="AB136" s="592"/>
      <c r="AC136" s="592"/>
      <c r="AD136" s="592"/>
      <c r="AE136" s="592"/>
      <c r="AF136" s="592"/>
      <c r="AG136" s="592"/>
      <c r="AH136" s="592"/>
      <c r="AI136" s="592"/>
      <c r="AJ136" s="592"/>
      <c r="AK136" s="592"/>
      <c r="AL136" s="592"/>
      <c r="AM136" s="592"/>
      <c r="AN136" s="592"/>
      <c r="AO136" s="593"/>
    </row>
    <row r="137" spans="2:41" ht="12.9" customHeight="1">
      <c r="B137" s="592"/>
      <c r="C137" s="556"/>
      <c r="D137" s="65" t="s">
        <v>355</v>
      </c>
      <c r="E137" s="575"/>
      <c r="F137" s="575"/>
      <c r="G137" s="575"/>
      <c r="H137" s="575"/>
      <c r="I137" s="18"/>
      <c r="J137" s="18"/>
      <c r="K137" s="18"/>
      <c r="L137" s="557"/>
      <c r="N137" s="597"/>
      <c r="O137" s="597"/>
      <c r="P137" s="592"/>
      <c r="Q137" s="592"/>
      <c r="R137" s="592"/>
      <c r="S137" s="592"/>
      <c r="T137" s="592"/>
      <c r="U137" s="592"/>
      <c r="V137" s="592"/>
      <c r="W137" s="592"/>
      <c r="X137" s="592"/>
      <c r="Y137" s="592"/>
      <c r="Z137" s="592"/>
      <c r="AA137" s="592"/>
      <c r="AB137" s="592"/>
      <c r="AC137" s="592"/>
      <c r="AD137" s="592"/>
      <c r="AE137" s="592"/>
      <c r="AF137" s="592"/>
      <c r="AG137" s="592"/>
      <c r="AH137" s="592"/>
      <c r="AI137" s="592"/>
      <c r="AJ137" s="592"/>
      <c r="AK137" s="592"/>
      <c r="AL137" s="592"/>
      <c r="AM137" s="592"/>
      <c r="AN137" s="592"/>
      <c r="AO137" s="593"/>
    </row>
    <row r="138" spans="2:41" ht="21" thickBot="1">
      <c r="B138" s="592"/>
      <c r="C138" s="556"/>
      <c r="D138" s="19"/>
      <c r="E138" s="18"/>
      <c r="F138" s="18"/>
      <c r="G138" s="18"/>
      <c r="H138" s="18"/>
      <c r="I138" s="18"/>
      <c r="J138" s="18"/>
      <c r="K138" s="18"/>
      <c r="L138" s="557"/>
      <c r="N138" s="597"/>
      <c r="O138" s="597"/>
      <c r="P138" s="592"/>
      <c r="Q138" s="592"/>
      <c r="R138" s="592"/>
      <c r="S138" s="592"/>
      <c r="T138" s="592"/>
      <c r="U138" s="592"/>
      <c r="V138" s="592"/>
      <c r="W138" s="592"/>
      <c r="X138" s="592"/>
      <c r="Y138" s="592"/>
      <c r="Z138" s="592"/>
      <c r="AA138" s="592"/>
      <c r="AB138" s="592"/>
      <c r="AC138" s="592"/>
      <c r="AD138" s="592"/>
      <c r="AE138" s="592"/>
      <c r="AF138" s="592"/>
      <c r="AG138" s="592"/>
      <c r="AH138" s="592"/>
      <c r="AI138" s="592"/>
      <c r="AJ138" s="592"/>
      <c r="AK138" s="592"/>
      <c r="AL138" s="592"/>
      <c r="AM138" s="592"/>
      <c r="AN138" s="592"/>
      <c r="AO138" s="593"/>
    </row>
    <row r="139" spans="2:41" ht="21" thickTop="1">
      <c r="B139" s="592"/>
      <c r="C139" s="570"/>
      <c r="D139" s="1125" t="s">
        <v>356</v>
      </c>
      <c r="E139" s="1130"/>
      <c r="F139" s="1131"/>
      <c r="G139" s="568"/>
      <c r="H139" s="563"/>
      <c r="I139" s="563"/>
      <c r="J139" s="563"/>
      <c r="K139" s="563"/>
      <c r="L139" s="569"/>
      <c r="N139" s="597"/>
      <c r="O139" s="597"/>
      <c r="P139" s="592"/>
      <c r="Q139" s="592"/>
      <c r="R139" s="592"/>
      <c r="S139" s="592"/>
      <c r="T139" s="592"/>
      <c r="U139" s="592"/>
      <c r="V139" s="592"/>
      <c r="W139" s="592"/>
      <c r="X139" s="592"/>
      <c r="Y139" s="592"/>
      <c r="Z139" s="592"/>
      <c r="AA139" s="592"/>
      <c r="AB139" s="592"/>
      <c r="AC139" s="592"/>
      <c r="AD139" s="592"/>
      <c r="AE139" s="592"/>
      <c r="AF139" s="592"/>
      <c r="AG139" s="592"/>
      <c r="AH139" s="592"/>
      <c r="AI139" s="592"/>
      <c r="AJ139" s="592"/>
      <c r="AK139" s="592"/>
      <c r="AL139" s="592"/>
      <c r="AM139" s="592"/>
      <c r="AN139" s="592"/>
      <c r="AO139" s="593"/>
    </row>
    <row r="140" spans="2:41" ht="12.75" customHeight="1">
      <c r="B140" s="592"/>
      <c r="C140" s="558"/>
      <c r="D140" s="547"/>
      <c r="E140" s="546"/>
      <c r="F140" s="546"/>
      <c r="G140" s="546"/>
      <c r="H140" s="546"/>
      <c r="I140" s="546"/>
      <c r="J140" s="546"/>
      <c r="K140" s="546"/>
      <c r="L140" s="559"/>
      <c r="N140" s="597"/>
      <c r="O140" s="597"/>
      <c r="P140" s="592"/>
      <c r="Q140" s="592"/>
      <c r="R140" s="592"/>
      <c r="S140" s="592"/>
      <c r="T140" s="592"/>
      <c r="U140" s="592"/>
      <c r="V140" s="592"/>
      <c r="W140" s="592"/>
      <c r="X140" s="592"/>
      <c r="Y140" s="592"/>
      <c r="Z140" s="592"/>
      <c r="AA140" s="592"/>
      <c r="AB140" s="592"/>
      <c r="AC140" s="592"/>
      <c r="AD140" s="592"/>
      <c r="AE140" s="592"/>
      <c r="AF140" s="592"/>
      <c r="AG140" s="592"/>
      <c r="AH140" s="592"/>
      <c r="AI140" s="592"/>
      <c r="AJ140" s="592"/>
      <c r="AK140" s="592"/>
      <c r="AL140" s="592"/>
      <c r="AM140" s="592"/>
      <c r="AN140" s="592"/>
      <c r="AO140" s="593"/>
    </row>
    <row r="141" spans="2:41" ht="15" customHeight="1">
      <c r="B141" s="592"/>
      <c r="C141" s="558"/>
      <c r="D141" s="850" t="s">
        <v>357</v>
      </c>
      <c r="E141" s="546"/>
      <c r="F141" s="546"/>
      <c r="G141" s="546"/>
      <c r="H141" s="546"/>
      <c r="I141" s="546"/>
      <c r="J141" s="546"/>
      <c r="K141" s="546"/>
      <c r="L141" s="559"/>
      <c r="N141" s="597"/>
      <c r="O141" s="597"/>
      <c r="P141" s="592"/>
      <c r="Q141" s="592"/>
      <c r="R141" s="592"/>
      <c r="S141" s="592"/>
      <c r="T141" s="592"/>
      <c r="U141" s="592"/>
      <c r="V141" s="592"/>
      <c r="W141" s="592"/>
      <c r="X141" s="592"/>
      <c r="Y141" s="592"/>
      <c r="Z141" s="592"/>
      <c r="AA141" s="592"/>
      <c r="AB141" s="592"/>
      <c r="AC141" s="592"/>
      <c r="AD141" s="592"/>
      <c r="AE141" s="592"/>
      <c r="AF141" s="592"/>
      <c r="AG141" s="592"/>
      <c r="AH141" s="592"/>
      <c r="AI141" s="592"/>
      <c r="AJ141" s="592"/>
      <c r="AK141" s="592"/>
      <c r="AL141" s="592"/>
      <c r="AM141" s="592"/>
      <c r="AN141" s="592"/>
      <c r="AO141" s="593"/>
    </row>
    <row r="142" spans="2:41" ht="15" customHeight="1">
      <c r="B142" s="592"/>
      <c r="C142" s="558"/>
      <c r="D142" s="850" t="s">
        <v>358</v>
      </c>
      <c r="E142" s="546"/>
      <c r="F142" s="546"/>
      <c r="G142" s="546"/>
      <c r="H142" s="546"/>
      <c r="I142" s="546"/>
      <c r="J142" s="546"/>
      <c r="K142" s="546"/>
      <c r="L142" s="559"/>
      <c r="N142" s="597"/>
      <c r="O142" s="597"/>
      <c r="P142" s="592"/>
      <c r="Q142" s="592"/>
      <c r="R142" s="592"/>
      <c r="S142" s="592"/>
      <c r="T142" s="592"/>
      <c r="U142" s="592"/>
      <c r="V142" s="592"/>
      <c r="W142" s="592"/>
      <c r="X142" s="592"/>
      <c r="Y142" s="592"/>
      <c r="Z142" s="592"/>
      <c r="AA142" s="592"/>
      <c r="AB142" s="592"/>
      <c r="AC142" s="592"/>
      <c r="AD142" s="592"/>
      <c r="AE142" s="592"/>
      <c r="AF142" s="592"/>
      <c r="AG142" s="592"/>
      <c r="AH142" s="592"/>
      <c r="AI142" s="592"/>
      <c r="AJ142" s="592"/>
      <c r="AK142" s="592"/>
      <c r="AL142" s="592"/>
      <c r="AM142" s="592"/>
      <c r="AN142" s="592"/>
      <c r="AO142" s="593"/>
    </row>
    <row r="143" spans="2:41" ht="12.75" customHeight="1">
      <c r="B143" s="592"/>
      <c r="C143" s="558"/>
      <c r="D143" s="548"/>
      <c r="E143" s="546"/>
      <c r="F143" s="546"/>
      <c r="G143" s="546"/>
      <c r="H143" s="546"/>
      <c r="I143" s="546"/>
      <c r="J143" s="546"/>
      <c r="K143" s="546"/>
      <c r="L143" s="559"/>
      <c r="N143" s="597"/>
      <c r="O143" s="597"/>
      <c r="P143" s="592"/>
      <c r="Q143" s="592"/>
      <c r="R143" s="592"/>
      <c r="S143" s="592"/>
      <c r="T143" s="592"/>
      <c r="U143" s="592"/>
      <c r="V143" s="592"/>
      <c r="W143" s="592"/>
      <c r="X143" s="592"/>
      <c r="Y143" s="592"/>
      <c r="Z143" s="592"/>
      <c r="AA143" s="592"/>
      <c r="AB143" s="592"/>
      <c r="AC143" s="592"/>
      <c r="AD143" s="592"/>
      <c r="AE143" s="592"/>
      <c r="AF143" s="592"/>
      <c r="AG143" s="592"/>
      <c r="AH143" s="592"/>
      <c r="AI143" s="592"/>
      <c r="AJ143" s="592"/>
      <c r="AK143" s="592"/>
      <c r="AL143" s="592"/>
      <c r="AM143" s="592"/>
      <c r="AN143" s="592"/>
      <c r="AO143" s="593"/>
    </row>
    <row r="144" spans="2:41" ht="12.75" customHeight="1">
      <c r="B144" s="592"/>
      <c r="C144" s="558"/>
      <c r="D144" s="848" t="s">
        <v>430</v>
      </c>
      <c r="E144" s="546"/>
      <c r="F144" s="546"/>
      <c r="G144" s="546"/>
      <c r="H144" s="546"/>
      <c r="I144" s="546"/>
      <c r="J144" s="546"/>
      <c r="K144" s="546"/>
      <c r="L144" s="559"/>
      <c r="N144" s="597"/>
      <c r="O144" s="597"/>
      <c r="P144" s="592"/>
      <c r="Q144" s="592"/>
      <c r="R144" s="592"/>
      <c r="S144" s="592"/>
      <c r="T144" s="592"/>
      <c r="U144" s="592"/>
      <c r="V144" s="592"/>
      <c r="W144" s="592"/>
      <c r="X144" s="592"/>
      <c r="Y144" s="592"/>
      <c r="Z144" s="592"/>
      <c r="AA144" s="592"/>
      <c r="AB144" s="592"/>
      <c r="AC144" s="592"/>
      <c r="AD144" s="592"/>
      <c r="AE144" s="592"/>
      <c r="AF144" s="592"/>
      <c r="AG144" s="592"/>
      <c r="AH144" s="592"/>
      <c r="AI144" s="592"/>
      <c r="AJ144" s="592"/>
      <c r="AK144" s="592"/>
      <c r="AL144" s="592"/>
      <c r="AM144" s="592"/>
      <c r="AN144" s="592"/>
      <c r="AO144" s="593"/>
    </row>
    <row r="145" spans="2:41" ht="12.75" customHeight="1">
      <c r="B145" s="592"/>
      <c r="C145" s="558"/>
      <c r="D145" s="848" t="s">
        <v>431</v>
      </c>
      <c r="E145" s="546"/>
      <c r="F145" s="546"/>
      <c r="G145" s="546"/>
      <c r="H145" s="546"/>
      <c r="I145" s="546"/>
      <c r="J145" s="546"/>
      <c r="K145" s="546"/>
      <c r="L145" s="559"/>
      <c r="N145" s="597"/>
      <c r="O145" s="597"/>
      <c r="P145" s="592"/>
      <c r="Q145" s="592"/>
      <c r="R145" s="592"/>
      <c r="S145" s="592"/>
      <c r="T145" s="592"/>
      <c r="U145" s="592"/>
      <c r="V145" s="592"/>
      <c r="W145" s="592"/>
      <c r="X145" s="592"/>
      <c r="Y145" s="592"/>
      <c r="Z145" s="592"/>
      <c r="AA145" s="592"/>
      <c r="AB145" s="592"/>
      <c r="AC145" s="592"/>
      <c r="AD145" s="592"/>
      <c r="AE145" s="592"/>
      <c r="AF145" s="592"/>
      <c r="AG145" s="592"/>
      <c r="AH145" s="592"/>
      <c r="AI145" s="592"/>
      <c r="AJ145" s="592"/>
      <c r="AK145" s="592"/>
      <c r="AL145" s="592"/>
      <c r="AM145" s="592"/>
      <c r="AN145" s="592"/>
      <c r="AO145" s="593"/>
    </row>
    <row r="146" spans="2:41" ht="12.75" customHeight="1">
      <c r="B146" s="592"/>
      <c r="C146" s="558"/>
      <c r="D146" s="848" t="s">
        <v>432</v>
      </c>
      <c r="E146" s="546"/>
      <c r="F146" s="546"/>
      <c r="G146" s="546"/>
      <c r="H146" s="546"/>
      <c r="I146" s="546"/>
      <c r="J146" s="546"/>
      <c r="K146" s="546"/>
      <c r="L146" s="559"/>
      <c r="N146" s="597"/>
      <c r="O146" s="597"/>
      <c r="P146" s="592"/>
      <c r="Q146" s="592"/>
      <c r="R146" s="592"/>
      <c r="S146" s="592"/>
      <c r="T146" s="592"/>
      <c r="U146" s="592"/>
      <c r="V146" s="592"/>
      <c r="W146" s="592"/>
      <c r="X146" s="592"/>
      <c r="Y146" s="592"/>
      <c r="Z146" s="592"/>
      <c r="AA146" s="592"/>
      <c r="AB146" s="592"/>
      <c r="AC146" s="592"/>
      <c r="AD146" s="592"/>
      <c r="AE146" s="592"/>
      <c r="AF146" s="592"/>
      <c r="AG146" s="592"/>
      <c r="AH146" s="592"/>
      <c r="AI146" s="592"/>
      <c r="AJ146" s="592"/>
      <c r="AK146" s="592"/>
      <c r="AL146" s="592"/>
      <c r="AM146" s="592"/>
      <c r="AN146" s="592"/>
      <c r="AO146" s="593"/>
    </row>
    <row r="147" spans="2:41" ht="12.75" customHeight="1">
      <c r="B147" s="592"/>
      <c r="C147" s="558"/>
      <c r="D147" s="548"/>
      <c r="E147" s="546"/>
      <c r="F147" s="546"/>
      <c r="G147" s="546"/>
      <c r="H147" s="546"/>
      <c r="I147" s="546"/>
      <c r="J147" s="546"/>
      <c r="K147" s="546"/>
      <c r="L147" s="559"/>
      <c r="N147" s="597"/>
      <c r="O147" s="597"/>
      <c r="P147" s="592"/>
      <c r="Q147" s="592"/>
      <c r="R147" s="592"/>
      <c r="S147" s="592"/>
      <c r="T147" s="592"/>
      <c r="U147" s="592"/>
      <c r="V147" s="592"/>
      <c r="W147" s="592"/>
      <c r="X147" s="592"/>
      <c r="Y147" s="592"/>
      <c r="Z147" s="592"/>
      <c r="AA147" s="592"/>
      <c r="AB147" s="592"/>
      <c r="AC147" s="592"/>
      <c r="AD147" s="592"/>
      <c r="AE147" s="592"/>
      <c r="AF147" s="592"/>
      <c r="AG147" s="592"/>
      <c r="AH147" s="592"/>
      <c r="AI147" s="592"/>
      <c r="AJ147" s="592"/>
      <c r="AK147" s="592"/>
      <c r="AL147" s="592"/>
      <c r="AM147" s="592"/>
      <c r="AN147" s="592"/>
      <c r="AO147" s="593"/>
    </row>
    <row r="148" spans="2:41" ht="28.8">
      <c r="B148" s="592"/>
      <c r="C148" s="558"/>
      <c r="D148" s="849" t="s">
        <v>362</v>
      </c>
      <c r="E148" s="625"/>
      <c r="F148" s="625"/>
      <c r="G148" s="546"/>
      <c r="H148" s="546"/>
      <c r="I148" s="546"/>
      <c r="J148" s="624"/>
      <c r="K148" s="549"/>
      <c r="L148" s="559"/>
      <c r="N148" s="597"/>
      <c r="O148" s="597"/>
      <c r="P148" s="592"/>
      <c r="Q148" s="592"/>
      <c r="R148" s="592"/>
      <c r="S148" s="592"/>
      <c r="T148" s="592"/>
      <c r="U148" s="592"/>
      <c r="V148" s="592"/>
      <c r="W148" s="592"/>
      <c r="X148" s="592"/>
      <c r="Y148" s="592"/>
      <c r="Z148" s="592"/>
      <c r="AA148" s="592"/>
      <c r="AB148" s="592"/>
      <c r="AC148" s="592"/>
      <c r="AD148" s="592"/>
      <c r="AE148" s="592"/>
      <c r="AF148" s="592"/>
      <c r="AG148" s="592"/>
      <c r="AH148" s="592"/>
      <c r="AI148" s="592"/>
      <c r="AJ148" s="592"/>
      <c r="AK148" s="592"/>
      <c r="AL148" s="592"/>
      <c r="AM148" s="592"/>
      <c r="AN148" s="592"/>
      <c r="AO148" s="593"/>
    </row>
    <row r="149" spans="2:41" ht="12.75" customHeight="1">
      <c r="B149" s="592"/>
      <c r="C149" s="558"/>
      <c r="D149" s="550"/>
      <c r="E149" s="550"/>
      <c r="F149" s="550"/>
      <c r="G149" s="550"/>
      <c r="H149" s="550"/>
      <c r="I149" s="550"/>
      <c r="J149" s="550"/>
      <c r="K149" s="550"/>
      <c r="L149" s="559"/>
      <c r="N149" s="597"/>
      <c r="O149" s="597"/>
      <c r="P149" s="592"/>
      <c r="Q149" s="592"/>
      <c r="R149" s="592"/>
      <c r="S149" s="592"/>
      <c r="T149" s="592"/>
      <c r="U149" s="592"/>
      <c r="V149" s="592"/>
      <c r="W149" s="592"/>
      <c r="X149" s="592"/>
      <c r="Y149" s="592"/>
      <c r="Z149" s="592"/>
      <c r="AA149" s="592"/>
      <c r="AB149" s="592"/>
      <c r="AC149" s="592"/>
      <c r="AD149" s="592"/>
      <c r="AE149" s="592"/>
      <c r="AF149" s="592"/>
      <c r="AG149" s="592"/>
      <c r="AH149" s="592"/>
      <c r="AI149" s="592"/>
      <c r="AJ149" s="592"/>
      <c r="AK149" s="592"/>
      <c r="AL149" s="592"/>
      <c r="AM149" s="592"/>
      <c r="AN149" s="592"/>
      <c r="AO149" s="593"/>
    </row>
    <row r="150" spans="2:41" ht="12.75" customHeight="1">
      <c r="B150" s="592"/>
      <c r="C150" s="558"/>
      <c r="D150" s="550"/>
      <c r="E150" s="550"/>
      <c r="F150" s="550"/>
      <c r="G150" s="550"/>
      <c r="H150" s="550"/>
      <c r="I150" s="550"/>
      <c r="J150" s="550"/>
      <c r="K150" s="550"/>
      <c r="L150" s="559"/>
      <c r="N150" s="597"/>
      <c r="O150" s="597"/>
      <c r="P150" s="592"/>
      <c r="Q150" s="592"/>
      <c r="R150" s="592"/>
      <c r="S150" s="592"/>
      <c r="T150" s="592"/>
      <c r="U150" s="592"/>
      <c r="V150" s="592"/>
      <c r="W150" s="592"/>
      <c r="X150" s="592"/>
      <c r="Y150" s="592"/>
      <c r="Z150" s="592"/>
      <c r="AA150" s="592"/>
      <c r="AB150" s="592"/>
      <c r="AC150" s="592"/>
      <c r="AD150" s="592"/>
      <c r="AE150" s="592"/>
      <c r="AF150" s="592"/>
      <c r="AG150" s="592"/>
      <c r="AH150" s="592"/>
      <c r="AI150" s="592"/>
      <c r="AJ150" s="592"/>
      <c r="AK150" s="592"/>
      <c r="AL150" s="592"/>
      <c r="AM150" s="592"/>
      <c r="AN150" s="592"/>
      <c r="AO150" s="593"/>
    </row>
    <row r="151" spans="2:41" ht="12.75" customHeight="1">
      <c r="B151" s="592"/>
      <c r="C151" s="560"/>
      <c r="D151" s="561"/>
      <c r="E151" s="561"/>
      <c r="F151" s="561"/>
      <c r="G151" s="561"/>
      <c r="H151" s="561"/>
      <c r="I151" s="561"/>
      <c r="J151" s="561"/>
      <c r="K151" s="561"/>
      <c r="L151" s="562"/>
      <c r="N151" s="597"/>
      <c r="O151" s="597"/>
      <c r="P151" s="592"/>
      <c r="Q151" s="592"/>
      <c r="R151" s="592"/>
      <c r="S151" s="592"/>
      <c r="T151" s="592"/>
      <c r="U151" s="592"/>
      <c r="V151" s="592"/>
      <c r="W151" s="592"/>
      <c r="X151" s="592"/>
      <c r="Y151" s="592"/>
      <c r="Z151" s="592"/>
      <c r="AA151" s="592"/>
      <c r="AB151" s="592"/>
      <c r="AC151" s="592"/>
      <c r="AD151" s="592"/>
      <c r="AE151" s="592"/>
      <c r="AF151" s="592"/>
      <c r="AG151" s="592"/>
      <c r="AH151" s="592"/>
      <c r="AI151" s="592"/>
      <c r="AJ151" s="592"/>
      <c r="AK151" s="592"/>
      <c r="AL151" s="592"/>
      <c r="AM151" s="592"/>
      <c r="AN151" s="592"/>
      <c r="AO151" s="593"/>
    </row>
    <row r="152" spans="2:41">
      <c r="B152" s="592"/>
      <c r="C152" s="655"/>
      <c r="D152" s="655"/>
      <c r="E152" s="655"/>
      <c r="F152" s="655"/>
      <c r="G152" s="655"/>
      <c r="H152" s="655"/>
      <c r="I152" s="655"/>
      <c r="J152" s="655"/>
      <c r="K152" s="655"/>
      <c r="L152" s="655"/>
      <c r="M152" s="141"/>
      <c r="N152" s="597"/>
      <c r="O152" s="597"/>
      <c r="P152" s="592"/>
      <c r="Q152" s="592"/>
      <c r="R152" s="592"/>
      <c r="S152" s="592"/>
      <c r="T152" s="592"/>
      <c r="U152" s="592"/>
      <c r="V152" s="592"/>
      <c r="W152" s="592"/>
      <c r="X152" s="592"/>
      <c r="Y152" s="592"/>
      <c r="Z152" s="592"/>
      <c r="AA152" s="592"/>
      <c r="AB152" s="592"/>
      <c r="AC152" s="592"/>
      <c r="AD152" s="592"/>
      <c r="AE152" s="592"/>
      <c r="AF152" s="592"/>
      <c r="AG152" s="592"/>
      <c r="AH152" s="592"/>
      <c r="AI152" s="592"/>
      <c r="AJ152" s="592"/>
      <c r="AK152" s="592"/>
      <c r="AL152" s="592"/>
      <c r="AM152" s="592"/>
      <c r="AN152" s="592"/>
      <c r="AO152" s="593"/>
    </row>
    <row r="153" spans="2:41">
      <c r="B153" s="592"/>
      <c r="C153" s="654"/>
      <c r="D153" s="654"/>
      <c r="E153" s="654"/>
      <c r="F153" s="654"/>
      <c r="G153" s="654"/>
      <c r="H153" s="654"/>
      <c r="I153" s="654"/>
      <c r="J153" s="654"/>
      <c r="K153" s="654"/>
      <c r="L153" s="654"/>
      <c r="M153" s="597"/>
      <c r="N153" s="597"/>
      <c r="O153" s="597"/>
      <c r="P153" s="592"/>
      <c r="Q153" s="592"/>
      <c r="R153" s="592"/>
      <c r="S153" s="592"/>
      <c r="T153" s="592"/>
      <c r="U153" s="592"/>
      <c r="V153" s="592"/>
      <c r="W153" s="592"/>
      <c r="X153" s="592"/>
      <c r="Y153" s="592"/>
      <c r="Z153" s="592"/>
      <c r="AA153" s="592"/>
      <c r="AB153" s="592"/>
      <c r="AC153" s="592"/>
      <c r="AD153" s="592"/>
      <c r="AE153" s="592"/>
      <c r="AF153" s="592"/>
      <c r="AG153" s="592"/>
      <c r="AH153" s="592"/>
      <c r="AI153" s="592"/>
      <c r="AJ153" s="592"/>
      <c r="AK153" s="592"/>
      <c r="AL153" s="592"/>
      <c r="AM153" s="592"/>
      <c r="AN153" s="592"/>
      <c r="AO153" s="593"/>
    </row>
    <row r="154" spans="2:41">
      <c r="B154" s="592"/>
      <c r="C154" s="654"/>
      <c r="D154" s="654"/>
      <c r="E154" s="654"/>
      <c r="F154" s="654"/>
      <c r="G154" s="654"/>
      <c r="H154" s="654"/>
      <c r="I154" s="654"/>
      <c r="J154" s="654"/>
      <c r="K154" s="654"/>
      <c r="L154" s="654"/>
      <c r="M154" s="597"/>
      <c r="N154" s="597"/>
      <c r="O154" s="597"/>
      <c r="P154" s="592"/>
      <c r="Q154" s="592"/>
      <c r="R154" s="592"/>
      <c r="S154" s="592"/>
      <c r="T154" s="592"/>
      <c r="U154" s="592"/>
      <c r="V154" s="592"/>
      <c r="W154" s="592"/>
      <c r="X154" s="592"/>
      <c r="Y154" s="592"/>
      <c r="Z154" s="592"/>
      <c r="AA154" s="592"/>
      <c r="AB154" s="592"/>
      <c r="AC154" s="592"/>
      <c r="AD154" s="592"/>
      <c r="AE154" s="592"/>
      <c r="AF154" s="592"/>
      <c r="AG154" s="592"/>
      <c r="AH154" s="592"/>
      <c r="AI154" s="592"/>
      <c r="AJ154" s="592"/>
      <c r="AK154" s="592"/>
      <c r="AL154" s="592"/>
      <c r="AM154" s="592"/>
      <c r="AN154" s="592"/>
      <c r="AO154" s="593"/>
    </row>
    <row r="155" spans="2:41">
      <c r="B155" s="592"/>
      <c r="C155" s="654"/>
      <c r="D155" s="654"/>
      <c r="E155" s="654"/>
      <c r="F155" s="654"/>
      <c r="G155" s="654"/>
      <c r="H155" s="654"/>
      <c r="I155" s="654"/>
      <c r="J155" s="654"/>
      <c r="K155" s="654"/>
      <c r="L155" s="654"/>
      <c r="M155" s="597"/>
      <c r="N155" s="597"/>
      <c r="O155" s="597"/>
      <c r="P155" s="592"/>
      <c r="Q155" s="592"/>
      <c r="R155" s="592"/>
      <c r="S155" s="592"/>
      <c r="T155" s="592"/>
      <c r="U155" s="592"/>
      <c r="V155" s="592"/>
      <c r="W155" s="592"/>
      <c r="X155" s="592"/>
      <c r="Y155" s="592"/>
      <c r="Z155" s="592"/>
      <c r="AA155" s="592"/>
      <c r="AB155" s="592"/>
      <c r="AC155" s="592"/>
      <c r="AD155" s="592"/>
      <c r="AE155" s="592"/>
      <c r="AF155" s="592"/>
      <c r="AG155" s="592"/>
      <c r="AH155" s="592"/>
      <c r="AI155" s="592"/>
      <c r="AJ155" s="592"/>
      <c r="AK155" s="592"/>
      <c r="AL155" s="592"/>
      <c r="AM155" s="592"/>
      <c r="AN155" s="592"/>
      <c r="AO155" s="593"/>
    </row>
    <row r="156" spans="2:41">
      <c r="B156" s="592"/>
      <c r="C156" s="654"/>
      <c r="D156" s="654"/>
      <c r="E156" s="654"/>
      <c r="F156" s="654"/>
      <c r="G156" s="654"/>
      <c r="H156" s="654"/>
      <c r="I156" s="654"/>
      <c r="J156" s="654"/>
      <c r="K156" s="654"/>
      <c r="L156" s="654"/>
      <c r="M156" s="597"/>
      <c r="N156" s="597"/>
      <c r="O156" s="597"/>
      <c r="P156" s="592"/>
      <c r="Q156" s="592"/>
      <c r="R156" s="592"/>
      <c r="S156" s="592"/>
      <c r="T156" s="592"/>
      <c r="U156" s="592"/>
      <c r="V156" s="592"/>
      <c r="W156" s="592"/>
      <c r="X156" s="592"/>
      <c r="Y156" s="592"/>
      <c r="Z156" s="592"/>
      <c r="AA156" s="592"/>
      <c r="AB156" s="592"/>
      <c r="AC156" s="592"/>
      <c r="AD156" s="592"/>
      <c r="AE156" s="592"/>
      <c r="AF156" s="592"/>
      <c r="AG156" s="592"/>
      <c r="AH156" s="592"/>
      <c r="AI156" s="592"/>
      <c r="AJ156" s="592"/>
      <c r="AK156" s="592"/>
      <c r="AL156" s="592"/>
      <c r="AM156" s="592"/>
      <c r="AN156" s="592"/>
      <c r="AO156" s="593"/>
    </row>
    <row r="157" spans="2:41">
      <c r="B157" s="592"/>
      <c r="C157" s="654"/>
      <c r="D157" s="654"/>
      <c r="E157" s="654"/>
      <c r="F157" s="654"/>
      <c r="G157" s="654"/>
      <c r="H157" s="654"/>
      <c r="I157" s="654"/>
      <c r="J157" s="654"/>
      <c r="K157" s="654"/>
      <c r="L157" s="654"/>
      <c r="M157" s="597"/>
      <c r="N157" s="597"/>
      <c r="O157" s="597"/>
      <c r="P157" s="592"/>
      <c r="Q157" s="592"/>
      <c r="R157" s="592"/>
      <c r="S157" s="592"/>
      <c r="T157" s="592"/>
      <c r="U157" s="592"/>
      <c r="V157" s="592"/>
      <c r="W157" s="592"/>
      <c r="X157" s="592"/>
      <c r="Y157" s="592"/>
      <c r="Z157" s="592"/>
      <c r="AA157" s="592"/>
      <c r="AB157" s="592"/>
      <c r="AC157" s="592"/>
      <c r="AD157" s="592"/>
      <c r="AE157" s="592"/>
      <c r="AF157" s="592"/>
      <c r="AG157" s="592"/>
      <c r="AH157" s="592"/>
      <c r="AI157" s="592"/>
      <c r="AJ157" s="592"/>
      <c r="AK157" s="592"/>
      <c r="AL157" s="592"/>
      <c r="AM157" s="592"/>
      <c r="AN157" s="592"/>
      <c r="AO157" s="593"/>
    </row>
    <row r="158" spans="2:41">
      <c r="B158" s="592"/>
      <c r="C158" s="654"/>
      <c r="D158" s="654"/>
      <c r="E158" s="654"/>
      <c r="F158" s="654"/>
      <c r="G158" s="654"/>
      <c r="H158" s="654"/>
      <c r="I158" s="654"/>
      <c r="J158" s="654"/>
      <c r="K158" s="654"/>
      <c r="L158" s="654"/>
      <c r="M158" s="597"/>
      <c r="N158" s="597"/>
      <c r="O158" s="597"/>
      <c r="P158" s="592"/>
      <c r="Q158" s="592"/>
      <c r="R158" s="592"/>
      <c r="S158" s="592"/>
      <c r="T158" s="592"/>
      <c r="U158" s="592"/>
      <c r="V158" s="592"/>
      <c r="W158" s="592"/>
      <c r="X158" s="592"/>
      <c r="Y158" s="592"/>
      <c r="Z158" s="592"/>
      <c r="AA158" s="592"/>
      <c r="AB158" s="592"/>
      <c r="AC158" s="592"/>
      <c r="AD158" s="592"/>
      <c r="AE158" s="592"/>
      <c r="AF158" s="592"/>
      <c r="AG158" s="592"/>
      <c r="AH158" s="592"/>
      <c r="AI158" s="592"/>
      <c r="AJ158" s="592"/>
      <c r="AK158" s="592"/>
      <c r="AL158" s="592"/>
      <c r="AM158" s="592"/>
      <c r="AN158" s="592"/>
      <c r="AO158" s="593"/>
    </row>
    <row r="159" spans="2:41">
      <c r="B159" s="592"/>
      <c r="C159" s="654"/>
      <c r="D159" s="654"/>
      <c r="E159" s="654"/>
      <c r="F159" s="654"/>
      <c r="G159" s="654"/>
      <c r="H159" s="654"/>
      <c r="I159" s="654"/>
      <c r="J159" s="654"/>
      <c r="K159" s="654"/>
      <c r="L159" s="654"/>
      <c r="M159" s="597"/>
      <c r="N159" s="597"/>
      <c r="O159" s="597"/>
      <c r="P159" s="592"/>
      <c r="Q159" s="592"/>
      <c r="R159" s="592"/>
      <c r="S159" s="592"/>
      <c r="T159" s="592"/>
      <c r="U159" s="592"/>
      <c r="V159" s="592"/>
      <c r="W159" s="592"/>
      <c r="X159" s="592"/>
      <c r="Y159" s="592"/>
      <c r="Z159" s="592"/>
      <c r="AA159" s="592"/>
      <c r="AB159" s="592"/>
      <c r="AC159" s="592"/>
      <c r="AD159" s="592"/>
      <c r="AE159" s="592"/>
      <c r="AF159" s="592"/>
      <c r="AG159" s="592"/>
      <c r="AH159" s="592"/>
      <c r="AI159" s="592"/>
      <c r="AJ159" s="592"/>
      <c r="AK159" s="592"/>
      <c r="AL159" s="592"/>
      <c r="AM159" s="592"/>
      <c r="AN159" s="592"/>
      <c r="AO159" s="593"/>
    </row>
    <row r="160" spans="2:41">
      <c r="B160" s="592"/>
      <c r="C160" s="654"/>
      <c r="D160" s="654"/>
      <c r="E160" s="654"/>
      <c r="F160" s="654"/>
      <c r="G160" s="654"/>
      <c r="H160" s="654"/>
      <c r="I160" s="654"/>
      <c r="J160" s="654"/>
      <c r="K160" s="654"/>
      <c r="L160" s="654"/>
      <c r="M160" s="597"/>
      <c r="N160" s="597"/>
      <c r="O160" s="597"/>
      <c r="P160" s="592"/>
      <c r="Q160" s="592"/>
      <c r="R160" s="592"/>
      <c r="S160" s="592"/>
      <c r="T160" s="592"/>
      <c r="U160" s="592"/>
      <c r="V160" s="592"/>
      <c r="W160" s="592"/>
      <c r="X160" s="592"/>
      <c r="Y160" s="592"/>
      <c r="Z160" s="592"/>
      <c r="AA160" s="592"/>
      <c r="AB160" s="592"/>
      <c r="AC160" s="592"/>
      <c r="AD160" s="592"/>
      <c r="AE160" s="592"/>
      <c r="AF160" s="592"/>
      <c r="AG160" s="592"/>
      <c r="AH160" s="592"/>
      <c r="AI160" s="592"/>
      <c r="AJ160" s="592"/>
      <c r="AK160" s="592"/>
      <c r="AL160" s="592"/>
      <c r="AM160" s="592"/>
      <c r="AN160" s="592"/>
      <c r="AO160" s="593"/>
    </row>
    <row r="161" spans="2:41">
      <c r="B161" s="592"/>
      <c r="C161" s="654"/>
      <c r="D161" s="654"/>
      <c r="E161" s="654"/>
      <c r="F161" s="654"/>
      <c r="G161" s="654"/>
      <c r="H161" s="654"/>
      <c r="I161" s="654"/>
      <c r="J161" s="654"/>
      <c r="K161" s="654"/>
      <c r="L161" s="654"/>
      <c r="M161" s="597"/>
      <c r="N161" s="597"/>
      <c r="O161" s="597"/>
      <c r="P161" s="592"/>
      <c r="Q161" s="592"/>
      <c r="R161" s="592"/>
      <c r="S161" s="592"/>
      <c r="T161" s="592"/>
      <c r="U161" s="592"/>
      <c r="V161" s="592"/>
      <c r="W161" s="592"/>
      <c r="X161" s="592"/>
      <c r="Y161" s="592"/>
      <c r="Z161" s="592"/>
      <c r="AA161" s="592"/>
      <c r="AB161" s="592"/>
      <c r="AC161" s="592"/>
      <c r="AD161" s="592"/>
      <c r="AE161" s="592"/>
      <c r="AF161" s="592"/>
      <c r="AG161" s="592"/>
      <c r="AH161" s="592"/>
      <c r="AI161" s="592"/>
      <c r="AJ161" s="592"/>
      <c r="AK161" s="592"/>
      <c r="AL161" s="592"/>
      <c r="AM161" s="592"/>
      <c r="AN161" s="592"/>
      <c r="AO161" s="593"/>
    </row>
    <row r="162" spans="2:41">
      <c r="B162" s="592"/>
      <c r="C162" s="654"/>
      <c r="D162" s="654"/>
      <c r="E162" s="654"/>
      <c r="F162" s="654"/>
      <c r="G162" s="654"/>
      <c r="H162" s="654"/>
      <c r="I162" s="654"/>
      <c r="J162" s="654"/>
      <c r="K162" s="654"/>
      <c r="L162" s="654"/>
      <c r="M162" s="597"/>
      <c r="N162" s="597"/>
      <c r="O162" s="597"/>
      <c r="P162" s="592"/>
      <c r="Q162" s="592"/>
      <c r="R162" s="592"/>
      <c r="S162" s="592"/>
      <c r="T162" s="592"/>
      <c r="U162" s="592"/>
      <c r="V162" s="592"/>
      <c r="W162" s="592"/>
      <c r="X162" s="592"/>
      <c r="Y162" s="592"/>
      <c r="Z162" s="592"/>
      <c r="AA162" s="592"/>
      <c r="AB162" s="592"/>
      <c r="AC162" s="592"/>
      <c r="AD162" s="592"/>
      <c r="AE162" s="592"/>
      <c r="AF162" s="592"/>
      <c r="AG162" s="592"/>
      <c r="AH162" s="592"/>
      <c r="AI162" s="592"/>
      <c r="AJ162" s="592"/>
      <c r="AK162" s="592"/>
      <c r="AL162" s="592"/>
      <c r="AM162" s="592"/>
      <c r="AN162" s="592"/>
      <c r="AO162" s="593"/>
    </row>
    <row r="163" spans="2:41">
      <c r="B163" s="592"/>
      <c r="C163" s="597"/>
      <c r="D163" s="597"/>
      <c r="E163" s="597"/>
      <c r="F163" s="597"/>
      <c r="G163" s="597"/>
      <c r="H163" s="597"/>
      <c r="I163" s="597"/>
      <c r="J163" s="597"/>
      <c r="K163" s="597"/>
      <c r="L163" s="597"/>
      <c r="M163" s="597"/>
      <c r="N163" s="597"/>
      <c r="O163" s="597"/>
      <c r="P163" s="592"/>
      <c r="Q163" s="592"/>
      <c r="R163" s="592"/>
      <c r="S163" s="592"/>
      <c r="T163" s="592"/>
      <c r="U163" s="592"/>
      <c r="V163" s="592"/>
      <c r="W163" s="592"/>
      <c r="X163" s="592"/>
      <c r="Y163" s="592"/>
      <c r="Z163" s="592"/>
      <c r="AA163" s="592"/>
      <c r="AB163" s="592"/>
      <c r="AC163" s="592"/>
      <c r="AD163" s="592"/>
      <c r="AE163" s="592"/>
      <c r="AF163" s="592"/>
      <c r="AG163" s="592"/>
      <c r="AH163" s="592"/>
      <c r="AI163" s="592"/>
      <c r="AJ163" s="592"/>
      <c r="AK163" s="592"/>
      <c r="AL163" s="592"/>
      <c r="AM163" s="592"/>
      <c r="AN163" s="592"/>
      <c r="AO163" s="593"/>
    </row>
    <row r="164" spans="2:41">
      <c r="B164" s="592"/>
      <c r="C164" s="597"/>
      <c r="D164" s="597"/>
      <c r="E164" s="597"/>
      <c r="F164" s="597"/>
      <c r="G164" s="597"/>
      <c r="H164" s="597"/>
      <c r="I164" s="597"/>
      <c r="J164" s="597"/>
      <c r="K164" s="597"/>
      <c r="L164" s="597"/>
      <c r="M164" s="597"/>
      <c r="N164" s="597"/>
      <c r="O164" s="597"/>
      <c r="P164" s="592"/>
      <c r="Q164" s="592"/>
      <c r="R164" s="592"/>
      <c r="S164" s="592"/>
      <c r="T164" s="592"/>
      <c r="U164" s="592"/>
      <c r="V164" s="592"/>
      <c r="W164" s="592"/>
      <c r="X164" s="592"/>
      <c r="Y164" s="592"/>
      <c r="Z164" s="592"/>
      <c r="AA164" s="592"/>
      <c r="AB164" s="592"/>
      <c r="AC164" s="592"/>
      <c r="AD164" s="592"/>
      <c r="AE164" s="592"/>
      <c r="AF164" s="592"/>
      <c r="AG164" s="592"/>
      <c r="AH164" s="592"/>
      <c r="AI164" s="592"/>
      <c r="AJ164" s="592"/>
      <c r="AK164" s="592"/>
      <c r="AL164" s="592"/>
      <c r="AM164" s="592"/>
      <c r="AN164" s="592"/>
      <c r="AO164" s="593"/>
    </row>
    <row r="165" spans="2:41">
      <c r="B165" s="592"/>
      <c r="C165" s="597"/>
      <c r="D165" s="597"/>
      <c r="E165" s="597"/>
      <c r="F165" s="597"/>
      <c r="G165" s="597"/>
      <c r="H165" s="597"/>
      <c r="I165" s="597"/>
      <c r="J165" s="597"/>
      <c r="K165" s="597"/>
      <c r="L165" s="597"/>
      <c r="M165" s="597"/>
      <c r="N165" s="597"/>
      <c r="O165" s="597"/>
      <c r="P165" s="592"/>
      <c r="Q165" s="592"/>
      <c r="R165" s="592"/>
      <c r="S165" s="592"/>
      <c r="T165" s="592"/>
      <c r="U165" s="592"/>
      <c r="V165" s="592"/>
      <c r="W165" s="592"/>
      <c r="X165" s="592"/>
      <c r="Y165" s="592"/>
      <c r="Z165" s="592"/>
      <c r="AA165" s="592"/>
      <c r="AB165" s="592"/>
      <c r="AC165" s="592"/>
      <c r="AD165" s="592"/>
      <c r="AE165" s="592"/>
      <c r="AF165" s="592"/>
      <c r="AG165" s="592"/>
      <c r="AH165" s="592"/>
      <c r="AI165" s="592"/>
      <c r="AJ165" s="592"/>
      <c r="AK165" s="592"/>
      <c r="AL165" s="592"/>
      <c r="AM165" s="592"/>
      <c r="AN165" s="592"/>
      <c r="AO165" s="593"/>
    </row>
    <row r="166" spans="2:41">
      <c r="B166" s="592"/>
      <c r="C166" s="597"/>
      <c r="D166" s="597"/>
      <c r="E166" s="597"/>
      <c r="F166" s="597"/>
      <c r="G166" s="597"/>
      <c r="H166" s="597"/>
      <c r="I166" s="597"/>
      <c r="J166" s="597"/>
      <c r="K166" s="597"/>
      <c r="L166" s="597"/>
      <c r="M166" s="597"/>
      <c r="N166" s="597"/>
      <c r="O166" s="597"/>
      <c r="P166" s="592"/>
      <c r="Q166" s="592"/>
      <c r="R166" s="592"/>
      <c r="S166" s="592"/>
      <c r="T166" s="592"/>
      <c r="U166" s="592"/>
      <c r="V166" s="592"/>
      <c r="W166" s="592"/>
      <c r="X166" s="592"/>
      <c r="Y166" s="592"/>
      <c r="Z166" s="592"/>
      <c r="AA166" s="592"/>
      <c r="AB166" s="592"/>
      <c r="AC166" s="592"/>
      <c r="AD166" s="592"/>
      <c r="AE166" s="592"/>
      <c r="AF166" s="592"/>
      <c r="AG166" s="592"/>
      <c r="AH166" s="592"/>
      <c r="AI166" s="592"/>
      <c r="AJ166" s="592"/>
      <c r="AK166" s="592"/>
      <c r="AL166" s="592"/>
      <c r="AM166" s="592"/>
      <c r="AN166" s="592"/>
      <c r="AO166" s="593"/>
    </row>
    <row r="167" spans="2:41">
      <c r="B167" s="592"/>
      <c r="C167" s="597"/>
      <c r="D167" s="597"/>
      <c r="E167" s="597"/>
      <c r="F167" s="597"/>
      <c r="G167" s="597"/>
      <c r="H167" s="597"/>
      <c r="I167" s="597"/>
      <c r="J167" s="597"/>
      <c r="K167" s="597"/>
      <c r="L167" s="597"/>
      <c r="M167" s="597"/>
      <c r="N167" s="597"/>
      <c r="O167" s="597"/>
      <c r="P167" s="592"/>
      <c r="Q167" s="592"/>
      <c r="R167" s="592"/>
      <c r="S167" s="592"/>
      <c r="T167" s="592"/>
      <c r="U167" s="592"/>
      <c r="V167" s="592"/>
      <c r="W167" s="592"/>
      <c r="X167" s="592"/>
      <c r="Y167" s="592"/>
      <c r="Z167" s="592"/>
      <c r="AA167" s="592"/>
      <c r="AB167" s="592"/>
      <c r="AC167" s="592"/>
      <c r="AD167" s="592"/>
      <c r="AE167" s="592"/>
      <c r="AF167" s="592"/>
      <c r="AG167" s="592"/>
      <c r="AH167" s="592"/>
      <c r="AI167" s="592"/>
      <c r="AJ167" s="592"/>
      <c r="AK167" s="592"/>
      <c r="AL167" s="592"/>
      <c r="AM167" s="592"/>
      <c r="AN167" s="592"/>
      <c r="AO167" s="593"/>
    </row>
    <row r="168" spans="2:41">
      <c r="B168" s="592"/>
      <c r="C168" s="597"/>
      <c r="D168" s="597"/>
      <c r="E168" s="597"/>
      <c r="F168" s="597"/>
      <c r="G168" s="597"/>
      <c r="H168" s="597"/>
      <c r="I168" s="597"/>
      <c r="J168" s="597"/>
      <c r="K168" s="597"/>
      <c r="L168" s="597"/>
      <c r="M168" s="597"/>
      <c r="N168" s="597"/>
      <c r="O168" s="597"/>
      <c r="P168" s="592"/>
      <c r="Q168" s="592"/>
      <c r="R168" s="592"/>
      <c r="S168" s="592"/>
      <c r="T168" s="592"/>
      <c r="U168" s="592"/>
      <c r="V168" s="592"/>
      <c r="W168" s="592"/>
      <c r="X168" s="592"/>
      <c r="Y168" s="592"/>
      <c r="Z168" s="592"/>
      <c r="AA168" s="592"/>
      <c r="AB168" s="592"/>
      <c r="AC168" s="592"/>
      <c r="AD168" s="592"/>
      <c r="AE168" s="592"/>
      <c r="AF168" s="592"/>
      <c r="AG168" s="592"/>
      <c r="AH168" s="592"/>
      <c r="AI168" s="592"/>
      <c r="AJ168" s="592"/>
      <c r="AK168" s="592"/>
      <c r="AL168" s="592"/>
      <c r="AM168" s="592"/>
      <c r="AN168" s="592"/>
      <c r="AO168" s="593"/>
    </row>
    <row r="169" spans="2:41">
      <c r="B169" s="592"/>
      <c r="C169" s="597"/>
      <c r="D169" s="597"/>
      <c r="E169" s="597"/>
      <c r="F169" s="597"/>
      <c r="G169" s="597"/>
      <c r="H169" s="597"/>
      <c r="I169" s="597"/>
      <c r="J169" s="597"/>
      <c r="K169" s="597"/>
      <c r="L169" s="597"/>
      <c r="M169" s="597"/>
      <c r="N169" s="597"/>
      <c r="O169" s="597"/>
      <c r="P169" s="592"/>
      <c r="Q169" s="592"/>
      <c r="R169" s="592"/>
      <c r="S169" s="592"/>
      <c r="T169" s="592"/>
      <c r="U169" s="592"/>
      <c r="V169" s="592"/>
      <c r="W169" s="592"/>
      <c r="X169" s="592"/>
      <c r="Y169" s="592"/>
      <c r="Z169" s="592"/>
      <c r="AA169" s="592"/>
      <c r="AB169" s="592"/>
      <c r="AC169" s="592"/>
      <c r="AD169" s="592"/>
      <c r="AE169" s="592"/>
      <c r="AF169" s="592"/>
      <c r="AG169" s="592"/>
      <c r="AH169" s="592"/>
      <c r="AI169" s="592"/>
      <c r="AJ169" s="592"/>
      <c r="AK169" s="592"/>
      <c r="AL169" s="592"/>
      <c r="AM169" s="592"/>
      <c r="AN169" s="592"/>
      <c r="AO169" s="593"/>
    </row>
    <row r="170" spans="2:41">
      <c r="B170" s="592"/>
      <c r="C170" s="597"/>
      <c r="D170" s="597"/>
      <c r="E170" s="597"/>
      <c r="F170" s="597"/>
      <c r="G170" s="597"/>
      <c r="H170" s="597"/>
      <c r="I170" s="597"/>
      <c r="J170" s="597"/>
      <c r="K170" s="597"/>
      <c r="L170" s="597"/>
      <c r="M170" s="597"/>
      <c r="N170" s="597"/>
      <c r="O170" s="597"/>
      <c r="P170" s="592"/>
      <c r="Q170" s="592"/>
      <c r="R170" s="592"/>
      <c r="S170" s="592"/>
      <c r="T170" s="592"/>
      <c r="U170" s="592"/>
      <c r="V170" s="592"/>
      <c r="W170" s="592"/>
      <c r="X170" s="592"/>
      <c r="Y170" s="592"/>
      <c r="Z170" s="592"/>
      <c r="AA170" s="592"/>
      <c r="AB170" s="592"/>
      <c r="AC170" s="592"/>
      <c r="AD170" s="592"/>
      <c r="AE170" s="592"/>
      <c r="AF170" s="592"/>
      <c r="AG170" s="592"/>
      <c r="AH170" s="592"/>
      <c r="AI170" s="592"/>
      <c r="AJ170" s="592"/>
      <c r="AK170" s="592"/>
      <c r="AL170" s="592"/>
      <c r="AM170" s="592"/>
      <c r="AN170" s="592"/>
      <c r="AO170" s="593"/>
    </row>
    <row r="171" spans="2:41">
      <c r="B171" s="592"/>
      <c r="C171" s="597"/>
      <c r="D171" s="597"/>
      <c r="E171" s="597"/>
      <c r="F171" s="597"/>
      <c r="G171" s="597"/>
      <c r="H171" s="597"/>
      <c r="I171" s="597"/>
      <c r="J171" s="597"/>
      <c r="K171" s="597"/>
      <c r="L171" s="597"/>
      <c r="M171" s="597"/>
      <c r="N171" s="597"/>
      <c r="O171" s="597"/>
      <c r="P171" s="592"/>
      <c r="Q171" s="592"/>
      <c r="R171" s="592"/>
      <c r="S171" s="592"/>
      <c r="T171" s="592"/>
      <c r="U171" s="592"/>
      <c r="V171" s="592"/>
      <c r="W171" s="592"/>
      <c r="X171" s="592"/>
      <c r="Y171" s="592"/>
      <c r="Z171" s="592"/>
      <c r="AA171" s="592"/>
      <c r="AB171" s="592"/>
      <c r="AC171" s="592"/>
      <c r="AD171" s="592"/>
      <c r="AE171" s="592"/>
      <c r="AF171" s="592"/>
      <c r="AG171" s="592"/>
      <c r="AH171" s="592"/>
      <c r="AI171" s="592"/>
      <c r="AJ171" s="592"/>
      <c r="AK171" s="592"/>
      <c r="AL171" s="592"/>
      <c r="AM171" s="592"/>
      <c r="AN171" s="592"/>
      <c r="AO171" s="593"/>
    </row>
    <row r="172" spans="2:41">
      <c r="B172" s="592"/>
      <c r="C172" s="597"/>
      <c r="D172" s="597"/>
      <c r="E172" s="597"/>
      <c r="F172" s="597"/>
      <c r="G172" s="597"/>
      <c r="H172" s="597"/>
      <c r="I172" s="597"/>
      <c r="J172" s="597"/>
      <c r="K172" s="597"/>
      <c r="L172" s="597"/>
      <c r="M172" s="597"/>
      <c r="N172" s="597"/>
      <c r="O172" s="597"/>
      <c r="P172" s="592"/>
      <c r="Q172" s="592"/>
      <c r="R172" s="592"/>
      <c r="S172" s="592"/>
      <c r="T172" s="592"/>
      <c r="U172" s="592"/>
      <c r="V172" s="592"/>
      <c r="W172" s="592"/>
      <c r="X172" s="592"/>
      <c r="Y172" s="592"/>
      <c r="Z172" s="592"/>
      <c r="AA172" s="592"/>
      <c r="AB172" s="592"/>
      <c r="AC172" s="592"/>
      <c r="AD172" s="592"/>
      <c r="AE172" s="592"/>
      <c r="AF172" s="592"/>
      <c r="AG172" s="592"/>
      <c r="AH172" s="592"/>
      <c r="AI172" s="592"/>
      <c r="AJ172" s="592"/>
      <c r="AK172" s="592"/>
      <c r="AL172" s="592"/>
      <c r="AM172" s="592"/>
      <c r="AN172" s="592"/>
      <c r="AO172" s="593"/>
    </row>
    <row r="173" spans="2:41">
      <c r="B173" s="592"/>
      <c r="C173" s="597"/>
      <c r="D173" s="597"/>
      <c r="E173" s="597"/>
      <c r="F173" s="597"/>
      <c r="G173" s="597"/>
      <c r="H173" s="597"/>
      <c r="I173" s="597"/>
      <c r="J173" s="597"/>
      <c r="K173" s="597"/>
      <c r="L173" s="597"/>
      <c r="M173" s="597"/>
      <c r="N173" s="597"/>
      <c r="O173" s="597"/>
      <c r="P173" s="592"/>
      <c r="Q173" s="592"/>
      <c r="R173" s="592"/>
      <c r="S173" s="592"/>
      <c r="T173" s="592"/>
      <c r="U173" s="592"/>
      <c r="V173" s="592"/>
      <c r="W173" s="592"/>
      <c r="X173" s="592"/>
      <c r="Y173" s="592"/>
      <c r="Z173" s="592"/>
      <c r="AA173" s="592"/>
      <c r="AB173" s="592"/>
      <c r="AC173" s="592"/>
      <c r="AD173" s="592"/>
      <c r="AE173" s="592"/>
      <c r="AF173" s="592"/>
      <c r="AG173" s="592"/>
      <c r="AH173" s="592"/>
      <c r="AI173" s="592"/>
      <c r="AJ173" s="592"/>
      <c r="AK173" s="592"/>
      <c r="AL173" s="592"/>
      <c r="AM173" s="592"/>
      <c r="AN173" s="592"/>
      <c r="AO173" s="593"/>
    </row>
    <row r="174" spans="2:41">
      <c r="B174" s="592"/>
      <c r="C174" s="597"/>
      <c r="D174" s="597"/>
      <c r="E174" s="597"/>
      <c r="F174" s="597"/>
      <c r="G174" s="597"/>
      <c r="H174" s="597"/>
      <c r="I174" s="597"/>
      <c r="J174" s="597"/>
      <c r="K174" s="597"/>
      <c r="L174" s="597"/>
      <c r="M174" s="597"/>
      <c r="N174" s="597"/>
      <c r="O174" s="597"/>
      <c r="P174" s="592"/>
      <c r="Q174" s="592"/>
      <c r="R174" s="592"/>
      <c r="S174" s="592"/>
      <c r="T174" s="592"/>
      <c r="U174" s="592"/>
      <c r="V174" s="592"/>
      <c r="W174" s="592"/>
      <c r="X174" s="592"/>
      <c r="Y174" s="592"/>
      <c r="Z174" s="592"/>
      <c r="AA174" s="592"/>
      <c r="AB174" s="592"/>
      <c r="AC174" s="592"/>
      <c r="AD174" s="592"/>
      <c r="AE174" s="592"/>
      <c r="AF174" s="592"/>
      <c r="AG174" s="592"/>
      <c r="AH174" s="592"/>
      <c r="AI174" s="592"/>
      <c r="AJ174" s="592"/>
      <c r="AK174" s="592"/>
      <c r="AL174" s="592"/>
      <c r="AM174" s="592"/>
      <c r="AN174" s="592"/>
      <c r="AO174" s="593"/>
    </row>
    <row r="175" spans="2:41">
      <c r="B175" s="592"/>
      <c r="C175" s="597"/>
      <c r="D175" s="597"/>
      <c r="E175" s="597"/>
      <c r="F175" s="597"/>
      <c r="G175" s="597"/>
      <c r="H175" s="597"/>
      <c r="I175" s="597"/>
      <c r="J175" s="597"/>
      <c r="K175" s="597"/>
      <c r="L175" s="597"/>
      <c r="M175" s="597"/>
      <c r="N175" s="597"/>
      <c r="O175" s="597"/>
      <c r="P175" s="592"/>
      <c r="Q175" s="592"/>
      <c r="R175" s="592"/>
      <c r="S175" s="592"/>
      <c r="T175" s="592"/>
      <c r="U175" s="592"/>
      <c r="V175" s="592"/>
      <c r="W175" s="592"/>
      <c r="X175" s="592"/>
      <c r="Y175" s="592"/>
      <c r="Z175" s="592"/>
      <c r="AA175" s="592"/>
      <c r="AB175" s="592"/>
      <c r="AC175" s="592"/>
      <c r="AD175" s="592"/>
      <c r="AE175" s="592"/>
      <c r="AF175" s="592"/>
      <c r="AG175" s="592"/>
      <c r="AH175" s="592"/>
      <c r="AI175" s="592"/>
      <c r="AJ175" s="592"/>
      <c r="AK175" s="592"/>
      <c r="AL175" s="592"/>
      <c r="AM175" s="592"/>
      <c r="AN175" s="592"/>
      <c r="AO175" s="593"/>
    </row>
    <row r="176" spans="2:41">
      <c r="B176" s="592"/>
      <c r="C176" s="597"/>
      <c r="D176" s="597"/>
      <c r="E176" s="597"/>
      <c r="F176" s="597"/>
      <c r="G176" s="597"/>
      <c r="H176" s="597"/>
      <c r="I176" s="597"/>
      <c r="J176" s="597"/>
      <c r="K176" s="597"/>
      <c r="L176" s="597"/>
      <c r="M176" s="597"/>
      <c r="N176" s="597"/>
      <c r="O176" s="597"/>
      <c r="P176" s="592"/>
      <c r="Q176" s="592"/>
      <c r="R176" s="592"/>
      <c r="S176" s="592"/>
      <c r="T176" s="592"/>
      <c r="U176" s="592"/>
      <c r="V176" s="592"/>
      <c r="W176" s="592"/>
      <c r="X176" s="592"/>
      <c r="Y176" s="592"/>
      <c r="Z176" s="592"/>
      <c r="AA176" s="592"/>
      <c r="AB176" s="592"/>
      <c r="AC176" s="592"/>
      <c r="AD176" s="592"/>
      <c r="AE176" s="592"/>
      <c r="AF176" s="592"/>
      <c r="AG176" s="592"/>
      <c r="AH176" s="592"/>
      <c r="AI176" s="592"/>
      <c r="AJ176" s="592"/>
      <c r="AK176" s="592"/>
      <c r="AL176" s="592"/>
      <c r="AM176" s="592"/>
      <c r="AN176" s="592"/>
      <c r="AO176" s="593"/>
    </row>
    <row r="177" spans="2:41">
      <c r="B177" s="592"/>
      <c r="C177" s="597"/>
      <c r="D177" s="597"/>
      <c r="E177" s="597"/>
      <c r="F177" s="597"/>
      <c r="G177" s="597"/>
      <c r="H177" s="597"/>
      <c r="I177" s="597"/>
      <c r="J177" s="597"/>
      <c r="K177" s="597"/>
      <c r="L177" s="597"/>
      <c r="M177" s="597"/>
      <c r="N177" s="597"/>
      <c r="O177" s="597"/>
      <c r="P177" s="592"/>
      <c r="Q177" s="592"/>
      <c r="R177" s="592"/>
      <c r="S177" s="592"/>
      <c r="T177" s="592"/>
      <c r="U177" s="592"/>
      <c r="V177" s="592"/>
      <c r="W177" s="592"/>
      <c r="X177" s="592"/>
      <c r="Y177" s="592"/>
      <c r="Z177" s="592"/>
      <c r="AA177" s="592"/>
      <c r="AB177" s="592"/>
      <c r="AC177" s="592"/>
      <c r="AD177" s="592"/>
      <c r="AE177" s="592"/>
      <c r="AF177" s="592"/>
      <c r="AG177" s="592"/>
      <c r="AH177" s="592"/>
      <c r="AI177" s="592"/>
      <c r="AJ177" s="592"/>
      <c r="AK177" s="592"/>
      <c r="AL177" s="592"/>
      <c r="AM177" s="592"/>
      <c r="AN177" s="592"/>
      <c r="AO177" s="593"/>
    </row>
    <row r="178" spans="2:41">
      <c r="B178" s="592"/>
      <c r="C178" s="597"/>
      <c r="D178" s="597"/>
      <c r="E178" s="597"/>
      <c r="F178" s="597"/>
      <c r="G178" s="597"/>
      <c r="H178" s="597"/>
      <c r="I178" s="597"/>
      <c r="J178" s="597"/>
      <c r="K178" s="597"/>
      <c r="L178" s="597"/>
      <c r="M178" s="597"/>
      <c r="N178" s="597"/>
      <c r="O178" s="597"/>
      <c r="P178" s="592"/>
      <c r="Q178" s="592"/>
      <c r="R178" s="592"/>
      <c r="S178" s="592"/>
      <c r="T178" s="592"/>
      <c r="U178" s="592"/>
      <c r="V178" s="592"/>
      <c r="W178" s="592"/>
      <c r="X178" s="592"/>
      <c r="Y178" s="592"/>
      <c r="Z178" s="592"/>
      <c r="AA178" s="592"/>
      <c r="AB178" s="592"/>
      <c r="AC178" s="592"/>
      <c r="AD178" s="592"/>
      <c r="AE178" s="592"/>
      <c r="AF178" s="592"/>
      <c r="AG178" s="592"/>
      <c r="AH178" s="592"/>
      <c r="AI178" s="592"/>
      <c r="AJ178" s="592"/>
      <c r="AK178" s="592"/>
      <c r="AL178" s="592"/>
      <c r="AM178" s="592"/>
      <c r="AN178" s="592"/>
      <c r="AO178" s="593"/>
    </row>
    <row r="179" spans="2:41">
      <c r="B179" s="592"/>
      <c r="C179" s="597"/>
      <c r="D179" s="597"/>
      <c r="E179" s="597"/>
      <c r="F179" s="597"/>
      <c r="G179" s="597"/>
      <c r="H179" s="597"/>
      <c r="I179" s="597"/>
      <c r="J179" s="597"/>
      <c r="K179" s="597"/>
      <c r="L179" s="597"/>
      <c r="M179" s="597"/>
      <c r="N179" s="597"/>
      <c r="O179" s="597"/>
      <c r="P179" s="592"/>
      <c r="Q179" s="592"/>
      <c r="R179" s="592"/>
      <c r="S179" s="592"/>
      <c r="T179" s="592"/>
      <c r="U179" s="592"/>
      <c r="V179" s="592"/>
      <c r="W179" s="592"/>
      <c r="X179" s="592"/>
      <c r="Y179" s="592"/>
      <c r="Z179" s="592"/>
      <c r="AA179" s="592"/>
      <c r="AB179" s="592"/>
      <c r="AC179" s="592"/>
      <c r="AD179" s="592"/>
      <c r="AE179" s="592"/>
      <c r="AF179" s="592"/>
      <c r="AG179" s="592"/>
      <c r="AH179" s="592"/>
      <c r="AI179" s="592"/>
      <c r="AJ179" s="592"/>
      <c r="AK179" s="592"/>
      <c r="AL179" s="592"/>
      <c r="AM179" s="592"/>
      <c r="AN179" s="592"/>
      <c r="AO179" s="593"/>
    </row>
    <row r="180" spans="2:41">
      <c r="B180" s="592"/>
      <c r="C180" s="597"/>
      <c r="D180" s="597"/>
      <c r="E180" s="597"/>
      <c r="F180" s="597"/>
      <c r="G180" s="597"/>
      <c r="H180" s="597"/>
      <c r="I180" s="597"/>
      <c r="J180" s="597"/>
      <c r="K180" s="597"/>
      <c r="L180" s="597"/>
      <c r="M180" s="597"/>
      <c r="N180" s="597"/>
      <c r="O180" s="597"/>
      <c r="P180" s="592"/>
      <c r="Q180" s="592"/>
      <c r="R180" s="592"/>
      <c r="S180" s="592"/>
      <c r="T180" s="592"/>
      <c r="U180" s="592"/>
      <c r="V180" s="592"/>
      <c r="W180" s="592"/>
      <c r="X180" s="592"/>
      <c r="Y180" s="592"/>
      <c r="Z180" s="592"/>
      <c r="AA180" s="592"/>
      <c r="AB180" s="592"/>
      <c r="AC180" s="592"/>
      <c r="AD180" s="592"/>
      <c r="AE180" s="592"/>
      <c r="AF180" s="592"/>
      <c r="AG180" s="592"/>
      <c r="AH180" s="592"/>
      <c r="AI180" s="592"/>
      <c r="AJ180" s="592"/>
      <c r="AK180" s="592"/>
      <c r="AL180" s="592"/>
      <c r="AM180" s="592"/>
      <c r="AN180" s="592"/>
      <c r="AO180" s="593"/>
    </row>
    <row r="181" spans="2:41">
      <c r="B181" s="592"/>
      <c r="C181" s="597"/>
      <c r="D181" s="597"/>
      <c r="E181" s="597"/>
      <c r="F181" s="597"/>
      <c r="G181" s="597"/>
      <c r="H181" s="597"/>
      <c r="I181" s="597"/>
      <c r="J181" s="597"/>
      <c r="K181" s="597"/>
      <c r="L181" s="597"/>
      <c r="M181" s="597"/>
      <c r="N181" s="597"/>
      <c r="O181" s="597"/>
      <c r="P181" s="592"/>
      <c r="Q181" s="592"/>
      <c r="R181" s="592"/>
      <c r="S181" s="592"/>
      <c r="T181" s="592"/>
      <c r="U181" s="592"/>
      <c r="V181" s="592"/>
      <c r="W181" s="592"/>
      <c r="X181" s="592"/>
      <c r="Y181" s="592"/>
      <c r="Z181" s="592"/>
      <c r="AA181" s="592"/>
      <c r="AB181" s="592"/>
      <c r="AC181" s="592"/>
      <c r="AD181" s="592"/>
      <c r="AE181" s="592"/>
      <c r="AF181" s="592"/>
      <c r="AG181" s="592"/>
      <c r="AH181" s="592"/>
      <c r="AI181" s="592"/>
      <c r="AJ181" s="592"/>
      <c r="AK181" s="592"/>
      <c r="AL181" s="592"/>
      <c r="AM181" s="592"/>
      <c r="AN181" s="592"/>
      <c r="AO181" s="593"/>
    </row>
    <row r="182" spans="2:41">
      <c r="B182" s="592"/>
      <c r="C182" s="597"/>
      <c r="D182" s="597"/>
      <c r="E182" s="597"/>
      <c r="F182" s="597"/>
      <c r="G182" s="597"/>
      <c r="H182" s="597"/>
      <c r="I182" s="597"/>
      <c r="J182" s="597"/>
      <c r="K182" s="597"/>
      <c r="L182" s="597"/>
      <c r="M182" s="597"/>
      <c r="N182" s="597"/>
      <c r="O182" s="597"/>
      <c r="P182" s="592"/>
      <c r="Q182" s="592"/>
      <c r="R182" s="592"/>
      <c r="S182" s="592"/>
      <c r="T182" s="592"/>
      <c r="U182" s="592"/>
      <c r="V182" s="592"/>
      <c r="W182" s="592"/>
      <c r="X182" s="592"/>
      <c r="Y182" s="592"/>
      <c r="Z182" s="592"/>
      <c r="AA182" s="592"/>
      <c r="AB182" s="592"/>
      <c r="AC182" s="592"/>
      <c r="AD182" s="592"/>
      <c r="AE182" s="592"/>
      <c r="AF182" s="592"/>
      <c r="AG182" s="592"/>
      <c r="AH182" s="592"/>
      <c r="AI182" s="592"/>
      <c r="AJ182" s="592"/>
      <c r="AK182" s="592"/>
      <c r="AL182" s="592"/>
      <c r="AM182" s="592"/>
      <c r="AN182" s="592"/>
      <c r="AO182" s="593"/>
    </row>
    <row r="183" spans="2:41">
      <c r="B183" s="592"/>
      <c r="C183" s="597"/>
      <c r="D183" s="597"/>
      <c r="E183" s="597"/>
      <c r="F183" s="597"/>
      <c r="G183" s="597"/>
      <c r="H183" s="597"/>
      <c r="I183" s="597"/>
      <c r="J183" s="597"/>
      <c r="K183" s="597"/>
      <c r="L183" s="597"/>
      <c r="M183" s="597"/>
      <c r="N183" s="597"/>
      <c r="O183" s="597"/>
      <c r="P183" s="592"/>
      <c r="Q183" s="592"/>
      <c r="R183" s="592"/>
      <c r="S183" s="592"/>
      <c r="T183" s="592"/>
      <c r="U183" s="592"/>
      <c r="V183" s="592"/>
      <c r="W183" s="592"/>
      <c r="X183" s="592"/>
      <c r="Y183" s="592"/>
      <c r="Z183" s="592"/>
      <c r="AA183" s="592"/>
      <c r="AB183" s="592"/>
      <c r="AC183" s="592"/>
      <c r="AD183" s="592"/>
      <c r="AE183" s="592"/>
      <c r="AF183" s="592"/>
      <c r="AG183" s="592"/>
      <c r="AH183" s="592"/>
      <c r="AI183" s="592"/>
      <c r="AJ183" s="592"/>
      <c r="AK183" s="592"/>
      <c r="AL183" s="592"/>
      <c r="AM183" s="592"/>
      <c r="AN183" s="592"/>
      <c r="AO183" s="593"/>
    </row>
    <row r="184" spans="2:41">
      <c r="B184" s="592"/>
      <c r="C184" s="597"/>
      <c r="D184" s="597"/>
      <c r="E184" s="597"/>
      <c r="F184" s="597"/>
      <c r="G184" s="597"/>
      <c r="H184" s="597"/>
      <c r="I184" s="597"/>
      <c r="J184" s="597"/>
      <c r="K184" s="597"/>
      <c r="L184" s="597"/>
      <c r="M184" s="597"/>
      <c r="N184" s="597"/>
      <c r="O184" s="597"/>
      <c r="P184" s="592"/>
      <c r="Q184" s="592"/>
      <c r="R184" s="592"/>
      <c r="S184" s="592"/>
      <c r="T184" s="592"/>
      <c r="U184" s="592"/>
      <c r="V184" s="592"/>
      <c r="W184" s="592"/>
      <c r="X184" s="592"/>
      <c r="Y184" s="592"/>
      <c r="Z184" s="592"/>
      <c r="AA184" s="592"/>
      <c r="AB184" s="592"/>
      <c r="AC184" s="592"/>
      <c r="AD184" s="592"/>
      <c r="AE184" s="592"/>
      <c r="AF184" s="592"/>
      <c r="AG184" s="592"/>
      <c r="AH184" s="592"/>
      <c r="AI184" s="592"/>
      <c r="AJ184" s="592"/>
      <c r="AK184" s="592"/>
      <c r="AL184" s="592"/>
      <c r="AM184" s="592"/>
      <c r="AN184" s="592"/>
      <c r="AO184" s="593"/>
    </row>
    <row r="185" spans="2:41">
      <c r="B185" s="592"/>
      <c r="C185" s="597"/>
      <c r="D185" s="597"/>
      <c r="E185" s="597"/>
      <c r="F185" s="597"/>
      <c r="G185" s="597"/>
      <c r="H185" s="597"/>
      <c r="I185" s="597"/>
      <c r="J185" s="597"/>
      <c r="K185" s="597"/>
      <c r="L185" s="597"/>
      <c r="M185" s="597"/>
      <c r="N185" s="597"/>
      <c r="O185" s="597"/>
      <c r="P185" s="592"/>
      <c r="Q185" s="592"/>
      <c r="R185" s="592"/>
      <c r="S185" s="592"/>
      <c r="T185" s="592"/>
      <c r="U185" s="592"/>
      <c r="V185" s="592"/>
      <c r="W185" s="592"/>
      <c r="X185" s="592"/>
      <c r="Y185" s="592"/>
      <c r="Z185" s="592"/>
      <c r="AA185" s="592"/>
      <c r="AB185" s="592"/>
      <c r="AC185" s="592"/>
      <c r="AD185" s="592"/>
      <c r="AE185" s="592"/>
      <c r="AF185" s="592"/>
      <c r="AG185" s="592"/>
      <c r="AH185" s="592"/>
      <c r="AI185" s="592"/>
      <c r="AJ185" s="592"/>
      <c r="AK185" s="592"/>
      <c r="AL185" s="592"/>
      <c r="AM185" s="592"/>
      <c r="AN185" s="592"/>
      <c r="AO185" s="593"/>
    </row>
    <row r="186" spans="2:41">
      <c r="B186" s="592"/>
      <c r="C186" s="597"/>
      <c r="D186" s="597"/>
      <c r="E186" s="597"/>
      <c r="F186" s="597"/>
      <c r="G186" s="597"/>
      <c r="H186" s="597"/>
      <c r="I186" s="597"/>
      <c r="J186" s="597"/>
      <c r="K186" s="597"/>
      <c r="L186" s="597"/>
      <c r="M186" s="597"/>
      <c r="N186" s="597"/>
      <c r="O186" s="597"/>
      <c r="P186" s="592"/>
      <c r="Q186" s="592"/>
      <c r="R186" s="592"/>
      <c r="S186" s="592"/>
      <c r="T186" s="592"/>
      <c r="U186" s="592"/>
      <c r="V186" s="592"/>
      <c r="W186" s="592"/>
      <c r="X186" s="592"/>
      <c r="Y186" s="592"/>
      <c r="Z186" s="592"/>
      <c r="AA186" s="592"/>
      <c r="AB186" s="592"/>
      <c r="AC186" s="592"/>
      <c r="AD186" s="592"/>
      <c r="AE186" s="592"/>
      <c r="AF186" s="592"/>
      <c r="AG186" s="592"/>
      <c r="AH186" s="592"/>
      <c r="AI186" s="592"/>
      <c r="AJ186" s="592"/>
      <c r="AK186" s="592"/>
      <c r="AL186" s="592"/>
      <c r="AM186" s="592"/>
      <c r="AN186" s="592"/>
      <c r="AO186" s="593"/>
    </row>
    <row r="187" spans="2:41">
      <c r="B187" s="592"/>
      <c r="C187" s="597"/>
      <c r="D187" s="597"/>
      <c r="E187" s="597"/>
      <c r="F187" s="597"/>
      <c r="G187" s="597"/>
      <c r="H187" s="597"/>
      <c r="I187" s="597"/>
      <c r="J187" s="597"/>
      <c r="K187" s="597"/>
      <c r="L187" s="597"/>
      <c r="M187" s="597"/>
      <c r="N187" s="597"/>
      <c r="O187" s="597"/>
      <c r="P187" s="592"/>
      <c r="Q187" s="592"/>
      <c r="R187" s="592"/>
      <c r="S187" s="592"/>
      <c r="T187" s="592"/>
      <c r="U187" s="592"/>
      <c r="V187" s="592"/>
      <c r="W187" s="592"/>
      <c r="X187" s="592"/>
      <c r="Y187" s="592"/>
      <c r="Z187" s="592"/>
      <c r="AA187" s="592"/>
      <c r="AB187" s="592"/>
      <c r="AC187" s="592"/>
      <c r="AD187" s="592"/>
      <c r="AE187" s="592"/>
      <c r="AF187" s="592"/>
      <c r="AG187" s="592"/>
      <c r="AH187" s="592"/>
      <c r="AI187" s="592"/>
      <c r="AJ187" s="592"/>
      <c r="AK187" s="592"/>
      <c r="AL187" s="592"/>
      <c r="AM187" s="592"/>
      <c r="AN187" s="592"/>
      <c r="AO187" s="593"/>
    </row>
    <row r="188" spans="2:41">
      <c r="B188" s="592"/>
      <c r="C188" s="597"/>
      <c r="D188" s="597"/>
      <c r="E188" s="597"/>
      <c r="F188" s="597"/>
      <c r="G188" s="597"/>
      <c r="H188" s="597"/>
      <c r="I188" s="597"/>
      <c r="J188" s="597"/>
      <c r="K188" s="597"/>
      <c r="L188" s="597"/>
      <c r="M188" s="597"/>
      <c r="N188" s="597"/>
      <c r="O188" s="597"/>
      <c r="P188" s="592"/>
      <c r="Q188" s="592"/>
      <c r="R188" s="592"/>
      <c r="S188" s="592"/>
      <c r="T188" s="592"/>
      <c r="U188" s="592"/>
      <c r="V188" s="592"/>
      <c r="W188" s="592"/>
      <c r="X188" s="592"/>
      <c r="Y188" s="592"/>
      <c r="Z188" s="592"/>
      <c r="AA188" s="592"/>
      <c r="AB188" s="592"/>
      <c r="AC188" s="592"/>
      <c r="AD188" s="592"/>
      <c r="AE188" s="592"/>
      <c r="AF188" s="592"/>
      <c r="AG188" s="592"/>
      <c r="AH188" s="592"/>
      <c r="AI188" s="592"/>
      <c r="AJ188" s="592"/>
      <c r="AK188" s="592"/>
      <c r="AL188" s="592"/>
      <c r="AM188" s="592"/>
      <c r="AN188" s="592"/>
      <c r="AO188" s="593"/>
    </row>
    <row r="189" spans="2:41">
      <c r="B189" s="592"/>
      <c r="C189" s="597"/>
      <c r="D189" s="597"/>
      <c r="E189" s="597"/>
      <c r="F189" s="597"/>
      <c r="G189" s="597"/>
      <c r="H189" s="597"/>
      <c r="I189" s="597"/>
      <c r="J189" s="597"/>
      <c r="K189" s="597"/>
      <c r="L189" s="597"/>
      <c r="M189" s="597"/>
      <c r="N189" s="597"/>
      <c r="O189" s="597"/>
      <c r="P189" s="592"/>
      <c r="Q189" s="592"/>
      <c r="R189" s="592"/>
      <c r="S189" s="592"/>
      <c r="T189" s="592"/>
      <c r="U189" s="592"/>
      <c r="V189" s="592"/>
      <c r="W189" s="592"/>
      <c r="X189" s="592"/>
      <c r="Y189" s="592"/>
      <c r="Z189" s="592"/>
      <c r="AA189" s="592"/>
      <c r="AB189" s="592"/>
      <c r="AC189" s="592"/>
      <c r="AD189" s="592"/>
      <c r="AE189" s="592"/>
      <c r="AF189" s="592"/>
      <c r="AG189" s="592"/>
      <c r="AH189" s="592"/>
      <c r="AI189" s="592"/>
      <c r="AJ189" s="592"/>
      <c r="AK189" s="592"/>
      <c r="AL189" s="592"/>
      <c r="AM189" s="592"/>
      <c r="AN189" s="592"/>
      <c r="AO189" s="593"/>
    </row>
    <row r="190" spans="2:41">
      <c r="B190" s="592"/>
      <c r="C190" s="597"/>
      <c r="D190" s="597"/>
      <c r="E190" s="597"/>
      <c r="F190" s="597"/>
      <c r="G190" s="597"/>
      <c r="H190" s="597"/>
      <c r="I190" s="597"/>
      <c r="J190" s="597"/>
      <c r="K190" s="597"/>
      <c r="L190" s="597"/>
      <c r="M190" s="597"/>
      <c r="N190" s="597"/>
      <c r="O190" s="597"/>
      <c r="P190" s="592"/>
      <c r="Q190" s="592"/>
      <c r="R190" s="592"/>
      <c r="S190" s="592"/>
      <c r="T190" s="592"/>
      <c r="U190" s="592"/>
      <c r="V190" s="592"/>
      <c r="W190" s="592"/>
      <c r="X190" s="592"/>
      <c r="Y190" s="592"/>
      <c r="Z190" s="592"/>
      <c r="AA190" s="592"/>
      <c r="AB190" s="592"/>
      <c r="AC190" s="592"/>
      <c r="AD190" s="592"/>
      <c r="AE190" s="592"/>
      <c r="AF190" s="592"/>
      <c r="AG190" s="592"/>
      <c r="AH190" s="592"/>
      <c r="AI190" s="592"/>
      <c r="AJ190" s="592"/>
      <c r="AK190" s="592"/>
      <c r="AL190" s="592"/>
      <c r="AM190" s="592"/>
      <c r="AN190" s="592"/>
      <c r="AO190" s="593"/>
    </row>
    <row r="191" spans="2:41">
      <c r="B191" s="592"/>
      <c r="C191" s="597"/>
      <c r="D191" s="597"/>
      <c r="E191" s="597"/>
      <c r="F191" s="597"/>
      <c r="G191" s="597"/>
      <c r="H191" s="597"/>
      <c r="I191" s="597"/>
      <c r="J191" s="597"/>
      <c r="K191" s="597"/>
      <c r="L191" s="597"/>
      <c r="M191" s="597"/>
      <c r="N191" s="597"/>
      <c r="O191" s="597"/>
      <c r="P191" s="592"/>
      <c r="Q191" s="592"/>
      <c r="R191" s="592"/>
      <c r="S191" s="592"/>
      <c r="T191" s="592"/>
      <c r="U191" s="592"/>
      <c r="V191" s="592"/>
      <c r="W191" s="592"/>
      <c r="X191" s="592"/>
      <c r="Y191" s="592"/>
      <c r="Z191" s="592"/>
      <c r="AA191" s="592"/>
      <c r="AB191" s="592"/>
      <c r="AC191" s="592"/>
      <c r="AD191" s="592"/>
      <c r="AE191" s="592"/>
      <c r="AF191" s="592"/>
      <c r="AG191" s="592"/>
      <c r="AH191" s="592"/>
      <c r="AI191" s="592"/>
      <c r="AJ191" s="592"/>
      <c r="AK191" s="592"/>
      <c r="AL191" s="592"/>
      <c r="AM191" s="592"/>
      <c r="AN191" s="592"/>
      <c r="AO191" s="593"/>
    </row>
    <row r="192" spans="2:41">
      <c r="B192" s="592"/>
      <c r="C192" s="597"/>
      <c r="D192" s="597"/>
      <c r="E192" s="597"/>
      <c r="F192" s="597"/>
      <c r="G192" s="597"/>
      <c r="H192" s="597"/>
      <c r="I192" s="597"/>
      <c r="J192" s="597"/>
      <c r="K192" s="597"/>
      <c r="L192" s="597"/>
      <c r="M192" s="597"/>
      <c r="N192" s="597"/>
      <c r="O192" s="597"/>
      <c r="P192" s="592"/>
      <c r="Q192" s="592"/>
      <c r="R192" s="592"/>
      <c r="S192" s="592"/>
      <c r="T192" s="592"/>
      <c r="U192" s="592"/>
      <c r="V192" s="592"/>
      <c r="W192" s="592"/>
      <c r="X192" s="592"/>
      <c r="Y192" s="592"/>
      <c r="Z192" s="592"/>
      <c r="AA192" s="592"/>
      <c r="AB192" s="592"/>
      <c r="AC192" s="592"/>
      <c r="AD192" s="592"/>
      <c r="AE192" s="592"/>
      <c r="AF192" s="592"/>
      <c r="AG192" s="592"/>
      <c r="AH192" s="592"/>
      <c r="AI192" s="592"/>
      <c r="AJ192" s="592"/>
      <c r="AK192" s="592"/>
      <c r="AL192" s="592"/>
      <c r="AM192" s="592"/>
      <c r="AN192" s="592"/>
      <c r="AO192" s="593"/>
    </row>
    <row r="193" spans="2:41">
      <c r="B193" s="592"/>
      <c r="C193" s="597"/>
      <c r="D193" s="597"/>
      <c r="E193" s="597"/>
      <c r="F193" s="597"/>
      <c r="G193" s="597"/>
      <c r="H193" s="597"/>
      <c r="I193" s="597"/>
      <c r="J193" s="597"/>
      <c r="K193" s="597"/>
      <c r="L193" s="597"/>
      <c r="M193" s="597"/>
      <c r="N193" s="597"/>
      <c r="O193" s="597"/>
      <c r="P193" s="592"/>
      <c r="Q193" s="592"/>
      <c r="R193" s="592"/>
      <c r="S193" s="592"/>
      <c r="T193" s="592"/>
      <c r="U193" s="592"/>
      <c r="V193" s="592"/>
      <c r="W193" s="592"/>
      <c r="X193" s="592"/>
      <c r="Y193" s="592"/>
      <c r="Z193" s="592"/>
      <c r="AA193" s="592"/>
      <c r="AB193" s="592"/>
      <c r="AC193" s="592"/>
      <c r="AD193" s="592"/>
      <c r="AE193" s="592"/>
      <c r="AF193" s="592"/>
      <c r="AG193" s="592"/>
      <c r="AH193" s="592"/>
      <c r="AI193" s="592"/>
      <c r="AJ193" s="592"/>
      <c r="AK193" s="592"/>
      <c r="AL193" s="592"/>
      <c r="AM193" s="592"/>
      <c r="AN193" s="592"/>
      <c r="AO193" s="593"/>
    </row>
    <row r="194" spans="2:41">
      <c r="B194" s="592"/>
      <c r="C194" s="597"/>
      <c r="D194" s="597"/>
      <c r="E194" s="597"/>
      <c r="F194" s="597"/>
      <c r="G194" s="597"/>
      <c r="H194" s="597"/>
      <c r="I194" s="597"/>
      <c r="J194" s="597"/>
      <c r="K194" s="597"/>
      <c r="L194" s="597"/>
      <c r="M194" s="597"/>
      <c r="N194" s="597"/>
      <c r="O194" s="597"/>
      <c r="P194" s="592"/>
      <c r="Q194" s="592"/>
      <c r="R194" s="592"/>
      <c r="S194" s="592"/>
      <c r="T194" s="592"/>
      <c r="U194" s="592"/>
      <c r="V194" s="592"/>
      <c r="W194" s="592"/>
      <c r="X194" s="592"/>
      <c r="Y194" s="592"/>
      <c r="Z194" s="592"/>
      <c r="AA194" s="592"/>
      <c r="AB194" s="592"/>
      <c r="AC194" s="592"/>
      <c r="AD194" s="592"/>
      <c r="AE194" s="592"/>
      <c r="AF194" s="592"/>
      <c r="AG194" s="592"/>
      <c r="AH194" s="592"/>
      <c r="AI194" s="592"/>
      <c r="AJ194" s="592"/>
      <c r="AK194" s="592"/>
      <c r="AL194" s="592"/>
      <c r="AM194" s="592"/>
      <c r="AN194" s="592"/>
      <c r="AO194" s="593"/>
    </row>
    <row r="195" spans="2:41">
      <c r="B195" s="592"/>
      <c r="C195" s="597"/>
      <c r="D195" s="597"/>
      <c r="E195" s="597"/>
      <c r="F195" s="597"/>
      <c r="G195" s="597"/>
      <c r="H195" s="597"/>
      <c r="I195" s="597"/>
      <c r="J195" s="597"/>
      <c r="K195" s="597"/>
      <c r="L195" s="597"/>
      <c r="M195" s="597"/>
      <c r="N195" s="597"/>
      <c r="O195" s="597"/>
      <c r="P195" s="592"/>
      <c r="Q195" s="592"/>
      <c r="R195" s="592"/>
      <c r="S195" s="592"/>
      <c r="T195" s="592"/>
      <c r="U195" s="592"/>
      <c r="V195" s="592"/>
      <c r="W195" s="592"/>
      <c r="X195" s="592"/>
      <c r="Y195" s="592"/>
      <c r="Z195" s="592"/>
      <c r="AA195" s="592"/>
      <c r="AB195" s="592"/>
      <c r="AC195" s="592"/>
      <c r="AD195" s="592"/>
      <c r="AE195" s="592"/>
      <c r="AF195" s="592"/>
      <c r="AG195" s="592"/>
      <c r="AH195" s="592"/>
      <c r="AI195" s="592"/>
      <c r="AJ195" s="592"/>
      <c r="AK195" s="592"/>
      <c r="AL195" s="592"/>
      <c r="AM195" s="592"/>
      <c r="AN195" s="592"/>
      <c r="AO195" s="593"/>
    </row>
    <row r="196" spans="2:41">
      <c r="B196" s="592"/>
      <c r="C196" s="597"/>
      <c r="D196" s="597"/>
      <c r="E196" s="597"/>
      <c r="F196" s="597"/>
      <c r="G196" s="597"/>
      <c r="H196" s="597"/>
      <c r="I196" s="597"/>
      <c r="J196" s="597"/>
      <c r="K196" s="597"/>
      <c r="L196" s="597"/>
      <c r="M196" s="597"/>
      <c r="N196" s="597"/>
      <c r="O196" s="597"/>
      <c r="P196" s="592"/>
      <c r="Q196" s="592"/>
      <c r="R196" s="592"/>
      <c r="S196" s="592"/>
      <c r="T196" s="592"/>
      <c r="U196" s="592"/>
      <c r="V196" s="592"/>
      <c r="W196" s="592"/>
      <c r="X196" s="592"/>
      <c r="Y196" s="592"/>
      <c r="Z196" s="592"/>
      <c r="AA196" s="592"/>
      <c r="AB196" s="592"/>
      <c r="AC196" s="592"/>
      <c r="AD196" s="592"/>
      <c r="AE196" s="592"/>
      <c r="AF196" s="592"/>
      <c r="AG196" s="592"/>
      <c r="AH196" s="592"/>
      <c r="AI196" s="592"/>
      <c r="AJ196" s="592"/>
      <c r="AK196" s="592"/>
      <c r="AL196" s="592"/>
      <c r="AM196" s="592"/>
      <c r="AN196" s="592"/>
      <c r="AO196" s="593"/>
    </row>
    <row r="197" spans="2:41">
      <c r="B197" s="592"/>
      <c r="C197" s="597"/>
      <c r="D197" s="597"/>
      <c r="E197" s="597"/>
      <c r="F197" s="597"/>
      <c r="G197" s="597"/>
      <c r="H197" s="597"/>
      <c r="I197" s="597"/>
      <c r="J197" s="597"/>
      <c r="K197" s="597"/>
      <c r="L197" s="597"/>
      <c r="M197" s="597"/>
      <c r="N197" s="597"/>
      <c r="O197" s="597"/>
      <c r="P197" s="592"/>
      <c r="Q197" s="592"/>
      <c r="R197" s="592"/>
      <c r="S197" s="592"/>
      <c r="T197" s="592"/>
      <c r="U197" s="592"/>
      <c r="V197" s="592"/>
      <c r="W197" s="592"/>
      <c r="X197" s="592"/>
      <c r="Y197" s="592"/>
      <c r="Z197" s="592"/>
      <c r="AA197" s="592"/>
      <c r="AB197" s="592"/>
      <c r="AC197" s="592"/>
      <c r="AD197" s="592"/>
      <c r="AE197" s="592"/>
      <c r="AF197" s="592"/>
      <c r="AG197" s="592"/>
      <c r="AH197" s="592"/>
      <c r="AI197" s="592"/>
      <c r="AJ197" s="592"/>
      <c r="AK197" s="592"/>
      <c r="AL197" s="592"/>
      <c r="AM197" s="592"/>
      <c r="AN197" s="592"/>
      <c r="AO197" s="593"/>
    </row>
    <row r="198" spans="2:41">
      <c r="B198" s="592"/>
      <c r="C198" s="597"/>
      <c r="D198" s="597"/>
      <c r="E198" s="597"/>
      <c r="F198" s="597"/>
      <c r="G198" s="597"/>
      <c r="H198" s="597"/>
      <c r="I198" s="597"/>
      <c r="J198" s="597"/>
      <c r="K198" s="597"/>
      <c r="L198" s="597"/>
      <c r="M198" s="597"/>
      <c r="N198" s="597"/>
      <c r="O198" s="597"/>
      <c r="P198" s="592"/>
      <c r="Q198" s="592"/>
      <c r="R198" s="592"/>
      <c r="S198" s="592"/>
      <c r="T198" s="592"/>
      <c r="U198" s="592"/>
      <c r="V198" s="592"/>
      <c r="W198" s="592"/>
      <c r="X198" s="592"/>
      <c r="Y198" s="592"/>
      <c r="Z198" s="592"/>
      <c r="AA198" s="592"/>
      <c r="AB198" s="592"/>
      <c r="AC198" s="592"/>
      <c r="AD198" s="592"/>
      <c r="AE198" s="592"/>
      <c r="AF198" s="592"/>
      <c r="AG198" s="592"/>
      <c r="AH198" s="592"/>
      <c r="AI198" s="592"/>
      <c r="AJ198" s="592"/>
      <c r="AK198" s="592"/>
      <c r="AL198" s="592"/>
      <c r="AM198" s="592"/>
      <c r="AN198" s="592"/>
      <c r="AO198" s="593"/>
    </row>
    <row r="199" spans="2:41">
      <c r="B199" s="592"/>
      <c r="C199" s="597"/>
      <c r="D199" s="597"/>
      <c r="E199" s="597"/>
      <c r="F199" s="597"/>
      <c r="G199" s="597"/>
      <c r="H199" s="597"/>
      <c r="I199" s="597"/>
      <c r="J199" s="597"/>
      <c r="K199" s="597"/>
      <c r="L199" s="597"/>
      <c r="M199" s="597"/>
      <c r="N199" s="597"/>
      <c r="O199" s="597"/>
      <c r="P199" s="592"/>
      <c r="Q199" s="592"/>
      <c r="R199" s="592"/>
      <c r="S199" s="592"/>
      <c r="T199" s="592"/>
      <c r="U199" s="592"/>
      <c r="V199" s="592"/>
      <c r="W199" s="592"/>
      <c r="X199" s="592"/>
      <c r="Y199" s="592"/>
      <c r="Z199" s="592"/>
      <c r="AA199" s="592"/>
      <c r="AB199" s="592"/>
      <c r="AC199" s="592"/>
      <c r="AD199" s="592"/>
      <c r="AE199" s="592"/>
      <c r="AF199" s="592"/>
      <c r="AG199" s="592"/>
      <c r="AH199" s="592"/>
      <c r="AI199" s="592"/>
      <c r="AJ199" s="592"/>
      <c r="AK199" s="592"/>
      <c r="AL199" s="592"/>
      <c r="AM199" s="592"/>
      <c r="AN199" s="592"/>
      <c r="AO199" s="593"/>
    </row>
    <row r="200" spans="2:41">
      <c r="B200" s="592"/>
      <c r="C200" s="597"/>
      <c r="D200" s="597"/>
      <c r="E200" s="597"/>
      <c r="F200" s="597"/>
      <c r="G200" s="597"/>
      <c r="H200" s="597"/>
      <c r="I200" s="597"/>
      <c r="J200" s="597"/>
      <c r="K200" s="597"/>
      <c r="L200" s="597"/>
      <c r="M200" s="597"/>
      <c r="N200" s="597"/>
      <c r="O200" s="597"/>
      <c r="P200" s="592"/>
      <c r="Q200" s="592"/>
      <c r="R200" s="592"/>
      <c r="S200" s="592"/>
      <c r="T200" s="592"/>
      <c r="U200" s="592"/>
      <c r="V200" s="592"/>
      <c r="W200" s="592"/>
      <c r="X200" s="592"/>
      <c r="Y200" s="592"/>
      <c r="Z200" s="592"/>
      <c r="AA200" s="592"/>
      <c r="AB200" s="592"/>
      <c r="AC200" s="592"/>
      <c r="AD200" s="592"/>
      <c r="AE200" s="592"/>
      <c r="AF200" s="592"/>
      <c r="AG200" s="592"/>
      <c r="AH200" s="592"/>
      <c r="AI200" s="592"/>
      <c r="AJ200" s="592"/>
      <c r="AK200" s="592"/>
      <c r="AL200" s="592"/>
      <c r="AM200" s="592"/>
      <c r="AN200" s="592"/>
      <c r="AO200" s="593"/>
    </row>
    <row r="201" spans="2:41">
      <c r="B201" s="592"/>
      <c r="C201" s="597"/>
      <c r="D201" s="597"/>
      <c r="E201" s="597"/>
      <c r="F201" s="597"/>
      <c r="G201" s="597"/>
      <c r="H201" s="597"/>
      <c r="I201" s="597"/>
      <c r="J201" s="597"/>
      <c r="K201" s="597"/>
      <c r="L201" s="597"/>
      <c r="M201" s="597"/>
      <c r="N201" s="597"/>
      <c r="O201" s="597"/>
      <c r="P201" s="592"/>
      <c r="Q201" s="592"/>
      <c r="R201" s="592"/>
      <c r="S201" s="592"/>
      <c r="T201" s="592"/>
      <c r="U201" s="592"/>
      <c r="V201" s="592"/>
      <c r="W201" s="592"/>
      <c r="X201" s="592"/>
      <c r="Y201" s="592"/>
      <c r="Z201" s="592"/>
      <c r="AA201" s="592"/>
      <c r="AB201" s="592"/>
      <c r="AC201" s="592"/>
      <c r="AD201" s="592"/>
      <c r="AE201" s="592"/>
      <c r="AF201" s="592"/>
      <c r="AG201" s="592"/>
      <c r="AH201" s="592"/>
      <c r="AI201" s="592"/>
      <c r="AJ201" s="592"/>
      <c r="AK201" s="592"/>
      <c r="AL201" s="592"/>
      <c r="AM201" s="592"/>
      <c r="AN201" s="592"/>
      <c r="AO201" s="593"/>
    </row>
    <row r="202" spans="2:41">
      <c r="B202" s="592"/>
      <c r="C202" s="597"/>
      <c r="D202" s="597"/>
      <c r="E202" s="597"/>
      <c r="F202" s="597"/>
      <c r="G202" s="597"/>
      <c r="H202" s="597"/>
      <c r="I202" s="597"/>
      <c r="J202" s="597"/>
      <c r="K202" s="597"/>
      <c r="L202" s="597"/>
      <c r="M202" s="597"/>
      <c r="N202" s="597"/>
      <c r="O202" s="597"/>
      <c r="P202" s="592"/>
      <c r="Q202" s="592"/>
      <c r="R202" s="592"/>
      <c r="S202" s="592"/>
      <c r="T202" s="592"/>
      <c r="U202" s="592"/>
      <c r="V202" s="592"/>
      <c r="W202" s="592"/>
      <c r="X202" s="592"/>
      <c r="Y202" s="592"/>
      <c r="Z202" s="592"/>
      <c r="AA202" s="592"/>
      <c r="AB202" s="592"/>
      <c r="AC202" s="592"/>
      <c r="AD202" s="592"/>
      <c r="AE202" s="592"/>
      <c r="AF202" s="592"/>
      <c r="AG202" s="592"/>
      <c r="AH202" s="592"/>
      <c r="AI202" s="592"/>
      <c r="AJ202" s="592"/>
      <c r="AK202" s="592"/>
      <c r="AL202" s="592"/>
      <c r="AM202" s="592"/>
      <c r="AN202" s="592"/>
      <c r="AO202" s="593"/>
    </row>
    <row r="203" spans="2:41">
      <c r="B203" s="592"/>
      <c r="C203" s="597"/>
      <c r="D203" s="597"/>
      <c r="E203" s="597"/>
      <c r="F203" s="597"/>
      <c r="G203" s="597"/>
      <c r="H203" s="597"/>
      <c r="I203" s="597"/>
      <c r="J203" s="597"/>
      <c r="K203" s="597"/>
      <c r="L203" s="597"/>
      <c r="M203" s="597"/>
      <c r="N203" s="597"/>
      <c r="O203" s="597"/>
      <c r="P203" s="592"/>
      <c r="Q203" s="592"/>
      <c r="R203" s="592"/>
      <c r="S203" s="592"/>
      <c r="T203" s="592"/>
      <c r="U203" s="592"/>
      <c r="V203" s="592"/>
      <c r="W203" s="592"/>
      <c r="X203" s="592"/>
      <c r="Y203" s="592"/>
      <c r="Z203" s="592"/>
      <c r="AA203" s="592"/>
      <c r="AB203" s="592"/>
      <c r="AC203" s="592"/>
      <c r="AD203" s="592"/>
      <c r="AE203" s="592"/>
      <c r="AF203" s="592"/>
      <c r="AG203" s="592"/>
      <c r="AH203" s="592"/>
      <c r="AI203" s="592"/>
      <c r="AJ203" s="592"/>
      <c r="AK203" s="592"/>
      <c r="AL203" s="592"/>
      <c r="AM203" s="592"/>
      <c r="AN203" s="592"/>
      <c r="AO203" s="593"/>
    </row>
    <row r="204" spans="2:41" ht="13.8" thickBot="1">
      <c r="B204" s="592"/>
      <c r="C204" s="551"/>
      <c r="D204" s="552"/>
      <c r="E204" s="552"/>
      <c r="F204" s="552"/>
      <c r="G204" s="552"/>
      <c r="H204" s="552"/>
      <c r="I204" s="552"/>
      <c r="J204" s="552"/>
      <c r="K204" s="552"/>
      <c r="L204" s="553"/>
      <c r="M204" s="597"/>
      <c r="N204" s="597"/>
      <c r="O204" s="597"/>
      <c r="P204" s="592"/>
      <c r="Q204" s="592"/>
      <c r="R204" s="592"/>
      <c r="S204" s="592"/>
      <c r="T204" s="592"/>
      <c r="U204" s="592"/>
      <c r="V204" s="592"/>
      <c r="W204" s="592"/>
      <c r="X204" s="592"/>
      <c r="Y204" s="592"/>
      <c r="Z204" s="592"/>
      <c r="AA204" s="592"/>
      <c r="AB204" s="592"/>
      <c r="AC204" s="592"/>
      <c r="AD204" s="592"/>
      <c r="AE204" s="592"/>
      <c r="AF204" s="592"/>
      <c r="AG204" s="592"/>
      <c r="AH204" s="592"/>
      <c r="AI204" s="592"/>
      <c r="AJ204" s="592"/>
      <c r="AK204" s="592"/>
      <c r="AL204" s="592"/>
      <c r="AM204" s="592"/>
      <c r="AN204" s="592"/>
      <c r="AO204" s="593"/>
    </row>
    <row r="205" spans="2:41" ht="21" thickTop="1">
      <c r="B205" s="592"/>
      <c r="C205" s="554"/>
      <c r="D205" s="1125" t="s">
        <v>387</v>
      </c>
      <c r="E205" s="1126"/>
      <c r="F205" s="1127"/>
      <c r="G205" s="563"/>
      <c r="H205" s="563"/>
      <c r="I205" s="563"/>
      <c r="J205" s="563"/>
      <c r="K205" s="563"/>
      <c r="L205" s="555"/>
      <c r="M205" s="597"/>
      <c r="N205" s="597"/>
      <c r="O205" s="597"/>
      <c r="P205" s="592"/>
      <c r="Q205" s="592"/>
      <c r="R205" s="592"/>
      <c r="S205" s="592"/>
      <c r="T205" s="592"/>
      <c r="U205" s="592"/>
      <c r="V205" s="592"/>
      <c r="W205" s="592"/>
      <c r="X205" s="592"/>
      <c r="Y205" s="592"/>
      <c r="Z205" s="592"/>
      <c r="AA205" s="592"/>
      <c r="AB205" s="592"/>
      <c r="AC205" s="592"/>
      <c r="AD205" s="592"/>
      <c r="AE205" s="592"/>
      <c r="AF205" s="592"/>
      <c r="AG205" s="592"/>
      <c r="AH205" s="592"/>
      <c r="AI205" s="592"/>
      <c r="AJ205" s="592"/>
      <c r="AK205" s="592"/>
      <c r="AL205" s="592"/>
      <c r="AM205" s="592"/>
      <c r="AN205" s="592"/>
      <c r="AO205" s="593"/>
    </row>
    <row r="206" spans="2:41" ht="15" customHeight="1">
      <c r="B206" s="592"/>
      <c r="C206" s="554"/>
      <c r="D206" s="4"/>
      <c r="E206" s="4"/>
      <c r="F206" s="4"/>
      <c r="G206" s="4"/>
      <c r="H206" s="4"/>
      <c r="I206" s="4"/>
      <c r="J206" s="4"/>
      <c r="K206" s="4"/>
      <c r="L206" s="555"/>
      <c r="M206" s="597"/>
      <c r="N206" s="597"/>
      <c r="O206" s="597"/>
      <c r="P206" s="592"/>
      <c r="Q206" s="592"/>
      <c r="R206" s="592"/>
      <c r="S206" s="592"/>
      <c r="T206" s="592"/>
      <c r="U206" s="592"/>
      <c r="V206" s="592"/>
      <c r="W206" s="592"/>
      <c r="X206" s="592"/>
      <c r="Y206" s="592"/>
      <c r="Z206" s="592"/>
      <c r="AA206" s="592"/>
      <c r="AB206" s="592"/>
      <c r="AC206" s="592"/>
      <c r="AD206" s="592"/>
      <c r="AE206" s="592"/>
      <c r="AF206" s="592"/>
      <c r="AG206" s="592"/>
      <c r="AH206" s="592"/>
      <c r="AI206" s="592"/>
      <c r="AJ206" s="592"/>
      <c r="AK206" s="592"/>
      <c r="AL206" s="592"/>
      <c r="AM206" s="592"/>
      <c r="AN206" s="592"/>
      <c r="AO206" s="593"/>
    </row>
    <row r="207" spans="2:41" ht="20.399999999999999">
      <c r="B207" s="592"/>
      <c r="C207" s="554"/>
      <c r="D207" s="1051" t="s">
        <v>488</v>
      </c>
      <c r="E207" s="4"/>
      <c r="F207" s="4"/>
      <c r="G207" s="4"/>
      <c r="H207" s="4"/>
      <c r="I207" s="4"/>
      <c r="J207" s="4"/>
      <c r="K207" s="4"/>
      <c r="L207" s="555"/>
      <c r="M207" s="597"/>
      <c r="N207" s="597"/>
      <c r="O207" s="597"/>
      <c r="P207" s="592"/>
      <c r="Q207" s="592"/>
      <c r="R207" s="592"/>
      <c r="S207" s="592"/>
      <c r="T207" s="592"/>
      <c r="U207" s="592"/>
      <c r="V207" s="592"/>
      <c r="W207" s="592"/>
      <c r="X207" s="592"/>
      <c r="Y207" s="592"/>
      <c r="Z207" s="592"/>
      <c r="AA207" s="592"/>
      <c r="AB207" s="592"/>
      <c r="AC207" s="592"/>
      <c r="AD207" s="592"/>
      <c r="AE207" s="592"/>
      <c r="AF207" s="592"/>
      <c r="AG207" s="592"/>
      <c r="AH207" s="592"/>
      <c r="AI207" s="592"/>
      <c r="AJ207" s="592"/>
      <c r="AK207" s="592"/>
      <c r="AL207" s="592"/>
      <c r="AM207" s="592"/>
      <c r="AN207" s="592"/>
      <c r="AO207" s="593"/>
    </row>
    <row r="208" spans="2:41" ht="15">
      <c r="B208" s="592"/>
      <c r="C208" s="564"/>
      <c r="D208" s="851" t="s">
        <v>479</v>
      </c>
      <c r="E208" s="565"/>
      <c r="F208" s="565"/>
      <c r="G208" s="565"/>
      <c r="H208" s="565"/>
      <c r="I208" s="565"/>
      <c r="J208" s="565"/>
      <c r="K208" s="565"/>
      <c r="L208" s="566"/>
      <c r="M208" s="597"/>
      <c r="N208" s="597"/>
      <c r="O208" s="597"/>
      <c r="P208" s="592"/>
      <c r="Q208" s="592"/>
      <c r="R208" s="592"/>
      <c r="S208" s="592"/>
      <c r="T208" s="592"/>
      <c r="U208" s="592"/>
      <c r="V208" s="592"/>
      <c r="W208" s="592"/>
      <c r="X208" s="592"/>
      <c r="Y208" s="592"/>
      <c r="Z208" s="592"/>
      <c r="AA208" s="592"/>
      <c r="AB208" s="592"/>
      <c r="AC208" s="592"/>
      <c r="AD208" s="592"/>
      <c r="AE208" s="592"/>
      <c r="AF208" s="592"/>
      <c r="AG208" s="592"/>
      <c r="AH208" s="592"/>
      <c r="AI208" s="592"/>
      <c r="AJ208" s="592"/>
      <c r="AK208" s="592"/>
      <c r="AL208" s="592"/>
      <c r="AM208" s="592"/>
      <c r="AN208" s="592"/>
      <c r="AO208" s="593"/>
    </row>
    <row r="209" spans="2:41" ht="16.8">
      <c r="B209" s="592"/>
      <c r="C209" s="556"/>
      <c r="D209" s="851" t="s">
        <v>489</v>
      </c>
      <c r="E209" s="574"/>
      <c r="F209" s="574"/>
      <c r="G209" s="574"/>
      <c r="H209" s="574"/>
      <c r="I209" s="574"/>
      <c r="J209" s="574"/>
      <c r="K209" s="18"/>
      <c r="L209" s="557"/>
      <c r="M209" s="597"/>
      <c r="N209" s="597"/>
      <c r="O209" s="597"/>
      <c r="P209" s="592"/>
      <c r="Q209" s="592"/>
      <c r="R209" s="592"/>
      <c r="S209" s="592"/>
      <c r="T209" s="592"/>
      <c r="U209" s="592"/>
      <c r="V209" s="592"/>
      <c r="W209" s="592"/>
      <c r="X209" s="592"/>
      <c r="Y209" s="592"/>
      <c r="Z209" s="592"/>
      <c r="AA209" s="592"/>
      <c r="AB209" s="592"/>
      <c r="AC209" s="592"/>
      <c r="AD209" s="592"/>
      <c r="AE209" s="592"/>
      <c r="AF209" s="592"/>
      <c r="AG209" s="592"/>
      <c r="AH209" s="592"/>
      <c r="AI209" s="592"/>
      <c r="AJ209" s="592"/>
      <c r="AK209" s="592"/>
      <c r="AL209" s="592"/>
      <c r="AM209" s="592"/>
      <c r="AN209" s="592"/>
      <c r="AO209" s="593"/>
    </row>
    <row r="210" spans="2:41" ht="17.399999999999999" thickBot="1">
      <c r="B210" s="592"/>
      <c r="C210" s="556"/>
      <c r="D210" s="580"/>
      <c r="E210" s="18"/>
      <c r="F210" s="18"/>
      <c r="G210" s="18"/>
      <c r="H210" s="18"/>
      <c r="I210" s="18"/>
      <c r="J210" s="18"/>
      <c r="K210" s="18"/>
      <c r="L210" s="557"/>
      <c r="M210" s="597"/>
      <c r="N210" s="597"/>
      <c r="O210" s="597"/>
      <c r="P210" s="592"/>
      <c r="Q210" s="592"/>
      <c r="R210" s="592"/>
      <c r="S210" s="592"/>
      <c r="T210" s="592"/>
      <c r="U210" s="592"/>
      <c r="V210" s="592"/>
      <c r="W210" s="592"/>
      <c r="X210" s="592"/>
      <c r="Y210" s="592"/>
      <c r="Z210" s="592"/>
      <c r="AA210" s="592"/>
      <c r="AB210" s="592"/>
      <c r="AC210" s="592"/>
      <c r="AD210" s="592"/>
      <c r="AE210" s="592"/>
      <c r="AF210" s="592"/>
      <c r="AG210" s="592"/>
      <c r="AH210" s="592"/>
      <c r="AI210" s="592"/>
      <c r="AJ210" s="592"/>
      <c r="AK210" s="592"/>
      <c r="AL210" s="592"/>
      <c r="AM210" s="592"/>
      <c r="AN210" s="592"/>
      <c r="AO210" s="593"/>
    </row>
    <row r="211" spans="2:41" ht="21" thickTop="1">
      <c r="B211" s="592"/>
      <c r="C211" s="556"/>
      <c r="D211" s="1125" t="s">
        <v>417</v>
      </c>
      <c r="E211" s="1126"/>
      <c r="F211" s="1127"/>
      <c r="G211" s="563"/>
      <c r="H211" s="563"/>
      <c r="I211" s="563"/>
      <c r="J211" s="563"/>
      <c r="K211" s="563"/>
      <c r="L211" s="557"/>
      <c r="M211" s="597"/>
      <c r="N211" s="597"/>
      <c r="O211" s="597"/>
      <c r="P211" s="592"/>
      <c r="Q211" s="592"/>
      <c r="R211" s="592"/>
      <c r="S211" s="592"/>
      <c r="T211" s="592"/>
      <c r="U211" s="592"/>
      <c r="V211" s="592"/>
      <c r="W211" s="592"/>
      <c r="X211" s="592"/>
      <c r="Y211" s="592"/>
      <c r="Z211" s="592"/>
      <c r="AA211" s="592"/>
      <c r="AB211" s="592"/>
      <c r="AC211" s="592"/>
      <c r="AD211" s="592"/>
      <c r="AE211" s="592"/>
      <c r="AF211" s="592"/>
      <c r="AG211" s="592"/>
      <c r="AH211" s="592"/>
      <c r="AI211" s="592"/>
      <c r="AJ211" s="592"/>
      <c r="AK211" s="592"/>
      <c r="AL211" s="592"/>
      <c r="AM211" s="592"/>
      <c r="AN211" s="592"/>
      <c r="AO211" s="593"/>
    </row>
    <row r="212" spans="2:41" ht="9.9" customHeight="1">
      <c r="B212" s="592"/>
      <c r="C212" s="556"/>
      <c r="D212" s="580"/>
      <c r="E212" s="18"/>
      <c r="F212" s="18"/>
      <c r="G212" s="18"/>
      <c r="H212" s="18"/>
      <c r="I212" s="18"/>
      <c r="J212" s="18"/>
      <c r="K212" s="18"/>
      <c r="L212" s="557"/>
      <c r="M212" s="597"/>
      <c r="N212" s="597"/>
      <c r="O212" s="597"/>
      <c r="P212" s="592"/>
      <c r="Q212" s="592"/>
      <c r="R212" s="592"/>
      <c r="S212" s="592"/>
      <c r="T212" s="592"/>
      <c r="U212" s="592"/>
      <c r="V212" s="592"/>
      <c r="W212" s="592"/>
      <c r="X212" s="592"/>
      <c r="Y212" s="592"/>
      <c r="Z212" s="592"/>
      <c r="AA212" s="592"/>
      <c r="AB212" s="592"/>
      <c r="AC212" s="592"/>
      <c r="AD212" s="592"/>
      <c r="AE212" s="592"/>
      <c r="AF212" s="592"/>
      <c r="AG212" s="592"/>
      <c r="AH212" s="592"/>
      <c r="AI212" s="592"/>
      <c r="AJ212" s="592"/>
      <c r="AK212" s="592"/>
      <c r="AL212" s="592"/>
      <c r="AM212" s="592"/>
      <c r="AN212" s="592"/>
      <c r="AO212" s="593"/>
    </row>
    <row r="213" spans="2:41" ht="20.399999999999999">
      <c r="B213" s="592"/>
      <c r="C213" s="556"/>
      <c r="D213" s="1052" t="s">
        <v>393</v>
      </c>
      <c r="E213" s="18"/>
      <c r="F213" s="18"/>
      <c r="G213" s="18"/>
      <c r="H213" s="18"/>
      <c r="I213" s="18"/>
      <c r="J213" s="18"/>
      <c r="K213" s="18"/>
      <c r="L213" s="557"/>
      <c r="M213" s="597"/>
      <c r="N213" s="597"/>
      <c r="O213" s="597"/>
      <c r="P213" s="592"/>
      <c r="Q213" s="592"/>
      <c r="R213" s="592"/>
      <c r="S213" s="592"/>
      <c r="T213" s="592"/>
      <c r="U213" s="592"/>
      <c r="V213" s="592"/>
      <c r="W213" s="592"/>
      <c r="X213" s="592"/>
      <c r="Y213" s="592"/>
      <c r="Z213" s="592"/>
      <c r="AA213" s="592"/>
      <c r="AB213" s="592"/>
      <c r="AC213" s="592"/>
      <c r="AD213" s="592"/>
      <c r="AE213" s="592"/>
      <c r="AF213" s="592"/>
      <c r="AG213" s="592"/>
      <c r="AH213" s="592"/>
      <c r="AI213" s="592"/>
      <c r="AJ213" s="592"/>
      <c r="AK213" s="592"/>
      <c r="AL213" s="592"/>
      <c r="AM213" s="592"/>
      <c r="AN213" s="592"/>
      <c r="AO213" s="593"/>
    </row>
    <row r="214" spans="2:41" ht="16.8">
      <c r="B214" s="592"/>
      <c r="C214" s="556"/>
      <c r="D214" s="580" t="s">
        <v>419</v>
      </c>
      <c r="E214" s="18"/>
      <c r="F214" s="18"/>
      <c r="G214" s="18"/>
      <c r="H214" s="18"/>
      <c r="I214" s="18"/>
      <c r="J214" s="18"/>
      <c r="K214" s="18"/>
      <c r="L214" s="557"/>
      <c r="M214" s="597"/>
      <c r="N214" s="597"/>
      <c r="O214" s="597"/>
      <c r="P214" s="592"/>
      <c r="Q214" s="592"/>
      <c r="R214" s="592"/>
      <c r="S214" s="592"/>
      <c r="T214" s="592"/>
      <c r="U214" s="592"/>
      <c r="V214" s="592"/>
      <c r="W214" s="592"/>
      <c r="X214" s="592"/>
      <c r="Y214" s="592"/>
      <c r="Z214" s="592"/>
      <c r="AA214" s="592"/>
      <c r="AB214" s="592"/>
      <c r="AC214" s="592"/>
      <c r="AD214" s="592"/>
      <c r="AE214" s="592"/>
      <c r="AF214" s="592"/>
      <c r="AG214" s="592"/>
      <c r="AH214" s="592"/>
      <c r="AI214" s="592"/>
      <c r="AJ214" s="592"/>
      <c r="AK214" s="592"/>
      <c r="AL214" s="592"/>
      <c r="AM214" s="592"/>
      <c r="AN214" s="592"/>
      <c r="AO214" s="593"/>
    </row>
    <row r="215" spans="2:41" ht="16.8">
      <c r="B215" s="592"/>
      <c r="C215" s="556"/>
      <c r="D215" s="396" t="s">
        <v>394</v>
      </c>
      <c r="E215" s="18"/>
      <c r="F215" s="18"/>
      <c r="G215" s="18"/>
      <c r="H215" s="18"/>
      <c r="I215" s="18"/>
      <c r="J215" s="18"/>
      <c r="K215" s="18"/>
      <c r="L215" s="557"/>
      <c r="M215" s="597"/>
      <c r="N215" s="597"/>
      <c r="O215" s="597"/>
      <c r="P215" s="592"/>
      <c r="Q215" s="592"/>
      <c r="R215" s="592"/>
      <c r="S215" s="592"/>
      <c r="T215" s="592"/>
      <c r="U215" s="592"/>
      <c r="V215" s="592"/>
      <c r="W215" s="592"/>
      <c r="X215" s="592"/>
      <c r="Y215" s="592"/>
      <c r="Z215" s="592"/>
      <c r="AA215" s="592"/>
      <c r="AB215" s="592"/>
      <c r="AC215" s="592"/>
      <c r="AD215" s="592"/>
      <c r="AE215" s="592"/>
      <c r="AF215" s="592"/>
      <c r="AG215" s="592"/>
      <c r="AH215" s="592"/>
      <c r="AI215" s="592"/>
      <c r="AJ215" s="592"/>
      <c r="AK215" s="592"/>
      <c r="AL215" s="592"/>
      <c r="AM215" s="592"/>
      <c r="AN215" s="592"/>
      <c r="AO215" s="593"/>
    </row>
    <row r="216" spans="2:41" ht="16.8">
      <c r="B216" s="592"/>
      <c r="C216" s="556"/>
      <c r="D216" s="396" t="s">
        <v>395</v>
      </c>
      <c r="E216" s="18"/>
      <c r="F216" s="18"/>
      <c r="G216" s="18"/>
      <c r="H216" s="18"/>
      <c r="I216" s="18"/>
      <c r="J216" s="18"/>
      <c r="K216" s="18"/>
      <c r="L216" s="557"/>
      <c r="M216" s="597"/>
      <c r="N216" s="597"/>
      <c r="O216" s="597"/>
      <c r="P216" s="592"/>
      <c r="Q216" s="592"/>
      <c r="R216" s="592"/>
      <c r="S216" s="592"/>
      <c r="T216" s="592"/>
      <c r="U216" s="592"/>
      <c r="V216" s="592"/>
      <c r="W216" s="592"/>
      <c r="X216" s="592"/>
      <c r="Y216" s="592"/>
      <c r="Z216" s="592"/>
      <c r="AA216" s="592"/>
      <c r="AB216" s="592"/>
      <c r="AC216" s="592"/>
      <c r="AD216" s="592"/>
      <c r="AE216" s="592"/>
      <c r="AF216" s="592"/>
      <c r="AG216" s="592"/>
      <c r="AH216" s="592"/>
      <c r="AI216" s="592"/>
      <c r="AJ216" s="592"/>
      <c r="AK216" s="592"/>
      <c r="AL216" s="592"/>
      <c r="AM216" s="592"/>
      <c r="AN216" s="592"/>
      <c r="AO216" s="593"/>
    </row>
    <row r="217" spans="2:41" ht="16.8">
      <c r="B217" s="592"/>
      <c r="C217" s="556"/>
      <c r="D217" s="580"/>
      <c r="E217" s="18"/>
      <c r="F217" s="18"/>
      <c r="G217" s="18"/>
      <c r="H217" s="18"/>
      <c r="I217" s="18"/>
      <c r="J217" s="18"/>
      <c r="K217" s="18"/>
      <c r="L217" s="557"/>
      <c r="M217" s="597"/>
      <c r="N217" s="597"/>
      <c r="O217" s="597"/>
      <c r="P217" s="592"/>
      <c r="Q217" s="592"/>
      <c r="R217" s="592"/>
      <c r="S217" s="592"/>
      <c r="T217" s="592"/>
      <c r="U217" s="592"/>
      <c r="V217" s="592"/>
      <c r="W217" s="592"/>
      <c r="X217" s="592"/>
      <c r="Y217" s="592"/>
      <c r="Z217" s="592"/>
      <c r="AA217" s="592"/>
      <c r="AB217" s="592"/>
      <c r="AC217" s="592"/>
      <c r="AD217" s="592"/>
      <c r="AE217" s="592"/>
      <c r="AF217" s="592"/>
      <c r="AG217" s="592"/>
      <c r="AH217" s="592"/>
      <c r="AI217" s="592"/>
      <c r="AJ217" s="592"/>
      <c r="AK217" s="592"/>
      <c r="AL217" s="592"/>
      <c r="AM217" s="592"/>
      <c r="AN217" s="592"/>
      <c r="AO217" s="593"/>
    </row>
    <row r="218" spans="2:41" ht="20.399999999999999">
      <c r="B218" s="592"/>
      <c r="C218" s="556"/>
      <c r="D218" s="1052" t="s">
        <v>516</v>
      </c>
      <c r="E218" s="18"/>
      <c r="F218" s="18"/>
      <c r="G218" s="18"/>
      <c r="H218" s="18"/>
      <c r="I218" s="18"/>
      <c r="J218" s="18"/>
      <c r="K218" s="18"/>
      <c r="L218" s="557"/>
      <c r="M218" s="597"/>
      <c r="N218" s="597"/>
      <c r="O218" s="597"/>
      <c r="P218" s="592"/>
      <c r="Q218" s="592"/>
      <c r="R218" s="592"/>
      <c r="S218" s="592"/>
      <c r="T218" s="592"/>
      <c r="U218" s="592"/>
      <c r="V218" s="592"/>
      <c r="W218" s="592"/>
      <c r="X218" s="592"/>
      <c r="Y218" s="592"/>
      <c r="Z218" s="592"/>
      <c r="AA218" s="592"/>
      <c r="AB218" s="592"/>
      <c r="AC218" s="592"/>
      <c r="AD218" s="592"/>
      <c r="AE218" s="592"/>
      <c r="AF218" s="592"/>
      <c r="AG218" s="592"/>
      <c r="AH218" s="592"/>
      <c r="AI218" s="592"/>
      <c r="AJ218" s="592"/>
      <c r="AK218" s="592"/>
      <c r="AL218" s="592"/>
      <c r="AM218" s="592"/>
      <c r="AN218" s="592"/>
      <c r="AO218" s="593"/>
    </row>
    <row r="219" spans="2:41" ht="20.100000000000001" customHeight="1">
      <c r="B219" s="592"/>
      <c r="C219" s="556"/>
      <c r="D219" s="852" t="s">
        <v>491</v>
      </c>
      <c r="E219" s="18"/>
      <c r="F219" s="18"/>
      <c r="G219" s="18"/>
      <c r="H219" s="18"/>
      <c r="I219" s="18"/>
      <c r="J219" s="18"/>
      <c r="K219" s="18"/>
      <c r="L219" s="557"/>
      <c r="M219" s="597"/>
      <c r="N219" s="597"/>
      <c r="O219" s="597"/>
      <c r="P219" s="592"/>
      <c r="Q219" s="592"/>
      <c r="R219" s="592"/>
      <c r="S219" s="592"/>
      <c r="T219" s="592"/>
      <c r="U219" s="592"/>
      <c r="V219" s="592"/>
      <c r="W219" s="592"/>
      <c r="X219" s="592"/>
      <c r="Y219" s="592"/>
      <c r="Z219" s="592"/>
      <c r="AA219" s="592"/>
      <c r="AB219" s="592"/>
      <c r="AC219" s="592"/>
      <c r="AD219" s="592"/>
      <c r="AE219" s="592"/>
      <c r="AF219" s="592"/>
      <c r="AG219" s="592"/>
      <c r="AH219" s="592"/>
      <c r="AI219" s="592"/>
      <c r="AJ219" s="592"/>
      <c r="AK219" s="592"/>
      <c r="AL219" s="592"/>
      <c r="AM219" s="592"/>
      <c r="AN219" s="592"/>
      <c r="AO219" s="593"/>
    </row>
    <row r="220" spans="2:41" ht="13.95" customHeight="1">
      <c r="B220" s="592"/>
      <c r="C220" s="556"/>
      <c r="D220" s="613" t="s">
        <v>445</v>
      </c>
      <c r="E220" s="18"/>
      <c r="F220" s="18"/>
      <c r="G220" s="18"/>
      <c r="H220" s="18"/>
      <c r="I220" s="18"/>
      <c r="J220" s="18"/>
      <c r="K220" s="18"/>
      <c r="L220" s="557"/>
      <c r="M220" s="597"/>
      <c r="N220" s="597"/>
      <c r="O220" s="597"/>
      <c r="P220" s="592"/>
      <c r="Q220" s="592"/>
      <c r="R220" s="592"/>
      <c r="S220" s="592"/>
      <c r="T220" s="592"/>
      <c r="U220" s="592"/>
      <c r="V220" s="592"/>
      <c r="W220" s="592"/>
      <c r="X220" s="592"/>
      <c r="Y220" s="592"/>
      <c r="Z220" s="592"/>
      <c r="AA220" s="592"/>
      <c r="AB220" s="592"/>
      <c r="AC220" s="592"/>
      <c r="AD220" s="592"/>
      <c r="AE220" s="592"/>
      <c r="AF220" s="592"/>
      <c r="AG220" s="592"/>
      <c r="AH220" s="592"/>
      <c r="AI220" s="592"/>
      <c r="AJ220" s="592"/>
      <c r="AK220" s="592"/>
      <c r="AL220" s="592"/>
      <c r="AM220" s="592"/>
      <c r="AN220" s="592"/>
      <c r="AO220" s="593"/>
    </row>
    <row r="221" spans="2:41" ht="13.95" customHeight="1">
      <c r="B221" s="592"/>
      <c r="C221" s="556"/>
      <c r="D221" s="612" t="s">
        <v>397</v>
      </c>
      <c r="E221" s="18"/>
      <c r="F221" s="18"/>
      <c r="G221" s="18"/>
      <c r="H221" s="18"/>
      <c r="I221" s="18"/>
      <c r="J221" s="18"/>
      <c r="K221" s="18"/>
      <c r="L221" s="557"/>
      <c r="M221" s="597"/>
      <c r="N221" s="597"/>
      <c r="O221" s="597"/>
      <c r="P221" s="592"/>
      <c r="Q221" s="592"/>
      <c r="R221" s="592"/>
      <c r="S221" s="592"/>
      <c r="T221" s="592"/>
      <c r="U221" s="592"/>
      <c r="V221" s="592"/>
      <c r="W221" s="592"/>
      <c r="X221" s="592"/>
      <c r="Y221" s="592"/>
      <c r="Z221" s="592"/>
      <c r="AA221" s="592"/>
      <c r="AB221" s="592"/>
      <c r="AC221" s="592"/>
      <c r="AD221" s="592"/>
      <c r="AE221" s="592"/>
      <c r="AF221" s="592"/>
      <c r="AG221" s="592"/>
      <c r="AH221" s="592"/>
      <c r="AI221" s="592"/>
      <c r="AJ221" s="592"/>
      <c r="AK221" s="592"/>
      <c r="AL221" s="592"/>
      <c r="AM221" s="592"/>
      <c r="AN221" s="592"/>
      <c r="AO221" s="593"/>
    </row>
    <row r="222" spans="2:41" ht="13.95" customHeight="1">
      <c r="B222" s="592"/>
      <c r="C222" s="556"/>
      <c r="D222" s="612" t="s">
        <v>396</v>
      </c>
      <c r="E222" s="18"/>
      <c r="F222" s="18"/>
      <c r="G222" s="18"/>
      <c r="H222" s="18"/>
      <c r="I222" s="18"/>
      <c r="J222" s="18"/>
      <c r="K222" s="18"/>
      <c r="L222" s="557"/>
      <c r="M222" s="597"/>
      <c r="N222" s="597"/>
      <c r="O222" s="597"/>
      <c r="P222" s="592"/>
      <c r="Q222" s="592"/>
      <c r="R222" s="592"/>
      <c r="S222" s="592"/>
      <c r="T222" s="592"/>
      <c r="U222" s="592"/>
      <c r="V222" s="592"/>
      <c r="W222" s="592"/>
      <c r="X222" s="592"/>
      <c r="Y222" s="592"/>
      <c r="Z222" s="592"/>
      <c r="AA222" s="592"/>
      <c r="AB222" s="592"/>
      <c r="AC222" s="592"/>
      <c r="AD222" s="592"/>
      <c r="AE222" s="592"/>
      <c r="AF222" s="592"/>
      <c r="AG222" s="592"/>
      <c r="AH222" s="592"/>
      <c r="AI222" s="592"/>
      <c r="AJ222" s="592"/>
      <c r="AK222" s="592"/>
      <c r="AL222" s="592"/>
      <c r="AM222" s="592"/>
      <c r="AN222" s="592"/>
      <c r="AO222" s="593"/>
    </row>
    <row r="223" spans="2:41" ht="13.95" customHeight="1">
      <c r="B223" s="592"/>
      <c r="C223" s="556"/>
      <c r="D223" s="612" t="s">
        <v>420</v>
      </c>
      <c r="E223" s="18"/>
      <c r="F223" s="18"/>
      <c r="G223" s="18"/>
      <c r="H223" s="18"/>
      <c r="I223" s="18"/>
      <c r="J223" s="18"/>
      <c r="K223" s="18"/>
      <c r="L223" s="557"/>
      <c r="M223" s="597"/>
      <c r="N223" s="597"/>
      <c r="O223" s="597"/>
      <c r="P223" s="592"/>
      <c r="Q223" s="592"/>
      <c r="R223" s="592"/>
      <c r="S223" s="592"/>
      <c r="T223" s="592"/>
      <c r="U223" s="592"/>
      <c r="V223" s="592"/>
      <c r="W223" s="592"/>
      <c r="X223" s="592"/>
      <c r="Y223" s="592"/>
      <c r="Z223" s="592"/>
      <c r="AA223" s="592"/>
      <c r="AB223" s="592"/>
      <c r="AC223" s="592"/>
      <c r="AD223" s="592"/>
      <c r="AE223" s="592"/>
      <c r="AF223" s="592"/>
      <c r="AG223" s="592"/>
      <c r="AH223" s="592"/>
      <c r="AI223" s="592"/>
      <c r="AJ223" s="592"/>
      <c r="AK223" s="592"/>
      <c r="AL223" s="592"/>
      <c r="AM223" s="592"/>
      <c r="AN223" s="592"/>
      <c r="AO223" s="593"/>
    </row>
    <row r="224" spans="2:41" ht="22.5" customHeight="1">
      <c r="B224" s="592"/>
      <c r="C224" s="556"/>
      <c r="D224" s="612" t="s">
        <v>444</v>
      </c>
      <c r="E224" s="18"/>
      <c r="F224" s="18"/>
      <c r="G224" s="18"/>
      <c r="H224" s="18"/>
      <c r="I224" s="18"/>
      <c r="J224" s="18"/>
      <c r="K224" s="18"/>
      <c r="L224" s="557"/>
      <c r="M224" s="597"/>
      <c r="N224" s="597"/>
      <c r="O224" s="597"/>
      <c r="P224" s="592"/>
      <c r="Q224" s="592"/>
      <c r="R224" s="592"/>
      <c r="S224" s="592"/>
      <c r="T224" s="592"/>
      <c r="U224" s="592"/>
      <c r="V224" s="592"/>
      <c r="W224" s="592"/>
      <c r="X224" s="592"/>
      <c r="Y224" s="592"/>
      <c r="Z224" s="592"/>
      <c r="AA224" s="592"/>
      <c r="AB224" s="592"/>
      <c r="AC224" s="592"/>
      <c r="AD224" s="592"/>
      <c r="AE224" s="592"/>
      <c r="AF224" s="592"/>
      <c r="AG224" s="592"/>
      <c r="AH224" s="592"/>
      <c r="AI224" s="592"/>
      <c r="AJ224" s="592"/>
      <c r="AK224" s="592"/>
      <c r="AL224" s="592"/>
      <c r="AM224" s="592"/>
      <c r="AN224" s="592"/>
      <c r="AO224" s="593"/>
    </row>
    <row r="225" spans="2:41" ht="14.1" customHeight="1">
      <c r="B225" s="592"/>
      <c r="C225" s="556"/>
      <c r="D225" s="612" t="s">
        <v>398</v>
      </c>
      <c r="E225" s="18"/>
      <c r="F225" s="18"/>
      <c r="G225" s="18"/>
      <c r="H225" s="18"/>
      <c r="I225" s="18"/>
      <c r="J225" s="18"/>
      <c r="K225" s="18"/>
      <c r="L225" s="557"/>
      <c r="M225" s="597"/>
      <c r="N225" s="597"/>
      <c r="O225" s="597"/>
      <c r="P225" s="592"/>
      <c r="Q225" s="592"/>
      <c r="R225" s="592"/>
      <c r="S225" s="592"/>
      <c r="T225" s="592"/>
      <c r="U225" s="592"/>
      <c r="V225" s="592"/>
      <c r="W225" s="592"/>
      <c r="X225" s="592"/>
      <c r="Y225" s="592"/>
      <c r="Z225" s="592"/>
      <c r="AA225" s="592"/>
      <c r="AB225" s="592"/>
      <c r="AC225" s="592"/>
      <c r="AD225" s="592"/>
      <c r="AE225" s="592"/>
      <c r="AF225" s="592"/>
      <c r="AG225" s="592"/>
      <c r="AH225" s="592"/>
      <c r="AI225" s="592"/>
      <c r="AJ225" s="592"/>
      <c r="AK225" s="592"/>
      <c r="AL225" s="592"/>
      <c r="AM225" s="592"/>
      <c r="AN225" s="592"/>
      <c r="AO225" s="593"/>
    </row>
    <row r="226" spans="2:41" ht="14.1" customHeight="1">
      <c r="B226" s="592"/>
      <c r="C226" s="556"/>
      <c r="D226" s="612" t="s">
        <v>399</v>
      </c>
      <c r="E226" s="18"/>
      <c r="F226" s="18"/>
      <c r="G226" s="18"/>
      <c r="H226" s="18"/>
      <c r="I226" s="18"/>
      <c r="J226" s="18"/>
      <c r="K226" s="18"/>
      <c r="L226" s="557"/>
      <c r="M226" s="597"/>
      <c r="N226" s="597"/>
      <c r="O226" s="597"/>
      <c r="P226" s="592"/>
      <c r="Q226" s="592"/>
      <c r="R226" s="592"/>
      <c r="S226" s="592"/>
      <c r="T226" s="592"/>
      <c r="U226" s="592"/>
      <c r="V226" s="592"/>
      <c r="W226" s="592"/>
      <c r="X226" s="592"/>
      <c r="Y226" s="592"/>
      <c r="Z226" s="592"/>
      <c r="AA226" s="592"/>
      <c r="AB226" s="592"/>
      <c r="AC226" s="592"/>
      <c r="AD226" s="592"/>
      <c r="AE226" s="592"/>
      <c r="AF226" s="592"/>
      <c r="AG226" s="592"/>
      <c r="AH226" s="592"/>
      <c r="AI226" s="592"/>
      <c r="AJ226" s="592"/>
      <c r="AK226" s="592"/>
      <c r="AL226" s="592"/>
      <c r="AM226" s="592"/>
      <c r="AN226" s="592"/>
      <c r="AO226" s="593"/>
    </row>
    <row r="227" spans="2:41" ht="22.5" customHeight="1">
      <c r="B227" s="592"/>
      <c r="C227" s="556"/>
      <c r="D227" s="852" t="s">
        <v>492</v>
      </c>
      <c r="E227" s="18"/>
      <c r="F227" s="18"/>
      <c r="G227" s="18"/>
      <c r="H227" s="18"/>
      <c r="I227" s="18"/>
      <c r="J227" s="18"/>
      <c r="K227" s="18"/>
      <c r="L227" s="557"/>
      <c r="M227" s="597"/>
      <c r="N227" s="597"/>
      <c r="O227" s="597"/>
      <c r="P227" s="592"/>
      <c r="Q227" s="592"/>
      <c r="R227" s="592"/>
      <c r="S227" s="592"/>
      <c r="T227" s="592"/>
      <c r="U227" s="592"/>
      <c r="V227" s="592"/>
      <c r="W227" s="592"/>
      <c r="X227" s="592"/>
      <c r="Y227" s="592"/>
      <c r="Z227" s="592"/>
      <c r="AA227" s="592"/>
      <c r="AB227" s="592"/>
      <c r="AC227" s="592"/>
      <c r="AD227" s="592"/>
      <c r="AE227" s="592"/>
      <c r="AF227" s="592"/>
      <c r="AG227" s="592"/>
      <c r="AH227" s="592"/>
      <c r="AI227" s="592"/>
      <c r="AJ227" s="592"/>
      <c r="AK227" s="592"/>
      <c r="AL227" s="592"/>
      <c r="AM227" s="592"/>
      <c r="AN227" s="592"/>
      <c r="AO227" s="593"/>
    </row>
    <row r="228" spans="2:41" ht="14.1" customHeight="1">
      <c r="B228" s="592"/>
      <c r="C228" s="556"/>
      <c r="D228" s="613" t="s">
        <v>446</v>
      </c>
      <c r="E228" s="18"/>
      <c r="F228" s="18"/>
      <c r="G228" s="18"/>
      <c r="H228" s="18"/>
      <c r="I228" s="18"/>
      <c r="J228" s="18"/>
      <c r="K228" s="18"/>
      <c r="L228" s="557"/>
      <c r="M228" s="597"/>
      <c r="N228" s="597"/>
      <c r="O228" s="597"/>
      <c r="P228" s="592"/>
      <c r="Q228" s="592"/>
      <c r="R228" s="592"/>
      <c r="S228" s="592"/>
      <c r="T228" s="592"/>
      <c r="U228" s="592"/>
      <c r="V228" s="592"/>
      <c r="W228" s="592"/>
      <c r="X228" s="592"/>
      <c r="Y228" s="592"/>
      <c r="Z228" s="592"/>
      <c r="AA228" s="592"/>
      <c r="AB228" s="592"/>
      <c r="AC228" s="592"/>
      <c r="AD228" s="592"/>
      <c r="AE228" s="592"/>
      <c r="AF228" s="592"/>
      <c r="AG228" s="592"/>
      <c r="AH228" s="592"/>
      <c r="AI228" s="592"/>
      <c r="AJ228" s="592"/>
      <c r="AK228" s="592"/>
      <c r="AL228" s="592"/>
      <c r="AM228" s="592"/>
      <c r="AN228" s="592"/>
      <c r="AO228" s="593"/>
    </row>
    <row r="229" spans="2:41" ht="14.1" customHeight="1">
      <c r="B229" s="592"/>
      <c r="C229" s="556"/>
      <c r="D229" s="613" t="s">
        <v>401</v>
      </c>
      <c r="E229" s="18"/>
      <c r="F229" s="18"/>
      <c r="G229" s="18"/>
      <c r="H229" s="18"/>
      <c r="I229" s="18"/>
      <c r="J229" s="18"/>
      <c r="K229" s="18"/>
      <c r="L229" s="557"/>
      <c r="M229" s="597"/>
      <c r="N229" s="597"/>
      <c r="O229" s="597"/>
      <c r="P229" s="592"/>
      <c r="Q229" s="592"/>
      <c r="R229" s="592"/>
      <c r="S229" s="592"/>
      <c r="T229" s="592"/>
      <c r="U229" s="592"/>
      <c r="V229" s="592"/>
      <c r="W229" s="592"/>
      <c r="X229" s="592"/>
      <c r="Y229" s="592"/>
      <c r="Z229" s="592"/>
      <c r="AA229" s="592"/>
      <c r="AB229" s="592"/>
      <c r="AC229" s="592"/>
      <c r="AD229" s="592"/>
      <c r="AE229" s="592"/>
      <c r="AF229" s="592"/>
      <c r="AG229" s="592"/>
      <c r="AH229" s="592"/>
      <c r="AI229" s="592"/>
      <c r="AJ229" s="592"/>
      <c r="AK229" s="592"/>
      <c r="AL229" s="592"/>
      <c r="AM229" s="592"/>
      <c r="AN229" s="592"/>
      <c r="AO229" s="593"/>
    </row>
    <row r="230" spans="2:41" ht="14.1" customHeight="1">
      <c r="B230" s="592"/>
      <c r="C230" s="556"/>
      <c r="D230" s="613" t="s">
        <v>402</v>
      </c>
      <c r="E230" s="615"/>
      <c r="F230" s="615"/>
      <c r="G230" s="615"/>
      <c r="H230" s="615"/>
      <c r="I230" s="615"/>
      <c r="J230" s="615"/>
      <c r="K230" s="615"/>
      <c r="L230" s="557"/>
      <c r="M230" s="597"/>
      <c r="N230" s="597"/>
      <c r="O230" s="597"/>
      <c r="P230" s="592"/>
      <c r="Q230" s="592"/>
      <c r="R230" s="592"/>
      <c r="S230" s="592"/>
      <c r="T230" s="592"/>
      <c r="U230" s="592"/>
      <c r="V230" s="592"/>
      <c r="W230" s="592"/>
      <c r="X230" s="592"/>
      <c r="Y230" s="592"/>
      <c r="Z230" s="592"/>
      <c r="AA230" s="592"/>
      <c r="AB230" s="592"/>
      <c r="AC230" s="592"/>
      <c r="AD230" s="592"/>
      <c r="AE230" s="592"/>
      <c r="AF230" s="592"/>
      <c r="AG230" s="592"/>
      <c r="AH230" s="592"/>
      <c r="AI230" s="592"/>
      <c r="AJ230" s="592"/>
      <c r="AK230" s="592"/>
      <c r="AL230" s="592"/>
      <c r="AM230" s="592"/>
      <c r="AN230" s="592"/>
      <c r="AO230" s="593"/>
    </row>
    <row r="231" spans="2:41" ht="14.1" customHeight="1">
      <c r="B231" s="592"/>
      <c r="C231" s="556"/>
      <c r="D231" s="613" t="s">
        <v>403</v>
      </c>
      <c r="E231" s="615"/>
      <c r="F231" s="615"/>
      <c r="G231" s="615"/>
      <c r="H231" s="615"/>
      <c r="I231" s="615"/>
      <c r="J231" s="615"/>
      <c r="K231" s="615"/>
      <c r="L231" s="557"/>
      <c r="M231" s="597"/>
      <c r="N231" s="597"/>
      <c r="O231" s="597"/>
      <c r="P231" s="592"/>
      <c r="Q231" s="592"/>
      <c r="R231" s="592"/>
      <c r="S231" s="592"/>
      <c r="T231" s="592"/>
      <c r="U231" s="592"/>
      <c r="V231" s="592"/>
      <c r="W231" s="592"/>
      <c r="X231" s="592"/>
      <c r="Y231" s="592"/>
      <c r="Z231" s="592"/>
      <c r="AA231" s="592"/>
      <c r="AB231" s="592"/>
      <c r="AC231" s="592"/>
      <c r="AD231" s="592"/>
      <c r="AE231" s="592"/>
      <c r="AF231" s="592"/>
      <c r="AG231" s="592"/>
      <c r="AH231" s="592"/>
      <c r="AI231" s="592"/>
      <c r="AJ231" s="592"/>
      <c r="AK231" s="592"/>
      <c r="AL231" s="592"/>
      <c r="AM231" s="592"/>
      <c r="AN231" s="592"/>
      <c r="AO231" s="593"/>
    </row>
    <row r="232" spans="2:41" ht="22.5" customHeight="1">
      <c r="B232" s="592"/>
      <c r="C232" s="556"/>
      <c r="D232" s="613" t="s">
        <v>421</v>
      </c>
      <c r="E232" s="615"/>
      <c r="F232" s="615"/>
      <c r="G232" s="615"/>
      <c r="H232" s="615"/>
      <c r="I232" s="615"/>
      <c r="J232" s="615"/>
      <c r="K232" s="615"/>
      <c r="L232" s="557"/>
      <c r="M232" s="597"/>
      <c r="N232" s="597"/>
      <c r="O232" s="597"/>
      <c r="P232" s="592"/>
      <c r="Q232" s="592"/>
      <c r="R232" s="592"/>
      <c r="S232" s="592"/>
      <c r="T232" s="592"/>
      <c r="U232" s="592"/>
      <c r="V232" s="592"/>
      <c r="W232" s="592"/>
      <c r="X232" s="592"/>
      <c r="Y232" s="592"/>
      <c r="Z232" s="592"/>
      <c r="AA232" s="592"/>
      <c r="AB232" s="592"/>
      <c r="AC232" s="592"/>
      <c r="AD232" s="592"/>
      <c r="AE232" s="592"/>
      <c r="AF232" s="592"/>
      <c r="AG232" s="592"/>
      <c r="AH232" s="592"/>
      <c r="AI232" s="592"/>
      <c r="AJ232" s="592"/>
      <c r="AK232" s="592"/>
      <c r="AL232" s="592"/>
      <c r="AM232" s="592"/>
      <c r="AN232" s="592"/>
      <c r="AO232" s="593"/>
    </row>
    <row r="233" spans="2:41" ht="14.1" customHeight="1">
      <c r="B233" s="592"/>
      <c r="C233" s="556"/>
      <c r="D233" s="613" t="s">
        <v>404</v>
      </c>
      <c r="E233" s="615"/>
      <c r="F233" s="615"/>
      <c r="G233" s="615"/>
      <c r="H233" s="615"/>
      <c r="I233" s="615"/>
      <c r="J233" s="615"/>
      <c r="K233" s="615"/>
      <c r="L233" s="557"/>
      <c r="M233" s="597"/>
      <c r="N233" s="597"/>
      <c r="O233" s="597"/>
      <c r="P233" s="592"/>
      <c r="Q233" s="592"/>
      <c r="R233" s="592"/>
      <c r="S233" s="592"/>
      <c r="T233" s="592"/>
      <c r="U233" s="592"/>
      <c r="V233" s="592"/>
      <c r="W233" s="592"/>
      <c r="X233" s="592"/>
      <c r="Y233" s="592"/>
      <c r="Z233" s="592"/>
      <c r="AA233" s="592"/>
      <c r="AB233" s="592"/>
      <c r="AC233" s="592"/>
      <c r="AD233" s="592"/>
      <c r="AE233" s="592"/>
      <c r="AF233" s="592"/>
      <c r="AG233" s="592"/>
      <c r="AH233" s="592"/>
      <c r="AI233" s="592"/>
      <c r="AJ233" s="592"/>
      <c r="AK233" s="592"/>
      <c r="AL233" s="592"/>
      <c r="AM233" s="592"/>
      <c r="AN233" s="592"/>
      <c r="AO233" s="593"/>
    </row>
    <row r="234" spans="2:41" ht="14.1" customHeight="1">
      <c r="B234" s="592"/>
      <c r="C234" s="556"/>
      <c r="D234" s="613" t="s">
        <v>409</v>
      </c>
      <c r="E234" s="615"/>
      <c r="F234" s="615"/>
      <c r="G234" s="615"/>
      <c r="H234" s="615"/>
      <c r="I234" s="615"/>
      <c r="J234" s="615"/>
      <c r="K234" s="615"/>
      <c r="L234" s="557"/>
      <c r="M234" s="597"/>
      <c r="N234" s="597"/>
      <c r="O234" s="597"/>
      <c r="P234" s="592"/>
      <c r="Q234" s="592"/>
      <c r="R234" s="592"/>
      <c r="S234" s="592"/>
      <c r="T234" s="592"/>
      <c r="U234" s="592"/>
      <c r="V234" s="592"/>
      <c r="W234" s="592"/>
      <c r="X234" s="592"/>
      <c r="Y234" s="592"/>
      <c r="Z234" s="592"/>
      <c r="AA234" s="592"/>
      <c r="AB234" s="592"/>
      <c r="AC234" s="592"/>
      <c r="AD234" s="592"/>
      <c r="AE234" s="592"/>
      <c r="AF234" s="592"/>
      <c r="AG234" s="592"/>
      <c r="AH234" s="592"/>
      <c r="AI234" s="592"/>
      <c r="AJ234" s="592"/>
      <c r="AK234" s="592"/>
      <c r="AL234" s="592"/>
      <c r="AM234" s="592"/>
      <c r="AN234" s="592"/>
      <c r="AO234" s="593"/>
    </row>
    <row r="235" spans="2:41" ht="14.1" customHeight="1">
      <c r="B235" s="592"/>
      <c r="C235" s="556"/>
      <c r="D235" s="613" t="s">
        <v>422</v>
      </c>
      <c r="E235" s="615"/>
      <c r="F235" s="615"/>
      <c r="G235" s="615"/>
      <c r="H235" s="615"/>
      <c r="I235" s="615"/>
      <c r="J235" s="615"/>
      <c r="K235" s="615"/>
      <c r="L235" s="557"/>
      <c r="M235" s="597"/>
      <c r="N235" s="597"/>
      <c r="O235" s="597"/>
      <c r="P235" s="592"/>
      <c r="Q235" s="592"/>
      <c r="R235" s="592"/>
      <c r="S235" s="592"/>
      <c r="T235" s="592"/>
      <c r="U235" s="592"/>
      <c r="V235" s="592"/>
      <c r="W235" s="592"/>
      <c r="X235" s="592"/>
      <c r="Y235" s="592"/>
      <c r="Z235" s="592"/>
      <c r="AA235" s="592"/>
      <c r="AB235" s="592"/>
      <c r="AC235" s="592"/>
      <c r="AD235" s="592"/>
      <c r="AE235" s="592"/>
      <c r="AF235" s="592"/>
      <c r="AG235" s="592"/>
      <c r="AH235" s="592"/>
      <c r="AI235" s="592"/>
      <c r="AJ235" s="592"/>
      <c r="AK235" s="592"/>
      <c r="AL235" s="592"/>
      <c r="AM235" s="592"/>
      <c r="AN235" s="592"/>
      <c r="AO235" s="593"/>
    </row>
    <row r="236" spans="2:41" ht="22.5" customHeight="1">
      <c r="B236" s="592"/>
      <c r="C236" s="556"/>
      <c r="D236" s="613" t="s">
        <v>447</v>
      </c>
      <c r="E236" s="615"/>
      <c r="F236" s="615"/>
      <c r="G236" s="615"/>
      <c r="H236" s="615"/>
      <c r="I236" s="615"/>
      <c r="J236" s="615"/>
      <c r="K236" s="615"/>
      <c r="L236" s="557"/>
      <c r="M236" s="597"/>
      <c r="N236" s="597"/>
      <c r="O236" s="597"/>
      <c r="P236" s="592"/>
      <c r="Q236" s="592"/>
      <c r="R236" s="592"/>
      <c r="S236" s="592"/>
      <c r="T236" s="592"/>
      <c r="U236" s="592"/>
      <c r="V236" s="592"/>
      <c r="W236" s="592"/>
      <c r="X236" s="592"/>
      <c r="Y236" s="592"/>
      <c r="Z236" s="592"/>
      <c r="AA236" s="592"/>
      <c r="AB236" s="592"/>
      <c r="AC236" s="592"/>
      <c r="AD236" s="592"/>
      <c r="AE236" s="592"/>
      <c r="AF236" s="592"/>
      <c r="AG236" s="592"/>
      <c r="AH236" s="592"/>
      <c r="AI236" s="592"/>
      <c r="AJ236" s="592"/>
      <c r="AK236" s="592"/>
      <c r="AL236" s="592"/>
      <c r="AM236" s="592"/>
      <c r="AN236" s="592"/>
      <c r="AO236" s="593"/>
    </row>
    <row r="237" spans="2:41" ht="14.1" customHeight="1">
      <c r="B237" s="592"/>
      <c r="C237" s="556"/>
      <c r="D237" s="613" t="s">
        <v>411</v>
      </c>
      <c r="E237" s="615"/>
      <c r="F237" s="615"/>
      <c r="G237" s="615"/>
      <c r="H237" s="615"/>
      <c r="I237" s="615"/>
      <c r="J237" s="615"/>
      <c r="K237" s="615"/>
      <c r="L237" s="557"/>
      <c r="M237" s="597"/>
      <c r="N237" s="597"/>
      <c r="O237" s="597"/>
      <c r="P237" s="592"/>
      <c r="Q237" s="592"/>
      <c r="R237" s="592"/>
      <c r="S237" s="592"/>
      <c r="T237" s="592"/>
      <c r="U237" s="592"/>
      <c r="V237" s="592"/>
      <c r="W237" s="592"/>
      <c r="X237" s="592"/>
      <c r="Y237" s="592"/>
      <c r="Z237" s="592"/>
      <c r="AA237" s="592"/>
      <c r="AB237" s="592"/>
      <c r="AC237" s="592"/>
      <c r="AD237" s="592"/>
      <c r="AE237" s="592"/>
      <c r="AF237" s="592"/>
      <c r="AG237" s="592"/>
      <c r="AH237" s="592"/>
      <c r="AI237" s="592"/>
      <c r="AJ237" s="592"/>
      <c r="AK237" s="592"/>
      <c r="AL237" s="592"/>
      <c r="AM237" s="592"/>
      <c r="AN237" s="592"/>
      <c r="AO237" s="593"/>
    </row>
    <row r="238" spans="2:41" ht="14.1" customHeight="1">
      <c r="B238" s="592"/>
      <c r="C238" s="556"/>
      <c r="D238" s="613" t="s">
        <v>410</v>
      </c>
      <c r="E238" s="615"/>
      <c r="F238" s="615"/>
      <c r="G238" s="615"/>
      <c r="H238" s="615"/>
      <c r="I238" s="615"/>
      <c r="J238" s="615"/>
      <c r="K238" s="615"/>
      <c r="L238" s="557"/>
      <c r="M238" s="597"/>
      <c r="N238" s="597"/>
      <c r="O238" s="597"/>
      <c r="P238" s="592"/>
      <c r="Q238" s="592"/>
      <c r="R238" s="592"/>
      <c r="S238" s="592"/>
      <c r="T238" s="592"/>
      <c r="U238" s="592"/>
      <c r="V238" s="592"/>
      <c r="W238" s="592"/>
      <c r="X238" s="592"/>
      <c r="Y238" s="592"/>
      <c r="Z238" s="592"/>
      <c r="AA238" s="592"/>
      <c r="AB238" s="592"/>
      <c r="AC238" s="592"/>
      <c r="AD238" s="592"/>
      <c r="AE238" s="592"/>
      <c r="AF238" s="592"/>
      <c r="AG238" s="592"/>
      <c r="AH238" s="592"/>
      <c r="AI238" s="592"/>
      <c r="AJ238" s="592"/>
      <c r="AK238" s="592"/>
      <c r="AL238" s="592"/>
      <c r="AM238" s="592"/>
      <c r="AN238" s="592"/>
      <c r="AO238" s="593"/>
    </row>
    <row r="239" spans="2:41" ht="14.1" customHeight="1">
      <c r="B239" s="592"/>
      <c r="C239" s="556"/>
      <c r="D239" s="613" t="s">
        <v>400</v>
      </c>
      <c r="E239" s="615"/>
      <c r="F239" s="615"/>
      <c r="G239" s="615"/>
      <c r="H239" s="615"/>
      <c r="I239" s="615"/>
      <c r="J239" s="615"/>
      <c r="K239" s="615"/>
      <c r="L239" s="557"/>
      <c r="M239" s="597"/>
      <c r="N239" s="597"/>
      <c r="O239" s="597"/>
      <c r="P239" s="592"/>
      <c r="Q239" s="592"/>
      <c r="R239" s="592"/>
      <c r="S239" s="592"/>
      <c r="T239" s="592"/>
      <c r="U239" s="592"/>
      <c r="V239" s="592"/>
      <c r="W239" s="592"/>
      <c r="X239" s="592"/>
      <c r="Y239" s="592"/>
      <c r="Z239" s="592"/>
      <c r="AA239" s="592"/>
      <c r="AB239" s="592"/>
      <c r="AC239" s="592"/>
      <c r="AD239" s="592"/>
      <c r="AE239" s="592"/>
      <c r="AF239" s="592"/>
      <c r="AG239" s="592"/>
      <c r="AH239" s="592"/>
      <c r="AI239" s="592"/>
      <c r="AJ239" s="592"/>
      <c r="AK239" s="592"/>
      <c r="AL239" s="592"/>
      <c r="AM239" s="592"/>
      <c r="AN239" s="592"/>
      <c r="AO239" s="593"/>
    </row>
    <row r="240" spans="2:41" ht="9.9" customHeight="1">
      <c r="B240" s="592"/>
      <c r="C240" s="556"/>
      <c r="D240" s="580"/>
      <c r="E240" s="18"/>
      <c r="F240" s="18"/>
      <c r="G240" s="18"/>
      <c r="H240" s="18"/>
      <c r="I240" s="18"/>
      <c r="J240" s="18"/>
      <c r="K240" s="18"/>
      <c r="L240" s="557"/>
      <c r="M240" s="597"/>
      <c r="N240" s="597"/>
      <c r="O240" s="597"/>
      <c r="P240" s="592"/>
      <c r="Q240" s="592"/>
      <c r="R240" s="592"/>
      <c r="S240" s="592"/>
      <c r="T240" s="592"/>
      <c r="U240" s="592"/>
      <c r="V240" s="592"/>
      <c r="W240" s="592"/>
      <c r="X240" s="592"/>
      <c r="Y240" s="592"/>
      <c r="Z240" s="592"/>
      <c r="AA240" s="592"/>
      <c r="AB240" s="592"/>
      <c r="AC240" s="592"/>
      <c r="AD240" s="592"/>
      <c r="AE240" s="592"/>
      <c r="AF240" s="592"/>
      <c r="AG240" s="592"/>
      <c r="AH240" s="592"/>
      <c r="AI240" s="592"/>
      <c r="AJ240" s="592"/>
      <c r="AK240" s="592"/>
      <c r="AL240" s="592"/>
      <c r="AM240" s="592"/>
      <c r="AN240" s="592"/>
      <c r="AO240" s="593"/>
    </row>
    <row r="241" spans="2:41" ht="35.1" customHeight="1">
      <c r="B241" s="592"/>
      <c r="C241" s="556"/>
      <c r="D241" s="1121" t="s">
        <v>453</v>
      </c>
      <c r="E241" s="1122"/>
      <c r="F241" s="1122"/>
      <c r="G241" s="1122"/>
      <c r="H241" s="1122"/>
      <c r="I241" s="1122"/>
      <c r="J241" s="1122"/>
      <c r="K241" s="1123"/>
      <c r="L241" s="557"/>
      <c r="M241" s="597"/>
      <c r="N241" s="597"/>
      <c r="O241" s="597"/>
      <c r="P241" s="592"/>
      <c r="Q241" s="592"/>
      <c r="R241" s="592"/>
      <c r="S241" s="592"/>
      <c r="T241" s="592"/>
      <c r="U241" s="592"/>
      <c r="V241" s="592"/>
      <c r="W241" s="592"/>
      <c r="X241" s="592"/>
      <c r="Y241" s="592"/>
      <c r="Z241" s="592"/>
      <c r="AA241" s="592"/>
      <c r="AB241" s="592"/>
      <c r="AC241" s="592"/>
      <c r="AD241" s="592"/>
      <c r="AE241" s="592"/>
      <c r="AF241" s="592"/>
      <c r="AG241" s="592"/>
      <c r="AH241" s="592"/>
      <c r="AI241" s="592"/>
      <c r="AJ241" s="592"/>
      <c r="AK241" s="592"/>
      <c r="AL241" s="592"/>
      <c r="AM241" s="592"/>
      <c r="AN241" s="592"/>
      <c r="AO241" s="593"/>
    </row>
    <row r="242" spans="2:41" ht="16.8">
      <c r="B242" s="592"/>
      <c r="C242" s="556"/>
      <c r="D242" s="768"/>
      <c r="E242" s="769"/>
      <c r="F242" s="769"/>
      <c r="G242" s="769"/>
      <c r="H242" s="769"/>
      <c r="I242" s="769"/>
      <c r="J242" s="769"/>
      <c r="K242" s="770"/>
      <c r="L242" s="557"/>
      <c r="M242" s="597"/>
      <c r="N242" s="597"/>
      <c r="O242" s="597"/>
      <c r="P242" s="592"/>
      <c r="Q242" s="592"/>
      <c r="R242" s="592"/>
      <c r="S242" s="592"/>
      <c r="T242" s="592"/>
      <c r="U242" s="592"/>
      <c r="V242" s="592"/>
      <c r="W242" s="592"/>
      <c r="X242" s="592"/>
      <c r="Y242" s="592"/>
      <c r="Z242" s="592"/>
      <c r="AA242" s="592"/>
      <c r="AB242" s="592"/>
      <c r="AC242" s="592"/>
      <c r="AD242" s="592"/>
      <c r="AE242" s="592"/>
      <c r="AF242" s="592"/>
      <c r="AG242" s="592"/>
      <c r="AH242" s="592"/>
      <c r="AI242" s="592"/>
      <c r="AJ242" s="592"/>
      <c r="AK242" s="592"/>
      <c r="AL242" s="592"/>
      <c r="AM242" s="592"/>
      <c r="AN242" s="592"/>
      <c r="AO242" s="593"/>
    </row>
    <row r="243" spans="2:41" ht="16.8">
      <c r="B243" s="592"/>
      <c r="C243" s="556"/>
      <c r="D243" s="768"/>
      <c r="E243" s="769"/>
      <c r="F243" s="769"/>
      <c r="G243" s="769"/>
      <c r="H243" s="769"/>
      <c r="I243" s="769"/>
      <c r="J243" s="769"/>
      <c r="K243" s="770"/>
      <c r="L243" s="557"/>
      <c r="M243" s="597"/>
      <c r="N243" s="597"/>
      <c r="O243" s="597"/>
      <c r="P243" s="592"/>
      <c r="Q243" s="592"/>
      <c r="R243" s="592"/>
      <c r="S243" s="592"/>
      <c r="T243" s="592"/>
      <c r="U243" s="592"/>
      <c r="V243" s="592"/>
      <c r="W243" s="592"/>
      <c r="X243" s="592"/>
      <c r="Y243" s="592"/>
      <c r="Z243" s="592"/>
      <c r="AA243" s="592"/>
      <c r="AB243" s="592"/>
      <c r="AC243" s="592"/>
      <c r="AD243" s="592"/>
      <c r="AE243" s="592"/>
      <c r="AF243" s="592"/>
      <c r="AG243" s="592"/>
      <c r="AH243" s="592"/>
      <c r="AI243" s="592"/>
      <c r="AJ243" s="592"/>
      <c r="AK243" s="592"/>
      <c r="AL243" s="592"/>
      <c r="AM243" s="592"/>
      <c r="AN243" s="592"/>
      <c r="AO243" s="593"/>
    </row>
    <row r="244" spans="2:41" ht="16.8">
      <c r="B244" s="592"/>
      <c r="C244" s="556"/>
      <c r="D244" s="768"/>
      <c r="E244" s="769"/>
      <c r="F244" s="769"/>
      <c r="G244" s="769"/>
      <c r="H244" s="769"/>
      <c r="I244" s="769"/>
      <c r="J244" s="769"/>
      <c r="K244" s="770"/>
      <c r="L244" s="557"/>
      <c r="M244" s="597"/>
      <c r="N244" s="597"/>
      <c r="O244" s="597"/>
      <c r="P244" s="592"/>
      <c r="Q244" s="592"/>
      <c r="R244" s="592"/>
      <c r="S244" s="592"/>
      <c r="T244" s="592"/>
      <c r="U244" s="592"/>
      <c r="V244" s="592"/>
      <c r="W244" s="592"/>
      <c r="X244" s="592"/>
      <c r="Y244" s="592"/>
      <c r="Z244" s="592"/>
      <c r="AA244" s="592"/>
      <c r="AB244" s="592"/>
      <c r="AC244" s="592"/>
      <c r="AD244" s="592"/>
      <c r="AE244" s="592"/>
      <c r="AF244" s="592"/>
      <c r="AG244" s="592"/>
      <c r="AH244" s="592"/>
      <c r="AI244" s="592"/>
      <c r="AJ244" s="592"/>
      <c r="AK244" s="592"/>
      <c r="AL244" s="592"/>
      <c r="AM244" s="592"/>
      <c r="AN244" s="592"/>
      <c r="AO244" s="593"/>
    </row>
    <row r="245" spans="2:41" ht="16.8">
      <c r="B245" s="592"/>
      <c r="C245" s="556"/>
      <c r="D245" s="768"/>
      <c r="E245" s="769"/>
      <c r="F245" s="769"/>
      <c r="G245" s="769"/>
      <c r="H245" s="769"/>
      <c r="I245" s="769"/>
      <c r="J245" s="769"/>
      <c r="K245" s="770"/>
      <c r="L245" s="557"/>
      <c r="M245" s="597"/>
      <c r="N245" s="597"/>
      <c r="O245" s="597"/>
      <c r="P245" s="592"/>
      <c r="Q245" s="592"/>
      <c r="R245" s="592"/>
      <c r="S245" s="592"/>
      <c r="T245" s="592"/>
      <c r="U245" s="592"/>
      <c r="V245" s="592"/>
      <c r="W245" s="592"/>
      <c r="X245" s="592"/>
      <c r="Y245" s="592"/>
      <c r="Z245" s="592"/>
      <c r="AA245" s="592"/>
      <c r="AB245" s="592"/>
      <c r="AC245" s="592"/>
      <c r="AD245" s="592"/>
      <c r="AE245" s="592"/>
      <c r="AF245" s="592"/>
      <c r="AG245" s="592"/>
      <c r="AH245" s="592"/>
      <c r="AI245" s="592"/>
      <c r="AJ245" s="592"/>
      <c r="AK245" s="592"/>
      <c r="AL245" s="592"/>
      <c r="AM245" s="592"/>
      <c r="AN245" s="592"/>
      <c r="AO245" s="593"/>
    </row>
    <row r="246" spans="2:41" ht="20.100000000000001" customHeight="1">
      <c r="B246" s="592"/>
      <c r="C246" s="556"/>
      <c r="D246" s="771"/>
      <c r="E246" s="772"/>
      <c r="F246" s="772"/>
      <c r="G246" s="772"/>
      <c r="H246" s="772"/>
      <c r="I246" s="772"/>
      <c r="J246" s="772"/>
      <c r="K246" s="773"/>
      <c r="L246" s="557"/>
      <c r="M246" s="597"/>
      <c r="N246" s="597"/>
      <c r="O246" s="597"/>
      <c r="P246" s="592"/>
      <c r="Q246" s="592"/>
      <c r="R246" s="592"/>
      <c r="S246" s="592"/>
      <c r="T246" s="592"/>
      <c r="U246" s="592"/>
      <c r="V246" s="592"/>
      <c r="W246" s="592"/>
      <c r="X246" s="592"/>
      <c r="Y246" s="592"/>
      <c r="Z246" s="592"/>
      <c r="AA246" s="592"/>
      <c r="AB246" s="592"/>
      <c r="AC246" s="592"/>
      <c r="AD246" s="592"/>
      <c r="AE246" s="592"/>
      <c r="AF246" s="592"/>
      <c r="AG246" s="592"/>
      <c r="AH246" s="592"/>
      <c r="AI246" s="592"/>
      <c r="AJ246" s="592"/>
      <c r="AK246" s="592"/>
      <c r="AL246" s="592"/>
      <c r="AM246" s="592"/>
      <c r="AN246" s="592"/>
      <c r="AO246" s="593"/>
    </row>
    <row r="247" spans="2:41" ht="2.1" customHeight="1">
      <c r="B247" s="592"/>
      <c r="C247" s="556"/>
      <c r="D247" s="580"/>
      <c r="E247" s="18"/>
      <c r="F247" s="18"/>
      <c r="G247" s="18"/>
      <c r="H247" s="18"/>
      <c r="I247" s="18"/>
      <c r="J247" s="18"/>
      <c r="K247" s="18"/>
      <c r="L247" s="557"/>
      <c r="M247" s="597"/>
      <c r="N247" s="597"/>
      <c r="O247" s="597"/>
      <c r="P247" s="592"/>
      <c r="Q247" s="592"/>
      <c r="R247" s="592"/>
      <c r="S247" s="592"/>
      <c r="T247" s="592"/>
      <c r="U247" s="592"/>
      <c r="V247" s="592"/>
      <c r="W247" s="592"/>
      <c r="X247" s="592"/>
      <c r="Y247" s="592"/>
      <c r="Z247" s="592"/>
      <c r="AA247" s="592"/>
      <c r="AB247" s="592"/>
      <c r="AC247" s="592"/>
      <c r="AD247" s="592"/>
      <c r="AE247" s="592"/>
      <c r="AF247" s="592"/>
      <c r="AG247" s="592"/>
      <c r="AH247" s="592"/>
      <c r="AI247" s="592"/>
      <c r="AJ247" s="592"/>
      <c r="AK247" s="592"/>
      <c r="AL247" s="592"/>
      <c r="AM247" s="592"/>
      <c r="AN247" s="592"/>
      <c r="AO247" s="593"/>
    </row>
    <row r="248" spans="2:41" ht="16.8">
      <c r="B248" s="592"/>
      <c r="C248" s="556"/>
      <c r="D248" s="580"/>
      <c r="E248" s="18"/>
      <c r="F248" s="18"/>
      <c r="G248" s="18"/>
      <c r="H248" s="18"/>
      <c r="I248" s="18"/>
      <c r="J248" s="18"/>
      <c r="K248" s="18"/>
      <c r="L248" s="557"/>
      <c r="M248" s="597"/>
      <c r="N248" s="597"/>
      <c r="O248" s="597"/>
      <c r="P248" s="592"/>
      <c r="Q248" s="592"/>
      <c r="R248" s="592"/>
      <c r="S248" s="592"/>
      <c r="T248" s="592"/>
      <c r="U248" s="592"/>
      <c r="V248" s="592"/>
      <c r="W248" s="592"/>
      <c r="X248" s="592"/>
      <c r="Y248" s="592"/>
      <c r="Z248" s="592"/>
      <c r="AA248" s="592"/>
      <c r="AB248" s="592"/>
      <c r="AC248" s="592"/>
      <c r="AD248" s="592"/>
      <c r="AE248" s="592"/>
      <c r="AF248" s="592"/>
      <c r="AG248" s="592"/>
      <c r="AH248" s="592"/>
      <c r="AI248" s="592"/>
      <c r="AJ248" s="592"/>
      <c r="AK248" s="592"/>
      <c r="AL248" s="592"/>
      <c r="AM248" s="592"/>
      <c r="AN248" s="592"/>
      <c r="AO248" s="593"/>
    </row>
    <row r="249" spans="2:41" ht="20.399999999999999">
      <c r="B249" s="592"/>
      <c r="C249" s="556"/>
      <c r="D249" s="1052" t="s">
        <v>517</v>
      </c>
      <c r="E249" s="18"/>
      <c r="F249" s="18"/>
      <c r="G249" s="18"/>
      <c r="H249" s="18"/>
      <c r="I249" s="18"/>
      <c r="J249" s="18"/>
      <c r="K249" s="18"/>
      <c r="L249" s="557"/>
      <c r="M249" s="597"/>
      <c r="N249" s="597"/>
      <c r="O249" s="597"/>
      <c r="P249" s="592"/>
      <c r="Q249" s="592"/>
      <c r="R249" s="592"/>
      <c r="S249" s="592"/>
      <c r="T249" s="592"/>
      <c r="U249" s="592"/>
      <c r="V249" s="592"/>
      <c r="W249" s="592"/>
      <c r="X249" s="592"/>
      <c r="Y249" s="592"/>
      <c r="Z249" s="592"/>
      <c r="AA249" s="592"/>
      <c r="AB249" s="592"/>
      <c r="AC249" s="592"/>
      <c r="AD249" s="592"/>
      <c r="AE249" s="592"/>
      <c r="AF249" s="592"/>
      <c r="AG249" s="592"/>
      <c r="AH249" s="592"/>
      <c r="AI249" s="592"/>
      <c r="AJ249" s="592"/>
      <c r="AK249" s="592"/>
      <c r="AL249" s="592"/>
      <c r="AM249" s="592"/>
      <c r="AN249" s="592"/>
      <c r="AO249" s="593"/>
    </row>
    <row r="250" spans="2:41" ht="19.5" customHeight="1">
      <c r="B250" s="592"/>
      <c r="C250" s="556"/>
      <c r="D250" s="613" t="s">
        <v>490</v>
      </c>
      <c r="E250" s="18"/>
      <c r="F250" s="18"/>
      <c r="G250" s="18"/>
      <c r="H250" s="18"/>
      <c r="I250" s="18"/>
      <c r="J250" s="18"/>
      <c r="K250" s="18"/>
      <c r="L250" s="557"/>
      <c r="M250" s="597"/>
      <c r="N250" s="597"/>
      <c r="O250" s="597"/>
      <c r="P250" s="592"/>
      <c r="Q250" s="592"/>
      <c r="R250" s="592"/>
      <c r="S250" s="592"/>
      <c r="T250" s="592"/>
      <c r="U250" s="592"/>
      <c r="V250" s="592"/>
      <c r="W250" s="592"/>
      <c r="X250" s="592"/>
      <c r="Y250" s="592"/>
      <c r="Z250" s="592"/>
      <c r="AA250" s="592"/>
      <c r="AB250" s="592"/>
      <c r="AC250" s="592"/>
      <c r="AD250" s="592"/>
      <c r="AE250" s="592"/>
      <c r="AF250" s="592"/>
      <c r="AG250" s="592"/>
      <c r="AH250" s="592"/>
      <c r="AI250" s="592"/>
      <c r="AJ250" s="592"/>
      <c r="AK250" s="592"/>
      <c r="AL250" s="592"/>
      <c r="AM250" s="592"/>
      <c r="AN250" s="592"/>
      <c r="AO250" s="593"/>
    </row>
    <row r="251" spans="2:41" ht="14.1" customHeight="1">
      <c r="B251" s="592"/>
      <c r="C251" s="556"/>
      <c r="D251" s="727" t="s">
        <v>442</v>
      </c>
      <c r="E251" s="18"/>
      <c r="F251" s="18"/>
      <c r="G251" s="18"/>
      <c r="H251" s="18"/>
      <c r="I251" s="18"/>
      <c r="J251" s="18"/>
      <c r="K251" s="18"/>
      <c r="L251" s="557"/>
      <c r="M251" s="597"/>
      <c r="N251" s="597"/>
      <c r="O251" s="597"/>
      <c r="P251" s="592"/>
      <c r="Q251" s="592"/>
      <c r="R251" s="592"/>
      <c r="S251" s="592"/>
      <c r="T251" s="592"/>
      <c r="U251" s="592"/>
      <c r="V251" s="592"/>
      <c r="W251" s="592"/>
      <c r="X251" s="592"/>
      <c r="Y251" s="592"/>
      <c r="Z251" s="592"/>
      <c r="AA251" s="592"/>
      <c r="AB251" s="592"/>
      <c r="AC251" s="592"/>
      <c r="AD251" s="592"/>
      <c r="AE251" s="592"/>
      <c r="AF251" s="592"/>
      <c r="AG251" s="592"/>
      <c r="AH251" s="592"/>
      <c r="AI251" s="592"/>
      <c r="AJ251" s="592"/>
      <c r="AK251" s="592"/>
      <c r="AL251" s="592"/>
      <c r="AM251" s="592"/>
      <c r="AN251" s="592"/>
      <c r="AO251" s="593"/>
    </row>
    <row r="252" spans="2:41" ht="14.1" customHeight="1">
      <c r="B252" s="592"/>
      <c r="C252" s="556"/>
      <c r="D252" s="727" t="s">
        <v>441</v>
      </c>
      <c r="E252" s="18"/>
      <c r="F252" s="18"/>
      <c r="G252" s="18"/>
      <c r="H252" s="18"/>
      <c r="I252" s="18"/>
      <c r="J252" s="18"/>
      <c r="K252" s="18"/>
      <c r="L252" s="557"/>
      <c r="M252" s="597"/>
      <c r="N252" s="597"/>
      <c r="O252" s="597"/>
      <c r="P252" s="592"/>
      <c r="Q252" s="592"/>
      <c r="R252" s="592"/>
      <c r="S252" s="592"/>
      <c r="T252" s="592"/>
      <c r="U252" s="592"/>
      <c r="V252" s="592"/>
      <c r="W252" s="592"/>
      <c r="X252" s="592"/>
      <c r="Y252" s="592"/>
      <c r="Z252" s="592"/>
      <c r="AA252" s="592"/>
      <c r="AB252" s="592"/>
      <c r="AC252" s="592"/>
      <c r="AD252" s="592"/>
      <c r="AE252" s="592"/>
      <c r="AF252" s="592"/>
      <c r="AG252" s="592"/>
      <c r="AH252" s="592"/>
      <c r="AI252" s="592"/>
      <c r="AJ252" s="592"/>
      <c r="AK252" s="592"/>
      <c r="AL252" s="592"/>
      <c r="AM252" s="592"/>
      <c r="AN252" s="592"/>
      <c r="AO252" s="593"/>
    </row>
    <row r="253" spans="2:41" ht="14.1" customHeight="1">
      <c r="B253" s="592"/>
      <c r="C253" s="556"/>
      <c r="D253" s="727" t="s">
        <v>423</v>
      </c>
      <c r="E253" s="18"/>
      <c r="F253" s="18"/>
      <c r="G253" s="18"/>
      <c r="H253" s="18"/>
      <c r="I253" s="18"/>
      <c r="J253" s="18"/>
      <c r="K253" s="18"/>
      <c r="L253" s="557"/>
      <c r="M253" s="597"/>
      <c r="N253" s="597"/>
      <c r="O253" s="597"/>
      <c r="P253" s="592"/>
      <c r="Q253" s="592"/>
      <c r="R253" s="592"/>
      <c r="S253" s="592"/>
      <c r="T253" s="592"/>
      <c r="U253" s="592"/>
      <c r="V253" s="592"/>
      <c r="W253" s="592"/>
      <c r="X253" s="592"/>
      <c r="Y253" s="592"/>
      <c r="Z253" s="592"/>
      <c r="AA253" s="592"/>
      <c r="AB253" s="592"/>
      <c r="AC253" s="592"/>
      <c r="AD253" s="592"/>
      <c r="AE253" s="592"/>
      <c r="AF253" s="592"/>
      <c r="AG253" s="592"/>
      <c r="AH253" s="592"/>
      <c r="AI253" s="592"/>
      <c r="AJ253" s="592"/>
      <c r="AK253" s="592"/>
      <c r="AL253" s="592"/>
      <c r="AM253" s="592"/>
      <c r="AN253" s="592"/>
      <c r="AO253" s="593"/>
    </row>
    <row r="254" spans="2:41" ht="21.75" customHeight="1">
      <c r="B254" s="592"/>
      <c r="C254" s="556"/>
      <c r="D254" s="613" t="s">
        <v>493</v>
      </c>
      <c r="E254" s="18"/>
      <c r="F254" s="18"/>
      <c r="G254" s="18"/>
      <c r="H254" s="18"/>
      <c r="I254" s="18"/>
      <c r="J254" s="18"/>
      <c r="K254" s="18"/>
      <c r="L254" s="557"/>
      <c r="M254" s="597"/>
      <c r="N254" s="597"/>
      <c r="O254" s="597"/>
      <c r="P254" s="592"/>
      <c r="Q254" s="592"/>
      <c r="R254" s="592"/>
      <c r="S254" s="592"/>
      <c r="T254" s="592"/>
      <c r="U254" s="592"/>
      <c r="V254" s="592"/>
      <c r="W254" s="592"/>
      <c r="X254" s="592"/>
      <c r="Y254" s="592"/>
      <c r="Z254" s="592"/>
      <c r="AA254" s="592"/>
      <c r="AB254" s="592"/>
      <c r="AC254" s="592"/>
      <c r="AD254" s="592"/>
      <c r="AE254" s="592"/>
      <c r="AF254" s="592"/>
      <c r="AG254" s="592"/>
      <c r="AH254" s="592"/>
      <c r="AI254" s="592"/>
      <c r="AJ254" s="592"/>
      <c r="AK254" s="592"/>
      <c r="AL254" s="592"/>
      <c r="AM254" s="592"/>
      <c r="AN254" s="592"/>
      <c r="AO254" s="593"/>
    </row>
    <row r="255" spans="2:41" ht="14.1" customHeight="1">
      <c r="B255" s="592"/>
      <c r="C255" s="556"/>
      <c r="D255" s="727" t="s">
        <v>412</v>
      </c>
      <c r="E255" s="18"/>
      <c r="F255" s="18"/>
      <c r="G255" s="18"/>
      <c r="H255" s="18"/>
      <c r="I255" s="18"/>
      <c r="J255" s="18"/>
      <c r="K255" s="18"/>
      <c r="L255" s="557"/>
      <c r="M255" s="597"/>
      <c r="N255" s="597"/>
      <c r="O255" s="597"/>
      <c r="P255" s="592"/>
      <c r="Q255" s="592"/>
      <c r="R255" s="592"/>
      <c r="S255" s="592"/>
      <c r="T255" s="592"/>
      <c r="U255" s="592"/>
      <c r="V255" s="592"/>
      <c r="W255" s="592"/>
      <c r="X255" s="592"/>
      <c r="Y255" s="592"/>
      <c r="Z255" s="592"/>
      <c r="AA255" s="592"/>
      <c r="AB255" s="592"/>
      <c r="AC255" s="592"/>
      <c r="AD255" s="592"/>
      <c r="AE255" s="592"/>
      <c r="AF255" s="592"/>
      <c r="AG255" s="592"/>
      <c r="AH255" s="592"/>
      <c r="AI255" s="592"/>
      <c r="AJ255" s="592"/>
      <c r="AK255" s="592"/>
      <c r="AL255" s="592"/>
      <c r="AM255" s="592"/>
      <c r="AN255" s="592"/>
      <c r="AO255" s="593"/>
    </row>
    <row r="256" spans="2:41" ht="14.1" customHeight="1">
      <c r="B256" s="592"/>
      <c r="C256" s="556"/>
      <c r="D256" s="727" t="s">
        <v>413</v>
      </c>
      <c r="E256" s="18"/>
      <c r="F256" s="18"/>
      <c r="G256" s="18"/>
      <c r="H256" s="18"/>
      <c r="I256" s="18"/>
      <c r="J256" s="18"/>
      <c r="K256" s="18"/>
      <c r="L256" s="557"/>
      <c r="M256" s="597"/>
      <c r="N256" s="597"/>
      <c r="O256" s="597"/>
      <c r="P256" s="592"/>
      <c r="Q256" s="592"/>
      <c r="R256" s="592"/>
      <c r="S256" s="592"/>
      <c r="T256" s="592"/>
      <c r="U256" s="592"/>
      <c r="V256" s="592"/>
      <c r="W256" s="592"/>
      <c r="X256" s="592"/>
      <c r="Y256" s="592"/>
      <c r="Z256" s="592"/>
      <c r="AA256" s="592"/>
      <c r="AB256" s="592"/>
      <c r="AC256" s="592"/>
      <c r="AD256" s="592"/>
      <c r="AE256" s="592"/>
      <c r="AF256" s="592"/>
      <c r="AG256" s="592"/>
      <c r="AH256" s="592"/>
      <c r="AI256" s="592"/>
      <c r="AJ256" s="592"/>
      <c r="AK256" s="592"/>
      <c r="AL256" s="592"/>
      <c r="AM256" s="592"/>
      <c r="AN256" s="592"/>
      <c r="AO256" s="593"/>
    </row>
    <row r="257" spans="2:41" ht="14.1" customHeight="1">
      <c r="B257" s="592"/>
      <c r="C257" s="556"/>
      <c r="D257" s="727" t="s">
        <v>415</v>
      </c>
      <c r="E257" s="18"/>
      <c r="F257" s="18"/>
      <c r="G257" s="18"/>
      <c r="H257" s="18"/>
      <c r="I257" s="18"/>
      <c r="J257" s="18"/>
      <c r="K257" s="18"/>
      <c r="L257" s="557"/>
      <c r="M257" s="597"/>
      <c r="N257" s="597"/>
      <c r="O257" s="597"/>
      <c r="P257" s="592"/>
      <c r="Q257" s="592"/>
      <c r="R257" s="592"/>
      <c r="S257" s="592"/>
      <c r="T257" s="592"/>
      <c r="U257" s="592"/>
      <c r="V257" s="592"/>
      <c r="W257" s="592"/>
      <c r="X257" s="592"/>
      <c r="Y257" s="592"/>
      <c r="Z257" s="592"/>
      <c r="AA257" s="592"/>
      <c r="AB257" s="592"/>
      <c r="AC257" s="592"/>
      <c r="AD257" s="592"/>
      <c r="AE257" s="592"/>
      <c r="AF257" s="592"/>
      <c r="AG257" s="592"/>
      <c r="AH257" s="592"/>
      <c r="AI257" s="592"/>
      <c r="AJ257" s="592"/>
      <c r="AK257" s="592"/>
      <c r="AL257" s="592"/>
      <c r="AM257" s="592"/>
      <c r="AN257" s="592"/>
      <c r="AO257" s="593"/>
    </row>
    <row r="258" spans="2:41" ht="14.1" customHeight="1">
      <c r="B258" s="592"/>
      <c r="C258" s="556"/>
      <c r="D258" s="727" t="s">
        <v>414</v>
      </c>
      <c r="E258" s="18"/>
      <c r="F258" s="18"/>
      <c r="G258" s="18"/>
      <c r="H258" s="18"/>
      <c r="I258" s="18"/>
      <c r="J258" s="18"/>
      <c r="K258" s="18"/>
      <c r="L258" s="557"/>
      <c r="M258" s="597"/>
      <c r="N258" s="597"/>
      <c r="O258" s="597"/>
      <c r="P258" s="592"/>
      <c r="Q258" s="592"/>
      <c r="R258" s="592"/>
      <c r="S258" s="592"/>
      <c r="T258" s="592"/>
      <c r="U258" s="592"/>
      <c r="V258" s="592"/>
      <c r="W258" s="592"/>
      <c r="X258" s="592"/>
      <c r="Y258" s="592"/>
      <c r="Z258" s="592"/>
      <c r="AA258" s="592"/>
      <c r="AB258" s="592"/>
      <c r="AC258" s="592"/>
      <c r="AD258" s="592"/>
      <c r="AE258" s="592"/>
      <c r="AF258" s="592"/>
      <c r="AG258" s="592"/>
      <c r="AH258" s="592"/>
      <c r="AI258" s="592"/>
      <c r="AJ258" s="592"/>
      <c r="AK258" s="592"/>
      <c r="AL258" s="592"/>
      <c r="AM258" s="592"/>
      <c r="AN258" s="592"/>
      <c r="AO258" s="593"/>
    </row>
    <row r="259" spans="2:41" ht="23.25" customHeight="1">
      <c r="B259" s="592"/>
      <c r="C259" s="556"/>
      <c r="D259" s="613" t="s">
        <v>494</v>
      </c>
      <c r="E259" s="18"/>
      <c r="F259" s="18"/>
      <c r="G259" s="18"/>
      <c r="H259" s="18"/>
      <c r="I259" s="18"/>
      <c r="J259" s="18"/>
      <c r="K259" s="18"/>
      <c r="L259" s="557"/>
      <c r="M259" s="597"/>
      <c r="N259" s="597"/>
      <c r="O259" s="597"/>
      <c r="P259" s="592"/>
      <c r="Q259" s="592"/>
      <c r="R259" s="592"/>
      <c r="S259" s="592"/>
      <c r="T259" s="592"/>
      <c r="U259" s="592"/>
      <c r="V259" s="592"/>
      <c r="W259" s="592"/>
      <c r="X259" s="592"/>
      <c r="Y259" s="592"/>
      <c r="Z259" s="592"/>
      <c r="AA259" s="592"/>
      <c r="AB259" s="592"/>
      <c r="AC259" s="592"/>
      <c r="AD259" s="592"/>
      <c r="AE259" s="592"/>
      <c r="AF259" s="592"/>
      <c r="AG259" s="592"/>
      <c r="AH259" s="592"/>
      <c r="AI259" s="592"/>
      <c r="AJ259" s="592"/>
      <c r="AK259" s="592"/>
      <c r="AL259" s="592"/>
      <c r="AM259" s="592"/>
      <c r="AN259" s="592"/>
      <c r="AO259" s="593"/>
    </row>
    <row r="260" spans="2:41" ht="14.1" customHeight="1">
      <c r="B260" s="592"/>
      <c r="C260" s="556"/>
      <c r="D260" s="727" t="s">
        <v>416</v>
      </c>
      <c r="E260" s="18"/>
      <c r="F260" s="18"/>
      <c r="G260" s="18"/>
      <c r="H260" s="18"/>
      <c r="I260" s="18"/>
      <c r="J260" s="18"/>
      <c r="K260" s="18"/>
      <c r="L260" s="557"/>
      <c r="M260" s="597"/>
      <c r="N260" s="597"/>
      <c r="O260" s="597"/>
      <c r="P260" s="592"/>
      <c r="Q260" s="592"/>
      <c r="R260" s="592"/>
      <c r="S260" s="592"/>
      <c r="T260" s="592"/>
      <c r="U260" s="592"/>
      <c r="V260" s="592"/>
      <c r="W260" s="592"/>
      <c r="X260" s="592"/>
      <c r="Y260" s="592"/>
      <c r="Z260" s="592"/>
      <c r="AA260" s="592"/>
      <c r="AB260" s="592"/>
      <c r="AC260" s="592"/>
      <c r="AD260" s="592"/>
      <c r="AE260" s="592"/>
      <c r="AF260" s="592"/>
      <c r="AG260" s="592"/>
      <c r="AH260" s="592"/>
      <c r="AI260" s="592"/>
      <c r="AJ260" s="592"/>
      <c r="AK260" s="592"/>
      <c r="AL260" s="592"/>
      <c r="AM260" s="592"/>
      <c r="AN260" s="592"/>
      <c r="AO260" s="593"/>
    </row>
    <row r="261" spans="2:41" ht="14.1" customHeight="1">
      <c r="B261" s="592"/>
      <c r="C261" s="556"/>
      <c r="D261" s="727" t="s">
        <v>405</v>
      </c>
      <c r="E261" s="18"/>
      <c r="F261" s="18"/>
      <c r="G261" s="18"/>
      <c r="H261" s="18"/>
      <c r="I261" s="18"/>
      <c r="J261" s="18"/>
      <c r="K261" s="18"/>
      <c r="L261" s="557"/>
      <c r="M261" s="597"/>
      <c r="N261" s="597"/>
      <c r="O261" s="597"/>
      <c r="P261" s="592"/>
      <c r="Q261" s="592"/>
      <c r="R261" s="592"/>
      <c r="S261" s="592"/>
      <c r="T261" s="592"/>
      <c r="U261" s="592"/>
      <c r="V261" s="592"/>
      <c r="W261" s="592"/>
      <c r="X261" s="592"/>
      <c r="Y261" s="592"/>
      <c r="Z261" s="592"/>
      <c r="AA261" s="592"/>
      <c r="AB261" s="592"/>
      <c r="AC261" s="592"/>
      <c r="AD261" s="592"/>
      <c r="AE261" s="592"/>
      <c r="AF261" s="592"/>
      <c r="AG261" s="592"/>
      <c r="AH261" s="592"/>
      <c r="AI261" s="592"/>
      <c r="AJ261" s="592"/>
      <c r="AK261" s="592"/>
      <c r="AL261" s="592"/>
      <c r="AM261" s="592"/>
      <c r="AN261" s="592"/>
      <c r="AO261" s="593"/>
    </row>
    <row r="262" spans="2:41" ht="14.1" customHeight="1">
      <c r="B262" s="592"/>
      <c r="C262" s="556"/>
      <c r="D262" s="727" t="s">
        <v>406</v>
      </c>
      <c r="E262" s="18"/>
      <c r="F262" s="18"/>
      <c r="G262" s="18"/>
      <c r="H262" s="18"/>
      <c r="I262" s="18"/>
      <c r="J262" s="18"/>
      <c r="K262" s="18"/>
      <c r="L262" s="557"/>
      <c r="M262" s="597"/>
      <c r="N262" s="597"/>
      <c r="O262" s="597"/>
      <c r="P262" s="592"/>
      <c r="Q262" s="592"/>
      <c r="R262" s="592"/>
      <c r="S262" s="592"/>
      <c r="T262" s="592"/>
      <c r="U262" s="592"/>
      <c r="V262" s="592"/>
      <c r="W262" s="592"/>
      <c r="X262" s="592"/>
      <c r="Y262" s="592"/>
      <c r="Z262" s="592"/>
      <c r="AA262" s="592"/>
      <c r="AB262" s="592"/>
      <c r="AC262" s="592"/>
      <c r="AD262" s="592"/>
      <c r="AE262" s="592"/>
      <c r="AF262" s="592"/>
      <c r="AG262" s="592"/>
      <c r="AH262" s="592"/>
      <c r="AI262" s="592"/>
      <c r="AJ262" s="592"/>
      <c r="AK262" s="592"/>
      <c r="AL262" s="592"/>
      <c r="AM262" s="592"/>
      <c r="AN262" s="592"/>
      <c r="AO262" s="593"/>
    </row>
    <row r="263" spans="2:41" ht="14.1" customHeight="1">
      <c r="B263" s="592"/>
      <c r="C263" s="556"/>
      <c r="D263" s="727" t="s">
        <v>407</v>
      </c>
      <c r="E263" s="18"/>
      <c r="F263" s="18"/>
      <c r="G263" s="18"/>
      <c r="H263" s="18"/>
      <c r="I263" s="18"/>
      <c r="J263" s="18"/>
      <c r="K263" s="18"/>
      <c r="L263" s="557"/>
      <c r="M263" s="597"/>
      <c r="N263" s="597"/>
      <c r="O263" s="597"/>
      <c r="P263" s="592"/>
      <c r="Q263" s="592"/>
      <c r="R263" s="592"/>
      <c r="S263" s="592"/>
      <c r="T263" s="592"/>
      <c r="U263" s="592"/>
      <c r="V263" s="592"/>
      <c r="W263" s="592"/>
      <c r="X263" s="592"/>
      <c r="Y263" s="592"/>
      <c r="Z263" s="592"/>
      <c r="AA263" s="592"/>
      <c r="AB263" s="592"/>
      <c r="AC263" s="592"/>
      <c r="AD263" s="592"/>
      <c r="AE263" s="592"/>
      <c r="AF263" s="592"/>
      <c r="AG263" s="592"/>
      <c r="AH263" s="592"/>
      <c r="AI263" s="592"/>
      <c r="AJ263" s="592"/>
      <c r="AK263" s="592"/>
      <c r="AL263" s="592"/>
      <c r="AM263" s="592"/>
      <c r="AN263" s="592"/>
      <c r="AO263" s="593"/>
    </row>
    <row r="264" spans="2:41" ht="24" customHeight="1">
      <c r="B264" s="592"/>
      <c r="C264" s="556"/>
      <c r="D264" s="613" t="s">
        <v>408</v>
      </c>
      <c r="E264" s="18"/>
      <c r="F264" s="18"/>
      <c r="G264" s="18"/>
      <c r="H264" s="18"/>
      <c r="I264" s="18"/>
      <c r="J264" s="18"/>
      <c r="K264" s="18"/>
      <c r="L264" s="557"/>
      <c r="M264" s="597"/>
      <c r="N264" s="597"/>
      <c r="O264" s="597"/>
      <c r="P264" s="592"/>
      <c r="Q264" s="592"/>
      <c r="R264" s="592"/>
      <c r="S264" s="592"/>
      <c r="T264" s="592"/>
      <c r="U264" s="592"/>
      <c r="V264" s="592"/>
      <c r="W264" s="592"/>
      <c r="X264" s="592"/>
      <c r="Y264" s="592"/>
      <c r="Z264" s="592"/>
      <c r="AA264" s="592"/>
      <c r="AB264" s="592"/>
      <c r="AC264" s="592"/>
      <c r="AD264" s="592"/>
      <c r="AE264" s="592"/>
      <c r="AF264" s="592"/>
      <c r="AG264" s="592"/>
      <c r="AH264" s="592"/>
      <c r="AI264" s="592"/>
      <c r="AJ264" s="592"/>
      <c r="AK264" s="592"/>
      <c r="AL264" s="592"/>
      <c r="AM264" s="592"/>
      <c r="AN264" s="592"/>
      <c r="AO264" s="593"/>
    </row>
    <row r="265" spans="2:41" ht="9.9" customHeight="1">
      <c r="B265" s="592"/>
      <c r="C265" s="556"/>
      <c r="D265" s="614"/>
      <c r="E265" s="18"/>
      <c r="F265" s="18"/>
      <c r="G265" s="18"/>
      <c r="H265" s="18"/>
      <c r="I265" s="18"/>
      <c r="J265" s="18"/>
      <c r="K265" s="18"/>
      <c r="L265" s="557"/>
      <c r="M265" s="597"/>
      <c r="N265" s="597"/>
      <c r="O265" s="597"/>
      <c r="P265" s="592"/>
      <c r="Q265" s="592"/>
      <c r="R265" s="592"/>
      <c r="S265" s="592"/>
      <c r="T265" s="592"/>
      <c r="U265" s="592"/>
      <c r="V265" s="592"/>
      <c r="W265" s="592"/>
      <c r="X265" s="592"/>
      <c r="Y265" s="592"/>
      <c r="Z265" s="592"/>
      <c r="AA265" s="592"/>
      <c r="AB265" s="592"/>
      <c r="AC265" s="592"/>
      <c r="AD265" s="592"/>
      <c r="AE265" s="592"/>
      <c r="AF265" s="592"/>
      <c r="AG265" s="592"/>
      <c r="AH265" s="592"/>
      <c r="AI265" s="592"/>
      <c r="AJ265" s="592"/>
      <c r="AK265" s="592"/>
      <c r="AL265" s="592"/>
      <c r="AM265" s="592"/>
      <c r="AN265" s="592"/>
      <c r="AO265" s="593"/>
    </row>
    <row r="266" spans="2:41" ht="35.1" customHeight="1">
      <c r="B266" s="592"/>
      <c r="C266" s="556"/>
      <c r="D266" s="1121" t="s">
        <v>454</v>
      </c>
      <c r="E266" s="1122"/>
      <c r="F266" s="1122"/>
      <c r="G266" s="1122"/>
      <c r="H266" s="1122"/>
      <c r="I266" s="1122"/>
      <c r="J266" s="1122"/>
      <c r="K266" s="1123"/>
      <c r="L266" s="557"/>
      <c r="M266" s="597"/>
      <c r="N266" s="597"/>
      <c r="O266" s="597"/>
      <c r="P266" s="592"/>
      <c r="Q266" s="592"/>
      <c r="R266" s="592"/>
      <c r="S266" s="592"/>
      <c r="T266" s="592"/>
      <c r="U266" s="592"/>
      <c r="V266" s="592"/>
      <c r="W266" s="592"/>
      <c r="X266" s="592"/>
      <c r="Y266" s="592"/>
      <c r="Z266" s="592"/>
      <c r="AA266" s="592"/>
      <c r="AB266" s="592"/>
      <c r="AC266" s="592"/>
      <c r="AD266" s="592"/>
      <c r="AE266" s="592"/>
      <c r="AF266" s="592"/>
      <c r="AG266" s="592"/>
      <c r="AH266" s="592"/>
      <c r="AI266" s="592"/>
      <c r="AJ266" s="592"/>
      <c r="AK266" s="592"/>
      <c r="AL266" s="592"/>
      <c r="AM266" s="592"/>
      <c r="AN266" s="592"/>
      <c r="AO266" s="593"/>
    </row>
    <row r="267" spans="2:41" ht="16.8">
      <c r="B267" s="592"/>
      <c r="C267" s="556"/>
      <c r="D267" s="768"/>
      <c r="E267" s="769"/>
      <c r="F267" s="769"/>
      <c r="G267" s="769"/>
      <c r="H267" s="769"/>
      <c r="I267" s="769"/>
      <c r="J267" s="769"/>
      <c r="K267" s="770"/>
      <c r="L267" s="557"/>
      <c r="M267" s="597"/>
      <c r="N267" s="597"/>
      <c r="O267" s="597"/>
      <c r="P267" s="592"/>
      <c r="Q267" s="592"/>
      <c r="R267" s="592"/>
      <c r="S267" s="592"/>
      <c r="T267" s="592"/>
      <c r="U267" s="592"/>
      <c r="V267" s="592"/>
      <c r="W267" s="592"/>
      <c r="X267" s="592"/>
      <c r="Y267" s="592"/>
      <c r="Z267" s="592"/>
      <c r="AA267" s="592"/>
      <c r="AB267" s="592"/>
      <c r="AC267" s="592"/>
      <c r="AD267" s="592"/>
      <c r="AE267" s="592"/>
      <c r="AF267" s="592"/>
      <c r="AG267" s="592"/>
      <c r="AH267" s="592"/>
      <c r="AI267" s="592"/>
      <c r="AJ267" s="592"/>
      <c r="AK267" s="592"/>
      <c r="AL267" s="592"/>
      <c r="AM267" s="592"/>
      <c r="AN267" s="592"/>
      <c r="AO267" s="593"/>
    </row>
    <row r="268" spans="2:41" ht="16.8">
      <c r="B268" s="592"/>
      <c r="C268" s="556"/>
      <c r="D268" s="768"/>
      <c r="E268" s="769"/>
      <c r="F268" s="769"/>
      <c r="G268" s="769"/>
      <c r="H268" s="769"/>
      <c r="I268" s="769"/>
      <c r="J268" s="769"/>
      <c r="K268" s="770"/>
      <c r="L268" s="557"/>
      <c r="M268" s="597"/>
      <c r="N268" s="597"/>
      <c r="O268" s="597"/>
      <c r="P268" s="592"/>
      <c r="Q268" s="592"/>
      <c r="R268" s="592"/>
      <c r="S268" s="592"/>
      <c r="T268" s="592"/>
      <c r="U268" s="592"/>
      <c r="V268" s="592"/>
      <c r="W268" s="592"/>
      <c r="X268" s="592"/>
      <c r="Y268" s="592"/>
      <c r="Z268" s="592"/>
      <c r="AA268" s="592"/>
      <c r="AB268" s="592"/>
      <c r="AC268" s="592"/>
      <c r="AD268" s="592"/>
      <c r="AE268" s="592"/>
      <c r="AF268" s="592"/>
      <c r="AG268" s="592"/>
      <c r="AH268" s="592"/>
      <c r="AI268" s="592"/>
      <c r="AJ268" s="592"/>
      <c r="AK268" s="592"/>
      <c r="AL268" s="592"/>
      <c r="AM268" s="592"/>
      <c r="AN268" s="592"/>
      <c r="AO268" s="593"/>
    </row>
    <row r="269" spans="2:41" ht="16.8">
      <c r="B269" s="592"/>
      <c r="C269" s="556"/>
      <c r="D269" s="768"/>
      <c r="E269" s="769"/>
      <c r="F269" s="769"/>
      <c r="G269" s="769"/>
      <c r="H269" s="769"/>
      <c r="I269" s="769"/>
      <c r="J269" s="769"/>
      <c r="K269" s="770"/>
      <c r="L269" s="557"/>
      <c r="M269" s="597"/>
      <c r="N269" s="597"/>
      <c r="O269" s="597"/>
      <c r="P269" s="592"/>
      <c r="Q269" s="592"/>
      <c r="R269" s="592"/>
      <c r="S269" s="592"/>
      <c r="T269" s="592"/>
      <c r="U269" s="592"/>
      <c r="V269" s="592"/>
      <c r="W269" s="592"/>
      <c r="X269" s="592"/>
      <c r="Y269" s="592"/>
      <c r="Z269" s="592"/>
      <c r="AA269" s="592"/>
      <c r="AB269" s="592"/>
      <c r="AC269" s="592"/>
      <c r="AD269" s="592"/>
      <c r="AE269" s="592"/>
      <c r="AF269" s="592"/>
      <c r="AG269" s="592"/>
      <c r="AH269" s="592"/>
      <c r="AI269" s="592"/>
      <c r="AJ269" s="592"/>
      <c r="AK269" s="592"/>
      <c r="AL269" s="592"/>
      <c r="AM269" s="592"/>
      <c r="AN269" s="592"/>
      <c r="AO269" s="593"/>
    </row>
    <row r="270" spans="2:41" ht="16.8">
      <c r="B270" s="592"/>
      <c r="C270" s="556"/>
      <c r="D270" s="768"/>
      <c r="E270" s="769"/>
      <c r="F270" s="769"/>
      <c r="G270" s="769"/>
      <c r="H270" s="769"/>
      <c r="I270" s="769"/>
      <c r="J270" s="769"/>
      <c r="K270" s="770"/>
      <c r="L270" s="557"/>
      <c r="M270" s="597"/>
      <c r="N270" s="597"/>
      <c r="O270" s="597"/>
      <c r="P270" s="592"/>
      <c r="Q270" s="592"/>
      <c r="R270" s="592"/>
      <c r="S270" s="592"/>
      <c r="T270" s="592"/>
      <c r="U270" s="592"/>
      <c r="V270" s="592"/>
      <c r="W270" s="592"/>
      <c r="X270" s="592"/>
      <c r="Y270" s="592"/>
      <c r="Z270" s="592"/>
      <c r="AA270" s="592"/>
      <c r="AB270" s="592"/>
      <c r="AC270" s="592"/>
      <c r="AD270" s="592"/>
      <c r="AE270" s="592"/>
      <c r="AF270" s="592"/>
      <c r="AG270" s="592"/>
      <c r="AH270" s="592"/>
      <c r="AI270" s="592"/>
      <c r="AJ270" s="592"/>
      <c r="AK270" s="592"/>
      <c r="AL270" s="592"/>
      <c r="AM270" s="592"/>
      <c r="AN270" s="592"/>
      <c r="AO270" s="593"/>
    </row>
    <row r="271" spans="2:41" ht="6.75" customHeight="1">
      <c r="B271" s="592"/>
      <c r="C271" s="556"/>
      <c r="D271" s="768"/>
      <c r="E271" s="769"/>
      <c r="F271" s="769"/>
      <c r="G271" s="769"/>
      <c r="H271" s="769"/>
      <c r="I271" s="769"/>
      <c r="J271" s="769"/>
      <c r="K271" s="770"/>
      <c r="L271" s="557"/>
      <c r="M271" s="597"/>
      <c r="N271" s="597"/>
      <c r="O271" s="597"/>
      <c r="P271" s="592"/>
      <c r="Q271" s="592"/>
      <c r="R271" s="592"/>
      <c r="S271" s="592"/>
      <c r="T271" s="592"/>
      <c r="U271" s="592"/>
      <c r="V271" s="592"/>
      <c r="W271" s="592"/>
      <c r="X271" s="592"/>
      <c r="Y271" s="592"/>
      <c r="Z271" s="592"/>
      <c r="AA271" s="592"/>
      <c r="AB271" s="592"/>
      <c r="AC271" s="592"/>
      <c r="AD271" s="592"/>
      <c r="AE271" s="592"/>
      <c r="AF271" s="592"/>
      <c r="AG271" s="592"/>
      <c r="AH271" s="592"/>
      <c r="AI271" s="592"/>
      <c r="AJ271" s="592"/>
      <c r="AK271" s="592"/>
      <c r="AL271" s="592"/>
      <c r="AM271" s="592"/>
      <c r="AN271" s="592"/>
      <c r="AO271" s="593"/>
    </row>
    <row r="272" spans="2:41" ht="20.100000000000001" customHeight="1">
      <c r="B272" s="592"/>
      <c r="C272" s="556"/>
      <c r="D272" s="771"/>
      <c r="E272" s="772"/>
      <c r="F272" s="772"/>
      <c r="G272" s="772"/>
      <c r="H272" s="772"/>
      <c r="I272" s="772"/>
      <c r="J272" s="772"/>
      <c r="K272" s="773"/>
      <c r="L272" s="557"/>
      <c r="M272" s="597"/>
      <c r="N272" s="597"/>
      <c r="O272" s="597"/>
      <c r="P272" s="592"/>
      <c r="Q272" s="592"/>
      <c r="R272" s="592"/>
      <c r="S272" s="592"/>
      <c r="T272" s="592"/>
      <c r="U272" s="592"/>
      <c r="V272" s="592"/>
      <c r="W272" s="592"/>
      <c r="X272" s="592"/>
      <c r="Y272" s="592"/>
      <c r="Z272" s="592"/>
      <c r="AA272" s="592"/>
      <c r="AB272" s="592"/>
      <c r="AC272" s="592"/>
      <c r="AD272" s="592"/>
      <c r="AE272" s="592"/>
      <c r="AF272" s="592"/>
      <c r="AG272" s="592"/>
      <c r="AH272" s="592"/>
      <c r="AI272" s="592"/>
      <c r="AJ272" s="592"/>
      <c r="AK272" s="592"/>
      <c r="AL272" s="592"/>
      <c r="AM272" s="592"/>
      <c r="AN272" s="592"/>
      <c r="AO272" s="593"/>
    </row>
    <row r="273" spans="2:41" ht="20.399999999999999">
      <c r="B273" s="592"/>
      <c r="C273" s="576"/>
      <c r="D273" s="577"/>
      <c r="E273" s="578"/>
      <c r="F273" s="578"/>
      <c r="G273" s="578"/>
      <c r="H273" s="578"/>
      <c r="I273" s="578"/>
      <c r="J273" s="578"/>
      <c r="K273" s="578"/>
      <c r="L273" s="579"/>
      <c r="M273" s="597"/>
      <c r="N273" s="597"/>
      <c r="O273" s="597"/>
      <c r="P273" s="592"/>
      <c r="Q273" s="592"/>
      <c r="R273" s="592"/>
      <c r="S273" s="592"/>
      <c r="T273" s="592"/>
      <c r="U273" s="592"/>
      <c r="V273" s="592"/>
      <c r="W273" s="592"/>
      <c r="X273" s="592"/>
      <c r="Y273" s="592"/>
      <c r="Z273" s="592"/>
      <c r="AA273" s="592"/>
      <c r="AB273" s="592"/>
      <c r="AC273" s="592"/>
      <c r="AD273" s="592"/>
      <c r="AE273" s="592"/>
      <c r="AF273" s="592"/>
      <c r="AG273" s="592"/>
      <c r="AH273" s="592"/>
      <c r="AI273" s="592"/>
      <c r="AJ273" s="592"/>
      <c r="AK273" s="592"/>
      <c r="AL273" s="592"/>
      <c r="AM273" s="592"/>
      <c r="AN273" s="592"/>
      <c r="AO273" s="593"/>
    </row>
    <row r="274" spans="2:41">
      <c r="B274" s="592"/>
      <c r="C274" s="597"/>
      <c r="D274" s="597"/>
      <c r="E274" s="597"/>
      <c r="F274" s="597"/>
      <c r="G274" s="597"/>
      <c r="H274" s="597"/>
      <c r="I274" s="597"/>
      <c r="J274" s="597"/>
      <c r="K274" s="597"/>
      <c r="L274" s="597"/>
      <c r="M274" s="597"/>
      <c r="N274" s="597"/>
      <c r="O274" s="597"/>
      <c r="P274" s="592"/>
      <c r="Q274" s="592"/>
      <c r="R274" s="592"/>
      <c r="S274" s="592"/>
      <c r="T274" s="592"/>
      <c r="U274" s="592"/>
      <c r="V274" s="592"/>
      <c r="W274" s="592"/>
      <c r="X274" s="592"/>
      <c r="Y274" s="592"/>
      <c r="Z274" s="592"/>
      <c r="AA274" s="592"/>
      <c r="AB274" s="592"/>
      <c r="AC274" s="592"/>
      <c r="AD274" s="592"/>
      <c r="AE274" s="592"/>
      <c r="AF274" s="592"/>
      <c r="AG274" s="592"/>
      <c r="AH274" s="592"/>
      <c r="AI274" s="592"/>
      <c r="AJ274" s="592"/>
      <c r="AK274" s="592"/>
      <c r="AL274" s="592"/>
      <c r="AM274" s="592"/>
      <c r="AN274" s="592"/>
      <c r="AO274" s="593"/>
    </row>
    <row r="275" spans="2:41">
      <c r="B275" s="592"/>
      <c r="C275" s="597"/>
      <c r="D275" s="597"/>
      <c r="E275" s="597"/>
      <c r="F275" s="597"/>
      <c r="G275" s="597"/>
      <c r="H275" s="597"/>
      <c r="I275" s="597"/>
      <c r="J275" s="597"/>
      <c r="K275" s="597"/>
      <c r="L275" s="597"/>
      <c r="M275" s="597"/>
      <c r="N275" s="597"/>
      <c r="O275" s="597"/>
      <c r="P275" s="592"/>
      <c r="Q275" s="592"/>
      <c r="R275" s="592"/>
      <c r="S275" s="592"/>
      <c r="T275" s="592"/>
      <c r="U275" s="592"/>
      <c r="V275" s="592"/>
      <c r="W275" s="592"/>
      <c r="X275" s="592"/>
      <c r="Y275" s="592"/>
      <c r="Z275" s="592"/>
      <c r="AA275" s="592"/>
      <c r="AB275" s="592"/>
      <c r="AC275" s="592"/>
      <c r="AD275" s="592"/>
      <c r="AE275" s="592"/>
      <c r="AF275" s="592"/>
      <c r="AG275" s="592"/>
      <c r="AH275" s="592"/>
      <c r="AI275" s="592"/>
      <c r="AJ275" s="592"/>
      <c r="AK275" s="592"/>
      <c r="AL275" s="592"/>
      <c r="AM275" s="592"/>
      <c r="AN275" s="592"/>
      <c r="AO275" s="593"/>
    </row>
    <row r="276" spans="2:41">
      <c r="B276" s="592"/>
      <c r="C276" s="597"/>
      <c r="D276" s="597"/>
      <c r="E276" s="597"/>
      <c r="F276" s="597"/>
      <c r="G276" s="597"/>
      <c r="H276" s="597"/>
      <c r="I276" s="597"/>
      <c r="J276" s="597"/>
      <c r="K276" s="597"/>
      <c r="L276" s="597"/>
      <c r="M276" s="597"/>
      <c r="N276" s="597"/>
      <c r="O276" s="597"/>
      <c r="P276" s="592"/>
      <c r="Q276" s="592"/>
      <c r="R276" s="592"/>
      <c r="S276" s="592"/>
      <c r="T276" s="592"/>
      <c r="U276" s="592"/>
      <c r="V276" s="592"/>
      <c r="W276" s="592"/>
      <c r="X276" s="592"/>
      <c r="Y276" s="592"/>
      <c r="Z276" s="592"/>
      <c r="AA276" s="592"/>
      <c r="AB276" s="592"/>
      <c r="AC276" s="592"/>
      <c r="AD276" s="592"/>
      <c r="AE276" s="592"/>
      <c r="AF276" s="592"/>
      <c r="AG276" s="592"/>
      <c r="AH276" s="592"/>
      <c r="AI276" s="592"/>
      <c r="AJ276" s="592"/>
      <c r="AK276" s="592"/>
      <c r="AL276" s="592"/>
      <c r="AM276" s="592"/>
      <c r="AN276" s="592"/>
      <c r="AO276" s="593"/>
    </row>
    <row r="277" spans="2:41">
      <c r="B277" s="592"/>
      <c r="C277" s="597"/>
      <c r="D277" s="597"/>
      <c r="E277" s="597"/>
      <c r="F277" s="597"/>
      <c r="G277" s="597"/>
      <c r="H277" s="597"/>
      <c r="I277" s="597"/>
      <c r="J277" s="597"/>
      <c r="K277" s="597"/>
      <c r="L277" s="597"/>
      <c r="M277" s="597"/>
      <c r="N277" s="597"/>
      <c r="O277" s="597"/>
      <c r="P277" s="592"/>
      <c r="Q277" s="592"/>
      <c r="R277" s="592"/>
      <c r="S277" s="592"/>
      <c r="T277" s="592"/>
      <c r="U277" s="592"/>
      <c r="V277" s="592"/>
      <c r="W277" s="592"/>
      <c r="X277" s="592"/>
      <c r="Y277" s="592"/>
      <c r="Z277" s="592"/>
      <c r="AA277" s="592"/>
      <c r="AB277" s="592"/>
      <c r="AC277" s="592"/>
      <c r="AD277" s="592"/>
      <c r="AE277" s="592"/>
      <c r="AF277" s="592"/>
      <c r="AG277" s="592"/>
      <c r="AH277" s="592"/>
      <c r="AI277" s="592"/>
      <c r="AJ277" s="592"/>
      <c r="AK277" s="592"/>
      <c r="AL277" s="592"/>
      <c r="AM277" s="592"/>
      <c r="AN277" s="592"/>
      <c r="AO277" s="593"/>
    </row>
    <row r="278" spans="2:41">
      <c r="B278" s="592"/>
      <c r="C278" s="597"/>
      <c r="D278" s="597"/>
      <c r="E278" s="597"/>
      <c r="F278" s="597"/>
      <c r="G278" s="597"/>
      <c r="H278" s="597"/>
      <c r="I278" s="597"/>
      <c r="J278" s="597"/>
      <c r="K278" s="597"/>
      <c r="L278" s="597"/>
      <c r="M278" s="597"/>
      <c r="N278" s="597"/>
      <c r="O278" s="597"/>
      <c r="P278" s="592"/>
      <c r="Q278" s="592"/>
      <c r="R278" s="592"/>
      <c r="S278" s="592"/>
      <c r="T278" s="592"/>
      <c r="U278" s="592"/>
      <c r="V278" s="592"/>
      <c r="W278" s="592"/>
      <c r="X278" s="592"/>
      <c r="Y278" s="592"/>
      <c r="Z278" s="592"/>
      <c r="AA278" s="592"/>
      <c r="AB278" s="592"/>
      <c r="AC278" s="592"/>
      <c r="AD278" s="592"/>
      <c r="AE278" s="592"/>
      <c r="AF278" s="592"/>
      <c r="AG278" s="592"/>
      <c r="AH278" s="592"/>
      <c r="AI278" s="592"/>
      <c r="AJ278" s="592"/>
      <c r="AK278" s="592"/>
      <c r="AL278" s="592"/>
      <c r="AM278" s="592"/>
      <c r="AN278" s="592"/>
      <c r="AO278" s="593"/>
    </row>
    <row r="279" spans="2:41">
      <c r="B279" s="592"/>
      <c r="C279" s="597"/>
      <c r="D279" s="597"/>
      <c r="E279" s="597"/>
      <c r="F279" s="597"/>
      <c r="G279" s="597"/>
      <c r="H279" s="597"/>
      <c r="I279" s="597"/>
      <c r="J279" s="597"/>
      <c r="K279" s="597"/>
      <c r="L279" s="597"/>
      <c r="M279" s="597"/>
      <c r="N279" s="597"/>
      <c r="O279" s="597"/>
      <c r="P279" s="592"/>
      <c r="Q279" s="592"/>
      <c r="R279" s="592"/>
      <c r="S279" s="592"/>
      <c r="T279" s="592"/>
      <c r="U279" s="592"/>
      <c r="V279" s="592"/>
      <c r="W279" s="592"/>
      <c r="X279" s="592"/>
      <c r="Y279" s="592"/>
      <c r="Z279" s="592"/>
      <c r="AA279" s="592"/>
      <c r="AB279" s="592"/>
      <c r="AC279" s="592"/>
      <c r="AD279" s="592"/>
      <c r="AE279" s="592"/>
      <c r="AF279" s="592"/>
      <c r="AG279" s="592"/>
      <c r="AH279" s="592"/>
      <c r="AI279" s="592"/>
      <c r="AJ279" s="592"/>
      <c r="AK279" s="592"/>
      <c r="AL279" s="592"/>
      <c r="AM279" s="592"/>
      <c r="AN279" s="592"/>
      <c r="AO279" s="593"/>
    </row>
    <row r="280" spans="2:41">
      <c r="B280" s="592"/>
      <c r="C280" s="597"/>
      <c r="D280" s="597"/>
      <c r="E280" s="597"/>
      <c r="F280" s="597"/>
      <c r="G280" s="597"/>
      <c r="H280" s="597"/>
      <c r="I280" s="597"/>
      <c r="J280" s="597"/>
      <c r="K280" s="597"/>
      <c r="L280" s="597"/>
      <c r="M280" s="597"/>
      <c r="N280" s="597"/>
      <c r="O280" s="597"/>
      <c r="P280" s="592"/>
      <c r="Q280" s="592"/>
      <c r="R280" s="592"/>
      <c r="S280" s="592"/>
      <c r="T280" s="592"/>
      <c r="U280" s="592"/>
      <c r="V280" s="592"/>
      <c r="W280" s="592"/>
      <c r="X280" s="592"/>
      <c r="Y280" s="592"/>
      <c r="Z280" s="592"/>
      <c r="AA280" s="592"/>
      <c r="AB280" s="592"/>
      <c r="AC280" s="592"/>
      <c r="AD280" s="592"/>
      <c r="AE280" s="592"/>
      <c r="AF280" s="592"/>
      <c r="AG280" s="592"/>
      <c r="AH280" s="592"/>
      <c r="AI280" s="592"/>
      <c r="AJ280" s="592"/>
      <c r="AK280" s="592"/>
      <c r="AL280" s="592"/>
      <c r="AM280" s="592"/>
      <c r="AN280" s="592"/>
      <c r="AO280" s="593"/>
    </row>
    <row r="281" spans="2:41">
      <c r="B281" s="592"/>
      <c r="C281" s="597"/>
      <c r="D281" s="597"/>
      <c r="E281" s="597"/>
      <c r="F281" s="597"/>
      <c r="G281" s="597"/>
      <c r="H281" s="597"/>
      <c r="I281" s="597"/>
      <c r="J281" s="597"/>
      <c r="K281" s="597"/>
      <c r="L281" s="597"/>
      <c r="M281" s="597"/>
      <c r="N281" s="597"/>
      <c r="O281" s="597"/>
      <c r="P281" s="592"/>
      <c r="Q281" s="592"/>
      <c r="R281" s="592"/>
      <c r="S281" s="592"/>
      <c r="T281" s="592"/>
      <c r="U281" s="592"/>
      <c r="V281" s="592"/>
      <c r="W281" s="592"/>
      <c r="X281" s="592"/>
      <c r="Y281" s="592"/>
      <c r="Z281" s="592"/>
      <c r="AA281" s="592"/>
      <c r="AB281" s="592"/>
      <c r="AC281" s="592"/>
      <c r="AD281" s="592"/>
      <c r="AE281" s="592"/>
      <c r="AF281" s="592"/>
      <c r="AG281" s="592"/>
      <c r="AH281" s="592"/>
      <c r="AI281" s="592"/>
      <c r="AJ281" s="592"/>
      <c r="AK281" s="592"/>
      <c r="AL281" s="592"/>
      <c r="AM281" s="592"/>
      <c r="AN281" s="592"/>
      <c r="AO281" s="593"/>
    </row>
    <row r="282" spans="2:41">
      <c r="B282" s="592"/>
      <c r="C282" s="597"/>
      <c r="D282" s="597"/>
      <c r="E282" s="597"/>
      <c r="F282" s="597"/>
      <c r="G282" s="597"/>
      <c r="H282" s="597"/>
      <c r="I282" s="597"/>
      <c r="J282" s="597"/>
      <c r="K282" s="597"/>
      <c r="L282" s="597"/>
      <c r="M282" s="597"/>
      <c r="N282" s="597"/>
      <c r="O282" s="597"/>
      <c r="P282" s="592"/>
      <c r="Q282" s="592"/>
      <c r="R282" s="592"/>
      <c r="S282" s="592"/>
      <c r="T282" s="592"/>
      <c r="U282" s="592"/>
      <c r="V282" s="592"/>
      <c r="W282" s="592"/>
      <c r="X282" s="592"/>
      <c r="Y282" s="592"/>
      <c r="Z282" s="592"/>
      <c r="AA282" s="592"/>
      <c r="AB282" s="592"/>
      <c r="AC282" s="592"/>
      <c r="AD282" s="592"/>
      <c r="AE282" s="592"/>
      <c r="AF282" s="592"/>
      <c r="AG282" s="592"/>
      <c r="AH282" s="592"/>
      <c r="AI282" s="592"/>
      <c r="AJ282" s="592"/>
      <c r="AK282" s="592"/>
      <c r="AL282" s="592"/>
      <c r="AM282" s="592"/>
      <c r="AN282" s="592"/>
      <c r="AO282" s="593"/>
    </row>
    <row r="283" spans="2:41">
      <c r="B283" s="592"/>
      <c r="C283" s="597"/>
      <c r="D283" s="597"/>
      <c r="E283" s="597"/>
      <c r="F283" s="597"/>
      <c r="G283" s="597"/>
      <c r="H283" s="597"/>
      <c r="I283" s="597"/>
      <c r="J283" s="597"/>
      <c r="K283" s="597"/>
      <c r="L283" s="597"/>
      <c r="M283" s="597"/>
      <c r="N283" s="597"/>
      <c r="O283" s="597"/>
      <c r="P283" s="592"/>
      <c r="Q283" s="592"/>
      <c r="R283" s="592"/>
      <c r="S283" s="592"/>
      <c r="T283" s="592"/>
      <c r="U283" s="592"/>
      <c r="V283" s="592"/>
      <c r="W283" s="592"/>
      <c r="X283" s="592"/>
      <c r="Y283" s="592"/>
      <c r="Z283" s="592"/>
      <c r="AA283" s="592"/>
      <c r="AB283" s="592"/>
      <c r="AC283" s="592"/>
      <c r="AD283" s="592"/>
      <c r="AE283" s="592"/>
      <c r="AF283" s="592"/>
      <c r="AG283" s="592"/>
      <c r="AH283" s="592"/>
      <c r="AI283" s="592"/>
      <c r="AJ283" s="592"/>
      <c r="AK283" s="592"/>
      <c r="AL283" s="592"/>
      <c r="AM283" s="592"/>
      <c r="AN283" s="592"/>
      <c r="AO283" s="593"/>
    </row>
    <row r="284" spans="2:41">
      <c r="B284" s="592"/>
      <c r="C284" s="597"/>
      <c r="D284" s="597"/>
      <c r="E284" s="597"/>
      <c r="F284" s="597"/>
      <c r="G284" s="597"/>
      <c r="H284" s="597"/>
      <c r="I284" s="597"/>
      <c r="J284" s="597"/>
      <c r="K284" s="597"/>
      <c r="L284" s="597"/>
      <c r="M284" s="597"/>
      <c r="N284" s="597"/>
      <c r="O284" s="597"/>
      <c r="P284" s="592"/>
      <c r="Q284" s="592"/>
      <c r="R284" s="592"/>
      <c r="S284" s="592"/>
      <c r="T284" s="592"/>
      <c r="U284" s="592"/>
      <c r="V284" s="592"/>
      <c r="W284" s="592"/>
      <c r="X284" s="592"/>
      <c r="Y284" s="592"/>
      <c r="Z284" s="592"/>
      <c r="AA284" s="592"/>
      <c r="AB284" s="592"/>
      <c r="AC284" s="592"/>
      <c r="AD284" s="592"/>
      <c r="AE284" s="592"/>
      <c r="AF284" s="592"/>
      <c r="AG284" s="592"/>
      <c r="AH284" s="592"/>
      <c r="AI284" s="592"/>
      <c r="AJ284" s="592"/>
      <c r="AK284" s="592"/>
      <c r="AL284" s="592"/>
      <c r="AM284" s="592"/>
      <c r="AN284" s="592"/>
      <c r="AO284" s="593"/>
    </row>
    <row r="285" spans="2:41">
      <c r="B285" s="592"/>
      <c r="C285" s="597"/>
      <c r="D285" s="597"/>
      <c r="E285" s="597"/>
      <c r="F285" s="597"/>
      <c r="G285" s="597"/>
      <c r="H285" s="597"/>
      <c r="I285" s="597"/>
      <c r="J285" s="597"/>
      <c r="K285" s="597"/>
      <c r="L285" s="597"/>
      <c r="M285" s="597"/>
      <c r="N285" s="597"/>
      <c r="O285" s="597"/>
      <c r="P285" s="592"/>
      <c r="Q285" s="592"/>
      <c r="R285" s="592"/>
      <c r="S285" s="592"/>
      <c r="T285" s="592"/>
      <c r="U285" s="592"/>
      <c r="V285" s="592"/>
      <c r="W285" s="592"/>
      <c r="X285" s="592"/>
      <c r="Y285" s="592"/>
      <c r="Z285" s="592"/>
      <c r="AA285" s="592"/>
      <c r="AB285" s="592"/>
      <c r="AC285" s="592"/>
      <c r="AD285" s="592"/>
      <c r="AE285" s="592"/>
      <c r="AF285" s="592"/>
      <c r="AG285" s="592"/>
      <c r="AH285" s="592"/>
      <c r="AI285" s="592"/>
      <c r="AJ285" s="592"/>
      <c r="AK285" s="592"/>
      <c r="AL285" s="592"/>
      <c r="AM285" s="592"/>
      <c r="AN285" s="592"/>
      <c r="AO285" s="593"/>
    </row>
    <row r="286" spans="2:41">
      <c r="B286" s="592"/>
      <c r="C286" s="597"/>
      <c r="D286" s="597"/>
      <c r="E286" s="597"/>
      <c r="F286" s="597"/>
      <c r="G286" s="597"/>
      <c r="H286" s="597"/>
      <c r="I286" s="597"/>
      <c r="J286" s="597"/>
      <c r="K286" s="597"/>
      <c r="L286" s="597"/>
      <c r="M286" s="597"/>
      <c r="N286" s="597"/>
      <c r="O286" s="597"/>
      <c r="P286" s="592"/>
      <c r="Q286" s="592"/>
      <c r="R286" s="592"/>
      <c r="S286" s="592"/>
      <c r="T286" s="592"/>
      <c r="U286" s="592"/>
      <c r="V286" s="592"/>
      <c r="W286" s="592"/>
      <c r="X286" s="592"/>
      <c r="Y286" s="592"/>
      <c r="Z286" s="592"/>
      <c r="AA286" s="592"/>
      <c r="AB286" s="592"/>
      <c r="AC286" s="592"/>
      <c r="AD286" s="592"/>
      <c r="AE286" s="592"/>
      <c r="AF286" s="592"/>
      <c r="AG286" s="592"/>
      <c r="AH286" s="592"/>
      <c r="AI286" s="592"/>
      <c r="AJ286" s="592"/>
      <c r="AK286" s="592"/>
      <c r="AL286" s="592"/>
      <c r="AM286" s="592"/>
      <c r="AN286" s="592"/>
      <c r="AO286" s="593"/>
    </row>
    <row r="287" spans="2:41">
      <c r="B287" s="592"/>
      <c r="C287" s="597"/>
      <c r="D287" s="597"/>
      <c r="E287" s="597"/>
      <c r="F287" s="597"/>
      <c r="G287" s="597"/>
      <c r="H287" s="597"/>
      <c r="I287" s="597"/>
      <c r="J287" s="597"/>
      <c r="K287" s="597"/>
      <c r="L287" s="597"/>
      <c r="M287" s="597"/>
      <c r="N287" s="597"/>
      <c r="O287" s="597"/>
      <c r="P287" s="592"/>
      <c r="Q287" s="592"/>
      <c r="R287" s="592"/>
      <c r="S287" s="592"/>
      <c r="T287" s="592"/>
      <c r="U287" s="592"/>
      <c r="V287" s="592"/>
      <c r="W287" s="592"/>
      <c r="X287" s="592"/>
      <c r="Y287" s="592"/>
      <c r="Z287" s="592"/>
      <c r="AA287" s="592"/>
      <c r="AB287" s="592"/>
      <c r="AC287" s="592"/>
      <c r="AD287" s="592"/>
      <c r="AE287" s="592"/>
      <c r="AF287" s="592"/>
      <c r="AG287" s="592"/>
      <c r="AH287" s="592"/>
      <c r="AI287" s="592"/>
      <c r="AJ287" s="592"/>
      <c r="AK287" s="592"/>
      <c r="AL287" s="592"/>
      <c r="AM287" s="592"/>
      <c r="AN287" s="592"/>
      <c r="AO287" s="593"/>
    </row>
    <row r="288" spans="2:41">
      <c r="B288" s="592"/>
      <c r="C288" s="592"/>
      <c r="D288" s="592"/>
      <c r="E288" s="592"/>
      <c r="F288" s="592"/>
      <c r="G288" s="592"/>
      <c r="H288" s="592"/>
      <c r="I288" s="592"/>
      <c r="J288" s="592"/>
      <c r="K288" s="592"/>
      <c r="L288" s="592"/>
      <c r="M288" s="592"/>
      <c r="N288" s="592"/>
      <c r="O288" s="592"/>
      <c r="P288" s="592"/>
      <c r="Q288" s="592"/>
      <c r="R288" s="592"/>
      <c r="S288" s="592"/>
      <c r="T288" s="592"/>
      <c r="U288" s="592"/>
      <c r="V288" s="592"/>
      <c r="W288" s="592"/>
      <c r="X288" s="592"/>
      <c r="Y288" s="592"/>
      <c r="Z288" s="592"/>
      <c r="AA288" s="592"/>
      <c r="AB288" s="592"/>
      <c r="AC288" s="592"/>
      <c r="AD288" s="592"/>
      <c r="AE288" s="592"/>
      <c r="AF288" s="592"/>
      <c r="AG288" s="592"/>
      <c r="AH288" s="592"/>
      <c r="AI288" s="592"/>
      <c r="AJ288" s="592"/>
      <c r="AK288" s="592"/>
      <c r="AL288" s="592"/>
      <c r="AM288" s="592"/>
      <c r="AN288" s="592"/>
      <c r="AO288" s="593"/>
    </row>
    <row r="289" spans="2:41">
      <c r="B289" s="592"/>
      <c r="C289" s="592"/>
      <c r="D289" s="592"/>
      <c r="E289" s="592"/>
      <c r="F289" s="592"/>
      <c r="G289" s="592"/>
      <c r="H289" s="592"/>
      <c r="I289" s="592"/>
      <c r="J289" s="592"/>
      <c r="K289" s="592"/>
      <c r="L289" s="592"/>
      <c r="M289" s="592"/>
      <c r="N289" s="592"/>
      <c r="O289" s="592"/>
      <c r="P289" s="592"/>
      <c r="Q289" s="592"/>
      <c r="R289" s="592"/>
      <c r="S289" s="592"/>
      <c r="T289" s="592"/>
      <c r="U289" s="592"/>
      <c r="V289" s="592"/>
      <c r="W289" s="592"/>
      <c r="X289" s="592"/>
      <c r="Y289" s="592"/>
      <c r="Z289" s="592"/>
      <c r="AA289" s="592"/>
      <c r="AB289" s="592"/>
      <c r="AC289" s="592"/>
      <c r="AD289" s="592"/>
      <c r="AE289" s="592"/>
      <c r="AF289" s="592"/>
      <c r="AG289" s="592"/>
      <c r="AH289" s="592"/>
      <c r="AI289" s="592"/>
      <c r="AJ289" s="592"/>
      <c r="AK289" s="592"/>
      <c r="AL289" s="592"/>
      <c r="AM289" s="592"/>
      <c r="AN289" s="592"/>
      <c r="AO289" s="593"/>
    </row>
    <row r="290" spans="2:41">
      <c r="B290" s="592"/>
      <c r="C290" s="592"/>
      <c r="D290" s="592"/>
      <c r="E290" s="592"/>
      <c r="F290" s="592"/>
      <c r="G290" s="592"/>
      <c r="H290" s="592"/>
      <c r="I290" s="592"/>
      <c r="J290" s="592"/>
      <c r="K290" s="592"/>
      <c r="L290" s="592"/>
      <c r="M290" s="592"/>
      <c r="N290" s="592"/>
      <c r="O290" s="592"/>
      <c r="P290" s="592"/>
      <c r="Q290" s="592"/>
      <c r="R290" s="592"/>
      <c r="S290" s="592"/>
      <c r="T290" s="592"/>
      <c r="U290" s="592"/>
      <c r="V290" s="592"/>
      <c r="W290" s="592"/>
      <c r="X290" s="592"/>
      <c r="Y290" s="592"/>
      <c r="Z290" s="592"/>
      <c r="AA290" s="592"/>
      <c r="AB290" s="592"/>
      <c r="AC290" s="592"/>
      <c r="AD290" s="592"/>
      <c r="AE290" s="592"/>
      <c r="AF290" s="592"/>
      <c r="AG290" s="592"/>
      <c r="AH290" s="592"/>
      <c r="AI290" s="592"/>
      <c r="AJ290" s="592"/>
      <c r="AK290" s="592"/>
      <c r="AL290" s="592"/>
      <c r="AM290" s="592"/>
      <c r="AN290" s="592"/>
      <c r="AO290" s="593"/>
    </row>
    <row r="291" spans="2:41">
      <c r="B291" s="592"/>
      <c r="C291" s="592"/>
      <c r="D291" s="592"/>
      <c r="E291" s="592"/>
      <c r="F291" s="592"/>
      <c r="G291" s="592"/>
      <c r="H291" s="592"/>
      <c r="I291" s="592"/>
      <c r="J291" s="592"/>
      <c r="K291" s="592"/>
      <c r="L291" s="592"/>
      <c r="M291" s="592"/>
      <c r="N291" s="592"/>
      <c r="O291" s="592"/>
      <c r="P291" s="592"/>
      <c r="Q291" s="592"/>
      <c r="R291" s="592"/>
      <c r="S291" s="592"/>
      <c r="T291" s="592"/>
      <c r="U291" s="592"/>
      <c r="V291" s="592"/>
      <c r="W291" s="592"/>
      <c r="X291" s="592"/>
      <c r="Y291" s="592"/>
      <c r="Z291" s="592"/>
      <c r="AA291" s="592"/>
      <c r="AB291" s="592"/>
      <c r="AC291" s="592"/>
      <c r="AD291" s="592"/>
      <c r="AE291" s="592"/>
      <c r="AF291" s="592"/>
      <c r="AG291" s="592"/>
      <c r="AH291" s="592"/>
      <c r="AI291" s="592"/>
      <c r="AJ291" s="592"/>
      <c r="AK291" s="592"/>
      <c r="AL291" s="592"/>
      <c r="AM291" s="592"/>
      <c r="AN291" s="592"/>
      <c r="AO291" s="593"/>
    </row>
    <row r="292" spans="2:41">
      <c r="B292" s="592"/>
      <c r="C292" s="592"/>
      <c r="D292" s="592"/>
      <c r="E292" s="592"/>
      <c r="F292" s="592"/>
      <c r="G292" s="592"/>
      <c r="H292" s="592"/>
      <c r="I292" s="592"/>
      <c r="J292" s="592"/>
      <c r="K292" s="592"/>
      <c r="L292" s="592"/>
      <c r="M292" s="592"/>
      <c r="N292" s="592"/>
      <c r="O292" s="592"/>
      <c r="P292" s="592"/>
      <c r="Q292" s="592"/>
      <c r="R292" s="592"/>
      <c r="S292" s="592"/>
      <c r="T292" s="592"/>
      <c r="U292" s="592"/>
      <c r="V292" s="592"/>
      <c r="W292" s="592"/>
      <c r="X292" s="592"/>
      <c r="Y292" s="592"/>
      <c r="Z292" s="592"/>
      <c r="AA292" s="592"/>
      <c r="AB292" s="592"/>
      <c r="AC292" s="592"/>
      <c r="AD292" s="592"/>
      <c r="AE292" s="592"/>
      <c r="AF292" s="592"/>
      <c r="AG292" s="592"/>
      <c r="AH292" s="592"/>
      <c r="AI292" s="592"/>
      <c r="AJ292" s="592"/>
      <c r="AK292" s="592"/>
      <c r="AL292" s="592"/>
      <c r="AM292" s="592"/>
      <c r="AN292" s="592"/>
      <c r="AO292" s="593"/>
    </row>
    <row r="293" spans="2:41">
      <c r="B293" s="592"/>
      <c r="C293" s="592"/>
      <c r="D293" s="592"/>
      <c r="E293" s="592"/>
      <c r="F293" s="592"/>
      <c r="G293" s="592"/>
      <c r="H293" s="592"/>
      <c r="I293" s="592"/>
      <c r="J293" s="592"/>
      <c r="K293" s="592"/>
      <c r="L293" s="592"/>
      <c r="M293" s="592"/>
      <c r="N293" s="592"/>
      <c r="O293" s="592"/>
      <c r="P293" s="592"/>
      <c r="Q293" s="592"/>
      <c r="R293" s="592"/>
      <c r="S293" s="592"/>
      <c r="T293" s="592"/>
      <c r="U293" s="592"/>
      <c r="V293" s="592"/>
      <c r="W293" s="592"/>
      <c r="X293" s="592"/>
      <c r="Y293" s="592"/>
      <c r="Z293" s="592"/>
      <c r="AA293" s="592"/>
      <c r="AB293" s="592"/>
      <c r="AC293" s="592"/>
      <c r="AD293" s="592"/>
      <c r="AE293" s="592"/>
      <c r="AF293" s="592"/>
      <c r="AG293" s="592"/>
      <c r="AH293" s="592"/>
      <c r="AI293" s="592"/>
      <c r="AJ293" s="592"/>
      <c r="AK293" s="592"/>
      <c r="AL293" s="592"/>
      <c r="AM293" s="592"/>
      <c r="AN293" s="592"/>
      <c r="AO293" s="593"/>
    </row>
    <row r="294" spans="2:41">
      <c r="B294" s="592"/>
      <c r="C294" s="592"/>
      <c r="D294" s="592"/>
      <c r="E294" s="592"/>
      <c r="F294" s="592"/>
      <c r="G294" s="592"/>
      <c r="H294" s="592"/>
      <c r="I294" s="592"/>
      <c r="J294" s="592"/>
      <c r="K294" s="592"/>
      <c r="L294" s="592"/>
      <c r="M294" s="592"/>
      <c r="N294" s="592"/>
      <c r="O294" s="592"/>
      <c r="P294" s="592"/>
      <c r="Q294" s="592"/>
      <c r="R294" s="592"/>
      <c r="S294" s="592"/>
      <c r="T294" s="592"/>
      <c r="U294" s="592"/>
      <c r="V294" s="592"/>
      <c r="W294" s="592"/>
      <c r="X294" s="592"/>
      <c r="Y294" s="592"/>
      <c r="Z294" s="592"/>
      <c r="AA294" s="592"/>
      <c r="AB294" s="592"/>
      <c r="AC294" s="592"/>
      <c r="AD294" s="592"/>
      <c r="AE294" s="592"/>
      <c r="AF294" s="592"/>
      <c r="AG294" s="592"/>
      <c r="AH294" s="592"/>
      <c r="AI294" s="592"/>
      <c r="AJ294" s="592"/>
      <c r="AK294" s="592"/>
      <c r="AL294" s="592"/>
      <c r="AM294" s="592"/>
      <c r="AN294" s="592"/>
      <c r="AO294" s="593"/>
    </row>
    <row r="295" spans="2:41">
      <c r="B295" s="592"/>
      <c r="C295" s="592"/>
      <c r="D295" s="592"/>
      <c r="E295" s="592"/>
      <c r="F295" s="592"/>
      <c r="G295" s="592"/>
      <c r="H295" s="592"/>
      <c r="I295" s="592"/>
      <c r="J295" s="592"/>
      <c r="K295" s="592"/>
      <c r="L295" s="592"/>
      <c r="M295" s="592"/>
      <c r="N295" s="592"/>
      <c r="O295" s="592"/>
      <c r="P295" s="592"/>
      <c r="Q295" s="592"/>
      <c r="R295" s="592"/>
      <c r="S295" s="592"/>
      <c r="T295" s="592"/>
      <c r="U295" s="592"/>
      <c r="V295" s="592"/>
      <c r="W295" s="592"/>
      <c r="X295" s="592"/>
      <c r="Y295" s="592"/>
      <c r="Z295" s="592"/>
      <c r="AA295" s="592"/>
      <c r="AB295" s="592"/>
      <c r="AC295" s="592"/>
      <c r="AD295" s="592"/>
      <c r="AE295" s="592"/>
      <c r="AF295" s="592"/>
      <c r="AG295" s="592"/>
      <c r="AH295" s="592"/>
      <c r="AI295" s="592"/>
      <c r="AJ295" s="592"/>
      <c r="AK295" s="592"/>
      <c r="AL295" s="592"/>
      <c r="AM295" s="592"/>
      <c r="AN295" s="592"/>
      <c r="AO295" s="593"/>
    </row>
    <row r="296" spans="2:41">
      <c r="B296" s="592"/>
      <c r="C296" s="592"/>
      <c r="D296" s="592"/>
      <c r="E296" s="592"/>
      <c r="F296" s="592"/>
      <c r="G296" s="592"/>
      <c r="H296" s="592"/>
      <c r="I296" s="592"/>
      <c r="J296" s="592"/>
      <c r="K296" s="592"/>
      <c r="L296" s="592"/>
      <c r="M296" s="592"/>
      <c r="N296" s="592"/>
      <c r="O296" s="592"/>
      <c r="P296" s="592"/>
      <c r="Q296" s="592"/>
      <c r="R296" s="592"/>
      <c r="S296" s="592"/>
      <c r="T296" s="592"/>
      <c r="U296" s="592"/>
      <c r="V296" s="592"/>
      <c r="W296" s="592"/>
      <c r="X296" s="592"/>
      <c r="Y296" s="592"/>
      <c r="Z296" s="592"/>
      <c r="AA296" s="592"/>
      <c r="AB296" s="592"/>
      <c r="AC296" s="592"/>
      <c r="AD296" s="592"/>
      <c r="AE296" s="592"/>
      <c r="AF296" s="592"/>
      <c r="AG296" s="592"/>
      <c r="AH296" s="592"/>
      <c r="AI296" s="592"/>
      <c r="AJ296" s="592"/>
      <c r="AK296" s="592"/>
      <c r="AL296" s="592"/>
      <c r="AM296" s="592"/>
      <c r="AN296" s="592"/>
      <c r="AO296" s="593"/>
    </row>
    <row r="297" spans="2:41">
      <c r="B297" s="592"/>
      <c r="C297" s="592"/>
      <c r="D297" s="592"/>
      <c r="E297" s="592"/>
      <c r="F297" s="592"/>
      <c r="G297" s="592"/>
      <c r="H297" s="592"/>
      <c r="I297" s="592"/>
      <c r="J297" s="592"/>
      <c r="K297" s="592"/>
      <c r="L297" s="592"/>
      <c r="M297" s="592"/>
      <c r="N297" s="592"/>
      <c r="O297" s="592"/>
      <c r="P297" s="592"/>
      <c r="Q297" s="592"/>
      <c r="R297" s="592"/>
      <c r="S297" s="592"/>
      <c r="T297" s="592"/>
      <c r="U297" s="592"/>
      <c r="V297" s="592"/>
      <c r="W297" s="592"/>
      <c r="X297" s="592"/>
      <c r="Y297" s="592"/>
      <c r="Z297" s="592"/>
      <c r="AA297" s="592"/>
      <c r="AB297" s="592"/>
      <c r="AC297" s="592"/>
      <c r="AD297" s="592"/>
      <c r="AE297" s="592"/>
      <c r="AF297" s="592"/>
      <c r="AG297" s="592"/>
      <c r="AH297" s="592"/>
      <c r="AI297" s="592"/>
      <c r="AJ297" s="592"/>
      <c r="AK297" s="592"/>
      <c r="AL297" s="592"/>
      <c r="AM297" s="592"/>
      <c r="AN297" s="592"/>
      <c r="AO297" s="593"/>
    </row>
    <row r="298" spans="2:41">
      <c r="B298" s="592"/>
      <c r="C298" s="592"/>
      <c r="D298" s="592"/>
      <c r="E298" s="592"/>
      <c r="F298" s="592"/>
      <c r="G298" s="592"/>
      <c r="H298" s="592"/>
      <c r="I298" s="592"/>
      <c r="J298" s="592"/>
      <c r="K298" s="592"/>
      <c r="L298" s="592"/>
      <c r="M298" s="592"/>
      <c r="N298" s="592"/>
      <c r="O298" s="592"/>
      <c r="P298" s="592"/>
      <c r="Q298" s="592"/>
      <c r="R298" s="592"/>
      <c r="S298" s="592"/>
      <c r="T298" s="592"/>
      <c r="U298" s="592"/>
      <c r="V298" s="592"/>
      <c r="W298" s="592"/>
      <c r="X298" s="592"/>
      <c r="Y298" s="592"/>
      <c r="Z298" s="592"/>
      <c r="AA298" s="592"/>
      <c r="AB298" s="592"/>
      <c r="AC298" s="592"/>
      <c r="AD298" s="592"/>
      <c r="AE298" s="592"/>
      <c r="AF298" s="592"/>
      <c r="AG298" s="592"/>
      <c r="AH298" s="592"/>
      <c r="AI298" s="592"/>
      <c r="AJ298" s="592"/>
      <c r="AK298" s="592"/>
      <c r="AL298" s="592"/>
      <c r="AM298" s="592"/>
      <c r="AN298" s="592"/>
      <c r="AO298" s="593"/>
    </row>
    <row r="299" spans="2:41">
      <c r="B299" s="592"/>
      <c r="C299" s="592"/>
      <c r="D299" s="592"/>
      <c r="E299" s="592"/>
      <c r="F299" s="592"/>
      <c r="G299" s="592"/>
      <c r="H299" s="592"/>
      <c r="I299" s="592"/>
      <c r="J299" s="592"/>
      <c r="K299" s="592"/>
      <c r="L299" s="592"/>
      <c r="M299" s="592"/>
      <c r="N299" s="592"/>
      <c r="O299" s="592"/>
      <c r="P299" s="592"/>
      <c r="Q299" s="592"/>
      <c r="R299" s="592"/>
      <c r="S299" s="592"/>
      <c r="T299" s="592"/>
      <c r="U299" s="592"/>
      <c r="V299" s="592"/>
      <c r="W299" s="592"/>
      <c r="X299" s="592"/>
      <c r="Y299" s="592"/>
      <c r="Z299" s="592"/>
      <c r="AA299" s="592"/>
      <c r="AB299" s="592"/>
      <c r="AC299" s="592"/>
      <c r="AD299" s="592"/>
      <c r="AE299" s="592"/>
      <c r="AF299" s="592"/>
      <c r="AG299" s="592"/>
      <c r="AH299" s="592"/>
      <c r="AI299" s="592"/>
      <c r="AJ299" s="592"/>
      <c r="AK299" s="592"/>
      <c r="AL299" s="592"/>
      <c r="AM299" s="592"/>
      <c r="AN299" s="592"/>
      <c r="AO299" s="593"/>
    </row>
    <row r="300" spans="2:41">
      <c r="B300" s="592"/>
      <c r="C300" s="592"/>
      <c r="D300" s="592"/>
      <c r="E300" s="592"/>
      <c r="F300" s="592"/>
      <c r="G300" s="592"/>
      <c r="H300" s="592"/>
      <c r="I300" s="592"/>
      <c r="J300" s="592"/>
      <c r="K300" s="592"/>
      <c r="L300" s="592"/>
      <c r="M300" s="592"/>
      <c r="N300" s="592"/>
      <c r="O300" s="592"/>
      <c r="P300" s="592"/>
      <c r="Q300" s="592"/>
      <c r="R300" s="592"/>
      <c r="S300" s="592"/>
      <c r="T300" s="592"/>
      <c r="U300" s="592"/>
      <c r="V300" s="592"/>
      <c r="W300" s="592"/>
      <c r="X300" s="592"/>
      <c r="Y300" s="592"/>
      <c r="Z300" s="592"/>
      <c r="AA300" s="592"/>
      <c r="AB300" s="592"/>
      <c r="AC300" s="592"/>
      <c r="AD300" s="592"/>
      <c r="AE300" s="592"/>
      <c r="AF300" s="592"/>
      <c r="AG300" s="592"/>
      <c r="AH300" s="592"/>
      <c r="AI300" s="592"/>
      <c r="AJ300" s="592"/>
      <c r="AK300" s="592"/>
      <c r="AL300" s="592"/>
      <c r="AM300" s="592"/>
      <c r="AN300" s="592"/>
      <c r="AO300" s="593"/>
    </row>
    <row r="301" spans="2:41">
      <c r="B301" s="592"/>
      <c r="C301" s="592"/>
      <c r="D301" s="592"/>
      <c r="E301" s="592"/>
      <c r="F301" s="592"/>
      <c r="G301" s="592"/>
      <c r="H301" s="592"/>
      <c r="I301" s="592"/>
      <c r="J301" s="592"/>
      <c r="K301" s="592"/>
      <c r="L301" s="592"/>
      <c r="M301" s="592"/>
      <c r="N301" s="592"/>
      <c r="O301" s="592"/>
      <c r="P301" s="592"/>
      <c r="Q301" s="592"/>
      <c r="R301" s="592"/>
      <c r="S301" s="592"/>
      <c r="T301" s="592"/>
      <c r="U301" s="592"/>
      <c r="V301" s="592"/>
      <c r="W301" s="592"/>
      <c r="X301" s="592"/>
      <c r="Y301" s="592"/>
      <c r="Z301" s="592"/>
      <c r="AA301" s="592"/>
      <c r="AB301" s="592"/>
      <c r="AC301" s="592"/>
      <c r="AD301" s="592"/>
      <c r="AE301" s="592"/>
      <c r="AF301" s="592"/>
      <c r="AG301" s="592"/>
      <c r="AH301" s="592"/>
      <c r="AI301" s="592"/>
      <c r="AJ301" s="592"/>
      <c r="AK301" s="592"/>
      <c r="AL301" s="592"/>
      <c r="AM301" s="592"/>
      <c r="AN301" s="592"/>
      <c r="AO301" s="593"/>
    </row>
    <row r="302" spans="2:41">
      <c r="B302" s="592"/>
      <c r="C302" s="592"/>
      <c r="D302" s="592"/>
      <c r="E302" s="592"/>
      <c r="F302" s="592"/>
      <c r="G302" s="592"/>
      <c r="H302" s="592"/>
      <c r="I302" s="592"/>
      <c r="J302" s="592"/>
      <c r="K302" s="592"/>
      <c r="L302" s="592"/>
      <c r="M302" s="592"/>
      <c r="N302" s="592"/>
      <c r="O302" s="592"/>
      <c r="P302" s="592"/>
      <c r="Q302" s="592"/>
      <c r="R302" s="592"/>
      <c r="S302" s="592"/>
      <c r="T302" s="592"/>
      <c r="U302" s="592"/>
      <c r="V302" s="592"/>
      <c r="W302" s="592"/>
      <c r="X302" s="592"/>
      <c r="Y302" s="592"/>
      <c r="Z302" s="592"/>
      <c r="AA302" s="592"/>
      <c r="AB302" s="592"/>
      <c r="AC302" s="592"/>
      <c r="AD302" s="592"/>
      <c r="AE302" s="592"/>
      <c r="AF302" s="592"/>
      <c r="AG302" s="592"/>
      <c r="AH302" s="592"/>
      <c r="AI302" s="592"/>
      <c r="AJ302" s="592"/>
      <c r="AK302" s="592"/>
      <c r="AL302" s="592"/>
      <c r="AM302" s="592"/>
      <c r="AN302" s="592"/>
      <c r="AO302" s="593"/>
    </row>
    <row r="303" spans="2:41">
      <c r="B303" s="592"/>
      <c r="C303" s="592"/>
      <c r="D303" s="592"/>
      <c r="E303" s="592"/>
      <c r="F303" s="592"/>
      <c r="G303" s="592"/>
      <c r="H303" s="592"/>
      <c r="I303" s="592"/>
      <c r="J303" s="592"/>
      <c r="K303" s="592"/>
      <c r="L303" s="592"/>
      <c r="M303" s="592"/>
      <c r="N303" s="592"/>
      <c r="O303" s="592"/>
      <c r="P303" s="592"/>
      <c r="Q303" s="592"/>
      <c r="R303" s="592"/>
      <c r="S303" s="592"/>
      <c r="T303" s="592"/>
      <c r="U303" s="592"/>
      <c r="V303" s="592"/>
      <c r="W303" s="592"/>
      <c r="X303" s="592"/>
      <c r="Y303" s="592"/>
      <c r="Z303" s="592"/>
      <c r="AA303" s="592"/>
      <c r="AB303" s="592"/>
      <c r="AC303" s="592"/>
      <c r="AD303" s="592"/>
      <c r="AE303" s="592"/>
      <c r="AF303" s="592"/>
      <c r="AG303" s="592"/>
      <c r="AH303" s="592"/>
      <c r="AI303" s="592"/>
      <c r="AJ303" s="592"/>
      <c r="AK303" s="592"/>
      <c r="AL303" s="592"/>
      <c r="AM303" s="592"/>
      <c r="AN303" s="592"/>
      <c r="AO303" s="593"/>
    </row>
    <row r="304" spans="2:41">
      <c r="B304" s="592"/>
      <c r="C304" s="592"/>
      <c r="D304" s="592"/>
      <c r="E304" s="592"/>
      <c r="F304" s="592"/>
      <c r="G304" s="592"/>
      <c r="H304" s="592"/>
      <c r="I304" s="592"/>
      <c r="J304" s="592"/>
      <c r="K304" s="592"/>
      <c r="L304" s="592"/>
      <c r="M304" s="592"/>
      <c r="N304" s="592"/>
      <c r="O304" s="592"/>
      <c r="P304" s="592"/>
      <c r="Q304" s="592"/>
      <c r="R304" s="592"/>
      <c r="S304" s="592"/>
      <c r="T304" s="592"/>
      <c r="U304" s="592"/>
      <c r="V304" s="592"/>
      <c r="W304" s="592"/>
      <c r="X304" s="592"/>
      <c r="Y304" s="592"/>
      <c r="Z304" s="592"/>
      <c r="AA304" s="592"/>
      <c r="AB304" s="592"/>
      <c r="AC304" s="592"/>
      <c r="AD304" s="592"/>
      <c r="AE304" s="592"/>
      <c r="AF304" s="592"/>
      <c r="AG304" s="592"/>
      <c r="AH304" s="592"/>
      <c r="AI304" s="592"/>
      <c r="AJ304" s="592"/>
      <c r="AK304" s="592"/>
      <c r="AL304" s="592"/>
      <c r="AM304" s="592"/>
      <c r="AN304" s="592"/>
      <c r="AO304" s="593"/>
    </row>
    <row r="305" spans="2:41">
      <c r="B305" s="592"/>
      <c r="C305" s="592"/>
      <c r="D305" s="592"/>
      <c r="E305" s="592"/>
      <c r="F305" s="592"/>
      <c r="G305" s="592"/>
      <c r="H305" s="592"/>
      <c r="I305" s="592"/>
      <c r="J305" s="592"/>
      <c r="K305" s="592"/>
      <c r="L305" s="592"/>
      <c r="M305" s="592"/>
      <c r="N305" s="592"/>
      <c r="O305" s="592"/>
      <c r="P305" s="592"/>
      <c r="Q305" s="592"/>
      <c r="R305" s="592"/>
      <c r="S305" s="592"/>
      <c r="T305" s="592"/>
      <c r="U305" s="592"/>
      <c r="V305" s="592"/>
      <c r="W305" s="592"/>
      <c r="X305" s="592"/>
      <c r="Y305" s="592"/>
      <c r="Z305" s="592"/>
      <c r="AA305" s="592"/>
      <c r="AB305" s="592"/>
      <c r="AC305" s="592"/>
      <c r="AD305" s="592"/>
      <c r="AE305" s="592"/>
      <c r="AF305" s="592"/>
      <c r="AG305" s="592"/>
      <c r="AH305" s="592"/>
      <c r="AI305" s="592"/>
      <c r="AJ305" s="592"/>
      <c r="AK305" s="592"/>
      <c r="AL305" s="592"/>
      <c r="AM305" s="592"/>
      <c r="AN305" s="592"/>
      <c r="AO305" s="593"/>
    </row>
    <row r="306" spans="2:41">
      <c r="B306" s="592"/>
      <c r="C306" s="592"/>
      <c r="D306" s="592"/>
      <c r="E306" s="592"/>
      <c r="F306" s="592"/>
      <c r="G306" s="592"/>
      <c r="H306" s="592"/>
      <c r="I306" s="592"/>
      <c r="J306" s="592"/>
      <c r="K306" s="592"/>
      <c r="L306" s="592"/>
      <c r="M306" s="592"/>
      <c r="N306" s="592"/>
      <c r="O306" s="592"/>
      <c r="P306" s="592"/>
      <c r="Q306" s="592"/>
      <c r="R306" s="592"/>
      <c r="S306" s="592"/>
      <c r="T306" s="592"/>
      <c r="U306" s="592"/>
      <c r="V306" s="592"/>
      <c r="W306" s="592"/>
      <c r="X306" s="592"/>
      <c r="Y306" s="592"/>
      <c r="Z306" s="592"/>
      <c r="AA306" s="592"/>
      <c r="AB306" s="592"/>
      <c r="AC306" s="592"/>
      <c r="AD306" s="592"/>
      <c r="AE306" s="592"/>
      <c r="AF306" s="592"/>
      <c r="AG306" s="592"/>
      <c r="AH306" s="592"/>
      <c r="AI306" s="592"/>
      <c r="AJ306" s="592"/>
      <c r="AK306" s="592"/>
      <c r="AL306" s="592"/>
      <c r="AM306" s="592"/>
      <c r="AN306" s="592"/>
      <c r="AO306" s="593"/>
    </row>
    <row r="307" spans="2:41">
      <c r="B307" s="592"/>
      <c r="C307" s="592"/>
      <c r="D307" s="592"/>
      <c r="E307" s="592"/>
      <c r="F307" s="592"/>
      <c r="G307" s="592"/>
      <c r="H307" s="592"/>
      <c r="I307" s="592"/>
      <c r="J307" s="592"/>
      <c r="K307" s="592"/>
      <c r="L307" s="592"/>
      <c r="M307" s="592"/>
      <c r="N307" s="592"/>
      <c r="O307" s="592"/>
      <c r="P307" s="592"/>
      <c r="Q307" s="592"/>
      <c r="R307" s="592"/>
      <c r="S307" s="592"/>
      <c r="T307" s="592"/>
      <c r="U307" s="592"/>
      <c r="V307" s="592"/>
      <c r="W307" s="592"/>
      <c r="X307" s="592"/>
      <c r="Y307" s="592"/>
      <c r="Z307" s="592"/>
      <c r="AA307" s="592"/>
      <c r="AB307" s="592"/>
      <c r="AC307" s="592"/>
      <c r="AD307" s="592"/>
      <c r="AE307" s="592"/>
      <c r="AF307" s="592"/>
      <c r="AG307" s="592"/>
      <c r="AH307" s="592"/>
      <c r="AI307" s="592"/>
      <c r="AJ307" s="592"/>
      <c r="AK307" s="592"/>
      <c r="AL307" s="592"/>
      <c r="AM307" s="592"/>
      <c r="AN307" s="592"/>
      <c r="AO307" s="593"/>
    </row>
    <row r="308" spans="2:41">
      <c r="B308" s="592"/>
      <c r="C308" s="592"/>
      <c r="D308" s="592"/>
      <c r="E308" s="592"/>
      <c r="F308" s="592"/>
      <c r="G308" s="592"/>
      <c r="H308" s="592"/>
      <c r="I308" s="592"/>
      <c r="J308" s="592"/>
      <c r="K308" s="592"/>
      <c r="L308" s="592"/>
      <c r="M308" s="592"/>
      <c r="N308" s="592"/>
      <c r="O308" s="592"/>
      <c r="P308" s="592"/>
      <c r="Q308" s="592"/>
      <c r="R308" s="592"/>
      <c r="S308" s="592"/>
      <c r="T308" s="592"/>
      <c r="U308" s="592"/>
      <c r="V308" s="592"/>
      <c r="W308" s="592"/>
      <c r="X308" s="592"/>
      <c r="Y308" s="592"/>
      <c r="Z308" s="592"/>
      <c r="AA308" s="592"/>
      <c r="AB308" s="592"/>
      <c r="AC308" s="592"/>
      <c r="AD308" s="592"/>
      <c r="AE308" s="592"/>
      <c r="AF308" s="592"/>
      <c r="AG308" s="592"/>
      <c r="AH308" s="592"/>
      <c r="AI308" s="592"/>
      <c r="AJ308" s="592"/>
      <c r="AK308" s="592"/>
      <c r="AL308" s="592"/>
      <c r="AM308" s="592"/>
      <c r="AN308" s="592"/>
      <c r="AO308" s="593"/>
    </row>
    <row r="309" spans="2:41">
      <c r="B309" s="592"/>
      <c r="C309" s="592"/>
      <c r="D309" s="592"/>
      <c r="E309" s="592"/>
      <c r="F309" s="592"/>
      <c r="G309" s="592"/>
      <c r="H309" s="592"/>
      <c r="I309" s="592"/>
      <c r="J309" s="592"/>
      <c r="K309" s="592"/>
      <c r="L309" s="592"/>
      <c r="M309" s="592"/>
      <c r="N309" s="592"/>
      <c r="O309" s="592"/>
      <c r="P309" s="592"/>
      <c r="Q309" s="592"/>
      <c r="R309" s="592"/>
      <c r="S309" s="592"/>
      <c r="T309" s="592"/>
      <c r="U309" s="592"/>
      <c r="V309" s="592"/>
      <c r="W309" s="592"/>
      <c r="X309" s="592"/>
      <c r="Y309" s="592"/>
      <c r="Z309" s="592"/>
      <c r="AA309" s="592"/>
      <c r="AB309" s="592"/>
      <c r="AC309" s="592"/>
      <c r="AD309" s="592"/>
      <c r="AE309" s="592"/>
      <c r="AF309" s="592"/>
      <c r="AG309" s="592"/>
      <c r="AH309" s="592"/>
      <c r="AI309" s="592"/>
      <c r="AJ309" s="592"/>
      <c r="AK309" s="592"/>
      <c r="AL309" s="592"/>
      <c r="AM309" s="592"/>
      <c r="AN309" s="592"/>
      <c r="AO309" s="593"/>
    </row>
    <row r="310" spans="2:41">
      <c r="B310" s="592"/>
      <c r="C310" s="592"/>
      <c r="D310" s="592"/>
      <c r="E310" s="592"/>
      <c r="F310" s="592"/>
      <c r="G310" s="592"/>
      <c r="H310" s="592"/>
      <c r="I310" s="592"/>
      <c r="J310" s="592"/>
      <c r="K310" s="592"/>
      <c r="L310" s="592"/>
      <c r="M310" s="592"/>
      <c r="N310" s="592"/>
      <c r="O310" s="592"/>
      <c r="P310" s="592"/>
      <c r="Q310" s="592"/>
      <c r="R310" s="592"/>
      <c r="S310" s="592"/>
      <c r="T310" s="592"/>
      <c r="U310" s="592"/>
      <c r="V310" s="592"/>
      <c r="W310" s="592"/>
      <c r="X310" s="592"/>
      <c r="Y310" s="592"/>
      <c r="Z310" s="592"/>
      <c r="AA310" s="592"/>
      <c r="AB310" s="592"/>
      <c r="AC310" s="592"/>
      <c r="AD310" s="592"/>
      <c r="AE310" s="592"/>
      <c r="AF310" s="592"/>
      <c r="AG310" s="592"/>
      <c r="AH310" s="592"/>
      <c r="AI310" s="592"/>
      <c r="AJ310" s="592"/>
      <c r="AK310" s="592"/>
      <c r="AL310" s="592"/>
      <c r="AM310" s="592"/>
      <c r="AN310" s="592"/>
      <c r="AO310" s="593"/>
    </row>
    <row r="311" spans="2:41">
      <c r="B311" s="592"/>
      <c r="C311" s="592"/>
      <c r="D311" s="592"/>
      <c r="E311" s="592"/>
      <c r="F311" s="592"/>
      <c r="G311" s="592"/>
      <c r="H311" s="592"/>
      <c r="I311" s="592"/>
      <c r="J311" s="592"/>
      <c r="K311" s="592"/>
      <c r="L311" s="592"/>
      <c r="M311" s="592"/>
      <c r="N311" s="592"/>
      <c r="O311" s="592"/>
      <c r="P311" s="592"/>
      <c r="Q311" s="592"/>
      <c r="R311" s="592"/>
      <c r="S311" s="592"/>
      <c r="T311" s="592"/>
      <c r="U311" s="592"/>
      <c r="V311" s="592"/>
      <c r="W311" s="592"/>
      <c r="X311" s="592"/>
      <c r="Y311" s="592"/>
      <c r="Z311" s="592"/>
      <c r="AA311" s="592"/>
      <c r="AB311" s="592"/>
      <c r="AC311" s="592"/>
      <c r="AD311" s="592"/>
      <c r="AE311" s="592"/>
      <c r="AF311" s="592"/>
      <c r="AG311" s="592"/>
      <c r="AH311" s="592"/>
      <c r="AI311" s="592"/>
      <c r="AJ311" s="592"/>
      <c r="AK311" s="592"/>
      <c r="AL311" s="592"/>
      <c r="AM311" s="592"/>
      <c r="AN311" s="592"/>
      <c r="AO311" s="593"/>
    </row>
    <row r="312" spans="2:41">
      <c r="B312" s="592"/>
      <c r="C312" s="592"/>
      <c r="D312" s="592"/>
      <c r="E312" s="592"/>
      <c r="F312" s="592"/>
      <c r="G312" s="592"/>
      <c r="H312" s="592"/>
      <c r="I312" s="592"/>
      <c r="J312" s="592"/>
      <c r="K312" s="592"/>
      <c r="L312" s="592"/>
      <c r="M312" s="592"/>
      <c r="N312" s="592"/>
      <c r="O312" s="592"/>
      <c r="P312" s="592"/>
      <c r="Q312" s="592"/>
      <c r="R312" s="592"/>
      <c r="S312" s="592"/>
      <c r="T312" s="592"/>
      <c r="U312" s="592"/>
      <c r="V312" s="592"/>
      <c r="W312" s="592"/>
      <c r="X312" s="592"/>
      <c r="Y312" s="592"/>
      <c r="Z312" s="592"/>
      <c r="AA312" s="592"/>
      <c r="AB312" s="592"/>
      <c r="AC312" s="592"/>
      <c r="AD312" s="592"/>
      <c r="AE312" s="592"/>
      <c r="AF312" s="592"/>
      <c r="AG312" s="592"/>
      <c r="AH312" s="592"/>
      <c r="AI312" s="592"/>
      <c r="AJ312" s="592"/>
      <c r="AK312" s="592"/>
      <c r="AL312" s="592"/>
      <c r="AM312" s="592"/>
      <c r="AN312" s="592"/>
      <c r="AO312" s="593"/>
    </row>
    <row r="313" spans="2:41">
      <c r="B313" s="592"/>
      <c r="C313" s="592"/>
      <c r="D313" s="592"/>
      <c r="E313" s="592"/>
      <c r="F313" s="592"/>
      <c r="G313" s="592"/>
      <c r="H313" s="592"/>
      <c r="I313" s="592"/>
      <c r="J313" s="592"/>
      <c r="K313" s="592"/>
      <c r="L313" s="592"/>
      <c r="M313" s="592"/>
      <c r="N313" s="592"/>
      <c r="O313" s="592"/>
      <c r="P313" s="592"/>
      <c r="Q313" s="592"/>
      <c r="R313" s="592"/>
      <c r="S313" s="592"/>
      <c r="T313" s="592"/>
      <c r="U313" s="592"/>
      <c r="V313" s="592"/>
      <c r="W313" s="592"/>
      <c r="X313" s="592"/>
      <c r="Y313" s="592"/>
      <c r="Z313" s="592"/>
      <c r="AA313" s="592"/>
      <c r="AB313" s="592"/>
      <c r="AC313" s="592"/>
      <c r="AD313" s="592"/>
      <c r="AE313" s="592"/>
      <c r="AF313" s="592"/>
      <c r="AG313" s="592"/>
      <c r="AH313" s="592"/>
      <c r="AI313" s="592"/>
      <c r="AJ313" s="592"/>
      <c r="AK313" s="592"/>
      <c r="AL313" s="592"/>
      <c r="AM313" s="592"/>
      <c r="AN313" s="592"/>
      <c r="AO313" s="593"/>
    </row>
    <row r="314" spans="2:41">
      <c r="B314" s="592"/>
      <c r="C314" s="592"/>
      <c r="D314" s="592"/>
      <c r="E314" s="592"/>
      <c r="F314" s="592"/>
      <c r="G314" s="592"/>
      <c r="H314" s="592"/>
      <c r="I314" s="592"/>
      <c r="J314" s="592"/>
      <c r="K314" s="592"/>
      <c r="L314" s="592"/>
      <c r="M314" s="592"/>
      <c r="N314" s="592"/>
      <c r="O314" s="592"/>
      <c r="P314" s="592"/>
      <c r="Q314" s="592"/>
      <c r="R314" s="592"/>
      <c r="S314" s="592"/>
      <c r="T314" s="592"/>
      <c r="U314" s="592"/>
      <c r="V314" s="592"/>
      <c r="W314" s="592"/>
      <c r="X314" s="592"/>
      <c r="Y314" s="592"/>
      <c r="Z314" s="592"/>
      <c r="AA314" s="592"/>
      <c r="AB314" s="592"/>
      <c r="AC314" s="592"/>
      <c r="AD314" s="592"/>
      <c r="AE314" s="592"/>
      <c r="AF314" s="592"/>
      <c r="AG314" s="592"/>
      <c r="AH314" s="592"/>
      <c r="AI314" s="592"/>
      <c r="AJ314" s="592"/>
      <c r="AK314" s="592"/>
      <c r="AL314" s="592"/>
      <c r="AM314" s="592"/>
      <c r="AN314" s="592"/>
      <c r="AO314" s="593"/>
    </row>
    <row r="315" spans="2:41">
      <c r="B315" s="592"/>
      <c r="C315" s="592"/>
      <c r="D315" s="592"/>
      <c r="E315" s="592"/>
      <c r="F315" s="592"/>
      <c r="G315" s="592"/>
      <c r="H315" s="592"/>
      <c r="I315" s="592"/>
      <c r="J315" s="592"/>
      <c r="K315" s="592"/>
      <c r="L315" s="592"/>
      <c r="M315" s="592"/>
      <c r="N315" s="592"/>
      <c r="O315" s="592"/>
      <c r="P315" s="592"/>
      <c r="Q315" s="592"/>
      <c r="R315" s="592"/>
      <c r="S315" s="592"/>
      <c r="T315" s="592"/>
      <c r="U315" s="592"/>
      <c r="V315" s="592"/>
      <c r="W315" s="592"/>
      <c r="X315" s="592"/>
      <c r="Y315" s="592"/>
      <c r="Z315" s="592"/>
      <c r="AA315" s="592"/>
      <c r="AB315" s="592"/>
      <c r="AC315" s="592"/>
      <c r="AD315" s="592"/>
      <c r="AE315" s="592"/>
      <c r="AF315" s="592"/>
      <c r="AG315" s="592"/>
      <c r="AH315" s="592"/>
      <c r="AI315" s="592"/>
      <c r="AJ315" s="592"/>
      <c r="AK315" s="592"/>
      <c r="AL315" s="592"/>
      <c r="AM315" s="592"/>
      <c r="AN315" s="592"/>
      <c r="AO315" s="593"/>
    </row>
    <row r="316" spans="2:41">
      <c r="B316" s="592"/>
      <c r="C316" s="592"/>
      <c r="D316" s="592"/>
      <c r="E316" s="592"/>
      <c r="F316" s="592"/>
      <c r="G316" s="592"/>
      <c r="H316" s="592"/>
      <c r="I316" s="592"/>
      <c r="J316" s="592"/>
      <c r="K316" s="592"/>
      <c r="L316" s="592"/>
      <c r="M316" s="592"/>
      <c r="N316" s="592"/>
      <c r="O316" s="592"/>
      <c r="P316" s="592"/>
      <c r="Q316" s="592"/>
      <c r="R316" s="592"/>
      <c r="S316" s="592"/>
      <c r="T316" s="592"/>
      <c r="U316" s="592"/>
      <c r="V316" s="592"/>
      <c r="W316" s="592"/>
      <c r="X316" s="592"/>
      <c r="Y316" s="592"/>
      <c r="Z316" s="592"/>
      <c r="AA316" s="592"/>
      <c r="AB316" s="592"/>
      <c r="AC316" s="592"/>
      <c r="AD316" s="592"/>
      <c r="AE316" s="592"/>
      <c r="AF316" s="592"/>
      <c r="AG316" s="592"/>
      <c r="AH316" s="592"/>
      <c r="AI316" s="592"/>
      <c r="AJ316" s="592"/>
      <c r="AK316" s="592"/>
      <c r="AL316" s="592"/>
      <c r="AM316" s="592"/>
      <c r="AN316" s="592"/>
      <c r="AO316" s="593"/>
    </row>
    <row r="317" spans="2:41">
      <c r="B317" s="592"/>
      <c r="C317" s="592"/>
      <c r="D317" s="592"/>
      <c r="E317" s="592"/>
      <c r="F317" s="592"/>
      <c r="G317" s="592"/>
      <c r="H317" s="592"/>
      <c r="I317" s="592"/>
      <c r="J317" s="592"/>
      <c r="K317" s="592"/>
      <c r="L317" s="592"/>
      <c r="M317" s="592"/>
      <c r="N317" s="592"/>
      <c r="O317" s="592"/>
      <c r="P317" s="592"/>
      <c r="Q317" s="592"/>
      <c r="R317" s="592"/>
      <c r="S317" s="592"/>
      <c r="T317" s="592"/>
      <c r="U317" s="592"/>
      <c r="V317" s="592"/>
      <c r="W317" s="592"/>
      <c r="X317" s="592"/>
      <c r="Y317" s="592"/>
      <c r="Z317" s="592"/>
      <c r="AA317" s="592"/>
      <c r="AB317" s="592"/>
      <c r="AC317" s="592"/>
      <c r="AD317" s="592"/>
      <c r="AE317" s="592"/>
      <c r="AF317" s="592"/>
      <c r="AG317" s="592"/>
      <c r="AH317" s="592"/>
      <c r="AI317" s="592"/>
      <c r="AJ317" s="592"/>
      <c r="AK317" s="592"/>
      <c r="AL317" s="592"/>
      <c r="AM317" s="592"/>
      <c r="AN317" s="592"/>
      <c r="AO317" s="593"/>
    </row>
    <row r="318" spans="2:41">
      <c r="B318" s="592"/>
      <c r="C318" s="592"/>
      <c r="D318" s="592"/>
      <c r="E318" s="592"/>
      <c r="F318" s="592"/>
      <c r="G318" s="592"/>
      <c r="H318" s="592"/>
      <c r="I318" s="592"/>
      <c r="J318" s="592"/>
      <c r="K318" s="592"/>
      <c r="L318" s="592"/>
      <c r="M318" s="592"/>
      <c r="N318" s="592"/>
      <c r="O318" s="592"/>
      <c r="P318" s="592"/>
      <c r="Q318" s="592"/>
      <c r="R318" s="592"/>
      <c r="S318" s="592"/>
      <c r="T318" s="592"/>
      <c r="U318" s="592"/>
      <c r="V318" s="592"/>
      <c r="W318" s="592"/>
      <c r="X318" s="592"/>
      <c r="Y318" s="592"/>
      <c r="Z318" s="592"/>
      <c r="AA318" s="592"/>
      <c r="AB318" s="592"/>
      <c r="AC318" s="592"/>
      <c r="AD318" s="592"/>
      <c r="AE318" s="592"/>
      <c r="AF318" s="592"/>
      <c r="AG318" s="592"/>
      <c r="AH318" s="592"/>
      <c r="AI318" s="592"/>
      <c r="AJ318" s="592"/>
      <c r="AK318" s="592"/>
      <c r="AL318" s="592"/>
      <c r="AM318" s="592"/>
      <c r="AN318" s="592"/>
      <c r="AO318" s="593"/>
    </row>
    <row r="319" spans="2:41">
      <c r="B319" s="592"/>
      <c r="C319" s="592"/>
      <c r="D319" s="592"/>
      <c r="E319" s="592"/>
      <c r="F319" s="592"/>
      <c r="G319" s="592"/>
      <c r="H319" s="592"/>
      <c r="I319" s="592"/>
      <c r="J319" s="592"/>
      <c r="K319" s="592"/>
      <c r="L319" s="592"/>
      <c r="M319" s="592"/>
      <c r="N319" s="592"/>
      <c r="O319" s="592"/>
      <c r="P319" s="592"/>
      <c r="Q319" s="592"/>
      <c r="R319" s="592"/>
      <c r="S319" s="592"/>
      <c r="T319" s="592"/>
      <c r="U319" s="592"/>
      <c r="V319" s="592"/>
      <c r="W319" s="592"/>
      <c r="X319" s="592"/>
      <c r="Y319" s="592"/>
      <c r="Z319" s="592"/>
      <c r="AA319" s="592"/>
      <c r="AB319" s="592"/>
      <c r="AC319" s="592"/>
      <c r="AD319" s="592"/>
      <c r="AE319" s="592"/>
      <c r="AF319" s="592"/>
      <c r="AG319" s="592"/>
      <c r="AH319" s="592"/>
      <c r="AI319" s="592"/>
      <c r="AJ319" s="592"/>
      <c r="AK319" s="592"/>
      <c r="AL319" s="592"/>
      <c r="AM319" s="592"/>
      <c r="AN319" s="592"/>
      <c r="AO319" s="593"/>
    </row>
    <row r="320" spans="2:41">
      <c r="B320" s="592"/>
      <c r="C320" s="592"/>
      <c r="D320" s="592"/>
      <c r="E320" s="592"/>
      <c r="F320" s="592"/>
      <c r="G320" s="592"/>
      <c r="H320" s="592"/>
      <c r="I320" s="592"/>
      <c r="J320" s="592"/>
      <c r="K320" s="592"/>
      <c r="L320" s="592"/>
      <c r="M320" s="592"/>
      <c r="N320" s="592"/>
      <c r="O320" s="592"/>
      <c r="P320" s="592"/>
      <c r="Q320" s="592"/>
      <c r="R320" s="592"/>
      <c r="S320" s="592"/>
      <c r="T320" s="592"/>
      <c r="U320" s="592"/>
      <c r="V320" s="592"/>
      <c r="W320" s="592"/>
      <c r="X320" s="592"/>
      <c r="Y320" s="592"/>
      <c r="Z320" s="592"/>
      <c r="AA320" s="592"/>
      <c r="AB320" s="592"/>
      <c r="AC320" s="592"/>
      <c r="AD320" s="592"/>
      <c r="AE320" s="592"/>
      <c r="AF320" s="592"/>
      <c r="AG320" s="592"/>
      <c r="AH320" s="592"/>
      <c r="AI320" s="592"/>
      <c r="AJ320" s="592"/>
      <c r="AK320" s="592"/>
      <c r="AL320" s="592"/>
      <c r="AM320" s="592"/>
      <c r="AN320" s="592"/>
      <c r="AO320" s="593"/>
    </row>
    <row r="321" spans="2:41">
      <c r="B321" s="592"/>
      <c r="C321" s="592"/>
      <c r="D321" s="592"/>
      <c r="E321" s="592"/>
      <c r="F321" s="592"/>
      <c r="G321" s="592"/>
      <c r="H321" s="592"/>
      <c r="I321" s="592"/>
      <c r="J321" s="592"/>
      <c r="K321" s="592"/>
      <c r="L321" s="592"/>
      <c r="M321" s="592"/>
      <c r="N321" s="592"/>
      <c r="O321" s="592"/>
      <c r="P321" s="592"/>
      <c r="Q321" s="592"/>
      <c r="R321" s="592"/>
      <c r="S321" s="592"/>
      <c r="T321" s="592"/>
      <c r="U321" s="592"/>
      <c r="V321" s="592"/>
      <c r="W321" s="592"/>
      <c r="X321" s="592"/>
      <c r="Y321" s="592"/>
      <c r="Z321" s="592"/>
      <c r="AA321" s="592"/>
      <c r="AB321" s="592"/>
      <c r="AC321" s="592"/>
      <c r="AD321" s="592"/>
      <c r="AE321" s="592"/>
      <c r="AF321" s="592"/>
      <c r="AG321" s="592"/>
      <c r="AH321" s="592"/>
      <c r="AI321" s="592"/>
      <c r="AJ321" s="592"/>
      <c r="AK321" s="592"/>
      <c r="AL321" s="592"/>
      <c r="AM321" s="592"/>
      <c r="AN321" s="592"/>
      <c r="AO321" s="593"/>
    </row>
    <row r="322" spans="2:41">
      <c r="B322" s="592"/>
      <c r="C322" s="592"/>
      <c r="D322" s="592"/>
      <c r="E322" s="592"/>
      <c r="F322" s="592"/>
      <c r="G322" s="592"/>
      <c r="H322" s="592"/>
      <c r="I322" s="592"/>
      <c r="J322" s="592"/>
      <c r="K322" s="592"/>
      <c r="L322" s="592"/>
      <c r="M322" s="592"/>
      <c r="N322" s="592"/>
      <c r="O322" s="592"/>
      <c r="P322" s="592"/>
      <c r="Q322" s="592"/>
      <c r="R322" s="592"/>
      <c r="S322" s="592"/>
      <c r="T322" s="592"/>
      <c r="U322" s="592"/>
      <c r="V322" s="592"/>
      <c r="W322" s="592"/>
      <c r="X322" s="592"/>
      <c r="Y322" s="592"/>
      <c r="Z322" s="592"/>
      <c r="AA322" s="592"/>
      <c r="AB322" s="592"/>
      <c r="AC322" s="592"/>
      <c r="AD322" s="592"/>
      <c r="AE322" s="592"/>
      <c r="AF322" s="592"/>
      <c r="AG322" s="592"/>
      <c r="AH322" s="592"/>
      <c r="AI322" s="592"/>
      <c r="AJ322" s="592"/>
      <c r="AK322" s="592"/>
      <c r="AL322" s="592"/>
      <c r="AM322" s="592"/>
      <c r="AN322" s="592"/>
      <c r="AO322" s="593"/>
    </row>
    <row r="323" spans="2:41">
      <c r="B323" s="592"/>
      <c r="C323" s="592"/>
      <c r="D323" s="592"/>
      <c r="E323" s="592"/>
      <c r="F323" s="592"/>
      <c r="G323" s="592"/>
      <c r="H323" s="592"/>
      <c r="I323" s="592"/>
      <c r="J323" s="592"/>
      <c r="K323" s="592"/>
      <c r="L323" s="592"/>
      <c r="M323" s="592"/>
      <c r="N323" s="592"/>
      <c r="O323" s="592"/>
      <c r="P323" s="592"/>
      <c r="Q323" s="592"/>
      <c r="R323" s="592"/>
      <c r="S323" s="592"/>
      <c r="T323" s="592"/>
      <c r="U323" s="592"/>
      <c r="V323" s="592"/>
      <c r="W323" s="592"/>
      <c r="X323" s="592"/>
      <c r="Y323" s="592"/>
      <c r="Z323" s="592"/>
      <c r="AA323" s="592"/>
      <c r="AB323" s="592"/>
      <c r="AC323" s="592"/>
      <c r="AD323" s="592"/>
      <c r="AE323" s="592"/>
      <c r="AF323" s="592"/>
      <c r="AG323" s="592"/>
      <c r="AH323" s="592"/>
      <c r="AI323" s="592"/>
      <c r="AJ323" s="592"/>
      <c r="AK323" s="592"/>
      <c r="AL323" s="592"/>
      <c r="AM323" s="592"/>
      <c r="AN323" s="592"/>
      <c r="AO323" s="593"/>
    </row>
    <row r="324" spans="2:41">
      <c r="B324" s="592"/>
      <c r="C324" s="592"/>
      <c r="D324" s="592"/>
      <c r="E324" s="592"/>
      <c r="F324" s="592"/>
      <c r="G324" s="592"/>
      <c r="H324" s="592"/>
      <c r="I324" s="592"/>
      <c r="J324" s="592"/>
      <c r="K324" s="592"/>
      <c r="L324" s="592"/>
      <c r="M324" s="592"/>
      <c r="N324" s="592"/>
      <c r="O324" s="592"/>
      <c r="P324" s="592"/>
      <c r="Q324" s="592"/>
      <c r="R324" s="592"/>
      <c r="S324" s="592"/>
      <c r="T324" s="592"/>
      <c r="U324" s="592"/>
      <c r="V324" s="592"/>
      <c r="W324" s="592"/>
      <c r="X324" s="592"/>
      <c r="Y324" s="592"/>
      <c r="Z324" s="592"/>
      <c r="AA324" s="592"/>
      <c r="AB324" s="592"/>
      <c r="AC324" s="592"/>
      <c r="AD324" s="592"/>
      <c r="AE324" s="592"/>
      <c r="AF324" s="592"/>
      <c r="AG324" s="592"/>
      <c r="AH324" s="592"/>
      <c r="AI324" s="592"/>
      <c r="AJ324" s="592"/>
      <c r="AK324" s="592"/>
      <c r="AL324" s="592"/>
      <c r="AM324" s="592"/>
      <c r="AN324" s="592"/>
      <c r="AO324" s="593"/>
    </row>
    <row r="325" spans="2:41">
      <c r="B325" s="592"/>
      <c r="C325" s="592"/>
      <c r="D325" s="592"/>
      <c r="E325" s="592"/>
      <c r="F325" s="592"/>
      <c r="G325" s="592"/>
      <c r="H325" s="592"/>
      <c r="I325" s="592"/>
      <c r="J325" s="592"/>
      <c r="K325" s="592"/>
      <c r="L325" s="592"/>
      <c r="M325" s="592"/>
      <c r="N325" s="592"/>
      <c r="O325" s="592"/>
      <c r="P325" s="592"/>
      <c r="Q325" s="592"/>
      <c r="R325" s="592"/>
      <c r="S325" s="592"/>
      <c r="T325" s="592"/>
      <c r="U325" s="592"/>
      <c r="V325" s="592"/>
      <c r="W325" s="592"/>
      <c r="X325" s="592"/>
      <c r="Y325" s="592"/>
      <c r="Z325" s="592"/>
      <c r="AA325" s="592"/>
      <c r="AB325" s="592"/>
      <c r="AC325" s="592"/>
      <c r="AD325" s="592"/>
      <c r="AE325" s="592"/>
      <c r="AF325" s="592"/>
      <c r="AG325" s="592"/>
      <c r="AH325" s="592"/>
      <c r="AI325" s="592"/>
      <c r="AJ325" s="592"/>
      <c r="AK325" s="592"/>
      <c r="AL325" s="592"/>
      <c r="AM325" s="592"/>
      <c r="AN325" s="592"/>
      <c r="AO325" s="593"/>
    </row>
    <row r="326" spans="2:41">
      <c r="B326" s="592"/>
      <c r="C326" s="592"/>
      <c r="D326" s="592"/>
      <c r="E326" s="592"/>
      <c r="F326" s="592"/>
      <c r="G326" s="592"/>
      <c r="H326" s="592"/>
      <c r="I326" s="592"/>
      <c r="J326" s="592"/>
      <c r="K326" s="592"/>
      <c r="L326" s="592"/>
      <c r="M326" s="592"/>
      <c r="N326" s="592"/>
      <c r="O326" s="592"/>
      <c r="P326" s="592"/>
      <c r="Q326" s="592"/>
      <c r="R326" s="592"/>
      <c r="S326" s="592"/>
      <c r="T326" s="592"/>
      <c r="U326" s="592"/>
      <c r="V326" s="592"/>
      <c r="W326" s="592"/>
      <c r="X326" s="592"/>
      <c r="Y326" s="592"/>
      <c r="Z326" s="592"/>
      <c r="AA326" s="592"/>
      <c r="AB326" s="592"/>
      <c r="AC326" s="592"/>
      <c r="AD326" s="592"/>
      <c r="AE326" s="592"/>
      <c r="AF326" s="592"/>
      <c r="AG326" s="592"/>
      <c r="AH326" s="592"/>
      <c r="AI326" s="592"/>
      <c r="AJ326" s="592"/>
      <c r="AK326" s="592"/>
      <c r="AL326" s="592"/>
      <c r="AM326" s="592"/>
      <c r="AN326" s="592"/>
      <c r="AO326" s="593"/>
    </row>
    <row r="327" spans="2:41">
      <c r="B327" s="592"/>
      <c r="C327" s="592"/>
      <c r="D327" s="592"/>
      <c r="E327" s="592"/>
      <c r="F327" s="592"/>
      <c r="G327" s="592"/>
      <c r="H327" s="592"/>
      <c r="I327" s="592"/>
      <c r="J327" s="592"/>
      <c r="K327" s="592"/>
      <c r="L327" s="592"/>
      <c r="M327" s="592"/>
      <c r="N327" s="592"/>
      <c r="O327" s="592"/>
      <c r="P327" s="592"/>
      <c r="Q327" s="592"/>
      <c r="R327" s="592"/>
      <c r="S327" s="592"/>
      <c r="T327" s="592"/>
      <c r="U327" s="592"/>
      <c r="V327" s="592"/>
      <c r="W327" s="592"/>
      <c r="X327" s="592"/>
      <c r="Y327" s="592"/>
      <c r="Z327" s="592"/>
      <c r="AA327" s="592"/>
      <c r="AB327" s="592"/>
      <c r="AC327" s="592"/>
      <c r="AD327" s="592"/>
      <c r="AE327" s="592"/>
      <c r="AF327" s="592"/>
      <c r="AG327" s="592"/>
      <c r="AH327" s="592"/>
      <c r="AI327" s="592"/>
      <c r="AJ327" s="592"/>
      <c r="AK327" s="592"/>
      <c r="AL327" s="592"/>
      <c r="AM327" s="592"/>
      <c r="AN327" s="592"/>
      <c r="AO327" s="593"/>
    </row>
    <row r="328" spans="2:41">
      <c r="B328" s="592"/>
      <c r="C328" s="592"/>
      <c r="D328" s="592"/>
      <c r="E328" s="592"/>
      <c r="F328" s="592"/>
      <c r="G328" s="592"/>
      <c r="H328" s="592"/>
      <c r="I328" s="592"/>
      <c r="J328" s="592"/>
      <c r="K328" s="592"/>
      <c r="L328" s="592"/>
      <c r="M328" s="592"/>
      <c r="N328" s="592"/>
      <c r="O328" s="592"/>
      <c r="P328" s="592"/>
      <c r="Q328" s="592"/>
      <c r="R328" s="592"/>
      <c r="S328" s="592"/>
      <c r="T328" s="592"/>
      <c r="U328" s="592"/>
      <c r="V328" s="592"/>
      <c r="W328" s="592"/>
      <c r="X328" s="592"/>
      <c r="Y328" s="592"/>
      <c r="Z328" s="592"/>
      <c r="AA328" s="592"/>
      <c r="AB328" s="592"/>
      <c r="AC328" s="592"/>
      <c r="AD328" s="592"/>
      <c r="AE328" s="592"/>
      <c r="AF328" s="592"/>
      <c r="AG328" s="592"/>
      <c r="AH328" s="592"/>
      <c r="AI328" s="592"/>
      <c r="AJ328" s="592"/>
      <c r="AK328" s="592"/>
      <c r="AL328" s="592"/>
      <c r="AM328" s="592"/>
      <c r="AN328" s="592"/>
      <c r="AO328" s="593"/>
    </row>
    <row r="329" spans="2:41">
      <c r="B329" s="592"/>
      <c r="C329" s="592"/>
      <c r="D329" s="592"/>
      <c r="E329" s="592"/>
      <c r="F329" s="592"/>
      <c r="G329" s="592"/>
      <c r="H329" s="592"/>
      <c r="I329" s="592"/>
      <c r="J329" s="592"/>
      <c r="K329" s="592"/>
      <c r="L329" s="592"/>
      <c r="M329" s="592"/>
      <c r="N329" s="592"/>
      <c r="O329" s="592"/>
      <c r="P329" s="592"/>
      <c r="Q329" s="592"/>
      <c r="R329" s="592"/>
      <c r="S329" s="592"/>
      <c r="T329" s="592"/>
      <c r="U329" s="592"/>
      <c r="V329" s="592"/>
      <c r="W329" s="592"/>
      <c r="X329" s="592"/>
      <c r="Y329" s="592"/>
      <c r="Z329" s="592"/>
      <c r="AA329" s="592"/>
      <c r="AB329" s="592"/>
      <c r="AC329" s="592"/>
      <c r="AD329" s="592"/>
      <c r="AE329" s="592"/>
      <c r="AF329" s="592"/>
      <c r="AG329" s="592"/>
      <c r="AH329" s="592"/>
      <c r="AI329" s="592"/>
      <c r="AJ329" s="592"/>
      <c r="AK329" s="592"/>
      <c r="AL329" s="592"/>
      <c r="AM329" s="592"/>
      <c r="AN329" s="592"/>
      <c r="AO329" s="593"/>
    </row>
    <row r="330" spans="2:41">
      <c r="B330" s="592"/>
      <c r="C330" s="592"/>
      <c r="D330" s="592"/>
      <c r="E330" s="592"/>
      <c r="F330" s="592"/>
      <c r="G330" s="592"/>
      <c r="H330" s="592"/>
      <c r="I330" s="592"/>
      <c r="J330" s="592"/>
      <c r="K330" s="592"/>
      <c r="L330" s="592"/>
      <c r="M330" s="592"/>
      <c r="N330" s="592"/>
      <c r="O330" s="592"/>
      <c r="P330" s="592"/>
      <c r="Q330" s="592"/>
      <c r="R330" s="592"/>
      <c r="S330" s="592"/>
      <c r="T330" s="592"/>
      <c r="U330" s="592"/>
      <c r="V330" s="592"/>
      <c r="W330" s="592"/>
      <c r="X330" s="592"/>
      <c r="Y330" s="592"/>
      <c r="Z330" s="592"/>
      <c r="AA330" s="592"/>
      <c r="AB330" s="592"/>
      <c r="AC330" s="592"/>
      <c r="AD330" s="592"/>
      <c r="AE330" s="592"/>
      <c r="AF330" s="592"/>
      <c r="AG330" s="592"/>
      <c r="AH330" s="592"/>
      <c r="AI330" s="592"/>
      <c r="AJ330" s="592"/>
      <c r="AK330" s="592"/>
      <c r="AL330" s="592"/>
      <c r="AM330" s="592"/>
      <c r="AN330" s="592"/>
      <c r="AO330" s="593"/>
    </row>
    <row r="331" spans="2:41">
      <c r="B331" s="592"/>
      <c r="C331" s="592"/>
      <c r="D331" s="592"/>
      <c r="E331" s="592"/>
      <c r="F331" s="592"/>
      <c r="G331" s="592"/>
      <c r="H331" s="592"/>
      <c r="I331" s="592"/>
      <c r="J331" s="592"/>
      <c r="K331" s="592"/>
      <c r="L331" s="592"/>
      <c r="M331" s="592"/>
      <c r="N331" s="592"/>
      <c r="O331" s="592"/>
      <c r="P331" s="592"/>
      <c r="Q331" s="592"/>
      <c r="R331" s="592"/>
      <c r="S331" s="592"/>
      <c r="T331" s="592"/>
      <c r="U331" s="592"/>
      <c r="V331" s="592"/>
      <c r="W331" s="592"/>
      <c r="X331" s="592"/>
      <c r="Y331" s="592"/>
      <c r="Z331" s="592"/>
      <c r="AA331" s="592"/>
      <c r="AB331" s="592"/>
      <c r="AC331" s="592"/>
      <c r="AD331" s="592"/>
      <c r="AE331" s="592"/>
      <c r="AF331" s="592"/>
      <c r="AG331" s="592"/>
      <c r="AH331" s="592"/>
      <c r="AI331" s="592"/>
      <c r="AJ331" s="592"/>
      <c r="AK331" s="592"/>
      <c r="AL331" s="592"/>
      <c r="AM331" s="592"/>
      <c r="AN331" s="592"/>
      <c r="AO331" s="593"/>
    </row>
    <row r="332" spans="2:41">
      <c r="B332" s="592"/>
      <c r="C332" s="592"/>
      <c r="D332" s="592"/>
      <c r="E332" s="592"/>
      <c r="F332" s="592"/>
      <c r="G332" s="592"/>
      <c r="H332" s="592"/>
      <c r="I332" s="592"/>
      <c r="J332" s="592"/>
      <c r="K332" s="592"/>
      <c r="L332" s="592"/>
      <c r="M332" s="592"/>
      <c r="N332" s="592"/>
      <c r="O332" s="592"/>
      <c r="P332" s="592"/>
      <c r="Q332" s="592"/>
      <c r="R332" s="592"/>
      <c r="S332" s="592"/>
      <c r="T332" s="592"/>
      <c r="U332" s="592"/>
      <c r="V332" s="592"/>
      <c r="W332" s="592"/>
      <c r="X332" s="592"/>
      <c r="Y332" s="592"/>
      <c r="Z332" s="592"/>
      <c r="AA332" s="592"/>
      <c r="AB332" s="592"/>
      <c r="AC332" s="592"/>
      <c r="AD332" s="592"/>
      <c r="AE332" s="592"/>
      <c r="AF332" s="592"/>
      <c r="AG332" s="592"/>
      <c r="AH332" s="592"/>
      <c r="AI332" s="592"/>
      <c r="AJ332" s="592"/>
      <c r="AK332" s="592"/>
      <c r="AL332" s="592"/>
      <c r="AM332" s="592"/>
      <c r="AN332" s="592"/>
      <c r="AO332" s="593"/>
    </row>
    <row r="333" spans="2:41">
      <c r="B333" s="592"/>
      <c r="C333" s="592"/>
      <c r="D333" s="592"/>
      <c r="E333" s="592"/>
      <c r="F333" s="592"/>
      <c r="G333" s="592"/>
      <c r="H333" s="592"/>
      <c r="I333" s="592"/>
      <c r="J333" s="592"/>
      <c r="K333" s="592"/>
      <c r="L333" s="592"/>
      <c r="M333" s="592"/>
      <c r="N333" s="592"/>
      <c r="O333" s="592"/>
      <c r="P333" s="592"/>
      <c r="Q333" s="592"/>
      <c r="R333" s="592"/>
      <c r="S333" s="592"/>
      <c r="T333" s="592"/>
      <c r="U333" s="592"/>
      <c r="V333" s="592"/>
      <c r="W333" s="592"/>
      <c r="X333" s="592"/>
      <c r="Y333" s="592"/>
      <c r="Z333" s="592"/>
      <c r="AA333" s="592"/>
      <c r="AB333" s="592"/>
      <c r="AC333" s="592"/>
      <c r="AD333" s="592"/>
      <c r="AE333" s="592"/>
      <c r="AF333" s="592"/>
      <c r="AG333" s="592"/>
      <c r="AH333" s="592"/>
      <c r="AI333" s="592"/>
      <c r="AJ333" s="592"/>
      <c r="AK333" s="592"/>
      <c r="AL333" s="592"/>
      <c r="AM333" s="592"/>
      <c r="AN333" s="592"/>
      <c r="AO333" s="593"/>
    </row>
    <row r="334" spans="2:41">
      <c r="B334" s="592"/>
      <c r="C334" s="592"/>
      <c r="D334" s="592"/>
      <c r="E334" s="592"/>
      <c r="F334" s="592"/>
      <c r="G334" s="592"/>
      <c r="H334" s="592"/>
      <c r="I334" s="592"/>
      <c r="J334" s="592"/>
      <c r="K334" s="592"/>
      <c r="L334" s="592"/>
      <c r="M334" s="592"/>
      <c r="N334" s="592"/>
      <c r="O334" s="592"/>
      <c r="P334" s="592"/>
      <c r="Q334" s="592"/>
      <c r="R334" s="592"/>
      <c r="S334" s="592"/>
      <c r="T334" s="592"/>
      <c r="U334" s="592"/>
      <c r="V334" s="592"/>
      <c r="W334" s="592"/>
      <c r="X334" s="592"/>
      <c r="Y334" s="592"/>
      <c r="Z334" s="592"/>
      <c r="AA334" s="592"/>
      <c r="AB334" s="592"/>
      <c r="AC334" s="592"/>
      <c r="AD334" s="592"/>
      <c r="AE334" s="592"/>
      <c r="AF334" s="592"/>
      <c r="AG334" s="592"/>
      <c r="AH334" s="592"/>
      <c r="AI334" s="592"/>
      <c r="AJ334" s="592"/>
      <c r="AK334" s="592"/>
      <c r="AL334" s="592"/>
      <c r="AM334" s="592"/>
      <c r="AN334" s="592"/>
      <c r="AO334" s="593"/>
    </row>
    <row r="335" spans="2:41">
      <c r="B335" s="592"/>
      <c r="C335" s="592"/>
      <c r="D335" s="592"/>
      <c r="E335" s="592"/>
      <c r="F335" s="592"/>
      <c r="G335" s="592"/>
      <c r="H335" s="592"/>
      <c r="I335" s="592"/>
      <c r="J335" s="592"/>
      <c r="K335" s="592"/>
      <c r="L335" s="592"/>
      <c r="M335" s="592"/>
      <c r="N335" s="592"/>
      <c r="O335" s="592"/>
      <c r="P335" s="592"/>
      <c r="Q335" s="592"/>
      <c r="R335" s="592"/>
      <c r="S335" s="592"/>
      <c r="T335" s="592"/>
      <c r="U335" s="592"/>
      <c r="V335" s="592"/>
      <c r="W335" s="592"/>
      <c r="X335" s="592"/>
      <c r="Y335" s="592"/>
      <c r="Z335" s="592"/>
      <c r="AA335" s="592"/>
      <c r="AB335" s="592"/>
      <c r="AC335" s="592"/>
      <c r="AD335" s="592"/>
      <c r="AE335" s="592"/>
      <c r="AF335" s="592"/>
      <c r="AG335" s="592"/>
      <c r="AH335" s="592"/>
      <c r="AI335" s="592"/>
      <c r="AJ335" s="592"/>
      <c r="AK335" s="592"/>
      <c r="AL335" s="592"/>
      <c r="AM335" s="592"/>
      <c r="AN335" s="592"/>
      <c r="AO335" s="593"/>
    </row>
    <row r="336" spans="2:41">
      <c r="B336" s="592"/>
      <c r="C336" s="592"/>
      <c r="D336" s="592"/>
      <c r="E336" s="592"/>
      <c r="F336" s="592"/>
      <c r="G336" s="592"/>
      <c r="H336" s="592"/>
      <c r="I336" s="592"/>
      <c r="J336" s="592"/>
      <c r="K336" s="592"/>
      <c r="L336" s="592"/>
      <c r="M336" s="592"/>
      <c r="N336" s="592"/>
      <c r="O336" s="592"/>
      <c r="P336" s="592"/>
      <c r="Q336" s="592"/>
      <c r="R336" s="592"/>
      <c r="S336" s="592"/>
      <c r="T336" s="592"/>
      <c r="U336" s="592"/>
      <c r="V336" s="592"/>
      <c r="W336" s="592"/>
      <c r="X336" s="592"/>
      <c r="Y336" s="592"/>
      <c r="Z336" s="592"/>
      <c r="AA336" s="592"/>
      <c r="AB336" s="592"/>
      <c r="AC336" s="592"/>
      <c r="AD336" s="592"/>
      <c r="AE336" s="592"/>
      <c r="AF336" s="592"/>
      <c r="AG336" s="592"/>
      <c r="AH336" s="592"/>
      <c r="AI336" s="592"/>
      <c r="AJ336" s="592"/>
      <c r="AK336" s="592"/>
      <c r="AL336" s="592"/>
      <c r="AM336" s="592"/>
      <c r="AN336" s="592"/>
      <c r="AO336" s="593"/>
    </row>
    <row r="337" spans="2:41">
      <c r="B337" s="592"/>
      <c r="C337" s="592"/>
      <c r="D337" s="592"/>
      <c r="E337" s="592"/>
      <c r="F337" s="592"/>
      <c r="G337" s="592"/>
      <c r="H337" s="592"/>
      <c r="I337" s="592"/>
      <c r="J337" s="592"/>
      <c r="K337" s="592"/>
      <c r="L337" s="592"/>
      <c r="M337" s="592"/>
      <c r="N337" s="592"/>
      <c r="O337" s="592"/>
      <c r="P337" s="592"/>
      <c r="Q337" s="592"/>
      <c r="R337" s="592"/>
      <c r="S337" s="592"/>
      <c r="T337" s="592"/>
      <c r="U337" s="592"/>
      <c r="V337" s="592"/>
      <c r="W337" s="592"/>
      <c r="X337" s="592"/>
      <c r="Y337" s="592"/>
      <c r="Z337" s="592"/>
      <c r="AA337" s="592"/>
      <c r="AB337" s="592"/>
      <c r="AC337" s="592"/>
      <c r="AD337" s="592"/>
      <c r="AE337" s="592"/>
      <c r="AF337" s="592"/>
      <c r="AG337" s="592"/>
      <c r="AH337" s="592"/>
      <c r="AI337" s="592"/>
      <c r="AJ337" s="592"/>
      <c r="AK337" s="592"/>
      <c r="AL337" s="592"/>
      <c r="AM337" s="592"/>
      <c r="AN337" s="592"/>
      <c r="AO337" s="593"/>
    </row>
    <row r="338" spans="2:41">
      <c r="B338" s="592"/>
      <c r="C338" s="592"/>
      <c r="D338" s="592"/>
      <c r="E338" s="592"/>
      <c r="F338" s="592"/>
      <c r="G338" s="592"/>
      <c r="H338" s="592"/>
      <c r="I338" s="592"/>
      <c r="J338" s="592"/>
      <c r="K338" s="592"/>
      <c r="L338" s="592"/>
      <c r="M338" s="592"/>
      <c r="N338" s="592"/>
      <c r="O338" s="592"/>
      <c r="P338" s="592"/>
      <c r="Q338" s="592"/>
      <c r="R338" s="592"/>
      <c r="S338" s="592"/>
      <c r="T338" s="592"/>
      <c r="U338" s="592"/>
      <c r="V338" s="592"/>
      <c r="W338" s="592"/>
      <c r="X338" s="592"/>
      <c r="Y338" s="592"/>
      <c r="Z338" s="592"/>
      <c r="AA338" s="592"/>
      <c r="AB338" s="592"/>
      <c r="AC338" s="592"/>
      <c r="AD338" s="592"/>
      <c r="AE338" s="592"/>
      <c r="AF338" s="592"/>
      <c r="AG338" s="592"/>
      <c r="AH338" s="592"/>
      <c r="AI338" s="592"/>
      <c r="AJ338" s="592"/>
      <c r="AK338" s="592"/>
      <c r="AL338" s="592"/>
      <c r="AM338" s="592"/>
      <c r="AN338" s="592"/>
      <c r="AO338" s="593"/>
    </row>
    <row r="339" spans="2:41">
      <c r="B339" s="592"/>
      <c r="C339" s="592"/>
      <c r="D339" s="592"/>
      <c r="E339" s="592"/>
      <c r="F339" s="592"/>
      <c r="G339" s="592"/>
      <c r="H339" s="592"/>
      <c r="I339" s="592"/>
      <c r="J339" s="592"/>
      <c r="K339" s="592"/>
      <c r="L339" s="592"/>
      <c r="M339" s="592"/>
      <c r="N339" s="592"/>
      <c r="O339" s="592"/>
      <c r="P339" s="592"/>
      <c r="Q339" s="592"/>
      <c r="R339" s="592"/>
      <c r="S339" s="592"/>
      <c r="T339" s="592"/>
      <c r="U339" s="592"/>
      <c r="V339" s="592"/>
      <c r="W339" s="592"/>
      <c r="X339" s="592"/>
      <c r="Y339" s="592"/>
      <c r="Z339" s="592"/>
      <c r="AA339" s="592"/>
      <c r="AB339" s="592"/>
      <c r="AC339" s="592"/>
      <c r="AD339" s="592"/>
      <c r="AE339" s="592"/>
      <c r="AF339" s="592"/>
      <c r="AG339" s="592"/>
      <c r="AH339" s="592"/>
      <c r="AI339" s="592"/>
      <c r="AJ339" s="592"/>
      <c r="AK339" s="592"/>
      <c r="AL339" s="592"/>
      <c r="AM339" s="592"/>
      <c r="AN339" s="592"/>
      <c r="AO339" s="593"/>
    </row>
    <row r="340" spans="2:41">
      <c r="B340" s="592"/>
      <c r="C340" s="592"/>
      <c r="D340" s="592"/>
      <c r="E340" s="592"/>
      <c r="F340" s="592"/>
      <c r="G340" s="592"/>
      <c r="H340" s="592"/>
      <c r="I340" s="592"/>
      <c r="J340" s="592"/>
      <c r="K340" s="592"/>
      <c r="L340" s="592"/>
      <c r="M340" s="592"/>
      <c r="N340" s="592"/>
      <c r="O340" s="592"/>
      <c r="P340" s="592"/>
      <c r="Q340" s="592"/>
      <c r="R340" s="592"/>
      <c r="S340" s="592"/>
      <c r="T340" s="592"/>
      <c r="U340" s="592"/>
      <c r="V340" s="592"/>
      <c r="W340" s="592"/>
      <c r="X340" s="592"/>
      <c r="Y340" s="592"/>
      <c r="Z340" s="592"/>
      <c r="AA340" s="592"/>
      <c r="AB340" s="592"/>
      <c r="AC340" s="592"/>
      <c r="AD340" s="592"/>
      <c r="AE340" s="592"/>
      <c r="AF340" s="592"/>
      <c r="AG340" s="592"/>
      <c r="AH340" s="592"/>
      <c r="AI340" s="592"/>
      <c r="AJ340" s="592"/>
      <c r="AK340" s="592"/>
      <c r="AL340" s="592"/>
      <c r="AM340" s="592"/>
      <c r="AN340" s="592"/>
      <c r="AO340" s="593"/>
    </row>
    <row r="341" spans="2:41">
      <c r="B341" s="592"/>
      <c r="C341" s="592"/>
      <c r="D341" s="592"/>
      <c r="E341" s="592"/>
      <c r="F341" s="592"/>
      <c r="G341" s="592"/>
      <c r="H341" s="592"/>
      <c r="I341" s="592"/>
      <c r="J341" s="592"/>
      <c r="K341" s="592"/>
      <c r="L341" s="592"/>
      <c r="M341" s="592"/>
      <c r="N341" s="592"/>
      <c r="O341" s="592"/>
      <c r="P341" s="592"/>
      <c r="Q341" s="592"/>
      <c r="R341" s="592"/>
      <c r="S341" s="592"/>
      <c r="T341" s="592"/>
      <c r="U341" s="592"/>
      <c r="V341" s="592"/>
      <c r="W341" s="592"/>
      <c r="X341" s="592"/>
      <c r="Y341" s="592"/>
      <c r="Z341" s="592"/>
      <c r="AA341" s="592"/>
      <c r="AB341" s="592"/>
      <c r="AC341" s="592"/>
      <c r="AD341" s="592"/>
      <c r="AE341" s="592"/>
      <c r="AF341" s="592"/>
      <c r="AG341" s="592"/>
      <c r="AH341" s="592"/>
      <c r="AI341" s="592"/>
      <c r="AJ341" s="592"/>
      <c r="AK341" s="592"/>
      <c r="AL341" s="592"/>
      <c r="AM341" s="592"/>
      <c r="AN341" s="592"/>
      <c r="AO341" s="593"/>
    </row>
    <row r="342" spans="2:41">
      <c r="B342" s="592"/>
      <c r="C342" s="592"/>
      <c r="D342" s="592"/>
      <c r="E342" s="592"/>
      <c r="F342" s="592"/>
      <c r="G342" s="592"/>
      <c r="H342" s="592"/>
      <c r="I342" s="592"/>
      <c r="J342" s="592"/>
      <c r="K342" s="592"/>
      <c r="L342" s="592"/>
      <c r="M342" s="592"/>
      <c r="N342" s="592"/>
      <c r="O342" s="592"/>
      <c r="P342" s="592"/>
      <c r="Q342" s="592"/>
      <c r="R342" s="592"/>
      <c r="S342" s="592"/>
      <c r="T342" s="592"/>
      <c r="U342" s="592"/>
      <c r="V342" s="592"/>
      <c r="W342" s="592"/>
      <c r="X342" s="592"/>
      <c r="Y342" s="592"/>
      <c r="Z342" s="592"/>
      <c r="AA342" s="592"/>
      <c r="AB342" s="592"/>
      <c r="AC342" s="592"/>
      <c r="AD342" s="592"/>
      <c r="AE342" s="592"/>
      <c r="AF342" s="592"/>
      <c r="AG342" s="592"/>
      <c r="AH342" s="592"/>
      <c r="AI342" s="592"/>
      <c r="AJ342" s="592"/>
      <c r="AK342" s="592"/>
      <c r="AL342" s="592"/>
      <c r="AM342" s="592"/>
      <c r="AN342" s="592"/>
      <c r="AO342" s="593"/>
    </row>
    <row r="343" spans="2:41">
      <c r="B343" s="592"/>
      <c r="C343" s="592"/>
      <c r="D343" s="592"/>
      <c r="E343" s="592"/>
      <c r="F343" s="592"/>
      <c r="G343" s="592"/>
      <c r="H343" s="592"/>
      <c r="I343" s="592"/>
      <c r="J343" s="592"/>
      <c r="K343" s="592"/>
      <c r="L343" s="592"/>
      <c r="M343" s="592"/>
      <c r="N343" s="592"/>
      <c r="O343" s="592"/>
      <c r="P343" s="592"/>
      <c r="Q343" s="592"/>
      <c r="R343" s="592"/>
      <c r="S343" s="592"/>
      <c r="T343" s="592"/>
      <c r="U343" s="592"/>
      <c r="V343" s="592"/>
      <c r="W343" s="592"/>
      <c r="X343" s="592"/>
      <c r="Y343" s="592"/>
      <c r="Z343" s="592"/>
      <c r="AA343" s="592"/>
      <c r="AB343" s="592"/>
      <c r="AC343" s="592"/>
      <c r="AD343" s="592"/>
      <c r="AE343" s="592"/>
      <c r="AF343" s="592"/>
      <c r="AG343" s="592"/>
      <c r="AH343" s="592"/>
      <c r="AI343" s="592"/>
      <c r="AJ343" s="592"/>
      <c r="AK343" s="592"/>
      <c r="AL343" s="592"/>
      <c r="AM343" s="592"/>
      <c r="AN343" s="592"/>
      <c r="AO343" s="593"/>
    </row>
    <row r="344" spans="2:41">
      <c r="B344" s="592"/>
      <c r="C344" s="592"/>
      <c r="D344" s="592"/>
      <c r="E344" s="592"/>
      <c r="F344" s="592"/>
      <c r="G344" s="592"/>
      <c r="H344" s="592"/>
      <c r="I344" s="592"/>
      <c r="J344" s="592"/>
      <c r="K344" s="592"/>
      <c r="L344" s="592"/>
      <c r="M344" s="592"/>
      <c r="N344" s="592"/>
      <c r="O344" s="592"/>
      <c r="P344" s="592"/>
      <c r="Q344" s="592"/>
      <c r="R344" s="592"/>
      <c r="S344" s="592"/>
      <c r="T344" s="592"/>
      <c r="U344" s="592"/>
      <c r="V344" s="592"/>
      <c r="W344" s="592"/>
      <c r="X344" s="592"/>
      <c r="Y344" s="592"/>
      <c r="Z344" s="592"/>
      <c r="AA344" s="592"/>
      <c r="AB344" s="592"/>
      <c r="AC344" s="592"/>
      <c r="AD344" s="592"/>
      <c r="AE344" s="592"/>
      <c r="AF344" s="592"/>
      <c r="AG344" s="592"/>
      <c r="AH344" s="592"/>
      <c r="AI344" s="592"/>
      <c r="AJ344" s="592"/>
      <c r="AK344" s="592"/>
      <c r="AL344" s="592"/>
      <c r="AM344" s="592"/>
      <c r="AN344" s="592"/>
      <c r="AO344" s="593"/>
    </row>
    <row r="345" spans="2:41">
      <c r="B345" s="592"/>
      <c r="C345" s="592"/>
      <c r="D345" s="592"/>
      <c r="E345" s="592"/>
      <c r="F345" s="592"/>
      <c r="G345" s="592"/>
      <c r="H345" s="592"/>
      <c r="I345" s="592"/>
      <c r="J345" s="592"/>
      <c r="K345" s="592"/>
      <c r="L345" s="592"/>
      <c r="M345" s="592"/>
      <c r="N345" s="592"/>
      <c r="O345" s="592"/>
      <c r="P345" s="592"/>
      <c r="Q345" s="592"/>
      <c r="R345" s="592"/>
      <c r="S345" s="592"/>
      <c r="T345" s="592"/>
      <c r="U345" s="592"/>
      <c r="V345" s="592"/>
      <c r="W345" s="592"/>
      <c r="X345" s="592"/>
      <c r="Y345" s="592"/>
      <c r="Z345" s="592"/>
      <c r="AA345" s="592"/>
      <c r="AB345" s="592"/>
      <c r="AC345" s="592"/>
      <c r="AD345" s="592"/>
      <c r="AE345" s="592"/>
      <c r="AF345" s="592"/>
      <c r="AG345" s="592"/>
      <c r="AH345" s="592"/>
      <c r="AI345" s="592"/>
      <c r="AJ345" s="592"/>
      <c r="AK345" s="592"/>
      <c r="AL345" s="592"/>
      <c r="AM345" s="592"/>
      <c r="AN345" s="592"/>
      <c r="AO345" s="593"/>
    </row>
    <row r="346" spans="2:41">
      <c r="B346" s="592"/>
      <c r="C346" s="592"/>
      <c r="D346" s="592"/>
      <c r="E346" s="592"/>
      <c r="F346" s="592"/>
      <c r="G346" s="592"/>
      <c r="H346" s="592"/>
      <c r="I346" s="592"/>
      <c r="J346" s="592"/>
      <c r="K346" s="592"/>
      <c r="L346" s="592"/>
      <c r="M346" s="592"/>
      <c r="N346" s="592"/>
      <c r="O346" s="592"/>
      <c r="P346" s="592"/>
      <c r="Q346" s="592"/>
      <c r="R346" s="592"/>
      <c r="S346" s="592"/>
      <c r="T346" s="592"/>
      <c r="U346" s="592"/>
      <c r="V346" s="592"/>
      <c r="W346" s="592"/>
      <c r="X346" s="592"/>
      <c r="Y346" s="592"/>
      <c r="Z346" s="592"/>
      <c r="AA346" s="592"/>
      <c r="AB346" s="592"/>
      <c r="AC346" s="592"/>
      <c r="AD346" s="592"/>
      <c r="AE346" s="592"/>
      <c r="AF346" s="592"/>
      <c r="AG346" s="592"/>
      <c r="AH346" s="592"/>
      <c r="AI346" s="592"/>
      <c r="AJ346" s="592"/>
      <c r="AK346" s="592"/>
      <c r="AL346" s="592"/>
      <c r="AM346" s="592"/>
      <c r="AN346" s="592"/>
      <c r="AO346" s="593"/>
    </row>
    <row r="347" spans="2:41">
      <c r="B347" s="592"/>
      <c r="C347" s="592"/>
      <c r="D347" s="592"/>
      <c r="E347" s="592"/>
      <c r="F347" s="592"/>
      <c r="G347" s="592"/>
      <c r="H347" s="592"/>
      <c r="I347" s="592"/>
      <c r="J347" s="592"/>
      <c r="K347" s="592"/>
      <c r="L347" s="592"/>
      <c r="M347" s="592"/>
      <c r="N347" s="592"/>
      <c r="O347" s="592"/>
      <c r="P347" s="592"/>
      <c r="Q347" s="592"/>
      <c r="R347" s="592"/>
      <c r="S347" s="592"/>
      <c r="T347" s="592"/>
      <c r="U347" s="592"/>
      <c r="V347" s="592"/>
      <c r="W347" s="592"/>
      <c r="X347" s="592"/>
      <c r="Y347" s="592"/>
      <c r="Z347" s="592"/>
      <c r="AA347" s="592"/>
      <c r="AB347" s="592"/>
      <c r="AC347" s="592"/>
      <c r="AD347" s="592"/>
      <c r="AE347" s="592"/>
      <c r="AF347" s="592"/>
      <c r="AG347" s="592"/>
      <c r="AH347" s="592"/>
      <c r="AI347" s="592"/>
      <c r="AJ347" s="592"/>
      <c r="AK347" s="592"/>
      <c r="AL347" s="592"/>
      <c r="AM347" s="592"/>
      <c r="AN347" s="592"/>
      <c r="AO347" s="593"/>
    </row>
    <row r="348" spans="2:41">
      <c r="B348" s="592"/>
      <c r="C348" s="592"/>
      <c r="D348" s="592"/>
      <c r="E348" s="592"/>
      <c r="F348" s="592"/>
      <c r="G348" s="592"/>
      <c r="H348" s="592"/>
      <c r="I348" s="592"/>
      <c r="J348" s="592"/>
      <c r="K348" s="592"/>
      <c r="L348" s="592"/>
      <c r="M348" s="592"/>
      <c r="N348" s="592"/>
      <c r="O348" s="592"/>
      <c r="P348" s="592"/>
      <c r="Q348" s="592"/>
      <c r="R348" s="592"/>
      <c r="S348" s="592"/>
      <c r="T348" s="592"/>
      <c r="U348" s="592"/>
      <c r="V348" s="592"/>
      <c r="W348" s="592"/>
      <c r="X348" s="592"/>
      <c r="Y348" s="592"/>
      <c r="Z348" s="592"/>
      <c r="AA348" s="592"/>
      <c r="AB348" s="592"/>
      <c r="AC348" s="592"/>
      <c r="AD348" s="592"/>
      <c r="AE348" s="592"/>
      <c r="AF348" s="592"/>
      <c r="AG348" s="592"/>
      <c r="AH348" s="592"/>
      <c r="AI348" s="592"/>
      <c r="AJ348" s="592"/>
      <c r="AK348" s="592"/>
      <c r="AL348" s="592"/>
      <c r="AM348" s="592"/>
      <c r="AN348" s="592"/>
      <c r="AO348" s="593"/>
    </row>
    <row r="349" spans="2:41">
      <c r="B349" s="592"/>
      <c r="C349" s="592"/>
      <c r="D349" s="592"/>
      <c r="E349" s="592"/>
      <c r="F349" s="592"/>
      <c r="G349" s="592"/>
      <c r="H349" s="592"/>
      <c r="I349" s="592"/>
      <c r="J349" s="592"/>
      <c r="K349" s="592"/>
      <c r="L349" s="592"/>
      <c r="M349" s="592"/>
      <c r="N349" s="592"/>
      <c r="O349" s="592"/>
      <c r="P349" s="592"/>
      <c r="Q349" s="592"/>
      <c r="R349" s="592"/>
      <c r="S349" s="592"/>
      <c r="T349" s="592"/>
      <c r="U349" s="592"/>
      <c r="V349" s="592"/>
      <c r="W349" s="592"/>
      <c r="X349" s="592"/>
      <c r="Y349" s="592"/>
      <c r="Z349" s="592"/>
      <c r="AA349" s="592"/>
      <c r="AB349" s="592"/>
      <c r="AC349" s="592"/>
      <c r="AD349" s="592"/>
      <c r="AE349" s="592"/>
      <c r="AF349" s="592"/>
      <c r="AG349" s="592"/>
      <c r="AH349" s="592"/>
      <c r="AI349" s="592"/>
      <c r="AJ349" s="592"/>
      <c r="AK349" s="592"/>
      <c r="AL349" s="592"/>
      <c r="AM349" s="592"/>
      <c r="AN349" s="592"/>
      <c r="AO349" s="593"/>
    </row>
    <row r="350" spans="2:41">
      <c r="B350" s="592"/>
      <c r="C350" s="592"/>
      <c r="D350" s="592"/>
      <c r="E350" s="592"/>
      <c r="F350" s="592"/>
      <c r="G350" s="592"/>
      <c r="H350" s="592"/>
      <c r="I350" s="592"/>
      <c r="J350" s="592"/>
      <c r="K350" s="592"/>
      <c r="L350" s="592"/>
      <c r="M350" s="592"/>
      <c r="N350" s="592"/>
      <c r="O350" s="592"/>
      <c r="P350" s="592"/>
      <c r="Q350" s="592"/>
      <c r="R350" s="592"/>
      <c r="S350" s="592"/>
      <c r="T350" s="592"/>
      <c r="U350" s="592"/>
      <c r="V350" s="592"/>
      <c r="W350" s="592"/>
      <c r="X350" s="592"/>
      <c r="Y350" s="592"/>
      <c r="Z350" s="592"/>
      <c r="AA350" s="592"/>
      <c r="AB350" s="592"/>
      <c r="AC350" s="592"/>
      <c r="AD350" s="592"/>
      <c r="AE350" s="592"/>
      <c r="AF350" s="592"/>
      <c r="AG350" s="592"/>
      <c r="AH350" s="592"/>
      <c r="AI350" s="592"/>
      <c r="AJ350" s="592"/>
      <c r="AK350" s="592"/>
      <c r="AL350" s="592"/>
      <c r="AM350" s="592"/>
      <c r="AN350" s="592"/>
      <c r="AO350" s="593"/>
    </row>
    <row r="351" spans="2:41">
      <c r="B351" s="592"/>
      <c r="C351" s="592"/>
      <c r="D351" s="592"/>
      <c r="E351" s="592"/>
      <c r="F351" s="592"/>
      <c r="G351" s="592"/>
      <c r="H351" s="592"/>
      <c r="I351" s="592"/>
      <c r="J351" s="592"/>
      <c r="K351" s="592"/>
      <c r="L351" s="592"/>
      <c r="M351" s="592"/>
      <c r="N351" s="592"/>
      <c r="O351" s="592"/>
      <c r="P351" s="592"/>
      <c r="Q351" s="592"/>
      <c r="R351" s="592"/>
      <c r="S351" s="592"/>
      <c r="T351" s="592"/>
      <c r="U351" s="592"/>
      <c r="V351" s="592"/>
      <c r="W351" s="592"/>
      <c r="X351" s="592"/>
      <c r="Y351" s="592"/>
      <c r="Z351" s="592"/>
      <c r="AA351" s="592"/>
      <c r="AB351" s="592"/>
      <c r="AC351" s="592"/>
      <c r="AD351" s="592"/>
      <c r="AE351" s="592"/>
      <c r="AF351" s="592"/>
      <c r="AG351" s="592"/>
      <c r="AH351" s="592"/>
      <c r="AI351" s="592"/>
      <c r="AJ351" s="592"/>
      <c r="AK351" s="592"/>
      <c r="AL351" s="592"/>
      <c r="AM351" s="592"/>
      <c r="AN351" s="592"/>
      <c r="AO351" s="593"/>
    </row>
    <row r="352" spans="2:41">
      <c r="B352" s="592"/>
      <c r="C352" s="592"/>
      <c r="D352" s="592"/>
      <c r="E352" s="592"/>
      <c r="F352" s="592"/>
      <c r="G352" s="592"/>
      <c r="H352" s="592"/>
      <c r="I352" s="592"/>
      <c r="J352" s="592"/>
      <c r="K352" s="592"/>
      <c r="L352" s="592"/>
      <c r="M352" s="592"/>
      <c r="N352" s="592"/>
      <c r="O352" s="592"/>
      <c r="P352" s="592"/>
      <c r="Q352" s="592"/>
      <c r="R352" s="592"/>
      <c r="S352" s="592"/>
      <c r="T352" s="592"/>
      <c r="U352" s="592"/>
      <c r="V352" s="592"/>
      <c r="W352" s="592"/>
      <c r="X352" s="592"/>
      <c r="Y352" s="592"/>
      <c r="Z352" s="592"/>
      <c r="AA352" s="592"/>
      <c r="AB352" s="592"/>
      <c r="AC352" s="592"/>
      <c r="AD352" s="592"/>
      <c r="AE352" s="592"/>
      <c r="AF352" s="592"/>
      <c r="AG352" s="592"/>
      <c r="AH352" s="592"/>
      <c r="AI352" s="592"/>
      <c r="AJ352" s="592"/>
      <c r="AK352" s="592"/>
      <c r="AL352" s="592"/>
      <c r="AM352" s="592"/>
      <c r="AN352" s="592"/>
      <c r="AO352" s="593"/>
    </row>
    <row r="353" spans="2:41">
      <c r="B353" s="592"/>
      <c r="C353" s="592"/>
      <c r="D353" s="592"/>
      <c r="E353" s="592"/>
      <c r="F353" s="592"/>
      <c r="G353" s="592"/>
      <c r="H353" s="592"/>
      <c r="I353" s="592"/>
      <c r="J353" s="592"/>
      <c r="K353" s="592"/>
      <c r="L353" s="592"/>
      <c r="M353" s="592"/>
      <c r="N353" s="592"/>
      <c r="O353" s="592"/>
      <c r="P353" s="592"/>
      <c r="Q353" s="592"/>
      <c r="R353" s="592"/>
      <c r="S353" s="592"/>
      <c r="T353" s="592"/>
      <c r="U353" s="592"/>
      <c r="V353" s="592"/>
      <c r="W353" s="592"/>
      <c r="X353" s="592"/>
      <c r="Y353" s="592"/>
      <c r="Z353" s="592"/>
      <c r="AA353" s="592"/>
      <c r="AB353" s="592"/>
      <c r="AC353" s="592"/>
      <c r="AD353" s="592"/>
      <c r="AE353" s="592"/>
      <c r="AF353" s="592"/>
      <c r="AG353" s="592"/>
      <c r="AH353" s="592"/>
      <c r="AI353" s="592"/>
      <c r="AJ353" s="592"/>
      <c r="AK353" s="592"/>
      <c r="AL353" s="592"/>
      <c r="AM353" s="592"/>
      <c r="AN353" s="592"/>
      <c r="AO353" s="593"/>
    </row>
    <row r="354" spans="2:41">
      <c r="B354" s="592"/>
      <c r="C354" s="592"/>
      <c r="D354" s="592"/>
      <c r="E354" s="592"/>
      <c r="F354" s="592"/>
      <c r="G354" s="592"/>
      <c r="H354" s="592"/>
      <c r="I354" s="592"/>
      <c r="J354" s="592"/>
      <c r="K354" s="592"/>
      <c r="L354" s="592"/>
      <c r="M354" s="592"/>
      <c r="N354" s="592"/>
      <c r="O354" s="592"/>
      <c r="P354" s="592"/>
      <c r="Q354" s="592"/>
      <c r="R354" s="592"/>
      <c r="S354" s="592"/>
      <c r="T354" s="592"/>
      <c r="U354" s="592"/>
      <c r="V354" s="592"/>
      <c r="W354" s="592"/>
      <c r="X354" s="592"/>
      <c r="Y354" s="592"/>
      <c r="Z354" s="592"/>
      <c r="AA354" s="592"/>
      <c r="AB354" s="592"/>
      <c r="AC354" s="592"/>
      <c r="AD354" s="592"/>
      <c r="AE354" s="592"/>
      <c r="AF354" s="592"/>
      <c r="AG354" s="592"/>
      <c r="AH354" s="592"/>
      <c r="AI354" s="592"/>
      <c r="AJ354" s="592"/>
      <c r="AK354" s="592"/>
      <c r="AL354" s="592"/>
      <c r="AM354" s="592"/>
      <c r="AN354" s="592"/>
      <c r="AO354" s="593"/>
    </row>
    <row r="355" spans="2:41">
      <c r="B355" s="592"/>
      <c r="C355" s="592"/>
      <c r="D355" s="592"/>
      <c r="E355" s="592"/>
      <c r="F355" s="592"/>
      <c r="G355" s="592"/>
      <c r="H355" s="592"/>
      <c r="I355" s="592"/>
      <c r="J355" s="592"/>
      <c r="K355" s="592"/>
      <c r="L355" s="592"/>
      <c r="M355" s="592"/>
      <c r="N355" s="592"/>
      <c r="O355" s="592"/>
      <c r="P355" s="592"/>
      <c r="Q355" s="592"/>
      <c r="R355" s="592"/>
      <c r="S355" s="592"/>
      <c r="T355" s="592"/>
      <c r="U355" s="592"/>
      <c r="V355" s="592"/>
      <c r="W355" s="592"/>
      <c r="X355" s="592"/>
      <c r="Y355" s="592"/>
      <c r="Z355" s="592"/>
      <c r="AA355" s="592"/>
      <c r="AB355" s="592"/>
      <c r="AC355" s="592"/>
      <c r="AD355" s="592"/>
      <c r="AE355" s="592"/>
      <c r="AF355" s="592"/>
      <c r="AG355" s="592"/>
      <c r="AH355" s="592"/>
      <c r="AI355" s="592"/>
      <c r="AJ355" s="592"/>
      <c r="AK355" s="592"/>
      <c r="AL355" s="592"/>
      <c r="AM355" s="592"/>
      <c r="AN355" s="592"/>
      <c r="AO355" s="593"/>
    </row>
    <row r="356" spans="2:41">
      <c r="B356" s="592"/>
      <c r="C356" s="592"/>
      <c r="D356" s="592"/>
      <c r="E356" s="592"/>
      <c r="F356" s="592"/>
      <c r="G356" s="592"/>
      <c r="H356" s="592"/>
      <c r="I356" s="592"/>
      <c r="J356" s="592"/>
      <c r="K356" s="592"/>
      <c r="L356" s="592"/>
      <c r="M356" s="592"/>
      <c r="N356" s="592"/>
      <c r="O356" s="592"/>
      <c r="P356" s="592"/>
      <c r="Q356" s="592"/>
      <c r="R356" s="592"/>
      <c r="S356" s="592"/>
      <c r="T356" s="592"/>
      <c r="U356" s="592"/>
      <c r="V356" s="592"/>
      <c r="W356" s="592"/>
      <c r="X356" s="592"/>
      <c r="Y356" s="592"/>
      <c r="Z356" s="592"/>
      <c r="AA356" s="592"/>
      <c r="AB356" s="592"/>
      <c r="AC356" s="592"/>
      <c r="AD356" s="592"/>
      <c r="AE356" s="592"/>
      <c r="AF356" s="592"/>
      <c r="AG356" s="592"/>
      <c r="AH356" s="592"/>
      <c r="AI356" s="592"/>
      <c r="AJ356" s="592"/>
      <c r="AK356" s="592"/>
      <c r="AL356" s="592"/>
      <c r="AM356" s="592"/>
      <c r="AN356" s="592"/>
      <c r="AO356" s="593"/>
    </row>
    <row r="357" spans="2:41">
      <c r="B357" s="592"/>
      <c r="C357" s="592"/>
      <c r="D357" s="592"/>
      <c r="E357" s="592"/>
      <c r="F357" s="592"/>
      <c r="G357" s="592"/>
      <c r="H357" s="592"/>
      <c r="I357" s="592"/>
      <c r="J357" s="592"/>
      <c r="K357" s="592"/>
      <c r="L357" s="592"/>
      <c r="M357" s="592"/>
      <c r="N357" s="592"/>
      <c r="O357" s="592"/>
      <c r="P357" s="592"/>
      <c r="Q357" s="592"/>
      <c r="R357" s="592"/>
      <c r="S357" s="592"/>
      <c r="T357" s="592"/>
      <c r="U357" s="592"/>
      <c r="V357" s="592"/>
      <c r="W357" s="592"/>
      <c r="X357" s="592"/>
      <c r="Y357" s="592"/>
      <c r="Z357" s="592"/>
      <c r="AA357" s="592"/>
      <c r="AB357" s="592"/>
      <c r="AC357" s="592"/>
      <c r="AD357" s="592"/>
      <c r="AE357" s="592"/>
      <c r="AF357" s="592"/>
      <c r="AG357" s="592"/>
      <c r="AH357" s="592"/>
      <c r="AI357" s="592"/>
      <c r="AJ357" s="592"/>
      <c r="AK357" s="592"/>
      <c r="AL357" s="592"/>
      <c r="AM357" s="592"/>
      <c r="AN357" s="592"/>
      <c r="AO357" s="593"/>
    </row>
    <row r="358" spans="2:41">
      <c r="B358" s="592"/>
      <c r="C358" s="592"/>
      <c r="D358" s="592"/>
      <c r="E358" s="592"/>
      <c r="F358" s="592"/>
      <c r="G358" s="592"/>
      <c r="H358" s="592"/>
      <c r="I358" s="592"/>
      <c r="J358" s="592"/>
      <c r="K358" s="592"/>
      <c r="L358" s="592"/>
      <c r="M358" s="592"/>
      <c r="N358" s="592"/>
      <c r="O358" s="592"/>
      <c r="P358" s="592"/>
      <c r="Q358" s="592"/>
      <c r="R358" s="592"/>
      <c r="S358" s="592"/>
      <c r="T358" s="592"/>
      <c r="U358" s="592"/>
      <c r="V358" s="592"/>
      <c r="W358" s="592"/>
      <c r="X358" s="592"/>
      <c r="Y358" s="592"/>
      <c r="Z358" s="592"/>
      <c r="AA358" s="592"/>
      <c r="AB358" s="592"/>
      <c r="AC358" s="592"/>
      <c r="AD358" s="592"/>
      <c r="AE358" s="592"/>
      <c r="AF358" s="592"/>
      <c r="AG358" s="592"/>
      <c r="AH358" s="592"/>
      <c r="AI358" s="592"/>
      <c r="AJ358" s="592"/>
      <c r="AK358" s="592"/>
      <c r="AL358" s="592"/>
      <c r="AM358" s="592"/>
      <c r="AN358" s="592"/>
      <c r="AO358" s="593"/>
    </row>
    <row r="359" spans="2:41">
      <c r="B359" s="592"/>
      <c r="C359" s="592"/>
      <c r="D359" s="592"/>
      <c r="E359" s="592"/>
      <c r="F359" s="592"/>
      <c r="G359" s="592"/>
      <c r="H359" s="592"/>
      <c r="I359" s="592"/>
      <c r="J359" s="592"/>
      <c r="K359" s="592"/>
      <c r="L359" s="592"/>
      <c r="M359" s="592"/>
      <c r="N359" s="592"/>
      <c r="O359" s="592"/>
      <c r="P359" s="592"/>
      <c r="Q359" s="592"/>
      <c r="R359" s="592"/>
      <c r="S359" s="592"/>
      <c r="T359" s="592"/>
      <c r="U359" s="592"/>
      <c r="V359" s="592"/>
      <c r="W359" s="592"/>
      <c r="X359" s="592"/>
      <c r="Y359" s="592"/>
      <c r="Z359" s="592"/>
      <c r="AA359" s="592"/>
      <c r="AB359" s="592"/>
      <c r="AC359" s="592"/>
      <c r="AD359" s="592"/>
      <c r="AE359" s="592"/>
      <c r="AF359" s="592"/>
      <c r="AG359" s="592"/>
      <c r="AH359" s="592"/>
      <c r="AI359" s="592"/>
      <c r="AJ359" s="592"/>
      <c r="AK359" s="592"/>
      <c r="AL359" s="592"/>
      <c r="AM359" s="592"/>
      <c r="AN359" s="592"/>
      <c r="AO359" s="593"/>
    </row>
    <row r="360" spans="2:41">
      <c r="B360" s="592"/>
      <c r="C360" s="592"/>
      <c r="D360" s="592"/>
      <c r="E360" s="592"/>
      <c r="F360" s="592"/>
      <c r="G360" s="592"/>
      <c r="H360" s="592"/>
      <c r="I360" s="592"/>
      <c r="J360" s="592"/>
      <c r="K360" s="592"/>
      <c r="L360" s="592"/>
      <c r="M360" s="592"/>
      <c r="N360" s="592"/>
      <c r="O360" s="592"/>
      <c r="P360" s="592"/>
      <c r="Q360" s="592"/>
      <c r="R360" s="592"/>
      <c r="S360" s="592"/>
      <c r="T360" s="592"/>
      <c r="U360" s="592"/>
      <c r="V360" s="592"/>
      <c r="W360" s="592"/>
      <c r="X360" s="592"/>
      <c r="Y360" s="592"/>
      <c r="Z360" s="592"/>
      <c r="AA360" s="592"/>
      <c r="AB360" s="592"/>
      <c r="AC360" s="592"/>
      <c r="AD360" s="592"/>
      <c r="AE360" s="592"/>
      <c r="AF360" s="592"/>
      <c r="AG360" s="592"/>
      <c r="AH360" s="592"/>
      <c r="AI360" s="592"/>
      <c r="AJ360" s="592"/>
      <c r="AK360" s="592"/>
      <c r="AL360" s="592"/>
      <c r="AM360" s="592"/>
      <c r="AN360" s="592"/>
      <c r="AO360" s="593"/>
    </row>
    <row r="361" spans="2:41">
      <c r="B361" s="592"/>
      <c r="C361" s="592"/>
      <c r="D361" s="592"/>
      <c r="E361" s="592"/>
      <c r="F361" s="592"/>
      <c r="G361" s="592"/>
      <c r="H361" s="592"/>
      <c r="I361" s="592"/>
      <c r="J361" s="592"/>
      <c r="K361" s="592"/>
      <c r="L361" s="592"/>
      <c r="M361" s="592"/>
      <c r="N361" s="592"/>
      <c r="O361" s="592"/>
      <c r="P361" s="592"/>
      <c r="Q361" s="592"/>
      <c r="R361" s="592"/>
      <c r="S361" s="592"/>
      <c r="T361" s="592"/>
      <c r="U361" s="592"/>
      <c r="V361" s="592"/>
      <c r="W361" s="592"/>
      <c r="X361" s="592"/>
      <c r="Y361" s="592"/>
      <c r="Z361" s="592"/>
      <c r="AA361" s="592"/>
      <c r="AB361" s="592"/>
      <c r="AC361" s="592"/>
      <c r="AD361" s="592"/>
      <c r="AE361" s="592"/>
      <c r="AF361" s="592"/>
      <c r="AG361" s="592"/>
      <c r="AH361" s="592"/>
      <c r="AI361" s="592"/>
      <c r="AJ361" s="592"/>
      <c r="AK361" s="592"/>
      <c r="AL361" s="592"/>
      <c r="AM361" s="592"/>
      <c r="AN361" s="592"/>
      <c r="AO361" s="593"/>
    </row>
    <row r="362" spans="2:41">
      <c r="B362" s="592"/>
      <c r="C362" s="592"/>
      <c r="D362" s="592"/>
      <c r="E362" s="592"/>
      <c r="F362" s="592"/>
      <c r="G362" s="592"/>
      <c r="H362" s="592"/>
      <c r="I362" s="592"/>
      <c r="J362" s="592"/>
      <c r="K362" s="592"/>
      <c r="L362" s="592"/>
      <c r="M362" s="592"/>
      <c r="N362" s="592"/>
      <c r="O362" s="592"/>
      <c r="P362" s="592"/>
      <c r="Q362" s="592"/>
      <c r="R362" s="592"/>
      <c r="S362" s="592"/>
      <c r="T362" s="592"/>
      <c r="U362" s="592"/>
      <c r="V362" s="592"/>
      <c r="W362" s="592"/>
      <c r="X362" s="592"/>
      <c r="Y362" s="592"/>
      <c r="Z362" s="592"/>
      <c r="AA362" s="592"/>
      <c r="AB362" s="592"/>
      <c r="AC362" s="592"/>
      <c r="AD362" s="592"/>
      <c r="AE362" s="592"/>
      <c r="AF362" s="592"/>
      <c r="AG362" s="592"/>
      <c r="AH362" s="592"/>
      <c r="AI362" s="592"/>
      <c r="AJ362" s="592"/>
      <c r="AK362" s="592"/>
      <c r="AL362" s="592"/>
      <c r="AM362" s="592"/>
      <c r="AN362" s="592"/>
      <c r="AO362" s="593"/>
    </row>
    <row r="363" spans="2:41">
      <c r="B363" s="592"/>
      <c r="C363" s="592"/>
      <c r="D363" s="592"/>
      <c r="E363" s="592"/>
      <c r="F363" s="592"/>
      <c r="G363" s="592"/>
      <c r="H363" s="592"/>
      <c r="I363" s="592"/>
      <c r="J363" s="592"/>
      <c r="K363" s="592"/>
      <c r="L363" s="592"/>
      <c r="M363" s="592"/>
      <c r="N363" s="592"/>
      <c r="O363" s="592"/>
      <c r="P363" s="592"/>
      <c r="Q363" s="592"/>
      <c r="R363" s="592"/>
      <c r="S363" s="592"/>
      <c r="T363" s="592"/>
      <c r="U363" s="592"/>
      <c r="V363" s="592"/>
      <c r="W363" s="592"/>
      <c r="X363" s="592"/>
      <c r="Y363" s="592"/>
      <c r="Z363" s="592"/>
      <c r="AA363" s="592"/>
      <c r="AB363" s="592"/>
      <c r="AC363" s="592"/>
      <c r="AD363" s="592"/>
      <c r="AE363" s="592"/>
      <c r="AF363" s="592"/>
      <c r="AG363" s="592"/>
      <c r="AH363" s="592"/>
      <c r="AI363" s="592"/>
      <c r="AJ363" s="592"/>
      <c r="AK363" s="592"/>
      <c r="AL363" s="592"/>
      <c r="AM363" s="592"/>
      <c r="AN363" s="592"/>
      <c r="AO363" s="593"/>
    </row>
    <row r="364" spans="2:41">
      <c r="B364" s="592"/>
      <c r="C364" s="592"/>
      <c r="D364" s="592"/>
      <c r="E364" s="592"/>
      <c r="F364" s="592"/>
      <c r="G364" s="592"/>
      <c r="H364" s="592"/>
      <c r="I364" s="592"/>
      <c r="J364" s="592"/>
      <c r="K364" s="592"/>
      <c r="L364" s="592"/>
      <c r="M364" s="592"/>
      <c r="N364" s="592"/>
      <c r="O364" s="592"/>
      <c r="P364" s="592"/>
      <c r="Q364" s="592"/>
      <c r="R364" s="592"/>
      <c r="S364" s="592"/>
      <c r="T364" s="592"/>
      <c r="U364" s="592"/>
      <c r="V364" s="592"/>
      <c r="W364" s="592"/>
      <c r="X364" s="592"/>
      <c r="Y364" s="592"/>
      <c r="Z364" s="592"/>
      <c r="AA364" s="592"/>
      <c r="AB364" s="592"/>
      <c r="AC364" s="592"/>
      <c r="AD364" s="592"/>
      <c r="AE364" s="592"/>
      <c r="AF364" s="592"/>
      <c r="AG364" s="592"/>
      <c r="AH364" s="592"/>
      <c r="AI364" s="592"/>
      <c r="AJ364" s="592"/>
      <c r="AK364" s="592"/>
      <c r="AL364" s="592"/>
      <c r="AM364" s="592"/>
      <c r="AN364" s="592"/>
      <c r="AO364" s="593"/>
    </row>
    <row r="365" spans="2:41">
      <c r="B365" s="592"/>
      <c r="C365" s="592"/>
      <c r="D365" s="592"/>
      <c r="E365" s="592"/>
      <c r="F365" s="592"/>
      <c r="G365" s="592"/>
      <c r="H365" s="592"/>
      <c r="I365" s="592"/>
      <c r="J365" s="592"/>
      <c r="K365" s="592"/>
      <c r="L365" s="592"/>
      <c r="M365" s="592"/>
      <c r="N365" s="592"/>
      <c r="O365" s="592"/>
      <c r="P365" s="592"/>
      <c r="Q365" s="592"/>
      <c r="R365" s="592"/>
      <c r="S365" s="592"/>
      <c r="T365" s="592"/>
      <c r="U365" s="592"/>
      <c r="V365" s="592"/>
      <c r="W365" s="592"/>
      <c r="X365" s="592"/>
      <c r="Y365" s="592"/>
      <c r="Z365" s="592"/>
      <c r="AA365" s="592"/>
      <c r="AB365" s="592"/>
      <c r="AC365" s="592"/>
      <c r="AD365" s="592"/>
      <c r="AE365" s="592"/>
      <c r="AF365" s="592"/>
      <c r="AG365" s="592"/>
      <c r="AH365" s="592"/>
      <c r="AI365" s="592"/>
      <c r="AJ365" s="592"/>
      <c r="AK365" s="592"/>
      <c r="AL365" s="592"/>
      <c r="AM365" s="592"/>
      <c r="AN365" s="592"/>
      <c r="AO365" s="593"/>
    </row>
    <row r="366" spans="2:41">
      <c r="B366" s="592"/>
      <c r="C366" s="592"/>
      <c r="D366" s="592"/>
      <c r="E366" s="592"/>
      <c r="F366" s="592"/>
      <c r="G366" s="592"/>
      <c r="H366" s="592"/>
      <c r="I366" s="592"/>
      <c r="J366" s="592"/>
      <c r="K366" s="592"/>
      <c r="L366" s="592"/>
      <c r="M366" s="592"/>
      <c r="N366" s="592"/>
      <c r="O366" s="592"/>
      <c r="P366" s="592"/>
      <c r="Q366" s="592"/>
      <c r="R366" s="592"/>
      <c r="S366" s="592"/>
      <c r="T366" s="592"/>
      <c r="U366" s="592"/>
      <c r="V366" s="592"/>
      <c r="W366" s="592"/>
      <c r="X366" s="592"/>
      <c r="Y366" s="592"/>
      <c r="Z366" s="592"/>
      <c r="AA366" s="592"/>
      <c r="AB366" s="592"/>
      <c r="AC366" s="592"/>
      <c r="AD366" s="592"/>
      <c r="AE366" s="592"/>
      <c r="AF366" s="592"/>
      <c r="AG366" s="592"/>
      <c r="AH366" s="592"/>
      <c r="AI366" s="592"/>
      <c r="AJ366" s="592"/>
      <c r="AK366" s="592"/>
      <c r="AL366" s="592"/>
      <c r="AM366" s="592"/>
      <c r="AN366" s="592"/>
      <c r="AO366" s="593"/>
    </row>
    <row r="367" spans="2:41">
      <c r="B367" s="592"/>
      <c r="C367" s="592"/>
      <c r="D367" s="592"/>
      <c r="E367" s="592"/>
      <c r="F367" s="592"/>
      <c r="G367" s="592"/>
      <c r="H367" s="592"/>
      <c r="I367" s="592"/>
      <c r="J367" s="592"/>
      <c r="K367" s="592"/>
      <c r="L367" s="592"/>
      <c r="M367" s="592"/>
      <c r="N367" s="592"/>
      <c r="O367" s="592"/>
      <c r="P367" s="592"/>
      <c r="Q367" s="592"/>
      <c r="R367" s="592"/>
      <c r="S367" s="592"/>
      <c r="T367" s="592"/>
      <c r="U367" s="592"/>
      <c r="V367" s="592"/>
      <c r="W367" s="592"/>
      <c r="X367" s="592"/>
      <c r="Y367" s="592"/>
      <c r="Z367" s="592"/>
      <c r="AA367" s="592"/>
      <c r="AB367" s="592"/>
      <c r="AC367" s="592"/>
      <c r="AD367" s="592"/>
      <c r="AE367" s="592"/>
      <c r="AF367" s="592"/>
      <c r="AG367" s="592"/>
      <c r="AH367" s="592"/>
      <c r="AI367" s="592"/>
      <c r="AJ367" s="592"/>
      <c r="AK367" s="592"/>
      <c r="AL367" s="592"/>
      <c r="AM367" s="592"/>
      <c r="AN367" s="592"/>
      <c r="AO367" s="593"/>
    </row>
    <row r="368" spans="2:41">
      <c r="B368" s="592"/>
      <c r="C368" s="592"/>
      <c r="D368" s="592"/>
      <c r="E368" s="592"/>
      <c r="F368" s="592"/>
      <c r="G368" s="592"/>
      <c r="H368" s="592"/>
      <c r="I368" s="592"/>
      <c r="J368" s="592"/>
      <c r="K368" s="592"/>
      <c r="L368" s="592"/>
      <c r="M368" s="592"/>
      <c r="N368" s="592"/>
      <c r="O368" s="592"/>
      <c r="P368" s="592"/>
      <c r="Q368" s="592"/>
      <c r="R368" s="592"/>
      <c r="S368" s="592"/>
      <c r="T368" s="592"/>
      <c r="U368" s="592"/>
      <c r="V368" s="592"/>
      <c r="W368" s="592"/>
      <c r="X368" s="592"/>
      <c r="Y368" s="592"/>
      <c r="Z368" s="592"/>
      <c r="AA368" s="592"/>
      <c r="AB368" s="592"/>
      <c r="AC368" s="592"/>
      <c r="AD368" s="592"/>
      <c r="AE368" s="592"/>
      <c r="AF368" s="592"/>
      <c r="AG368" s="592"/>
      <c r="AH368" s="592"/>
      <c r="AI368" s="592"/>
      <c r="AJ368" s="592"/>
      <c r="AK368" s="592"/>
      <c r="AL368" s="592"/>
      <c r="AM368" s="592"/>
      <c r="AN368" s="592"/>
      <c r="AO368" s="593"/>
    </row>
    <row r="369" spans="2:41">
      <c r="B369" s="592"/>
      <c r="C369" s="592"/>
      <c r="D369" s="592"/>
      <c r="E369" s="592"/>
      <c r="F369" s="592"/>
      <c r="G369" s="592"/>
      <c r="H369" s="592"/>
      <c r="I369" s="592"/>
      <c r="J369" s="592"/>
      <c r="K369" s="592"/>
      <c r="L369" s="592"/>
      <c r="M369" s="592"/>
      <c r="N369" s="592"/>
      <c r="O369" s="592"/>
      <c r="P369" s="592"/>
      <c r="Q369" s="592"/>
      <c r="R369" s="592"/>
      <c r="S369" s="592"/>
      <c r="T369" s="592"/>
      <c r="U369" s="592"/>
      <c r="V369" s="592"/>
      <c r="W369" s="592"/>
      <c r="X369" s="592"/>
      <c r="Y369" s="592"/>
      <c r="Z369" s="592"/>
      <c r="AA369" s="592"/>
      <c r="AB369" s="592"/>
      <c r="AC369" s="592"/>
      <c r="AD369" s="592"/>
      <c r="AE369" s="592"/>
      <c r="AF369" s="592"/>
      <c r="AG369" s="592"/>
      <c r="AH369" s="592"/>
      <c r="AI369" s="592"/>
      <c r="AJ369" s="592"/>
      <c r="AK369" s="592"/>
      <c r="AL369" s="592"/>
      <c r="AM369" s="592"/>
      <c r="AN369" s="592"/>
      <c r="AO369" s="593"/>
    </row>
    <row r="370" spans="2:41">
      <c r="B370" s="592"/>
      <c r="C370" s="592"/>
      <c r="D370" s="592"/>
      <c r="E370" s="592"/>
      <c r="F370" s="592"/>
      <c r="G370" s="592"/>
      <c r="H370" s="592"/>
      <c r="I370" s="592"/>
      <c r="J370" s="592"/>
      <c r="K370" s="592"/>
      <c r="L370" s="592"/>
      <c r="M370" s="592"/>
      <c r="N370" s="592"/>
      <c r="O370" s="592"/>
      <c r="P370" s="592"/>
      <c r="Q370" s="592"/>
      <c r="R370" s="592"/>
      <c r="S370" s="592"/>
      <c r="T370" s="592"/>
      <c r="U370" s="592"/>
      <c r="V370" s="592"/>
      <c r="W370" s="592"/>
      <c r="X370" s="592"/>
      <c r="Y370" s="592"/>
      <c r="Z370" s="592"/>
      <c r="AA370" s="592"/>
      <c r="AB370" s="592"/>
      <c r="AC370" s="592"/>
      <c r="AD370" s="592"/>
      <c r="AE370" s="592"/>
      <c r="AF370" s="592"/>
      <c r="AG370" s="592"/>
      <c r="AH370" s="592"/>
      <c r="AI370" s="592"/>
      <c r="AJ370" s="592"/>
      <c r="AK370" s="592"/>
      <c r="AL370" s="592"/>
      <c r="AM370" s="592"/>
      <c r="AN370" s="592"/>
      <c r="AO370" s="593"/>
    </row>
    <row r="371" spans="2:41">
      <c r="B371" s="592"/>
      <c r="C371" s="592"/>
      <c r="D371" s="592"/>
      <c r="E371" s="592"/>
      <c r="F371" s="592"/>
      <c r="G371" s="592"/>
      <c r="H371" s="592"/>
      <c r="I371" s="592"/>
      <c r="J371" s="592"/>
      <c r="K371" s="592"/>
      <c r="L371" s="592"/>
      <c r="M371" s="592"/>
      <c r="N371" s="592"/>
      <c r="O371" s="592"/>
      <c r="P371" s="592"/>
      <c r="Q371" s="592"/>
      <c r="R371" s="592"/>
      <c r="S371" s="592"/>
      <c r="T371" s="592"/>
      <c r="U371" s="592"/>
      <c r="V371" s="592"/>
      <c r="W371" s="592"/>
      <c r="X371" s="592"/>
      <c r="Y371" s="592"/>
      <c r="Z371" s="592"/>
      <c r="AA371" s="592"/>
      <c r="AB371" s="592"/>
      <c r="AC371" s="592"/>
      <c r="AD371" s="592"/>
      <c r="AE371" s="592"/>
      <c r="AF371" s="592"/>
      <c r="AG371" s="592"/>
      <c r="AH371" s="592"/>
      <c r="AI371" s="592"/>
      <c r="AJ371" s="592"/>
      <c r="AK371" s="592"/>
      <c r="AL371" s="592"/>
      <c r="AM371" s="592"/>
      <c r="AN371" s="592"/>
      <c r="AO371" s="593"/>
    </row>
    <row r="372" spans="2:41">
      <c r="B372" s="592"/>
      <c r="C372" s="592"/>
      <c r="D372" s="592"/>
      <c r="E372" s="592"/>
      <c r="F372" s="592"/>
      <c r="G372" s="592"/>
      <c r="H372" s="592"/>
      <c r="I372" s="592"/>
      <c r="J372" s="592"/>
      <c r="K372" s="592"/>
      <c r="L372" s="592"/>
      <c r="M372" s="592"/>
      <c r="N372" s="592"/>
      <c r="O372" s="592"/>
      <c r="P372" s="592"/>
      <c r="Q372" s="592"/>
      <c r="R372" s="592"/>
      <c r="S372" s="592"/>
      <c r="T372" s="592"/>
      <c r="U372" s="592"/>
      <c r="V372" s="592"/>
      <c r="W372" s="592"/>
      <c r="X372" s="592"/>
      <c r="Y372" s="592"/>
      <c r="Z372" s="592"/>
      <c r="AA372" s="592"/>
      <c r="AB372" s="592"/>
      <c r="AC372" s="592"/>
      <c r="AD372" s="592"/>
      <c r="AE372" s="592"/>
      <c r="AF372" s="592"/>
      <c r="AG372" s="592"/>
      <c r="AH372" s="592"/>
      <c r="AI372" s="592"/>
      <c r="AJ372" s="592"/>
      <c r="AK372" s="592"/>
      <c r="AL372" s="592"/>
      <c r="AM372" s="592"/>
      <c r="AN372" s="592"/>
      <c r="AO372" s="593"/>
    </row>
    <row r="373" spans="2:41">
      <c r="B373" s="592"/>
      <c r="C373" s="592"/>
      <c r="D373" s="592"/>
      <c r="E373" s="592"/>
      <c r="F373" s="592"/>
      <c r="G373" s="592"/>
      <c r="H373" s="592"/>
      <c r="I373" s="592"/>
      <c r="J373" s="592"/>
      <c r="K373" s="592"/>
      <c r="L373" s="592"/>
      <c r="M373" s="592"/>
      <c r="N373" s="592"/>
      <c r="O373" s="592"/>
      <c r="P373" s="592"/>
      <c r="Q373" s="592"/>
      <c r="R373" s="592"/>
      <c r="S373" s="592"/>
      <c r="T373" s="592"/>
      <c r="U373" s="592"/>
      <c r="V373" s="592"/>
      <c r="W373" s="592"/>
      <c r="X373" s="592"/>
      <c r="Y373" s="592"/>
      <c r="Z373" s="592"/>
      <c r="AA373" s="592"/>
      <c r="AB373" s="592"/>
      <c r="AC373" s="592"/>
      <c r="AD373" s="592"/>
      <c r="AE373" s="592"/>
      <c r="AF373" s="592"/>
      <c r="AG373" s="592"/>
      <c r="AH373" s="592"/>
      <c r="AI373" s="592"/>
      <c r="AJ373" s="592"/>
      <c r="AK373" s="592"/>
      <c r="AL373" s="592"/>
      <c r="AM373" s="592"/>
      <c r="AN373" s="592"/>
      <c r="AO373" s="593"/>
    </row>
    <row r="374" spans="2:41">
      <c r="B374" s="592"/>
      <c r="C374" s="592"/>
      <c r="D374" s="592"/>
      <c r="E374" s="592"/>
      <c r="F374" s="592"/>
      <c r="G374" s="592"/>
      <c r="H374" s="592"/>
      <c r="I374" s="592"/>
      <c r="J374" s="592"/>
      <c r="K374" s="592"/>
      <c r="L374" s="592"/>
      <c r="M374" s="592"/>
      <c r="N374" s="592"/>
      <c r="O374" s="592"/>
      <c r="P374" s="592"/>
      <c r="Q374" s="592"/>
      <c r="R374" s="592"/>
      <c r="S374" s="592"/>
      <c r="T374" s="592"/>
      <c r="U374" s="592"/>
      <c r="V374" s="592"/>
      <c r="W374" s="592"/>
      <c r="X374" s="592"/>
      <c r="Y374" s="592"/>
      <c r="Z374" s="592"/>
      <c r="AA374" s="592"/>
      <c r="AB374" s="592"/>
      <c r="AC374" s="592"/>
      <c r="AD374" s="592"/>
      <c r="AE374" s="592"/>
      <c r="AF374" s="592"/>
      <c r="AG374" s="592"/>
      <c r="AH374" s="592"/>
      <c r="AI374" s="592"/>
      <c r="AJ374" s="592"/>
      <c r="AK374" s="592"/>
      <c r="AL374" s="592"/>
      <c r="AM374" s="592"/>
      <c r="AN374" s="592"/>
      <c r="AO374" s="593"/>
    </row>
    <row r="375" spans="2:41">
      <c r="B375" s="592"/>
      <c r="C375" s="592"/>
      <c r="D375" s="592"/>
      <c r="E375" s="592"/>
      <c r="F375" s="592"/>
      <c r="G375" s="592"/>
      <c r="H375" s="592"/>
      <c r="I375" s="592"/>
      <c r="J375" s="592"/>
      <c r="K375" s="592"/>
      <c r="L375" s="592"/>
      <c r="M375" s="592"/>
      <c r="N375" s="592"/>
      <c r="O375" s="592"/>
      <c r="P375" s="592"/>
      <c r="Q375" s="592"/>
      <c r="R375" s="592"/>
      <c r="S375" s="592"/>
      <c r="T375" s="592"/>
      <c r="U375" s="592"/>
      <c r="V375" s="592"/>
      <c r="W375" s="592"/>
      <c r="X375" s="592"/>
      <c r="Y375" s="592"/>
      <c r="Z375" s="592"/>
      <c r="AA375" s="592"/>
      <c r="AB375" s="592"/>
      <c r="AC375" s="592"/>
      <c r="AD375" s="592"/>
      <c r="AE375" s="592"/>
      <c r="AF375" s="592"/>
      <c r="AG375" s="592"/>
      <c r="AH375" s="592"/>
      <c r="AI375" s="592"/>
      <c r="AJ375" s="592"/>
      <c r="AK375" s="592"/>
      <c r="AL375" s="592"/>
      <c r="AM375" s="592"/>
      <c r="AN375" s="592"/>
      <c r="AO375" s="593"/>
    </row>
    <row r="376" spans="2:41">
      <c r="B376" s="592"/>
      <c r="C376" s="592"/>
      <c r="D376" s="592"/>
      <c r="E376" s="592"/>
      <c r="F376" s="592"/>
      <c r="G376" s="592"/>
      <c r="H376" s="592"/>
      <c r="I376" s="592"/>
      <c r="J376" s="592"/>
      <c r="K376" s="592"/>
      <c r="L376" s="592"/>
      <c r="M376" s="592"/>
      <c r="N376" s="592"/>
      <c r="O376" s="592"/>
      <c r="P376" s="592"/>
      <c r="Q376" s="592"/>
      <c r="R376" s="592"/>
      <c r="S376" s="592"/>
      <c r="T376" s="592"/>
      <c r="U376" s="592"/>
      <c r="V376" s="592"/>
      <c r="W376" s="592"/>
      <c r="X376" s="592"/>
      <c r="Y376" s="592"/>
      <c r="Z376" s="592"/>
      <c r="AA376" s="592"/>
      <c r="AB376" s="592"/>
      <c r="AC376" s="592"/>
      <c r="AD376" s="592"/>
      <c r="AE376" s="592"/>
      <c r="AF376" s="592"/>
      <c r="AG376" s="592"/>
      <c r="AH376" s="592"/>
      <c r="AI376" s="592"/>
      <c r="AJ376" s="592"/>
      <c r="AK376" s="592"/>
      <c r="AL376" s="592"/>
      <c r="AM376" s="592"/>
      <c r="AN376" s="592"/>
      <c r="AO376" s="593"/>
    </row>
    <row r="377" spans="2:41">
      <c r="B377" s="592"/>
      <c r="C377" s="592"/>
      <c r="D377" s="592"/>
      <c r="E377" s="592"/>
      <c r="F377" s="592"/>
      <c r="G377" s="592"/>
      <c r="H377" s="592"/>
      <c r="I377" s="592"/>
      <c r="J377" s="592"/>
      <c r="K377" s="592"/>
      <c r="L377" s="592"/>
      <c r="M377" s="592"/>
      <c r="N377" s="592"/>
      <c r="O377" s="592"/>
      <c r="P377" s="592"/>
      <c r="Q377" s="592"/>
      <c r="R377" s="592"/>
      <c r="S377" s="592"/>
      <c r="T377" s="592"/>
      <c r="U377" s="592"/>
      <c r="V377" s="592"/>
      <c r="W377" s="592"/>
      <c r="X377" s="592"/>
      <c r="Y377" s="592"/>
      <c r="Z377" s="592"/>
      <c r="AA377" s="592"/>
      <c r="AB377" s="592"/>
      <c r="AC377" s="592"/>
      <c r="AD377" s="592"/>
      <c r="AE377" s="592"/>
      <c r="AF377" s="592"/>
      <c r="AG377" s="592"/>
      <c r="AH377" s="592"/>
      <c r="AI377" s="592"/>
      <c r="AJ377" s="592"/>
      <c r="AK377" s="592"/>
      <c r="AL377" s="592"/>
      <c r="AM377" s="592"/>
      <c r="AN377" s="592"/>
      <c r="AO377" s="593"/>
    </row>
    <row r="378" spans="2:41">
      <c r="B378" s="592"/>
      <c r="C378" s="592"/>
      <c r="D378" s="592"/>
      <c r="E378" s="592"/>
      <c r="F378" s="592"/>
      <c r="G378" s="592"/>
      <c r="H378" s="592"/>
      <c r="I378" s="592"/>
      <c r="J378" s="592"/>
      <c r="K378" s="592"/>
      <c r="L378" s="592"/>
      <c r="M378" s="592"/>
      <c r="N378" s="592"/>
      <c r="O378" s="592"/>
      <c r="P378" s="592"/>
      <c r="Q378" s="592"/>
      <c r="R378" s="592"/>
      <c r="S378" s="592"/>
      <c r="T378" s="592"/>
      <c r="U378" s="592"/>
      <c r="V378" s="592"/>
      <c r="W378" s="592"/>
      <c r="X378" s="592"/>
      <c r="Y378" s="592"/>
      <c r="Z378" s="592"/>
      <c r="AA378" s="592"/>
      <c r="AB378" s="592"/>
      <c r="AC378" s="592"/>
      <c r="AD378" s="592"/>
      <c r="AE378" s="592"/>
      <c r="AF378" s="592"/>
      <c r="AG378" s="592"/>
      <c r="AH378" s="592"/>
      <c r="AI378" s="592"/>
      <c r="AJ378" s="592"/>
      <c r="AK378" s="592"/>
      <c r="AL378" s="592"/>
      <c r="AM378" s="592"/>
      <c r="AN378" s="592"/>
      <c r="AO378" s="593"/>
    </row>
    <row r="379" spans="2:41">
      <c r="B379" s="592"/>
      <c r="C379" s="592"/>
      <c r="D379" s="592"/>
      <c r="E379" s="592"/>
      <c r="F379" s="592"/>
      <c r="G379" s="592"/>
      <c r="H379" s="592"/>
      <c r="I379" s="592"/>
      <c r="J379" s="592"/>
      <c r="K379" s="592"/>
      <c r="L379" s="592"/>
      <c r="M379" s="592"/>
      <c r="N379" s="592"/>
      <c r="O379" s="592"/>
      <c r="P379" s="592"/>
      <c r="Q379" s="592"/>
      <c r="R379" s="592"/>
      <c r="S379" s="592"/>
      <c r="T379" s="592"/>
      <c r="U379" s="592"/>
      <c r="V379" s="592"/>
      <c r="W379" s="592"/>
      <c r="X379" s="592"/>
      <c r="Y379" s="592"/>
      <c r="Z379" s="592"/>
      <c r="AA379" s="592"/>
      <c r="AB379" s="592"/>
      <c r="AC379" s="592"/>
      <c r="AD379" s="592"/>
      <c r="AE379" s="592"/>
      <c r="AF379" s="592"/>
      <c r="AG379" s="592"/>
      <c r="AH379" s="592"/>
      <c r="AI379" s="592"/>
      <c r="AJ379" s="592"/>
      <c r="AK379" s="592"/>
      <c r="AL379" s="592"/>
      <c r="AM379" s="592"/>
      <c r="AN379" s="592"/>
      <c r="AO379" s="593"/>
    </row>
    <row r="380" spans="2:41">
      <c r="B380" s="592"/>
      <c r="C380" s="592"/>
      <c r="D380" s="592"/>
      <c r="E380" s="592"/>
      <c r="F380" s="592"/>
      <c r="G380" s="592"/>
      <c r="H380" s="592"/>
      <c r="I380" s="592"/>
      <c r="J380" s="592"/>
      <c r="K380" s="592"/>
      <c r="L380" s="592"/>
      <c r="M380" s="592"/>
      <c r="N380" s="592"/>
      <c r="O380" s="592"/>
      <c r="P380" s="592"/>
      <c r="Q380" s="592"/>
      <c r="R380" s="592"/>
      <c r="S380" s="592"/>
      <c r="T380" s="592"/>
      <c r="U380" s="592"/>
      <c r="V380" s="592"/>
      <c r="W380" s="592"/>
      <c r="X380" s="592"/>
      <c r="Y380" s="592"/>
      <c r="Z380" s="592"/>
      <c r="AA380" s="592"/>
      <c r="AB380" s="592"/>
      <c r="AC380" s="592"/>
      <c r="AD380" s="592"/>
      <c r="AE380" s="592"/>
      <c r="AF380" s="592"/>
      <c r="AG380" s="592"/>
      <c r="AH380" s="592"/>
      <c r="AI380" s="592"/>
      <c r="AJ380" s="592"/>
      <c r="AK380" s="592"/>
      <c r="AL380" s="592"/>
      <c r="AM380" s="592"/>
      <c r="AN380" s="592"/>
      <c r="AO380" s="593"/>
    </row>
    <row r="381" spans="2:41">
      <c r="B381" s="592"/>
      <c r="C381" s="592"/>
      <c r="D381" s="592"/>
      <c r="E381" s="592"/>
      <c r="F381" s="592"/>
      <c r="G381" s="592"/>
      <c r="H381" s="592"/>
      <c r="I381" s="592"/>
      <c r="J381" s="592"/>
      <c r="K381" s="592"/>
      <c r="L381" s="592"/>
      <c r="M381" s="592"/>
      <c r="N381" s="592"/>
      <c r="O381" s="592"/>
      <c r="P381" s="592"/>
      <c r="Q381" s="592"/>
      <c r="R381" s="592"/>
      <c r="S381" s="592"/>
      <c r="T381" s="592"/>
      <c r="U381" s="592"/>
      <c r="V381" s="592"/>
      <c r="W381" s="592"/>
      <c r="X381" s="592"/>
      <c r="Y381" s="592"/>
      <c r="Z381" s="592"/>
      <c r="AA381" s="592"/>
      <c r="AB381" s="592"/>
      <c r="AC381" s="592"/>
      <c r="AD381" s="592"/>
      <c r="AE381" s="592"/>
      <c r="AF381" s="592"/>
      <c r="AG381" s="592"/>
      <c r="AH381" s="592"/>
      <c r="AI381" s="592"/>
      <c r="AJ381" s="592"/>
      <c r="AK381" s="592"/>
      <c r="AL381" s="592"/>
      <c r="AM381" s="592"/>
      <c r="AN381" s="592"/>
      <c r="AO381" s="593"/>
    </row>
    <row r="382" spans="2:41">
      <c r="B382" s="592"/>
      <c r="C382" s="592"/>
      <c r="D382" s="592"/>
      <c r="E382" s="592"/>
      <c r="F382" s="592"/>
      <c r="G382" s="592"/>
      <c r="H382" s="592"/>
      <c r="I382" s="592"/>
      <c r="J382" s="592"/>
      <c r="K382" s="592"/>
      <c r="L382" s="592"/>
      <c r="M382" s="592"/>
      <c r="N382" s="592"/>
      <c r="O382" s="592"/>
      <c r="P382" s="592"/>
      <c r="Q382" s="592"/>
      <c r="R382" s="592"/>
      <c r="S382" s="592"/>
      <c r="T382" s="592"/>
      <c r="U382" s="592"/>
      <c r="V382" s="592"/>
      <c r="W382" s="592"/>
      <c r="X382" s="592"/>
      <c r="Y382" s="592"/>
      <c r="Z382" s="592"/>
      <c r="AA382" s="592"/>
      <c r="AB382" s="592"/>
      <c r="AC382" s="592"/>
      <c r="AD382" s="592"/>
      <c r="AE382" s="592"/>
      <c r="AF382" s="592"/>
      <c r="AG382" s="592"/>
      <c r="AH382" s="592"/>
      <c r="AI382" s="592"/>
      <c r="AJ382" s="592"/>
      <c r="AK382" s="592"/>
      <c r="AL382" s="592"/>
      <c r="AM382" s="592"/>
      <c r="AN382" s="592"/>
      <c r="AO382" s="593"/>
    </row>
    <row r="383" spans="2:41">
      <c r="B383" s="592"/>
      <c r="C383" s="592"/>
      <c r="D383" s="592"/>
      <c r="E383" s="592"/>
      <c r="F383" s="592"/>
      <c r="G383" s="592"/>
      <c r="H383" s="592"/>
      <c r="I383" s="592"/>
      <c r="J383" s="592"/>
      <c r="K383" s="592"/>
      <c r="L383" s="592"/>
      <c r="M383" s="592"/>
      <c r="N383" s="592"/>
      <c r="O383" s="592"/>
      <c r="P383" s="592"/>
      <c r="Q383" s="592"/>
      <c r="R383" s="592"/>
      <c r="S383" s="592"/>
      <c r="T383" s="592"/>
      <c r="U383" s="592"/>
      <c r="V383" s="592"/>
      <c r="W383" s="592"/>
      <c r="X383" s="592"/>
      <c r="Y383" s="592"/>
      <c r="Z383" s="592"/>
      <c r="AA383" s="592"/>
      <c r="AB383" s="592"/>
      <c r="AC383" s="592"/>
      <c r="AD383" s="592"/>
      <c r="AE383" s="592"/>
      <c r="AF383" s="592"/>
      <c r="AG383" s="592"/>
      <c r="AH383" s="592"/>
      <c r="AI383" s="592"/>
      <c r="AJ383" s="592"/>
      <c r="AK383" s="592"/>
      <c r="AL383" s="592"/>
      <c r="AM383" s="592"/>
      <c r="AN383" s="592"/>
      <c r="AO383" s="593"/>
    </row>
    <row r="384" spans="2:41">
      <c r="B384" s="592"/>
      <c r="C384" s="592"/>
      <c r="D384" s="592"/>
      <c r="E384" s="592"/>
      <c r="F384" s="592"/>
      <c r="G384" s="592"/>
      <c r="H384" s="592"/>
      <c r="I384" s="592"/>
      <c r="J384" s="592"/>
      <c r="K384" s="592"/>
      <c r="L384" s="592"/>
      <c r="M384" s="592"/>
      <c r="N384" s="592"/>
      <c r="O384" s="592"/>
      <c r="P384" s="592"/>
      <c r="Q384" s="592"/>
      <c r="R384" s="592"/>
      <c r="S384" s="592"/>
      <c r="T384" s="592"/>
      <c r="U384" s="592"/>
      <c r="V384" s="592"/>
      <c r="W384" s="592"/>
      <c r="X384" s="592"/>
      <c r="Y384" s="592"/>
      <c r="Z384" s="592"/>
      <c r="AA384" s="592"/>
      <c r="AB384" s="592"/>
      <c r="AC384" s="592"/>
      <c r="AD384" s="592"/>
      <c r="AE384" s="592"/>
      <c r="AF384" s="592"/>
      <c r="AG384" s="592"/>
      <c r="AH384" s="592"/>
      <c r="AI384" s="592"/>
      <c r="AJ384" s="592"/>
      <c r="AK384" s="592"/>
      <c r="AL384" s="592"/>
      <c r="AM384" s="592"/>
      <c r="AN384" s="592"/>
      <c r="AO384" s="593"/>
    </row>
    <row r="385" spans="2:41">
      <c r="B385" s="592"/>
      <c r="C385" s="592"/>
      <c r="D385" s="592"/>
      <c r="E385" s="592"/>
      <c r="F385" s="592"/>
      <c r="G385" s="592"/>
      <c r="H385" s="592"/>
      <c r="I385" s="592"/>
      <c r="J385" s="592"/>
      <c r="K385" s="592"/>
      <c r="L385" s="592"/>
      <c r="M385" s="592"/>
      <c r="N385" s="592"/>
      <c r="O385" s="592"/>
      <c r="P385" s="592"/>
      <c r="Q385" s="592"/>
      <c r="R385" s="592"/>
      <c r="S385" s="592"/>
      <c r="T385" s="592"/>
      <c r="U385" s="592"/>
      <c r="V385" s="592"/>
      <c r="W385" s="592"/>
      <c r="X385" s="592"/>
      <c r="Y385" s="592"/>
      <c r="Z385" s="592"/>
      <c r="AA385" s="592"/>
      <c r="AB385" s="592"/>
      <c r="AC385" s="592"/>
      <c r="AD385" s="592"/>
      <c r="AE385" s="592"/>
      <c r="AF385" s="592"/>
      <c r="AG385" s="592"/>
      <c r="AH385" s="592"/>
      <c r="AI385" s="592"/>
      <c r="AJ385" s="592"/>
      <c r="AK385" s="592"/>
      <c r="AL385" s="592"/>
      <c r="AM385" s="592"/>
      <c r="AN385" s="592"/>
      <c r="AO385" s="593"/>
    </row>
    <row r="386" spans="2:41">
      <c r="B386" s="592"/>
      <c r="C386" s="592"/>
      <c r="D386" s="592"/>
      <c r="E386" s="592"/>
      <c r="F386" s="592"/>
      <c r="G386" s="592"/>
      <c r="H386" s="592"/>
      <c r="I386" s="592"/>
      <c r="J386" s="592"/>
      <c r="K386" s="592"/>
      <c r="L386" s="592"/>
      <c r="M386" s="592"/>
      <c r="N386" s="592"/>
      <c r="O386" s="592"/>
      <c r="P386" s="592"/>
      <c r="Q386" s="592"/>
      <c r="R386" s="592"/>
      <c r="S386" s="592"/>
      <c r="T386" s="592"/>
      <c r="U386" s="592"/>
      <c r="V386" s="592"/>
      <c r="W386" s="592"/>
      <c r="X386" s="592"/>
      <c r="Y386" s="592"/>
      <c r="Z386" s="592"/>
      <c r="AA386" s="592"/>
      <c r="AB386" s="592"/>
      <c r="AC386" s="592"/>
      <c r="AD386" s="592"/>
      <c r="AE386" s="592"/>
      <c r="AF386" s="592"/>
      <c r="AG386" s="592"/>
      <c r="AH386" s="592"/>
      <c r="AI386" s="592"/>
      <c r="AJ386" s="592"/>
      <c r="AK386" s="592"/>
      <c r="AL386" s="592"/>
      <c r="AM386" s="592"/>
      <c r="AN386" s="592"/>
      <c r="AO386" s="593"/>
    </row>
    <row r="387" spans="2:41">
      <c r="B387" s="592"/>
      <c r="C387" s="592"/>
      <c r="D387" s="592"/>
      <c r="E387" s="592"/>
      <c r="F387" s="592"/>
      <c r="G387" s="592"/>
      <c r="H387" s="592"/>
      <c r="I387" s="592"/>
      <c r="J387" s="592"/>
      <c r="K387" s="592"/>
      <c r="L387" s="592"/>
      <c r="M387" s="592"/>
      <c r="N387" s="592"/>
      <c r="O387" s="592"/>
      <c r="P387" s="592"/>
      <c r="Q387" s="592"/>
      <c r="R387" s="592"/>
      <c r="S387" s="592"/>
      <c r="T387" s="592"/>
      <c r="U387" s="592"/>
      <c r="V387" s="592"/>
      <c r="W387" s="592"/>
      <c r="X387" s="592"/>
      <c r="Y387" s="592"/>
      <c r="Z387" s="592"/>
      <c r="AA387" s="592"/>
      <c r="AB387" s="592"/>
      <c r="AC387" s="592"/>
      <c r="AD387" s="592"/>
      <c r="AE387" s="592"/>
      <c r="AF387" s="592"/>
      <c r="AG387" s="592"/>
      <c r="AH387" s="592"/>
      <c r="AI387" s="592"/>
      <c r="AJ387" s="592"/>
      <c r="AK387" s="592"/>
      <c r="AL387" s="592"/>
      <c r="AM387" s="592"/>
      <c r="AN387" s="592"/>
      <c r="AO387" s="593"/>
    </row>
    <row r="388" spans="2:41">
      <c r="B388" s="592"/>
      <c r="C388" s="592"/>
      <c r="D388" s="592"/>
      <c r="E388" s="592"/>
      <c r="F388" s="592"/>
      <c r="G388" s="592"/>
      <c r="H388" s="592"/>
      <c r="I388" s="592"/>
      <c r="J388" s="592"/>
      <c r="K388" s="592"/>
      <c r="L388" s="592"/>
      <c r="M388" s="592"/>
      <c r="N388" s="592"/>
      <c r="O388" s="592"/>
      <c r="P388" s="592"/>
      <c r="Q388" s="592"/>
      <c r="R388" s="592"/>
      <c r="S388" s="592"/>
      <c r="T388" s="592"/>
      <c r="U388" s="592"/>
      <c r="V388" s="592"/>
      <c r="W388" s="592"/>
      <c r="X388" s="592"/>
      <c r="Y388" s="592"/>
      <c r="Z388" s="592"/>
      <c r="AA388" s="592"/>
      <c r="AB388" s="592"/>
      <c r="AC388" s="592"/>
      <c r="AD388" s="592"/>
      <c r="AE388" s="592"/>
      <c r="AF388" s="592"/>
      <c r="AG388" s="592"/>
      <c r="AH388" s="592"/>
      <c r="AI388" s="592"/>
      <c r="AJ388" s="592"/>
      <c r="AK388" s="592"/>
      <c r="AL388" s="592"/>
      <c r="AM388" s="592"/>
      <c r="AN388" s="592"/>
      <c r="AO388" s="593"/>
    </row>
    <row r="389" spans="2:41">
      <c r="B389" s="592"/>
      <c r="C389" s="592"/>
      <c r="D389" s="592"/>
      <c r="E389" s="592"/>
      <c r="F389" s="592"/>
      <c r="G389" s="592"/>
      <c r="H389" s="592"/>
      <c r="I389" s="592"/>
      <c r="J389" s="592"/>
      <c r="K389" s="592"/>
      <c r="L389" s="592"/>
      <c r="M389" s="592"/>
      <c r="N389" s="592"/>
      <c r="O389" s="592"/>
      <c r="P389" s="592"/>
      <c r="Q389" s="592"/>
      <c r="R389" s="592"/>
      <c r="S389" s="592"/>
      <c r="T389" s="592"/>
      <c r="U389" s="592"/>
      <c r="V389" s="592"/>
      <c r="W389" s="592"/>
      <c r="X389" s="592"/>
      <c r="Y389" s="592"/>
      <c r="Z389" s="592"/>
      <c r="AA389" s="592"/>
      <c r="AB389" s="592"/>
      <c r="AC389" s="592"/>
      <c r="AD389" s="592"/>
      <c r="AE389" s="592"/>
      <c r="AF389" s="592"/>
      <c r="AG389" s="592"/>
      <c r="AH389" s="592"/>
      <c r="AI389" s="592"/>
      <c r="AJ389" s="592"/>
      <c r="AK389" s="592"/>
      <c r="AL389" s="592"/>
      <c r="AM389" s="592"/>
      <c r="AN389" s="592"/>
      <c r="AO389" s="593"/>
    </row>
    <row r="390" spans="2:41">
      <c r="B390" s="592"/>
      <c r="C390" s="592"/>
      <c r="D390" s="592"/>
      <c r="E390" s="592"/>
      <c r="F390" s="592"/>
      <c r="G390" s="592"/>
      <c r="H390" s="592"/>
      <c r="I390" s="592"/>
      <c r="J390" s="592"/>
      <c r="K390" s="592"/>
      <c r="L390" s="592"/>
      <c r="M390" s="592"/>
      <c r="N390" s="592"/>
      <c r="O390" s="592"/>
      <c r="P390" s="592"/>
      <c r="Q390" s="592"/>
      <c r="R390" s="592"/>
      <c r="S390" s="592"/>
      <c r="T390" s="592"/>
      <c r="U390" s="592"/>
      <c r="V390" s="592"/>
      <c r="W390" s="592"/>
      <c r="X390" s="592"/>
      <c r="Y390" s="592"/>
      <c r="Z390" s="592"/>
      <c r="AA390" s="592"/>
      <c r="AB390" s="592"/>
      <c r="AC390" s="592"/>
      <c r="AD390" s="592"/>
      <c r="AE390" s="592"/>
      <c r="AF390" s="592"/>
      <c r="AG390" s="592"/>
      <c r="AH390" s="592"/>
      <c r="AI390" s="592"/>
      <c r="AJ390" s="592"/>
      <c r="AK390" s="592"/>
      <c r="AL390" s="592"/>
      <c r="AM390" s="592"/>
      <c r="AN390" s="592"/>
      <c r="AO390" s="593"/>
    </row>
    <row r="391" spans="2:41">
      <c r="B391" s="592"/>
      <c r="C391" s="592"/>
      <c r="D391" s="592"/>
      <c r="E391" s="592"/>
      <c r="F391" s="592"/>
      <c r="G391" s="592"/>
      <c r="H391" s="592"/>
      <c r="I391" s="592"/>
      <c r="J391" s="592"/>
      <c r="K391" s="592"/>
      <c r="L391" s="592"/>
      <c r="M391" s="592"/>
      <c r="N391" s="592"/>
      <c r="O391" s="592"/>
      <c r="P391" s="592"/>
      <c r="Q391" s="592"/>
      <c r="R391" s="592"/>
      <c r="S391" s="592"/>
      <c r="T391" s="592"/>
      <c r="U391" s="592"/>
      <c r="V391" s="592"/>
      <c r="W391" s="592"/>
      <c r="X391" s="592"/>
      <c r="Y391" s="592"/>
      <c r="Z391" s="592"/>
      <c r="AA391" s="592"/>
      <c r="AB391" s="592"/>
      <c r="AC391" s="592"/>
      <c r="AD391" s="592"/>
      <c r="AE391" s="592"/>
      <c r="AF391" s="592"/>
      <c r="AG391" s="592"/>
      <c r="AH391" s="592"/>
      <c r="AI391" s="592"/>
      <c r="AJ391" s="592"/>
      <c r="AK391" s="592"/>
      <c r="AL391" s="592"/>
      <c r="AM391" s="592"/>
      <c r="AN391" s="592"/>
      <c r="AO391" s="593"/>
    </row>
    <row r="392" spans="2:41">
      <c r="B392" s="592"/>
      <c r="C392" s="592"/>
      <c r="D392" s="592"/>
      <c r="E392" s="592"/>
      <c r="F392" s="592"/>
      <c r="G392" s="592"/>
      <c r="H392" s="592"/>
      <c r="I392" s="592"/>
      <c r="J392" s="592"/>
      <c r="K392" s="592"/>
      <c r="L392" s="592"/>
      <c r="M392" s="592"/>
      <c r="N392" s="592"/>
      <c r="O392" s="592"/>
      <c r="P392" s="592"/>
      <c r="Q392" s="592"/>
      <c r="R392" s="592"/>
      <c r="S392" s="592"/>
      <c r="T392" s="592"/>
      <c r="U392" s="592"/>
      <c r="V392" s="592"/>
      <c r="W392" s="592"/>
      <c r="X392" s="592"/>
      <c r="Y392" s="592"/>
      <c r="Z392" s="592"/>
      <c r="AA392" s="592"/>
      <c r="AB392" s="592"/>
      <c r="AC392" s="592"/>
      <c r="AD392" s="592"/>
      <c r="AE392" s="592"/>
      <c r="AF392" s="592"/>
      <c r="AG392" s="592"/>
      <c r="AH392" s="592"/>
      <c r="AI392" s="592"/>
      <c r="AJ392" s="592"/>
      <c r="AK392" s="592"/>
      <c r="AL392" s="592"/>
      <c r="AM392" s="592"/>
      <c r="AN392" s="592"/>
      <c r="AO392" s="593"/>
    </row>
    <row r="393" spans="2:41">
      <c r="B393" s="592"/>
      <c r="C393" s="592"/>
      <c r="D393" s="592"/>
      <c r="E393" s="592"/>
      <c r="F393" s="592"/>
      <c r="G393" s="592"/>
      <c r="H393" s="592"/>
      <c r="I393" s="592"/>
      <c r="J393" s="592"/>
      <c r="K393" s="592"/>
      <c r="L393" s="592"/>
      <c r="M393" s="592"/>
      <c r="N393" s="592"/>
      <c r="O393" s="592"/>
      <c r="P393" s="592"/>
      <c r="Q393" s="592"/>
      <c r="R393" s="592"/>
      <c r="S393" s="592"/>
      <c r="T393" s="592"/>
      <c r="U393" s="592"/>
      <c r="V393" s="592"/>
      <c r="W393" s="592"/>
      <c r="X393" s="592"/>
      <c r="Y393" s="592"/>
      <c r="Z393" s="592"/>
      <c r="AA393" s="592"/>
      <c r="AB393" s="592"/>
      <c r="AC393" s="592"/>
      <c r="AD393" s="592"/>
      <c r="AE393" s="592"/>
      <c r="AF393" s="592"/>
      <c r="AG393" s="592"/>
      <c r="AH393" s="592"/>
      <c r="AI393" s="592"/>
      <c r="AJ393" s="592"/>
      <c r="AK393" s="592"/>
      <c r="AL393" s="592"/>
      <c r="AM393" s="592"/>
      <c r="AN393" s="592"/>
      <c r="AO393" s="593"/>
    </row>
    <row r="394" spans="2:41">
      <c r="B394" s="592"/>
      <c r="C394" s="592"/>
      <c r="D394" s="592"/>
      <c r="E394" s="592"/>
      <c r="F394" s="592"/>
      <c r="G394" s="592"/>
      <c r="H394" s="592"/>
      <c r="I394" s="592"/>
      <c r="J394" s="592"/>
      <c r="K394" s="592"/>
      <c r="L394" s="592"/>
      <c r="M394" s="592"/>
      <c r="N394" s="592"/>
      <c r="O394" s="592"/>
      <c r="P394" s="592"/>
      <c r="Q394" s="592"/>
      <c r="R394" s="592"/>
      <c r="S394" s="592"/>
      <c r="T394" s="592"/>
      <c r="U394" s="592"/>
      <c r="V394" s="592"/>
      <c r="W394" s="592"/>
      <c r="X394" s="592"/>
      <c r="Y394" s="592"/>
      <c r="Z394" s="592"/>
      <c r="AA394" s="592"/>
      <c r="AB394" s="592"/>
      <c r="AC394" s="592"/>
      <c r="AD394" s="592"/>
      <c r="AE394" s="592"/>
      <c r="AF394" s="592"/>
      <c r="AG394" s="592"/>
      <c r="AH394" s="592"/>
      <c r="AI394" s="592"/>
      <c r="AJ394" s="592"/>
      <c r="AK394" s="592"/>
      <c r="AL394" s="592"/>
      <c r="AM394" s="592"/>
      <c r="AN394" s="592"/>
      <c r="AO394" s="593"/>
    </row>
    <row r="395" spans="2:41">
      <c r="B395" s="592"/>
      <c r="C395" s="592"/>
      <c r="D395" s="592"/>
      <c r="E395" s="592"/>
      <c r="F395" s="592"/>
      <c r="G395" s="592"/>
      <c r="H395" s="592"/>
      <c r="I395" s="592"/>
      <c r="J395" s="592"/>
      <c r="K395" s="592"/>
      <c r="L395" s="592"/>
      <c r="M395" s="592"/>
      <c r="N395" s="592"/>
      <c r="O395" s="592"/>
      <c r="P395" s="592"/>
      <c r="Q395" s="592"/>
      <c r="R395" s="592"/>
      <c r="S395" s="592"/>
      <c r="T395" s="592"/>
      <c r="U395" s="592"/>
      <c r="V395" s="592"/>
      <c r="W395" s="592"/>
      <c r="X395" s="592"/>
      <c r="Y395" s="592"/>
      <c r="Z395" s="592"/>
      <c r="AA395" s="592"/>
      <c r="AB395" s="592"/>
      <c r="AC395" s="592"/>
      <c r="AD395" s="592"/>
      <c r="AE395" s="592"/>
      <c r="AF395" s="592"/>
      <c r="AG395" s="592"/>
      <c r="AH395" s="592"/>
      <c r="AI395" s="592"/>
      <c r="AJ395" s="592"/>
      <c r="AK395" s="592"/>
      <c r="AL395" s="592"/>
      <c r="AM395" s="592"/>
      <c r="AN395" s="592"/>
      <c r="AO395" s="593"/>
    </row>
    <row r="396" spans="2:41">
      <c r="B396" s="592"/>
      <c r="C396" s="592"/>
      <c r="D396" s="592"/>
      <c r="E396" s="592"/>
      <c r="F396" s="592"/>
      <c r="G396" s="592"/>
      <c r="H396" s="592"/>
      <c r="I396" s="592"/>
      <c r="J396" s="592"/>
      <c r="K396" s="592"/>
      <c r="L396" s="592"/>
      <c r="M396" s="592"/>
      <c r="N396" s="592"/>
      <c r="O396" s="592"/>
      <c r="P396" s="592"/>
      <c r="Q396" s="592"/>
      <c r="R396" s="592"/>
      <c r="S396" s="592"/>
      <c r="T396" s="592"/>
      <c r="U396" s="592"/>
      <c r="V396" s="592"/>
      <c r="W396" s="592"/>
      <c r="X396" s="592"/>
      <c r="Y396" s="592"/>
      <c r="Z396" s="592"/>
      <c r="AA396" s="592"/>
      <c r="AB396" s="592"/>
      <c r="AC396" s="592"/>
      <c r="AD396" s="592"/>
      <c r="AE396" s="592"/>
      <c r="AF396" s="592"/>
      <c r="AG396" s="592"/>
      <c r="AH396" s="592"/>
      <c r="AI396" s="592"/>
      <c r="AJ396" s="592"/>
      <c r="AK396" s="592"/>
      <c r="AL396" s="592"/>
      <c r="AM396" s="592"/>
      <c r="AN396" s="592"/>
      <c r="AO396" s="593"/>
    </row>
    <row r="397" spans="2:41">
      <c r="B397" s="592"/>
      <c r="C397" s="592"/>
      <c r="D397" s="592"/>
      <c r="E397" s="592"/>
      <c r="F397" s="592"/>
      <c r="G397" s="592"/>
      <c r="H397" s="592"/>
      <c r="I397" s="592"/>
      <c r="J397" s="592"/>
      <c r="K397" s="592"/>
      <c r="L397" s="592"/>
      <c r="M397" s="592"/>
      <c r="N397" s="592"/>
      <c r="O397" s="592"/>
      <c r="P397" s="592"/>
      <c r="Q397" s="592"/>
      <c r="R397" s="592"/>
      <c r="S397" s="592"/>
      <c r="T397" s="592"/>
      <c r="U397" s="592"/>
      <c r="V397" s="592"/>
      <c r="W397" s="592"/>
      <c r="X397" s="592"/>
      <c r="Y397" s="592"/>
      <c r="Z397" s="592"/>
      <c r="AA397" s="592"/>
      <c r="AB397" s="592"/>
      <c r="AC397" s="592"/>
      <c r="AD397" s="592"/>
      <c r="AE397" s="592"/>
      <c r="AF397" s="592"/>
      <c r="AG397" s="592"/>
      <c r="AH397" s="592"/>
      <c r="AI397" s="592"/>
      <c r="AJ397" s="592"/>
      <c r="AK397" s="592"/>
      <c r="AL397" s="592"/>
      <c r="AM397" s="592"/>
      <c r="AN397" s="592"/>
      <c r="AO397" s="593"/>
    </row>
    <row r="398" spans="2:41">
      <c r="B398" s="592"/>
      <c r="C398" s="592"/>
      <c r="D398" s="592"/>
      <c r="E398" s="592"/>
      <c r="F398" s="592"/>
      <c r="G398" s="592"/>
      <c r="H398" s="592"/>
      <c r="I398" s="592"/>
      <c r="J398" s="592"/>
      <c r="K398" s="592"/>
      <c r="L398" s="592"/>
      <c r="M398" s="592"/>
      <c r="N398" s="592"/>
      <c r="O398" s="592"/>
      <c r="P398" s="592"/>
      <c r="Q398" s="592"/>
      <c r="R398" s="592"/>
      <c r="S398" s="592"/>
      <c r="T398" s="592"/>
      <c r="U398" s="592"/>
      <c r="V398" s="592"/>
      <c r="W398" s="592"/>
      <c r="X398" s="592"/>
      <c r="Y398" s="592"/>
      <c r="Z398" s="592"/>
      <c r="AA398" s="592"/>
      <c r="AB398" s="592"/>
      <c r="AC398" s="592"/>
      <c r="AD398" s="592"/>
      <c r="AE398" s="592"/>
      <c r="AF398" s="592"/>
      <c r="AG398" s="592"/>
      <c r="AH398" s="592"/>
      <c r="AI398" s="592"/>
      <c r="AJ398" s="592"/>
      <c r="AK398" s="592"/>
      <c r="AL398" s="592"/>
      <c r="AM398" s="592"/>
      <c r="AN398" s="592"/>
      <c r="AO398" s="593"/>
    </row>
    <row r="399" spans="2:41">
      <c r="B399" s="592"/>
      <c r="C399" s="592"/>
      <c r="D399" s="592"/>
      <c r="E399" s="592"/>
      <c r="F399" s="592"/>
      <c r="G399" s="592"/>
      <c r="H399" s="592"/>
      <c r="I399" s="592"/>
      <c r="J399" s="592"/>
      <c r="K399" s="592"/>
      <c r="L399" s="592"/>
      <c r="M399" s="592"/>
      <c r="N399" s="592"/>
      <c r="O399" s="592"/>
      <c r="P399" s="592"/>
      <c r="Q399" s="592"/>
      <c r="R399" s="592"/>
      <c r="S399" s="592"/>
      <c r="T399" s="592"/>
      <c r="U399" s="592"/>
      <c r="V399" s="592"/>
      <c r="W399" s="592"/>
      <c r="X399" s="592"/>
      <c r="Y399" s="592"/>
      <c r="Z399" s="592"/>
      <c r="AA399" s="592"/>
      <c r="AB399" s="592"/>
      <c r="AC399" s="592"/>
      <c r="AD399" s="592"/>
      <c r="AE399" s="592"/>
      <c r="AF399" s="592"/>
      <c r="AG399" s="592"/>
      <c r="AH399" s="592"/>
      <c r="AI399" s="592"/>
      <c r="AJ399" s="592"/>
      <c r="AK399" s="592"/>
      <c r="AL399" s="592"/>
      <c r="AM399" s="592"/>
      <c r="AN399" s="592"/>
      <c r="AO399" s="593"/>
    </row>
    <row r="400" spans="2:41">
      <c r="B400" s="592"/>
      <c r="C400" s="592"/>
      <c r="D400" s="592"/>
      <c r="E400" s="592"/>
      <c r="F400" s="592"/>
      <c r="G400" s="592"/>
      <c r="H400" s="592"/>
      <c r="I400" s="592"/>
      <c r="J400" s="592"/>
      <c r="K400" s="592"/>
      <c r="L400" s="592"/>
      <c r="M400" s="592"/>
      <c r="N400" s="592"/>
      <c r="O400" s="592"/>
      <c r="P400" s="592"/>
      <c r="Q400" s="592"/>
      <c r="R400" s="592"/>
      <c r="S400" s="592"/>
      <c r="T400" s="592"/>
      <c r="U400" s="592"/>
      <c r="V400" s="592"/>
      <c r="W400" s="592"/>
      <c r="X400" s="592"/>
      <c r="Y400" s="592"/>
      <c r="Z400" s="592"/>
      <c r="AA400" s="592"/>
      <c r="AB400" s="592"/>
      <c r="AC400" s="592"/>
      <c r="AD400" s="592"/>
      <c r="AE400" s="592"/>
      <c r="AF400" s="592"/>
      <c r="AG400" s="592"/>
      <c r="AH400" s="592"/>
      <c r="AI400" s="592"/>
      <c r="AJ400" s="592"/>
      <c r="AK400" s="592"/>
      <c r="AL400" s="592"/>
      <c r="AM400" s="592"/>
      <c r="AN400" s="592"/>
      <c r="AO400" s="593"/>
    </row>
    <row r="401" spans="2:41">
      <c r="B401" s="592"/>
      <c r="C401" s="592"/>
      <c r="D401" s="592"/>
      <c r="E401" s="592"/>
      <c r="F401" s="592"/>
      <c r="G401" s="592"/>
      <c r="H401" s="592"/>
      <c r="I401" s="592"/>
      <c r="J401" s="592"/>
      <c r="K401" s="592"/>
      <c r="L401" s="592"/>
      <c r="M401" s="592"/>
      <c r="N401" s="592"/>
      <c r="O401" s="592"/>
      <c r="P401" s="592"/>
      <c r="Q401" s="592"/>
      <c r="R401" s="592"/>
      <c r="S401" s="592"/>
      <c r="T401" s="592"/>
      <c r="U401" s="592"/>
      <c r="V401" s="592"/>
      <c r="W401" s="592"/>
      <c r="X401" s="592"/>
      <c r="Y401" s="592"/>
      <c r="Z401" s="592"/>
      <c r="AA401" s="592"/>
      <c r="AB401" s="592"/>
      <c r="AC401" s="592"/>
      <c r="AD401" s="592"/>
      <c r="AE401" s="592"/>
      <c r="AF401" s="592"/>
      <c r="AG401" s="592"/>
      <c r="AH401" s="592"/>
      <c r="AI401" s="592"/>
      <c r="AJ401" s="592"/>
      <c r="AK401" s="592"/>
      <c r="AL401" s="592"/>
      <c r="AM401" s="592"/>
      <c r="AN401" s="592"/>
      <c r="AO401" s="593"/>
    </row>
    <row r="402" spans="2:41">
      <c r="B402" s="592"/>
      <c r="C402" s="592"/>
      <c r="D402" s="592"/>
      <c r="E402" s="592"/>
      <c r="F402" s="592"/>
      <c r="G402" s="592"/>
      <c r="H402" s="592"/>
      <c r="I402" s="592"/>
      <c r="J402" s="592"/>
      <c r="K402" s="592"/>
      <c r="L402" s="592"/>
      <c r="M402" s="592"/>
      <c r="N402" s="592"/>
      <c r="O402" s="592"/>
      <c r="P402" s="592"/>
      <c r="Q402" s="592"/>
      <c r="R402" s="592"/>
      <c r="S402" s="592"/>
      <c r="T402" s="592"/>
      <c r="U402" s="592"/>
      <c r="V402" s="592"/>
      <c r="W402" s="592"/>
      <c r="X402" s="592"/>
      <c r="Y402" s="592"/>
      <c r="Z402" s="592"/>
      <c r="AA402" s="592"/>
      <c r="AB402" s="592"/>
      <c r="AC402" s="592"/>
      <c r="AD402" s="592"/>
      <c r="AE402" s="592"/>
      <c r="AF402" s="592"/>
      <c r="AG402" s="592"/>
      <c r="AH402" s="592"/>
      <c r="AI402" s="592"/>
      <c r="AJ402" s="592"/>
      <c r="AK402" s="592"/>
      <c r="AL402" s="592"/>
      <c r="AM402" s="592"/>
      <c r="AN402" s="592"/>
      <c r="AO402" s="593"/>
    </row>
    <row r="403" spans="2:41">
      <c r="B403" s="592"/>
      <c r="C403" s="592"/>
      <c r="D403" s="592"/>
      <c r="E403" s="592"/>
      <c r="F403" s="592"/>
      <c r="G403" s="592"/>
      <c r="H403" s="592"/>
      <c r="I403" s="592"/>
      <c r="J403" s="592"/>
      <c r="K403" s="592"/>
      <c r="L403" s="592"/>
      <c r="M403" s="592"/>
      <c r="N403" s="592"/>
      <c r="O403" s="592"/>
      <c r="P403" s="592"/>
      <c r="Q403" s="592"/>
      <c r="R403" s="592"/>
      <c r="S403" s="592"/>
      <c r="T403" s="592"/>
      <c r="U403" s="592"/>
      <c r="V403" s="592"/>
      <c r="W403" s="592"/>
      <c r="X403" s="592"/>
      <c r="Y403" s="592"/>
      <c r="Z403" s="592"/>
      <c r="AA403" s="592"/>
      <c r="AB403" s="592"/>
      <c r="AC403" s="592"/>
      <c r="AD403" s="592"/>
      <c r="AE403" s="592"/>
      <c r="AF403" s="592"/>
      <c r="AG403" s="592"/>
      <c r="AH403" s="592"/>
      <c r="AI403" s="592"/>
      <c r="AJ403" s="592"/>
      <c r="AK403" s="592"/>
      <c r="AL403" s="592"/>
      <c r="AM403" s="592"/>
      <c r="AN403" s="592"/>
      <c r="AO403" s="593"/>
    </row>
    <row r="404" spans="2:41">
      <c r="B404" s="592"/>
      <c r="C404" s="592"/>
      <c r="D404" s="592"/>
      <c r="E404" s="592"/>
      <c r="F404" s="592"/>
      <c r="G404" s="592"/>
      <c r="H404" s="592"/>
      <c r="I404" s="592"/>
      <c r="J404" s="592"/>
      <c r="K404" s="592"/>
      <c r="L404" s="592"/>
      <c r="M404" s="592"/>
      <c r="N404" s="592"/>
      <c r="O404" s="592"/>
      <c r="P404" s="592"/>
      <c r="Q404" s="592"/>
      <c r="R404" s="592"/>
      <c r="S404" s="592"/>
      <c r="T404" s="592"/>
      <c r="U404" s="592"/>
      <c r="V404" s="592"/>
      <c r="W404" s="592"/>
      <c r="X404" s="592"/>
      <c r="Y404" s="592"/>
      <c r="Z404" s="592"/>
      <c r="AA404" s="592"/>
      <c r="AB404" s="592"/>
      <c r="AC404" s="592"/>
      <c r="AD404" s="592"/>
      <c r="AE404" s="592"/>
      <c r="AF404" s="592"/>
      <c r="AG404" s="592"/>
      <c r="AH404" s="592"/>
      <c r="AI404" s="592"/>
      <c r="AJ404" s="592"/>
      <c r="AK404" s="592"/>
      <c r="AL404" s="592"/>
      <c r="AM404" s="592"/>
      <c r="AN404" s="592"/>
      <c r="AO404" s="593"/>
    </row>
    <row r="405" spans="2:41">
      <c r="B405" s="592"/>
      <c r="C405" s="592"/>
      <c r="D405" s="592"/>
      <c r="E405" s="592"/>
      <c r="F405" s="592"/>
      <c r="G405" s="592"/>
      <c r="H405" s="592"/>
      <c r="I405" s="592"/>
      <c r="J405" s="592"/>
      <c r="K405" s="592"/>
      <c r="L405" s="592"/>
      <c r="M405" s="592"/>
      <c r="N405" s="592"/>
      <c r="O405" s="592"/>
      <c r="P405" s="592"/>
      <c r="Q405" s="592"/>
      <c r="R405" s="592"/>
      <c r="S405" s="592"/>
      <c r="T405" s="592"/>
      <c r="U405" s="592"/>
      <c r="V405" s="592"/>
      <c r="W405" s="592"/>
      <c r="X405" s="592"/>
      <c r="Y405" s="592"/>
      <c r="Z405" s="592"/>
      <c r="AA405" s="592"/>
      <c r="AB405" s="592"/>
      <c r="AC405" s="592"/>
      <c r="AD405" s="592"/>
      <c r="AE405" s="592"/>
      <c r="AF405" s="592"/>
      <c r="AG405" s="592"/>
      <c r="AH405" s="592"/>
      <c r="AI405" s="592"/>
      <c r="AJ405" s="592"/>
      <c r="AK405" s="592"/>
      <c r="AL405" s="592"/>
      <c r="AM405" s="592"/>
      <c r="AN405" s="592"/>
      <c r="AO405" s="593"/>
    </row>
    <row r="406" spans="2:41">
      <c r="B406" s="592"/>
      <c r="C406" s="592"/>
      <c r="D406" s="592"/>
      <c r="E406" s="592"/>
      <c r="F406" s="592"/>
      <c r="G406" s="592"/>
      <c r="H406" s="592"/>
      <c r="I406" s="592"/>
      <c r="J406" s="592"/>
      <c r="K406" s="592"/>
      <c r="L406" s="592"/>
      <c r="M406" s="592"/>
      <c r="N406" s="592"/>
      <c r="O406" s="592"/>
      <c r="P406" s="592"/>
      <c r="Q406" s="592"/>
      <c r="R406" s="592"/>
      <c r="S406" s="592"/>
      <c r="T406" s="592"/>
      <c r="U406" s="592"/>
      <c r="V406" s="592"/>
      <c r="W406" s="592"/>
      <c r="X406" s="592"/>
      <c r="Y406" s="592"/>
      <c r="Z406" s="592"/>
      <c r="AA406" s="592"/>
      <c r="AB406" s="592"/>
      <c r="AC406" s="592"/>
      <c r="AD406" s="592"/>
      <c r="AE406" s="592"/>
      <c r="AF406" s="592"/>
      <c r="AG406" s="592"/>
      <c r="AH406" s="592"/>
      <c r="AI406" s="592"/>
      <c r="AJ406" s="592"/>
      <c r="AK406" s="592"/>
      <c r="AL406" s="592"/>
      <c r="AM406" s="592"/>
      <c r="AN406" s="592"/>
      <c r="AO406" s="593"/>
    </row>
    <row r="407" spans="2:41">
      <c r="B407" s="592"/>
      <c r="C407" s="592"/>
      <c r="D407" s="592"/>
      <c r="E407" s="592"/>
      <c r="F407" s="592"/>
      <c r="G407" s="592"/>
      <c r="H407" s="592"/>
      <c r="I407" s="592"/>
      <c r="J407" s="592"/>
      <c r="K407" s="592"/>
      <c r="L407" s="592"/>
      <c r="M407" s="592"/>
      <c r="N407" s="592"/>
      <c r="O407" s="592"/>
      <c r="P407" s="592"/>
      <c r="Q407" s="592"/>
      <c r="R407" s="592"/>
      <c r="S407" s="592"/>
      <c r="T407" s="592"/>
      <c r="U407" s="592"/>
      <c r="V407" s="592"/>
      <c r="W407" s="592"/>
      <c r="X407" s="592"/>
      <c r="Y407" s="592"/>
      <c r="Z407" s="592"/>
      <c r="AA407" s="592"/>
      <c r="AB407" s="592"/>
      <c r="AC407" s="592"/>
      <c r="AD407" s="592"/>
      <c r="AE407" s="592"/>
      <c r="AF407" s="592"/>
      <c r="AG407" s="592"/>
      <c r="AH407" s="592"/>
      <c r="AI407" s="592"/>
      <c r="AJ407" s="592"/>
      <c r="AK407" s="592"/>
      <c r="AL407" s="592"/>
      <c r="AM407" s="592"/>
      <c r="AN407" s="592"/>
      <c r="AO407" s="593"/>
    </row>
    <row r="408" spans="2:41">
      <c r="B408" s="592"/>
      <c r="C408" s="592"/>
      <c r="D408" s="592"/>
      <c r="E408" s="592"/>
      <c r="F408" s="592"/>
      <c r="G408" s="592"/>
      <c r="H408" s="592"/>
      <c r="I408" s="592"/>
      <c r="J408" s="592"/>
      <c r="K408" s="592"/>
      <c r="L408" s="592"/>
      <c r="M408" s="592"/>
      <c r="N408" s="592"/>
      <c r="O408" s="592"/>
      <c r="P408" s="592"/>
      <c r="Q408" s="592"/>
      <c r="R408" s="592"/>
      <c r="S408" s="592"/>
      <c r="T408" s="592"/>
      <c r="U408" s="592"/>
      <c r="V408" s="592"/>
      <c r="W408" s="592"/>
      <c r="X408" s="592"/>
      <c r="Y408" s="592"/>
      <c r="Z408" s="592"/>
      <c r="AA408" s="592"/>
      <c r="AB408" s="592"/>
      <c r="AC408" s="592"/>
      <c r="AD408" s="592"/>
      <c r="AE408" s="592"/>
      <c r="AF408" s="592"/>
      <c r="AG408" s="592"/>
      <c r="AH408" s="592"/>
      <c r="AI408" s="592"/>
      <c r="AJ408" s="592"/>
      <c r="AK408" s="592"/>
      <c r="AL408" s="592"/>
      <c r="AM408" s="592"/>
      <c r="AN408" s="592"/>
      <c r="AO408" s="593"/>
    </row>
    <row r="409" spans="2:41">
      <c r="B409" s="592"/>
      <c r="C409" s="592"/>
      <c r="D409" s="592"/>
      <c r="E409" s="592"/>
      <c r="F409" s="592"/>
      <c r="G409" s="592"/>
      <c r="H409" s="592"/>
      <c r="I409" s="592"/>
      <c r="J409" s="592"/>
      <c r="K409" s="592"/>
      <c r="L409" s="592"/>
      <c r="M409" s="592"/>
      <c r="N409" s="592"/>
      <c r="O409" s="592"/>
      <c r="P409" s="592"/>
      <c r="Q409" s="592"/>
      <c r="R409" s="592"/>
      <c r="S409" s="592"/>
      <c r="T409" s="592"/>
      <c r="U409" s="592"/>
      <c r="V409" s="592"/>
      <c r="W409" s="592"/>
      <c r="X409" s="592"/>
      <c r="Y409" s="592"/>
      <c r="Z409" s="592"/>
      <c r="AA409" s="592"/>
      <c r="AB409" s="592"/>
      <c r="AC409" s="592"/>
      <c r="AD409" s="592"/>
      <c r="AE409" s="592"/>
      <c r="AF409" s="592"/>
      <c r="AG409" s="592"/>
      <c r="AH409" s="592"/>
      <c r="AI409" s="592"/>
      <c r="AJ409" s="592"/>
      <c r="AK409" s="592"/>
      <c r="AL409" s="592"/>
      <c r="AM409" s="592"/>
      <c r="AN409" s="592"/>
      <c r="AO409" s="593"/>
    </row>
    <row r="410" spans="2:41">
      <c r="B410" s="592"/>
      <c r="C410" s="592"/>
      <c r="D410" s="592"/>
      <c r="E410" s="592"/>
      <c r="F410" s="592"/>
      <c r="G410" s="592"/>
      <c r="H410" s="592"/>
      <c r="I410" s="592"/>
      <c r="J410" s="592"/>
      <c r="K410" s="592"/>
      <c r="L410" s="592"/>
      <c r="M410" s="592"/>
      <c r="N410" s="592"/>
      <c r="O410" s="592"/>
      <c r="P410" s="592"/>
      <c r="Q410" s="592"/>
      <c r="R410" s="592"/>
      <c r="S410" s="592"/>
      <c r="T410" s="592"/>
      <c r="U410" s="592"/>
      <c r="V410" s="592"/>
      <c r="W410" s="592"/>
      <c r="X410" s="592"/>
      <c r="Y410" s="592"/>
      <c r="Z410" s="592"/>
      <c r="AA410" s="592"/>
      <c r="AB410" s="592"/>
      <c r="AC410" s="592"/>
      <c r="AD410" s="592"/>
      <c r="AE410" s="592"/>
      <c r="AF410" s="592"/>
      <c r="AG410" s="592"/>
      <c r="AH410" s="592"/>
      <c r="AI410" s="592"/>
      <c r="AJ410" s="592"/>
      <c r="AK410" s="592"/>
      <c r="AL410" s="592"/>
      <c r="AM410" s="592"/>
      <c r="AN410" s="592"/>
      <c r="AO410" s="593"/>
    </row>
    <row r="411" spans="2:41">
      <c r="B411" s="592"/>
      <c r="C411" s="592"/>
      <c r="D411" s="592"/>
      <c r="E411" s="592"/>
      <c r="F411" s="592"/>
      <c r="G411" s="592"/>
      <c r="H411" s="592"/>
      <c r="I411" s="592"/>
      <c r="J411" s="592"/>
      <c r="K411" s="592"/>
      <c r="L411" s="592"/>
      <c r="M411" s="592"/>
      <c r="N411" s="592"/>
      <c r="O411" s="592"/>
      <c r="P411" s="592"/>
      <c r="Q411" s="592"/>
      <c r="R411" s="592"/>
      <c r="S411" s="592"/>
      <c r="T411" s="592"/>
      <c r="U411" s="592"/>
      <c r="V411" s="592"/>
      <c r="W411" s="592"/>
      <c r="X411" s="592"/>
      <c r="Y411" s="592"/>
      <c r="Z411" s="592"/>
      <c r="AA411" s="592"/>
      <c r="AB411" s="592"/>
      <c r="AC411" s="592"/>
      <c r="AD411" s="592"/>
      <c r="AE411" s="592"/>
      <c r="AF411" s="592"/>
      <c r="AG411" s="592"/>
      <c r="AH411" s="592"/>
      <c r="AI411" s="592"/>
      <c r="AJ411" s="592"/>
      <c r="AK411" s="592"/>
      <c r="AL411" s="592"/>
      <c r="AM411" s="592"/>
      <c r="AN411" s="592"/>
      <c r="AO411" s="593"/>
    </row>
    <row r="412" spans="2:41">
      <c r="B412" s="592"/>
      <c r="C412" s="592"/>
      <c r="D412" s="592"/>
      <c r="E412" s="592"/>
      <c r="F412" s="592"/>
      <c r="G412" s="592"/>
      <c r="H412" s="592"/>
      <c r="I412" s="592"/>
      <c r="J412" s="592"/>
      <c r="K412" s="592"/>
      <c r="L412" s="592"/>
      <c r="M412" s="592"/>
      <c r="N412" s="592"/>
      <c r="O412" s="592"/>
      <c r="P412" s="592"/>
      <c r="Q412" s="592"/>
      <c r="R412" s="592"/>
      <c r="S412" s="592"/>
      <c r="T412" s="592"/>
      <c r="U412" s="592"/>
      <c r="V412" s="592"/>
      <c r="W412" s="592"/>
      <c r="X412" s="592"/>
      <c r="Y412" s="592"/>
      <c r="Z412" s="592"/>
      <c r="AA412" s="592"/>
      <c r="AB412" s="592"/>
      <c r="AC412" s="592"/>
      <c r="AD412" s="592"/>
      <c r="AE412" s="592"/>
      <c r="AF412" s="592"/>
      <c r="AG412" s="592"/>
      <c r="AH412" s="592"/>
      <c r="AI412" s="592"/>
      <c r="AJ412" s="592"/>
      <c r="AK412" s="592"/>
      <c r="AL412" s="592"/>
      <c r="AM412" s="592"/>
      <c r="AN412" s="592"/>
      <c r="AO412" s="593"/>
    </row>
    <row r="413" spans="2:41">
      <c r="B413" s="592"/>
      <c r="C413" s="592"/>
      <c r="D413" s="16"/>
      <c r="E413" s="16"/>
      <c r="F413" s="16"/>
      <c r="G413" s="16"/>
      <c r="H413" s="16"/>
      <c r="I413" s="16"/>
      <c r="J413" s="16"/>
      <c r="K413" s="16"/>
      <c r="L413" s="16"/>
      <c r="M413" s="16"/>
      <c r="N413" s="16"/>
      <c r="O413" s="16"/>
      <c r="P413" s="16"/>
      <c r="Q413" s="16"/>
      <c r="R413" s="592"/>
      <c r="S413" s="592"/>
      <c r="T413" s="592"/>
      <c r="U413" s="592"/>
      <c r="V413" s="592"/>
      <c r="W413" s="592"/>
      <c r="X413" s="592"/>
      <c r="Y413" s="592"/>
      <c r="Z413" s="592"/>
      <c r="AA413" s="592"/>
      <c r="AB413" s="592"/>
      <c r="AC413" s="592"/>
      <c r="AD413" s="592"/>
      <c r="AE413" s="592"/>
      <c r="AF413" s="592"/>
      <c r="AG413" s="592"/>
      <c r="AH413" s="592"/>
      <c r="AI413" s="592"/>
      <c r="AJ413" s="592"/>
      <c r="AK413" s="592"/>
      <c r="AL413" s="592"/>
      <c r="AM413" s="592"/>
      <c r="AN413" s="592"/>
      <c r="AO413" s="593"/>
    </row>
    <row r="414" spans="2:41" ht="21.75" customHeight="1">
      <c r="B414" s="592"/>
      <c r="C414" s="592"/>
      <c r="D414" s="16"/>
      <c r="E414" s="16"/>
      <c r="F414" s="604"/>
      <c r="G414" s="16"/>
      <c r="H414" s="16"/>
      <c r="I414" s="16"/>
      <c r="J414" s="16"/>
      <c r="K414" s="16"/>
      <c r="L414" s="16"/>
      <c r="M414" s="16"/>
      <c r="N414" s="16"/>
      <c r="O414" s="16"/>
      <c r="P414" s="16"/>
      <c r="Q414" s="16"/>
      <c r="R414" s="592"/>
      <c r="S414" s="592"/>
      <c r="T414" s="592"/>
      <c r="U414" s="592"/>
      <c r="V414" s="592"/>
      <c r="W414" s="592"/>
      <c r="X414" s="592"/>
      <c r="Y414" s="592"/>
      <c r="Z414" s="592"/>
      <c r="AA414" s="592"/>
      <c r="AB414" s="592"/>
      <c r="AC414" s="592"/>
      <c r="AD414" s="592"/>
      <c r="AE414" s="592"/>
      <c r="AF414" s="592"/>
      <c r="AG414" s="592"/>
      <c r="AH414" s="592"/>
      <c r="AI414" s="592"/>
      <c r="AJ414" s="592"/>
      <c r="AK414" s="592"/>
      <c r="AL414" s="592"/>
      <c r="AM414" s="592"/>
      <c r="AN414" s="592"/>
      <c r="AO414" s="593"/>
    </row>
    <row r="415" spans="2:41">
      <c r="B415" s="592"/>
      <c r="C415" s="592"/>
      <c r="D415" s="16"/>
      <c r="E415" s="16"/>
      <c r="F415" s="16"/>
      <c r="G415" s="16"/>
      <c r="H415" s="16"/>
      <c r="I415" s="16"/>
      <c r="J415" s="16"/>
      <c r="K415" s="16"/>
      <c r="L415" s="16"/>
      <c r="M415" s="16"/>
      <c r="N415" s="16"/>
      <c r="O415" s="16"/>
      <c r="P415" s="16"/>
      <c r="Q415" s="16"/>
      <c r="R415" s="592"/>
      <c r="S415" s="592"/>
      <c r="T415" s="592"/>
      <c r="U415" s="592"/>
      <c r="V415" s="592"/>
      <c r="W415" s="592"/>
      <c r="X415" s="592"/>
      <c r="Y415" s="592"/>
      <c r="Z415" s="592"/>
      <c r="AA415" s="592"/>
      <c r="AB415" s="592"/>
      <c r="AC415" s="592"/>
      <c r="AD415" s="592"/>
      <c r="AE415" s="592"/>
      <c r="AF415" s="592"/>
      <c r="AG415" s="592"/>
      <c r="AH415" s="592"/>
      <c r="AI415" s="592"/>
      <c r="AJ415" s="592"/>
      <c r="AK415" s="592"/>
      <c r="AL415" s="592"/>
      <c r="AM415" s="592"/>
      <c r="AN415" s="592"/>
      <c r="AO415" s="593"/>
    </row>
    <row r="416" spans="2:41" ht="13.8">
      <c r="B416" s="592"/>
      <c r="C416" s="592"/>
      <c r="D416" s="16"/>
      <c r="E416" s="122"/>
      <c r="F416" s="605"/>
      <c r="G416" s="122"/>
      <c r="H416" s="122"/>
      <c r="I416" s="122"/>
      <c r="J416" s="122"/>
      <c r="K416" s="122"/>
      <c r="L416" s="122"/>
      <c r="M416" s="122"/>
      <c r="N416" s="122"/>
      <c r="O416" s="122"/>
      <c r="P416" s="122"/>
      <c r="Q416" s="122"/>
      <c r="R416" s="592"/>
      <c r="S416" s="592"/>
      <c r="T416" s="592"/>
      <c r="U416" s="592"/>
      <c r="V416" s="592"/>
      <c r="W416" s="592"/>
      <c r="X416" s="592"/>
      <c r="Y416" s="592"/>
      <c r="Z416" s="592"/>
      <c r="AA416" s="592"/>
      <c r="AB416" s="592"/>
      <c r="AC416" s="592"/>
      <c r="AD416" s="592"/>
      <c r="AE416" s="592"/>
      <c r="AF416" s="592"/>
      <c r="AG416" s="592"/>
      <c r="AH416" s="592"/>
      <c r="AI416" s="592"/>
      <c r="AJ416" s="592"/>
      <c r="AK416" s="592"/>
      <c r="AL416" s="592"/>
      <c r="AM416" s="592"/>
      <c r="AN416" s="592"/>
      <c r="AO416" s="593"/>
    </row>
    <row r="417" spans="2:41" ht="13.8">
      <c r="B417" s="597"/>
      <c r="C417" s="597"/>
      <c r="D417" s="16"/>
      <c r="E417" s="122"/>
      <c r="F417" s="606"/>
      <c r="G417" s="122"/>
      <c r="H417" s="122"/>
      <c r="I417" s="122"/>
      <c r="J417" s="122"/>
      <c r="K417" s="122"/>
      <c r="L417" s="122"/>
      <c r="M417" s="122"/>
      <c r="N417" s="122"/>
      <c r="O417" s="122"/>
      <c r="P417" s="122"/>
      <c r="Q417" s="122"/>
      <c r="R417" s="597"/>
      <c r="S417" s="597"/>
      <c r="T417" s="592"/>
      <c r="U417" s="592"/>
      <c r="V417" s="592"/>
      <c r="W417" s="592"/>
      <c r="X417" s="592"/>
      <c r="Y417" s="592"/>
      <c r="Z417" s="592"/>
      <c r="AA417" s="592"/>
      <c r="AB417" s="592"/>
      <c r="AC417" s="592"/>
      <c r="AD417" s="592"/>
      <c r="AE417" s="592"/>
      <c r="AF417" s="592"/>
      <c r="AG417" s="592"/>
      <c r="AH417" s="592"/>
      <c r="AI417" s="592"/>
      <c r="AJ417" s="592"/>
      <c r="AK417" s="592"/>
      <c r="AL417" s="592"/>
      <c r="AM417" s="592"/>
      <c r="AN417" s="592"/>
      <c r="AO417" s="593"/>
    </row>
    <row r="418" spans="2:41">
      <c r="B418" s="597"/>
      <c r="C418" s="597"/>
      <c r="D418" s="16"/>
      <c r="E418" s="122"/>
      <c r="F418" s="607"/>
      <c r="G418" s="122"/>
      <c r="H418" s="122"/>
      <c r="I418" s="122"/>
      <c r="J418" s="122"/>
      <c r="K418" s="122"/>
      <c r="L418" s="122"/>
      <c r="M418" s="122"/>
      <c r="N418" s="122"/>
      <c r="O418" s="122"/>
      <c r="P418" s="122"/>
      <c r="Q418" s="122"/>
      <c r="R418" s="597"/>
      <c r="S418" s="597"/>
      <c r="T418" s="592"/>
      <c r="U418" s="592"/>
      <c r="V418" s="592"/>
      <c r="W418" s="592"/>
      <c r="X418" s="592"/>
      <c r="Y418" s="592"/>
      <c r="Z418" s="592"/>
      <c r="AA418" s="592"/>
      <c r="AB418" s="592"/>
      <c r="AC418" s="592"/>
      <c r="AD418" s="592"/>
      <c r="AE418" s="592"/>
      <c r="AF418" s="592"/>
      <c r="AG418" s="592"/>
      <c r="AH418" s="592"/>
      <c r="AI418" s="592"/>
      <c r="AJ418" s="592"/>
      <c r="AK418" s="592"/>
      <c r="AL418" s="592"/>
      <c r="AM418" s="592"/>
      <c r="AN418" s="592"/>
      <c r="AO418" s="593"/>
    </row>
    <row r="419" spans="2:41">
      <c r="B419" s="597"/>
      <c r="C419" s="597"/>
      <c r="D419" s="16"/>
      <c r="E419" s="122"/>
      <c r="F419" s="607"/>
      <c r="G419" s="122"/>
      <c r="H419" s="122"/>
      <c r="I419" s="122"/>
      <c r="J419" s="122"/>
      <c r="K419" s="122"/>
      <c r="L419" s="122"/>
      <c r="M419" s="122"/>
      <c r="N419" s="122"/>
      <c r="O419" s="122"/>
      <c r="P419" s="122"/>
      <c r="Q419" s="122"/>
      <c r="R419" s="597"/>
      <c r="S419" s="597"/>
      <c r="T419" s="592"/>
      <c r="U419" s="592"/>
      <c r="V419" s="592"/>
      <c r="W419" s="592"/>
      <c r="X419" s="592"/>
      <c r="Y419" s="592"/>
      <c r="Z419" s="592"/>
      <c r="AA419" s="592"/>
      <c r="AB419" s="592"/>
      <c r="AC419" s="592"/>
      <c r="AD419" s="592"/>
      <c r="AE419" s="592"/>
      <c r="AF419" s="592"/>
      <c r="AG419" s="592"/>
      <c r="AH419" s="592"/>
      <c r="AI419" s="592"/>
      <c r="AJ419" s="592"/>
      <c r="AK419" s="592"/>
      <c r="AL419" s="592"/>
      <c r="AM419" s="592"/>
      <c r="AN419" s="592"/>
      <c r="AO419" s="593"/>
    </row>
    <row r="420" spans="2:41">
      <c r="B420" s="597"/>
      <c r="C420" s="597"/>
      <c r="D420" s="16"/>
      <c r="E420" s="122"/>
      <c r="F420" s="608"/>
      <c r="G420" s="122"/>
      <c r="H420" s="609"/>
      <c r="I420" s="122"/>
      <c r="J420" s="122"/>
      <c r="K420" s="122"/>
      <c r="L420" s="122"/>
      <c r="M420" s="122"/>
      <c r="N420" s="122"/>
      <c r="O420" s="122"/>
      <c r="P420" s="122"/>
      <c r="Q420" s="122"/>
      <c r="R420" s="597"/>
      <c r="S420" s="597"/>
      <c r="T420" s="592"/>
      <c r="U420" s="592"/>
      <c r="V420" s="592"/>
      <c r="W420" s="592"/>
      <c r="X420" s="592"/>
      <c r="Y420" s="592"/>
      <c r="Z420" s="592"/>
      <c r="AA420" s="592"/>
      <c r="AB420" s="592"/>
      <c r="AC420" s="592"/>
      <c r="AD420" s="592"/>
      <c r="AE420" s="592"/>
      <c r="AF420" s="592"/>
      <c r="AG420" s="592"/>
      <c r="AH420" s="592"/>
      <c r="AI420" s="592"/>
      <c r="AJ420" s="592"/>
      <c r="AK420" s="592"/>
      <c r="AL420" s="592"/>
      <c r="AM420" s="592"/>
      <c r="AN420" s="592"/>
      <c r="AO420" s="593"/>
    </row>
    <row r="421" spans="2:41">
      <c r="B421" s="597"/>
      <c r="C421" s="597"/>
      <c r="D421" s="16"/>
      <c r="E421" s="122"/>
      <c r="F421" s="608"/>
      <c r="G421" s="122"/>
      <c r="H421" s="609"/>
      <c r="I421" s="122"/>
      <c r="J421" s="122"/>
      <c r="K421" s="122"/>
      <c r="L421" s="122"/>
      <c r="M421" s="122"/>
      <c r="N421" s="122"/>
      <c r="O421" s="122"/>
      <c r="P421" s="122"/>
      <c r="Q421" s="122"/>
      <c r="R421" s="597"/>
      <c r="S421" s="597"/>
      <c r="T421" s="592"/>
      <c r="U421" s="592"/>
      <c r="V421" s="592"/>
      <c r="W421" s="592"/>
      <c r="X421" s="592"/>
      <c r="Y421" s="592"/>
      <c r="Z421" s="592"/>
      <c r="AA421" s="592"/>
      <c r="AB421" s="592"/>
      <c r="AC421" s="592"/>
      <c r="AD421" s="592"/>
      <c r="AE421" s="592"/>
      <c r="AF421" s="592"/>
      <c r="AG421" s="592"/>
      <c r="AH421" s="592"/>
      <c r="AI421" s="592"/>
      <c r="AJ421" s="592"/>
      <c r="AK421" s="592"/>
      <c r="AL421" s="592"/>
      <c r="AM421" s="592"/>
      <c r="AN421" s="592"/>
      <c r="AO421" s="593"/>
    </row>
    <row r="422" spans="2:41">
      <c r="B422" s="597"/>
      <c r="C422" s="597"/>
      <c r="D422" s="16"/>
      <c r="E422" s="122"/>
      <c r="F422" s="608"/>
      <c r="G422" s="122"/>
      <c r="H422" s="609"/>
      <c r="I422" s="122"/>
      <c r="J422" s="122"/>
      <c r="K422" s="122"/>
      <c r="L422" s="122"/>
      <c r="M422" s="122"/>
      <c r="N422" s="122"/>
      <c r="O422" s="122"/>
      <c r="P422" s="122"/>
      <c r="Q422" s="122"/>
      <c r="R422" s="597"/>
      <c r="S422" s="597"/>
      <c r="T422" s="592"/>
      <c r="U422" s="592"/>
      <c r="V422" s="592"/>
      <c r="W422" s="592"/>
      <c r="X422" s="592"/>
      <c r="Y422" s="592"/>
      <c r="Z422" s="592"/>
      <c r="AA422" s="592"/>
      <c r="AB422" s="592"/>
      <c r="AC422" s="592"/>
      <c r="AD422" s="592"/>
      <c r="AE422" s="592"/>
      <c r="AF422" s="592"/>
      <c r="AG422" s="592"/>
      <c r="AH422" s="592"/>
      <c r="AI422" s="592"/>
      <c r="AJ422" s="592"/>
      <c r="AK422" s="592"/>
      <c r="AL422" s="592"/>
      <c r="AM422" s="592"/>
      <c r="AN422" s="592"/>
      <c r="AO422" s="593"/>
    </row>
    <row r="423" spans="2:41" ht="9.9" customHeight="1">
      <c r="B423" s="597"/>
      <c r="C423" s="597"/>
      <c r="D423" s="16"/>
      <c r="E423" s="122"/>
      <c r="F423" s="608"/>
      <c r="G423" s="122"/>
      <c r="H423" s="609"/>
      <c r="I423" s="122"/>
      <c r="J423" s="122"/>
      <c r="K423" s="122"/>
      <c r="L423" s="122"/>
      <c r="M423" s="122"/>
      <c r="N423" s="122"/>
      <c r="O423" s="122"/>
      <c r="P423" s="122"/>
      <c r="Q423" s="122"/>
      <c r="R423" s="597"/>
      <c r="S423" s="597"/>
      <c r="T423" s="592"/>
      <c r="U423" s="592"/>
      <c r="V423" s="592"/>
      <c r="W423" s="592"/>
      <c r="X423" s="592"/>
      <c r="Y423" s="592"/>
      <c r="Z423" s="592"/>
      <c r="AA423" s="592"/>
      <c r="AB423" s="592"/>
      <c r="AC423" s="592"/>
      <c r="AD423" s="592"/>
      <c r="AE423" s="592"/>
      <c r="AF423" s="592"/>
      <c r="AG423" s="592"/>
      <c r="AH423" s="592"/>
      <c r="AI423" s="592"/>
      <c r="AJ423" s="592"/>
      <c r="AK423" s="592"/>
      <c r="AL423" s="592"/>
      <c r="AM423" s="592"/>
      <c r="AN423" s="592"/>
      <c r="AO423" s="593"/>
    </row>
    <row r="424" spans="2:41" ht="9.9" customHeight="1">
      <c r="B424" s="597"/>
      <c r="C424" s="597"/>
      <c r="D424" s="16"/>
      <c r="E424" s="122"/>
      <c r="F424" s="607"/>
      <c r="G424" s="122"/>
      <c r="H424" s="122"/>
      <c r="I424" s="122"/>
      <c r="J424" s="122"/>
      <c r="K424" s="122"/>
      <c r="L424" s="122"/>
      <c r="M424" s="122"/>
      <c r="N424" s="122"/>
      <c r="O424" s="122"/>
      <c r="P424" s="122"/>
      <c r="Q424" s="122"/>
      <c r="R424" s="597"/>
      <c r="S424" s="597"/>
      <c r="T424" s="592"/>
      <c r="U424" s="592"/>
      <c r="V424" s="592"/>
      <c r="W424" s="592"/>
      <c r="X424" s="592"/>
      <c r="Y424" s="592"/>
      <c r="Z424" s="592"/>
      <c r="AA424" s="592"/>
      <c r="AB424" s="592"/>
      <c r="AC424" s="592"/>
      <c r="AD424" s="592"/>
      <c r="AE424" s="592"/>
      <c r="AF424" s="592"/>
      <c r="AG424" s="592"/>
      <c r="AH424" s="592"/>
      <c r="AI424" s="592"/>
      <c r="AJ424" s="592"/>
      <c r="AK424" s="592"/>
      <c r="AL424" s="592"/>
      <c r="AM424" s="592"/>
      <c r="AN424" s="592"/>
      <c r="AO424" s="593"/>
    </row>
    <row r="425" spans="2:41" ht="18.75" customHeight="1">
      <c r="B425" s="597"/>
      <c r="C425" s="3"/>
      <c r="D425" s="3"/>
      <c r="E425" s="3"/>
      <c r="F425" s="3"/>
      <c r="G425" s="3"/>
      <c r="H425" s="3"/>
      <c r="I425" s="3"/>
      <c r="J425" s="3"/>
      <c r="K425" s="3"/>
      <c r="L425" s="3"/>
      <c r="N425" s="597"/>
      <c r="O425" s="597"/>
      <c r="P425" s="597"/>
      <c r="Q425" s="597"/>
      <c r="R425" s="597"/>
      <c r="S425" s="597"/>
      <c r="T425" s="592"/>
      <c r="U425" s="592"/>
      <c r="V425" s="592"/>
      <c r="W425" s="592"/>
      <c r="X425" s="592"/>
      <c r="Y425" s="592"/>
      <c r="Z425" s="592"/>
      <c r="AA425" s="592"/>
      <c r="AB425" s="592"/>
      <c r="AC425" s="592"/>
      <c r="AD425" s="592"/>
      <c r="AE425" s="592"/>
      <c r="AF425" s="592"/>
      <c r="AG425" s="592"/>
      <c r="AH425" s="592"/>
      <c r="AI425" s="592"/>
      <c r="AJ425" s="592"/>
      <c r="AK425" s="592"/>
      <c r="AL425" s="592"/>
      <c r="AM425" s="592"/>
      <c r="AN425" s="592"/>
      <c r="AO425" s="593"/>
    </row>
    <row r="426" spans="2:41" ht="21.75" customHeight="1">
      <c r="B426" s="597"/>
      <c r="C426" s="3"/>
      <c r="D426" s="3"/>
      <c r="E426" s="3"/>
      <c r="F426" s="3"/>
      <c r="G426" s="3"/>
      <c r="H426" s="3"/>
      <c r="I426" s="3"/>
      <c r="J426" s="3"/>
      <c r="K426" s="3"/>
      <c r="L426" s="3"/>
      <c r="N426" s="597"/>
      <c r="O426" s="597"/>
      <c r="P426" s="597"/>
      <c r="Q426" s="597"/>
      <c r="R426" s="597"/>
      <c r="S426" s="597"/>
      <c r="T426" s="592"/>
      <c r="U426" s="592"/>
      <c r="V426" s="592"/>
      <c r="W426" s="592"/>
      <c r="X426" s="592"/>
      <c r="Y426" s="592"/>
      <c r="Z426" s="592"/>
      <c r="AA426" s="592"/>
      <c r="AB426" s="592"/>
      <c r="AC426" s="592"/>
      <c r="AD426" s="592"/>
      <c r="AE426" s="592"/>
      <c r="AF426" s="592"/>
      <c r="AG426" s="592"/>
      <c r="AH426" s="592"/>
      <c r="AI426" s="592"/>
      <c r="AJ426" s="592"/>
      <c r="AK426" s="592"/>
      <c r="AL426" s="592"/>
      <c r="AM426" s="592"/>
      <c r="AN426" s="592"/>
      <c r="AO426" s="593"/>
    </row>
    <row r="427" spans="2:41" ht="12.75" customHeight="1">
      <c r="B427" s="597"/>
      <c r="C427" s="3"/>
      <c r="D427" s="3"/>
      <c r="E427" s="3"/>
      <c r="F427" s="3"/>
      <c r="G427" s="3"/>
      <c r="H427" s="3"/>
      <c r="I427" s="3"/>
      <c r="J427" s="3"/>
      <c r="K427" s="3"/>
      <c r="L427" s="3"/>
      <c r="N427" s="597"/>
      <c r="O427" s="597"/>
      <c r="P427" s="597"/>
      <c r="Q427" s="597"/>
      <c r="R427" s="597"/>
      <c r="S427" s="597"/>
      <c r="T427" s="592"/>
      <c r="U427" s="592"/>
      <c r="V427" s="592"/>
      <c r="W427" s="592"/>
      <c r="X427" s="592"/>
      <c r="Y427" s="592"/>
      <c r="Z427" s="592"/>
      <c r="AA427" s="592"/>
      <c r="AB427" s="592"/>
      <c r="AC427" s="592"/>
      <c r="AD427" s="592"/>
      <c r="AE427" s="592"/>
      <c r="AF427" s="592"/>
      <c r="AG427" s="592"/>
      <c r="AH427" s="592"/>
      <c r="AI427" s="592"/>
      <c r="AJ427" s="592"/>
      <c r="AK427" s="592"/>
      <c r="AL427" s="592"/>
      <c r="AM427" s="592"/>
      <c r="AN427" s="592"/>
      <c r="AO427" s="593"/>
    </row>
    <row r="428" spans="2:41" ht="12.75" customHeight="1">
      <c r="B428" s="597"/>
      <c r="C428" s="3"/>
      <c r="D428" s="3"/>
      <c r="E428" s="3"/>
      <c r="F428" s="3"/>
      <c r="G428" s="3"/>
      <c r="H428" s="3"/>
      <c r="I428" s="3"/>
      <c r="J428" s="3"/>
      <c r="K428" s="3"/>
      <c r="L428" s="3"/>
      <c r="N428" s="597"/>
      <c r="O428" s="597"/>
      <c r="P428" s="597"/>
      <c r="Q428" s="597"/>
      <c r="R428" s="597"/>
      <c r="S428" s="597"/>
      <c r="T428" s="592"/>
      <c r="U428" s="592"/>
      <c r="V428" s="592"/>
      <c r="W428" s="592"/>
      <c r="X428" s="592"/>
      <c r="Y428" s="592"/>
      <c r="Z428" s="592"/>
      <c r="AA428" s="592"/>
      <c r="AB428" s="592"/>
      <c r="AC428" s="592"/>
      <c r="AD428" s="592"/>
      <c r="AE428" s="592"/>
      <c r="AF428" s="592"/>
      <c r="AG428" s="592"/>
      <c r="AH428" s="592"/>
      <c r="AI428" s="592"/>
      <c r="AJ428" s="592"/>
      <c r="AK428" s="592"/>
      <c r="AL428" s="592"/>
      <c r="AM428" s="592"/>
      <c r="AN428" s="592"/>
      <c r="AO428" s="593"/>
    </row>
    <row r="429" spans="2:41" ht="12.75" customHeight="1">
      <c r="B429" s="597"/>
      <c r="C429" s="3"/>
      <c r="D429" s="3"/>
      <c r="E429" s="3"/>
      <c r="F429" s="3"/>
      <c r="G429" s="3"/>
      <c r="H429" s="3"/>
      <c r="I429" s="3"/>
      <c r="J429" s="3"/>
      <c r="K429" s="3"/>
      <c r="L429" s="3"/>
      <c r="N429" s="597"/>
      <c r="O429" s="597"/>
      <c r="P429" s="597"/>
      <c r="Q429" s="597"/>
      <c r="R429" s="597"/>
      <c r="S429" s="597"/>
      <c r="T429" s="592"/>
      <c r="U429" s="592"/>
      <c r="V429" s="592"/>
      <c r="W429" s="592"/>
      <c r="X429" s="592"/>
      <c r="Y429" s="592"/>
      <c r="Z429" s="592"/>
      <c r="AA429" s="592"/>
      <c r="AB429" s="592"/>
      <c r="AC429" s="592"/>
      <c r="AD429" s="592"/>
      <c r="AE429" s="592"/>
      <c r="AF429" s="592"/>
      <c r="AG429" s="592"/>
      <c r="AH429" s="592"/>
      <c r="AI429" s="592"/>
      <c r="AJ429" s="592"/>
      <c r="AK429" s="592"/>
      <c r="AL429" s="592"/>
      <c r="AM429" s="592"/>
      <c r="AN429" s="592"/>
      <c r="AO429" s="593"/>
    </row>
    <row r="430" spans="2:41" ht="12.75" customHeight="1">
      <c r="B430" s="597"/>
      <c r="C430" s="3"/>
      <c r="D430" s="3"/>
      <c r="E430" s="3"/>
      <c r="F430" s="3"/>
      <c r="G430" s="3"/>
      <c r="H430" s="3"/>
      <c r="I430" s="3"/>
      <c r="J430" s="3"/>
      <c r="K430" s="3"/>
      <c r="L430" s="3"/>
      <c r="N430" s="597"/>
      <c r="O430" s="597"/>
      <c r="P430" s="597"/>
      <c r="Q430" s="597"/>
      <c r="R430" s="597"/>
      <c r="S430" s="597"/>
      <c r="T430" s="592"/>
      <c r="U430" s="592"/>
      <c r="V430" s="592"/>
      <c r="W430" s="592"/>
      <c r="X430" s="592"/>
      <c r="Y430" s="592"/>
      <c r="Z430" s="592"/>
      <c r="AA430" s="592"/>
      <c r="AB430" s="592"/>
      <c r="AC430" s="592"/>
      <c r="AD430" s="592"/>
      <c r="AE430" s="592"/>
      <c r="AF430" s="592"/>
      <c r="AG430" s="592"/>
      <c r="AH430" s="592"/>
      <c r="AI430" s="592"/>
      <c r="AJ430" s="592"/>
      <c r="AK430" s="592"/>
      <c r="AL430" s="592"/>
      <c r="AM430" s="592"/>
      <c r="AN430" s="592"/>
      <c r="AO430" s="593"/>
    </row>
    <row r="431" spans="2:41" ht="12.75" customHeight="1">
      <c r="B431" s="597"/>
      <c r="C431" s="3"/>
      <c r="D431" s="3"/>
      <c r="E431" s="3"/>
      <c r="F431" s="3"/>
      <c r="G431" s="3"/>
      <c r="H431" s="3"/>
      <c r="I431" s="3"/>
      <c r="J431" s="3"/>
      <c r="K431" s="3"/>
      <c r="L431" s="3"/>
      <c r="N431" s="597"/>
      <c r="O431" s="597"/>
      <c r="P431" s="597"/>
      <c r="Q431" s="597"/>
      <c r="R431" s="597"/>
      <c r="S431" s="597"/>
      <c r="T431" s="592"/>
      <c r="U431" s="592"/>
      <c r="V431" s="592"/>
      <c r="W431" s="592"/>
      <c r="X431" s="592"/>
      <c r="Y431" s="592"/>
      <c r="Z431" s="592"/>
      <c r="AA431" s="592"/>
      <c r="AB431" s="592"/>
      <c r="AC431" s="592"/>
      <c r="AD431" s="592"/>
      <c r="AE431" s="592"/>
      <c r="AF431" s="592"/>
      <c r="AG431" s="592"/>
      <c r="AH431" s="592"/>
      <c r="AI431" s="592"/>
      <c r="AJ431" s="592"/>
      <c r="AK431" s="592"/>
      <c r="AL431" s="592"/>
      <c r="AM431" s="592"/>
      <c r="AN431" s="592"/>
      <c r="AO431" s="593"/>
    </row>
    <row r="432" spans="2:41" ht="12.75" customHeight="1">
      <c r="B432" s="597"/>
      <c r="C432" s="3"/>
      <c r="D432" s="3"/>
      <c r="E432" s="3"/>
      <c r="F432" s="3"/>
      <c r="G432" s="3"/>
      <c r="H432" s="3"/>
      <c r="I432" s="3"/>
      <c r="J432" s="3"/>
      <c r="K432" s="3"/>
      <c r="L432" s="3"/>
      <c r="N432" s="597"/>
      <c r="O432" s="597"/>
      <c r="P432" s="597"/>
      <c r="Q432" s="597"/>
      <c r="R432" s="597"/>
      <c r="S432" s="597"/>
      <c r="T432" s="592"/>
      <c r="U432" s="592"/>
      <c r="V432" s="592"/>
      <c r="W432" s="592"/>
      <c r="X432" s="592"/>
      <c r="Y432" s="592"/>
      <c r="Z432" s="592"/>
      <c r="AA432" s="592"/>
      <c r="AB432" s="592"/>
      <c r="AC432" s="592"/>
      <c r="AD432" s="592"/>
      <c r="AE432" s="592"/>
      <c r="AF432" s="592"/>
      <c r="AG432" s="592"/>
      <c r="AH432" s="592"/>
      <c r="AI432" s="592"/>
      <c r="AJ432" s="592"/>
      <c r="AK432" s="592"/>
      <c r="AL432" s="592"/>
      <c r="AM432" s="592"/>
      <c r="AN432" s="592"/>
      <c r="AO432" s="593"/>
    </row>
    <row r="433" spans="2:41" ht="12.75" customHeight="1">
      <c r="B433" s="597"/>
      <c r="C433" s="3"/>
      <c r="D433" s="3"/>
      <c r="E433" s="3"/>
      <c r="F433" s="3"/>
      <c r="G433" s="3"/>
      <c r="H433" s="3"/>
      <c r="I433" s="3"/>
      <c r="J433" s="3"/>
      <c r="K433" s="3"/>
      <c r="L433" s="3"/>
      <c r="N433" s="597"/>
      <c r="O433" s="597"/>
      <c r="P433" s="597"/>
      <c r="Q433" s="597"/>
      <c r="R433" s="597"/>
      <c r="S433" s="597"/>
      <c r="T433" s="592"/>
      <c r="U433" s="592"/>
      <c r="V433" s="592"/>
      <c r="W433" s="592"/>
      <c r="X433" s="592"/>
      <c r="Y433" s="592"/>
      <c r="Z433" s="592"/>
      <c r="AA433" s="592"/>
      <c r="AB433" s="592"/>
      <c r="AC433" s="592"/>
      <c r="AD433" s="592"/>
      <c r="AE433" s="592"/>
      <c r="AF433" s="592"/>
      <c r="AG433" s="592"/>
      <c r="AH433" s="592"/>
      <c r="AI433" s="592"/>
      <c r="AJ433" s="592"/>
      <c r="AK433" s="592"/>
      <c r="AL433" s="592"/>
      <c r="AM433" s="592"/>
      <c r="AN433" s="592"/>
      <c r="AO433" s="593"/>
    </row>
    <row r="434" spans="2:41" ht="12.75" customHeight="1">
      <c r="B434" s="597"/>
      <c r="C434" s="3"/>
      <c r="D434" s="3"/>
      <c r="E434" s="3"/>
      <c r="F434" s="3"/>
      <c r="G434" s="3"/>
      <c r="H434" s="3"/>
      <c r="I434" s="3"/>
      <c r="J434" s="3"/>
      <c r="K434" s="3"/>
      <c r="L434" s="3"/>
      <c r="N434" s="597"/>
      <c r="O434" s="597"/>
      <c r="P434" s="597"/>
      <c r="Q434" s="597"/>
      <c r="R434" s="597"/>
      <c r="S434" s="597"/>
      <c r="T434" s="592"/>
      <c r="U434" s="592"/>
      <c r="V434" s="592"/>
      <c r="W434" s="592"/>
      <c r="X434" s="592"/>
      <c r="Y434" s="592"/>
      <c r="Z434" s="592"/>
      <c r="AA434" s="592"/>
      <c r="AB434" s="592"/>
      <c r="AC434" s="592"/>
      <c r="AD434" s="592"/>
      <c r="AE434" s="592"/>
      <c r="AF434" s="592"/>
      <c r="AG434" s="592"/>
      <c r="AH434" s="592"/>
      <c r="AI434" s="592"/>
      <c r="AJ434" s="592"/>
      <c r="AK434" s="592"/>
      <c r="AL434" s="592"/>
      <c r="AM434" s="592"/>
      <c r="AN434" s="592"/>
      <c r="AO434" s="593"/>
    </row>
    <row r="435" spans="2:41" ht="12.75" customHeight="1">
      <c r="B435" s="597"/>
      <c r="C435" s="3"/>
      <c r="D435" s="3"/>
      <c r="E435" s="3"/>
      <c r="F435" s="3"/>
      <c r="G435" s="3"/>
      <c r="H435" s="3"/>
      <c r="I435" s="3"/>
      <c r="J435" s="3"/>
      <c r="K435" s="3"/>
      <c r="L435" s="3"/>
      <c r="N435" s="597"/>
      <c r="O435" s="597"/>
      <c r="P435" s="597"/>
      <c r="Q435" s="597"/>
      <c r="R435" s="597"/>
      <c r="S435" s="597"/>
      <c r="T435" s="592"/>
      <c r="U435" s="592"/>
      <c r="V435" s="592"/>
      <c r="W435" s="592"/>
      <c r="X435" s="592"/>
      <c r="Y435" s="592"/>
      <c r="Z435" s="592"/>
      <c r="AA435" s="592"/>
      <c r="AB435" s="592"/>
      <c r="AC435" s="592"/>
      <c r="AD435" s="592"/>
      <c r="AE435" s="592"/>
      <c r="AF435" s="592"/>
      <c r="AG435" s="592"/>
      <c r="AH435" s="592"/>
      <c r="AI435" s="592"/>
      <c r="AJ435" s="592"/>
      <c r="AK435" s="592"/>
      <c r="AL435" s="592"/>
      <c r="AM435" s="592"/>
      <c r="AN435" s="592"/>
      <c r="AO435" s="593"/>
    </row>
    <row r="436" spans="2:41" ht="12.75" customHeight="1">
      <c r="B436" s="597"/>
      <c r="C436" s="3"/>
      <c r="D436" s="3"/>
      <c r="E436" s="3"/>
      <c r="F436" s="3"/>
      <c r="G436" s="3"/>
      <c r="H436" s="3"/>
      <c r="I436" s="3"/>
      <c r="J436" s="3"/>
      <c r="K436" s="3"/>
      <c r="L436" s="3"/>
      <c r="N436" s="597"/>
      <c r="O436" s="597"/>
      <c r="P436" s="597"/>
      <c r="Q436" s="597"/>
      <c r="R436" s="597"/>
      <c r="S436" s="597"/>
      <c r="T436" s="592"/>
      <c r="U436" s="592"/>
      <c r="V436" s="592"/>
      <c r="W436" s="592"/>
      <c r="X436" s="592"/>
      <c r="Y436" s="592"/>
      <c r="Z436" s="592"/>
      <c r="AA436" s="592"/>
      <c r="AB436" s="592"/>
      <c r="AC436" s="592"/>
      <c r="AD436" s="592"/>
      <c r="AE436" s="592"/>
      <c r="AF436" s="592"/>
      <c r="AG436" s="592"/>
      <c r="AH436" s="592"/>
      <c r="AI436" s="592"/>
      <c r="AJ436" s="592"/>
      <c r="AK436" s="592"/>
      <c r="AL436" s="592"/>
      <c r="AM436" s="592"/>
      <c r="AN436" s="592"/>
      <c r="AO436" s="593"/>
    </row>
    <row r="437" spans="2:41" ht="12.75" customHeight="1">
      <c r="B437" s="597"/>
      <c r="C437" s="3"/>
      <c r="D437" s="3"/>
      <c r="E437" s="3"/>
      <c r="F437" s="3"/>
      <c r="G437" s="3"/>
      <c r="H437" s="3"/>
      <c r="I437" s="3"/>
      <c r="J437" s="3"/>
      <c r="K437" s="3"/>
      <c r="L437" s="3"/>
      <c r="N437" s="597"/>
      <c r="O437" s="597"/>
      <c r="P437" s="597"/>
      <c r="Q437" s="597"/>
      <c r="R437" s="597"/>
      <c r="S437" s="597"/>
      <c r="T437" s="592"/>
      <c r="U437" s="592"/>
      <c r="V437" s="592"/>
      <c r="W437" s="592"/>
      <c r="X437" s="592"/>
      <c r="Y437" s="592"/>
      <c r="Z437" s="592"/>
      <c r="AA437" s="592"/>
      <c r="AB437" s="592"/>
      <c r="AC437" s="592"/>
      <c r="AD437" s="592"/>
      <c r="AE437" s="592"/>
      <c r="AF437" s="592"/>
      <c r="AG437" s="592"/>
      <c r="AH437" s="592"/>
      <c r="AI437" s="592"/>
      <c r="AJ437" s="592"/>
      <c r="AK437" s="592"/>
      <c r="AL437" s="592"/>
      <c r="AM437" s="592"/>
      <c r="AN437" s="592"/>
      <c r="AO437" s="593"/>
    </row>
    <row r="438" spans="2:41" ht="12.75" customHeight="1">
      <c r="B438" s="597"/>
      <c r="C438" s="3"/>
      <c r="D438" s="3"/>
      <c r="E438" s="3"/>
      <c r="F438" s="3"/>
      <c r="G438" s="3"/>
      <c r="H438" s="3"/>
      <c r="I438" s="3"/>
      <c r="J438" s="3"/>
      <c r="K438" s="3"/>
      <c r="L438" s="3"/>
      <c r="N438" s="597"/>
      <c r="O438" s="597"/>
      <c r="P438" s="597"/>
      <c r="Q438" s="597"/>
      <c r="R438" s="597"/>
      <c r="S438" s="597"/>
      <c r="T438" s="592"/>
      <c r="U438" s="592"/>
      <c r="V438" s="592"/>
      <c r="W438" s="592"/>
      <c r="X438" s="592"/>
      <c r="Y438" s="592"/>
      <c r="Z438" s="592"/>
      <c r="AA438" s="592"/>
      <c r="AB438" s="592"/>
      <c r="AC438" s="592"/>
      <c r="AD438" s="592"/>
      <c r="AE438" s="592"/>
      <c r="AF438" s="592"/>
      <c r="AG438" s="592"/>
      <c r="AH438" s="592"/>
      <c r="AI438" s="592"/>
      <c r="AJ438" s="592"/>
      <c r="AK438" s="592"/>
      <c r="AL438" s="592"/>
      <c r="AM438" s="592"/>
      <c r="AN438" s="592"/>
      <c r="AO438" s="593"/>
    </row>
    <row r="439" spans="2:41" ht="12.75" customHeight="1">
      <c r="B439" s="597"/>
      <c r="C439" s="3"/>
      <c r="D439" s="3"/>
      <c r="E439" s="3"/>
      <c r="F439" s="3"/>
      <c r="G439" s="3"/>
      <c r="H439" s="3"/>
      <c r="I439" s="3"/>
      <c r="J439" s="3"/>
      <c r="K439" s="3"/>
      <c r="L439" s="3"/>
      <c r="N439" s="597"/>
      <c r="O439" s="597"/>
      <c r="P439" s="597"/>
      <c r="Q439" s="597"/>
      <c r="R439" s="597"/>
      <c r="S439" s="597"/>
      <c r="T439" s="592"/>
      <c r="U439" s="592"/>
      <c r="V439" s="592"/>
      <c r="W439" s="592"/>
      <c r="X439" s="592"/>
      <c r="Y439" s="592"/>
      <c r="Z439" s="592"/>
      <c r="AA439" s="592"/>
      <c r="AB439" s="592"/>
      <c r="AC439" s="592"/>
      <c r="AD439" s="592"/>
      <c r="AE439" s="592"/>
      <c r="AF439" s="592"/>
      <c r="AG439" s="592"/>
      <c r="AH439" s="592"/>
      <c r="AI439" s="592"/>
      <c r="AJ439" s="592"/>
      <c r="AK439" s="592"/>
      <c r="AL439" s="592"/>
      <c r="AM439" s="592"/>
      <c r="AN439" s="592"/>
      <c r="AO439" s="593"/>
    </row>
    <row r="440" spans="2:41" ht="12.75" customHeight="1">
      <c r="B440" s="597"/>
      <c r="C440" s="3"/>
      <c r="D440" s="3"/>
      <c r="E440" s="3"/>
      <c r="F440" s="3"/>
      <c r="G440" s="3"/>
      <c r="H440" s="3"/>
      <c r="I440" s="3"/>
      <c r="J440" s="3"/>
      <c r="K440" s="3"/>
      <c r="L440" s="3"/>
      <c r="N440" s="597"/>
      <c r="O440" s="597"/>
      <c r="P440" s="597"/>
      <c r="Q440" s="597"/>
      <c r="R440" s="597"/>
      <c r="S440" s="597"/>
      <c r="T440" s="592"/>
      <c r="U440" s="592"/>
      <c r="V440" s="592"/>
      <c r="W440" s="592"/>
      <c r="X440" s="592"/>
      <c r="Y440" s="592"/>
      <c r="Z440" s="592"/>
      <c r="AA440" s="592"/>
      <c r="AB440" s="592"/>
      <c r="AC440" s="592"/>
      <c r="AD440" s="592"/>
      <c r="AE440" s="592"/>
      <c r="AF440" s="592"/>
      <c r="AG440" s="592"/>
      <c r="AH440" s="592"/>
      <c r="AI440" s="592"/>
      <c r="AJ440" s="592"/>
      <c r="AK440" s="592"/>
      <c r="AL440" s="592"/>
      <c r="AM440" s="592"/>
      <c r="AN440" s="592"/>
      <c r="AO440" s="593"/>
    </row>
    <row r="441" spans="2:41" ht="12.75" customHeight="1">
      <c r="B441" s="597"/>
      <c r="C441" s="3"/>
      <c r="D441" s="3"/>
      <c r="E441" s="3"/>
      <c r="F441" s="3"/>
      <c r="G441" s="3"/>
      <c r="H441" s="3"/>
      <c r="I441" s="3"/>
      <c r="J441" s="3"/>
      <c r="K441" s="3"/>
      <c r="L441" s="3"/>
      <c r="N441" s="597"/>
      <c r="O441" s="597"/>
      <c r="P441" s="597"/>
      <c r="Q441" s="597"/>
      <c r="R441" s="597"/>
      <c r="S441" s="597"/>
      <c r="T441" s="592"/>
      <c r="U441" s="592"/>
      <c r="V441" s="592"/>
      <c r="W441" s="592"/>
      <c r="X441" s="592"/>
      <c r="Y441" s="592"/>
      <c r="Z441" s="592"/>
      <c r="AA441" s="592"/>
      <c r="AB441" s="592"/>
      <c r="AC441" s="592"/>
      <c r="AD441" s="592"/>
      <c r="AE441" s="592"/>
      <c r="AF441" s="592"/>
      <c r="AG441" s="592"/>
      <c r="AH441" s="592"/>
      <c r="AI441" s="592"/>
      <c r="AJ441" s="592"/>
      <c r="AK441" s="592"/>
      <c r="AL441" s="592"/>
      <c r="AM441" s="592"/>
      <c r="AN441" s="592"/>
      <c r="AO441" s="593"/>
    </row>
    <row r="442" spans="2:41" ht="12.75" customHeight="1">
      <c r="B442" s="597"/>
      <c r="C442" s="597"/>
      <c r="D442" s="597"/>
      <c r="E442" s="597"/>
      <c r="F442" s="597"/>
      <c r="G442" s="597"/>
      <c r="H442" s="597"/>
      <c r="I442" s="597"/>
      <c r="J442" s="597"/>
      <c r="K442" s="597"/>
      <c r="L442" s="597"/>
      <c r="M442" s="597"/>
      <c r="N442" s="597"/>
      <c r="O442" s="597"/>
      <c r="P442" s="597"/>
      <c r="Q442" s="597"/>
      <c r="R442" s="597"/>
      <c r="S442" s="597"/>
      <c r="T442" s="592"/>
      <c r="U442" s="592"/>
      <c r="V442" s="592"/>
      <c r="W442" s="592"/>
      <c r="X442" s="592"/>
      <c r="Y442" s="592"/>
      <c r="Z442" s="592"/>
      <c r="AA442" s="592"/>
      <c r="AB442" s="592"/>
      <c r="AC442" s="592"/>
      <c r="AD442" s="592"/>
      <c r="AE442" s="592"/>
      <c r="AF442" s="592"/>
      <c r="AG442" s="592"/>
      <c r="AH442" s="592"/>
      <c r="AI442" s="592"/>
      <c r="AJ442" s="592"/>
      <c r="AK442" s="592"/>
      <c r="AL442" s="592"/>
      <c r="AM442" s="592"/>
      <c r="AN442" s="592"/>
      <c r="AO442" s="593"/>
    </row>
    <row r="443" spans="2:41" ht="12.75" customHeight="1">
      <c r="B443" s="597"/>
      <c r="C443" s="597"/>
      <c r="D443" s="597"/>
      <c r="E443" s="597"/>
      <c r="F443" s="597"/>
      <c r="G443" s="597"/>
      <c r="H443" s="597"/>
      <c r="I443" s="597"/>
      <c r="J443" s="597"/>
      <c r="K443" s="597"/>
      <c r="L443" s="597"/>
      <c r="M443" s="597"/>
      <c r="N443" s="597"/>
      <c r="O443" s="597"/>
      <c r="P443" s="597"/>
      <c r="Q443" s="597"/>
      <c r="R443" s="597"/>
      <c r="S443" s="597"/>
      <c r="T443" s="592"/>
      <c r="U443" s="592"/>
      <c r="V443" s="592"/>
      <c r="W443" s="592"/>
      <c r="X443" s="592"/>
      <c r="Y443" s="592"/>
      <c r="Z443" s="592"/>
      <c r="AA443" s="592"/>
      <c r="AB443" s="592"/>
      <c r="AC443" s="592"/>
      <c r="AD443" s="592"/>
      <c r="AE443" s="592"/>
      <c r="AF443" s="592"/>
      <c r="AG443" s="592"/>
      <c r="AH443" s="592"/>
      <c r="AI443" s="592"/>
      <c r="AJ443" s="592"/>
      <c r="AK443" s="592"/>
      <c r="AL443" s="592"/>
      <c r="AM443" s="592"/>
      <c r="AN443" s="592"/>
      <c r="AO443" s="593"/>
    </row>
    <row r="444" spans="2:41" ht="12.75" customHeight="1">
      <c r="B444" s="597"/>
      <c r="C444" s="597"/>
      <c r="D444" s="597"/>
      <c r="E444" s="597"/>
      <c r="F444" s="597"/>
      <c r="G444" s="597"/>
      <c r="H444" s="597"/>
      <c r="I444" s="597"/>
      <c r="J444" s="597"/>
      <c r="K444" s="597"/>
      <c r="L444" s="597"/>
      <c r="M444" s="597"/>
      <c r="N444" s="597"/>
      <c r="O444" s="597"/>
      <c r="P444" s="597"/>
      <c r="Q444" s="597"/>
      <c r="R444" s="597"/>
      <c r="S444" s="597"/>
      <c r="T444" s="592"/>
      <c r="U444" s="592"/>
      <c r="V444" s="592"/>
      <c r="W444" s="592"/>
      <c r="X444" s="592"/>
      <c r="Y444" s="592"/>
      <c r="Z444" s="592"/>
      <c r="AA444" s="592"/>
      <c r="AB444" s="592"/>
      <c r="AC444" s="592"/>
      <c r="AD444" s="592"/>
      <c r="AE444" s="592"/>
      <c r="AF444" s="592"/>
      <c r="AG444" s="592"/>
      <c r="AH444" s="592"/>
      <c r="AI444" s="592"/>
      <c r="AJ444" s="592"/>
      <c r="AK444" s="592"/>
      <c r="AL444" s="592"/>
      <c r="AM444" s="592"/>
      <c r="AN444" s="592"/>
      <c r="AO444" s="593"/>
    </row>
    <row r="445" spans="2:41" ht="12.75" customHeight="1">
      <c r="B445" s="597"/>
      <c r="C445" s="597"/>
      <c r="D445" s="597"/>
      <c r="E445" s="597"/>
      <c r="F445" s="597"/>
      <c r="G445" s="597"/>
      <c r="H445" s="597"/>
      <c r="I445" s="597"/>
      <c r="J445" s="597"/>
      <c r="K445" s="597"/>
      <c r="L445" s="597"/>
      <c r="M445" s="597"/>
      <c r="N445" s="597"/>
      <c r="O445" s="597"/>
      <c r="P445" s="597"/>
      <c r="Q445" s="597"/>
      <c r="R445" s="597"/>
      <c r="S445" s="597"/>
      <c r="T445" s="592"/>
      <c r="U445" s="592"/>
      <c r="V445" s="592"/>
      <c r="W445" s="592"/>
      <c r="X445" s="592"/>
      <c r="Y445" s="592"/>
      <c r="Z445" s="592"/>
      <c r="AA445" s="592"/>
      <c r="AB445" s="592"/>
      <c r="AC445" s="592"/>
      <c r="AD445" s="592"/>
      <c r="AE445" s="592"/>
      <c r="AF445" s="592"/>
      <c r="AG445" s="592"/>
      <c r="AH445" s="592"/>
      <c r="AI445" s="592"/>
      <c r="AJ445" s="592"/>
      <c r="AK445" s="592"/>
      <c r="AL445" s="592"/>
      <c r="AM445" s="592"/>
      <c r="AN445" s="592"/>
      <c r="AO445" s="593"/>
    </row>
    <row r="446" spans="2:41" ht="12.75" customHeight="1">
      <c r="B446" s="597"/>
      <c r="C446" s="597"/>
      <c r="D446" s="597"/>
      <c r="E446" s="597"/>
      <c r="F446" s="597"/>
      <c r="G446" s="597"/>
      <c r="H446" s="597"/>
      <c r="I446" s="597"/>
      <c r="J446" s="597"/>
      <c r="K446" s="597"/>
      <c r="L446" s="597"/>
      <c r="M446" s="597"/>
      <c r="N446" s="597"/>
      <c r="O446" s="597"/>
      <c r="P446" s="597"/>
      <c r="Q446" s="597"/>
      <c r="R446" s="597"/>
      <c r="S446" s="597"/>
      <c r="T446" s="592"/>
      <c r="U446" s="592"/>
      <c r="V446" s="592"/>
      <c r="W446" s="592"/>
      <c r="X446" s="592"/>
      <c r="Y446" s="592"/>
      <c r="Z446" s="592"/>
      <c r="AA446" s="592"/>
      <c r="AB446" s="592"/>
      <c r="AC446" s="592"/>
      <c r="AD446" s="592"/>
      <c r="AE446" s="592"/>
      <c r="AF446" s="592"/>
      <c r="AG446" s="592"/>
      <c r="AH446" s="592"/>
      <c r="AI446" s="592"/>
      <c r="AJ446" s="592"/>
      <c r="AK446" s="592"/>
      <c r="AL446" s="592"/>
      <c r="AM446" s="592"/>
      <c r="AN446" s="592"/>
      <c r="AO446" s="593"/>
    </row>
    <row r="447" spans="2:41" ht="12.75" customHeight="1">
      <c r="B447" s="597"/>
      <c r="C447" s="597"/>
      <c r="D447" s="597"/>
      <c r="E447" s="597"/>
      <c r="F447" s="597"/>
      <c r="G447" s="597"/>
      <c r="H447" s="597"/>
      <c r="I447" s="597"/>
      <c r="J447" s="597"/>
      <c r="K447" s="597"/>
      <c r="L447" s="597"/>
      <c r="M447" s="597"/>
      <c r="N447" s="597"/>
      <c r="O447" s="597"/>
      <c r="P447" s="597"/>
      <c r="Q447" s="597"/>
      <c r="R447" s="597"/>
      <c r="S447" s="597"/>
      <c r="T447" s="592"/>
      <c r="U447" s="592"/>
      <c r="V447" s="592"/>
      <c r="W447" s="592"/>
      <c r="X447" s="592"/>
      <c r="Y447" s="592"/>
      <c r="Z447" s="592"/>
      <c r="AA447" s="592"/>
      <c r="AB447" s="592"/>
      <c r="AC447" s="592"/>
      <c r="AD447" s="592"/>
      <c r="AE447" s="592"/>
      <c r="AF447" s="592"/>
      <c r="AG447" s="592"/>
      <c r="AH447" s="592"/>
      <c r="AI447" s="592"/>
      <c r="AJ447" s="592"/>
      <c r="AK447" s="592"/>
      <c r="AL447" s="592"/>
      <c r="AM447" s="592"/>
      <c r="AN447" s="592"/>
      <c r="AO447" s="593"/>
    </row>
    <row r="448" spans="2:41" ht="12.75" customHeight="1">
      <c r="B448" s="597"/>
      <c r="C448" s="597"/>
      <c r="D448" s="597"/>
      <c r="E448" s="597"/>
      <c r="F448" s="597"/>
      <c r="G448" s="597"/>
      <c r="H448" s="597"/>
      <c r="I448" s="597"/>
      <c r="J448" s="597"/>
      <c r="K448" s="597"/>
      <c r="L448" s="597"/>
      <c r="M448" s="597"/>
      <c r="N448" s="597"/>
      <c r="O448" s="597"/>
      <c r="P448" s="597"/>
      <c r="Q448" s="597"/>
      <c r="R448" s="597"/>
      <c r="S448" s="597"/>
      <c r="T448" s="592"/>
      <c r="U448" s="592"/>
      <c r="V448" s="592"/>
      <c r="W448" s="592"/>
      <c r="X448" s="592"/>
      <c r="Y448" s="592"/>
      <c r="Z448" s="592"/>
      <c r="AA448" s="592"/>
      <c r="AB448" s="592"/>
      <c r="AC448" s="592"/>
      <c r="AD448" s="592"/>
      <c r="AE448" s="592"/>
      <c r="AF448" s="592"/>
      <c r="AG448" s="592"/>
      <c r="AH448" s="592"/>
      <c r="AI448" s="592"/>
      <c r="AJ448" s="592"/>
      <c r="AK448" s="592"/>
      <c r="AL448" s="592"/>
      <c r="AM448" s="592"/>
      <c r="AN448" s="592"/>
      <c r="AO448" s="593"/>
    </row>
    <row r="449" spans="2:41" ht="12.75" customHeight="1">
      <c r="B449" s="597"/>
      <c r="C449" s="597"/>
      <c r="D449" s="597"/>
      <c r="E449" s="597"/>
      <c r="F449" s="597"/>
      <c r="G449" s="597"/>
      <c r="H449" s="597"/>
      <c r="I449" s="597"/>
      <c r="J449" s="597"/>
      <c r="K449" s="597"/>
      <c r="L449" s="597"/>
      <c r="M449" s="597"/>
      <c r="N449" s="597"/>
      <c r="O449" s="597"/>
      <c r="P449" s="597"/>
      <c r="Q449" s="597"/>
      <c r="R449" s="597"/>
      <c r="S449" s="597"/>
      <c r="T449" s="592"/>
      <c r="U449" s="592"/>
      <c r="V449" s="592"/>
      <c r="W449" s="592"/>
      <c r="X449" s="592"/>
      <c r="Y449" s="592"/>
      <c r="Z449" s="592"/>
      <c r="AA449" s="592"/>
      <c r="AB449" s="592"/>
      <c r="AC449" s="592"/>
      <c r="AD449" s="592"/>
      <c r="AE449" s="592"/>
      <c r="AF449" s="592"/>
      <c r="AG449" s="592"/>
      <c r="AH449" s="592"/>
      <c r="AI449" s="592"/>
      <c r="AJ449" s="592"/>
      <c r="AK449" s="592"/>
      <c r="AL449" s="592"/>
      <c r="AM449" s="592"/>
      <c r="AN449" s="592"/>
      <c r="AO449" s="593"/>
    </row>
    <row r="450" spans="2:41" ht="12.75" customHeight="1">
      <c r="B450" s="597"/>
      <c r="C450" s="597"/>
      <c r="D450" s="597"/>
      <c r="E450" s="597"/>
      <c r="F450" s="597"/>
      <c r="G450" s="597"/>
      <c r="H450" s="597"/>
      <c r="I450" s="597"/>
      <c r="J450" s="597"/>
      <c r="K450" s="597"/>
      <c r="L450" s="597"/>
      <c r="M450" s="597"/>
      <c r="N450" s="597"/>
      <c r="O450" s="597"/>
      <c r="P450" s="597"/>
      <c r="Q450" s="597"/>
      <c r="R450" s="597"/>
      <c r="S450" s="597"/>
      <c r="T450" s="592"/>
      <c r="U450" s="592"/>
      <c r="V450" s="592"/>
      <c r="W450" s="592"/>
      <c r="X450" s="592"/>
      <c r="Y450" s="592"/>
      <c r="Z450" s="592"/>
      <c r="AA450" s="592"/>
      <c r="AB450" s="592"/>
      <c r="AC450" s="592"/>
      <c r="AD450" s="592"/>
      <c r="AE450" s="592"/>
      <c r="AF450" s="592"/>
      <c r="AG450" s="592"/>
      <c r="AH450" s="592"/>
      <c r="AI450" s="592"/>
      <c r="AJ450" s="592"/>
      <c r="AK450" s="592"/>
      <c r="AL450" s="592"/>
      <c r="AM450" s="592"/>
      <c r="AN450" s="592"/>
      <c r="AO450" s="593"/>
    </row>
    <row r="451" spans="2:41" ht="12.75" customHeight="1">
      <c r="B451" s="597"/>
      <c r="C451" s="597"/>
      <c r="D451" s="597"/>
      <c r="E451" s="597"/>
      <c r="F451" s="597"/>
      <c r="G451" s="597"/>
      <c r="H451" s="597"/>
      <c r="I451" s="597"/>
      <c r="J451" s="597"/>
      <c r="K451" s="597"/>
      <c r="L451" s="597"/>
      <c r="M451" s="597"/>
      <c r="N451" s="597"/>
      <c r="O451" s="597"/>
      <c r="P451" s="597"/>
      <c r="Q451" s="597"/>
      <c r="R451" s="597"/>
      <c r="S451" s="597"/>
      <c r="T451" s="592"/>
      <c r="U451" s="592"/>
      <c r="V451" s="592"/>
      <c r="W451" s="592"/>
      <c r="X451" s="592"/>
      <c r="Y451" s="592"/>
      <c r="Z451" s="592"/>
      <c r="AA451" s="592"/>
      <c r="AB451" s="592"/>
      <c r="AC451" s="592"/>
      <c r="AD451" s="592"/>
      <c r="AE451" s="592"/>
      <c r="AF451" s="592"/>
      <c r="AG451" s="592"/>
      <c r="AH451" s="592"/>
      <c r="AI451" s="592"/>
      <c r="AJ451" s="592"/>
      <c r="AK451" s="592"/>
      <c r="AL451" s="592"/>
      <c r="AM451" s="592"/>
      <c r="AN451" s="592"/>
      <c r="AO451" s="593"/>
    </row>
    <row r="452" spans="2:41" ht="12.75" customHeight="1">
      <c r="B452" s="597"/>
      <c r="C452" s="597"/>
      <c r="D452" s="597"/>
      <c r="E452" s="597"/>
      <c r="F452" s="597"/>
      <c r="G452" s="597"/>
      <c r="H452" s="597"/>
      <c r="I452" s="597"/>
      <c r="J452" s="597"/>
      <c r="K452" s="597"/>
      <c r="L452" s="597"/>
      <c r="M452" s="597"/>
      <c r="N452" s="597"/>
      <c r="O452" s="597"/>
      <c r="P452" s="597"/>
      <c r="Q452" s="597"/>
      <c r="R452" s="597"/>
      <c r="S452" s="597"/>
      <c r="T452" s="592"/>
      <c r="U452" s="592"/>
      <c r="V452" s="592"/>
      <c r="W452" s="592"/>
      <c r="X452" s="592"/>
      <c r="Y452" s="592"/>
      <c r="Z452" s="592"/>
      <c r="AA452" s="592"/>
      <c r="AB452" s="592"/>
      <c r="AC452" s="592"/>
      <c r="AD452" s="592"/>
      <c r="AE452" s="592"/>
      <c r="AF452" s="592"/>
      <c r="AG452" s="592"/>
      <c r="AH452" s="592"/>
      <c r="AI452" s="592"/>
      <c r="AJ452" s="592"/>
      <c r="AK452" s="592"/>
      <c r="AL452" s="592"/>
      <c r="AM452" s="592"/>
      <c r="AN452" s="592"/>
      <c r="AO452" s="593"/>
    </row>
    <row r="453" spans="2:41" ht="12.75" customHeight="1">
      <c r="B453" s="597"/>
      <c r="C453" s="597"/>
      <c r="D453" s="597"/>
      <c r="E453" s="597"/>
      <c r="F453" s="597"/>
      <c r="G453" s="597"/>
      <c r="H453" s="597"/>
      <c r="I453" s="597"/>
      <c r="J453" s="597"/>
      <c r="K453" s="597"/>
      <c r="L453" s="597"/>
      <c r="M453" s="597"/>
      <c r="N453" s="597"/>
      <c r="O453" s="597"/>
      <c r="P453" s="597"/>
      <c r="Q453" s="597"/>
      <c r="R453" s="597"/>
      <c r="S453" s="597"/>
      <c r="T453" s="592"/>
      <c r="U453" s="592"/>
      <c r="V453" s="592"/>
      <c r="W453" s="592"/>
      <c r="X453" s="592"/>
      <c r="Y453" s="592"/>
      <c r="Z453" s="592"/>
      <c r="AA453" s="592"/>
      <c r="AB453" s="592"/>
      <c r="AC453" s="592"/>
      <c r="AD453" s="592"/>
      <c r="AE453" s="592"/>
      <c r="AF453" s="592"/>
      <c r="AG453" s="592"/>
      <c r="AH453" s="592"/>
      <c r="AI453" s="592"/>
      <c r="AJ453" s="592"/>
      <c r="AK453" s="592"/>
      <c r="AL453" s="592"/>
      <c r="AM453" s="592"/>
      <c r="AN453" s="592"/>
      <c r="AO453" s="593"/>
    </row>
    <row r="454" spans="2:41" ht="12.75" customHeight="1">
      <c r="B454" s="597"/>
      <c r="C454" s="597"/>
      <c r="D454" s="597"/>
      <c r="E454" s="597"/>
      <c r="F454" s="597"/>
      <c r="G454" s="597"/>
      <c r="H454" s="597"/>
      <c r="I454" s="597"/>
      <c r="J454" s="597"/>
      <c r="K454" s="597"/>
      <c r="L454" s="597"/>
      <c r="M454" s="597"/>
      <c r="N454" s="597"/>
      <c r="O454" s="597"/>
      <c r="P454" s="597"/>
      <c r="Q454" s="597"/>
      <c r="R454" s="597"/>
      <c r="S454" s="597"/>
      <c r="T454" s="592"/>
      <c r="U454" s="592"/>
      <c r="V454" s="592"/>
      <c r="W454" s="592"/>
      <c r="X454" s="592"/>
      <c r="Y454" s="592"/>
      <c r="Z454" s="592"/>
      <c r="AA454" s="592"/>
      <c r="AB454" s="592"/>
      <c r="AC454" s="592"/>
      <c r="AD454" s="592"/>
      <c r="AE454" s="592"/>
      <c r="AF454" s="592"/>
      <c r="AG454" s="592"/>
      <c r="AH454" s="592"/>
      <c r="AI454" s="592"/>
      <c r="AJ454" s="592"/>
      <c r="AK454" s="592"/>
      <c r="AL454" s="592"/>
      <c r="AM454" s="592"/>
      <c r="AN454" s="592"/>
      <c r="AO454" s="593"/>
    </row>
    <row r="455" spans="2:41" ht="12.75" customHeight="1">
      <c r="B455" s="597"/>
      <c r="C455" s="597"/>
      <c r="D455" s="597"/>
      <c r="E455" s="597"/>
      <c r="F455" s="597"/>
      <c r="G455" s="597"/>
      <c r="H455" s="597"/>
      <c r="I455" s="597"/>
      <c r="J455" s="597"/>
      <c r="K455" s="597"/>
      <c r="L455" s="597"/>
      <c r="M455" s="597"/>
      <c r="N455" s="597"/>
      <c r="O455" s="597"/>
      <c r="P455" s="597"/>
      <c r="Q455" s="597"/>
      <c r="R455" s="597"/>
      <c r="S455" s="597"/>
      <c r="T455" s="592"/>
      <c r="U455" s="592"/>
      <c r="V455" s="592"/>
      <c r="W455" s="592"/>
      <c r="X455" s="592"/>
      <c r="Y455" s="592"/>
      <c r="Z455" s="592"/>
      <c r="AA455" s="592"/>
      <c r="AB455" s="592"/>
      <c r="AC455" s="592"/>
      <c r="AD455" s="592"/>
      <c r="AE455" s="592"/>
      <c r="AF455" s="592"/>
      <c r="AG455" s="592"/>
      <c r="AH455" s="592"/>
      <c r="AI455" s="592"/>
      <c r="AJ455" s="592"/>
      <c r="AK455" s="592"/>
      <c r="AL455" s="592"/>
      <c r="AM455" s="592"/>
      <c r="AN455" s="592"/>
      <c r="AO455" s="593"/>
    </row>
    <row r="456" spans="2:41" ht="12.75" customHeight="1">
      <c r="B456" s="597"/>
      <c r="C456" s="597"/>
      <c r="D456" s="597"/>
      <c r="E456" s="597"/>
      <c r="F456" s="597"/>
      <c r="G456" s="597"/>
      <c r="H456" s="597"/>
      <c r="I456" s="597"/>
      <c r="J456" s="597"/>
      <c r="K456" s="597"/>
      <c r="L456" s="597"/>
      <c r="M456" s="597"/>
      <c r="N456" s="597"/>
      <c r="O456" s="597"/>
      <c r="P456" s="597"/>
      <c r="Q456" s="597"/>
      <c r="R456" s="597"/>
      <c r="S456" s="597"/>
      <c r="T456" s="592"/>
      <c r="U456" s="592"/>
      <c r="V456" s="592"/>
      <c r="W456" s="592"/>
      <c r="X456" s="592"/>
      <c r="Y456" s="592"/>
      <c r="Z456" s="592"/>
      <c r="AA456" s="592"/>
      <c r="AB456" s="592"/>
      <c r="AC456" s="592"/>
      <c r="AD456" s="592"/>
      <c r="AE456" s="592"/>
      <c r="AF456" s="592"/>
      <c r="AG456" s="592"/>
      <c r="AH456" s="592"/>
      <c r="AI456" s="592"/>
      <c r="AJ456" s="592"/>
      <c r="AK456" s="592"/>
      <c r="AL456" s="592"/>
      <c r="AM456" s="592"/>
      <c r="AN456" s="592"/>
      <c r="AO456" s="593"/>
    </row>
    <row r="457" spans="2:41" ht="12.75" customHeight="1">
      <c r="B457" s="597"/>
      <c r="C457" s="597"/>
      <c r="D457" s="597"/>
      <c r="E457" s="597"/>
      <c r="F457" s="597"/>
      <c r="G457" s="597"/>
      <c r="H457" s="597"/>
      <c r="I457" s="597"/>
      <c r="J457" s="597"/>
      <c r="K457" s="597"/>
      <c r="L457" s="597"/>
      <c r="M457" s="597"/>
      <c r="N457" s="597"/>
      <c r="O457" s="597"/>
      <c r="P457" s="597"/>
      <c r="Q457" s="597"/>
      <c r="R457" s="597"/>
      <c r="S457" s="597"/>
      <c r="T457" s="592"/>
      <c r="U457" s="592"/>
      <c r="V457" s="592"/>
      <c r="W457" s="592"/>
      <c r="X457" s="592"/>
      <c r="Y457" s="592"/>
      <c r="Z457" s="592"/>
      <c r="AA457" s="592"/>
      <c r="AB457" s="592"/>
      <c r="AC457" s="592"/>
      <c r="AD457" s="592"/>
      <c r="AE457" s="592"/>
      <c r="AF457" s="592"/>
      <c r="AG457" s="592"/>
      <c r="AH457" s="592"/>
      <c r="AI457" s="592"/>
      <c r="AJ457" s="592"/>
      <c r="AK457" s="592"/>
      <c r="AL457" s="592"/>
      <c r="AM457" s="592"/>
      <c r="AN457" s="592"/>
      <c r="AO457" s="593"/>
    </row>
    <row r="458" spans="2:41" ht="12.75" customHeight="1">
      <c r="B458" s="597"/>
      <c r="C458" s="597"/>
      <c r="D458" s="597"/>
      <c r="E458" s="597"/>
      <c r="F458" s="597"/>
      <c r="G458" s="597"/>
      <c r="H458" s="597"/>
      <c r="I458" s="597"/>
      <c r="J458" s="597"/>
      <c r="K458" s="597"/>
      <c r="L458" s="597"/>
      <c r="M458" s="597"/>
      <c r="N458" s="597"/>
      <c r="O458" s="597"/>
      <c r="P458" s="597"/>
      <c r="Q458" s="597"/>
      <c r="R458" s="597"/>
      <c r="S458" s="597"/>
      <c r="T458" s="592"/>
      <c r="U458" s="592"/>
      <c r="V458" s="592"/>
      <c r="W458" s="592"/>
      <c r="X458" s="592"/>
      <c r="Y458" s="592"/>
      <c r="Z458" s="592"/>
      <c r="AA458" s="592"/>
      <c r="AB458" s="592"/>
      <c r="AC458" s="592"/>
      <c r="AD458" s="592"/>
      <c r="AE458" s="592"/>
      <c r="AF458" s="592"/>
      <c r="AG458" s="592"/>
      <c r="AH458" s="592"/>
      <c r="AI458" s="592"/>
      <c r="AJ458" s="592"/>
      <c r="AK458" s="592"/>
      <c r="AL458" s="592"/>
      <c r="AM458" s="592"/>
      <c r="AN458" s="592"/>
      <c r="AO458" s="593"/>
    </row>
    <row r="459" spans="2:41" ht="12.75" customHeight="1">
      <c r="B459" s="597"/>
      <c r="C459" s="597"/>
      <c r="D459" s="597"/>
      <c r="E459" s="597"/>
      <c r="F459" s="597"/>
      <c r="G459" s="597"/>
      <c r="H459" s="597"/>
      <c r="I459" s="597"/>
      <c r="J459" s="597"/>
      <c r="K459" s="597"/>
      <c r="L459" s="597"/>
      <c r="M459" s="597"/>
      <c r="N459" s="597"/>
      <c r="O459" s="597"/>
      <c r="P459" s="597"/>
      <c r="Q459" s="597"/>
      <c r="R459" s="597"/>
      <c r="S459" s="597"/>
      <c r="T459" s="592"/>
      <c r="U459" s="592"/>
      <c r="V459" s="592"/>
      <c r="W459" s="592"/>
      <c r="X459" s="592"/>
      <c r="Y459" s="592"/>
      <c r="Z459" s="592"/>
      <c r="AA459" s="592"/>
      <c r="AB459" s="592"/>
      <c r="AC459" s="592"/>
      <c r="AD459" s="592"/>
      <c r="AE459" s="592"/>
      <c r="AF459" s="592"/>
      <c r="AG459" s="592"/>
      <c r="AH459" s="592"/>
      <c r="AI459" s="592"/>
      <c r="AJ459" s="592"/>
      <c r="AK459" s="592"/>
      <c r="AL459" s="592"/>
      <c r="AM459" s="592"/>
      <c r="AN459" s="592"/>
      <c r="AO459" s="593"/>
    </row>
    <row r="460" spans="2:41" ht="12.75" customHeight="1">
      <c r="B460" s="597"/>
      <c r="C460" s="597"/>
      <c r="D460" s="597"/>
      <c r="E460" s="597"/>
      <c r="F460" s="597"/>
      <c r="G460" s="597"/>
      <c r="H460" s="597"/>
      <c r="I460" s="597"/>
      <c r="J460" s="597"/>
      <c r="K460" s="597"/>
      <c r="L460" s="597"/>
      <c r="M460" s="597"/>
      <c r="N460" s="597"/>
      <c r="O460" s="597"/>
      <c r="P460" s="597"/>
      <c r="Q460" s="597"/>
      <c r="R460" s="597"/>
      <c r="S460" s="597"/>
      <c r="T460" s="592"/>
      <c r="U460" s="592"/>
      <c r="V460" s="592"/>
      <c r="W460" s="592"/>
      <c r="X460" s="592"/>
      <c r="Y460" s="592"/>
      <c r="Z460" s="592"/>
      <c r="AA460" s="592"/>
      <c r="AB460" s="592"/>
      <c r="AC460" s="592"/>
      <c r="AD460" s="592"/>
      <c r="AE460" s="592"/>
      <c r="AF460" s="592"/>
      <c r="AG460" s="592"/>
      <c r="AH460" s="592"/>
      <c r="AI460" s="592"/>
      <c r="AJ460" s="592"/>
      <c r="AK460" s="592"/>
      <c r="AL460" s="592"/>
      <c r="AM460" s="592"/>
      <c r="AN460" s="592"/>
      <c r="AO460" s="593"/>
    </row>
    <row r="461" spans="2:41" ht="12.75" customHeight="1">
      <c r="B461" s="597"/>
      <c r="C461" s="597"/>
      <c r="D461" s="597"/>
      <c r="E461" s="597"/>
      <c r="F461" s="597"/>
      <c r="G461" s="597"/>
      <c r="H461" s="597"/>
      <c r="I461" s="597"/>
      <c r="J461" s="597"/>
      <c r="K461" s="597"/>
      <c r="L461" s="597"/>
      <c r="M461" s="597"/>
      <c r="N461" s="597"/>
      <c r="O461" s="597"/>
      <c r="P461" s="597"/>
      <c r="Q461" s="597"/>
      <c r="R461" s="597"/>
      <c r="S461" s="597"/>
      <c r="T461" s="592"/>
      <c r="U461" s="592"/>
      <c r="V461" s="592"/>
      <c r="W461" s="592"/>
      <c r="X461" s="592"/>
      <c r="Y461" s="592"/>
      <c r="Z461" s="592"/>
      <c r="AA461" s="592"/>
      <c r="AB461" s="592"/>
      <c r="AC461" s="592"/>
      <c r="AD461" s="592"/>
      <c r="AE461" s="592"/>
      <c r="AF461" s="592"/>
      <c r="AG461" s="592"/>
      <c r="AH461" s="592"/>
      <c r="AI461" s="592"/>
      <c r="AJ461" s="592"/>
      <c r="AK461" s="592"/>
      <c r="AL461" s="592"/>
      <c r="AM461" s="592"/>
      <c r="AN461" s="592"/>
      <c r="AO461" s="593"/>
    </row>
    <row r="462" spans="2:41" ht="12.75" customHeight="1">
      <c r="B462" s="597"/>
      <c r="C462" s="597"/>
      <c r="D462" s="597"/>
      <c r="E462" s="597"/>
      <c r="F462" s="597"/>
      <c r="G462" s="597"/>
      <c r="H462" s="597"/>
      <c r="I462" s="597"/>
      <c r="J462" s="597"/>
      <c r="K462" s="597"/>
      <c r="L462" s="597"/>
      <c r="M462" s="597"/>
      <c r="N462" s="597"/>
      <c r="O462" s="597"/>
      <c r="P462" s="597"/>
      <c r="Q462" s="597"/>
      <c r="R462" s="597"/>
      <c r="S462" s="597"/>
      <c r="T462" s="592"/>
      <c r="U462" s="592"/>
      <c r="V462" s="592"/>
      <c r="W462" s="592"/>
      <c r="X462" s="592"/>
      <c r="Y462" s="592"/>
      <c r="Z462" s="592"/>
      <c r="AA462" s="592"/>
      <c r="AB462" s="592"/>
      <c r="AC462" s="592"/>
      <c r="AD462" s="592"/>
      <c r="AE462" s="592"/>
      <c r="AF462" s="592"/>
      <c r="AG462" s="592"/>
      <c r="AH462" s="592"/>
      <c r="AI462" s="592"/>
      <c r="AJ462" s="592"/>
      <c r="AK462" s="592"/>
      <c r="AL462" s="592"/>
      <c r="AM462" s="592"/>
      <c r="AN462" s="592"/>
      <c r="AO462" s="593"/>
    </row>
    <row r="463" spans="2:41" ht="12.75" customHeight="1">
      <c r="B463" s="597"/>
      <c r="C463" s="597"/>
      <c r="D463" s="597"/>
      <c r="E463" s="597"/>
      <c r="F463" s="597"/>
      <c r="G463" s="597"/>
      <c r="H463" s="597"/>
      <c r="I463" s="597"/>
      <c r="J463" s="597"/>
      <c r="K463" s="597"/>
      <c r="L463" s="597"/>
      <c r="M463" s="597"/>
      <c r="N463" s="597"/>
      <c r="O463" s="597"/>
      <c r="P463" s="597"/>
      <c r="Q463" s="597"/>
      <c r="R463" s="597"/>
      <c r="S463" s="597"/>
      <c r="T463" s="592"/>
      <c r="U463" s="592"/>
      <c r="V463" s="592"/>
      <c r="W463" s="592"/>
      <c r="X463" s="592"/>
      <c r="Y463" s="592"/>
      <c r="Z463" s="592"/>
      <c r="AA463" s="592"/>
      <c r="AB463" s="592"/>
      <c r="AC463" s="592"/>
      <c r="AD463" s="592"/>
      <c r="AE463" s="592"/>
      <c r="AF463" s="592"/>
      <c r="AG463" s="592"/>
      <c r="AH463" s="592"/>
      <c r="AI463" s="592"/>
      <c r="AJ463" s="592"/>
      <c r="AK463" s="592"/>
      <c r="AL463" s="592"/>
      <c r="AM463" s="592"/>
      <c r="AN463" s="592"/>
      <c r="AO463" s="593"/>
    </row>
    <row r="464" spans="2:41" ht="12.75" customHeight="1">
      <c r="B464" s="597"/>
      <c r="C464" s="597"/>
      <c r="D464" s="597"/>
      <c r="E464" s="597"/>
      <c r="F464" s="597"/>
      <c r="G464" s="597"/>
      <c r="H464" s="597"/>
      <c r="I464" s="597"/>
      <c r="J464" s="597"/>
      <c r="K464" s="597"/>
      <c r="L464" s="597"/>
      <c r="M464" s="597"/>
      <c r="N464" s="597"/>
      <c r="O464" s="597"/>
      <c r="P464" s="597"/>
      <c r="Q464" s="597"/>
      <c r="R464" s="597"/>
      <c r="S464" s="597"/>
      <c r="T464" s="592"/>
      <c r="U464" s="592"/>
      <c r="V464" s="592"/>
      <c r="W464" s="592"/>
      <c r="X464" s="592"/>
      <c r="Y464" s="592"/>
      <c r="Z464" s="592"/>
      <c r="AA464" s="592"/>
      <c r="AB464" s="592"/>
      <c r="AC464" s="592"/>
      <c r="AD464" s="592"/>
      <c r="AE464" s="592"/>
      <c r="AF464" s="592"/>
      <c r="AG464" s="592"/>
      <c r="AH464" s="592"/>
      <c r="AI464" s="592"/>
      <c r="AJ464" s="592"/>
      <c r="AK464" s="592"/>
      <c r="AL464" s="592"/>
      <c r="AM464" s="592"/>
      <c r="AN464" s="592"/>
      <c r="AO464" s="593"/>
    </row>
    <row r="465" spans="2:41" ht="12.75" customHeight="1">
      <c r="B465" s="597"/>
      <c r="C465" s="597"/>
      <c r="D465" s="597"/>
      <c r="E465" s="597"/>
      <c r="F465" s="597"/>
      <c r="G465" s="597"/>
      <c r="H465" s="597"/>
      <c r="I465" s="597"/>
      <c r="J465" s="597"/>
      <c r="K465" s="597"/>
      <c r="L465" s="597"/>
      <c r="M465" s="597"/>
      <c r="N465" s="597"/>
      <c r="O465" s="597"/>
      <c r="P465" s="597"/>
      <c r="Q465" s="597"/>
      <c r="R465" s="597"/>
      <c r="S465" s="597"/>
      <c r="T465" s="592"/>
      <c r="U465" s="592"/>
      <c r="V465" s="592"/>
      <c r="W465" s="592"/>
      <c r="X465" s="592"/>
      <c r="Y465" s="592"/>
      <c r="Z465" s="592"/>
      <c r="AA465" s="592"/>
      <c r="AB465" s="592"/>
      <c r="AC465" s="592"/>
      <c r="AD465" s="592"/>
      <c r="AE465" s="592"/>
      <c r="AF465" s="592"/>
      <c r="AG465" s="592"/>
      <c r="AH465" s="592"/>
      <c r="AI465" s="592"/>
      <c r="AJ465" s="592"/>
      <c r="AK465" s="592"/>
      <c r="AL465" s="592"/>
      <c r="AM465" s="592"/>
      <c r="AN465" s="592"/>
      <c r="AO465" s="593"/>
    </row>
    <row r="466" spans="2:41" ht="12.75" customHeight="1">
      <c r="B466" s="597"/>
      <c r="C466" s="597"/>
      <c r="D466" s="597"/>
      <c r="E466" s="597"/>
      <c r="F466" s="597"/>
      <c r="G466" s="597"/>
      <c r="H466" s="597"/>
      <c r="I466" s="597"/>
      <c r="J466" s="597"/>
      <c r="K466" s="597"/>
      <c r="L466" s="597"/>
      <c r="M466" s="597"/>
      <c r="N466" s="597"/>
      <c r="O466" s="597"/>
      <c r="P466" s="597"/>
      <c r="Q466" s="597"/>
      <c r="R466" s="597"/>
      <c r="S466" s="597"/>
      <c r="T466" s="592"/>
      <c r="U466" s="592"/>
      <c r="V466" s="592"/>
      <c r="W466" s="592"/>
      <c r="X466" s="592"/>
      <c r="Y466" s="592"/>
      <c r="Z466" s="592"/>
      <c r="AA466" s="592"/>
      <c r="AB466" s="592"/>
      <c r="AC466" s="592"/>
      <c r="AD466" s="592"/>
      <c r="AE466" s="592"/>
      <c r="AF466" s="592"/>
      <c r="AG466" s="592"/>
      <c r="AH466" s="592"/>
      <c r="AI466" s="592"/>
      <c r="AJ466" s="592"/>
      <c r="AK466" s="592"/>
      <c r="AL466" s="592"/>
      <c r="AM466" s="592"/>
      <c r="AN466" s="592"/>
      <c r="AO466" s="593"/>
    </row>
    <row r="467" spans="2:41" ht="12.75" customHeight="1">
      <c r="B467" s="597"/>
      <c r="C467" s="597"/>
      <c r="D467" s="597"/>
      <c r="E467" s="597"/>
      <c r="F467" s="597"/>
      <c r="G467" s="597"/>
      <c r="H467" s="597"/>
      <c r="I467" s="597"/>
      <c r="J467" s="597"/>
      <c r="K467" s="597"/>
      <c r="L467" s="597"/>
      <c r="M467" s="597"/>
      <c r="N467" s="597"/>
      <c r="O467" s="597"/>
      <c r="P467" s="597"/>
      <c r="Q467" s="597"/>
      <c r="R467" s="597"/>
      <c r="S467" s="597"/>
      <c r="T467" s="592"/>
      <c r="U467" s="592"/>
      <c r="V467" s="592"/>
      <c r="W467" s="592"/>
      <c r="X467" s="592"/>
      <c r="Y467" s="592"/>
      <c r="Z467" s="592"/>
      <c r="AA467" s="592"/>
      <c r="AB467" s="592"/>
      <c r="AC467" s="592"/>
      <c r="AD467" s="592"/>
      <c r="AE467" s="592"/>
      <c r="AF467" s="592"/>
      <c r="AG467" s="592"/>
      <c r="AH467" s="592"/>
      <c r="AI467" s="592"/>
      <c r="AJ467" s="592"/>
      <c r="AK467" s="592"/>
      <c r="AL467" s="592"/>
      <c r="AM467" s="592"/>
      <c r="AN467" s="592"/>
      <c r="AO467" s="593"/>
    </row>
    <row r="468" spans="2:41" ht="12.75" customHeight="1">
      <c r="B468" s="597"/>
      <c r="C468" s="597"/>
      <c r="D468" s="597"/>
      <c r="E468" s="597"/>
      <c r="F468" s="597"/>
      <c r="G468" s="597"/>
      <c r="H468" s="597"/>
      <c r="I468" s="597"/>
      <c r="J468" s="597"/>
      <c r="K468" s="597"/>
      <c r="L468" s="597"/>
      <c r="M468" s="597"/>
      <c r="N468" s="597"/>
      <c r="O468" s="597"/>
      <c r="P468" s="597"/>
      <c r="Q468" s="597"/>
      <c r="R468" s="597"/>
      <c r="S468" s="597"/>
      <c r="T468" s="592"/>
      <c r="U468" s="592"/>
      <c r="V468" s="592"/>
      <c r="W468" s="592"/>
      <c r="X468" s="592"/>
      <c r="Y468" s="592"/>
      <c r="Z468" s="592"/>
      <c r="AA468" s="592"/>
      <c r="AB468" s="592"/>
      <c r="AC468" s="592"/>
      <c r="AD468" s="592"/>
      <c r="AE468" s="592"/>
      <c r="AF468" s="592"/>
      <c r="AG468" s="592"/>
      <c r="AH468" s="592"/>
      <c r="AI468" s="592"/>
      <c r="AJ468" s="592"/>
      <c r="AK468" s="592"/>
      <c r="AL468" s="592"/>
      <c r="AM468" s="592"/>
      <c r="AN468" s="592"/>
      <c r="AO468" s="593"/>
    </row>
    <row r="469" spans="2:41" ht="12.75" customHeight="1">
      <c r="B469" s="597"/>
      <c r="C469" s="597"/>
      <c r="D469" s="597"/>
      <c r="E469" s="597"/>
      <c r="F469" s="597"/>
      <c r="G469" s="597"/>
      <c r="H469" s="597"/>
      <c r="I469" s="597"/>
      <c r="J469" s="597"/>
      <c r="K469" s="597"/>
      <c r="L469" s="597"/>
      <c r="M469" s="597"/>
      <c r="N469" s="597"/>
      <c r="O469" s="597"/>
      <c r="P469" s="597"/>
      <c r="Q469" s="597"/>
      <c r="R469" s="597"/>
      <c r="S469" s="597"/>
      <c r="T469" s="592"/>
      <c r="U469" s="592"/>
      <c r="V469" s="592"/>
      <c r="W469" s="592"/>
      <c r="X469" s="592"/>
      <c r="Y469" s="592"/>
      <c r="Z469" s="592"/>
      <c r="AA469" s="592"/>
      <c r="AB469" s="592"/>
      <c r="AC469" s="592"/>
      <c r="AD469" s="592"/>
      <c r="AE469" s="592"/>
      <c r="AF469" s="592"/>
      <c r="AG469" s="592"/>
      <c r="AH469" s="592"/>
      <c r="AI469" s="592"/>
      <c r="AJ469" s="592"/>
      <c r="AK469" s="592"/>
      <c r="AL469" s="592"/>
      <c r="AM469" s="592"/>
      <c r="AN469" s="592"/>
      <c r="AO469" s="593"/>
    </row>
    <row r="470" spans="2:41" ht="12.75" customHeight="1">
      <c r="B470" s="597"/>
      <c r="C470" s="597"/>
      <c r="D470" s="597"/>
      <c r="E470" s="597"/>
      <c r="F470" s="597"/>
      <c r="G470" s="597"/>
      <c r="H470" s="597"/>
      <c r="I470" s="597"/>
      <c r="J470" s="597"/>
      <c r="K470" s="597"/>
      <c r="L470" s="597"/>
      <c r="M470" s="597"/>
      <c r="N470" s="597"/>
      <c r="O470" s="597"/>
      <c r="P470" s="597"/>
      <c r="Q470" s="597"/>
      <c r="R470" s="597"/>
      <c r="S470" s="597"/>
      <c r="T470" s="592"/>
      <c r="U470" s="592"/>
      <c r="V470" s="592"/>
      <c r="W470" s="592"/>
      <c r="X470" s="592"/>
      <c r="Y470" s="592"/>
      <c r="Z470" s="592"/>
      <c r="AA470" s="592"/>
      <c r="AB470" s="592"/>
      <c r="AC470" s="592"/>
      <c r="AD470" s="592"/>
      <c r="AE470" s="592"/>
      <c r="AF470" s="592"/>
      <c r="AG470" s="592"/>
      <c r="AH470" s="592"/>
      <c r="AI470" s="592"/>
      <c r="AJ470" s="592"/>
      <c r="AK470" s="592"/>
      <c r="AL470" s="592"/>
      <c r="AM470" s="592"/>
      <c r="AN470" s="592"/>
      <c r="AO470" s="593"/>
    </row>
    <row r="471" spans="2:41" ht="12.75" customHeight="1">
      <c r="B471" s="597"/>
      <c r="C471" s="597"/>
      <c r="D471" s="597"/>
      <c r="E471" s="597"/>
      <c r="F471" s="597"/>
      <c r="G471" s="597"/>
      <c r="H471" s="597"/>
      <c r="I471" s="597"/>
      <c r="J471" s="597"/>
      <c r="K471" s="597"/>
      <c r="L471" s="597"/>
      <c r="M471" s="597"/>
      <c r="N471" s="597"/>
      <c r="O471" s="597"/>
      <c r="P471" s="597"/>
      <c r="Q471" s="597"/>
      <c r="R471" s="597"/>
      <c r="S471" s="597"/>
      <c r="T471" s="592"/>
      <c r="U471" s="592"/>
      <c r="V471" s="592"/>
      <c r="W471" s="592"/>
      <c r="X471" s="592"/>
      <c r="Y471" s="592"/>
      <c r="Z471" s="592"/>
      <c r="AA471" s="592"/>
      <c r="AB471" s="592"/>
      <c r="AC471" s="592"/>
      <c r="AD471" s="592"/>
      <c r="AE471" s="592"/>
      <c r="AF471" s="592"/>
      <c r="AG471" s="592"/>
      <c r="AH471" s="592"/>
      <c r="AI471" s="592"/>
      <c r="AJ471" s="592"/>
      <c r="AK471" s="592"/>
      <c r="AL471" s="592"/>
      <c r="AM471" s="592"/>
      <c r="AN471" s="592"/>
      <c r="AO471" s="593"/>
    </row>
    <row r="472" spans="2:41" ht="12.75" customHeight="1">
      <c r="B472" s="597"/>
      <c r="C472" s="597"/>
      <c r="D472" s="597"/>
      <c r="E472" s="597"/>
      <c r="F472" s="597"/>
      <c r="G472" s="597"/>
      <c r="H472" s="597"/>
      <c r="I472" s="597"/>
      <c r="J472" s="597"/>
      <c r="K472" s="597"/>
      <c r="L472" s="597"/>
      <c r="M472" s="597"/>
      <c r="N472" s="597"/>
      <c r="O472" s="597"/>
      <c r="P472" s="597"/>
      <c r="Q472" s="597"/>
      <c r="R472" s="597"/>
      <c r="S472" s="597"/>
      <c r="T472" s="592"/>
      <c r="U472" s="592"/>
      <c r="V472" s="592"/>
      <c r="W472" s="592"/>
      <c r="X472" s="592"/>
      <c r="Y472" s="592"/>
      <c r="Z472" s="592"/>
      <c r="AA472" s="592"/>
      <c r="AB472" s="592"/>
      <c r="AC472" s="592"/>
      <c r="AD472" s="592"/>
      <c r="AE472" s="592"/>
      <c r="AF472" s="592"/>
      <c r="AG472" s="592"/>
      <c r="AH472" s="592"/>
      <c r="AI472" s="592"/>
      <c r="AJ472" s="592"/>
      <c r="AK472" s="592"/>
      <c r="AL472" s="592"/>
      <c r="AM472" s="592"/>
      <c r="AN472" s="592"/>
      <c r="AO472" s="593"/>
    </row>
    <row r="473" spans="2:41" ht="12.75" customHeight="1">
      <c r="B473" s="597"/>
      <c r="C473" s="597"/>
      <c r="D473" s="597"/>
      <c r="E473" s="597"/>
      <c r="F473" s="597"/>
      <c r="G473" s="597"/>
      <c r="H473" s="597"/>
      <c r="I473" s="597"/>
      <c r="J473" s="597"/>
      <c r="K473" s="597"/>
      <c r="L473" s="597"/>
      <c r="M473" s="597"/>
      <c r="N473" s="597"/>
      <c r="O473" s="597"/>
      <c r="P473" s="597"/>
      <c r="Q473" s="597"/>
      <c r="R473" s="597"/>
      <c r="S473" s="597"/>
      <c r="T473" s="592"/>
      <c r="U473" s="592"/>
      <c r="V473" s="592"/>
      <c r="W473" s="592"/>
      <c r="X473" s="592"/>
      <c r="Y473" s="592"/>
      <c r="Z473" s="592"/>
      <c r="AA473" s="592"/>
      <c r="AB473" s="592"/>
      <c r="AC473" s="592"/>
      <c r="AD473" s="592"/>
      <c r="AE473" s="592"/>
      <c r="AF473" s="592"/>
      <c r="AG473" s="592"/>
      <c r="AH473" s="592"/>
      <c r="AI473" s="592"/>
      <c r="AJ473" s="592"/>
      <c r="AK473" s="592"/>
      <c r="AL473" s="592"/>
      <c r="AM473" s="592"/>
      <c r="AN473" s="592"/>
      <c r="AO473" s="593"/>
    </row>
    <row r="474" spans="2:41" ht="12.75" customHeight="1">
      <c r="B474" s="597"/>
      <c r="C474" s="597"/>
      <c r="D474" s="597"/>
      <c r="E474" s="597"/>
      <c r="F474" s="597"/>
      <c r="G474" s="597"/>
      <c r="H474" s="597"/>
      <c r="I474" s="597"/>
      <c r="J474" s="597"/>
      <c r="K474" s="597"/>
      <c r="L474" s="597"/>
      <c r="M474" s="597"/>
      <c r="N474" s="597"/>
      <c r="O474" s="597"/>
      <c r="P474" s="597"/>
      <c r="Q474" s="597"/>
      <c r="R474" s="597"/>
      <c r="S474" s="597"/>
      <c r="T474" s="592"/>
      <c r="U474" s="592"/>
      <c r="V474" s="592"/>
      <c r="W474" s="592"/>
      <c r="X474" s="592"/>
      <c r="Y474" s="592"/>
      <c r="Z474" s="592"/>
      <c r="AA474" s="592"/>
      <c r="AB474" s="592"/>
      <c r="AC474" s="592"/>
      <c r="AD474" s="592"/>
      <c r="AE474" s="592"/>
      <c r="AF474" s="592"/>
      <c r="AG474" s="592"/>
      <c r="AH474" s="592"/>
      <c r="AI474" s="592"/>
      <c r="AJ474" s="592"/>
      <c r="AK474" s="592"/>
      <c r="AL474" s="592"/>
      <c r="AM474" s="592"/>
      <c r="AN474" s="592"/>
      <c r="AO474" s="593"/>
    </row>
    <row r="475" spans="2:41" ht="12.75" customHeight="1">
      <c r="B475" s="597"/>
      <c r="C475" s="597"/>
      <c r="D475" s="597"/>
      <c r="E475" s="597"/>
      <c r="F475" s="597"/>
      <c r="G475" s="597"/>
      <c r="H475" s="597"/>
      <c r="I475" s="597"/>
      <c r="J475" s="597"/>
      <c r="K475" s="597"/>
      <c r="L475" s="597"/>
      <c r="M475" s="597"/>
      <c r="N475" s="597"/>
      <c r="O475" s="597"/>
      <c r="P475" s="597"/>
      <c r="Q475" s="597"/>
      <c r="R475" s="597"/>
      <c r="S475" s="597"/>
      <c r="T475" s="592"/>
      <c r="U475" s="592"/>
      <c r="V475" s="592"/>
      <c r="W475" s="592"/>
      <c r="X475" s="592"/>
      <c r="Y475" s="592"/>
      <c r="Z475" s="592"/>
      <c r="AA475" s="592"/>
      <c r="AB475" s="592"/>
      <c r="AC475" s="592"/>
      <c r="AD475" s="592"/>
      <c r="AE475" s="592"/>
      <c r="AF475" s="592"/>
      <c r="AG475" s="592"/>
      <c r="AH475" s="592"/>
      <c r="AI475" s="592"/>
      <c r="AJ475" s="592"/>
      <c r="AK475" s="592"/>
      <c r="AL475" s="592"/>
      <c r="AM475" s="592"/>
      <c r="AN475" s="592"/>
      <c r="AO475" s="593"/>
    </row>
    <row r="476" spans="2:41" ht="12.75" customHeight="1">
      <c r="B476" s="597"/>
      <c r="C476" s="597"/>
      <c r="D476" s="597"/>
      <c r="E476" s="597"/>
      <c r="F476" s="597"/>
      <c r="G476" s="597"/>
      <c r="H476" s="597"/>
      <c r="I476" s="597"/>
      <c r="J476" s="597"/>
      <c r="K476" s="597"/>
      <c r="L476" s="597"/>
      <c r="M476" s="597"/>
      <c r="N476" s="597"/>
      <c r="O476" s="597"/>
      <c r="P476" s="597"/>
      <c r="Q476" s="597"/>
      <c r="R476" s="597"/>
      <c r="S476" s="597"/>
      <c r="T476" s="592"/>
      <c r="U476" s="592"/>
      <c r="V476" s="592"/>
      <c r="W476" s="592"/>
      <c r="X476" s="592"/>
      <c r="Y476" s="592"/>
      <c r="Z476" s="592"/>
      <c r="AA476" s="592"/>
      <c r="AB476" s="592"/>
      <c r="AC476" s="592"/>
      <c r="AD476" s="592"/>
      <c r="AE476" s="592"/>
      <c r="AF476" s="592"/>
      <c r="AG476" s="592"/>
      <c r="AH476" s="592"/>
      <c r="AI476" s="592"/>
      <c r="AJ476" s="592"/>
      <c r="AK476" s="592"/>
      <c r="AL476" s="592"/>
      <c r="AM476" s="592"/>
      <c r="AN476" s="592"/>
      <c r="AO476" s="593"/>
    </row>
    <row r="477" spans="2:41" ht="12.75" customHeight="1">
      <c r="B477" s="597"/>
      <c r="C477" s="597"/>
      <c r="D477" s="597"/>
      <c r="E477" s="597"/>
      <c r="F477" s="597"/>
      <c r="G477" s="597"/>
      <c r="H477" s="597"/>
      <c r="I477" s="597"/>
      <c r="J477" s="597"/>
      <c r="K477" s="597"/>
      <c r="L477" s="597"/>
      <c r="M477" s="597"/>
      <c r="N477" s="597"/>
      <c r="O477" s="597"/>
      <c r="P477" s="597"/>
      <c r="Q477" s="597"/>
      <c r="R477" s="597"/>
      <c r="S477" s="597"/>
      <c r="T477" s="592"/>
      <c r="U477" s="592"/>
      <c r="V477" s="592"/>
      <c r="W477" s="592"/>
      <c r="X477" s="592"/>
      <c r="Y477" s="592"/>
      <c r="Z477" s="592"/>
      <c r="AA477" s="592"/>
      <c r="AB477" s="592"/>
      <c r="AC477" s="592"/>
      <c r="AD477" s="592"/>
      <c r="AE477" s="592"/>
      <c r="AF477" s="592"/>
      <c r="AG477" s="592"/>
      <c r="AH477" s="592"/>
      <c r="AI477" s="592"/>
      <c r="AJ477" s="592"/>
      <c r="AK477" s="592"/>
      <c r="AL477" s="592"/>
      <c r="AM477" s="592"/>
      <c r="AN477" s="592"/>
      <c r="AO477" s="593"/>
    </row>
    <row r="478" spans="2:41" ht="12.75" customHeight="1">
      <c r="B478" s="597"/>
      <c r="C478" s="597"/>
      <c r="D478" s="597"/>
      <c r="E478" s="597"/>
      <c r="F478" s="597"/>
      <c r="G478" s="597"/>
      <c r="H478" s="597"/>
      <c r="I478" s="597"/>
      <c r="J478" s="597"/>
      <c r="K478" s="597"/>
      <c r="L478" s="597"/>
      <c r="M478" s="597"/>
      <c r="N478" s="597"/>
      <c r="O478" s="597"/>
      <c r="P478" s="597"/>
      <c r="Q478" s="597"/>
      <c r="R478" s="597"/>
      <c r="S478" s="597"/>
      <c r="T478" s="592"/>
      <c r="U478" s="592"/>
      <c r="V478" s="592"/>
      <c r="W478" s="592"/>
      <c r="X478" s="592"/>
      <c r="Y478" s="592"/>
      <c r="Z478" s="592"/>
      <c r="AA478" s="592"/>
      <c r="AB478" s="592"/>
      <c r="AC478" s="592"/>
      <c r="AD478" s="592"/>
      <c r="AE478" s="592"/>
      <c r="AF478" s="592"/>
      <c r="AG478" s="592"/>
      <c r="AH478" s="592"/>
      <c r="AI478" s="592"/>
      <c r="AJ478" s="592"/>
      <c r="AK478" s="592"/>
      <c r="AL478" s="592"/>
      <c r="AM478" s="592"/>
      <c r="AN478" s="592"/>
      <c r="AO478" s="593"/>
    </row>
    <row r="479" spans="2:41" ht="12.75" customHeight="1">
      <c r="B479" s="597"/>
      <c r="C479" s="597"/>
      <c r="D479" s="597"/>
      <c r="E479" s="597"/>
      <c r="F479" s="597"/>
      <c r="G479" s="597"/>
      <c r="H479" s="597"/>
      <c r="I479" s="597"/>
      <c r="J479" s="597"/>
      <c r="K479" s="597"/>
      <c r="L479" s="597"/>
      <c r="M479" s="597"/>
      <c r="N479" s="597"/>
      <c r="O479" s="597"/>
      <c r="P479" s="597"/>
      <c r="Q479" s="597"/>
      <c r="R479" s="597"/>
      <c r="S479" s="597"/>
      <c r="T479" s="592"/>
      <c r="U479" s="592"/>
      <c r="V479" s="592"/>
      <c r="W479" s="592"/>
      <c r="X479" s="592"/>
      <c r="Y479" s="592"/>
      <c r="Z479" s="592"/>
      <c r="AA479" s="592"/>
      <c r="AB479" s="592"/>
      <c r="AC479" s="592"/>
      <c r="AD479" s="592"/>
      <c r="AE479" s="592"/>
      <c r="AF479" s="592"/>
      <c r="AG479" s="592"/>
      <c r="AH479" s="592"/>
      <c r="AI479" s="592"/>
      <c r="AJ479" s="592"/>
      <c r="AK479" s="592"/>
      <c r="AL479" s="592"/>
      <c r="AM479" s="592"/>
      <c r="AN479" s="592"/>
      <c r="AO479" s="593"/>
    </row>
    <row r="480" spans="2:41" ht="12.75" customHeight="1">
      <c r="B480" s="597"/>
      <c r="C480" s="597"/>
      <c r="D480" s="597"/>
      <c r="E480" s="597"/>
      <c r="F480" s="597"/>
      <c r="G480" s="597"/>
      <c r="H480" s="597"/>
      <c r="I480" s="597"/>
      <c r="J480" s="597"/>
      <c r="K480" s="597"/>
      <c r="L480" s="597"/>
      <c r="M480" s="597"/>
      <c r="N480" s="597"/>
      <c r="O480" s="597"/>
      <c r="P480" s="597"/>
      <c r="Q480" s="597"/>
      <c r="R480" s="597"/>
      <c r="S480" s="597"/>
      <c r="T480" s="592"/>
      <c r="U480" s="592"/>
      <c r="V480" s="592"/>
      <c r="W480" s="592"/>
      <c r="X480" s="592"/>
      <c r="Y480" s="592"/>
      <c r="Z480" s="592"/>
      <c r="AA480" s="592"/>
      <c r="AB480" s="592"/>
      <c r="AC480" s="592"/>
      <c r="AD480" s="592"/>
      <c r="AE480" s="592"/>
      <c r="AF480" s="592"/>
      <c r="AG480" s="592"/>
      <c r="AH480" s="592"/>
      <c r="AI480" s="592"/>
      <c r="AJ480" s="592"/>
      <c r="AK480" s="592"/>
      <c r="AL480" s="592"/>
      <c r="AM480" s="592"/>
      <c r="AN480" s="592"/>
      <c r="AO480" s="593"/>
    </row>
    <row r="481" spans="2:41" ht="12.75" customHeight="1">
      <c r="B481" s="597"/>
      <c r="C481" s="597"/>
      <c r="D481" s="597"/>
      <c r="E481" s="597"/>
      <c r="F481" s="597"/>
      <c r="G481" s="597"/>
      <c r="H481" s="597"/>
      <c r="I481" s="597"/>
      <c r="J481" s="597"/>
      <c r="K481" s="597"/>
      <c r="L481" s="597"/>
      <c r="M481" s="597"/>
      <c r="N481" s="597"/>
      <c r="O481" s="597"/>
      <c r="P481" s="597"/>
      <c r="Q481" s="597"/>
      <c r="R481" s="597"/>
      <c r="S481" s="597"/>
      <c r="T481" s="592"/>
      <c r="U481" s="592"/>
      <c r="V481" s="592"/>
      <c r="W481" s="592"/>
      <c r="X481" s="592"/>
      <c r="Y481" s="592"/>
      <c r="Z481" s="592"/>
      <c r="AA481" s="592"/>
      <c r="AB481" s="592"/>
      <c r="AC481" s="592"/>
      <c r="AD481" s="592"/>
      <c r="AE481" s="592"/>
      <c r="AF481" s="592"/>
      <c r="AG481" s="592"/>
      <c r="AH481" s="592"/>
      <c r="AI481" s="592"/>
      <c r="AJ481" s="592"/>
      <c r="AK481" s="592"/>
      <c r="AL481" s="592"/>
      <c r="AM481" s="592"/>
      <c r="AN481" s="592"/>
      <c r="AO481" s="593"/>
    </row>
    <row r="482" spans="2:41" ht="12.75" customHeight="1">
      <c r="B482" s="597"/>
      <c r="C482" s="597"/>
      <c r="D482" s="597"/>
      <c r="E482" s="597"/>
      <c r="F482" s="597"/>
      <c r="G482" s="597"/>
      <c r="H482" s="597"/>
      <c r="I482" s="597"/>
      <c r="J482" s="597"/>
      <c r="K482" s="597"/>
      <c r="L482" s="597"/>
      <c r="M482" s="597"/>
      <c r="N482" s="597"/>
      <c r="O482" s="597"/>
      <c r="P482" s="597"/>
      <c r="Q482" s="597"/>
      <c r="R482" s="597"/>
      <c r="S482" s="597"/>
      <c r="T482" s="592"/>
      <c r="U482" s="592"/>
      <c r="V482" s="592"/>
      <c r="W482" s="592"/>
      <c r="X482" s="592"/>
      <c r="Y482" s="592"/>
      <c r="Z482" s="592"/>
      <c r="AA482" s="592"/>
      <c r="AB482" s="592"/>
      <c r="AC482" s="592"/>
      <c r="AD482" s="592"/>
      <c r="AE482" s="592"/>
      <c r="AF482" s="592"/>
      <c r="AG482" s="592"/>
      <c r="AH482" s="592"/>
      <c r="AI482" s="592"/>
      <c r="AJ482" s="592"/>
      <c r="AK482" s="592"/>
      <c r="AL482" s="592"/>
      <c r="AM482" s="592"/>
      <c r="AN482" s="592"/>
      <c r="AO482" s="593"/>
    </row>
    <row r="483" spans="2:41" ht="12.75" customHeight="1">
      <c r="B483" s="597"/>
      <c r="C483" s="597"/>
      <c r="D483" s="597"/>
      <c r="E483" s="597"/>
      <c r="F483" s="597"/>
      <c r="G483" s="597"/>
      <c r="H483" s="597"/>
      <c r="I483" s="597"/>
      <c r="J483" s="597"/>
      <c r="K483" s="597"/>
      <c r="L483" s="597"/>
      <c r="M483" s="597"/>
      <c r="N483" s="597"/>
      <c r="O483" s="597"/>
      <c r="P483" s="597"/>
      <c r="Q483" s="597"/>
      <c r="R483" s="597"/>
      <c r="S483" s="597"/>
      <c r="T483" s="592"/>
      <c r="U483" s="592"/>
      <c r="V483" s="592"/>
      <c r="W483" s="592"/>
      <c r="X483" s="592"/>
      <c r="Y483" s="592"/>
      <c r="Z483" s="592"/>
      <c r="AA483" s="592"/>
      <c r="AB483" s="592"/>
      <c r="AC483" s="592"/>
      <c r="AD483" s="592"/>
      <c r="AE483" s="592"/>
      <c r="AF483" s="592"/>
      <c r="AG483" s="592"/>
      <c r="AH483" s="592"/>
      <c r="AI483" s="592"/>
      <c r="AJ483" s="592"/>
      <c r="AK483" s="592"/>
      <c r="AL483" s="592"/>
      <c r="AM483" s="592"/>
      <c r="AN483" s="592"/>
      <c r="AO483" s="593"/>
    </row>
    <row r="484" spans="2:41" ht="12.75" customHeight="1">
      <c r="B484" s="597"/>
      <c r="C484" s="597"/>
      <c r="D484" s="597"/>
      <c r="E484" s="597"/>
      <c r="F484" s="597"/>
      <c r="G484" s="597"/>
      <c r="H484" s="597"/>
      <c r="I484" s="597"/>
      <c r="J484" s="597"/>
      <c r="K484" s="597"/>
      <c r="L484" s="597"/>
      <c r="M484" s="597"/>
      <c r="N484" s="597"/>
      <c r="O484" s="597"/>
      <c r="P484" s="597"/>
      <c r="Q484" s="597"/>
      <c r="R484" s="597"/>
      <c r="S484" s="597"/>
      <c r="T484" s="592"/>
      <c r="U484" s="592"/>
      <c r="V484" s="592"/>
      <c r="W484" s="592"/>
      <c r="X484" s="592"/>
      <c r="Y484" s="592"/>
      <c r="Z484" s="592"/>
      <c r="AA484" s="592"/>
      <c r="AB484" s="592"/>
      <c r="AC484" s="592"/>
      <c r="AD484" s="592"/>
      <c r="AE484" s="592"/>
      <c r="AF484" s="592"/>
      <c r="AG484" s="592"/>
      <c r="AH484" s="592"/>
      <c r="AI484" s="592"/>
      <c r="AJ484" s="592"/>
      <c r="AK484" s="592"/>
      <c r="AL484" s="592"/>
      <c r="AM484" s="592"/>
      <c r="AN484" s="592"/>
      <c r="AO484" s="593"/>
    </row>
    <row r="485" spans="2:41" ht="12.75" customHeight="1">
      <c r="B485" s="597"/>
      <c r="C485" s="597"/>
      <c r="D485" s="597"/>
      <c r="E485" s="597"/>
      <c r="F485" s="597"/>
      <c r="G485" s="597"/>
      <c r="H485" s="597"/>
      <c r="I485" s="597"/>
      <c r="J485" s="597"/>
      <c r="K485" s="597"/>
      <c r="L485" s="597"/>
      <c r="M485" s="597"/>
      <c r="N485" s="597"/>
      <c r="O485" s="597"/>
      <c r="P485" s="597"/>
      <c r="Q485" s="597"/>
      <c r="R485" s="597"/>
      <c r="S485" s="597"/>
      <c r="T485" s="592"/>
      <c r="U485" s="592"/>
      <c r="V485" s="592"/>
      <c r="W485" s="592"/>
      <c r="X485" s="592"/>
      <c r="Y485" s="592"/>
      <c r="Z485" s="592"/>
      <c r="AA485" s="592"/>
      <c r="AB485" s="592"/>
      <c r="AC485" s="592"/>
      <c r="AD485" s="592"/>
      <c r="AE485" s="592"/>
      <c r="AF485" s="592"/>
      <c r="AG485" s="592"/>
      <c r="AH485" s="592"/>
      <c r="AI485" s="592"/>
      <c r="AJ485" s="592"/>
      <c r="AK485" s="592"/>
      <c r="AL485" s="592"/>
      <c r="AM485" s="592"/>
      <c r="AN485" s="592"/>
      <c r="AO485" s="593"/>
    </row>
    <row r="486" spans="2:41" ht="12.75" customHeight="1">
      <c r="B486" s="597"/>
      <c r="C486" s="597"/>
      <c r="D486" s="597"/>
      <c r="E486" s="597"/>
      <c r="F486" s="597"/>
      <c r="G486" s="597"/>
      <c r="H486" s="597"/>
      <c r="I486" s="597"/>
      <c r="J486" s="597"/>
      <c r="K486" s="597"/>
      <c r="L486" s="597"/>
      <c r="M486" s="597"/>
      <c r="N486" s="597"/>
      <c r="O486" s="597"/>
      <c r="P486" s="597"/>
      <c r="Q486" s="597"/>
      <c r="R486" s="597"/>
      <c r="S486" s="597"/>
      <c r="T486" s="592"/>
      <c r="U486" s="592"/>
      <c r="V486" s="592"/>
      <c r="W486" s="592"/>
      <c r="X486" s="592"/>
      <c r="Y486" s="592"/>
      <c r="Z486" s="592"/>
      <c r="AA486" s="592"/>
      <c r="AB486" s="592"/>
      <c r="AC486" s="592"/>
      <c r="AD486" s="592"/>
      <c r="AE486" s="592"/>
      <c r="AF486" s="592"/>
      <c r="AG486" s="592"/>
      <c r="AH486" s="592"/>
      <c r="AI486" s="592"/>
      <c r="AJ486" s="592"/>
      <c r="AK486" s="592"/>
      <c r="AL486" s="592"/>
      <c r="AM486" s="592"/>
      <c r="AN486" s="592"/>
      <c r="AO486" s="593"/>
    </row>
    <row r="487" spans="2:41" ht="12.75" customHeight="1">
      <c r="B487" s="597"/>
      <c r="C487" s="597"/>
      <c r="D487" s="597"/>
      <c r="E487" s="597"/>
      <c r="F487" s="597"/>
      <c r="G487" s="597"/>
      <c r="H487" s="597"/>
      <c r="I487" s="597"/>
      <c r="J487" s="597"/>
      <c r="K487" s="597"/>
      <c r="L487" s="597"/>
      <c r="M487" s="597"/>
      <c r="N487" s="597"/>
      <c r="O487" s="597"/>
      <c r="P487" s="597"/>
      <c r="Q487" s="597"/>
      <c r="R487" s="597"/>
      <c r="S487" s="597"/>
      <c r="T487" s="592"/>
      <c r="U487" s="592"/>
      <c r="V487" s="592"/>
      <c r="W487" s="592"/>
      <c r="X487" s="592"/>
      <c r="Y487" s="592"/>
      <c r="Z487" s="592"/>
      <c r="AA487" s="592"/>
      <c r="AB487" s="592"/>
      <c r="AC487" s="592"/>
      <c r="AD487" s="592"/>
      <c r="AE487" s="592"/>
      <c r="AF487" s="592"/>
      <c r="AG487" s="592"/>
      <c r="AH487" s="592"/>
      <c r="AI487" s="592"/>
      <c r="AJ487" s="592"/>
      <c r="AK487" s="592"/>
      <c r="AL487" s="592"/>
      <c r="AM487" s="592"/>
      <c r="AN487" s="592"/>
      <c r="AO487" s="593"/>
    </row>
    <row r="488" spans="2:41" ht="12.75" customHeight="1">
      <c r="B488" s="597"/>
      <c r="C488" s="597"/>
      <c r="D488" s="597"/>
      <c r="E488" s="597"/>
      <c r="F488" s="597"/>
      <c r="G488" s="597"/>
      <c r="H488" s="597"/>
      <c r="I488" s="597"/>
      <c r="J488" s="597"/>
      <c r="K488" s="597"/>
      <c r="L488" s="597"/>
      <c r="M488" s="597"/>
      <c r="N488" s="597"/>
      <c r="O488" s="597"/>
      <c r="P488" s="597"/>
      <c r="Q488" s="597"/>
      <c r="R488" s="597"/>
      <c r="S488" s="597"/>
      <c r="T488" s="592"/>
      <c r="U488" s="592"/>
      <c r="V488" s="592"/>
      <c r="W488" s="592"/>
      <c r="X488" s="592"/>
      <c r="Y488" s="592"/>
      <c r="Z488" s="592"/>
      <c r="AA488" s="592"/>
      <c r="AB488" s="592"/>
      <c r="AC488" s="592"/>
      <c r="AD488" s="592"/>
      <c r="AE488" s="592"/>
      <c r="AF488" s="592"/>
      <c r="AG488" s="592"/>
      <c r="AH488" s="592"/>
      <c r="AI488" s="592"/>
      <c r="AJ488" s="592"/>
      <c r="AK488" s="592"/>
      <c r="AL488" s="592"/>
      <c r="AM488" s="592"/>
      <c r="AN488" s="592"/>
      <c r="AO488" s="593"/>
    </row>
    <row r="489" spans="2:41" ht="12.75" customHeight="1">
      <c r="B489" s="597"/>
      <c r="C489" s="597"/>
      <c r="D489" s="597"/>
      <c r="E489" s="597"/>
      <c r="F489" s="597"/>
      <c r="G489" s="597"/>
      <c r="H489" s="597"/>
      <c r="I489" s="597"/>
      <c r="J489" s="597"/>
      <c r="K489" s="597"/>
      <c r="L489" s="597"/>
      <c r="M489" s="597"/>
      <c r="N489" s="597"/>
      <c r="O489" s="597"/>
      <c r="P489" s="597"/>
      <c r="Q489" s="597"/>
      <c r="R489" s="597"/>
      <c r="S489" s="597"/>
      <c r="T489" s="592"/>
      <c r="U489" s="592"/>
      <c r="V489" s="592"/>
      <c r="W489" s="592"/>
      <c r="X489" s="592"/>
      <c r="Y489" s="592"/>
      <c r="Z489" s="592"/>
      <c r="AA489" s="592"/>
      <c r="AB489" s="592"/>
      <c r="AC489" s="592"/>
      <c r="AD489" s="592"/>
      <c r="AE489" s="592"/>
      <c r="AF489" s="592"/>
      <c r="AG489" s="592"/>
      <c r="AH489" s="592"/>
      <c r="AI489" s="592"/>
      <c r="AJ489" s="592"/>
      <c r="AK489" s="592"/>
      <c r="AL489" s="592"/>
      <c r="AM489" s="592"/>
      <c r="AN489" s="592"/>
      <c r="AO489" s="593"/>
    </row>
    <row r="490" spans="2:41" ht="12.75" customHeight="1">
      <c r="B490" s="597"/>
      <c r="C490" s="597"/>
      <c r="D490" s="597"/>
      <c r="E490" s="597"/>
      <c r="F490" s="597"/>
      <c r="G490" s="597"/>
      <c r="H490" s="597"/>
      <c r="I490" s="597"/>
      <c r="J490" s="597"/>
      <c r="K490" s="597"/>
      <c r="L490" s="597"/>
      <c r="M490" s="597"/>
      <c r="N490" s="597"/>
      <c r="O490" s="597"/>
      <c r="P490" s="597"/>
      <c r="Q490" s="597"/>
      <c r="R490" s="597"/>
      <c r="S490" s="597"/>
      <c r="T490" s="592"/>
      <c r="U490" s="592"/>
      <c r="V490" s="592"/>
      <c r="W490" s="592"/>
      <c r="X490" s="592"/>
      <c r="Y490" s="592"/>
      <c r="Z490" s="592"/>
      <c r="AA490" s="592"/>
      <c r="AB490" s="592"/>
      <c r="AC490" s="592"/>
      <c r="AD490" s="592"/>
      <c r="AE490" s="592"/>
      <c r="AF490" s="592"/>
      <c r="AG490" s="592"/>
      <c r="AH490" s="592"/>
      <c r="AI490" s="592"/>
      <c r="AJ490" s="592"/>
      <c r="AK490" s="592"/>
      <c r="AL490" s="592"/>
      <c r="AM490" s="592"/>
      <c r="AN490" s="592"/>
      <c r="AO490" s="593"/>
    </row>
    <row r="491" spans="2:41" ht="12.75" customHeight="1">
      <c r="B491" s="597"/>
      <c r="C491" s="597"/>
      <c r="D491" s="597"/>
      <c r="E491" s="597"/>
      <c r="F491" s="597"/>
      <c r="G491" s="597"/>
      <c r="H491" s="597"/>
      <c r="I491" s="597"/>
      <c r="J491" s="597"/>
      <c r="K491" s="597"/>
      <c r="L491" s="597"/>
      <c r="M491" s="597"/>
      <c r="N491" s="597"/>
      <c r="O491" s="597"/>
      <c r="P491" s="597"/>
      <c r="Q491" s="597"/>
      <c r="R491" s="597"/>
      <c r="S491" s="597"/>
      <c r="T491" s="592"/>
      <c r="U491" s="592"/>
      <c r="V491" s="592"/>
      <c r="W491" s="592"/>
      <c r="X491" s="592"/>
      <c r="Y491" s="592"/>
      <c r="Z491" s="592"/>
      <c r="AA491" s="592"/>
      <c r="AB491" s="592"/>
      <c r="AC491" s="592"/>
      <c r="AD491" s="592"/>
      <c r="AE491" s="592"/>
      <c r="AF491" s="592"/>
      <c r="AG491" s="592"/>
      <c r="AH491" s="592"/>
      <c r="AI491" s="592"/>
      <c r="AJ491" s="592"/>
      <c r="AK491" s="592"/>
      <c r="AL491" s="592"/>
      <c r="AM491" s="592"/>
      <c r="AN491" s="592"/>
      <c r="AO491" s="593"/>
    </row>
    <row r="492" spans="2:41" ht="12.75" customHeight="1">
      <c r="B492" s="597"/>
      <c r="C492" s="597"/>
      <c r="D492" s="597"/>
      <c r="E492" s="597"/>
      <c r="F492" s="597"/>
      <c r="G492" s="597"/>
      <c r="H492" s="597"/>
      <c r="I492" s="597"/>
      <c r="J492" s="597"/>
      <c r="K492" s="597"/>
      <c r="L492" s="597"/>
      <c r="M492" s="597"/>
      <c r="N492" s="597"/>
      <c r="O492" s="597"/>
      <c r="P492" s="597"/>
      <c r="Q492" s="597"/>
      <c r="R492" s="597"/>
      <c r="S492" s="597"/>
      <c r="T492" s="592"/>
      <c r="U492" s="592"/>
      <c r="V492" s="592"/>
      <c r="W492" s="592"/>
      <c r="X492" s="592"/>
      <c r="Y492" s="592"/>
      <c r="Z492" s="592"/>
      <c r="AA492" s="592"/>
      <c r="AB492" s="592"/>
      <c r="AC492" s="592"/>
      <c r="AD492" s="592"/>
      <c r="AE492" s="592"/>
      <c r="AF492" s="592"/>
      <c r="AG492" s="592"/>
      <c r="AH492" s="592"/>
      <c r="AI492" s="592"/>
      <c r="AJ492" s="592"/>
      <c r="AK492" s="592"/>
      <c r="AL492" s="592"/>
      <c r="AM492" s="592"/>
      <c r="AN492" s="592"/>
      <c r="AO492" s="593"/>
    </row>
    <row r="493" spans="2:41" ht="12.75" customHeight="1">
      <c r="B493" s="597"/>
      <c r="C493" s="597"/>
      <c r="D493" s="597"/>
      <c r="E493" s="597"/>
      <c r="F493" s="597"/>
      <c r="G493" s="597"/>
      <c r="H493" s="597"/>
      <c r="I493" s="597"/>
      <c r="J493" s="597"/>
      <c r="K493" s="597"/>
      <c r="L493" s="597"/>
      <c r="M493" s="597"/>
      <c r="N493" s="597"/>
      <c r="O493" s="597"/>
      <c r="P493" s="597"/>
      <c r="Q493" s="597"/>
      <c r="R493" s="597"/>
      <c r="S493" s="597"/>
      <c r="T493" s="592"/>
      <c r="U493" s="592"/>
      <c r="V493" s="592"/>
      <c r="W493" s="592"/>
      <c r="X493" s="592"/>
      <c r="Y493" s="592"/>
      <c r="Z493" s="592"/>
      <c r="AA493" s="592"/>
      <c r="AB493" s="592"/>
      <c r="AC493" s="592"/>
      <c r="AD493" s="592"/>
      <c r="AE493" s="592"/>
      <c r="AF493" s="592"/>
      <c r="AG493" s="592"/>
      <c r="AH493" s="592"/>
      <c r="AI493" s="592"/>
      <c r="AJ493" s="592"/>
      <c r="AK493" s="592"/>
      <c r="AL493" s="592"/>
      <c r="AM493" s="592"/>
      <c r="AN493" s="592"/>
      <c r="AO493" s="593"/>
    </row>
    <row r="494" spans="2:41" ht="12.75" customHeight="1">
      <c r="B494" s="597"/>
      <c r="C494" s="597"/>
      <c r="D494" s="597"/>
      <c r="E494" s="597"/>
      <c r="F494" s="597"/>
      <c r="G494" s="597"/>
      <c r="H494" s="597"/>
      <c r="I494" s="597"/>
      <c r="J494" s="597"/>
      <c r="K494" s="597"/>
      <c r="L494" s="597"/>
      <c r="M494" s="597"/>
      <c r="N494" s="597"/>
      <c r="O494" s="597"/>
      <c r="P494" s="597"/>
      <c r="Q494" s="597"/>
      <c r="R494" s="597"/>
      <c r="S494" s="597"/>
      <c r="T494" s="592"/>
      <c r="U494" s="592"/>
      <c r="V494" s="592"/>
      <c r="W494" s="592"/>
      <c r="X494" s="592"/>
      <c r="Y494" s="592"/>
      <c r="Z494" s="592"/>
      <c r="AA494" s="592"/>
      <c r="AB494" s="592"/>
      <c r="AC494" s="592"/>
      <c r="AD494" s="592"/>
      <c r="AE494" s="592"/>
      <c r="AF494" s="592"/>
      <c r="AG494" s="592"/>
      <c r="AH494" s="592"/>
      <c r="AI494" s="592"/>
      <c r="AJ494" s="592"/>
      <c r="AK494" s="592"/>
      <c r="AL494" s="592"/>
      <c r="AM494" s="592"/>
      <c r="AN494" s="592"/>
      <c r="AO494" s="593"/>
    </row>
    <row r="495" spans="2:41" ht="12.75" customHeight="1">
      <c r="B495" s="597"/>
      <c r="C495" s="597"/>
      <c r="D495" s="597"/>
      <c r="E495" s="597"/>
      <c r="F495" s="597"/>
      <c r="G495" s="597"/>
      <c r="H495" s="597"/>
      <c r="I495" s="597"/>
      <c r="J495" s="597"/>
      <c r="K495" s="597"/>
      <c r="L495" s="597"/>
      <c r="M495" s="597"/>
      <c r="N495" s="597"/>
      <c r="O495" s="597"/>
      <c r="P495" s="597"/>
      <c r="Q495" s="597"/>
      <c r="R495" s="597"/>
      <c r="S495" s="597"/>
      <c r="T495" s="592"/>
      <c r="U495" s="592"/>
      <c r="V495" s="592"/>
      <c r="W495" s="592"/>
      <c r="X495" s="592"/>
      <c r="Y495" s="592"/>
      <c r="Z495" s="592"/>
      <c r="AA495" s="592"/>
      <c r="AB495" s="592"/>
      <c r="AC495" s="592"/>
      <c r="AD495" s="592"/>
      <c r="AE495" s="592"/>
      <c r="AF495" s="592"/>
      <c r="AG495" s="592"/>
      <c r="AH495" s="592"/>
      <c r="AI495" s="592"/>
      <c r="AJ495" s="592"/>
      <c r="AK495" s="592"/>
      <c r="AL495" s="592"/>
      <c r="AM495" s="592"/>
      <c r="AN495" s="592"/>
      <c r="AO495" s="593"/>
    </row>
    <row r="496" spans="2:41" ht="12.75" customHeight="1">
      <c r="B496" s="597"/>
      <c r="C496" s="597"/>
      <c r="D496" s="597"/>
      <c r="E496" s="597"/>
      <c r="F496" s="597"/>
      <c r="G496" s="597"/>
      <c r="H496" s="597"/>
      <c r="I496" s="597"/>
      <c r="J496" s="597"/>
      <c r="K496" s="597"/>
      <c r="L496" s="597"/>
      <c r="M496" s="597"/>
      <c r="N496" s="597"/>
      <c r="O496" s="597"/>
      <c r="P496" s="597"/>
      <c r="Q496" s="597"/>
      <c r="R496" s="597"/>
      <c r="S496" s="597"/>
      <c r="T496" s="592"/>
      <c r="U496" s="592"/>
      <c r="V496" s="592"/>
      <c r="W496" s="592"/>
      <c r="X496" s="592"/>
      <c r="Y496" s="592"/>
      <c r="Z496" s="592"/>
      <c r="AA496" s="592"/>
      <c r="AB496" s="592"/>
      <c r="AC496" s="592"/>
      <c r="AD496" s="592"/>
      <c r="AE496" s="592"/>
      <c r="AF496" s="592"/>
      <c r="AG496" s="592"/>
      <c r="AH496" s="592"/>
      <c r="AI496" s="592"/>
      <c r="AJ496" s="592"/>
      <c r="AK496" s="592"/>
      <c r="AL496" s="592"/>
      <c r="AM496" s="592"/>
      <c r="AN496" s="592"/>
      <c r="AO496" s="593"/>
    </row>
    <row r="497" spans="2:41" ht="12.75" customHeight="1">
      <c r="B497" s="597"/>
      <c r="C497" s="597"/>
      <c r="D497" s="597"/>
      <c r="E497" s="597"/>
      <c r="F497" s="597"/>
      <c r="G497" s="597"/>
      <c r="H497" s="597"/>
      <c r="I497" s="597"/>
      <c r="J497" s="597"/>
      <c r="K497" s="597"/>
      <c r="L497" s="597"/>
      <c r="M497" s="597"/>
      <c r="N497" s="597"/>
      <c r="O497" s="597"/>
      <c r="P497" s="597"/>
      <c r="Q497" s="597"/>
      <c r="R497" s="597"/>
      <c r="S497" s="597"/>
      <c r="T497" s="592"/>
      <c r="U497" s="592"/>
      <c r="V497" s="592"/>
      <c r="W497" s="592"/>
      <c r="X497" s="592"/>
      <c r="Y497" s="592"/>
      <c r="Z497" s="592"/>
      <c r="AA497" s="592"/>
      <c r="AB497" s="592"/>
      <c r="AC497" s="592"/>
      <c r="AD497" s="592"/>
      <c r="AE497" s="592"/>
      <c r="AF497" s="592"/>
      <c r="AG497" s="592"/>
      <c r="AH497" s="592"/>
      <c r="AI497" s="592"/>
      <c r="AJ497" s="592"/>
      <c r="AK497" s="592"/>
      <c r="AL497" s="592"/>
      <c r="AM497" s="592"/>
      <c r="AN497" s="592"/>
      <c r="AO497" s="593"/>
    </row>
    <row r="498" spans="2:41" ht="12.75" customHeight="1">
      <c r="B498" s="597"/>
      <c r="C498" s="597"/>
      <c r="D498" s="597"/>
      <c r="E498" s="597"/>
      <c r="F498" s="597"/>
      <c r="G498" s="597"/>
      <c r="H498" s="597"/>
      <c r="I498" s="597"/>
      <c r="J498" s="597"/>
      <c r="K498" s="597"/>
      <c r="L498" s="597"/>
      <c r="M498" s="597"/>
      <c r="N498" s="597"/>
      <c r="O498" s="597"/>
      <c r="P498" s="597"/>
      <c r="Q498" s="597"/>
      <c r="R498" s="597"/>
      <c r="S498" s="597"/>
      <c r="T498" s="592"/>
      <c r="U498" s="592"/>
      <c r="V498" s="592"/>
      <c r="W498" s="592"/>
      <c r="X498" s="592"/>
      <c r="Y498" s="592"/>
      <c r="Z498" s="592"/>
      <c r="AA498" s="592"/>
      <c r="AB498" s="592"/>
      <c r="AC498" s="592"/>
      <c r="AD498" s="592"/>
      <c r="AE498" s="592"/>
      <c r="AF498" s="592"/>
      <c r="AG498" s="592"/>
      <c r="AH498" s="592"/>
      <c r="AI498" s="592"/>
      <c r="AJ498" s="592"/>
      <c r="AK498" s="592"/>
      <c r="AL498" s="592"/>
      <c r="AM498" s="592"/>
      <c r="AN498" s="592"/>
      <c r="AO498" s="593"/>
    </row>
    <row r="499" spans="2:41" ht="12.75" customHeight="1">
      <c r="B499" s="597"/>
      <c r="C499" s="597"/>
      <c r="D499" s="597"/>
      <c r="E499" s="597"/>
      <c r="F499" s="597"/>
      <c r="G499" s="597"/>
      <c r="H499" s="597"/>
      <c r="I499" s="597"/>
      <c r="J499" s="597"/>
      <c r="K499" s="597"/>
      <c r="L499" s="597"/>
      <c r="M499" s="597"/>
      <c r="N499" s="597"/>
      <c r="O499" s="597"/>
      <c r="P499" s="597"/>
      <c r="Q499" s="597"/>
      <c r="R499" s="597"/>
      <c r="S499" s="597"/>
      <c r="T499" s="592"/>
      <c r="U499" s="592"/>
      <c r="V499" s="592"/>
      <c r="W499" s="592"/>
      <c r="X499" s="592"/>
      <c r="Y499" s="592"/>
      <c r="Z499" s="592"/>
      <c r="AA499" s="592"/>
      <c r="AB499" s="592"/>
      <c r="AC499" s="592"/>
      <c r="AD499" s="592"/>
      <c r="AE499" s="592"/>
      <c r="AF499" s="592"/>
      <c r="AG499" s="592"/>
      <c r="AH499" s="592"/>
      <c r="AI499" s="592"/>
      <c r="AJ499" s="592"/>
      <c r="AK499" s="592"/>
      <c r="AL499" s="592"/>
      <c r="AM499" s="592"/>
      <c r="AN499" s="592"/>
      <c r="AO499" s="593"/>
    </row>
    <row r="500" spans="2:41" ht="12.75" customHeight="1">
      <c r="B500" s="597"/>
      <c r="C500" s="597"/>
      <c r="D500" s="597"/>
      <c r="E500" s="597"/>
      <c r="F500" s="597"/>
      <c r="G500" s="597"/>
      <c r="H500" s="597"/>
      <c r="I500" s="597"/>
      <c r="J500" s="597"/>
      <c r="K500" s="597"/>
      <c r="L500" s="597"/>
      <c r="M500" s="597"/>
      <c r="N500" s="597"/>
      <c r="O500" s="597"/>
      <c r="P500" s="597"/>
      <c r="Q500" s="597"/>
      <c r="R500" s="597"/>
      <c r="S500" s="597"/>
      <c r="T500" s="592"/>
      <c r="U500" s="592"/>
      <c r="V500" s="592"/>
      <c r="W500" s="592"/>
      <c r="X500" s="592"/>
      <c r="Y500" s="592"/>
      <c r="Z500" s="592"/>
      <c r="AA500" s="592"/>
      <c r="AB500" s="592"/>
      <c r="AC500" s="592"/>
      <c r="AD500" s="592"/>
      <c r="AE500" s="592"/>
      <c r="AF500" s="592"/>
      <c r="AG500" s="592"/>
      <c r="AH500" s="592"/>
      <c r="AI500" s="592"/>
      <c r="AJ500" s="592"/>
      <c r="AK500" s="592"/>
      <c r="AL500" s="592"/>
      <c r="AM500" s="592"/>
      <c r="AN500" s="592"/>
      <c r="AO500" s="593"/>
    </row>
    <row r="501" spans="2:41" ht="12.75" customHeight="1">
      <c r="B501" s="597"/>
      <c r="C501" s="597"/>
      <c r="D501" s="597"/>
      <c r="E501" s="597"/>
      <c r="F501" s="597"/>
      <c r="G501" s="597"/>
      <c r="H501" s="597"/>
      <c r="I501" s="597"/>
      <c r="J501" s="597"/>
      <c r="K501" s="597"/>
      <c r="L501" s="597"/>
      <c r="M501" s="597"/>
      <c r="N501" s="597"/>
      <c r="O501" s="597"/>
      <c r="P501" s="597"/>
      <c r="Q501" s="597"/>
      <c r="R501" s="597"/>
      <c r="S501" s="597"/>
      <c r="T501" s="592"/>
      <c r="U501" s="592"/>
      <c r="V501" s="592"/>
      <c r="W501" s="592"/>
      <c r="X501" s="592"/>
      <c r="Y501" s="592"/>
      <c r="Z501" s="592"/>
      <c r="AA501" s="592"/>
      <c r="AB501" s="592"/>
      <c r="AC501" s="592"/>
      <c r="AD501" s="592"/>
      <c r="AE501" s="592"/>
      <c r="AF501" s="592"/>
      <c r="AG501" s="592"/>
      <c r="AH501" s="592"/>
      <c r="AI501" s="592"/>
      <c r="AJ501" s="592"/>
      <c r="AK501" s="592"/>
      <c r="AL501" s="592"/>
      <c r="AM501" s="592"/>
      <c r="AN501" s="592"/>
      <c r="AO501" s="593"/>
    </row>
    <row r="502" spans="2:41" ht="12.75" customHeight="1">
      <c r="B502" s="597"/>
      <c r="C502" s="597"/>
      <c r="D502" s="597"/>
      <c r="E502" s="597"/>
      <c r="F502" s="597"/>
      <c r="G502" s="597"/>
      <c r="H502" s="597"/>
      <c r="I502" s="597"/>
      <c r="J502" s="597"/>
      <c r="K502" s="597"/>
      <c r="L502" s="597"/>
      <c r="M502" s="597"/>
      <c r="N502" s="597"/>
      <c r="O502" s="597"/>
      <c r="P502" s="597"/>
      <c r="Q502" s="597"/>
      <c r="R502" s="597"/>
      <c r="S502" s="597"/>
      <c r="T502" s="592"/>
      <c r="U502" s="592"/>
      <c r="V502" s="592"/>
      <c r="W502" s="592"/>
      <c r="X502" s="592"/>
      <c r="Y502" s="592"/>
      <c r="Z502" s="592"/>
      <c r="AA502" s="592"/>
      <c r="AB502" s="592"/>
      <c r="AC502" s="592"/>
      <c r="AD502" s="592"/>
      <c r="AE502" s="592"/>
      <c r="AF502" s="592"/>
      <c r="AG502" s="592"/>
      <c r="AH502" s="592"/>
      <c r="AI502" s="592"/>
      <c r="AJ502" s="592"/>
      <c r="AK502" s="592"/>
      <c r="AL502" s="592"/>
      <c r="AM502" s="592"/>
      <c r="AN502" s="592"/>
      <c r="AO502" s="593"/>
    </row>
    <row r="503" spans="2:41" ht="12.75" customHeight="1">
      <c r="B503" s="597"/>
      <c r="C503" s="597"/>
      <c r="D503" s="597"/>
      <c r="E503" s="597"/>
      <c r="F503" s="597"/>
      <c r="G503" s="597"/>
      <c r="H503" s="597"/>
      <c r="I503" s="597"/>
      <c r="J503" s="597"/>
      <c r="K503" s="597"/>
      <c r="L503" s="597"/>
      <c r="M503" s="597"/>
      <c r="N503" s="597"/>
      <c r="O503" s="597"/>
      <c r="P503" s="597"/>
      <c r="Q503" s="597"/>
      <c r="R503" s="597"/>
      <c r="S503" s="597"/>
      <c r="T503" s="592"/>
      <c r="U503" s="592"/>
      <c r="V503" s="592"/>
      <c r="W503" s="592"/>
      <c r="X503" s="592"/>
      <c r="Y503" s="592"/>
      <c r="Z503" s="592"/>
      <c r="AA503" s="592"/>
      <c r="AB503" s="592"/>
      <c r="AC503" s="592"/>
      <c r="AD503" s="592"/>
      <c r="AE503" s="592"/>
      <c r="AF503" s="592"/>
      <c r="AG503" s="592"/>
      <c r="AH503" s="592"/>
      <c r="AI503" s="592"/>
      <c r="AJ503" s="592"/>
      <c r="AK503" s="592"/>
      <c r="AL503" s="592"/>
      <c r="AM503" s="592"/>
      <c r="AN503" s="592"/>
      <c r="AO503" s="593"/>
    </row>
    <row r="504" spans="2:41" ht="12.75" customHeight="1">
      <c r="B504" s="597"/>
      <c r="C504" s="597"/>
      <c r="D504" s="597"/>
      <c r="E504" s="597"/>
      <c r="F504" s="597"/>
      <c r="G504" s="597"/>
      <c r="H504" s="597"/>
      <c r="I504" s="597"/>
      <c r="J504" s="597"/>
      <c r="K504" s="597"/>
      <c r="L504" s="597"/>
      <c r="M504" s="597"/>
      <c r="N504" s="597"/>
      <c r="O504" s="597"/>
      <c r="P504" s="597"/>
      <c r="Q504" s="597"/>
      <c r="R504" s="597"/>
      <c r="S504" s="597"/>
      <c r="T504" s="592"/>
      <c r="U504" s="592"/>
      <c r="V504" s="592"/>
      <c r="W504" s="592"/>
      <c r="X504" s="592"/>
      <c r="Y504" s="592"/>
      <c r="Z504" s="592"/>
      <c r="AA504" s="592"/>
      <c r="AB504" s="592"/>
      <c r="AC504" s="592"/>
      <c r="AD504" s="592"/>
      <c r="AE504" s="592"/>
      <c r="AF504" s="592"/>
      <c r="AG504" s="592"/>
      <c r="AH504" s="592"/>
      <c r="AI504" s="592"/>
      <c r="AJ504" s="592"/>
      <c r="AK504" s="592"/>
      <c r="AL504" s="592"/>
      <c r="AM504" s="592"/>
      <c r="AN504" s="592"/>
      <c r="AO504" s="593"/>
    </row>
    <row r="505" spans="2:41" ht="12.75" customHeight="1">
      <c r="B505" s="597"/>
      <c r="C505" s="597"/>
      <c r="D505" s="597"/>
      <c r="E505" s="597"/>
      <c r="F505" s="597"/>
      <c r="G505" s="597"/>
      <c r="H505" s="597"/>
      <c r="I505" s="597"/>
      <c r="J505" s="597"/>
      <c r="K505" s="597"/>
      <c r="L505" s="597"/>
      <c r="M505" s="597"/>
      <c r="N505" s="597"/>
      <c r="O505" s="597"/>
      <c r="P505" s="597"/>
      <c r="Q505" s="597"/>
      <c r="R505" s="597"/>
      <c r="S505" s="597"/>
      <c r="T505" s="592"/>
      <c r="U505" s="592"/>
      <c r="V505" s="592"/>
      <c r="W505" s="592"/>
      <c r="X505" s="592"/>
      <c r="Y505" s="592"/>
      <c r="Z505" s="592"/>
      <c r="AA505" s="592"/>
      <c r="AB505" s="592"/>
      <c r="AC505" s="592"/>
      <c r="AD505" s="592"/>
      <c r="AE505" s="592"/>
      <c r="AF505" s="592"/>
      <c r="AG505" s="592"/>
      <c r="AH505" s="592"/>
      <c r="AI505" s="592"/>
      <c r="AJ505" s="592"/>
      <c r="AK505" s="592"/>
      <c r="AL505" s="592"/>
      <c r="AM505" s="592"/>
      <c r="AN505" s="592"/>
      <c r="AO505" s="593"/>
    </row>
    <row r="506" spans="2:41" ht="12.75" customHeight="1">
      <c r="B506" s="597"/>
      <c r="C506" s="597"/>
      <c r="D506" s="597"/>
      <c r="E506" s="597"/>
      <c r="F506" s="597"/>
      <c r="G506" s="597"/>
      <c r="H506" s="597"/>
      <c r="I506" s="597"/>
      <c r="J506" s="597"/>
      <c r="K506" s="597"/>
      <c r="L506" s="597"/>
      <c r="M506" s="597"/>
      <c r="N506" s="597"/>
      <c r="O506" s="597"/>
      <c r="P506" s="597"/>
      <c r="Q506" s="597"/>
      <c r="R506" s="597"/>
      <c r="S506" s="597"/>
      <c r="T506" s="592"/>
      <c r="U506" s="592"/>
      <c r="V506" s="592"/>
      <c r="W506" s="592"/>
      <c r="X506" s="592"/>
      <c r="Y506" s="592"/>
      <c r="Z506" s="592"/>
      <c r="AA506" s="592"/>
      <c r="AB506" s="592"/>
      <c r="AC506" s="592"/>
      <c r="AD506" s="592"/>
      <c r="AE506" s="592"/>
      <c r="AF506" s="592"/>
      <c r="AG506" s="592"/>
      <c r="AH506" s="592"/>
      <c r="AI506" s="592"/>
      <c r="AJ506" s="592"/>
      <c r="AK506" s="592"/>
      <c r="AL506" s="592"/>
      <c r="AM506" s="592"/>
      <c r="AN506" s="592"/>
      <c r="AO506" s="593"/>
    </row>
    <row r="507" spans="2:41" ht="12.75" customHeight="1">
      <c r="B507" s="597"/>
      <c r="C507" s="597"/>
      <c r="D507" s="597"/>
      <c r="E507" s="597"/>
      <c r="F507" s="597"/>
      <c r="G507" s="597"/>
      <c r="H507" s="597"/>
      <c r="I507" s="597"/>
      <c r="J507" s="597"/>
      <c r="K507" s="597"/>
      <c r="L507" s="597"/>
      <c r="M507" s="597"/>
      <c r="N507" s="597"/>
      <c r="O507" s="597"/>
      <c r="P507" s="597"/>
      <c r="Q507" s="597"/>
      <c r="R507" s="597"/>
      <c r="S507" s="597"/>
      <c r="T507" s="592"/>
      <c r="U507" s="592"/>
      <c r="V507" s="592"/>
      <c r="W507" s="592"/>
      <c r="X507" s="592"/>
      <c r="Y507" s="592"/>
      <c r="Z507" s="592"/>
      <c r="AA507" s="592"/>
      <c r="AB507" s="592"/>
      <c r="AC507" s="592"/>
      <c r="AD507" s="592"/>
      <c r="AE507" s="592"/>
      <c r="AF507" s="592"/>
      <c r="AG507" s="592"/>
      <c r="AH507" s="592"/>
      <c r="AI507" s="592"/>
      <c r="AJ507" s="592"/>
      <c r="AK507" s="592"/>
      <c r="AL507" s="592"/>
      <c r="AM507" s="592"/>
      <c r="AN507" s="592"/>
      <c r="AO507" s="593"/>
    </row>
    <row r="508" spans="2:41" ht="12.75" customHeight="1">
      <c r="B508" s="597"/>
      <c r="C508" s="597"/>
      <c r="D508" s="597"/>
      <c r="E508" s="597"/>
      <c r="F508" s="597"/>
      <c r="G508" s="597"/>
      <c r="H508" s="597"/>
      <c r="I508" s="597"/>
      <c r="J508" s="597"/>
      <c r="K508" s="597"/>
      <c r="L508" s="597"/>
      <c r="M508" s="597"/>
      <c r="N508" s="597"/>
      <c r="O508" s="597"/>
      <c r="P508" s="597"/>
      <c r="Q508" s="597"/>
      <c r="R508" s="597"/>
      <c r="S508" s="597"/>
      <c r="T508" s="592"/>
      <c r="U508" s="592"/>
      <c r="V508" s="592"/>
      <c r="W508" s="592"/>
      <c r="X508" s="592"/>
      <c r="Y508" s="592"/>
      <c r="Z508" s="592"/>
      <c r="AA508" s="592"/>
      <c r="AB508" s="592"/>
      <c r="AC508" s="592"/>
      <c r="AD508" s="592"/>
      <c r="AE508" s="592"/>
      <c r="AF508" s="592"/>
      <c r="AG508" s="592"/>
      <c r="AH508" s="592"/>
      <c r="AI508" s="592"/>
      <c r="AJ508" s="592"/>
      <c r="AK508" s="592"/>
      <c r="AL508" s="592"/>
      <c r="AM508" s="592"/>
      <c r="AN508" s="592"/>
      <c r="AO508" s="593"/>
    </row>
    <row r="509" spans="2:41" ht="12.75" customHeight="1">
      <c r="B509" s="597"/>
      <c r="C509" s="597"/>
      <c r="D509" s="597"/>
      <c r="E509" s="597"/>
      <c r="F509" s="597"/>
      <c r="G509" s="597"/>
      <c r="H509" s="597"/>
      <c r="I509" s="597"/>
      <c r="J509" s="597"/>
      <c r="K509" s="597"/>
      <c r="L509" s="597"/>
      <c r="M509" s="597"/>
      <c r="N509" s="597"/>
      <c r="O509" s="597"/>
      <c r="P509" s="597"/>
      <c r="Q509" s="597"/>
      <c r="R509" s="597"/>
      <c r="S509" s="597"/>
      <c r="T509" s="592"/>
      <c r="U509" s="592"/>
      <c r="V509" s="592"/>
      <c r="W509" s="592"/>
      <c r="X509" s="592"/>
      <c r="Y509" s="592"/>
      <c r="Z509" s="592"/>
      <c r="AA509" s="592"/>
      <c r="AB509" s="592"/>
      <c r="AC509" s="592"/>
      <c r="AD509" s="592"/>
      <c r="AE509" s="592"/>
      <c r="AF509" s="592"/>
      <c r="AG509" s="592"/>
      <c r="AH509" s="592"/>
      <c r="AI509" s="592"/>
      <c r="AJ509" s="592"/>
      <c r="AK509" s="592"/>
      <c r="AL509" s="592"/>
      <c r="AM509" s="592"/>
      <c r="AN509" s="592"/>
      <c r="AO509" s="593"/>
    </row>
    <row r="510" spans="2:41" ht="12.75" customHeight="1">
      <c r="B510" s="597"/>
      <c r="C510" s="597"/>
      <c r="D510" s="597"/>
      <c r="E510" s="597"/>
      <c r="F510" s="597"/>
      <c r="G510" s="597"/>
      <c r="H510" s="597"/>
      <c r="I510" s="597"/>
      <c r="J510" s="597"/>
      <c r="K510" s="597"/>
      <c r="L510" s="597"/>
      <c r="M510" s="597"/>
      <c r="N510" s="597"/>
      <c r="O510" s="597"/>
      <c r="P510" s="597"/>
      <c r="Q510" s="597"/>
      <c r="R510" s="597"/>
      <c r="S510" s="597"/>
      <c r="T510" s="592"/>
      <c r="U510" s="592"/>
      <c r="V510" s="592"/>
      <c r="W510" s="592"/>
      <c r="X510" s="592"/>
      <c r="Y510" s="592"/>
      <c r="Z510" s="592"/>
      <c r="AA510" s="592"/>
      <c r="AB510" s="592"/>
      <c r="AC510" s="592"/>
      <c r="AD510" s="592"/>
      <c r="AE510" s="592"/>
      <c r="AF510" s="592"/>
      <c r="AG510" s="592"/>
      <c r="AH510" s="592"/>
      <c r="AI510" s="592"/>
      <c r="AJ510" s="592"/>
      <c r="AK510" s="592"/>
      <c r="AL510" s="592"/>
      <c r="AM510" s="592"/>
      <c r="AN510" s="592"/>
      <c r="AO510" s="593"/>
    </row>
    <row r="511" spans="2:41" ht="12.75" customHeight="1">
      <c r="B511" s="597"/>
      <c r="C511" s="597"/>
      <c r="D511" s="597"/>
      <c r="E511" s="597"/>
      <c r="F511" s="597"/>
      <c r="G511" s="597"/>
      <c r="H511" s="597"/>
      <c r="I511" s="597"/>
      <c r="J511" s="597"/>
      <c r="K511" s="597"/>
      <c r="L511" s="597"/>
      <c r="M511" s="597"/>
      <c r="N511" s="597"/>
      <c r="O511" s="597"/>
      <c r="P511" s="597"/>
      <c r="Q511" s="597"/>
      <c r="R511" s="597"/>
      <c r="S511" s="597"/>
      <c r="T511" s="592"/>
      <c r="U511" s="592"/>
      <c r="V511" s="592"/>
      <c r="W511" s="592"/>
      <c r="X511" s="592"/>
      <c r="Y511" s="592"/>
      <c r="Z511" s="592"/>
      <c r="AA511" s="592"/>
      <c r="AB511" s="592"/>
      <c r="AC511" s="592"/>
      <c r="AD511" s="592"/>
      <c r="AE511" s="592"/>
      <c r="AF511" s="592"/>
      <c r="AG511" s="592"/>
      <c r="AH511" s="592"/>
      <c r="AI511" s="592"/>
      <c r="AJ511" s="592"/>
      <c r="AK511" s="592"/>
      <c r="AL511" s="592"/>
      <c r="AM511" s="592"/>
      <c r="AN511" s="592"/>
      <c r="AO511" s="593"/>
    </row>
    <row r="512" spans="2:41" ht="12.75" customHeight="1">
      <c r="B512" s="597"/>
      <c r="C512" s="597"/>
      <c r="D512" s="597"/>
      <c r="E512" s="597"/>
      <c r="F512" s="597"/>
      <c r="G512" s="597"/>
      <c r="H512" s="597"/>
      <c r="I512" s="597"/>
      <c r="J512" s="597"/>
      <c r="K512" s="597"/>
      <c r="L512" s="597"/>
      <c r="M512" s="597"/>
      <c r="N512" s="597"/>
      <c r="O512" s="597"/>
      <c r="P512" s="597"/>
      <c r="Q512" s="597"/>
      <c r="R512" s="597"/>
      <c r="S512" s="597"/>
      <c r="T512" s="592"/>
      <c r="U512" s="592"/>
      <c r="V512" s="592"/>
      <c r="W512" s="592"/>
      <c r="X512" s="592"/>
      <c r="Y512" s="592"/>
      <c r="Z512" s="592"/>
      <c r="AA512" s="592"/>
      <c r="AB512" s="592"/>
      <c r="AC512" s="592"/>
      <c r="AD512" s="592"/>
      <c r="AE512" s="592"/>
      <c r="AF512" s="592"/>
      <c r="AG512" s="592"/>
      <c r="AH512" s="592"/>
      <c r="AI512" s="592"/>
      <c r="AJ512" s="592"/>
      <c r="AK512" s="592"/>
      <c r="AL512" s="592"/>
      <c r="AM512" s="592"/>
      <c r="AN512" s="592"/>
      <c r="AO512" s="593"/>
    </row>
    <row r="513" spans="2:41" ht="12.75" customHeight="1">
      <c r="B513" s="597"/>
      <c r="C513" s="597"/>
      <c r="D513" s="597"/>
      <c r="E513" s="597"/>
      <c r="F513" s="597"/>
      <c r="G513" s="597"/>
      <c r="H513" s="597"/>
      <c r="I513" s="597"/>
      <c r="J513" s="597"/>
      <c r="K513" s="597"/>
      <c r="L513" s="597"/>
      <c r="M513" s="597"/>
      <c r="N513" s="597"/>
      <c r="O513" s="597"/>
      <c r="P513" s="597"/>
      <c r="Q513" s="597"/>
      <c r="R513" s="597"/>
      <c r="S513" s="597"/>
      <c r="T513" s="592"/>
      <c r="U513" s="592"/>
      <c r="V513" s="592"/>
      <c r="W513" s="592"/>
      <c r="X513" s="592"/>
      <c r="Y513" s="592"/>
      <c r="Z513" s="592"/>
      <c r="AA513" s="592"/>
      <c r="AB513" s="592"/>
      <c r="AC513" s="592"/>
      <c r="AD513" s="592"/>
      <c r="AE513" s="592"/>
      <c r="AF513" s="592"/>
      <c r="AG513" s="592"/>
      <c r="AH513" s="592"/>
      <c r="AI513" s="592"/>
      <c r="AJ513" s="592"/>
      <c r="AK513" s="592"/>
      <c r="AL513" s="592"/>
      <c r="AM513" s="592"/>
      <c r="AN513" s="592"/>
      <c r="AO513" s="593"/>
    </row>
    <row r="514" spans="2:41" ht="12.75" customHeight="1">
      <c r="B514" s="597"/>
      <c r="C514" s="597"/>
      <c r="D514" s="597"/>
      <c r="E514" s="597"/>
      <c r="F514" s="597"/>
      <c r="G514" s="597"/>
      <c r="H514" s="597"/>
      <c r="I514" s="597"/>
      <c r="J514" s="597"/>
      <c r="K514" s="597"/>
      <c r="L514" s="597"/>
      <c r="M514" s="597"/>
      <c r="N514" s="597"/>
      <c r="O514" s="597"/>
      <c r="P514" s="597"/>
      <c r="Q514" s="597"/>
      <c r="R514" s="597"/>
      <c r="S514" s="597"/>
      <c r="T514" s="592"/>
      <c r="U514" s="592"/>
      <c r="V514" s="592"/>
      <c r="W514" s="592"/>
      <c r="X514" s="592"/>
      <c r="Y514" s="592"/>
      <c r="Z514" s="592"/>
      <c r="AA514" s="592"/>
      <c r="AB514" s="592"/>
      <c r="AC514" s="592"/>
      <c r="AD514" s="592"/>
      <c r="AE514" s="592"/>
      <c r="AF514" s="592"/>
      <c r="AG514" s="592"/>
      <c r="AH514" s="592"/>
      <c r="AI514" s="592"/>
      <c r="AJ514" s="592"/>
      <c r="AK514" s="592"/>
      <c r="AL514" s="592"/>
      <c r="AM514" s="592"/>
      <c r="AN514" s="592"/>
      <c r="AO514" s="593"/>
    </row>
    <row r="515" spans="2:41" ht="12.75" customHeight="1">
      <c r="B515" s="597"/>
      <c r="C515" s="597"/>
      <c r="D515" s="597"/>
      <c r="E515" s="597"/>
      <c r="F515" s="597"/>
      <c r="G515" s="597"/>
      <c r="H515" s="597"/>
      <c r="I515" s="597"/>
      <c r="J515" s="597"/>
      <c r="K515" s="597"/>
      <c r="L515" s="597"/>
      <c r="M515" s="597"/>
      <c r="N515" s="597"/>
      <c r="O515" s="597"/>
      <c r="P515" s="597"/>
      <c r="Q515" s="597"/>
      <c r="R515" s="597"/>
      <c r="S515" s="597"/>
      <c r="T515" s="592"/>
      <c r="U515" s="592"/>
      <c r="V515" s="592"/>
      <c r="W515" s="592"/>
      <c r="X515" s="592"/>
      <c r="Y515" s="592"/>
      <c r="Z515" s="592"/>
      <c r="AA515" s="592"/>
      <c r="AB515" s="592"/>
      <c r="AC515" s="592"/>
      <c r="AD515" s="592"/>
      <c r="AE515" s="592"/>
      <c r="AF515" s="592"/>
      <c r="AG515" s="592"/>
      <c r="AH515" s="592"/>
      <c r="AI515" s="592"/>
      <c r="AJ515" s="592"/>
      <c r="AK515" s="592"/>
      <c r="AL515" s="592"/>
      <c r="AM515" s="592"/>
      <c r="AN515" s="592"/>
      <c r="AO515" s="593"/>
    </row>
    <row r="516" spans="2:41" ht="12.75" customHeight="1">
      <c r="B516" s="597"/>
      <c r="C516" s="597"/>
      <c r="D516" s="597"/>
      <c r="E516" s="597"/>
      <c r="F516" s="597"/>
      <c r="G516" s="597"/>
      <c r="H516" s="597"/>
      <c r="I516" s="597"/>
      <c r="J516" s="597"/>
      <c r="K516" s="597"/>
      <c r="L516" s="597"/>
      <c r="M516" s="597"/>
      <c r="N516" s="597"/>
      <c r="O516" s="597"/>
      <c r="P516" s="597"/>
      <c r="Q516" s="597"/>
      <c r="R516" s="597"/>
      <c r="S516" s="597"/>
      <c r="T516" s="592"/>
      <c r="U516" s="592"/>
      <c r="V516" s="592"/>
      <c r="W516" s="592"/>
      <c r="X516" s="592"/>
      <c r="Y516" s="592"/>
      <c r="Z516" s="592"/>
      <c r="AA516" s="592"/>
      <c r="AB516" s="592"/>
      <c r="AC516" s="592"/>
      <c r="AD516" s="592"/>
      <c r="AE516" s="592"/>
      <c r="AF516" s="592"/>
      <c r="AG516" s="592"/>
      <c r="AH516" s="592"/>
      <c r="AI516" s="592"/>
      <c r="AJ516" s="592"/>
      <c r="AK516" s="592"/>
      <c r="AL516" s="592"/>
      <c r="AM516" s="592"/>
      <c r="AN516" s="592"/>
      <c r="AO516" s="593"/>
    </row>
    <row r="517" spans="2:41" ht="12.75" customHeight="1">
      <c r="B517" s="597"/>
      <c r="C517" s="597"/>
      <c r="D517" s="597"/>
      <c r="E517" s="597"/>
      <c r="F517" s="597"/>
      <c r="G517" s="597"/>
      <c r="H517" s="597"/>
      <c r="I517" s="597"/>
      <c r="J517" s="597"/>
      <c r="K517" s="597"/>
      <c r="L517" s="597"/>
      <c r="M517" s="597"/>
      <c r="N517" s="597"/>
      <c r="O517" s="597"/>
      <c r="P517" s="597"/>
      <c r="Q517" s="597"/>
      <c r="R517" s="597"/>
      <c r="S517" s="597"/>
      <c r="T517" s="592"/>
      <c r="U517" s="592"/>
      <c r="V517" s="592"/>
      <c r="W517" s="592"/>
      <c r="X517" s="592"/>
      <c r="Y517" s="592"/>
      <c r="Z517" s="592"/>
      <c r="AA517" s="592"/>
      <c r="AB517" s="592"/>
      <c r="AC517" s="592"/>
      <c r="AD517" s="592"/>
      <c r="AE517" s="592"/>
      <c r="AF517" s="592"/>
      <c r="AG517" s="592"/>
      <c r="AH517" s="592"/>
      <c r="AI517" s="592"/>
      <c r="AJ517" s="592"/>
      <c r="AK517" s="592"/>
      <c r="AL517" s="592"/>
      <c r="AM517" s="592"/>
      <c r="AN517" s="592"/>
      <c r="AO517" s="593"/>
    </row>
    <row r="518" spans="2:41" ht="12.75" customHeight="1">
      <c r="B518" s="597"/>
      <c r="C518" s="597"/>
      <c r="D518" s="597"/>
      <c r="E518" s="597"/>
      <c r="F518" s="597"/>
      <c r="G518" s="597"/>
      <c r="H518" s="597"/>
      <c r="I518" s="597"/>
      <c r="J518" s="597"/>
      <c r="K518" s="597"/>
      <c r="L518" s="597"/>
      <c r="M518" s="597"/>
      <c r="N518" s="597"/>
      <c r="O518" s="597"/>
      <c r="P518" s="597"/>
      <c r="Q518" s="597"/>
      <c r="R518" s="597"/>
      <c r="S518" s="597"/>
      <c r="T518" s="592"/>
      <c r="U518" s="592"/>
      <c r="V518" s="592"/>
      <c r="W518" s="592"/>
      <c r="X518" s="592"/>
      <c r="Y518" s="592"/>
      <c r="Z518" s="592"/>
      <c r="AA518" s="592"/>
      <c r="AB518" s="592"/>
      <c r="AC518" s="592"/>
      <c r="AD518" s="592"/>
      <c r="AE518" s="592"/>
      <c r="AF518" s="592"/>
      <c r="AG518" s="592"/>
      <c r="AH518" s="592"/>
      <c r="AI518" s="592"/>
      <c r="AJ518" s="592"/>
      <c r="AK518" s="592"/>
      <c r="AL518" s="592"/>
      <c r="AM518" s="592"/>
      <c r="AN518" s="592"/>
      <c r="AO518" s="593"/>
    </row>
    <row r="519" spans="2:41" ht="12.75" customHeight="1">
      <c r="B519" s="597"/>
      <c r="C519" s="597"/>
      <c r="D519" s="597"/>
      <c r="E519" s="597"/>
      <c r="F519" s="597"/>
      <c r="G519" s="597"/>
      <c r="H519" s="597"/>
      <c r="I519" s="597"/>
      <c r="J519" s="597"/>
      <c r="K519" s="597"/>
      <c r="L519" s="597"/>
      <c r="M519" s="597"/>
      <c r="N519" s="597"/>
      <c r="O519" s="597"/>
      <c r="P519" s="597"/>
      <c r="Q519" s="597"/>
      <c r="R519" s="597"/>
      <c r="S519" s="597"/>
      <c r="T519" s="592"/>
      <c r="U519" s="592"/>
      <c r="V519" s="592"/>
      <c r="W519" s="592"/>
      <c r="X519" s="592"/>
      <c r="Y519" s="592"/>
      <c r="Z519" s="592"/>
      <c r="AA519" s="592"/>
      <c r="AB519" s="592"/>
      <c r="AC519" s="592"/>
      <c r="AD519" s="592"/>
      <c r="AE519" s="592"/>
      <c r="AF519" s="592"/>
      <c r="AG519" s="592"/>
      <c r="AH519" s="592"/>
      <c r="AI519" s="592"/>
      <c r="AJ519" s="592"/>
      <c r="AK519" s="592"/>
      <c r="AL519" s="592"/>
      <c r="AM519" s="592"/>
      <c r="AN519" s="592"/>
      <c r="AO519" s="593"/>
    </row>
    <row r="520" spans="2:41" ht="12.75" customHeight="1">
      <c r="B520" s="597"/>
      <c r="C520" s="597"/>
      <c r="D520" s="597"/>
      <c r="E520" s="597"/>
      <c r="F520" s="597"/>
      <c r="G520" s="597"/>
      <c r="H520" s="597"/>
      <c r="I520" s="597"/>
      <c r="J520" s="597"/>
      <c r="K520" s="597"/>
      <c r="L520" s="597"/>
      <c r="M520" s="597"/>
      <c r="N520" s="597"/>
      <c r="O520" s="597"/>
      <c r="P520" s="597"/>
      <c r="Q520" s="597"/>
      <c r="R520" s="597"/>
      <c r="S520" s="597"/>
      <c r="T520" s="592"/>
      <c r="U520" s="592"/>
      <c r="V520" s="592"/>
      <c r="W520" s="592"/>
      <c r="X520" s="592"/>
      <c r="Y520" s="592"/>
      <c r="Z520" s="592"/>
      <c r="AA520" s="592"/>
      <c r="AB520" s="592"/>
      <c r="AC520" s="592"/>
      <c r="AD520" s="592"/>
      <c r="AE520" s="592"/>
      <c r="AF520" s="592"/>
      <c r="AG520" s="592"/>
      <c r="AH520" s="592"/>
      <c r="AI520" s="592"/>
      <c r="AJ520" s="592"/>
      <c r="AK520" s="592"/>
      <c r="AL520" s="592"/>
      <c r="AM520" s="592"/>
      <c r="AN520" s="592"/>
      <c r="AO520" s="593"/>
    </row>
    <row r="521" spans="2:41" ht="12.75" customHeight="1">
      <c r="B521" s="597"/>
      <c r="C521" s="597"/>
      <c r="D521" s="597"/>
      <c r="E521" s="597"/>
      <c r="F521" s="597"/>
      <c r="G521" s="597"/>
      <c r="H521" s="597"/>
      <c r="I521" s="597"/>
      <c r="J521" s="597"/>
      <c r="K521" s="597"/>
      <c r="L521" s="597"/>
      <c r="M521" s="597"/>
      <c r="N521" s="597"/>
      <c r="O521" s="597"/>
      <c r="P521" s="597"/>
      <c r="Q521" s="597"/>
      <c r="R521" s="597"/>
      <c r="S521" s="597"/>
      <c r="T521" s="592"/>
      <c r="U521" s="592"/>
      <c r="V521" s="592"/>
      <c r="W521" s="592"/>
      <c r="X521" s="592"/>
      <c r="Y521" s="592"/>
      <c r="Z521" s="592"/>
      <c r="AA521" s="592"/>
      <c r="AB521" s="592"/>
      <c r="AC521" s="592"/>
      <c r="AD521" s="592"/>
      <c r="AE521" s="592"/>
      <c r="AF521" s="592"/>
      <c r="AG521" s="592"/>
      <c r="AH521" s="592"/>
      <c r="AI521" s="592"/>
      <c r="AJ521" s="592"/>
      <c r="AK521" s="592"/>
      <c r="AL521" s="592"/>
      <c r="AM521" s="592"/>
      <c r="AN521" s="592"/>
      <c r="AO521" s="593"/>
    </row>
    <row r="522" spans="2:41" ht="12.75" customHeight="1">
      <c r="B522" s="597"/>
      <c r="C522" s="597"/>
      <c r="D522" s="597"/>
      <c r="E522" s="597"/>
      <c r="F522" s="597"/>
      <c r="G522" s="597"/>
      <c r="H522" s="597"/>
      <c r="I522" s="597"/>
      <c r="J522" s="597"/>
      <c r="K522" s="597"/>
      <c r="L522" s="597"/>
      <c r="M522" s="597"/>
      <c r="N522" s="597"/>
      <c r="O522" s="597"/>
      <c r="P522" s="597"/>
      <c r="Q522" s="597"/>
      <c r="R522" s="597"/>
      <c r="S522" s="597"/>
      <c r="T522" s="592"/>
      <c r="U522" s="592"/>
      <c r="V522" s="592"/>
      <c r="W522" s="592"/>
      <c r="X522" s="592"/>
      <c r="Y522" s="592"/>
      <c r="Z522" s="592"/>
      <c r="AA522" s="592"/>
      <c r="AB522" s="592"/>
      <c r="AC522" s="592"/>
      <c r="AD522" s="592"/>
      <c r="AE522" s="592"/>
      <c r="AF522" s="592"/>
      <c r="AG522" s="592"/>
      <c r="AH522" s="592"/>
      <c r="AI522" s="592"/>
      <c r="AJ522" s="592"/>
      <c r="AK522" s="592"/>
      <c r="AL522" s="592"/>
      <c r="AM522" s="592"/>
      <c r="AN522" s="592"/>
      <c r="AO522" s="593"/>
    </row>
    <row r="523" spans="2:41" ht="12.75" customHeight="1">
      <c r="B523" s="597"/>
      <c r="C523" s="597"/>
      <c r="D523" s="597"/>
      <c r="E523" s="597"/>
      <c r="F523" s="597"/>
      <c r="G523" s="597"/>
      <c r="H523" s="597"/>
      <c r="I523" s="597"/>
      <c r="J523" s="597"/>
      <c r="K523" s="597"/>
      <c r="L523" s="597"/>
      <c r="M523" s="597"/>
      <c r="N523" s="597"/>
      <c r="O523" s="597"/>
      <c r="P523" s="597"/>
      <c r="Q523" s="597"/>
      <c r="R523" s="597"/>
      <c r="S523" s="597"/>
      <c r="T523" s="592"/>
      <c r="U523" s="592"/>
      <c r="V523" s="592"/>
      <c r="W523" s="592"/>
      <c r="X523" s="592"/>
      <c r="Y523" s="592"/>
      <c r="Z523" s="592"/>
      <c r="AA523" s="592"/>
      <c r="AB523" s="592"/>
      <c r="AC523" s="592"/>
      <c r="AD523" s="592"/>
      <c r="AE523" s="592"/>
      <c r="AF523" s="592"/>
      <c r="AG523" s="592"/>
      <c r="AH523" s="592"/>
      <c r="AI523" s="592"/>
      <c r="AJ523" s="592"/>
      <c r="AK523" s="592"/>
      <c r="AL523" s="592"/>
      <c r="AM523" s="592"/>
      <c r="AN523" s="592"/>
      <c r="AO523" s="593"/>
    </row>
    <row r="524" spans="2:41" ht="12.75" customHeight="1">
      <c r="B524" s="597"/>
      <c r="C524" s="597"/>
      <c r="D524" s="597"/>
      <c r="E524" s="597"/>
      <c r="F524" s="597"/>
      <c r="G524" s="597"/>
      <c r="H524" s="597"/>
      <c r="I524" s="597"/>
      <c r="J524" s="597"/>
      <c r="K524" s="597"/>
      <c r="L524" s="597"/>
      <c r="M524" s="597"/>
      <c r="N524" s="597"/>
      <c r="O524" s="597"/>
      <c r="P524" s="597"/>
      <c r="Q524" s="597"/>
      <c r="R524" s="597"/>
      <c r="S524" s="597"/>
      <c r="T524" s="592"/>
      <c r="U524" s="592"/>
      <c r="V524" s="592"/>
      <c r="W524" s="592"/>
      <c r="X524" s="592"/>
      <c r="Y524" s="592"/>
      <c r="Z524" s="592"/>
      <c r="AA524" s="592"/>
      <c r="AB524" s="592"/>
      <c r="AC524" s="592"/>
      <c r="AD524" s="592"/>
      <c r="AE524" s="592"/>
      <c r="AF524" s="592"/>
      <c r="AG524" s="592"/>
      <c r="AH524" s="592"/>
      <c r="AI524" s="592"/>
      <c r="AJ524" s="592"/>
      <c r="AK524" s="592"/>
      <c r="AL524" s="592"/>
      <c r="AM524" s="592"/>
      <c r="AN524" s="592"/>
      <c r="AO524" s="593"/>
    </row>
    <row r="525" spans="2:41" ht="12.75" customHeight="1">
      <c r="B525" s="597"/>
      <c r="C525" s="597"/>
      <c r="D525" s="597"/>
      <c r="E525" s="597"/>
      <c r="F525" s="597"/>
      <c r="G525" s="597"/>
      <c r="H525" s="597"/>
      <c r="I525" s="597"/>
      <c r="J525" s="597"/>
      <c r="K525" s="597"/>
      <c r="L525" s="597"/>
      <c r="M525" s="597"/>
      <c r="N525" s="597"/>
      <c r="O525" s="597"/>
      <c r="P525" s="597"/>
      <c r="Q525" s="597"/>
      <c r="R525" s="597"/>
      <c r="S525" s="597"/>
      <c r="T525" s="592"/>
      <c r="U525" s="592"/>
      <c r="V525" s="592"/>
      <c r="W525" s="592"/>
      <c r="X525" s="592"/>
      <c r="Y525" s="592"/>
      <c r="Z525" s="592"/>
      <c r="AA525" s="592"/>
      <c r="AB525" s="592"/>
      <c r="AC525" s="592"/>
      <c r="AD525" s="592"/>
      <c r="AE525" s="592"/>
      <c r="AF525" s="592"/>
      <c r="AG525" s="592"/>
      <c r="AH525" s="592"/>
      <c r="AI525" s="592"/>
      <c r="AJ525" s="592"/>
      <c r="AK525" s="592"/>
      <c r="AL525" s="592"/>
      <c r="AM525" s="592"/>
      <c r="AN525" s="592"/>
      <c r="AO525" s="593"/>
    </row>
    <row r="526" spans="2:41" ht="12.75" customHeight="1">
      <c r="B526" s="597"/>
      <c r="C526" s="597"/>
      <c r="D526" s="597"/>
      <c r="E526" s="597"/>
      <c r="F526" s="597"/>
      <c r="G526" s="597"/>
      <c r="H526" s="597"/>
      <c r="I526" s="597"/>
      <c r="J526" s="597"/>
      <c r="K526" s="597"/>
      <c r="L526" s="597"/>
      <c r="M526" s="597"/>
      <c r="N526" s="597"/>
      <c r="O526" s="597"/>
      <c r="P526" s="597"/>
      <c r="Q526" s="597"/>
      <c r="R526" s="597"/>
      <c r="S526" s="597"/>
      <c r="T526" s="592"/>
      <c r="U526" s="592"/>
      <c r="V526" s="592"/>
      <c r="W526" s="592"/>
      <c r="X526" s="592"/>
      <c r="Y526" s="592"/>
      <c r="Z526" s="592"/>
      <c r="AA526" s="592"/>
      <c r="AB526" s="592"/>
      <c r="AC526" s="592"/>
      <c r="AD526" s="592"/>
      <c r="AE526" s="592"/>
      <c r="AF526" s="592"/>
      <c r="AG526" s="592"/>
      <c r="AH526" s="592"/>
      <c r="AI526" s="592"/>
      <c r="AJ526" s="592"/>
      <c r="AK526" s="592"/>
      <c r="AL526" s="592"/>
      <c r="AM526" s="592"/>
      <c r="AN526" s="592"/>
      <c r="AO526" s="593"/>
    </row>
    <row r="527" spans="2:41" ht="12.75" customHeight="1">
      <c r="B527" s="597"/>
      <c r="C527" s="597"/>
      <c r="D527" s="597"/>
      <c r="E527" s="597"/>
      <c r="F527" s="597"/>
      <c r="G527" s="597"/>
      <c r="H527" s="597"/>
      <c r="I527" s="597"/>
      <c r="J527" s="597"/>
      <c r="K527" s="597"/>
      <c r="L527" s="597"/>
      <c r="M527" s="597"/>
      <c r="N527" s="597"/>
      <c r="O527" s="597"/>
      <c r="P527" s="597"/>
      <c r="Q527" s="597"/>
      <c r="R527" s="597"/>
      <c r="S527" s="597"/>
      <c r="T527" s="592"/>
      <c r="U527" s="592"/>
      <c r="V527" s="592"/>
      <c r="W527" s="592"/>
      <c r="X527" s="592"/>
      <c r="Y527" s="592"/>
      <c r="Z527" s="592"/>
      <c r="AA527" s="592"/>
      <c r="AB527" s="592"/>
      <c r="AC527" s="592"/>
      <c r="AD527" s="592"/>
      <c r="AE527" s="592"/>
      <c r="AF527" s="592"/>
      <c r="AG527" s="592"/>
      <c r="AH527" s="592"/>
      <c r="AI527" s="592"/>
      <c r="AJ527" s="592"/>
      <c r="AK527" s="592"/>
      <c r="AL527" s="592"/>
      <c r="AM527" s="592"/>
      <c r="AN527" s="592"/>
      <c r="AO527" s="593"/>
    </row>
    <row r="528" spans="2:41" ht="12.75" customHeight="1">
      <c r="B528" s="597"/>
      <c r="C528" s="597"/>
      <c r="D528" s="597"/>
      <c r="E528" s="597"/>
      <c r="F528" s="597"/>
      <c r="G528" s="597"/>
      <c r="H528" s="597"/>
      <c r="I528" s="597"/>
      <c r="J528" s="597"/>
      <c r="K528" s="597"/>
      <c r="L528" s="597"/>
      <c r="M528" s="597"/>
      <c r="N528" s="597"/>
      <c r="O528" s="597"/>
      <c r="P528" s="597"/>
      <c r="Q528" s="597"/>
      <c r="R528" s="597"/>
      <c r="S528" s="597"/>
      <c r="T528" s="592"/>
      <c r="U528" s="592"/>
      <c r="V528" s="592"/>
      <c r="W528" s="592"/>
      <c r="X528" s="592"/>
      <c r="Y528" s="592"/>
      <c r="Z528" s="592"/>
      <c r="AA528" s="592"/>
      <c r="AB528" s="592"/>
      <c r="AC528" s="592"/>
      <c r="AD528" s="592"/>
      <c r="AE528" s="592"/>
      <c r="AF528" s="592"/>
      <c r="AG528" s="592"/>
      <c r="AH528" s="592"/>
      <c r="AI528" s="592"/>
      <c r="AJ528" s="592"/>
      <c r="AK528" s="592"/>
      <c r="AL528" s="592"/>
      <c r="AM528" s="592"/>
      <c r="AN528" s="592"/>
      <c r="AO528" s="593"/>
    </row>
    <row r="529" spans="2:41" ht="12.75" customHeight="1">
      <c r="B529" s="597"/>
      <c r="C529" s="597"/>
      <c r="D529" s="597"/>
      <c r="E529" s="597"/>
      <c r="F529" s="597"/>
      <c r="G529" s="597"/>
      <c r="H529" s="597"/>
      <c r="I529" s="597"/>
      <c r="J529" s="597"/>
      <c r="K529" s="597"/>
      <c r="L529" s="597"/>
      <c r="M529" s="597"/>
      <c r="N529" s="597"/>
      <c r="O529" s="597"/>
      <c r="P529" s="597"/>
      <c r="Q529" s="597"/>
      <c r="R529" s="597"/>
      <c r="S529" s="597"/>
      <c r="T529" s="592"/>
      <c r="U529" s="592"/>
      <c r="V529" s="592"/>
      <c r="W529" s="592"/>
      <c r="X529" s="592"/>
      <c r="Y529" s="592"/>
      <c r="Z529" s="592"/>
      <c r="AA529" s="592"/>
      <c r="AB529" s="592"/>
      <c r="AC529" s="592"/>
      <c r="AD529" s="592"/>
      <c r="AE529" s="592"/>
      <c r="AF529" s="592"/>
      <c r="AG529" s="592"/>
      <c r="AH529" s="592"/>
      <c r="AI529" s="592"/>
      <c r="AJ529" s="592"/>
      <c r="AK529" s="592"/>
      <c r="AL529" s="592"/>
      <c r="AM529" s="592"/>
      <c r="AN529" s="592"/>
      <c r="AO529" s="593"/>
    </row>
    <row r="530" spans="2:41" ht="12.75" customHeight="1">
      <c r="B530" s="597"/>
      <c r="C530" s="597"/>
      <c r="D530" s="597"/>
      <c r="E530" s="597"/>
      <c r="F530" s="597"/>
      <c r="G530" s="597"/>
      <c r="H530" s="597"/>
      <c r="I530" s="597"/>
      <c r="J530" s="597"/>
      <c r="K530" s="597"/>
      <c r="L530" s="597"/>
      <c r="M530" s="597"/>
      <c r="N530" s="597"/>
      <c r="O530" s="597"/>
      <c r="P530" s="597"/>
      <c r="Q530" s="597"/>
      <c r="R530" s="597"/>
      <c r="S530" s="597"/>
      <c r="T530" s="592"/>
      <c r="U530" s="592"/>
      <c r="V530" s="592"/>
      <c r="W530" s="592"/>
      <c r="X530" s="592"/>
      <c r="Y530" s="592"/>
      <c r="Z530" s="592"/>
      <c r="AA530" s="592"/>
      <c r="AB530" s="592"/>
      <c r="AC530" s="592"/>
      <c r="AD530" s="592"/>
      <c r="AE530" s="592"/>
      <c r="AF530" s="592"/>
      <c r="AG530" s="592"/>
      <c r="AH530" s="592"/>
      <c r="AI530" s="592"/>
      <c r="AJ530" s="592"/>
      <c r="AK530" s="592"/>
      <c r="AL530" s="592"/>
      <c r="AM530" s="592"/>
      <c r="AN530" s="592"/>
      <c r="AO530" s="593"/>
    </row>
    <row r="531" spans="2:41" ht="12.75" customHeight="1">
      <c r="B531" s="597"/>
      <c r="C531" s="597"/>
      <c r="D531" s="597"/>
      <c r="E531" s="597"/>
      <c r="F531" s="597"/>
      <c r="G531" s="597"/>
      <c r="H531" s="597"/>
      <c r="I531" s="597"/>
      <c r="J531" s="597"/>
      <c r="K531" s="597"/>
      <c r="L531" s="597"/>
      <c r="M531" s="597"/>
      <c r="N531" s="597"/>
      <c r="O531" s="597"/>
      <c r="P531" s="597"/>
      <c r="Q531" s="597"/>
      <c r="R531" s="597"/>
      <c r="S531" s="597"/>
      <c r="T531" s="592"/>
      <c r="U531" s="592"/>
      <c r="V531" s="592"/>
      <c r="W531" s="592"/>
      <c r="X531" s="592"/>
      <c r="Y531" s="592"/>
      <c r="Z531" s="592"/>
      <c r="AA531" s="592"/>
      <c r="AB531" s="592"/>
      <c r="AC531" s="592"/>
      <c r="AD531" s="592"/>
      <c r="AE531" s="592"/>
      <c r="AF531" s="592"/>
      <c r="AG531" s="592"/>
      <c r="AH531" s="592"/>
      <c r="AI531" s="592"/>
      <c r="AJ531" s="592"/>
      <c r="AK531" s="592"/>
      <c r="AL531" s="592"/>
      <c r="AM531" s="592"/>
      <c r="AN531" s="592"/>
      <c r="AO531" s="593"/>
    </row>
    <row r="532" spans="2:41" ht="12.75" customHeight="1">
      <c r="B532" s="597"/>
      <c r="C532" s="597"/>
      <c r="D532" s="597"/>
      <c r="E532" s="597"/>
      <c r="F532" s="597"/>
      <c r="G532" s="597"/>
      <c r="H532" s="597"/>
      <c r="I532" s="597"/>
      <c r="J532" s="597"/>
      <c r="K532" s="597"/>
      <c r="L532" s="597"/>
      <c r="M532" s="597"/>
      <c r="N532" s="597"/>
      <c r="O532" s="597"/>
      <c r="P532" s="597"/>
      <c r="Q532" s="597"/>
      <c r="R532" s="597"/>
      <c r="S532" s="597"/>
      <c r="T532" s="592"/>
      <c r="U532" s="592"/>
      <c r="V532" s="592"/>
      <c r="W532" s="592"/>
      <c r="X532" s="592"/>
      <c r="Y532" s="592"/>
      <c r="Z532" s="592"/>
      <c r="AA532" s="592"/>
      <c r="AB532" s="592"/>
      <c r="AC532" s="592"/>
      <c r="AD532" s="592"/>
      <c r="AE532" s="592"/>
      <c r="AF532" s="592"/>
      <c r="AG532" s="592"/>
      <c r="AH532" s="592"/>
      <c r="AI532" s="592"/>
      <c r="AJ532" s="592"/>
      <c r="AK532" s="592"/>
      <c r="AL532" s="592"/>
      <c r="AM532" s="592"/>
      <c r="AN532" s="592"/>
      <c r="AO532" s="593"/>
    </row>
    <row r="533" spans="2:41" ht="12.75" customHeight="1">
      <c r="B533" s="597"/>
      <c r="C533" s="597"/>
      <c r="D533" s="597"/>
      <c r="E533" s="597"/>
      <c r="F533" s="597"/>
      <c r="G533" s="597"/>
      <c r="H533" s="597"/>
      <c r="I533" s="597"/>
      <c r="J533" s="597"/>
      <c r="K533" s="597"/>
      <c r="L533" s="597"/>
      <c r="M533" s="597"/>
      <c r="N533" s="597"/>
      <c r="O533" s="597"/>
      <c r="P533" s="597"/>
      <c r="Q533" s="597"/>
      <c r="R533" s="597"/>
      <c r="S533" s="597"/>
      <c r="T533" s="592"/>
      <c r="U533" s="592"/>
      <c r="V533" s="592"/>
      <c r="W533" s="592"/>
      <c r="X533" s="592"/>
      <c r="Y533" s="592"/>
      <c r="Z533" s="592"/>
      <c r="AA533" s="592"/>
      <c r="AB533" s="592"/>
      <c r="AC533" s="592"/>
      <c r="AD533" s="592"/>
      <c r="AE533" s="592"/>
      <c r="AF533" s="592"/>
      <c r="AG533" s="592"/>
      <c r="AH533" s="592"/>
      <c r="AI533" s="592"/>
      <c r="AJ533" s="592"/>
      <c r="AK533" s="592"/>
      <c r="AL533" s="592"/>
      <c r="AM533" s="592"/>
      <c r="AN533" s="592"/>
      <c r="AO533" s="593"/>
    </row>
    <row r="534" spans="2:41" ht="12.75" customHeight="1">
      <c r="B534" s="597"/>
      <c r="C534" s="597"/>
      <c r="D534" s="597"/>
      <c r="E534" s="597"/>
      <c r="F534" s="597"/>
      <c r="G534" s="597"/>
      <c r="H534" s="597"/>
      <c r="I534" s="597"/>
      <c r="J534" s="597"/>
      <c r="K534" s="597"/>
      <c r="L534" s="597"/>
      <c r="M534" s="597"/>
      <c r="N534" s="597"/>
      <c r="O534" s="597"/>
      <c r="P534" s="597"/>
      <c r="Q534" s="597"/>
      <c r="R534" s="597"/>
      <c r="S534" s="597"/>
      <c r="T534" s="592"/>
      <c r="U534" s="592"/>
      <c r="V534" s="592"/>
      <c r="W534" s="592"/>
      <c r="X534" s="592"/>
      <c r="Y534" s="592"/>
      <c r="Z534" s="592"/>
      <c r="AA534" s="592"/>
      <c r="AB534" s="592"/>
      <c r="AC534" s="592"/>
      <c r="AD534" s="592"/>
      <c r="AE534" s="592"/>
      <c r="AF534" s="592"/>
      <c r="AG534" s="592"/>
      <c r="AH534" s="592"/>
      <c r="AI534" s="592"/>
      <c r="AJ534" s="592"/>
      <c r="AK534" s="592"/>
      <c r="AL534" s="592"/>
      <c r="AM534" s="592"/>
      <c r="AN534" s="592"/>
      <c r="AO534" s="593"/>
    </row>
    <row r="535" spans="2:41" ht="12.75" customHeight="1">
      <c r="B535" s="597"/>
      <c r="C535" s="597"/>
      <c r="D535" s="597"/>
      <c r="E535" s="597"/>
      <c r="F535" s="597"/>
      <c r="G535" s="597"/>
      <c r="H535" s="597"/>
      <c r="I535" s="597"/>
      <c r="J535" s="597"/>
      <c r="K535" s="597"/>
      <c r="L535" s="597"/>
      <c r="M535" s="597"/>
      <c r="N535" s="597"/>
      <c r="O535" s="597"/>
      <c r="P535" s="597"/>
      <c r="Q535" s="597"/>
      <c r="R535" s="597"/>
      <c r="S535" s="597"/>
      <c r="T535" s="592"/>
      <c r="U535" s="592"/>
      <c r="V535" s="592"/>
      <c r="W535" s="592"/>
      <c r="X535" s="592"/>
      <c r="Y535" s="592"/>
      <c r="Z535" s="592"/>
      <c r="AA535" s="592"/>
      <c r="AB535" s="592"/>
      <c r="AC535" s="592"/>
      <c r="AD535" s="592"/>
      <c r="AE535" s="592"/>
      <c r="AF535" s="592"/>
      <c r="AG535" s="592"/>
      <c r="AH535" s="592"/>
      <c r="AI535" s="592"/>
      <c r="AJ535" s="592"/>
      <c r="AK535" s="592"/>
      <c r="AL535" s="592"/>
      <c r="AM535" s="592"/>
      <c r="AN535" s="592"/>
      <c r="AO535" s="593"/>
    </row>
    <row r="536" spans="2:41" ht="12.75" customHeight="1">
      <c r="B536" s="597"/>
      <c r="C536" s="597"/>
      <c r="D536" s="597"/>
      <c r="E536" s="597"/>
      <c r="F536" s="597"/>
      <c r="G536" s="597"/>
      <c r="H536" s="597"/>
      <c r="I536" s="597"/>
      <c r="J536" s="597"/>
      <c r="K536" s="597"/>
      <c r="L536" s="597"/>
      <c r="M536" s="597"/>
      <c r="N536" s="597"/>
      <c r="O536" s="597"/>
      <c r="P536" s="597"/>
      <c r="Q536" s="597"/>
      <c r="R536" s="597"/>
      <c r="S536" s="597"/>
      <c r="T536" s="592"/>
      <c r="U536" s="592"/>
      <c r="V536" s="592"/>
      <c r="W536" s="592"/>
      <c r="X536" s="592"/>
      <c r="Y536" s="592"/>
      <c r="Z536" s="592"/>
      <c r="AA536" s="592"/>
      <c r="AB536" s="592"/>
      <c r="AC536" s="592"/>
      <c r="AD536" s="592"/>
      <c r="AE536" s="592"/>
      <c r="AF536" s="592"/>
      <c r="AG536" s="592"/>
      <c r="AH536" s="592"/>
      <c r="AI536" s="592"/>
      <c r="AJ536" s="592"/>
      <c r="AK536" s="592"/>
      <c r="AL536" s="592"/>
      <c r="AM536" s="592"/>
      <c r="AN536" s="592"/>
      <c r="AO536" s="593"/>
    </row>
    <row r="537" spans="2:41" ht="12.75" customHeight="1">
      <c r="B537" s="597"/>
      <c r="C537" s="597"/>
      <c r="D537" s="597"/>
      <c r="E537" s="597"/>
      <c r="F537" s="597"/>
      <c r="G537" s="597"/>
      <c r="H537" s="597"/>
      <c r="I537" s="597"/>
      <c r="J537" s="597"/>
      <c r="K537" s="597"/>
      <c r="L537" s="597"/>
      <c r="M537" s="597"/>
      <c r="N537" s="597"/>
      <c r="O537" s="597"/>
      <c r="P537" s="597"/>
      <c r="Q537" s="597"/>
      <c r="R537" s="597"/>
      <c r="S537" s="597"/>
      <c r="T537" s="592"/>
      <c r="U537" s="592"/>
      <c r="V537" s="592"/>
      <c r="W537" s="592"/>
      <c r="X537" s="592"/>
      <c r="Y537" s="592"/>
      <c r="Z537" s="592"/>
      <c r="AA537" s="592"/>
      <c r="AB537" s="592"/>
      <c r="AC537" s="592"/>
      <c r="AD537" s="592"/>
      <c r="AE537" s="592"/>
      <c r="AF537" s="592"/>
      <c r="AG537" s="592"/>
      <c r="AH537" s="592"/>
      <c r="AI537" s="592"/>
      <c r="AJ537" s="592"/>
      <c r="AK537" s="592"/>
      <c r="AL537" s="592"/>
      <c r="AM537" s="592"/>
      <c r="AN537" s="592"/>
      <c r="AO537" s="593"/>
    </row>
    <row r="538" spans="2:41" ht="12.75" customHeight="1">
      <c r="B538" s="597"/>
      <c r="C538" s="597"/>
      <c r="D538" s="597"/>
      <c r="E538" s="597"/>
      <c r="F538" s="597"/>
      <c r="G538" s="597"/>
      <c r="H538" s="597"/>
      <c r="I538" s="597"/>
      <c r="J538" s="597"/>
      <c r="K538" s="597"/>
      <c r="L538" s="597"/>
      <c r="M538" s="597"/>
      <c r="N538" s="597"/>
      <c r="O538" s="597"/>
      <c r="P538" s="597"/>
      <c r="Q538" s="597"/>
      <c r="R538" s="597"/>
      <c r="S538" s="597"/>
      <c r="T538" s="592"/>
      <c r="U538" s="592"/>
      <c r="V538" s="592"/>
      <c r="W538" s="592"/>
      <c r="X538" s="592"/>
      <c r="Y538" s="592"/>
      <c r="Z538" s="592"/>
      <c r="AA538" s="592"/>
      <c r="AB538" s="592"/>
      <c r="AC538" s="592"/>
      <c r="AD538" s="592"/>
      <c r="AE538" s="592"/>
      <c r="AF538" s="592"/>
      <c r="AG538" s="592"/>
      <c r="AH538" s="592"/>
      <c r="AI538" s="592"/>
      <c r="AJ538" s="592"/>
      <c r="AK538" s="592"/>
      <c r="AL538" s="592"/>
      <c r="AM538" s="592"/>
      <c r="AN538" s="592"/>
      <c r="AO538" s="593"/>
    </row>
    <row r="539" spans="2:41" ht="12.75" customHeight="1">
      <c r="B539" s="597"/>
      <c r="C539" s="597"/>
      <c r="D539" s="597"/>
      <c r="E539" s="597"/>
      <c r="F539" s="597"/>
      <c r="G539" s="597"/>
      <c r="H539" s="597"/>
      <c r="I539" s="597"/>
      <c r="J539" s="597"/>
      <c r="K539" s="597"/>
      <c r="L539" s="597"/>
      <c r="M539" s="597"/>
      <c r="N539" s="597"/>
      <c r="O539" s="597"/>
      <c r="P539" s="597"/>
      <c r="Q539" s="597"/>
      <c r="R539" s="597"/>
      <c r="S539" s="597"/>
      <c r="T539" s="592"/>
      <c r="U539" s="592"/>
      <c r="V539" s="592"/>
      <c r="W539" s="592"/>
      <c r="X539" s="592"/>
      <c r="Y539" s="592"/>
      <c r="Z539" s="592"/>
      <c r="AA539" s="592"/>
      <c r="AB539" s="592"/>
      <c r="AC539" s="592"/>
      <c r="AD539" s="592"/>
      <c r="AE539" s="592"/>
      <c r="AF539" s="592"/>
      <c r="AG539" s="592"/>
      <c r="AH539" s="592"/>
      <c r="AI539" s="592"/>
      <c r="AJ539" s="592"/>
      <c r="AK539" s="592"/>
      <c r="AL539" s="592"/>
      <c r="AM539" s="592"/>
      <c r="AN539" s="592"/>
      <c r="AO539" s="593"/>
    </row>
    <row r="540" spans="2:41" ht="12.75" customHeight="1">
      <c r="B540" s="597"/>
      <c r="C540" s="597"/>
      <c r="D540" s="597"/>
      <c r="E540" s="597"/>
      <c r="F540" s="597"/>
      <c r="G540" s="597"/>
      <c r="H540" s="597"/>
      <c r="I540" s="597"/>
      <c r="J540" s="597"/>
      <c r="K540" s="597"/>
      <c r="L540" s="597"/>
      <c r="M540" s="597"/>
      <c r="N540" s="597"/>
      <c r="O540" s="597"/>
      <c r="P540" s="597"/>
      <c r="Q540" s="597"/>
      <c r="R540" s="597"/>
      <c r="S540" s="597"/>
      <c r="T540" s="592"/>
      <c r="U540" s="592"/>
      <c r="V540" s="592"/>
      <c r="W540" s="592"/>
      <c r="X540" s="592"/>
      <c r="Y540" s="592"/>
      <c r="Z540" s="592"/>
      <c r="AA540" s="592"/>
      <c r="AB540" s="592"/>
      <c r="AC540" s="592"/>
      <c r="AD540" s="592"/>
      <c r="AE540" s="592"/>
      <c r="AF540" s="592"/>
      <c r="AG540" s="592"/>
      <c r="AH540" s="592"/>
      <c r="AI540" s="592"/>
      <c r="AJ540" s="592"/>
      <c r="AK540" s="592"/>
      <c r="AL540" s="592"/>
      <c r="AM540" s="592"/>
      <c r="AN540" s="592"/>
      <c r="AO540" s="593"/>
    </row>
    <row r="541" spans="2:41" ht="12.75" customHeight="1">
      <c r="B541" s="597"/>
      <c r="C541" s="597"/>
      <c r="D541" s="597"/>
      <c r="E541" s="597"/>
      <c r="F541" s="597"/>
      <c r="G541" s="597"/>
      <c r="H541" s="597"/>
      <c r="I541" s="597"/>
      <c r="J541" s="597"/>
      <c r="K541" s="597"/>
      <c r="L541" s="597"/>
      <c r="M541" s="597"/>
      <c r="N541" s="597"/>
      <c r="O541" s="597"/>
      <c r="P541" s="597"/>
      <c r="Q541" s="597"/>
      <c r="R541" s="597"/>
      <c r="S541" s="597"/>
      <c r="T541" s="592"/>
      <c r="U541" s="592"/>
      <c r="V541" s="592"/>
      <c r="W541" s="592"/>
      <c r="X541" s="592"/>
      <c r="Y541" s="592"/>
      <c r="Z541" s="592"/>
      <c r="AA541" s="592"/>
      <c r="AB541" s="592"/>
      <c r="AC541" s="592"/>
      <c r="AD541" s="592"/>
      <c r="AE541" s="592"/>
      <c r="AF541" s="592"/>
      <c r="AG541" s="592"/>
      <c r="AH541" s="592"/>
      <c r="AI541" s="592"/>
      <c r="AJ541" s="592"/>
      <c r="AK541" s="592"/>
      <c r="AL541" s="592"/>
      <c r="AM541" s="592"/>
      <c r="AN541" s="592"/>
      <c r="AO541" s="593"/>
    </row>
    <row r="542" spans="2:41" ht="12.75" customHeight="1">
      <c r="B542" s="597"/>
      <c r="C542" s="597"/>
      <c r="D542" s="597"/>
      <c r="E542" s="597"/>
      <c r="F542" s="597"/>
      <c r="G542" s="597"/>
      <c r="H542" s="597"/>
      <c r="I542" s="597"/>
      <c r="J542" s="597"/>
      <c r="K542" s="597"/>
      <c r="L542" s="597"/>
      <c r="M542" s="597"/>
      <c r="N542" s="597"/>
      <c r="O542" s="597"/>
      <c r="P542" s="597"/>
      <c r="Q542" s="597"/>
      <c r="R542" s="597"/>
      <c r="S542" s="597"/>
      <c r="T542" s="592"/>
      <c r="U542" s="592"/>
      <c r="V542" s="592"/>
      <c r="W542" s="592"/>
      <c r="X542" s="592"/>
      <c r="Y542" s="592"/>
      <c r="Z542" s="592"/>
      <c r="AA542" s="592"/>
      <c r="AB542" s="592"/>
      <c r="AC542" s="592"/>
      <c r="AD542" s="592"/>
      <c r="AE542" s="592"/>
      <c r="AF542" s="592"/>
      <c r="AG542" s="592"/>
      <c r="AH542" s="592"/>
      <c r="AI542" s="592"/>
      <c r="AJ542" s="592"/>
      <c r="AK542" s="592"/>
      <c r="AL542" s="592"/>
      <c r="AM542" s="592"/>
      <c r="AN542" s="592"/>
      <c r="AO542" s="593"/>
    </row>
    <row r="543" spans="2:41" ht="12.75" customHeight="1">
      <c r="B543" s="597"/>
      <c r="C543" s="597"/>
      <c r="D543" s="597"/>
      <c r="E543" s="597"/>
      <c r="F543" s="597"/>
      <c r="G543" s="597"/>
      <c r="H543" s="597"/>
      <c r="I543" s="597"/>
      <c r="J543" s="597"/>
      <c r="K543" s="597"/>
      <c r="L543" s="597"/>
      <c r="M543" s="597"/>
      <c r="N543" s="597"/>
      <c r="O543" s="597"/>
      <c r="P543" s="597"/>
      <c r="Q543" s="597"/>
      <c r="R543" s="597"/>
      <c r="S543" s="597"/>
      <c r="T543" s="592"/>
      <c r="U543" s="592"/>
      <c r="V543" s="592"/>
      <c r="W543" s="592"/>
      <c r="X543" s="592"/>
      <c r="Y543" s="592"/>
      <c r="Z543" s="592"/>
      <c r="AA543" s="592"/>
      <c r="AB543" s="592"/>
      <c r="AC543" s="592"/>
      <c r="AD543" s="592"/>
      <c r="AE543" s="592"/>
      <c r="AF543" s="592"/>
      <c r="AG543" s="592"/>
      <c r="AH543" s="592"/>
      <c r="AI543" s="592"/>
      <c r="AJ543" s="592"/>
      <c r="AK543" s="592"/>
      <c r="AL543" s="592"/>
      <c r="AM543" s="592"/>
      <c r="AN543" s="592"/>
      <c r="AO543" s="593"/>
    </row>
    <row r="544" spans="2:41" ht="12.75" customHeight="1">
      <c r="B544" s="597"/>
      <c r="C544" s="597"/>
      <c r="D544" s="597"/>
      <c r="E544" s="597"/>
      <c r="F544" s="597"/>
      <c r="G544" s="597"/>
      <c r="H544" s="597"/>
      <c r="I544" s="597"/>
      <c r="J544" s="597"/>
      <c r="K544" s="597"/>
      <c r="L544" s="597"/>
      <c r="M544" s="597"/>
      <c r="N544" s="597"/>
      <c r="O544" s="597"/>
      <c r="P544" s="597"/>
      <c r="Q544" s="597"/>
      <c r="R544" s="597"/>
      <c r="S544" s="597"/>
      <c r="T544" s="592"/>
      <c r="U544" s="592"/>
      <c r="V544" s="592"/>
      <c r="W544" s="592"/>
      <c r="X544" s="592"/>
      <c r="Y544" s="592"/>
      <c r="Z544" s="592"/>
      <c r="AA544" s="592"/>
      <c r="AB544" s="592"/>
      <c r="AC544" s="592"/>
      <c r="AD544" s="592"/>
      <c r="AE544" s="592"/>
      <c r="AF544" s="592"/>
      <c r="AG544" s="592"/>
      <c r="AH544" s="592"/>
      <c r="AI544" s="592"/>
      <c r="AJ544" s="592"/>
      <c r="AK544" s="592"/>
      <c r="AL544" s="592"/>
      <c r="AM544" s="592"/>
      <c r="AN544" s="592"/>
      <c r="AO544" s="593"/>
    </row>
    <row r="545" spans="2:41" ht="12.75" customHeight="1">
      <c r="B545" s="597"/>
      <c r="C545" s="597"/>
      <c r="D545" s="597"/>
      <c r="E545" s="597"/>
      <c r="F545" s="597"/>
      <c r="G545" s="597"/>
      <c r="H545" s="597"/>
      <c r="I545" s="597"/>
      <c r="J545" s="597"/>
      <c r="K545" s="597"/>
      <c r="L545" s="597"/>
      <c r="M545" s="597"/>
      <c r="N545" s="597"/>
      <c r="O545" s="597"/>
      <c r="P545" s="597"/>
      <c r="Q545" s="597"/>
      <c r="R545" s="597"/>
      <c r="S545" s="597"/>
      <c r="T545" s="592"/>
      <c r="U545" s="592"/>
      <c r="V545" s="592"/>
      <c r="W545" s="592"/>
      <c r="X545" s="592"/>
      <c r="Y545" s="592"/>
      <c r="Z545" s="592"/>
      <c r="AA545" s="592"/>
      <c r="AB545" s="592"/>
      <c r="AC545" s="592"/>
      <c r="AD545" s="592"/>
      <c r="AE545" s="592"/>
      <c r="AF545" s="592"/>
      <c r="AG545" s="592"/>
      <c r="AH545" s="592"/>
      <c r="AI545" s="592"/>
      <c r="AJ545" s="592"/>
      <c r="AK545" s="592"/>
      <c r="AL545" s="592"/>
      <c r="AM545" s="592"/>
      <c r="AN545" s="592"/>
      <c r="AO545" s="593"/>
    </row>
    <row r="546" spans="2:41" ht="12.75" customHeight="1">
      <c r="B546" s="597"/>
      <c r="C546" s="597"/>
      <c r="D546" s="597"/>
      <c r="E546" s="597"/>
      <c r="F546" s="597"/>
      <c r="G546" s="597"/>
      <c r="H546" s="597"/>
      <c r="I546" s="597"/>
      <c r="J546" s="597"/>
      <c r="K546" s="597"/>
      <c r="L546" s="597"/>
      <c r="M546" s="597"/>
      <c r="N546" s="597"/>
      <c r="O546" s="597"/>
      <c r="P546" s="597"/>
      <c r="Q546" s="597"/>
      <c r="R546" s="597"/>
      <c r="S546" s="597"/>
      <c r="T546" s="592"/>
      <c r="U546" s="592"/>
      <c r="V546" s="592"/>
      <c r="W546" s="592"/>
      <c r="X546" s="592"/>
      <c r="Y546" s="592"/>
      <c r="Z546" s="592"/>
      <c r="AA546" s="592"/>
      <c r="AB546" s="592"/>
      <c r="AC546" s="592"/>
      <c r="AD546" s="592"/>
      <c r="AE546" s="592"/>
      <c r="AF546" s="592"/>
      <c r="AG546" s="592"/>
      <c r="AH546" s="592"/>
      <c r="AI546" s="592"/>
      <c r="AJ546" s="592"/>
      <c r="AK546" s="592"/>
      <c r="AL546" s="592"/>
      <c r="AM546" s="592"/>
      <c r="AN546" s="592"/>
      <c r="AO546" s="593"/>
    </row>
    <row r="547" spans="2:41" ht="12.75" customHeight="1">
      <c r="B547" s="597"/>
      <c r="C547" s="597"/>
      <c r="D547" s="597"/>
      <c r="E547" s="597"/>
      <c r="F547" s="597"/>
      <c r="G547" s="597"/>
      <c r="H547" s="597"/>
      <c r="I547" s="597"/>
      <c r="J547" s="597"/>
      <c r="K547" s="597"/>
      <c r="L547" s="597"/>
      <c r="M547" s="597"/>
      <c r="N547" s="597"/>
      <c r="O547" s="597"/>
      <c r="P547" s="597"/>
      <c r="Q547" s="597"/>
      <c r="R547" s="597"/>
      <c r="S547" s="597"/>
      <c r="T547" s="592"/>
      <c r="U547" s="592"/>
      <c r="V547" s="592"/>
      <c r="W547" s="592"/>
      <c r="X547" s="592"/>
      <c r="Y547" s="592"/>
      <c r="Z547" s="592"/>
      <c r="AA547" s="592"/>
      <c r="AB547" s="592"/>
      <c r="AC547" s="592"/>
      <c r="AD547" s="592"/>
      <c r="AE547" s="592"/>
      <c r="AF547" s="592"/>
      <c r="AG547" s="592"/>
      <c r="AH547" s="592"/>
      <c r="AI547" s="592"/>
      <c r="AJ547" s="592"/>
      <c r="AK547" s="592"/>
      <c r="AL547" s="592"/>
      <c r="AM547" s="592"/>
      <c r="AN547" s="592"/>
      <c r="AO547" s="593"/>
    </row>
    <row r="548" spans="2:41" ht="12.75" customHeight="1">
      <c r="B548" s="597"/>
      <c r="C548" s="597"/>
      <c r="D548" s="597"/>
      <c r="E548" s="597"/>
      <c r="F548" s="597"/>
      <c r="G548" s="597"/>
      <c r="H548" s="597"/>
      <c r="I548" s="597"/>
      <c r="J548" s="597"/>
      <c r="K548" s="597"/>
      <c r="L548" s="597"/>
      <c r="M548" s="597"/>
      <c r="N548" s="597"/>
      <c r="O548" s="597"/>
      <c r="P548" s="597"/>
      <c r="Q548" s="597"/>
      <c r="R548" s="597"/>
      <c r="S548" s="597"/>
      <c r="T548" s="592"/>
      <c r="U548" s="592"/>
      <c r="V548" s="592"/>
      <c r="W548" s="592"/>
      <c r="X548" s="592"/>
      <c r="Y548" s="592"/>
      <c r="Z548" s="592"/>
      <c r="AA548" s="592"/>
      <c r="AB548" s="592"/>
      <c r="AC548" s="592"/>
      <c r="AD548" s="592"/>
      <c r="AE548" s="592"/>
      <c r="AF548" s="592"/>
      <c r="AG548" s="592"/>
      <c r="AH548" s="592"/>
      <c r="AI548" s="592"/>
      <c r="AJ548" s="592"/>
      <c r="AK548" s="592"/>
      <c r="AL548" s="592"/>
      <c r="AM548" s="592"/>
      <c r="AN548" s="592"/>
      <c r="AO548" s="593"/>
    </row>
    <row r="549" spans="2:41" ht="12.75" customHeight="1">
      <c r="B549" s="597"/>
      <c r="C549" s="597"/>
      <c r="D549" s="597"/>
      <c r="E549" s="597"/>
      <c r="F549" s="597"/>
      <c r="G549" s="597"/>
      <c r="H549" s="597"/>
      <c r="I549" s="597"/>
      <c r="J549" s="597"/>
      <c r="K549" s="597"/>
      <c r="L549" s="597"/>
      <c r="M549" s="597"/>
      <c r="N549" s="597"/>
      <c r="O549" s="597"/>
      <c r="P549" s="597"/>
      <c r="Q549" s="597"/>
      <c r="R549" s="597"/>
      <c r="S549" s="597"/>
      <c r="T549" s="592"/>
      <c r="U549" s="592"/>
      <c r="V549" s="592"/>
      <c r="W549" s="592"/>
      <c r="X549" s="592"/>
      <c r="Y549" s="592"/>
      <c r="Z549" s="592"/>
      <c r="AA549" s="592"/>
      <c r="AB549" s="592"/>
      <c r="AC549" s="592"/>
      <c r="AD549" s="592"/>
      <c r="AE549" s="592"/>
      <c r="AF549" s="592"/>
      <c r="AG549" s="592"/>
      <c r="AH549" s="592"/>
      <c r="AI549" s="592"/>
      <c r="AJ549" s="592"/>
      <c r="AK549" s="592"/>
      <c r="AL549" s="592"/>
      <c r="AM549" s="592"/>
      <c r="AN549" s="592"/>
      <c r="AO549" s="593"/>
    </row>
    <row r="550" spans="2:41" ht="12.75" customHeight="1">
      <c r="B550" s="597"/>
      <c r="C550" s="597"/>
      <c r="D550" s="597"/>
      <c r="E550" s="597"/>
      <c r="F550" s="597"/>
      <c r="G550" s="597"/>
      <c r="H550" s="597"/>
      <c r="I550" s="597"/>
      <c r="J550" s="597"/>
      <c r="K550" s="597"/>
      <c r="L550" s="597"/>
      <c r="M550" s="597"/>
      <c r="N550" s="597"/>
      <c r="O550" s="597"/>
      <c r="P550" s="597"/>
      <c r="Q550" s="597"/>
      <c r="R550" s="597"/>
      <c r="S550" s="597"/>
      <c r="T550" s="592"/>
      <c r="U550" s="592"/>
      <c r="V550" s="592"/>
      <c r="W550" s="592"/>
      <c r="X550" s="592"/>
      <c r="Y550" s="592"/>
      <c r="Z550" s="592"/>
      <c r="AA550" s="592"/>
      <c r="AB550" s="592"/>
      <c r="AC550" s="592"/>
      <c r="AD550" s="592"/>
      <c r="AE550" s="592"/>
      <c r="AF550" s="592"/>
      <c r="AG550" s="592"/>
      <c r="AH550" s="592"/>
      <c r="AI550" s="592"/>
      <c r="AJ550" s="592"/>
      <c r="AK550" s="592"/>
      <c r="AL550" s="592"/>
      <c r="AM550" s="592"/>
      <c r="AN550" s="592"/>
      <c r="AO550" s="593"/>
    </row>
    <row r="551" spans="2:41" ht="12.75" customHeight="1">
      <c r="B551" s="597"/>
      <c r="C551" s="597"/>
      <c r="D551" s="597"/>
      <c r="E551" s="597"/>
      <c r="F551" s="597"/>
      <c r="G551" s="597"/>
      <c r="H551" s="597"/>
      <c r="I551" s="597"/>
      <c r="J551" s="597"/>
      <c r="K551" s="597"/>
      <c r="L551" s="597"/>
      <c r="M551" s="597"/>
      <c r="N551" s="597"/>
      <c r="O551" s="597"/>
      <c r="P551" s="597"/>
      <c r="Q551" s="597"/>
      <c r="R551" s="597"/>
      <c r="S551" s="597"/>
      <c r="T551" s="592"/>
      <c r="U551" s="592"/>
      <c r="V551" s="592"/>
      <c r="W551" s="592"/>
      <c r="X551" s="592"/>
      <c r="Y551" s="592"/>
      <c r="Z551" s="592"/>
      <c r="AA551" s="592"/>
      <c r="AB551" s="592"/>
      <c r="AC551" s="592"/>
      <c r="AD551" s="592"/>
      <c r="AE551" s="592"/>
      <c r="AF551" s="592"/>
      <c r="AG551" s="592"/>
      <c r="AH551" s="592"/>
      <c r="AI551" s="592"/>
      <c r="AJ551" s="592"/>
      <c r="AK551" s="592"/>
      <c r="AL551" s="592"/>
      <c r="AM551" s="592"/>
      <c r="AN551" s="592"/>
      <c r="AO551" s="593"/>
    </row>
    <row r="552" spans="2:41" ht="12.75" customHeight="1">
      <c r="B552" s="597"/>
      <c r="C552" s="597"/>
      <c r="D552" s="597"/>
      <c r="E552" s="597"/>
      <c r="F552" s="597"/>
      <c r="G552" s="597"/>
      <c r="H552" s="597"/>
      <c r="I552" s="597"/>
      <c r="J552" s="597"/>
      <c r="K552" s="597"/>
      <c r="L552" s="597"/>
      <c r="M552" s="597"/>
      <c r="N552" s="597"/>
      <c r="O552" s="597"/>
      <c r="P552" s="597"/>
      <c r="Q552" s="597"/>
      <c r="R552" s="597"/>
      <c r="S552" s="597"/>
      <c r="T552" s="592"/>
      <c r="U552" s="592"/>
      <c r="V552" s="592"/>
      <c r="W552" s="592"/>
      <c r="X552" s="592"/>
      <c r="Y552" s="592"/>
      <c r="Z552" s="592"/>
      <c r="AA552" s="592"/>
      <c r="AB552" s="592"/>
      <c r="AC552" s="592"/>
      <c r="AD552" s="592"/>
      <c r="AE552" s="592"/>
      <c r="AF552" s="592"/>
      <c r="AG552" s="592"/>
      <c r="AH552" s="592"/>
      <c r="AI552" s="592"/>
      <c r="AJ552" s="592"/>
      <c r="AK552" s="592"/>
      <c r="AL552" s="592"/>
      <c r="AM552" s="592"/>
      <c r="AN552" s="592"/>
      <c r="AO552" s="593"/>
    </row>
    <row r="553" spans="2:41" ht="12.75" customHeight="1">
      <c r="B553" s="597"/>
      <c r="C553" s="597"/>
      <c r="D553" s="597"/>
      <c r="E553" s="597"/>
      <c r="F553" s="597"/>
      <c r="G553" s="597"/>
      <c r="H553" s="597"/>
      <c r="I553" s="597"/>
      <c r="J553" s="597"/>
      <c r="K553" s="597"/>
      <c r="L553" s="597"/>
      <c r="M553" s="597"/>
      <c r="N553" s="597"/>
      <c r="O553" s="597"/>
      <c r="P553" s="597"/>
      <c r="Q553" s="597"/>
      <c r="R553" s="597"/>
      <c r="S553" s="597"/>
      <c r="T553" s="592"/>
      <c r="U553" s="592"/>
      <c r="V553" s="592"/>
      <c r="W553" s="592"/>
      <c r="X553" s="592"/>
      <c r="Y553" s="592"/>
      <c r="Z553" s="592"/>
      <c r="AA553" s="592"/>
      <c r="AB553" s="592"/>
      <c r="AC553" s="592"/>
      <c r="AD553" s="592"/>
      <c r="AE553" s="592"/>
      <c r="AF553" s="592"/>
      <c r="AG553" s="592"/>
      <c r="AH553" s="592"/>
      <c r="AI553" s="592"/>
      <c r="AJ553" s="592"/>
      <c r="AK553" s="592"/>
      <c r="AL553" s="592"/>
      <c r="AM553" s="592"/>
      <c r="AN553" s="592"/>
      <c r="AO553" s="593"/>
    </row>
    <row r="554" spans="2:41" ht="12.75" customHeight="1">
      <c r="B554" s="597"/>
      <c r="C554" s="597"/>
      <c r="D554" s="597"/>
      <c r="E554" s="597"/>
      <c r="F554" s="597"/>
      <c r="G554" s="597"/>
      <c r="H554" s="597"/>
      <c r="I554" s="597"/>
      <c r="J554" s="597"/>
      <c r="K554" s="597"/>
      <c r="L554" s="597"/>
      <c r="M554" s="597"/>
      <c r="N554" s="597"/>
      <c r="O554" s="597"/>
      <c r="P554" s="597"/>
      <c r="Q554" s="597"/>
      <c r="R554" s="597"/>
      <c r="S554" s="597"/>
      <c r="T554" s="592"/>
      <c r="U554" s="592"/>
      <c r="V554" s="592"/>
      <c r="W554" s="592"/>
      <c r="X554" s="592"/>
      <c r="Y554" s="592"/>
      <c r="Z554" s="592"/>
      <c r="AA554" s="592"/>
      <c r="AB554" s="592"/>
      <c r="AC554" s="592"/>
      <c r="AD554" s="592"/>
      <c r="AE554" s="592"/>
      <c r="AF554" s="592"/>
      <c r="AG554" s="592"/>
      <c r="AH554" s="592"/>
      <c r="AI554" s="592"/>
      <c r="AJ554" s="592"/>
      <c r="AK554" s="592"/>
      <c r="AL554" s="592"/>
      <c r="AM554" s="592"/>
      <c r="AN554" s="592"/>
      <c r="AO554" s="593"/>
    </row>
    <row r="555" spans="2:41" ht="12.75" customHeight="1">
      <c r="B555" s="597"/>
      <c r="C555" s="597"/>
      <c r="D555" s="597"/>
      <c r="E555" s="597"/>
      <c r="F555" s="597"/>
      <c r="G555" s="597"/>
      <c r="H555" s="597"/>
      <c r="I555" s="597"/>
      <c r="J555" s="597"/>
      <c r="K555" s="597"/>
      <c r="L555" s="597"/>
      <c r="M555" s="597"/>
      <c r="N555" s="597"/>
      <c r="O555" s="597"/>
      <c r="P555" s="597"/>
      <c r="Q555" s="597"/>
      <c r="R555" s="597"/>
      <c r="S555" s="597"/>
      <c r="T555" s="592"/>
      <c r="U555" s="592"/>
      <c r="V555" s="592"/>
      <c r="W555" s="592"/>
      <c r="X555" s="592"/>
      <c r="Y555" s="592"/>
      <c r="Z555" s="592"/>
      <c r="AA555" s="592"/>
      <c r="AB555" s="592"/>
      <c r="AC555" s="592"/>
      <c r="AD555" s="592"/>
      <c r="AE555" s="592"/>
      <c r="AF555" s="592"/>
      <c r="AG555" s="592"/>
      <c r="AH555" s="592"/>
      <c r="AI555" s="592"/>
      <c r="AJ555" s="592"/>
      <c r="AK555" s="592"/>
      <c r="AL555" s="592"/>
      <c r="AM555" s="592"/>
      <c r="AN555" s="592"/>
      <c r="AO555" s="593"/>
    </row>
    <row r="556" spans="2:41" ht="12.75" customHeight="1">
      <c r="B556" s="597"/>
      <c r="C556" s="597"/>
      <c r="D556" s="597"/>
      <c r="E556" s="597"/>
      <c r="F556" s="597"/>
      <c r="G556" s="597"/>
      <c r="H556" s="597"/>
      <c r="I556" s="597"/>
      <c r="J556" s="597"/>
      <c r="K556" s="597"/>
      <c r="L556" s="597"/>
      <c r="M556" s="597"/>
      <c r="N556" s="597"/>
      <c r="O556" s="597"/>
      <c r="P556" s="597"/>
      <c r="Q556" s="597"/>
      <c r="R556" s="597"/>
      <c r="S556" s="597"/>
      <c r="T556" s="592"/>
      <c r="U556" s="592"/>
      <c r="V556" s="592"/>
      <c r="W556" s="592"/>
      <c r="X556" s="592"/>
      <c r="Y556" s="592"/>
      <c r="Z556" s="592"/>
      <c r="AA556" s="592"/>
      <c r="AB556" s="592"/>
      <c r="AC556" s="592"/>
      <c r="AD556" s="592"/>
      <c r="AE556" s="592"/>
      <c r="AF556" s="592"/>
      <c r="AG556" s="592"/>
      <c r="AH556" s="592"/>
      <c r="AI556" s="592"/>
      <c r="AJ556" s="592"/>
      <c r="AK556" s="592"/>
      <c r="AL556" s="592"/>
      <c r="AM556" s="592"/>
      <c r="AN556" s="592"/>
      <c r="AO556" s="593"/>
    </row>
    <row r="557" spans="2:41" ht="12.75" customHeight="1">
      <c r="B557" s="597"/>
      <c r="C557" s="597"/>
      <c r="D557" s="597"/>
      <c r="E557" s="597"/>
      <c r="F557" s="597"/>
      <c r="G557" s="597"/>
      <c r="H557" s="597"/>
      <c r="I557" s="597"/>
      <c r="J557" s="597"/>
      <c r="K557" s="597"/>
      <c r="L557" s="597"/>
      <c r="M557" s="597"/>
      <c r="N557" s="597"/>
      <c r="O557" s="597"/>
      <c r="P557" s="597"/>
      <c r="Q557" s="597"/>
      <c r="R557" s="597"/>
      <c r="S557" s="597"/>
      <c r="T557" s="592"/>
      <c r="U557" s="592"/>
      <c r="V557" s="592"/>
      <c r="W557" s="592"/>
      <c r="X557" s="592"/>
      <c r="Y557" s="592"/>
      <c r="Z557" s="592"/>
      <c r="AA557" s="592"/>
      <c r="AB557" s="592"/>
      <c r="AC557" s="592"/>
      <c r="AD557" s="592"/>
      <c r="AE557" s="592"/>
      <c r="AF557" s="592"/>
      <c r="AG557" s="592"/>
      <c r="AH557" s="592"/>
      <c r="AI557" s="592"/>
      <c r="AJ557" s="592"/>
      <c r="AK557" s="592"/>
      <c r="AL557" s="592"/>
      <c r="AM557" s="592"/>
      <c r="AN557" s="592"/>
      <c r="AO557" s="593"/>
    </row>
    <row r="558" spans="2:41" ht="12.75" customHeight="1">
      <c r="B558" s="597"/>
      <c r="C558" s="597"/>
      <c r="D558" s="597"/>
      <c r="E558" s="597"/>
      <c r="F558" s="597"/>
      <c r="G558" s="597"/>
      <c r="H558" s="597"/>
      <c r="I558" s="597"/>
      <c r="J558" s="597"/>
      <c r="K558" s="597"/>
      <c r="L558" s="597"/>
      <c r="M558" s="597"/>
      <c r="N558" s="597"/>
      <c r="O558" s="597"/>
      <c r="P558" s="597"/>
      <c r="Q558" s="597"/>
      <c r="R558" s="597"/>
      <c r="S558" s="597"/>
      <c r="T558" s="592"/>
      <c r="U558" s="592"/>
      <c r="V558" s="592"/>
      <c r="W558" s="592"/>
      <c r="X558" s="592"/>
      <c r="Y558" s="592"/>
      <c r="Z558" s="592"/>
      <c r="AA558" s="592"/>
      <c r="AB558" s="592"/>
      <c r="AC558" s="592"/>
      <c r="AD558" s="592"/>
      <c r="AE558" s="592"/>
      <c r="AF558" s="592"/>
      <c r="AG558" s="592"/>
      <c r="AH558" s="592"/>
      <c r="AI558" s="592"/>
      <c r="AJ558" s="592"/>
      <c r="AK558" s="592"/>
      <c r="AL558" s="592"/>
      <c r="AM558" s="592"/>
      <c r="AN558" s="592"/>
      <c r="AO558" s="593"/>
    </row>
    <row r="559" spans="2:41" ht="12.75" customHeight="1">
      <c r="B559" s="597"/>
      <c r="C559" s="597"/>
      <c r="D559" s="597"/>
      <c r="E559" s="597"/>
      <c r="F559" s="597"/>
      <c r="G559" s="597"/>
      <c r="H559" s="597"/>
      <c r="I559" s="597"/>
      <c r="J559" s="597"/>
      <c r="K559" s="597"/>
      <c r="L559" s="597"/>
      <c r="M559" s="597"/>
      <c r="N559" s="597"/>
      <c r="O559" s="597"/>
      <c r="P559" s="597"/>
      <c r="Q559" s="597"/>
      <c r="R559" s="597"/>
      <c r="S559" s="597"/>
      <c r="T559" s="592"/>
      <c r="U559" s="592"/>
      <c r="V559" s="592"/>
      <c r="W559" s="592"/>
      <c r="X559" s="592"/>
      <c r="Y559" s="592"/>
      <c r="Z559" s="592"/>
      <c r="AA559" s="592"/>
      <c r="AB559" s="592"/>
      <c r="AC559" s="592"/>
      <c r="AD559" s="592"/>
      <c r="AE559" s="592"/>
      <c r="AF559" s="592"/>
      <c r="AG559" s="592"/>
      <c r="AH559" s="592"/>
      <c r="AI559" s="592"/>
      <c r="AJ559" s="592"/>
      <c r="AK559" s="592"/>
      <c r="AL559" s="592"/>
      <c r="AM559" s="592"/>
      <c r="AN559" s="592"/>
      <c r="AO559" s="593"/>
    </row>
    <row r="560" spans="2:41" ht="12.75" customHeight="1">
      <c r="B560" s="597"/>
      <c r="C560" s="597"/>
      <c r="D560" s="597"/>
      <c r="E560" s="597"/>
      <c r="F560" s="597"/>
      <c r="G560" s="597"/>
      <c r="H560" s="597"/>
      <c r="I560" s="597"/>
      <c r="J560" s="597"/>
      <c r="K560" s="597"/>
      <c r="L560" s="597"/>
      <c r="M560" s="597"/>
      <c r="N560" s="597"/>
      <c r="O560" s="597"/>
      <c r="P560" s="597"/>
      <c r="Q560" s="597"/>
      <c r="R560" s="597"/>
      <c r="S560" s="597"/>
      <c r="T560" s="592"/>
      <c r="U560" s="592"/>
      <c r="V560" s="592"/>
      <c r="W560" s="592"/>
      <c r="X560" s="592"/>
      <c r="Y560" s="592"/>
      <c r="Z560" s="592"/>
      <c r="AA560" s="592"/>
      <c r="AB560" s="592"/>
      <c r="AC560" s="592"/>
      <c r="AD560" s="592"/>
      <c r="AE560" s="592"/>
      <c r="AF560" s="592"/>
      <c r="AG560" s="592"/>
      <c r="AH560" s="592"/>
      <c r="AI560" s="592"/>
      <c r="AJ560" s="592"/>
      <c r="AK560" s="592"/>
      <c r="AL560" s="592"/>
      <c r="AM560" s="592"/>
      <c r="AN560" s="592"/>
      <c r="AO560" s="593"/>
    </row>
    <row r="561" spans="2:41" ht="12.75" customHeight="1">
      <c r="B561" s="597"/>
      <c r="C561" s="597"/>
      <c r="D561" s="597"/>
      <c r="E561" s="597"/>
      <c r="F561" s="597"/>
      <c r="G561" s="597"/>
      <c r="H561" s="597"/>
      <c r="I561" s="597"/>
      <c r="J561" s="597"/>
      <c r="K561" s="597"/>
      <c r="L561" s="597"/>
      <c r="M561" s="597"/>
      <c r="N561" s="597"/>
      <c r="O561" s="597"/>
      <c r="P561" s="597"/>
      <c r="Q561" s="597"/>
      <c r="R561" s="597"/>
      <c r="S561" s="597"/>
      <c r="T561" s="592"/>
      <c r="U561" s="592"/>
      <c r="V561" s="592"/>
      <c r="W561" s="592"/>
      <c r="X561" s="592"/>
      <c r="Y561" s="592"/>
      <c r="Z561" s="592"/>
      <c r="AA561" s="592"/>
      <c r="AB561" s="592"/>
      <c r="AC561" s="592"/>
      <c r="AD561" s="592"/>
      <c r="AE561" s="592"/>
      <c r="AF561" s="592"/>
      <c r="AG561" s="592"/>
      <c r="AH561" s="592"/>
      <c r="AI561" s="592"/>
      <c r="AJ561" s="592"/>
      <c r="AK561" s="592"/>
      <c r="AL561" s="592"/>
      <c r="AM561" s="592"/>
      <c r="AN561" s="592"/>
      <c r="AO561" s="593"/>
    </row>
    <row r="562" spans="2:41" ht="12.75" customHeight="1">
      <c r="B562" s="597"/>
      <c r="C562" s="597"/>
      <c r="D562" s="597"/>
      <c r="E562" s="597"/>
      <c r="F562" s="597"/>
      <c r="G562" s="597"/>
      <c r="H562" s="597"/>
      <c r="I562" s="597"/>
      <c r="J562" s="597"/>
      <c r="K562" s="597"/>
      <c r="L562" s="597"/>
      <c r="M562" s="597"/>
      <c r="N562" s="597"/>
      <c r="O562" s="597"/>
      <c r="P562" s="597"/>
      <c r="Q562" s="597"/>
      <c r="R562" s="597"/>
      <c r="S562" s="597"/>
      <c r="T562" s="592"/>
      <c r="U562" s="592"/>
      <c r="V562" s="592"/>
      <c r="W562" s="592"/>
      <c r="X562" s="592"/>
      <c r="Y562" s="592"/>
      <c r="Z562" s="592"/>
      <c r="AA562" s="592"/>
      <c r="AB562" s="592"/>
      <c r="AC562" s="592"/>
      <c r="AD562" s="592"/>
      <c r="AE562" s="592"/>
      <c r="AF562" s="592"/>
      <c r="AG562" s="592"/>
      <c r="AH562" s="592"/>
      <c r="AI562" s="592"/>
      <c r="AJ562" s="592"/>
      <c r="AK562" s="592"/>
      <c r="AL562" s="592"/>
      <c r="AM562" s="592"/>
      <c r="AN562" s="592"/>
      <c r="AO562" s="593"/>
    </row>
    <row r="563" spans="2:41" ht="12.75" customHeight="1">
      <c r="B563" s="597"/>
      <c r="C563" s="597"/>
      <c r="D563" s="597"/>
      <c r="E563" s="597"/>
      <c r="F563" s="597"/>
      <c r="G563" s="597"/>
      <c r="H563" s="597"/>
      <c r="I563" s="597"/>
      <c r="J563" s="597"/>
      <c r="K563" s="597"/>
      <c r="L563" s="597"/>
      <c r="M563" s="597"/>
      <c r="N563" s="597"/>
      <c r="O563" s="597"/>
      <c r="P563" s="597"/>
      <c r="Q563" s="597"/>
      <c r="R563" s="597"/>
      <c r="S563" s="597"/>
      <c r="T563" s="592"/>
      <c r="U563" s="592"/>
      <c r="V563" s="592"/>
      <c r="W563" s="592"/>
      <c r="X563" s="592"/>
      <c r="Y563" s="592"/>
      <c r="Z563" s="592"/>
      <c r="AA563" s="592"/>
      <c r="AB563" s="592"/>
      <c r="AC563" s="592"/>
      <c r="AD563" s="592"/>
      <c r="AE563" s="592"/>
      <c r="AF563" s="592"/>
      <c r="AG563" s="592"/>
      <c r="AH563" s="592"/>
      <c r="AI563" s="592"/>
      <c r="AJ563" s="592"/>
      <c r="AK563" s="592"/>
      <c r="AL563" s="592"/>
      <c r="AM563" s="592"/>
      <c r="AN563" s="592"/>
      <c r="AO563" s="593"/>
    </row>
    <row r="564" spans="2:41" ht="12.75" customHeight="1">
      <c r="B564" s="597"/>
      <c r="C564" s="597"/>
      <c r="D564" s="597"/>
      <c r="E564" s="597"/>
      <c r="F564" s="597"/>
      <c r="G564" s="597"/>
      <c r="H564" s="597"/>
      <c r="I564" s="597"/>
      <c r="J564" s="597"/>
      <c r="K564" s="597"/>
      <c r="L564" s="597"/>
      <c r="M564" s="597"/>
      <c r="N564" s="597"/>
      <c r="O564" s="597"/>
      <c r="P564" s="597"/>
      <c r="Q564" s="597"/>
      <c r="R564" s="597"/>
      <c r="S564" s="597"/>
      <c r="T564" s="592"/>
      <c r="U564" s="592"/>
      <c r="V564" s="592"/>
      <c r="W564" s="592"/>
      <c r="X564" s="592"/>
      <c r="Y564" s="592"/>
      <c r="Z564" s="592"/>
      <c r="AA564" s="592"/>
      <c r="AB564" s="592"/>
      <c r="AC564" s="592"/>
      <c r="AD564" s="592"/>
      <c r="AE564" s="592"/>
      <c r="AF564" s="592"/>
      <c r="AG564" s="592"/>
      <c r="AH564" s="592"/>
      <c r="AI564" s="592"/>
      <c r="AJ564" s="592"/>
      <c r="AK564" s="592"/>
      <c r="AL564" s="592"/>
      <c r="AM564" s="592"/>
      <c r="AN564" s="592"/>
      <c r="AO564" s="593"/>
    </row>
    <row r="565" spans="2:41" ht="12.75" customHeight="1">
      <c r="B565" s="597"/>
      <c r="C565" s="597"/>
      <c r="D565" s="597"/>
      <c r="E565" s="597"/>
      <c r="F565" s="597"/>
      <c r="G565" s="597"/>
      <c r="H565" s="597"/>
      <c r="I565" s="597"/>
      <c r="J565" s="597"/>
      <c r="K565" s="597"/>
      <c r="L565" s="597"/>
      <c r="M565" s="597"/>
      <c r="N565" s="597"/>
      <c r="O565" s="597"/>
      <c r="P565" s="597"/>
      <c r="Q565" s="597"/>
      <c r="R565" s="597"/>
      <c r="S565" s="597"/>
      <c r="T565" s="592"/>
      <c r="U565" s="592"/>
      <c r="V565" s="592"/>
      <c r="W565" s="592"/>
      <c r="X565" s="592"/>
      <c r="Y565" s="592"/>
      <c r="Z565" s="592"/>
      <c r="AA565" s="592"/>
      <c r="AB565" s="592"/>
      <c r="AC565" s="592"/>
      <c r="AD565" s="592"/>
      <c r="AE565" s="592"/>
      <c r="AF565" s="592"/>
      <c r="AG565" s="592"/>
      <c r="AH565" s="592"/>
      <c r="AI565" s="592"/>
      <c r="AJ565" s="592"/>
      <c r="AK565" s="592"/>
      <c r="AL565" s="592"/>
      <c r="AM565" s="592"/>
      <c r="AN565" s="592"/>
      <c r="AO565" s="593"/>
    </row>
    <row r="566" spans="2:41" ht="12.75" customHeight="1">
      <c r="B566" s="597"/>
      <c r="C566" s="597"/>
      <c r="D566" s="597"/>
      <c r="E566" s="597"/>
      <c r="F566" s="597"/>
      <c r="G566" s="597"/>
      <c r="H566" s="597"/>
      <c r="I566" s="597"/>
      <c r="J566" s="597"/>
      <c r="K566" s="597"/>
      <c r="L566" s="597"/>
      <c r="M566" s="597"/>
      <c r="N566" s="597"/>
      <c r="O566" s="597"/>
      <c r="P566" s="597"/>
      <c r="Q566" s="597"/>
      <c r="R566" s="597"/>
      <c r="S566" s="597"/>
      <c r="T566" s="592"/>
      <c r="U566" s="592"/>
      <c r="V566" s="592"/>
      <c r="W566" s="592"/>
      <c r="X566" s="592"/>
      <c r="Y566" s="592"/>
      <c r="Z566" s="592"/>
      <c r="AA566" s="592"/>
      <c r="AB566" s="592"/>
      <c r="AC566" s="592"/>
      <c r="AD566" s="592"/>
      <c r="AE566" s="592"/>
      <c r="AF566" s="592"/>
      <c r="AG566" s="592"/>
      <c r="AH566" s="592"/>
      <c r="AI566" s="592"/>
      <c r="AJ566" s="592"/>
      <c r="AK566" s="592"/>
      <c r="AL566" s="592"/>
      <c r="AM566" s="592"/>
      <c r="AN566" s="592"/>
      <c r="AO566" s="593"/>
    </row>
    <row r="567" spans="2:41" ht="12.75" customHeight="1">
      <c r="B567" s="597"/>
      <c r="C567" s="597"/>
      <c r="D567" s="597"/>
      <c r="E567" s="597"/>
      <c r="F567" s="597"/>
      <c r="G567" s="597"/>
      <c r="H567" s="597"/>
      <c r="I567" s="597"/>
      <c r="J567" s="597"/>
      <c r="K567" s="597"/>
      <c r="L567" s="597"/>
      <c r="M567" s="597"/>
      <c r="N567" s="597"/>
      <c r="O567" s="597"/>
      <c r="P567" s="597"/>
      <c r="Q567" s="597"/>
      <c r="R567" s="597"/>
      <c r="S567" s="597"/>
      <c r="T567" s="592"/>
      <c r="U567" s="592"/>
      <c r="V567" s="592"/>
      <c r="W567" s="592"/>
      <c r="X567" s="592"/>
      <c r="Y567" s="592"/>
      <c r="Z567" s="592"/>
      <c r="AA567" s="592"/>
      <c r="AB567" s="592"/>
      <c r="AC567" s="592"/>
      <c r="AD567" s="592"/>
      <c r="AE567" s="592"/>
      <c r="AF567" s="592"/>
      <c r="AG567" s="592"/>
      <c r="AH567" s="592"/>
      <c r="AI567" s="592"/>
      <c r="AJ567" s="592"/>
      <c r="AK567" s="592"/>
      <c r="AL567" s="592"/>
      <c r="AM567" s="592"/>
      <c r="AN567" s="592"/>
      <c r="AO567" s="593"/>
    </row>
    <row r="568" spans="2:41" ht="12.75" customHeight="1">
      <c r="B568" s="597"/>
      <c r="C568" s="597"/>
      <c r="D568" s="597"/>
      <c r="E568" s="597"/>
      <c r="F568" s="597"/>
      <c r="G568" s="597"/>
      <c r="H568" s="597"/>
      <c r="I568" s="597"/>
      <c r="J568" s="597"/>
      <c r="K568" s="597"/>
      <c r="L568" s="597"/>
      <c r="M568" s="597"/>
      <c r="N568" s="597"/>
      <c r="O568" s="597"/>
      <c r="P568" s="597"/>
      <c r="Q568" s="597"/>
      <c r="R568" s="597"/>
      <c r="S568" s="597"/>
      <c r="T568" s="592"/>
      <c r="U568" s="592"/>
      <c r="V568" s="592"/>
      <c r="W568" s="592"/>
      <c r="X568" s="592"/>
      <c r="Y568" s="592"/>
      <c r="Z568" s="592"/>
      <c r="AA568" s="592"/>
      <c r="AB568" s="592"/>
      <c r="AC568" s="592"/>
      <c r="AD568" s="592"/>
      <c r="AE568" s="592"/>
      <c r="AF568" s="592"/>
      <c r="AG568" s="592"/>
      <c r="AH568" s="592"/>
      <c r="AI568" s="592"/>
      <c r="AJ568" s="592"/>
      <c r="AK568" s="592"/>
      <c r="AL568" s="592"/>
      <c r="AM568" s="592"/>
      <c r="AN568" s="592"/>
      <c r="AO568" s="593"/>
    </row>
    <row r="569" spans="2:41" ht="12.75" customHeight="1">
      <c r="B569" s="597"/>
      <c r="C569" s="597"/>
      <c r="D569" s="597"/>
      <c r="E569" s="597"/>
      <c r="F569" s="597"/>
      <c r="G569" s="597"/>
      <c r="H569" s="597"/>
      <c r="I569" s="597"/>
      <c r="J569" s="597"/>
      <c r="K569" s="597"/>
      <c r="L569" s="597"/>
      <c r="M569" s="597"/>
      <c r="N569" s="597"/>
      <c r="O569" s="597"/>
      <c r="P569" s="597"/>
      <c r="Q569" s="597"/>
      <c r="R569" s="597"/>
      <c r="S569" s="597"/>
      <c r="T569" s="592"/>
      <c r="U569" s="592"/>
      <c r="V569" s="592"/>
      <c r="W569" s="592"/>
      <c r="X569" s="592"/>
      <c r="Y569" s="592"/>
      <c r="Z569" s="592"/>
      <c r="AA569" s="592"/>
      <c r="AB569" s="592"/>
      <c r="AC569" s="592"/>
      <c r="AD569" s="592"/>
      <c r="AE569" s="592"/>
      <c r="AF569" s="592"/>
      <c r="AG569" s="592"/>
      <c r="AH569" s="592"/>
      <c r="AI569" s="592"/>
      <c r="AJ569" s="592"/>
      <c r="AK569" s="592"/>
      <c r="AL569" s="592"/>
      <c r="AM569" s="592"/>
      <c r="AN569" s="592"/>
      <c r="AO569" s="593"/>
    </row>
    <row r="570" spans="2:41" ht="12.75" customHeight="1">
      <c r="B570" s="597"/>
      <c r="C570" s="597"/>
      <c r="D570" s="597"/>
      <c r="E570" s="597"/>
      <c r="F570" s="597"/>
      <c r="G570" s="597"/>
      <c r="H570" s="597"/>
      <c r="I570" s="597"/>
      <c r="J570" s="597"/>
      <c r="K570" s="597"/>
      <c r="L570" s="597"/>
      <c r="M570" s="597"/>
      <c r="N570" s="597"/>
      <c r="O570" s="597"/>
      <c r="P570" s="597"/>
      <c r="Q570" s="597"/>
      <c r="R570" s="597"/>
      <c r="S570" s="597"/>
      <c r="T570" s="592"/>
      <c r="U570" s="592"/>
      <c r="V570" s="592"/>
      <c r="W570" s="592"/>
      <c r="X570" s="592"/>
      <c r="Y570" s="592"/>
      <c r="Z570" s="592"/>
      <c r="AA570" s="592"/>
      <c r="AB570" s="592"/>
      <c r="AC570" s="592"/>
      <c r="AD570" s="592"/>
      <c r="AE570" s="592"/>
      <c r="AF570" s="592"/>
      <c r="AG570" s="592"/>
      <c r="AH570" s="592"/>
      <c r="AI570" s="592"/>
      <c r="AJ570" s="592"/>
      <c r="AK570" s="592"/>
      <c r="AL570" s="592"/>
      <c r="AM570" s="592"/>
      <c r="AN570" s="592"/>
      <c r="AO570" s="593"/>
    </row>
    <row r="571" spans="2:41" ht="12.75" customHeight="1">
      <c r="B571" s="597"/>
      <c r="C571" s="597"/>
      <c r="D571" s="597"/>
      <c r="E571" s="597"/>
      <c r="F571" s="597"/>
      <c r="G571" s="597"/>
      <c r="H571" s="597"/>
      <c r="I571" s="597"/>
      <c r="J571" s="597"/>
      <c r="K571" s="597"/>
      <c r="L571" s="597"/>
      <c r="M571" s="597"/>
      <c r="N571" s="597"/>
      <c r="O571" s="597"/>
      <c r="P571" s="597"/>
      <c r="Q571" s="597"/>
      <c r="R571" s="597"/>
      <c r="S571" s="597"/>
      <c r="T571" s="592"/>
      <c r="U571" s="592"/>
      <c r="V571" s="592"/>
      <c r="W571" s="592"/>
      <c r="X571" s="592"/>
      <c r="Y571" s="592"/>
      <c r="Z571" s="592"/>
      <c r="AA571" s="592"/>
      <c r="AB571" s="592"/>
      <c r="AC571" s="592"/>
      <c r="AD571" s="592"/>
      <c r="AE571" s="592"/>
      <c r="AF571" s="592"/>
      <c r="AG571" s="592"/>
      <c r="AH571" s="592"/>
      <c r="AI571" s="592"/>
      <c r="AJ571" s="592"/>
      <c r="AK571" s="592"/>
      <c r="AL571" s="592"/>
      <c r="AM571" s="592"/>
      <c r="AN571" s="592"/>
      <c r="AO571" s="593"/>
    </row>
    <row r="572" spans="2:41" ht="12.75" customHeight="1">
      <c r="B572" s="597"/>
      <c r="C572" s="597"/>
      <c r="D572" s="597"/>
      <c r="E572" s="597"/>
      <c r="F572" s="597"/>
      <c r="G572" s="597"/>
      <c r="H572" s="597"/>
      <c r="I572" s="597"/>
      <c r="J572" s="597"/>
      <c r="K572" s="597"/>
      <c r="L572" s="597"/>
      <c r="M572" s="597"/>
      <c r="N572" s="597"/>
      <c r="O572" s="597"/>
      <c r="P572" s="597"/>
      <c r="Q572" s="597"/>
      <c r="R572" s="597"/>
      <c r="S572" s="597"/>
      <c r="T572" s="592"/>
      <c r="U572" s="592"/>
      <c r="V572" s="592"/>
      <c r="W572" s="592"/>
      <c r="X572" s="592"/>
      <c r="Y572" s="592"/>
      <c r="Z572" s="592"/>
      <c r="AA572" s="592"/>
      <c r="AB572" s="592"/>
      <c r="AC572" s="592"/>
      <c r="AD572" s="592"/>
      <c r="AE572" s="592"/>
      <c r="AF572" s="592"/>
      <c r="AG572" s="592"/>
      <c r="AH572" s="592"/>
      <c r="AI572" s="592"/>
      <c r="AJ572" s="592"/>
      <c r="AK572" s="592"/>
      <c r="AL572" s="592"/>
      <c r="AM572" s="592"/>
      <c r="AN572" s="592"/>
      <c r="AO572" s="593"/>
    </row>
    <row r="573" spans="2:41" ht="12.75" customHeight="1">
      <c r="B573" s="597"/>
      <c r="C573" s="597"/>
      <c r="D573" s="597"/>
      <c r="E573" s="597"/>
      <c r="F573" s="597"/>
      <c r="G573" s="597"/>
      <c r="H573" s="597"/>
      <c r="I573" s="597"/>
      <c r="J573" s="597"/>
      <c r="K573" s="597"/>
      <c r="L573" s="597"/>
      <c r="M573" s="597"/>
      <c r="N573" s="597"/>
      <c r="O573" s="597"/>
      <c r="P573" s="597"/>
      <c r="Q573" s="597"/>
      <c r="R573" s="597"/>
      <c r="S573" s="597"/>
      <c r="T573" s="592"/>
      <c r="U573" s="592"/>
      <c r="V573" s="592"/>
      <c r="W573" s="592"/>
      <c r="X573" s="592"/>
      <c r="Y573" s="592"/>
      <c r="Z573" s="592"/>
      <c r="AA573" s="592"/>
      <c r="AB573" s="592"/>
      <c r="AC573" s="592"/>
      <c r="AD573" s="592"/>
      <c r="AE573" s="592"/>
      <c r="AF573" s="592"/>
      <c r="AG573" s="592"/>
      <c r="AH573" s="592"/>
      <c r="AI573" s="592"/>
      <c r="AJ573" s="592"/>
      <c r="AK573" s="592"/>
      <c r="AL573" s="592"/>
      <c r="AM573" s="592"/>
      <c r="AN573" s="592"/>
      <c r="AO573" s="593"/>
    </row>
    <row r="574" spans="2:41" ht="12.75" customHeight="1">
      <c r="B574" s="597"/>
      <c r="C574" s="597"/>
      <c r="D574" s="597"/>
      <c r="E574" s="597"/>
      <c r="F574" s="597"/>
      <c r="G574" s="597"/>
      <c r="H574" s="597"/>
      <c r="I574" s="597"/>
      <c r="J574" s="597"/>
      <c r="K574" s="597"/>
      <c r="L574" s="597"/>
      <c r="M574" s="597"/>
      <c r="N574" s="597"/>
      <c r="O574" s="597"/>
      <c r="P574" s="597"/>
      <c r="Q574" s="597"/>
      <c r="R574" s="597"/>
      <c r="S574" s="597"/>
      <c r="T574" s="592"/>
      <c r="U574" s="592"/>
      <c r="V574" s="592"/>
      <c r="W574" s="592"/>
      <c r="X574" s="592"/>
      <c r="Y574" s="592"/>
      <c r="Z574" s="592"/>
      <c r="AA574" s="592"/>
      <c r="AB574" s="592"/>
      <c r="AC574" s="592"/>
      <c r="AD574" s="592"/>
      <c r="AE574" s="592"/>
      <c r="AF574" s="592"/>
      <c r="AG574" s="592"/>
      <c r="AH574" s="592"/>
      <c r="AI574" s="592"/>
      <c r="AJ574" s="592"/>
      <c r="AK574" s="592"/>
      <c r="AL574" s="592"/>
      <c r="AM574" s="592"/>
      <c r="AN574" s="592"/>
      <c r="AO574" s="593"/>
    </row>
    <row r="575" spans="2:41" ht="12.75" customHeight="1">
      <c r="B575" s="597"/>
      <c r="C575" s="597"/>
      <c r="D575" s="597"/>
      <c r="E575" s="597"/>
      <c r="F575" s="597"/>
      <c r="G575" s="597"/>
      <c r="H575" s="597"/>
      <c r="I575" s="597"/>
      <c r="J575" s="597"/>
      <c r="K575" s="597"/>
      <c r="L575" s="597"/>
      <c r="M575" s="597"/>
      <c r="N575" s="597"/>
      <c r="O575" s="597"/>
      <c r="P575" s="597"/>
      <c r="Q575" s="597"/>
      <c r="R575" s="597"/>
      <c r="S575" s="597"/>
      <c r="T575" s="592"/>
      <c r="U575" s="592"/>
      <c r="V575" s="592"/>
      <c r="W575" s="592"/>
      <c r="X575" s="592"/>
      <c r="Y575" s="592"/>
      <c r="Z575" s="592"/>
      <c r="AA575" s="592"/>
      <c r="AB575" s="592"/>
      <c r="AC575" s="592"/>
      <c r="AD575" s="592"/>
      <c r="AE575" s="592"/>
      <c r="AF575" s="592"/>
      <c r="AG575" s="592"/>
      <c r="AH575" s="592"/>
      <c r="AI575" s="592"/>
      <c r="AJ575" s="592"/>
      <c r="AK575" s="592"/>
      <c r="AL575" s="592"/>
      <c r="AM575" s="592"/>
      <c r="AN575" s="592"/>
      <c r="AO575" s="593"/>
    </row>
    <row r="576" spans="2:41" ht="12.75" customHeight="1">
      <c r="B576" s="597"/>
      <c r="C576" s="597"/>
      <c r="D576" s="597"/>
      <c r="E576" s="597"/>
      <c r="F576" s="597"/>
      <c r="G576" s="597"/>
      <c r="H576" s="597"/>
      <c r="I576" s="597"/>
      <c r="J576" s="597"/>
      <c r="K576" s="597"/>
      <c r="L576" s="597"/>
      <c r="M576" s="597"/>
      <c r="N576" s="597"/>
      <c r="O576" s="597"/>
      <c r="P576" s="597"/>
      <c r="Q576" s="597"/>
      <c r="R576" s="597"/>
      <c r="S576" s="597"/>
      <c r="T576" s="592"/>
      <c r="U576" s="592"/>
      <c r="V576" s="592"/>
      <c r="W576" s="592"/>
      <c r="X576" s="592"/>
      <c r="Y576" s="592"/>
      <c r="Z576" s="592"/>
      <c r="AA576" s="592"/>
      <c r="AB576" s="592"/>
      <c r="AC576" s="592"/>
      <c r="AD576" s="592"/>
      <c r="AE576" s="592"/>
      <c r="AF576" s="592"/>
      <c r="AG576" s="592"/>
      <c r="AH576" s="592"/>
      <c r="AI576" s="592"/>
      <c r="AJ576" s="592"/>
      <c r="AK576" s="592"/>
      <c r="AL576" s="592"/>
      <c r="AM576" s="592"/>
      <c r="AN576" s="592"/>
      <c r="AO576" s="593"/>
    </row>
    <row r="577" spans="2:41" ht="12.75" customHeight="1">
      <c r="B577" s="597"/>
      <c r="C577" s="597"/>
      <c r="D577" s="597"/>
      <c r="E577" s="597"/>
      <c r="F577" s="597"/>
      <c r="G577" s="597"/>
      <c r="H577" s="597"/>
      <c r="I577" s="597"/>
      <c r="J577" s="597"/>
      <c r="K577" s="597"/>
      <c r="L577" s="597"/>
      <c r="M577" s="597"/>
      <c r="N577" s="597"/>
      <c r="O577" s="597"/>
      <c r="P577" s="597"/>
      <c r="Q577" s="597"/>
      <c r="R577" s="597"/>
      <c r="S577" s="597"/>
      <c r="T577" s="592"/>
      <c r="U577" s="592"/>
      <c r="V577" s="592"/>
      <c r="W577" s="592"/>
      <c r="X577" s="592"/>
      <c r="Y577" s="592"/>
      <c r="Z577" s="592"/>
      <c r="AA577" s="592"/>
      <c r="AB577" s="592"/>
      <c r="AC577" s="592"/>
      <c r="AD577" s="592"/>
      <c r="AE577" s="592"/>
      <c r="AF577" s="592"/>
      <c r="AG577" s="592"/>
      <c r="AH577" s="592"/>
      <c r="AI577" s="592"/>
      <c r="AJ577" s="592"/>
      <c r="AK577" s="592"/>
      <c r="AL577" s="592"/>
      <c r="AM577" s="592"/>
      <c r="AN577" s="592"/>
      <c r="AO577" s="593"/>
    </row>
    <row r="578" spans="2:41" ht="12.75" customHeight="1">
      <c r="B578" s="597"/>
      <c r="C578" s="597"/>
      <c r="D578" s="597"/>
      <c r="E578" s="597"/>
      <c r="F578" s="597"/>
      <c r="G578" s="597"/>
      <c r="H578" s="597"/>
      <c r="I578" s="597"/>
      <c r="J578" s="597"/>
      <c r="K578" s="597"/>
      <c r="L578" s="597"/>
      <c r="M578" s="597"/>
      <c r="N578" s="597"/>
      <c r="O578" s="597"/>
      <c r="P578" s="597"/>
      <c r="Q578" s="597"/>
      <c r="R578" s="597"/>
      <c r="S578" s="597"/>
      <c r="T578" s="592"/>
      <c r="U578" s="592"/>
      <c r="V578" s="592"/>
      <c r="W578" s="592"/>
      <c r="X578" s="592"/>
      <c r="Y578" s="592"/>
      <c r="Z578" s="592"/>
      <c r="AA578" s="592"/>
      <c r="AB578" s="592"/>
      <c r="AC578" s="592"/>
      <c r="AD578" s="592"/>
      <c r="AE578" s="592"/>
      <c r="AF578" s="592"/>
      <c r="AG578" s="592"/>
      <c r="AH578" s="592"/>
      <c r="AI578" s="592"/>
      <c r="AJ578" s="592"/>
      <c r="AK578" s="592"/>
      <c r="AL578" s="592"/>
      <c r="AM578" s="592"/>
      <c r="AN578" s="592"/>
      <c r="AO578" s="593"/>
    </row>
    <row r="579" spans="2:41" ht="12.75" customHeight="1">
      <c r="B579" s="597"/>
      <c r="C579" s="597"/>
      <c r="D579" s="597"/>
      <c r="E579" s="597"/>
      <c r="F579" s="597"/>
      <c r="G579" s="597"/>
      <c r="H579" s="597"/>
      <c r="I579" s="597"/>
      <c r="J579" s="597"/>
      <c r="K579" s="597"/>
      <c r="L579" s="597"/>
      <c r="M579" s="597"/>
      <c r="N579" s="597"/>
      <c r="O579" s="597"/>
      <c r="P579" s="597"/>
      <c r="Q579" s="597"/>
      <c r="R579" s="597"/>
      <c r="S579" s="597"/>
      <c r="T579" s="592"/>
      <c r="U579" s="592"/>
      <c r="V579" s="592"/>
      <c r="W579" s="592"/>
      <c r="X579" s="592"/>
      <c r="Y579" s="592"/>
      <c r="Z579" s="592"/>
      <c r="AA579" s="592"/>
      <c r="AB579" s="592"/>
      <c r="AC579" s="592"/>
      <c r="AD579" s="592"/>
      <c r="AE579" s="592"/>
      <c r="AF579" s="592"/>
      <c r="AG579" s="592"/>
      <c r="AH579" s="592"/>
      <c r="AI579" s="592"/>
      <c r="AJ579" s="592"/>
      <c r="AK579" s="592"/>
      <c r="AL579" s="592"/>
      <c r="AM579" s="592"/>
      <c r="AN579" s="592"/>
      <c r="AO579" s="593"/>
    </row>
    <row r="580" spans="2:41" ht="12.75" customHeight="1">
      <c r="B580" s="597"/>
      <c r="C580" s="597"/>
      <c r="D580" s="597"/>
      <c r="E580" s="597"/>
      <c r="F580" s="597"/>
      <c r="G580" s="597"/>
      <c r="H580" s="597"/>
      <c r="I580" s="597"/>
      <c r="J580" s="597"/>
      <c r="K580" s="597"/>
      <c r="L580" s="597"/>
      <c r="M580" s="597"/>
      <c r="N580" s="597"/>
      <c r="O580" s="597"/>
      <c r="P580" s="597"/>
      <c r="Q580" s="597"/>
      <c r="R580" s="597"/>
      <c r="S580" s="597"/>
      <c r="T580" s="592"/>
      <c r="U580" s="592"/>
      <c r="V580" s="592"/>
      <c r="W580" s="592"/>
      <c r="X580" s="592"/>
      <c r="Y580" s="592"/>
      <c r="Z580" s="592"/>
      <c r="AA580" s="592"/>
      <c r="AB580" s="592"/>
      <c r="AC580" s="592"/>
      <c r="AD580" s="592"/>
      <c r="AE580" s="592"/>
      <c r="AF580" s="592"/>
      <c r="AG580" s="592"/>
      <c r="AH580" s="592"/>
      <c r="AI580" s="592"/>
      <c r="AJ580" s="592"/>
      <c r="AK580" s="592"/>
      <c r="AL580" s="592"/>
      <c r="AM580" s="592"/>
      <c r="AN580" s="592"/>
      <c r="AO580" s="593"/>
    </row>
    <row r="581" spans="2:41" ht="12.75" customHeight="1">
      <c r="B581" s="597"/>
      <c r="C581" s="597"/>
      <c r="D581" s="597"/>
      <c r="E581" s="597"/>
      <c r="F581" s="597"/>
      <c r="G581" s="597"/>
      <c r="H581" s="597"/>
      <c r="I581" s="597"/>
      <c r="J581" s="597"/>
      <c r="K581" s="597"/>
      <c r="L581" s="597"/>
      <c r="M581" s="597"/>
      <c r="N581" s="597"/>
      <c r="O581" s="597"/>
      <c r="P581" s="597"/>
      <c r="Q581" s="597"/>
      <c r="R581" s="597"/>
      <c r="S581" s="597"/>
      <c r="T581" s="592"/>
      <c r="U581" s="592"/>
      <c r="V581" s="592"/>
      <c r="W581" s="592"/>
      <c r="X581" s="592"/>
      <c r="Y581" s="592"/>
      <c r="Z581" s="592"/>
      <c r="AA581" s="592"/>
      <c r="AB581" s="592"/>
      <c r="AC581" s="592"/>
      <c r="AD581" s="592"/>
      <c r="AE581" s="592"/>
      <c r="AF581" s="592"/>
      <c r="AG581" s="592"/>
      <c r="AH581" s="592"/>
      <c r="AI581" s="592"/>
      <c r="AJ581" s="592"/>
      <c r="AK581" s="592"/>
      <c r="AL581" s="592"/>
      <c r="AM581" s="592"/>
      <c r="AN581" s="592"/>
      <c r="AO581" s="593"/>
    </row>
    <row r="582" spans="2:41" ht="12.75" customHeight="1">
      <c r="B582" s="597"/>
      <c r="C582" s="597"/>
      <c r="D582" s="597"/>
      <c r="E582" s="597"/>
      <c r="F582" s="597"/>
      <c r="G582" s="597"/>
      <c r="H582" s="597"/>
      <c r="I582" s="597"/>
      <c r="J582" s="597"/>
      <c r="K582" s="597"/>
      <c r="L582" s="597"/>
      <c r="M582" s="597"/>
      <c r="N582" s="597"/>
      <c r="O582" s="597"/>
      <c r="P582" s="597"/>
      <c r="Q582" s="597"/>
      <c r="R582" s="597"/>
      <c r="S582" s="597"/>
      <c r="T582" s="592"/>
      <c r="U582" s="592"/>
      <c r="V582" s="592"/>
      <c r="W582" s="592"/>
      <c r="X582" s="592"/>
      <c r="Y582" s="592"/>
      <c r="Z582" s="592"/>
      <c r="AA582" s="592"/>
      <c r="AB582" s="592"/>
      <c r="AC582" s="592"/>
      <c r="AD582" s="592"/>
      <c r="AE582" s="592"/>
      <c r="AF582" s="592"/>
      <c r="AG582" s="592"/>
      <c r="AH582" s="592"/>
      <c r="AI582" s="592"/>
      <c r="AJ582" s="592"/>
      <c r="AK582" s="592"/>
      <c r="AL582" s="592"/>
      <c r="AM582" s="592"/>
      <c r="AN582" s="592"/>
      <c r="AO582" s="593"/>
    </row>
    <row r="583" spans="2:41" ht="12.75" customHeight="1">
      <c r="B583" s="597"/>
      <c r="C583" s="597"/>
      <c r="D583" s="597"/>
      <c r="E583" s="597"/>
      <c r="F583" s="597"/>
      <c r="G583" s="597"/>
      <c r="H583" s="597"/>
      <c r="I583" s="597"/>
      <c r="J583" s="597"/>
      <c r="K583" s="597"/>
      <c r="L583" s="597"/>
      <c r="M583" s="597"/>
      <c r="N583" s="597"/>
      <c r="O583" s="597"/>
      <c r="P583" s="597"/>
      <c r="Q583" s="597"/>
      <c r="R583" s="597"/>
      <c r="S583" s="597"/>
      <c r="T583" s="592"/>
      <c r="U583" s="592"/>
      <c r="V583" s="592"/>
      <c r="W583" s="592"/>
      <c r="X583" s="592"/>
      <c r="Y583" s="592"/>
      <c r="Z583" s="592"/>
      <c r="AA583" s="592"/>
      <c r="AB583" s="592"/>
      <c r="AC583" s="592"/>
      <c r="AD583" s="592"/>
      <c r="AE583" s="592"/>
      <c r="AF583" s="592"/>
      <c r="AG583" s="592"/>
      <c r="AH583" s="592"/>
      <c r="AI583" s="592"/>
      <c r="AJ583" s="592"/>
      <c r="AK583" s="592"/>
      <c r="AL583" s="592"/>
      <c r="AM583" s="592"/>
      <c r="AN583" s="592"/>
      <c r="AO583" s="593"/>
    </row>
    <row r="584" spans="2:41" ht="12.75" customHeight="1">
      <c r="B584" s="597"/>
      <c r="C584" s="597"/>
      <c r="D584" s="597"/>
      <c r="E584" s="597"/>
      <c r="F584" s="597"/>
      <c r="G584" s="597"/>
      <c r="H584" s="597"/>
      <c r="I584" s="597"/>
      <c r="J584" s="597"/>
      <c r="K584" s="597"/>
      <c r="L584" s="597"/>
      <c r="M584" s="597"/>
      <c r="N584" s="597"/>
      <c r="O584" s="597"/>
      <c r="P584" s="597"/>
      <c r="Q584" s="597"/>
      <c r="R584" s="597"/>
      <c r="S584" s="597"/>
      <c r="T584" s="592"/>
      <c r="U584" s="592"/>
      <c r="V584" s="592"/>
      <c r="W584" s="592"/>
      <c r="X584" s="592"/>
      <c r="Y584" s="592"/>
      <c r="Z584" s="592"/>
      <c r="AA584" s="592"/>
      <c r="AB584" s="592"/>
      <c r="AC584" s="592"/>
      <c r="AD584" s="592"/>
      <c r="AE584" s="592"/>
      <c r="AF584" s="592"/>
      <c r="AG584" s="592"/>
      <c r="AH584" s="592"/>
      <c r="AI584" s="592"/>
      <c r="AJ584" s="592"/>
      <c r="AK584" s="592"/>
      <c r="AL584" s="592"/>
      <c r="AM584" s="592"/>
      <c r="AN584" s="592"/>
      <c r="AO584" s="593"/>
    </row>
    <row r="585" spans="2:41" ht="12.75" customHeight="1">
      <c r="B585" s="597"/>
      <c r="C585" s="597"/>
      <c r="D585" s="597"/>
      <c r="E585" s="597"/>
      <c r="F585" s="597"/>
      <c r="G585" s="597"/>
      <c r="H585" s="597"/>
      <c r="I585" s="597"/>
      <c r="J585" s="597"/>
      <c r="K585" s="597"/>
      <c r="L585" s="597"/>
      <c r="M585" s="597"/>
      <c r="N585" s="597"/>
      <c r="O585" s="597"/>
      <c r="P585" s="597"/>
      <c r="Q585" s="597"/>
      <c r="R585" s="597"/>
      <c r="S585" s="597"/>
      <c r="T585" s="592"/>
      <c r="U585" s="592"/>
      <c r="V585" s="592"/>
      <c r="W585" s="592"/>
      <c r="X585" s="592"/>
      <c r="Y585" s="592"/>
      <c r="Z585" s="592"/>
      <c r="AA585" s="592"/>
      <c r="AB585" s="592"/>
      <c r="AC585" s="592"/>
      <c r="AD585" s="592"/>
      <c r="AE585" s="592"/>
      <c r="AF585" s="592"/>
      <c r="AG585" s="592"/>
      <c r="AH585" s="592"/>
      <c r="AI585" s="592"/>
      <c r="AJ585" s="592"/>
      <c r="AK585" s="592"/>
      <c r="AL585" s="592"/>
      <c r="AM585" s="592"/>
      <c r="AN585" s="592"/>
      <c r="AO585" s="593"/>
    </row>
    <row r="586" spans="2:41" ht="12.75" customHeight="1">
      <c r="B586" s="597"/>
      <c r="C586" s="597"/>
      <c r="D586" s="597"/>
      <c r="E586" s="597"/>
      <c r="F586" s="597"/>
      <c r="G586" s="597"/>
      <c r="H586" s="597"/>
      <c r="I586" s="597"/>
      <c r="J586" s="597"/>
      <c r="K586" s="597"/>
      <c r="L586" s="597"/>
      <c r="M586" s="597"/>
      <c r="N586" s="597"/>
      <c r="O586" s="597"/>
      <c r="P586" s="597"/>
      <c r="Q586" s="597"/>
      <c r="R586" s="597"/>
      <c r="S586" s="597"/>
      <c r="T586" s="592"/>
      <c r="U586" s="592"/>
      <c r="V586" s="592"/>
      <c r="W586" s="592"/>
      <c r="X586" s="592"/>
      <c r="Y586" s="592"/>
      <c r="Z586" s="592"/>
      <c r="AA586" s="592"/>
      <c r="AB586" s="592"/>
      <c r="AC586" s="592"/>
      <c r="AD586" s="592"/>
      <c r="AE586" s="592"/>
      <c r="AF586" s="592"/>
      <c r="AG586" s="592"/>
      <c r="AH586" s="592"/>
      <c r="AI586" s="592"/>
      <c r="AJ586" s="592"/>
      <c r="AK586" s="592"/>
      <c r="AL586" s="592"/>
      <c r="AM586" s="592"/>
      <c r="AN586" s="592"/>
      <c r="AO586" s="593"/>
    </row>
    <row r="587" spans="2:41" ht="12.75" customHeight="1">
      <c r="B587" s="597"/>
      <c r="C587" s="597"/>
      <c r="D587" s="597"/>
      <c r="E587" s="597"/>
      <c r="F587" s="597"/>
      <c r="G587" s="597"/>
      <c r="H587" s="597"/>
      <c r="I587" s="597"/>
      <c r="J587" s="597"/>
      <c r="K587" s="597"/>
      <c r="L587" s="597"/>
      <c r="M587" s="597"/>
      <c r="N587" s="597"/>
      <c r="O587" s="597"/>
      <c r="P587" s="597"/>
      <c r="Q587" s="597"/>
      <c r="R587" s="597"/>
      <c r="S587" s="597"/>
      <c r="T587" s="592"/>
      <c r="U587" s="592"/>
      <c r="V587" s="592"/>
      <c r="W587" s="592"/>
      <c r="X587" s="592"/>
      <c r="Y587" s="592"/>
      <c r="Z587" s="592"/>
      <c r="AA587" s="592"/>
      <c r="AB587" s="592"/>
      <c r="AC587" s="592"/>
      <c r="AD587" s="592"/>
      <c r="AE587" s="592"/>
      <c r="AF587" s="592"/>
      <c r="AG587" s="592"/>
      <c r="AH587" s="592"/>
      <c r="AI587" s="592"/>
      <c r="AJ587" s="592"/>
      <c r="AK587" s="592"/>
      <c r="AL587" s="592"/>
      <c r="AM587" s="592"/>
      <c r="AN587" s="592"/>
      <c r="AO587" s="593"/>
    </row>
    <row r="588" spans="2:41" ht="12.75" customHeight="1">
      <c r="B588" s="597"/>
      <c r="C588" s="597"/>
      <c r="D588" s="597"/>
      <c r="E588" s="597"/>
      <c r="F588" s="597"/>
      <c r="G588" s="597"/>
      <c r="H588" s="597"/>
      <c r="I588" s="597"/>
      <c r="J588" s="597"/>
      <c r="K588" s="597"/>
      <c r="L588" s="597"/>
      <c r="M588" s="597"/>
      <c r="N588" s="597"/>
      <c r="O588" s="597"/>
      <c r="P588" s="597"/>
      <c r="Q588" s="597"/>
      <c r="R588" s="597"/>
      <c r="S588" s="597"/>
      <c r="T588" s="592"/>
      <c r="U588" s="592"/>
      <c r="V588" s="592"/>
      <c r="W588" s="592"/>
      <c r="X588" s="592"/>
      <c r="Y588" s="592"/>
      <c r="Z588" s="592"/>
      <c r="AA588" s="592"/>
      <c r="AB588" s="592"/>
      <c r="AC588" s="592"/>
      <c r="AD588" s="592"/>
      <c r="AE588" s="592"/>
      <c r="AF588" s="592"/>
      <c r="AG588" s="592"/>
      <c r="AH588" s="592"/>
      <c r="AI588" s="592"/>
      <c r="AJ588" s="592"/>
      <c r="AK588" s="592"/>
      <c r="AL588" s="592"/>
      <c r="AM588" s="592"/>
      <c r="AN588" s="592"/>
      <c r="AO588" s="593"/>
    </row>
    <row r="589" spans="2:41" ht="12.75" customHeight="1">
      <c r="B589" s="597"/>
      <c r="C589" s="597"/>
      <c r="D589" s="597"/>
      <c r="E589" s="597"/>
      <c r="F589" s="597"/>
      <c r="G589" s="597"/>
      <c r="H589" s="597"/>
      <c r="I589" s="597"/>
      <c r="J589" s="597"/>
      <c r="K589" s="597"/>
      <c r="L589" s="597"/>
      <c r="M589" s="597"/>
      <c r="N589" s="597"/>
      <c r="O589" s="597"/>
      <c r="P589" s="597"/>
      <c r="Q589" s="597"/>
      <c r="R589" s="597"/>
      <c r="S589" s="597"/>
      <c r="T589" s="592"/>
      <c r="U589" s="592"/>
      <c r="V589" s="592"/>
      <c r="W589" s="592"/>
      <c r="X589" s="592"/>
      <c r="Y589" s="592"/>
      <c r="Z589" s="592"/>
      <c r="AA589" s="592"/>
      <c r="AB589" s="592"/>
      <c r="AC589" s="592"/>
      <c r="AD589" s="592"/>
      <c r="AE589" s="592"/>
      <c r="AF589" s="592"/>
      <c r="AG589" s="592"/>
      <c r="AH589" s="592"/>
      <c r="AI589" s="592"/>
      <c r="AJ589" s="592"/>
      <c r="AK589" s="592"/>
      <c r="AL589" s="592"/>
      <c r="AM589" s="592"/>
      <c r="AN589" s="592"/>
      <c r="AO589" s="593"/>
    </row>
    <row r="590" spans="2:41" ht="12.75" customHeight="1">
      <c r="B590" s="597"/>
      <c r="C590" s="597"/>
      <c r="D590" s="597"/>
      <c r="E590" s="597"/>
      <c r="F590" s="597"/>
      <c r="G590" s="597"/>
      <c r="H590" s="597"/>
      <c r="I590" s="597"/>
      <c r="J590" s="597"/>
      <c r="K590" s="597"/>
      <c r="L590" s="597"/>
      <c r="M590" s="597"/>
      <c r="N590" s="597"/>
      <c r="O590" s="597"/>
      <c r="P590" s="597"/>
      <c r="Q590" s="597"/>
      <c r="R590" s="597"/>
      <c r="S590" s="597"/>
      <c r="T590" s="592"/>
      <c r="U590" s="592"/>
      <c r="V590" s="592"/>
      <c r="W590" s="592"/>
      <c r="X590" s="592"/>
      <c r="Y590" s="592"/>
      <c r="Z590" s="592"/>
      <c r="AA590" s="592"/>
      <c r="AB590" s="592"/>
      <c r="AC590" s="592"/>
      <c r="AD590" s="592"/>
      <c r="AE590" s="592"/>
      <c r="AF590" s="592"/>
      <c r="AG590" s="592"/>
      <c r="AH590" s="592"/>
      <c r="AI590" s="592"/>
      <c r="AJ590" s="592"/>
      <c r="AK590" s="592"/>
      <c r="AL590" s="592"/>
      <c r="AM590" s="592"/>
      <c r="AN590" s="592"/>
      <c r="AO590" s="593"/>
    </row>
    <row r="591" spans="2:41" ht="12.75" customHeight="1">
      <c r="B591" s="597"/>
      <c r="C591" s="597"/>
      <c r="D591" s="597"/>
      <c r="E591" s="597"/>
      <c r="F591" s="597"/>
      <c r="G591" s="597"/>
      <c r="H591" s="597"/>
      <c r="I591" s="597"/>
      <c r="J591" s="597"/>
      <c r="K591" s="597"/>
      <c r="L591" s="597"/>
      <c r="M591" s="597"/>
      <c r="N591" s="597"/>
      <c r="O591" s="597"/>
      <c r="P591" s="597"/>
      <c r="Q591" s="597"/>
      <c r="R591" s="597"/>
      <c r="S591" s="597"/>
      <c r="T591" s="592"/>
      <c r="U591" s="592"/>
      <c r="V591" s="592"/>
      <c r="W591" s="592"/>
      <c r="X591" s="592"/>
      <c r="Y591" s="592"/>
      <c r="Z591" s="592"/>
      <c r="AA591" s="592"/>
      <c r="AB591" s="592"/>
      <c r="AC591" s="592"/>
      <c r="AD591" s="592"/>
      <c r="AE591" s="592"/>
      <c r="AF591" s="592"/>
      <c r="AG591" s="592"/>
      <c r="AH591" s="592"/>
      <c r="AI591" s="592"/>
      <c r="AJ591" s="592"/>
      <c r="AK591" s="592"/>
      <c r="AL591" s="592"/>
      <c r="AM591" s="592"/>
      <c r="AN591" s="592"/>
      <c r="AO591" s="593"/>
    </row>
    <row r="592" spans="2:41" ht="12.75" customHeight="1">
      <c r="B592" s="597"/>
      <c r="C592" s="597"/>
      <c r="D592" s="597"/>
      <c r="E592" s="597"/>
      <c r="F592" s="597"/>
      <c r="G592" s="597"/>
      <c r="H592" s="597"/>
      <c r="I592" s="597"/>
      <c r="J592" s="597"/>
      <c r="K592" s="597"/>
      <c r="L592" s="597"/>
      <c r="M592" s="597"/>
      <c r="N592" s="597"/>
      <c r="O592" s="597"/>
      <c r="P592" s="597"/>
      <c r="Q592" s="597"/>
      <c r="R592" s="597"/>
      <c r="S592" s="597"/>
      <c r="T592" s="592"/>
      <c r="U592" s="592"/>
      <c r="V592" s="592"/>
      <c r="W592" s="592"/>
      <c r="X592" s="592"/>
      <c r="Y592" s="592"/>
      <c r="Z592" s="592"/>
      <c r="AA592" s="592"/>
      <c r="AB592" s="592"/>
      <c r="AC592" s="592"/>
      <c r="AD592" s="592"/>
      <c r="AE592" s="592"/>
      <c r="AF592" s="592"/>
      <c r="AG592" s="592"/>
      <c r="AH592" s="592"/>
      <c r="AI592" s="592"/>
      <c r="AJ592" s="592"/>
      <c r="AK592" s="592"/>
      <c r="AL592" s="592"/>
      <c r="AM592" s="592"/>
      <c r="AN592" s="592"/>
      <c r="AO592" s="593"/>
    </row>
    <row r="593" spans="2:41" ht="12.75" customHeight="1">
      <c r="B593" s="597"/>
      <c r="C593" s="597"/>
      <c r="D593" s="597"/>
      <c r="E593" s="597"/>
      <c r="F593" s="597"/>
      <c r="G593" s="597"/>
      <c r="H593" s="597"/>
      <c r="I593" s="597"/>
      <c r="J593" s="597"/>
      <c r="K593" s="597"/>
      <c r="L593" s="597"/>
      <c r="M593" s="597"/>
      <c r="N593" s="597"/>
      <c r="O593" s="597"/>
      <c r="P593" s="597"/>
      <c r="Q593" s="597"/>
      <c r="R593" s="597"/>
      <c r="S593" s="597"/>
      <c r="T593" s="592"/>
      <c r="U593" s="592"/>
      <c r="V593" s="592"/>
      <c r="W593" s="592"/>
      <c r="X593" s="592"/>
      <c r="Y593" s="592"/>
      <c r="Z593" s="592"/>
      <c r="AA593" s="592"/>
      <c r="AB593" s="592"/>
      <c r="AC593" s="592"/>
      <c r="AD593" s="592"/>
      <c r="AE593" s="592"/>
      <c r="AF593" s="592"/>
      <c r="AG593" s="592"/>
      <c r="AH593" s="592"/>
      <c r="AI593" s="592"/>
      <c r="AJ593" s="592"/>
      <c r="AK593" s="592"/>
      <c r="AL593" s="592"/>
      <c r="AM593" s="592"/>
      <c r="AN593" s="592"/>
      <c r="AO593" s="593"/>
    </row>
    <row r="594" spans="2:41" ht="12.75" customHeight="1">
      <c r="B594" s="597"/>
      <c r="C594" s="597"/>
      <c r="D594" s="597"/>
      <c r="E594" s="597"/>
      <c r="F594" s="597"/>
      <c r="G594" s="597"/>
      <c r="H594" s="597"/>
      <c r="I594" s="597"/>
      <c r="J594" s="597"/>
      <c r="K594" s="597"/>
      <c r="L594" s="597"/>
      <c r="M594" s="597"/>
      <c r="N594" s="597"/>
      <c r="O594" s="597"/>
      <c r="P594" s="597"/>
      <c r="Q594" s="597"/>
      <c r="R594" s="597"/>
      <c r="S594" s="597"/>
      <c r="T594" s="592"/>
      <c r="U594" s="592"/>
      <c r="V594" s="592"/>
      <c r="W594" s="592"/>
      <c r="X594" s="592"/>
      <c r="Y594" s="592"/>
      <c r="Z594" s="592"/>
      <c r="AA594" s="592"/>
      <c r="AB594" s="592"/>
      <c r="AC594" s="592"/>
      <c r="AD594" s="592"/>
      <c r="AE594" s="592"/>
      <c r="AF594" s="592"/>
      <c r="AG594" s="592"/>
      <c r="AH594" s="592"/>
      <c r="AI594" s="592"/>
      <c r="AJ594" s="592"/>
      <c r="AK594" s="592"/>
      <c r="AL594" s="592"/>
      <c r="AM594" s="592"/>
      <c r="AN594" s="592"/>
      <c r="AO594" s="593"/>
    </row>
    <row r="595" spans="2:41" ht="12.75" customHeight="1">
      <c r="B595" s="597"/>
      <c r="C595" s="597"/>
      <c r="D595" s="597"/>
      <c r="E595" s="597"/>
      <c r="F595" s="597"/>
      <c r="G595" s="597"/>
      <c r="H595" s="597"/>
      <c r="I595" s="597"/>
      <c r="J595" s="597"/>
      <c r="K595" s="597"/>
      <c r="L595" s="597"/>
      <c r="M595" s="597"/>
      <c r="N595" s="597"/>
      <c r="O595" s="597"/>
      <c r="P595" s="597"/>
      <c r="Q595" s="597"/>
      <c r="R595" s="597"/>
      <c r="S595" s="597"/>
      <c r="T595" s="592"/>
      <c r="U595" s="592"/>
      <c r="V595" s="592"/>
      <c r="W595" s="592"/>
      <c r="X595" s="592"/>
      <c r="Y595" s="592"/>
      <c r="Z595" s="592"/>
      <c r="AA595" s="592"/>
      <c r="AB595" s="592"/>
      <c r="AC595" s="592"/>
      <c r="AD595" s="592"/>
      <c r="AE595" s="592"/>
      <c r="AF595" s="592"/>
      <c r="AG595" s="592"/>
      <c r="AH595" s="592"/>
      <c r="AI595" s="592"/>
      <c r="AJ595" s="592"/>
      <c r="AK595" s="592"/>
      <c r="AL595" s="592"/>
      <c r="AM595" s="592"/>
      <c r="AN595" s="592"/>
      <c r="AO595" s="593"/>
    </row>
    <row r="596" spans="2:41" ht="12.75" customHeight="1">
      <c r="B596" s="597"/>
      <c r="C596" s="597"/>
      <c r="D596" s="597"/>
      <c r="E596" s="597"/>
      <c r="F596" s="597"/>
      <c r="G596" s="597"/>
      <c r="H596" s="597"/>
      <c r="I596" s="597"/>
      <c r="J596" s="597"/>
      <c r="K596" s="597"/>
      <c r="L596" s="597"/>
      <c r="M596" s="597"/>
      <c r="N596" s="597"/>
      <c r="O596" s="597"/>
      <c r="P596" s="597"/>
      <c r="Q596" s="597"/>
      <c r="R596" s="597"/>
      <c r="S596" s="597"/>
      <c r="T596" s="592"/>
      <c r="U596" s="592"/>
      <c r="V596" s="592"/>
      <c r="W596" s="592"/>
      <c r="X596" s="592"/>
      <c r="Y596" s="592"/>
      <c r="Z596" s="592"/>
      <c r="AA596" s="592"/>
      <c r="AB596" s="592"/>
      <c r="AC596" s="592"/>
      <c r="AD596" s="592"/>
      <c r="AE596" s="592"/>
      <c r="AF596" s="592"/>
      <c r="AG596" s="592"/>
      <c r="AH596" s="592"/>
      <c r="AI596" s="592"/>
      <c r="AJ596" s="592"/>
      <c r="AK596" s="592"/>
      <c r="AL596" s="592"/>
      <c r="AM596" s="592"/>
      <c r="AN596" s="592"/>
      <c r="AO596" s="593"/>
    </row>
    <row r="597" spans="2:41" ht="12.75" customHeight="1">
      <c r="B597" s="597"/>
      <c r="C597" s="597"/>
      <c r="D597" s="597"/>
      <c r="E597" s="597"/>
      <c r="F597" s="597"/>
      <c r="G597" s="597"/>
      <c r="H597" s="597"/>
      <c r="I597" s="597"/>
      <c r="J597" s="597"/>
      <c r="K597" s="597"/>
      <c r="L597" s="597"/>
      <c r="M597" s="597"/>
      <c r="N597" s="597"/>
      <c r="O597" s="597"/>
      <c r="P597" s="597"/>
      <c r="Q597" s="597"/>
      <c r="R597" s="597"/>
      <c r="S597" s="597"/>
      <c r="T597" s="592"/>
      <c r="U597" s="592"/>
      <c r="V597" s="592"/>
      <c r="W597" s="592"/>
      <c r="X597" s="592"/>
      <c r="Y597" s="592"/>
      <c r="Z597" s="592"/>
      <c r="AA597" s="592"/>
      <c r="AB597" s="592"/>
      <c r="AC597" s="592"/>
      <c r="AD597" s="592"/>
      <c r="AE597" s="592"/>
      <c r="AF597" s="592"/>
      <c r="AG597" s="592"/>
      <c r="AH597" s="592"/>
      <c r="AI597" s="592"/>
      <c r="AJ597" s="592"/>
      <c r="AK597" s="592"/>
      <c r="AL597" s="592"/>
      <c r="AM597" s="592"/>
      <c r="AN597" s="592"/>
      <c r="AO597" s="593"/>
    </row>
    <row r="598" spans="2:41" ht="12.75" customHeight="1">
      <c r="B598" s="597"/>
      <c r="C598" s="597"/>
      <c r="D598" s="597"/>
      <c r="E598" s="597"/>
      <c r="F598" s="597"/>
      <c r="G598" s="597"/>
      <c r="H598" s="597"/>
      <c r="I598" s="597"/>
      <c r="J598" s="597"/>
      <c r="K598" s="597"/>
      <c r="L598" s="597"/>
      <c r="M598" s="597"/>
      <c r="N598" s="597"/>
      <c r="O598" s="597"/>
      <c r="P598" s="597"/>
      <c r="Q598" s="597"/>
      <c r="R598" s="597"/>
      <c r="S598" s="597"/>
      <c r="T598" s="592"/>
      <c r="U598" s="592"/>
      <c r="V598" s="592"/>
      <c r="W598" s="592"/>
      <c r="X598" s="592"/>
      <c r="Y598" s="592"/>
      <c r="Z598" s="592"/>
      <c r="AA598" s="592"/>
      <c r="AB598" s="592"/>
      <c r="AC598" s="592"/>
      <c r="AD598" s="592"/>
      <c r="AE598" s="592"/>
      <c r="AF598" s="592"/>
      <c r="AG598" s="592"/>
      <c r="AH598" s="592"/>
      <c r="AI598" s="592"/>
      <c r="AJ598" s="592"/>
      <c r="AK598" s="592"/>
      <c r="AL598" s="592"/>
      <c r="AM598" s="592"/>
      <c r="AN598" s="592"/>
      <c r="AO598" s="593"/>
    </row>
    <row r="599" spans="2:41" ht="12.75" customHeight="1">
      <c r="B599" s="597"/>
      <c r="C599" s="597"/>
      <c r="D599" s="597"/>
      <c r="E599" s="597"/>
      <c r="F599" s="597"/>
      <c r="G599" s="597"/>
      <c r="H599" s="597"/>
      <c r="I599" s="597"/>
      <c r="J599" s="597"/>
      <c r="K599" s="597"/>
      <c r="L599" s="597"/>
      <c r="M599" s="597"/>
      <c r="N599" s="597"/>
      <c r="O599" s="597"/>
      <c r="P599" s="597"/>
      <c r="Q599" s="597"/>
      <c r="R599" s="597"/>
      <c r="S599" s="597"/>
      <c r="T599" s="592"/>
      <c r="U599" s="592"/>
      <c r="V599" s="592"/>
      <c r="W599" s="592"/>
      <c r="X599" s="592"/>
      <c r="Y599" s="592"/>
      <c r="Z599" s="592"/>
      <c r="AA599" s="592"/>
      <c r="AB599" s="592"/>
      <c r="AC599" s="592"/>
      <c r="AD599" s="592"/>
      <c r="AE599" s="592"/>
      <c r="AF599" s="592"/>
      <c r="AG599" s="592"/>
      <c r="AH599" s="592"/>
      <c r="AI599" s="592"/>
      <c r="AJ599" s="592"/>
      <c r="AK599" s="592"/>
      <c r="AL599" s="592"/>
      <c r="AM599" s="592"/>
      <c r="AN599" s="592"/>
      <c r="AO599" s="593"/>
    </row>
    <row r="600" spans="2:41" ht="12.75" customHeight="1">
      <c r="B600" s="597"/>
      <c r="C600" s="597"/>
      <c r="D600" s="597"/>
      <c r="E600" s="597"/>
      <c r="F600" s="597"/>
      <c r="G600" s="597"/>
      <c r="H600" s="597"/>
      <c r="I600" s="597"/>
      <c r="J600" s="597"/>
      <c r="K600" s="597"/>
      <c r="L600" s="597"/>
      <c r="M600" s="597"/>
      <c r="N600" s="597"/>
      <c r="O600" s="597"/>
      <c r="P600" s="597"/>
      <c r="Q600" s="597"/>
      <c r="R600" s="597"/>
      <c r="S600" s="597"/>
      <c r="T600" s="592"/>
      <c r="U600" s="592"/>
      <c r="V600" s="592"/>
      <c r="W600" s="592"/>
      <c r="X600" s="592"/>
      <c r="Y600" s="592"/>
      <c r="Z600" s="592"/>
      <c r="AA600" s="592"/>
      <c r="AB600" s="592"/>
      <c r="AC600" s="592"/>
      <c r="AD600" s="592"/>
      <c r="AE600" s="592"/>
      <c r="AF600" s="592"/>
      <c r="AG600" s="592"/>
      <c r="AH600" s="592"/>
      <c r="AI600" s="592"/>
      <c r="AJ600" s="592"/>
      <c r="AK600" s="592"/>
      <c r="AL600" s="592"/>
      <c r="AM600" s="592"/>
      <c r="AN600" s="592"/>
      <c r="AO600" s="593"/>
    </row>
    <row r="601" spans="2:41" ht="12.75" customHeight="1">
      <c r="B601" s="597"/>
      <c r="C601" s="597"/>
      <c r="D601" s="597"/>
      <c r="E601" s="597"/>
      <c r="F601" s="597"/>
      <c r="G601" s="597"/>
      <c r="H601" s="597"/>
      <c r="I601" s="597"/>
      <c r="J601" s="597"/>
      <c r="K601" s="597"/>
      <c r="L601" s="597"/>
      <c r="M601" s="597"/>
      <c r="N601" s="597"/>
      <c r="O601" s="597"/>
      <c r="P601" s="597"/>
      <c r="Q601" s="597"/>
      <c r="R601" s="597"/>
      <c r="S601" s="597"/>
      <c r="T601" s="592"/>
      <c r="U601" s="592"/>
      <c r="V601" s="592"/>
      <c r="W601" s="592"/>
      <c r="X601" s="592"/>
      <c r="Y601" s="592"/>
      <c r="Z601" s="592"/>
      <c r="AA601" s="592"/>
      <c r="AB601" s="592"/>
      <c r="AC601" s="592"/>
      <c r="AD601" s="592"/>
      <c r="AE601" s="592"/>
      <c r="AF601" s="592"/>
      <c r="AG601" s="592"/>
      <c r="AH601" s="592"/>
      <c r="AI601" s="592"/>
      <c r="AJ601" s="592"/>
      <c r="AK601" s="592"/>
      <c r="AL601" s="592"/>
      <c r="AM601" s="592"/>
      <c r="AN601" s="592"/>
      <c r="AO601" s="593"/>
    </row>
    <row r="602" spans="2:41" ht="12.75" customHeight="1">
      <c r="B602" s="597"/>
      <c r="C602" s="597"/>
      <c r="D602" s="597"/>
      <c r="E602" s="597"/>
      <c r="F602" s="597"/>
      <c r="G602" s="597"/>
      <c r="H602" s="597"/>
      <c r="I602" s="597"/>
      <c r="J602" s="597"/>
      <c r="K602" s="597"/>
      <c r="L602" s="597"/>
      <c r="M602" s="597"/>
      <c r="N602" s="597"/>
      <c r="O602" s="597"/>
      <c r="P602" s="597"/>
      <c r="Q602" s="597"/>
      <c r="R602" s="597"/>
      <c r="S602" s="597"/>
      <c r="T602" s="592"/>
      <c r="U602" s="592"/>
      <c r="V602" s="592"/>
      <c r="W602" s="592"/>
      <c r="X602" s="592"/>
      <c r="Y602" s="592"/>
      <c r="Z602" s="592"/>
      <c r="AA602" s="592"/>
      <c r="AB602" s="592"/>
      <c r="AC602" s="592"/>
      <c r="AD602" s="592"/>
      <c r="AE602" s="592"/>
      <c r="AF602" s="592"/>
      <c r="AG602" s="592"/>
      <c r="AH602" s="592"/>
      <c r="AI602" s="592"/>
      <c r="AJ602" s="592"/>
      <c r="AK602" s="592"/>
      <c r="AL602" s="592"/>
      <c r="AM602" s="592"/>
      <c r="AN602" s="592"/>
      <c r="AO602" s="593"/>
    </row>
    <row r="603" spans="2:41" ht="12.75" customHeight="1">
      <c r="B603" s="597"/>
      <c r="C603" s="597"/>
      <c r="D603" s="597"/>
      <c r="E603" s="597"/>
      <c r="F603" s="597"/>
      <c r="G603" s="597"/>
      <c r="H603" s="597"/>
      <c r="I603" s="597"/>
      <c r="J603" s="597"/>
      <c r="K603" s="597"/>
      <c r="L603" s="597"/>
      <c r="M603" s="597"/>
      <c r="N603" s="597"/>
      <c r="O603" s="597"/>
      <c r="P603" s="597"/>
      <c r="Q603" s="597"/>
      <c r="R603" s="597"/>
      <c r="S603" s="597"/>
      <c r="T603" s="592"/>
      <c r="U603" s="592"/>
      <c r="V603" s="592"/>
      <c r="W603" s="592"/>
      <c r="X603" s="592"/>
      <c r="Y603" s="592"/>
      <c r="Z603" s="592"/>
      <c r="AA603" s="592"/>
      <c r="AB603" s="592"/>
      <c r="AC603" s="592"/>
      <c r="AD603" s="592"/>
      <c r="AE603" s="592"/>
      <c r="AF603" s="592"/>
      <c r="AG603" s="592"/>
      <c r="AH603" s="592"/>
      <c r="AI603" s="592"/>
      <c r="AJ603" s="592"/>
      <c r="AK603" s="592"/>
      <c r="AL603" s="592"/>
      <c r="AM603" s="592"/>
      <c r="AN603" s="592"/>
      <c r="AO603" s="593"/>
    </row>
    <row r="604" spans="2:41" ht="12.75" customHeight="1">
      <c r="B604" s="597"/>
      <c r="C604" s="597"/>
      <c r="D604" s="597"/>
      <c r="E604" s="597"/>
      <c r="F604" s="597"/>
      <c r="G604" s="597"/>
      <c r="H604" s="597"/>
      <c r="I604" s="597"/>
      <c r="J604" s="597"/>
      <c r="K604" s="597"/>
      <c r="L604" s="597"/>
      <c r="M604" s="597"/>
      <c r="N604" s="597"/>
      <c r="O604" s="597"/>
      <c r="P604" s="597"/>
      <c r="Q604" s="597"/>
      <c r="R604" s="597"/>
      <c r="S604" s="597"/>
      <c r="T604" s="592"/>
      <c r="U604" s="592"/>
      <c r="V604" s="592"/>
      <c r="W604" s="592"/>
      <c r="X604" s="592"/>
      <c r="Y604" s="592"/>
      <c r="Z604" s="592"/>
      <c r="AA604" s="592"/>
      <c r="AB604" s="592"/>
      <c r="AC604" s="592"/>
      <c r="AD604" s="592"/>
      <c r="AE604" s="592"/>
      <c r="AF604" s="592"/>
      <c r="AG604" s="592"/>
      <c r="AH604" s="592"/>
      <c r="AI604" s="592"/>
      <c r="AJ604" s="592"/>
      <c r="AK604" s="592"/>
      <c r="AL604" s="592"/>
      <c r="AM604" s="592"/>
      <c r="AN604" s="592"/>
      <c r="AO604" s="593"/>
    </row>
    <row r="605" spans="2:41" ht="12.75" customHeight="1">
      <c r="B605" s="597"/>
      <c r="C605" s="597"/>
      <c r="D605" s="597"/>
      <c r="E605" s="597"/>
      <c r="F605" s="597"/>
      <c r="G605" s="597"/>
      <c r="H605" s="597"/>
      <c r="I605" s="597"/>
      <c r="J605" s="597"/>
      <c r="K605" s="597"/>
      <c r="L605" s="597"/>
      <c r="M605" s="597"/>
      <c r="N605" s="597"/>
      <c r="O605" s="597"/>
      <c r="P605" s="597"/>
      <c r="Q605" s="597"/>
      <c r="R605" s="597"/>
      <c r="S605" s="597"/>
      <c r="T605" s="592"/>
      <c r="U605" s="592"/>
      <c r="V605" s="592"/>
      <c r="W605" s="592"/>
      <c r="X605" s="592"/>
      <c r="Y605" s="592"/>
      <c r="Z605" s="592"/>
      <c r="AA605" s="592"/>
      <c r="AB605" s="592"/>
      <c r="AC605" s="592"/>
      <c r="AD605" s="592"/>
      <c r="AE605" s="592"/>
      <c r="AF605" s="592"/>
      <c r="AG605" s="592"/>
      <c r="AH605" s="592"/>
      <c r="AI605" s="592"/>
      <c r="AJ605" s="592"/>
      <c r="AK605" s="592"/>
      <c r="AL605" s="592"/>
      <c r="AM605" s="592"/>
      <c r="AN605" s="592"/>
      <c r="AO605" s="593"/>
    </row>
    <row r="606" spans="2:41" ht="12.75" customHeight="1">
      <c r="B606" s="597"/>
      <c r="C606" s="597"/>
      <c r="D606" s="597"/>
      <c r="E606" s="597"/>
      <c r="F606" s="597"/>
      <c r="G606" s="597"/>
      <c r="H606" s="597"/>
      <c r="I606" s="597"/>
      <c r="J606" s="597"/>
      <c r="K606" s="597"/>
      <c r="L606" s="597"/>
      <c r="M606" s="597"/>
      <c r="N606" s="597"/>
      <c r="O606" s="597"/>
      <c r="P606" s="597"/>
      <c r="Q606" s="597"/>
      <c r="R606" s="597"/>
      <c r="S606" s="597"/>
      <c r="T606" s="592"/>
      <c r="U606" s="592"/>
      <c r="V606" s="592"/>
      <c r="W606" s="592"/>
      <c r="X606" s="592"/>
      <c r="Y606" s="592"/>
      <c r="Z606" s="592"/>
      <c r="AA606" s="592"/>
      <c r="AB606" s="592"/>
      <c r="AC606" s="592"/>
      <c r="AD606" s="592"/>
      <c r="AE606" s="592"/>
      <c r="AF606" s="592"/>
      <c r="AG606" s="592"/>
      <c r="AH606" s="592"/>
      <c r="AI606" s="592"/>
      <c r="AJ606" s="592"/>
      <c r="AK606" s="592"/>
      <c r="AL606" s="592"/>
      <c r="AM606" s="592"/>
      <c r="AN606" s="592"/>
      <c r="AO606" s="593"/>
    </row>
    <row r="607" spans="2:41" ht="12.75" customHeight="1">
      <c r="B607" s="597"/>
      <c r="C607" s="597"/>
      <c r="D607" s="597"/>
      <c r="E607" s="597"/>
      <c r="F607" s="597"/>
      <c r="G607" s="597"/>
      <c r="H607" s="597"/>
      <c r="I607" s="597"/>
      <c r="J607" s="597"/>
      <c r="K607" s="597"/>
      <c r="L607" s="597"/>
      <c r="M607" s="597"/>
      <c r="N607" s="597"/>
      <c r="O607" s="597"/>
      <c r="P607" s="597"/>
      <c r="Q607" s="597"/>
      <c r="R607" s="597"/>
      <c r="S607" s="597"/>
      <c r="T607" s="592"/>
      <c r="U607" s="592"/>
      <c r="V607" s="592"/>
      <c r="W607" s="592"/>
      <c r="X607" s="592"/>
      <c r="Y607" s="592"/>
      <c r="Z607" s="592"/>
      <c r="AA607" s="592"/>
      <c r="AB607" s="592"/>
      <c r="AC607" s="592"/>
      <c r="AD607" s="592"/>
      <c r="AE607" s="592"/>
      <c r="AF607" s="592"/>
      <c r="AG607" s="592"/>
      <c r="AH607" s="592"/>
      <c r="AI607" s="592"/>
      <c r="AJ607" s="592"/>
      <c r="AK607" s="592"/>
      <c r="AL607" s="592"/>
      <c r="AM607" s="592"/>
      <c r="AN607" s="592"/>
      <c r="AO607" s="593"/>
    </row>
    <row r="608" spans="2:41" ht="12.75" customHeight="1">
      <c r="B608" s="597"/>
      <c r="C608" s="597"/>
      <c r="D608" s="597"/>
      <c r="E608" s="597"/>
      <c r="F608" s="597"/>
      <c r="G608" s="597"/>
      <c r="H608" s="597"/>
      <c r="I608" s="597"/>
      <c r="J608" s="597"/>
      <c r="K608" s="597"/>
      <c r="L608" s="597"/>
      <c r="M608" s="597"/>
      <c r="N608" s="597"/>
      <c r="O608" s="597"/>
      <c r="P608" s="597"/>
      <c r="Q608" s="597"/>
      <c r="R608" s="597"/>
      <c r="S608" s="597"/>
      <c r="T608" s="592"/>
      <c r="U608" s="592"/>
      <c r="V608" s="592"/>
      <c r="W608" s="592"/>
      <c r="X608" s="592"/>
      <c r="Y608" s="592"/>
      <c r="Z608" s="592"/>
      <c r="AA608" s="592"/>
      <c r="AB608" s="592"/>
      <c r="AC608" s="592"/>
      <c r="AD608" s="592"/>
      <c r="AE608" s="592"/>
      <c r="AF608" s="592"/>
      <c r="AG608" s="592"/>
      <c r="AH608" s="592"/>
      <c r="AI608" s="592"/>
      <c r="AJ608" s="592"/>
      <c r="AK608" s="592"/>
      <c r="AL608" s="592"/>
      <c r="AM608" s="592"/>
      <c r="AN608" s="592"/>
      <c r="AO608" s="593"/>
    </row>
    <row r="609" spans="2:41" ht="12.75" customHeight="1">
      <c r="B609" s="597"/>
      <c r="C609" s="597"/>
      <c r="D609" s="597"/>
      <c r="E609" s="597"/>
      <c r="F609" s="597"/>
      <c r="G609" s="597"/>
      <c r="H609" s="597"/>
      <c r="I609" s="597"/>
      <c r="J609" s="597"/>
      <c r="K609" s="597"/>
      <c r="L609" s="597"/>
      <c r="M609" s="597"/>
      <c r="N609" s="597"/>
      <c r="O609" s="597"/>
      <c r="P609" s="597"/>
      <c r="Q609" s="597"/>
      <c r="R609" s="597"/>
      <c r="S609" s="597"/>
      <c r="T609" s="592"/>
      <c r="U609" s="592"/>
      <c r="V609" s="592"/>
      <c r="W609" s="592"/>
      <c r="X609" s="592"/>
      <c r="Y609" s="592"/>
      <c r="Z609" s="592"/>
      <c r="AA609" s="592"/>
      <c r="AB609" s="592"/>
      <c r="AC609" s="592"/>
      <c r="AD609" s="592"/>
      <c r="AE609" s="592"/>
      <c r="AF609" s="592"/>
      <c r="AG609" s="592"/>
      <c r="AH609" s="592"/>
      <c r="AI609" s="592"/>
      <c r="AJ609" s="592"/>
      <c r="AK609" s="592"/>
      <c r="AL609" s="592"/>
      <c r="AM609" s="592"/>
      <c r="AN609" s="592"/>
      <c r="AO609" s="593"/>
    </row>
    <row r="610" spans="2:41" ht="12.75" customHeight="1">
      <c r="B610" s="597"/>
      <c r="C610" s="597"/>
      <c r="D610" s="597"/>
      <c r="E610" s="597"/>
      <c r="F610" s="597"/>
      <c r="G610" s="597"/>
      <c r="H610" s="597"/>
      <c r="I610" s="597"/>
      <c r="J610" s="597"/>
      <c r="K610" s="597"/>
      <c r="L610" s="597"/>
      <c r="M610" s="597"/>
      <c r="N610" s="597"/>
      <c r="O610" s="597"/>
      <c r="P610" s="597"/>
      <c r="Q610" s="597"/>
      <c r="R610" s="597"/>
      <c r="S610" s="597"/>
      <c r="T610" s="592"/>
      <c r="U610" s="592"/>
      <c r="V610" s="592"/>
      <c r="W610" s="592"/>
      <c r="X610" s="592"/>
      <c r="Y610" s="592"/>
      <c r="Z610" s="592"/>
      <c r="AA610" s="592"/>
      <c r="AB610" s="592"/>
      <c r="AC610" s="592"/>
      <c r="AD610" s="592"/>
      <c r="AE610" s="592"/>
      <c r="AF610" s="592"/>
      <c r="AG610" s="592"/>
      <c r="AH610" s="592"/>
      <c r="AI610" s="592"/>
      <c r="AJ610" s="592"/>
      <c r="AK610" s="592"/>
      <c r="AL610" s="592"/>
      <c r="AM610" s="592"/>
      <c r="AN610" s="592"/>
      <c r="AO610" s="593"/>
    </row>
    <row r="611" spans="2:41" ht="12.75" customHeight="1">
      <c r="B611" s="597"/>
      <c r="C611" s="597"/>
      <c r="D611" s="597"/>
      <c r="E611" s="597"/>
      <c r="F611" s="597"/>
      <c r="G611" s="597"/>
      <c r="H611" s="597"/>
      <c r="I611" s="597"/>
      <c r="J611" s="597"/>
      <c r="K611" s="597"/>
      <c r="L611" s="597"/>
      <c r="M611" s="597"/>
      <c r="N611" s="597"/>
      <c r="O611" s="597"/>
      <c r="P611" s="597"/>
      <c r="Q611" s="597"/>
      <c r="R611" s="597"/>
      <c r="S611" s="597"/>
      <c r="T611" s="592"/>
      <c r="U611" s="592"/>
      <c r="V611" s="592"/>
      <c r="W611" s="592"/>
      <c r="X611" s="592"/>
      <c r="Y611" s="592"/>
      <c r="Z611" s="592"/>
      <c r="AA611" s="592"/>
      <c r="AB611" s="592"/>
      <c r="AC611" s="592"/>
      <c r="AD611" s="592"/>
      <c r="AE611" s="592"/>
      <c r="AF611" s="592"/>
      <c r="AG611" s="592"/>
      <c r="AH611" s="592"/>
      <c r="AI611" s="592"/>
      <c r="AJ611" s="592"/>
      <c r="AK611" s="592"/>
      <c r="AL611" s="592"/>
      <c r="AM611" s="592"/>
      <c r="AN611" s="592"/>
      <c r="AO611" s="593"/>
    </row>
    <row r="612" spans="2:41" ht="12.75" customHeight="1">
      <c r="B612" s="597"/>
      <c r="C612" s="597"/>
      <c r="D612" s="597"/>
      <c r="E612" s="597"/>
      <c r="F612" s="597"/>
      <c r="G612" s="597"/>
      <c r="H612" s="597"/>
      <c r="I612" s="597"/>
      <c r="J612" s="597"/>
      <c r="K612" s="597"/>
      <c r="L612" s="597"/>
      <c r="M612" s="597"/>
      <c r="N612" s="597"/>
      <c r="O612" s="597"/>
      <c r="P612" s="597"/>
      <c r="Q612" s="597"/>
      <c r="R612" s="597"/>
      <c r="S612" s="597"/>
      <c r="T612" s="592"/>
      <c r="U612" s="592"/>
      <c r="V612" s="592"/>
      <c r="W612" s="592"/>
      <c r="X612" s="592"/>
      <c r="Y612" s="592"/>
      <c r="Z612" s="592"/>
      <c r="AA612" s="592"/>
      <c r="AB612" s="592"/>
      <c r="AC612" s="592"/>
      <c r="AD612" s="592"/>
      <c r="AE612" s="592"/>
      <c r="AF612" s="592"/>
      <c r="AG612" s="592"/>
      <c r="AH612" s="592"/>
      <c r="AI612" s="592"/>
      <c r="AJ612" s="592"/>
      <c r="AK612" s="592"/>
      <c r="AL612" s="592"/>
      <c r="AM612" s="592"/>
      <c r="AN612" s="592"/>
      <c r="AO612" s="593"/>
    </row>
    <row r="613" spans="2:41" ht="12.75" customHeight="1">
      <c r="B613" s="597"/>
      <c r="C613" s="597"/>
      <c r="D613" s="597"/>
      <c r="E613" s="597"/>
      <c r="F613" s="597"/>
      <c r="G613" s="597"/>
      <c r="H613" s="597"/>
      <c r="I613" s="597"/>
      <c r="J613" s="597"/>
      <c r="K613" s="597"/>
      <c r="L613" s="597"/>
      <c r="M613" s="597"/>
      <c r="N613" s="597"/>
      <c r="O613" s="597"/>
      <c r="P613" s="597"/>
      <c r="Q613" s="597"/>
      <c r="R613" s="597"/>
      <c r="S613" s="597"/>
      <c r="T613" s="592"/>
      <c r="U613" s="592"/>
      <c r="V613" s="592"/>
      <c r="W613" s="592"/>
      <c r="X613" s="592"/>
      <c r="Y613" s="592"/>
      <c r="Z613" s="592"/>
      <c r="AA613" s="592"/>
      <c r="AB613" s="592"/>
      <c r="AC613" s="592"/>
      <c r="AD613" s="592"/>
      <c r="AE613" s="592"/>
      <c r="AF613" s="592"/>
      <c r="AG613" s="592"/>
      <c r="AH613" s="592"/>
      <c r="AI613" s="592"/>
      <c r="AJ613" s="592"/>
      <c r="AK613" s="592"/>
      <c r="AL613" s="592"/>
      <c r="AM613" s="592"/>
      <c r="AN613" s="592"/>
      <c r="AO613" s="593"/>
    </row>
    <row r="614" spans="2:41" ht="12.75" customHeight="1">
      <c r="B614" s="597"/>
      <c r="C614" s="597"/>
      <c r="D614" s="597"/>
      <c r="E614" s="597"/>
      <c r="F614" s="597"/>
      <c r="G614" s="597"/>
      <c r="H614" s="597"/>
      <c r="I614" s="597"/>
      <c r="J614" s="597"/>
      <c r="K614" s="597"/>
      <c r="L614" s="597"/>
      <c r="M614" s="597"/>
      <c r="N614" s="597"/>
      <c r="O614" s="597"/>
      <c r="P614" s="597"/>
      <c r="Q614" s="597"/>
      <c r="R614" s="597"/>
      <c r="S614" s="597"/>
      <c r="T614" s="592"/>
      <c r="U614" s="592"/>
      <c r="V614" s="592"/>
      <c r="W614" s="592"/>
      <c r="X614" s="592"/>
      <c r="Y614" s="592"/>
      <c r="Z614" s="592"/>
      <c r="AA614" s="592"/>
      <c r="AB614" s="592"/>
      <c r="AC614" s="592"/>
      <c r="AD614" s="592"/>
      <c r="AE614" s="592"/>
      <c r="AF614" s="592"/>
      <c r="AG614" s="592"/>
      <c r="AH614" s="592"/>
      <c r="AI614" s="592"/>
      <c r="AJ614" s="592"/>
      <c r="AK614" s="592"/>
      <c r="AL614" s="592"/>
      <c r="AM614" s="592"/>
      <c r="AN614" s="592"/>
      <c r="AO614" s="593"/>
    </row>
    <row r="615" spans="2:41" ht="12.75" customHeight="1">
      <c r="B615" s="597"/>
      <c r="C615" s="597"/>
      <c r="D615" s="597"/>
      <c r="E615" s="597"/>
      <c r="F615" s="597"/>
      <c r="G615" s="597"/>
      <c r="H615" s="597"/>
      <c r="I615" s="597"/>
      <c r="J615" s="597"/>
      <c r="K615" s="597"/>
      <c r="L615" s="597"/>
      <c r="M615" s="597"/>
      <c r="N615" s="597"/>
      <c r="O615" s="597"/>
      <c r="P615" s="597"/>
      <c r="Q615" s="597"/>
      <c r="R615" s="597"/>
      <c r="S615" s="597"/>
      <c r="T615" s="592"/>
      <c r="U615" s="592"/>
      <c r="V615" s="592"/>
      <c r="W615" s="592"/>
      <c r="X615" s="592"/>
      <c r="Y615" s="592"/>
      <c r="Z615" s="592"/>
      <c r="AA615" s="592"/>
      <c r="AB615" s="592"/>
      <c r="AC615" s="592"/>
      <c r="AD615" s="592"/>
      <c r="AE615" s="592"/>
      <c r="AF615" s="592"/>
      <c r="AG615" s="592"/>
      <c r="AH615" s="592"/>
      <c r="AI615" s="592"/>
      <c r="AJ615" s="592"/>
      <c r="AK615" s="592"/>
      <c r="AL615" s="592"/>
      <c r="AM615" s="592"/>
      <c r="AN615" s="592"/>
      <c r="AO615" s="593"/>
    </row>
    <row r="616" spans="2:41" ht="12.75" customHeight="1">
      <c r="B616" s="597"/>
      <c r="C616" s="597"/>
      <c r="D616" s="597"/>
      <c r="E616" s="597"/>
      <c r="F616" s="597"/>
      <c r="G616" s="597"/>
      <c r="H616" s="597"/>
      <c r="I616" s="597"/>
      <c r="J616" s="597"/>
      <c r="K616" s="597"/>
      <c r="L616" s="597"/>
      <c r="M616" s="597"/>
      <c r="N616" s="597"/>
      <c r="O616" s="597"/>
      <c r="P616" s="597"/>
      <c r="Q616" s="597"/>
      <c r="R616" s="597"/>
      <c r="S616" s="597"/>
      <c r="T616" s="592"/>
      <c r="U616" s="592"/>
      <c r="V616" s="592"/>
      <c r="W616" s="592"/>
      <c r="X616" s="592"/>
      <c r="Y616" s="592"/>
      <c r="Z616" s="592"/>
      <c r="AA616" s="592"/>
      <c r="AB616" s="592"/>
      <c r="AC616" s="592"/>
      <c r="AD616" s="592"/>
      <c r="AE616" s="592"/>
      <c r="AF616" s="592"/>
      <c r="AG616" s="592"/>
      <c r="AH616" s="592"/>
      <c r="AI616" s="592"/>
      <c r="AJ616" s="592"/>
      <c r="AK616" s="592"/>
      <c r="AL616" s="592"/>
      <c r="AM616" s="592"/>
      <c r="AN616" s="592"/>
      <c r="AO616" s="593"/>
    </row>
    <row r="617" spans="2:41" ht="12.75" customHeight="1">
      <c r="B617" s="597"/>
      <c r="C617" s="597"/>
      <c r="D617" s="597"/>
      <c r="E617" s="597"/>
      <c r="F617" s="597"/>
      <c r="G617" s="597"/>
      <c r="H617" s="597"/>
      <c r="I617" s="597"/>
      <c r="J617" s="597"/>
      <c r="K617" s="597"/>
      <c r="L617" s="597"/>
      <c r="M617" s="597"/>
      <c r="N617" s="597"/>
      <c r="O617" s="597"/>
      <c r="P617" s="597"/>
      <c r="Q617" s="597"/>
      <c r="R617" s="597"/>
      <c r="S617" s="597"/>
      <c r="T617" s="592"/>
      <c r="U617" s="592"/>
      <c r="V617" s="592"/>
      <c r="W617" s="592"/>
      <c r="X617" s="592"/>
      <c r="Y617" s="592"/>
      <c r="Z617" s="592"/>
      <c r="AA617" s="592"/>
      <c r="AB617" s="592"/>
      <c r="AC617" s="592"/>
      <c r="AD617" s="592"/>
      <c r="AE617" s="592"/>
      <c r="AF617" s="592"/>
      <c r="AG617" s="592"/>
      <c r="AH617" s="592"/>
      <c r="AI617" s="592"/>
      <c r="AJ617" s="592"/>
      <c r="AK617" s="592"/>
      <c r="AL617" s="592"/>
      <c r="AM617" s="592"/>
      <c r="AN617" s="592"/>
      <c r="AO617" s="593"/>
    </row>
    <row r="618" spans="2:41" ht="12.75" customHeight="1">
      <c r="B618" s="597"/>
      <c r="C618" s="597"/>
      <c r="D618" s="597"/>
      <c r="E618" s="597"/>
      <c r="F618" s="597"/>
      <c r="G618" s="597"/>
      <c r="H618" s="597"/>
      <c r="I618" s="597"/>
      <c r="J618" s="597"/>
      <c r="K618" s="597"/>
      <c r="L618" s="597"/>
      <c r="M618" s="597"/>
      <c r="N618" s="597"/>
      <c r="O618" s="597"/>
      <c r="P618" s="597"/>
      <c r="Q618" s="597"/>
      <c r="R618" s="597"/>
      <c r="S618" s="597"/>
      <c r="T618" s="592"/>
      <c r="U618" s="592"/>
      <c r="V618" s="592"/>
      <c r="W618" s="592"/>
      <c r="X618" s="592"/>
      <c r="Y618" s="592"/>
      <c r="Z618" s="592"/>
      <c r="AA618" s="592"/>
      <c r="AB618" s="592"/>
      <c r="AC618" s="592"/>
      <c r="AD618" s="592"/>
      <c r="AE618" s="592"/>
      <c r="AF618" s="592"/>
      <c r="AG618" s="592"/>
      <c r="AH618" s="592"/>
      <c r="AI618" s="592"/>
      <c r="AJ618" s="592"/>
      <c r="AK618" s="592"/>
      <c r="AL618" s="592"/>
      <c r="AM618" s="592"/>
      <c r="AN618" s="592"/>
      <c r="AO618" s="593"/>
    </row>
    <row r="619" spans="2:41" ht="12.75" customHeight="1">
      <c r="B619" s="597"/>
      <c r="C619" s="597"/>
      <c r="D619" s="597"/>
      <c r="E619" s="597"/>
      <c r="F619" s="597"/>
      <c r="G619" s="597"/>
      <c r="H619" s="597"/>
      <c r="I619" s="597"/>
      <c r="J619" s="597"/>
      <c r="K619" s="597"/>
      <c r="L619" s="597"/>
      <c r="M619" s="597"/>
      <c r="N619" s="597"/>
      <c r="O619" s="597"/>
      <c r="P619" s="597"/>
      <c r="Q619" s="597"/>
      <c r="R619" s="597"/>
      <c r="S619" s="597"/>
      <c r="T619" s="592"/>
      <c r="U619" s="592"/>
      <c r="V619" s="592"/>
      <c r="W619" s="592"/>
      <c r="X619" s="592"/>
      <c r="Y619" s="592"/>
      <c r="Z619" s="592"/>
      <c r="AA619" s="592"/>
      <c r="AB619" s="592"/>
      <c r="AC619" s="592"/>
      <c r="AD619" s="592"/>
      <c r="AE619" s="592"/>
      <c r="AF619" s="592"/>
      <c r="AG619" s="592"/>
      <c r="AH619" s="592"/>
      <c r="AI619" s="592"/>
      <c r="AJ619" s="592"/>
      <c r="AK619" s="592"/>
      <c r="AL619" s="592"/>
      <c r="AM619" s="592"/>
      <c r="AN619" s="592"/>
      <c r="AO619" s="593"/>
    </row>
    <row r="620" spans="2:41" ht="12.75" customHeight="1">
      <c r="B620" s="597"/>
      <c r="C620" s="597"/>
      <c r="D620" s="597"/>
      <c r="E620" s="597"/>
      <c r="F620" s="597"/>
      <c r="G620" s="597"/>
      <c r="H620" s="597"/>
      <c r="I620" s="597"/>
      <c r="J620" s="597"/>
      <c r="K620" s="597"/>
      <c r="L620" s="597"/>
      <c r="M620" s="597"/>
      <c r="N620" s="597"/>
      <c r="O620" s="597"/>
      <c r="P620" s="597"/>
      <c r="Q620" s="597"/>
      <c r="R620" s="597"/>
      <c r="S620" s="597"/>
      <c r="T620" s="592"/>
      <c r="U620" s="592"/>
      <c r="V620" s="592"/>
      <c r="W620" s="592"/>
      <c r="X620" s="592"/>
      <c r="Y620" s="592"/>
      <c r="Z620" s="592"/>
      <c r="AA620" s="592"/>
      <c r="AB620" s="592"/>
      <c r="AC620" s="592"/>
      <c r="AD620" s="592"/>
      <c r="AE620" s="592"/>
      <c r="AF620" s="592"/>
      <c r="AG620" s="592"/>
      <c r="AH620" s="592"/>
      <c r="AI620" s="592"/>
      <c r="AJ620" s="592"/>
      <c r="AK620" s="592"/>
      <c r="AL620" s="592"/>
      <c r="AM620" s="592"/>
      <c r="AN620" s="592"/>
      <c r="AO620" s="593"/>
    </row>
    <row r="621" spans="2:41" ht="12.75" customHeight="1">
      <c r="B621" s="597"/>
      <c r="C621" s="597"/>
      <c r="D621" s="597"/>
      <c r="E621" s="597"/>
      <c r="F621" s="597"/>
      <c r="G621" s="597"/>
      <c r="H621" s="597"/>
      <c r="I621" s="597"/>
      <c r="J621" s="597"/>
      <c r="K621" s="597"/>
      <c r="L621" s="597"/>
      <c r="M621" s="597"/>
      <c r="N621" s="597"/>
      <c r="O621" s="597"/>
      <c r="P621" s="597"/>
      <c r="Q621" s="597"/>
      <c r="R621" s="597"/>
      <c r="S621" s="597"/>
      <c r="T621" s="592"/>
      <c r="U621" s="592"/>
      <c r="V621" s="592"/>
      <c r="W621" s="592"/>
      <c r="X621" s="592"/>
      <c r="Y621" s="592"/>
      <c r="Z621" s="592"/>
      <c r="AA621" s="592"/>
      <c r="AB621" s="592"/>
      <c r="AC621" s="592"/>
      <c r="AD621" s="592"/>
      <c r="AE621" s="592"/>
      <c r="AF621" s="592"/>
      <c r="AG621" s="592"/>
      <c r="AH621" s="592"/>
      <c r="AI621" s="592"/>
      <c r="AJ621" s="592"/>
      <c r="AK621" s="592"/>
      <c r="AL621" s="592"/>
      <c r="AM621" s="592"/>
      <c r="AN621" s="592"/>
      <c r="AO621" s="593"/>
    </row>
    <row r="622" spans="2:41" ht="12.75" customHeight="1">
      <c r="B622" s="597"/>
      <c r="C622" s="597"/>
      <c r="D622" s="597"/>
      <c r="E622" s="597"/>
      <c r="F622" s="597"/>
      <c r="G622" s="597"/>
      <c r="H622" s="597"/>
      <c r="I622" s="597"/>
      <c r="J622" s="597"/>
      <c r="K622" s="597"/>
      <c r="L622" s="597"/>
      <c r="M622" s="597"/>
      <c r="N622" s="597"/>
      <c r="O622" s="597"/>
      <c r="P622" s="597"/>
      <c r="Q622" s="597"/>
      <c r="R622" s="597"/>
      <c r="S622" s="597"/>
      <c r="T622" s="592"/>
      <c r="U622" s="592"/>
      <c r="V622" s="592"/>
      <c r="W622" s="592"/>
      <c r="X622" s="592"/>
      <c r="Y622" s="592"/>
      <c r="Z622" s="592"/>
      <c r="AA622" s="592"/>
      <c r="AB622" s="592"/>
      <c r="AC622" s="592"/>
      <c r="AD622" s="592"/>
      <c r="AE622" s="592"/>
      <c r="AF622" s="592"/>
      <c r="AG622" s="592"/>
      <c r="AH622" s="592"/>
      <c r="AI622" s="592"/>
      <c r="AJ622" s="592"/>
      <c r="AK622" s="592"/>
      <c r="AL622" s="592"/>
      <c r="AM622" s="592"/>
      <c r="AN622" s="592"/>
      <c r="AO622" s="593"/>
    </row>
    <row r="623" spans="2:41" ht="12.75" customHeight="1">
      <c r="B623" s="597"/>
      <c r="C623" s="597"/>
      <c r="D623" s="597"/>
      <c r="E623" s="597"/>
      <c r="F623" s="597"/>
      <c r="G623" s="597"/>
      <c r="H623" s="597"/>
      <c r="I623" s="597"/>
      <c r="J623" s="597"/>
      <c r="K623" s="597"/>
      <c r="L623" s="597"/>
      <c r="M623" s="597"/>
      <c r="N623" s="597"/>
      <c r="O623" s="597"/>
      <c r="P623" s="597"/>
      <c r="Q623" s="597"/>
      <c r="R623" s="597"/>
      <c r="S623" s="597"/>
      <c r="T623" s="592"/>
      <c r="U623" s="592"/>
      <c r="V623" s="592"/>
      <c r="W623" s="592"/>
      <c r="X623" s="592"/>
      <c r="Y623" s="592"/>
      <c r="Z623" s="592"/>
      <c r="AA623" s="592"/>
      <c r="AB623" s="592"/>
      <c r="AC623" s="592"/>
      <c r="AD623" s="592"/>
      <c r="AE623" s="592"/>
      <c r="AF623" s="592"/>
      <c r="AG623" s="592"/>
      <c r="AH623" s="592"/>
      <c r="AI623" s="592"/>
      <c r="AJ623" s="592"/>
      <c r="AK623" s="592"/>
      <c r="AL623" s="592"/>
      <c r="AM623" s="592"/>
      <c r="AN623" s="592"/>
      <c r="AO623" s="593"/>
    </row>
    <row r="624" spans="2:41" ht="12.75" customHeight="1">
      <c r="B624" s="597"/>
      <c r="C624" s="597"/>
      <c r="D624" s="597"/>
      <c r="E624" s="597"/>
      <c r="F624" s="597"/>
      <c r="G624" s="597"/>
      <c r="H624" s="597"/>
      <c r="I624" s="597"/>
      <c r="J624" s="597"/>
      <c r="K624" s="597"/>
      <c r="L624" s="597"/>
      <c r="M624" s="597"/>
      <c r="N624" s="597"/>
      <c r="O624" s="597"/>
      <c r="P624" s="597"/>
      <c r="Q624" s="597"/>
      <c r="R624" s="597"/>
      <c r="S624" s="597"/>
      <c r="T624" s="592"/>
      <c r="U624" s="592"/>
      <c r="V624" s="592"/>
      <c r="W624" s="592"/>
      <c r="X624" s="592"/>
      <c r="Y624" s="592"/>
      <c r="Z624" s="592"/>
      <c r="AA624" s="592"/>
      <c r="AB624" s="592"/>
      <c r="AC624" s="592"/>
      <c r="AD624" s="592"/>
      <c r="AE624" s="592"/>
      <c r="AF624" s="592"/>
      <c r="AG624" s="592"/>
      <c r="AH624" s="592"/>
      <c r="AI624" s="592"/>
      <c r="AJ624" s="592"/>
      <c r="AK624" s="592"/>
      <c r="AL624" s="592"/>
      <c r="AM624" s="592"/>
      <c r="AN624" s="592"/>
      <c r="AO624" s="593"/>
    </row>
    <row r="625" spans="2:41" ht="12.75" customHeight="1">
      <c r="B625" s="597"/>
      <c r="C625" s="597"/>
      <c r="D625" s="597"/>
      <c r="E625" s="597"/>
      <c r="F625" s="597"/>
      <c r="G625" s="597"/>
      <c r="H625" s="597"/>
      <c r="I625" s="597"/>
      <c r="J625" s="597"/>
      <c r="K625" s="597"/>
      <c r="L625" s="597"/>
      <c r="M625" s="597"/>
      <c r="N625" s="597"/>
      <c r="O625" s="597"/>
      <c r="P625" s="597"/>
      <c r="Q625" s="597"/>
      <c r="R625" s="597"/>
      <c r="S625" s="597"/>
      <c r="T625" s="592"/>
      <c r="U625" s="592"/>
      <c r="V625" s="592"/>
      <c r="W625" s="592"/>
      <c r="X625" s="592"/>
      <c r="Y625" s="592"/>
      <c r="Z625" s="592"/>
      <c r="AA625" s="592"/>
      <c r="AB625" s="592"/>
      <c r="AC625" s="592"/>
      <c r="AD625" s="592"/>
      <c r="AE625" s="592"/>
      <c r="AF625" s="592"/>
      <c r="AG625" s="592"/>
      <c r="AH625" s="592"/>
      <c r="AI625" s="592"/>
      <c r="AJ625" s="592"/>
      <c r="AK625" s="592"/>
      <c r="AL625" s="592"/>
      <c r="AM625" s="592"/>
      <c r="AN625" s="592"/>
      <c r="AO625" s="593"/>
    </row>
    <row r="626" spans="2:41" ht="12.75" customHeight="1">
      <c r="B626" s="597"/>
      <c r="C626" s="597"/>
      <c r="D626" s="597"/>
      <c r="E626" s="597"/>
      <c r="F626" s="597"/>
      <c r="G626" s="597"/>
      <c r="H626" s="597"/>
      <c r="I626" s="597"/>
      <c r="J626" s="597"/>
      <c r="K626" s="597"/>
      <c r="L626" s="597"/>
      <c r="M626" s="597"/>
      <c r="N626" s="597"/>
      <c r="O626" s="597"/>
      <c r="P626" s="597"/>
      <c r="Q626" s="597"/>
      <c r="R626" s="597"/>
      <c r="S626" s="597"/>
      <c r="T626" s="592"/>
      <c r="U626" s="592"/>
      <c r="V626" s="592"/>
      <c r="W626" s="592"/>
      <c r="X626" s="592"/>
      <c r="Y626" s="592"/>
      <c r="Z626" s="592"/>
      <c r="AA626" s="592"/>
      <c r="AB626" s="592"/>
      <c r="AC626" s="592"/>
      <c r="AD626" s="592"/>
      <c r="AE626" s="592"/>
      <c r="AF626" s="592"/>
      <c r="AG626" s="592"/>
      <c r="AH626" s="592"/>
      <c r="AI626" s="592"/>
      <c r="AJ626" s="592"/>
      <c r="AK626" s="592"/>
      <c r="AL626" s="592"/>
      <c r="AM626" s="592"/>
      <c r="AN626" s="592"/>
      <c r="AO626" s="593"/>
    </row>
    <row r="627" spans="2:41" ht="12.75" customHeight="1">
      <c r="B627" s="597"/>
      <c r="C627" s="597"/>
      <c r="D627" s="597"/>
      <c r="E627" s="597"/>
      <c r="F627" s="597"/>
      <c r="G627" s="597"/>
      <c r="H627" s="597"/>
      <c r="I627" s="597"/>
      <c r="J627" s="597"/>
      <c r="K627" s="597"/>
      <c r="L627" s="597"/>
      <c r="M627" s="597"/>
      <c r="N627" s="597"/>
      <c r="O627" s="597"/>
      <c r="P627" s="597"/>
      <c r="Q627" s="597"/>
      <c r="R627" s="597"/>
      <c r="S627" s="597"/>
      <c r="T627" s="592"/>
      <c r="U627" s="592"/>
      <c r="V627" s="592"/>
      <c r="W627" s="592"/>
      <c r="X627" s="592"/>
      <c r="Y627" s="592"/>
      <c r="Z627" s="592"/>
      <c r="AA627" s="592"/>
      <c r="AB627" s="592"/>
      <c r="AC627" s="592"/>
      <c r="AD627" s="592"/>
      <c r="AE627" s="592"/>
      <c r="AF627" s="592"/>
      <c r="AG627" s="592"/>
      <c r="AH627" s="592"/>
      <c r="AI627" s="592"/>
      <c r="AJ627" s="592"/>
      <c r="AK627" s="592"/>
      <c r="AL627" s="592"/>
      <c r="AM627" s="592"/>
      <c r="AN627" s="592"/>
      <c r="AO627" s="593"/>
    </row>
    <row r="628" spans="2:41" ht="12.75" customHeight="1">
      <c r="B628" s="597"/>
      <c r="C628" s="597"/>
      <c r="D628" s="597"/>
      <c r="E628" s="597"/>
      <c r="F628" s="597"/>
      <c r="G628" s="597"/>
      <c r="H628" s="597"/>
      <c r="I628" s="597"/>
      <c r="J628" s="597"/>
      <c r="K628" s="597"/>
      <c r="L628" s="597"/>
      <c r="M628" s="597"/>
      <c r="N628" s="597"/>
      <c r="O628" s="597"/>
      <c r="P628" s="597"/>
      <c r="Q628" s="597"/>
      <c r="R628" s="597"/>
      <c r="S628" s="597"/>
      <c r="T628" s="592"/>
      <c r="U628" s="592"/>
      <c r="V628" s="592"/>
      <c r="W628" s="592"/>
      <c r="X628" s="592"/>
      <c r="Y628" s="592"/>
      <c r="Z628" s="592"/>
      <c r="AA628" s="592"/>
      <c r="AB628" s="592"/>
      <c r="AC628" s="592"/>
      <c r="AD628" s="592"/>
      <c r="AE628" s="592"/>
      <c r="AF628" s="592"/>
      <c r="AG628" s="592"/>
      <c r="AH628" s="592"/>
      <c r="AI628" s="592"/>
      <c r="AJ628" s="592"/>
      <c r="AK628" s="592"/>
      <c r="AL628" s="592"/>
      <c r="AM628" s="592"/>
      <c r="AN628" s="592"/>
      <c r="AO628" s="593"/>
    </row>
    <row r="629" spans="2:41" ht="12.75" customHeight="1">
      <c r="B629" s="597"/>
      <c r="C629" s="597"/>
      <c r="D629" s="597"/>
      <c r="E629" s="597"/>
      <c r="F629" s="597"/>
      <c r="G629" s="597"/>
      <c r="H629" s="597"/>
      <c r="I629" s="597"/>
      <c r="J629" s="597"/>
      <c r="K629" s="597"/>
      <c r="L629" s="597"/>
      <c r="M629" s="597"/>
      <c r="N629" s="597"/>
      <c r="O629" s="597"/>
      <c r="P629" s="597"/>
      <c r="Q629" s="597"/>
      <c r="R629" s="597"/>
      <c r="S629" s="597"/>
      <c r="T629" s="592"/>
      <c r="U629" s="592"/>
      <c r="V629" s="592"/>
      <c r="W629" s="592"/>
      <c r="X629" s="592"/>
      <c r="Y629" s="592"/>
      <c r="Z629" s="592"/>
      <c r="AA629" s="592"/>
      <c r="AB629" s="592"/>
      <c r="AC629" s="592"/>
      <c r="AD629" s="592"/>
      <c r="AE629" s="592"/>
      <c r="AF629" s="592"/>
      <c r="AG629" s="592"/>
      <c r="AH629" s="592"/>
      <c r="AI629" s="592"/>
      <c r="AJ629" s="592"/>
      <c r="AK629" s="592"/>
      <c r="AL629" s="592"/>
      <c r="AM629" s="592"/>
      <c r="AN629" s="592"/>
      <c r="AO629" s="593"/>
    </row>
    <row r="630" spans="2:41" ht="12.75" customHeight="1">
      <c r="B630" s="597"/>
      <c r="C630" s="597"/>
      <c r="D630" s="597"/>
      <c r="E630" s="597"/>
      <c r="F630" s="597"/>
      <c r="G630" s="597"/>
      <c r="H630" s="597"/>
      <c r="I630" s="597"/>
      <c r="J630" s="597"/>
      <c r="K630" s="597"/>
      <c r="L630" s="597"/>
      <c r="M630" s="597"/>
      <c r="N630" s="597"/>
      <c r="O630" s="597"/>
      <c r="P630" s="597"/>
      <c r="Q630" s="597"/>
      <c r="R630" s="597"/>
      <c r="S630" s="597"/>
      <c r="T630" s="592"/>
      <c r="U630" s="592"/>
      <c r="V630" s="592"/>
      <c r="W630" s="592"/>
      <c r="X630" s="592"/>
      <c r="Y630" s="592"/>
      <c r="Z630" s="592"/>
      <c r="AA630" s="592"/>
      <c r="AB630" s="592"/>
      <c r="AC630" s="592"/>
      <c r="AD630" s="592"/>
      <c r="AE630" s="592"/>
      <c r="AF630" s="592"/>
      <c r="AG630" s="592"/>
      <c r="AH630" s="592"/>
      <c r="AI630" s="592"/>
      <c r="AJ630" s="592"/>
      <c r="AK630" s="592"/>
      <c r="AL630" s="592"/>
      <c r="AM630" s="592"/>
      <c r="AN630" s="592"/>
      <c r="AO630" s="593"/>
    </row>
    <row r="631" spans="2:41" ht="12.75" customHeight="1">
      <c r="B631" s="597"/>
      <c r="C631" s="597"/>
      <c r="D631" s="597"/>
      <c r="E631" s="597"/>
      <c r="F631" s="597"/>
      <c r="G631" s="597"/>
      <c r="H631" s="597"/>
      <c r="I631" s="597"/>
      <c r="J631" s="597"/>
      <c r="K631" s="597"/>
      <c r="L631" s="597"/>
      <c r="M631" s="597"/>
      <c r="N631" s="597"/>
      <c r="O631" s="597"/>
      <c r="P631" s="597"/>
      <c r="Q631" s="597"/>
      <c r="R631" s="597"/>
      <c r="S631" s="597"/>
      <c r="T631" s="592"/>
      <c r="U631" s="592"/>
      <c r="V631" s="592"/>
      <c r="W631" s="592"/>
      <c r="X631" s="592"/>
      <c r="Y631" s="592"/>
      <c r="Z631" s="592"/>
      <c r="AA631" s="592"/>
      <c r="AB631" s="592"/>
      <c r="AC631" s="592"/>
      <c r="AD631" s="592"/>
      <c r="AE631" s="592"/>
      <c r="AF631" s="592"/>
      <c r="AG631" s="592"/>
      <c r="AH631" s="592"/>
      <c r="AI631" s="592"/>
      <c r="AJ631" s="592"/>
      <c r="AK631" s="592"/>
      <c r="AL631" s="592"/>
      <c r="AM631" s="592"/>
      <c r="AN631" s="592"/>
      <c r="AO631" s="593"/>
    </row>
    <row r="632" spans="2:41" ht="12.75" customHeight="1">
      <c r="B632" s="597"/>
      <c r="C632" s="597"/>
      <c r="D632" s="597"/>
      <c r="E632" s="597"/>
      <c r="F632" s="597"/>
      <c r="G632" s="597"/>
      <c r="H632" s="597"/>
      <c r="I632" s="597"/>
      <c r="J632" s="597"/>
      <c r="K632" s="597"/>
      <c r="L632" s="597"/>
      <c r="M632" s="597"/>
      <c r="N632" s="597"/>
      <c r="O632" s="597"/>
      <c r="P632" s="597"/>
      <c r="Q632" s="597"/>
      <c r="R632" s="597"/>
      <c r="S632" s="597"/>
      <c r="T632" s="592"/>
      <c r="U632" s="592"/>
      <c r="V632" s="592"/>
      <c r="W632" s="592"/>
      <c r="X632" s="592"/>
      <c r="Y632" s="592"/>
      <c r="Z632" s="592"/>
      <c r="AA632" s="592"/>
      <c r="AB632" s="592"/>
      <c r="AC632" s="592"/>
      <c r="AD632" s="592"/>
      <c r="AE632" s="592"/>
      <c r="AF632" s="592"/>
      <c r="AG632" s="592"/>
      <c r="AH632" s="592"/>
      <c r="AI632" s="592"/>
      <c r="AJ632" s="592"/>
      <c r="AK632" s="592"/>
      <c r="AL632" s="592"/>
      <c r="AM632" s="592"/>
      <c r="AN632" s="592"/>
      <c r="AO632" s="593"/>
    </row>
    <row r="633" spans="2:41" ht="12.75" customHeight="1">
      <c r="B633" s="597"/>
      <c r="C633" s="597"/>
      <c r="D633" s="597"/>
      <c r="E633" s="597"/>
      <c r="F633" s="597"/>
      <c r="G633" s="597"/>
      <c r="H633" s="597"/>
      <c r="I633" s="597"/>
      <c r="J633" s="597"/>
      <c r="K633" s="597"/>
      <c r="L633" s="597"/>
      <c r="M633" s="597"/>
      <c r="N633" s="597"/>
      <c r="O633" s="597"/>
      <c r="P633" s="597"/>
      <c r="Q633" s="597"/>
      <c r="R633" s="597"/>
      <c r="S633" s="597"/>
      <c r="T633" s="592"/>
      <c r="U633" s="592"/>
      <c r="V633" s="592"/>
      <c r="W633" s="592"/>
      <c r="X633" s="592"/>
      <c r="Y633" s="592"/>
      <c r="Z633" s="592"/>
      <c r="AA633" s="592"/>
      <c r="AB633" s="592"/>
      <c r="AC633" s="592"/>
      <c r="AD633" s="592"/>
      <c r="AE633" s="592"/>
      <c r="AF633" s="592"/>
      <c r="AG633" s="592"/>
      <c r="AH633" s="592"/>
      <c r="AI633" s="592"/>
      <c r="AJ633" s="592"/>
      <c r="AK633" s="592"/>
      <c r="AL633" s="592"/>
      <c r="AM633" s="592"/>
      <c r="AN633" s="592"/>
      <c r="AO633" s="593"/>
    </row>
    <row r="634" spans="2:41" ht="12.75" customHeight="1">
      <c r="B634" s="597"/>
      <c r="C634" s="597"/>
      <c r="D634" s="597"/>
      <c r="E634" s="597"/>
      <c r="F634" s="597"/>
      <c r="G634" s="597"/>
      <c r="H634" s="597"/>
      <c r="I634" s="597"/>
      <c r="J634" s="597"/>
      <c r="K634" s="597"/>
      <c r="L634" s="597"/>
      <c r="M634" s="597"/>
      <c r="N634" s="597"/>
      <c r="O634" s="597"/>
      <c r="P634" s="597"/>
      <c r="Q634" s="597"/>
      <c r="R634" s="597"/>
      <c r="S634" s="597"/>
      <c r="T634" s="592"/>
      <c r="U634" s="592"/>
      <c r="V634" s="592"/>
      <c r="W634" s="592"/>
      <c r="X634" s="592"/>
      <c r="Y634" s="592"/>
      <c r="Z634" s="592"/>
      <c r="AA634" s="592"/>
      <c r="AB634" s="592"/>
      <c r="AC634" s="592"/>
      <c r="AD634" s="592"/>
      <c r="AE634" s="592"/>
      <c r="AF634" s="592"/>
      <c r="AG634" s="592"/>
      <c r="AH634" s="592"/>
      <c r="AI634" s="592"/>
      <c r="AJ634" s="592"/>
      <c r="AK634" s="592"/>
      <c r="AL634" s="592"/>
      <c r="AM634" s="592"/>
      <c r="AN634" s="592"/>
      <c r="AO634" s="593"/>
    </row>
    <row r="635" spans="2:41" ht="12.75" customHeight="1">
      <c r="B635" s="597"/>
      <c r="C635" s="597"/>
      <c r="D635" s="597"/>
      <c r="E635" s="597"/>
      <c r="F635" s="597"/>
      <c r="G635" s="597"/>
      <c r="H635" s="597"/>
      <c r="I635" s="597"/>
      <c r="J635" s="597"/>
      <c r="K635" s="597"/>
      <c r="L635" s="597"/>
      <c r="M635" s="597"/>
      <c r="N635" s="597"/>
      <c r="O635" s="597"/>
      <c r="P635" s="597"/>
      <c r="Q635" s="597"/>
      <c r="R635" s="597"/>
      <c r="S635" s="597"/>
      <c r="T635" s="592"/>
      <c r="U635" s="592"/>
      <c r="V635" s="592"/>
      <c r="W635" s="592"/>
      <c r="X635" s="592"/>
      <c r="Y635" s="592"/>
      <c r="Z635" s="592"/>
      <c r="AA635" s="592"/>
      <c r="AB635" s="592"/>
      <c r="AC635" s="592"/>
      <c r="AD635" s="592"/>
      <c r="AE635" s="592"/>
      <c r="AF635" s="592"/>
      <c r="AG635" s="592"/>
      <c r="AH635" s="592"/>
      <c r="AI635" s="592"/>
      <c r="AJ635" s="592"/>
      <c r="AK635" s="592"/>
      <c r="AL635" s="592"/>
      <c r="AM635" s="592"/>
      <c r="AN635" s="592"/>
      <c r="AO635" s="593"/>
    </row>
    <row r="636" spans="2:41" ht="12.75" customHeight="1">
      <c r="B636" s="597"/>
      <c r="C636" s="597"/>
      <c r="D636" s="597"/>
      <c r="E636" s="597"/>
      <c r="F636" s="597"/>
      <c r="G636" s="597"/>
      <c r="H636" s="597"/>
      <c r="I636" s="597"/>
      <c r="J636" s="597"/>
      <c r="K636" s="597"/>
      <c r="L636" s="597"/>
      <c r="M636" s="597"/>
      <c r="N636" s="597"/>
      <c r="O636" s="597"/>
      <c r="P636" s="597"/>
      <c r="Q636" s="597"/>
      <c r="R636" s="597"/>
      <c r="S636" s="597"/>
      <c r="T636" s="592"/>
      <c r="U636" s="592"/>
      <c r="V636" s="592"/>
      <c r="W636" s="592"/>
      <c r="X636" s="592"/>
      <c r="Y636" s="592"/>
      <c r="Z636" s="592"/>
      <c r="AA636" s="592"/>
      <c r="AB636" s="592"/>
      <c r="AC636" s="592"/>
      <c r="AD636" s="592"/>
      <c r="AE636" s="592"/>
      <c r="AF636" s="592"/>
      <c r="AG636" s="592"/>
      <c r="AH636" s="592"/>
      <c r="AI636" s="592"/>
      <c r="AJ636" s="592"/>
      <c r="AK636" s="592"/>
      <c r="AL636" s="592"/>
      <c r="AM636" s="592"/>
      <c r="AN636" s="592"/>
      <c r="AO636" s="593"/>
    </row>
    <row r="637" spans="2:41" ht="12.75" customHeight="1">
      <c r="B637" s="597"/>
      <c r="C637" s="597"/>
      <c r="D637" s="597"/>
      <c r="E637" s="597"/>
      <c r="F637" s="597"/>
      <c r="G637" s="597"/>
      <c r="H637" s="597"/>
      <c r="I637" s="597"/>
      <c r="J637" s="597"/>
      <c r="K637" s="597"/>
      <c r="L637" s="597"/>
      <c r="M637" s="597"/>
      <c r="N637" s="597"/>
      <c r="O637" s="597"/>
      <c r="P637" s="597"/>
      <c r="Q637" s="597"/>
      <c r="R637" s="597"/>
      <c r="S637" s="597"/>
      <c r="T637" s="592"/>
      <c r="U637" s="592"/>
      <c r="V637" s="592"/>
      <c r="W637" s="592"/>
      <c r="X637" s="592"/>
      <c r="Y637" s="592"/>
      <c r="Z637" s="592"/>
      <c r="AA637" s="592"/>
      <c r="AB637" s="592"/>
      <c r="AC637" s="592"/>
      <c r="AD637" s="592"/>
      <c r="AE637" s="592"/>
      <c r="AF637" s="592"/>
      <c r="AG637" s="592"/>
      <c r="AH637" s="592"/>
      <c r="AI637" s="592"/>
      <c r="AJ637" s="592"/>
      <c r="AK637" s="592"/>
      <c r="AL637" s="592"/>
      <c r="AM637" s="592"/>
      <c r="AN637" s="592"/>
      <c r="AO637" s="593"/>
    </row>
    <row r="638" spans="2:41" ht="12.75" customHeight="1">
      <c r="B638" s="597"/>
      <c r="C638" s="597"/>
      <c r="D638" s="597"/>
      <c r="E638" s="597"/>
      <c r="F638" s="597"/>
      <c r="G638" s="597"/>
      <c r="H638" s="597"/>
      <c r="I638" s="597"/>
      <c r="J638" s="597"/>
      <c r="K638" s="597"/>
      <c r="L638" s="597"/>
      <c r="M638" s="597"/>
      <c r="N638" s="597"/>
      <c r="O638" s="597"/>
      <c r="P638" s="597"/>
      <c r="Q638" s="597"/>
      <c r="R638" s="597"/>
      <c r="S638" s="597"/>
      <c r="T638" s="592"/>
      <c r="U638" s="592"/>
      <c r="V638" s="592"/>
      <c r="W638" s="592"/>
      <c r="X638" s="592"/>
      <c r="Y638" s="592"/>
      <c r="Z638" s="592"/>
      <c r="AA638" s="592"/>
      <c r="AB638" s="592"/>
      <c r="AC638" s="592"/>
      <c r="AD638" s="592"/>
      <c r="AE638" s="592"/>
      <c r="AF638" s="592"/>
      <c r="AG638" s="592"/>
      <c r="AH638" s="592"/>
      <c r="AI638" s="592"/>
      <c r="AJ638" s="592"/>
      <c r="AK638" s="592"/>
      <c r="AL638" s="592"/>
      <c r="AM638" s="592"/>
      <c r="AN638" s="592"/>
      <c r="AO638" s="593"/>
    </row>
    <row r="639" spans="2:41" ht="12.75" customHeight="1">
      <c r="B639" s="597"/>
      <c r="C639" s="597"/>
      <c r="D639" s="597"/>
      <c r="E639" s="597"/>
      <c r="F639" s="597"/>
      <c r="G639" s="597"/>
      <c r="H639" s="597"/>
      <c r="I639" s="597"/>
      <c r="J639" s="597"/>
      <c r="K639" s="597"/>
      <c r="L639" s="597"/>
      <c r="M639" s="597"/>
      <c r="N639" s="597"/>
      <c r="O639" s="597"/>
      <c r="P639" s="597"/>
      <c r="Q639" s="597"/>
      <c r="R639" s="597"/>
      <c r="S639" s="597"/>
      <c r="T639" s="592"/>
      <c r="U639" s="592"/>
      <c r="V639" s="592"/>
      <c r="W639" s="592"/>
      <c r="X639" s="592"/>
      <c r="Y639" s="592"/>
      <c r="Z639" s="592"/>
      <c r="AA639" s="592"/>
      <c r="AB639" s="592"/>
      <c r="AC639" s="592"/>
      <c r="AD639" s="592"/>
      <c r="AE639" s="592"/>
      <c r="AF639" s="592"/>
      <c r="AG639" s="592"/>
      <c r="AH639" s="592"/>
      <c r="AI639" s="592"/>
      <c r="AJ639" s="592"/>
      <c r="AK639" s="592"/>
      <c r="AL639" s="592"/>
      <c r="AM639" s="592"/>
      <c r="AN639" s="592"/>
      <c r="AO639" s="593"/>
    </row>
    <row r="640" spans="2:41" ht="12.75" customHeight="1">
      <c r="B640" s="597"/>
      <c r="C640" s="597"/>
      <c r="D640" s="597"/>
      <c r="E640" s="597"/>
      <c r="F640" s="597"/>
      <c r="G640" s="597"/>
      <c r="H640" s="597"/>
      <c r="I640" s="597"/>
      <c r="J640" s="597"/>
      <c r="K640" s="597"/>
      <c r="L640" s="597"/>
      <c r="M640" s="597"/>
      <c r="N640" s="597"/>
      <c r="O640" s="597"/>
      <c r="P640" s="597"/>
      <c r="Q640" s="597"/>
      <c r="R640" s="597"/>
      <c r="S640" s="597"/>
      <c r="T640" s="592"/>
      <c r="U640" s="592"/>
      <c r="V640" s="592"/>
      <c r="W640" s="592"/>
      <c r="X640" s="592"/>
      <c r="Y640" s="592"/>
      <c r="Z640" s="592"/>
      <c r="AA640" s="592"/>
      <c r="AB640" s="592"/>
      <c r="AC640" s="592"/>
      <c r="AD640" s="592"/>
      <c r="AE640" s="592"/>
      <c r="AF640" s="592"/>
      <c r="AG640" s="592"/>
      <c r="AH640" s="592"/>
      <c r="AI640" s="592"/>
      <c r="AJ640" s="592"/>
      <c r="AK640" s="592"/>
      <c r="AL640" s="592"/>
      <c r="AM640" s="592"/>
      <c r="AN640" s="592"/>
      <c r="AO640" s="593"/>
    </row>
    <row r="641" spans="2:41" ht="12.75" customHeight="1">
      <c r="B641" s="597"/>
      <c r="C641" s="597"/>
      <c r="D641" s="597"/>
      <c r="E641" s="597"/>
      <c r="F641" s="597"/>
      <c r="G641" s="597"/>
      <c r="H641" s="597"/>
      <c r="I641" s="597"/>
      <c r="J641" s="597"/>
      <c r="K641" s="597"/>
      <c r="L641" s="597"/>
      <c r="M641" s="597"/>
      <c r="N641" s="597"/>
      <c r="O641" s="597"/>
      <c r="P641" s="597"/>
      <c r="Q641" s="597"/>
      <c r="R641" s="597"/>
      <c r="S641" s="597"/>
      <c r="T641" s="592"/>
      <c r="U641" s="592"/>
      <c r="V641" s="592"/>
      <c r="W641" s="592"/>
      <c r="X641" s="592"/>
      <c r="Y641" s="592"/>
      <c r="Z641" s="592"/>
      <c r="AA641" s="592"/>
      <c r="AB641" s="592"/>
      <c r="AC641" s="592"/>
      <c r="AD641" s="592"/>
      <c r="AE641" s="592"/>
      <c r="AF641" s="592"/>
      <c r="AG641" s="592"/>
      <c r="AH641" s="592"/>
      <c r="AI641" s="592"/>
      <c r="AJ641" s="592"/>
      <c r="AK641" s="592"/>
      <c r="AL641" s="592"/>
      <c r="AM641" s="592"/>
      <c r="AN641" s="592"/>
      <c r="AO641" s="593"/>
    </row>
    <row r="642" spans="2:41" ht="12.75" customHeight="1">
      <c r="B642" s="597"/>
      <c r="C642" s="597"/>
      <c r="D642" s="597"/>
      <c r="E642" s="597"/>
      <c r="F642" s="597"/>
      <c r="G642" s="597"/>
      <c r="H642" s="597"/>
      <c r="I642" s="597"/>
      <c r="J642" s="597"/>
      <c r="K642" s="597"/>
      <c r="L642" s="597"/>
      <c r="M642" s="597"/>
      <c r="N642" s="597"/>
      <c r="O642" s="597"/>
      <c r="P642" s="597"/>
      <c r="Q642" s="597"/>
      <c r="R642" s="597"/>
      <c r="S642" s="597"/>
      <c r="T642" s="592"/>
      <c r="U642" s="592"/>
      <c r="V642" s="592"/>
      <c r="W642" s="592"/>
      <c r="X642" s="592"/>
      <c r="Y642" s="592"/>
      <c r="Z642" s="592"/>
      <c r="AA642" s="592"/>
      <c r="AB642" s="592"/>
      <c r="AC642" s="592"/>
      <c r="AD642" s="592"/>
      <c r="AE642" s="592"/>
      <c r="AF642" s="592"/>
      <c r="AG642" s="592"/>
      <c r="AH642" s="592"/>
      <c r="AI642" s="592"/>
      <c r="AJ642" s="592"/>
      <c r="AK642" s="592"/>
      <c r="AL642" s="592"/>
      <c r="AM642" s="592"/>
      <c r="AN642" s="592"/>
      <c r="AO642" s="593"/>
    </row>
    <row r="643" spans="2:41" ht="12.75" customHeight="1">
      <c r="B643" s="597"/>
      <c r="C643" s="597"/>
      <c r="D643" s="597"/>
      <c r="E643" s="597"/>
      <c r="F643" s="597"/>
      <c r="G643" s="597"/>
      <c r="H643" s="597"/>
      <c r="I643" s="597"/>
      <c r="J643" s="597"/>
      <c r="K643" s="597"/>
      <c r="L643" s="597"/>
      <c r="M643" s="597"/>
      <c r="N643" s="597"/>
      <c r="O643" s="597"/>
      <c r="P643" s="597"/>
      <c r="Q643" s="597"/>
      <c r="R643" s="597"/>
      <c r="S643" s="597"/>
      <c r="T643" s="592"/>
      <c r="U643" s="592"/>
      <c r="V643" s="592"/>
      <c r="W643" s="592"/>
      <c r="X643" s="592"/>
      <c r="Y643" s="592"/>
      <c r="Z643" s="592"/>
      <c r="AA643" s="592"/>
      <c r="AB643" s="592"/>
      <c r="AC643" s="592"/>
      <c r="AD643" s="592"/>
      <c r="AE643" s="592"/>
      <c r="AF643" s="592"/>
      <c r="AG643" s="592"/>
      <c r="AH643" s="592"/>
      <c r="AI643" s="592"/>
      <c r="AJ643" s="592"/>
      <c r="AK643" s="592"/>
      <c r="AL643" s="592"/>
      <c r="AM643" s="592"/>
      <c r="AN643" s="592"/>
      <c r="AO643" s="593"/>
    </row>
    <row r="644" spans="2:41" ht="12.75" customHeight="1">
      <c r="B644" s="597"/>
      <c r="C644" s="597"/>
      <c r="D644" s="597"/>
      <c r="E644" s="597"/>
      <c r="F644" s="597"/>
      <c r="G644" s="597"/>
      <c r="H644" s="597"/>
      <c r="I644" s="597"/>
      <c r="J644" s="597"/>
      <c r="K644" s="597"/>
      <c r="L644" s="597"/>
      <c r="M644" s="597"/>
      <c r="N644" s="597"/>
      <c r="O644" s="597"/>
      <c r="P644" s="597"/>
      <c r="Q644" s="597"/>
      <c r="R644" s="597"/>
      <c r="S644" s="597"/>
      <c r="T644" s="592"/>
      <c r="U644" s="592"/>
      <c r="V644" s="592"/>
      <c r="W644" s="592"/>
      <c r="X644" s="592"/>
      <c r="Y644" s="592"/>
      <c r="Z644" s="592"/>
      <c r="AA644" s="592"/>
      <c r="AB644" s="592"/>
      <c r="AC644" s="592"/>
      <c r="AD644" s="592"/>
      <c r="AE644" s="592"/>
      <c r="AF644" s="592"/>
      <c r="AG644" s="592"/>
      <c r="AH644" s="592"/>
      <c r="AI644" s="592"/>
      <c r="AJ644" s="592"/>
      <c r="AK644" s="592"/>
      <c r="AL644" s="592"/>
      <c r="AM644" s="592"/>
      <c r="AN644" s="592"/>
      <c r="AO644" s="593"/>
    </row>
    <row r="645" spans="2:41" ht="12.75" customHeight="1">
      <c r="B645" s="597"/>
      <c r="C645" s="597"/>
      <c r="D645" s="597"/>
      <c r="E645" s="597"/>
      <c r="F645" s="597"/>
      <c r="G645" s="597"/>
      <c r="H645" s="597"/>
      <c r="I645" s="597"/>
      <c r="J645" s="597"/>
      <c r="K645" s="597"/>
      <c r="L645" s="597"/>
      <c r="M645" s="597"/>
      <c r="N645" s="597"/>
      <c r="O645" s="597"/>
      <c r="P645" s="597"/>
      <c r="Q645" s="597"/>
      <c r="R645" s="597"/>
      <c r="S645" s="597"/>
      <c r="T645" s="592"/>
      <c r="U645" s="592"/>
      <c r="V645" s="592"/>
      <c r="W645" s="592"/>
      <c r="X645" s="592"/>
      <c r="Y645" s="592"/>
      <c r="Z645" s="592"/>
      <c r="AA645" s="592"/>
      <c r="AB645" s="592"/>
      <c r="AC645" s="592"/>
      <c r="AD645" s="592"/>
      <c r="AE645" s="592"/>
      <c r="AF645" s="592"/>
      <c r="AG645" s="592"/>
      <c r="AH645" s="592"/>
      <c r="AI645" s="592"/>
      <c r="AJ645" s="592"/>
      <c r="AK645" s="592"/>
      <c r="AL645" s="592"/>
      <c r="AM645" s="592"/>
      <c r="AN645" s="592"/>
      <c r="AO645" s="593"/>
    </row>
    <row r="646" spans="2:41" ht="12.75" customHeight="1">
      <c r="B646" s="597"/>
      <c r="C646" s="597"/>
      <c r="D646" s="597"/>
      <c r="E646" s="597"/>
      <c r="F646" s="597"/>
      <c r="G646" s="597"/>
      <c r="H646" s="597"/>
      <c r="I646" s="597"/>
      <c r="J646" s="597"/>
      <c r="K646" s="597"/>
      <c r="L646" s="597"/>
      <c r="M646" s="597"/>
      <c r="N646" s="597"/>
      <c r="O646" s="597"/>
      <c r="P646" s="597"/>
      <c r="Q646" s="597"/>
      <c r="R646" s="597"/>
      <c r="S646" s="597"/>
      <c r="T646" s="592"/>
      <c r="U646" s="592"/>
      <c r="V646" s="592"/>
      <c r="W646" s="592"/>
      <c r="X646" s="592"/>
      <c r="Y646" s="592"/>
      <c r="Z646" s="592"/>
      <c r="AA646" s="592"/>
      <c r="AB646" s="592"/>
      <c r="AC646" s="592"/>
      <c r="AD646" s="592"/>
      <c r="AE646" s="592"/>
      <c r="AF646" s="592"/>
      <c r="AG646" s="592"/>
      <c r="AH646" s="592"/>
      <c r="AI646" s="592"/>
      <c r="AJ646" s="592"/>
      <c r="AK646" s="592"/>
      <c r="AL646" s="592"/>
      <c r="AM646" s="592"/>
      <c r="AN646" s="592"/>
      <c r="AO646" s="593"/>
    </row>
    <row r="647" spans="2:41" ht="12.75" customHeight="1">
      <c r="B647" s="597"/>
      <c r="C647" s="597"/>
      <c r="D647" s="597"/>
      <c r="E647" s="597"/>
      <c r="F647" s="597"/>
      <c r="G647" s="597"/>
      <c r="H647" s="597"/>
      <c r="I647" s="597"/>
      <c r="J647" s="597"/>
      <c r="K647" s="597"/>
      <c r="L647" s="597"/>
      <c r="M647" s="597"/>
      <c r="N647" s="597"/>
      <c r="O647" s="597"/>
      <c r="P647" s="597"/>
      <c r="Q647" s="597"/>
      <c r="R647" s="597"/>
      <c r="S647" s="597"/>
      <c r="T647" s="592"/>
      <c r="U647" s="592"/>
      <c r="V647" s="592"/>
      <c r="W647" s="592"/>
      <c r="X647" s="592"/>
      <c r="Y647" s="592"/>
      <c r="Z647" s="592"/>
      <c r="AA647" s="592"/>
      <c r="AB647" s="592"/>
      <c r="AC647" s="592"/>
      <c r="AD647" s="592"/>
      <c r="AE647" s="592"/>
      <c r="AF647" s="592"/>
      <c r="AG647" s="592"/>
      <c r="AH647" s="592"/>
      <c r="AI647" s="592"/>
      <c r="AJ647" s="592"/>
      <c r="AK647" s="592"/>
      <c r="AL647" s="592"/>
      <c r="AM647" s="592"/>
      <c r="AN647" s="592"/>
      <c r="AO647" s="593"/>
    </row>
    <row r="648" spans="2:41" ht="12.75" customHeight="1">
      <c r="B648" s="597"/>
      <c r="C648" s="597"/>
      <c r="D648" s="597"/>
      <c r="E648" s="597"/>
      <c r="F648" s="597"/>
      <c r="G648" s="597"/>
      <c r="H648" s="597"/>
      <c r="I648" s="597"/>
      <c r="J648" s="597"/>
      <c r="K648" s="597"/>
      <c r="L648" s="597"/>
      <c r="M648" s="597"/>
      <c r="N648" s="597"/>
      <c r="O648" s="597"/>
      <c r="P648" s="597"/>
      <c r="Q648" s="597"/>
      <c r="R648" s="597"/>
      <c r="S648" s="597"/>
      <c r="T648" s="592"/>
      <c r="U648" s="592"/>
      <c r="V648" s="592"/>
      <c r="W648" s="592"/>
      <c r="X648" s="592"/>
      <c r="Y648" s="592"/>
      <c r="Z648" s="592"/>
      <c r="AA648" s="592"/>
      <c r="AB648" s="592"/>
      <c r="AC648" s="592"/>
      <c r="AD648" s="592"/>
      <c r="AE648" s="592"/>
      <c r="AF648" s="592"/>
      <c r="AG648" s="592"/>
      <c r="AH648" s="592"/>
      <c r="AI648" s="592"/>
      <c r="AJ648" s="592"/>
      <c r="AK648" s="592"/>
      <c r="AL648" s="592"/>
      <c r="AM648" s="592"/>
      <c r="AN648" s="592"/>
      <c r="AO648" s="593"/>
    </row>
    <row r="649" spans="2:41" ht="12.75" customHeight="1">
      <c r="B649" s="597"/>
      <c r="C649" s="597"/>
      <c r="D649" s="597"/>
      <c r="E649" s="597"/>
      <c r="F649" s="597"/>
      <c r="G649" s="597"/>
      <c r="H649" s="597"/>
      <c r="I649" s="597"/>
      <c r="J649" s="597"/>
      <c r="K649" s="597"/>
      <c r="L649" s="597"/>
      <c r="M649" s="597"/>
      <c r="N649" s="597"/>
      <c r="O649" s="597"/>
      <c r="P649" s="597"/>
      <c r="Q649" s="597"/>
      <c r="R649" s="597"/>
      <c r="S649" s="597"/>
      <c r="T649" s="592"/>
      <c r="U649" s="592"/>
      <c r="V649" s="592"/>
      <c r="W649" s="592"/>
      <c r="X649" s="592"/>
      <c r="Y649" s="592"/>
      <c r="Z649" s="592"/>
      <c r="AA649" s="592"/>
      <c r="AB649" s="592"/>
      <c r="AC649" s="592"/>
      <c r="AD649" s="592"/>
      <c r="AE649" s="592"/>
      <c r="AF649" s="592"/>
      <c r="AG649" s="592"/>
      <c r="AH649" s="592"/>
      <c r="AI649" s="592"/>
      <c r="AJ649" s="592"/>
      <c r="AK649" s="592"/>
      <c r="AL649" s="592"/>
      <c r="AM649" s="592"/>
      <c r="AN649" s="592"/>
      <c r="AO649" s="593"/>
    </row>
    <row r="650" spans="2:41" ht="12.75" customHeight="1">
      <c r="B650" s="597"/>
      <c r="C650" s="597"/>
      <c r="D650" s="597"/>
      <c r="E650" s="597"/>
      <c r="F650" s="597"/>
      <c r="G650" s="597"/>
      <c r="H650" s="597"/>
      <c r="I650" s="597"/>
      <c r="J650" s="597"/>
      <c r="K650" s="597"/>
      <c r="L650" s="597"/>
      <c r="M650" s="597"/>
      <c r="N650" s="597"/>
      <c r="O650" s="597"/>
      <c r="P650" s="597"/>
      <c r="Q650" s="597"/>
      <c r="R650" s="597"/>
      <c r="S650" s="597"/>
      <c r="T650" s="592"/>
      <c r="U650" s="592"/>
      <c r="V650" s="592"/>
      <c r="W650" s="592"/>
      <c r="X650" s="592"/>
      <c r="Y650" s="592"/>
      <c r="Z650" s="592"/>
      <c r="AA650" s="592"/>
      <c r="AB650" s="592"/>
      <c r="AC650" s="592"/>
      <c r="AD650" s="592"/>
      <c r="AE650" s="592"/>
      <c r="AF650" s="592"/>
      <c r="AG650" s="592"/>
      <c r="AH650" s="592"/>
      <c r="AI650" s="592"/>
      <c r="AJ650" s="592"/>
      <c r="AK650" s="592"/>
      <c r="AL650" s="592"/>
      <c r="AM650" s="592"/>
      <c r="AN650" s="592"/>
      <c r="AO650" s="593"/>
    </row>
    <row r="651" spans="2:41" ht="12.75" customHeight="1">
      <c r="B651" s="597"/>
      <c r="C651" s="597"/>
      <c r="D651" s="597"/>
      <c r="E651" s="597"/>
      <c r="F651" s="597"/>
      <c r="G651" s="597"/>
      <c r="H651" s="597"/>
      <c r="I651" s="597"/>
      <c r="J651" s="597"/>
      <c r="K651" s="597"/>
      <c r="L651" s="597"/>
      <c r="M651" s="597"/>
      <c r="N651" s="597"/>
      <c r="O651" s="597"/>
      <c r="P651" s="597"/>
      <c r="Q651" s="597"/>
      <c r="R651" s="597"/>
      <c r="S651" s="597"/>
      <c r="T651" s="592"/>
      <c r="U651" s="592"/>
      <c r="V651" s="592"/>
      <c r="W651" s="592"/>
      <c r="X651" s="592"/>
      <c r="Y651" s="592"/>
      <c r="Z651" s="592"/>
      <c r="AA651" s="592"/>
      <c r="AB651" s="592"/>
      <c r="AC651" s="592"/>
      <c r="AD651" s="592"/>
      <c r="AE651" s="592"/>
      <c r="AF651" s="592"/>
      <c r="AG651" s="592"/>
      <c r="AH651" s="592"/>
      <c r="AI651" s="592"/>
      <c r="AJ651" s="592"/>
      <c r="AK651" s="592"/>
      <c r="AL651" s="592"/>
      <c r="AM651" s="592"/>
      <c r="AN651" s="592"/>
      <c r="AO651" s="593"/>
    </row>
    <row r="652" spans="2:41" ht="12.75" customHeight="1">
      <c r="B652" s="597"/>
      <c r="C652" s="597"/>
      <c r="D652" s="597"/>
      <c r="E652" s="597"/>
      <c r="F652" s="597"/>
      <c r="G652" s="597"/>
      <c r="H652" s="597"/>
      <c r="I652" s="597"/>
      <c r="J652" s="597"/>
      <c r="K652" s="597"/>
      <c r="L652" s="597"/>
      <c r="M652" s="597"/>
      <c r="N652" s="597"/>
      <c r="O652" s="597"/>
      <c r="P652" s="597"/>
      <c r="Q652" s="597"/>
      <c r="R652" s="597"/>
      <c r="S652" s="597"/>
      <c r="T652" s="592"/>
      <c r="U652" s="592"/>
      <c r="V652" s="592"/>
      <c r="W652" s="592"/>
      <c r="X652" s="592"/>
      <c r="Y652" s="592"/>
      <c r="Z652" s="592"/>
      <c r="AA652" s="592"/>
      <c r="AB652" s="592"/>
      <c r="AC652" s="592"/>
      <c r="AD652" s="592"/>
      <c r="AE652" s="592"/>
      <c r="AF652" s="592"/>
      <c r="AG652" s="592"/>
      <c r="AH652" s="592"/>
      <c r="AI652" s="592"/>
      <c r="AJ652" s="592"/>
      <c r="AK652" s="592"/>
      <c r="AL652" s="592"/>
      <c r="AM652" s="592"/>
      <c r="AN652" s="592"/>
      <c r="AO652" s="593"/>
    </row>
    <row r="653" spans="2:41" ht="12.75" customHeight="1">
      <c r="B653" s="597"/>
      <c r="C653" s="597"/>
      <c r="D653" s="597"/>
      <c r="E653" s="597"/>
      <c r="F653" s="597"/>
      <c r="G653" s="597"/>
      <c r="H653" s="597"/>
      <c r="I653" s="597"/>
      <c r="J653" s="597"/>
      <c r="K653" s="597"/>
      <c r="L653" s="597"/>
      <c r="M653" s="597"/>
      <c r="N653" s="597"/>
      <c r="O653" s="597"/>
      <c r="P653" s="597"/>
      <c r="Q653" s="597"/>
      <c r="R653" s="597"/>
      <c r="S653" s="597"/>
      <c r="T653" s="592"/>
      <c r="U653" s="592"/>
      <c r="V653" s="592"/>
      <c r="W653" s="592"/>
      <c r="X653" s="592"/>
      <c r="Y653" s="592"/>
      <c r="Z653" s="592"/>
      <c r="AA653" s="592"/>
      <c r="AB653" s="592"/>
      <c r="AC653" s="592"/>
      <c r="AD653" s="592"/>
      <c r="AE653" s="592"/>
      <c r="AF653" s="592"/>
      <c r="AG653" s="592"/>
      <c r="AH653" s="592"/>
      <c r="AI653" s="592"/>
      <c r="AJ653" s="592"/>
      <c r="AK653" s="592"/>
      <c r="AL653" s="592"/>
      <c r="AM653" s="592"/>
      <c r="AN653" s="592"/>
      <c r="AO653" s="593"/>
    </row>
    <row r="654" spans="2:41" ht="12.75" customHeight="1">
      <c r="B654" s="597"/>
      <c r="C654" s="597"/>
      <c r="D654" s="597"/>
      <c r="E654" s="597"/>
      <c r="F654" s="597"/>
      <c r="G654" s="597"/>
      <c r="H654" s="597"/>
      <c r="I654" s="597"/>
      <c r="J654" s="597"/>
      <c r="K654" s="597"/>
      <c r="L654" s="597"/>
      <c r="M654" s="597"/>
      <c r="N654" s="597"/>
      <c r="O654" s="597"/>
      <c r="P654" s="597"/>
      <c r="Q654" s="597"/>
      <c r="R654" s="597"/>
      <c r="S654" s="597"/>
      <c r="T654" s="592"/>
      <c r="U654" s="592"/>
      <c r="V654" s="592"/>
      <c r="W654" s="592"/>
      <c r="X654" s="592"/>
      <c r="Y654" s="592"/>
      <c r="Z654" s="592"/>
      <c r="AA654" s="592"/>
      <c r="AB654" s="592"/>
      <c r="AC654" s="592"/>
      <c r="AD654" s="592"/>
      <c r="AE654" s="592"/>
      <c r="AF654" s="592"/>
      <c r="AG654" s="592"/>
      <c r="AH654" s="592"/>
      <c r="AI654" s="592"/>
      <c r="AJ654" s="592"/>
      <c r="AK654" s="592"/>
      <c r="AL654" s="592"/>
      <c r="AM654" s="592"/>
      <c r="AN654" s="592"/>
      <c r="AO654" s="593"/>
    </row>
    <row r="655" spans="2:41" ht="12.75" customHeight="1">
      <c r="B655" s="597"/>
      <c r="C655" s="597"/>
      <c r="D655" s="597"/>
      <c r="E655" s="597"/>
      <c r="F655" s="597"/>
      <c r="G655" s="597"/>
      <c r="H655" s="597"/>
      <c r="I655" s="597"/>
      <c r="J655" s="597"/>
      <c r="K655" s="597"/>
      <c r="L655" s="597"/>
      <c r="M655" s="597"/>
      <c r="N655" s="597"/>
      <c r="O655" s="597"/>
      <c r="P655" s="597"/>
      <c r="Q655" s="597"/>
      <c r="R655" s="597"/>
      <c r="S655" s="597"/>
      <c r="T655" s="592"/>
      <c r="U655" s="592"/>
      <c r="V655" s="592"/>
      <c r="W655" s="592"/>
      <c r="X655" s="592"/>
      <c r="Y655" s="592"/>
      <c r="Z655" s="592"/>
      <c r="AA655" s="592"/>
      <c r="AB655" s="592"/>
      <c r="AC655" s="592"/>
      <c r="AD655" s="592"/>
      <c r="AE655" s="592"/>
      <c r="AF655" s="592"/>
      <c r="AG655" s="592"/>
      <c r="AH655" s="592"/>
      <c r="AI655" s="592"/>
      <c r="AJ655" s="592"/>
      <c r="AK655" s="592"/>
      <c r="AL655" s="592"/>
      <c r="AM655" s="592"/>
      <c r="AN655" s="592"/>
      <c r="AO655" s="593"/>
    </row>
    <row r="656" spans="2:41" ht="12.75" customHeight="1">
      <c r="B656" s="597"/>
      <c r="C656" s="597"/>
      <c r="D656" s="597"/>
      <c r="E656" s="597"/>
      <c r="F656" s="597"/>
      <c r="G656" s="597"/>
      <c r="H656" s="597"/>
      <c r="I656" s="597"/>
      <c r="J656" s="597"/>
      <c r="K656" s="597"/>
      <c r="L656" s="597"/>
      <c r="M656" s="597"/>
      <c r="N656" s="597"/>
      <c r="O656" s="597"/>
      <c r="P656" s="597"/>
      <c r="Q656" s="597"/>
      <c r="R656" s="597"/>
      <c r="S656" s="597"/>
      <c r="T656" s="592"/>
      <c r="U656" s="592"/>
      <c r="V656" s="592"/>
      <c r="W656" s="592"/>
      <c r="X656" s="592"/>
      <c r="Y656" s="592"/>
      <c r="Z656" s="592"/>
      <c r="AA656" s="592"/>
      <c r="AB656" s="592"/>
      <c r="AC656" s="592"/>
      <c r="AD656" s="592"/>
      <c r="AE656" s="592"/>
      <c r="AF656" s="592"/>
      <c r="AG656" s="592"/>
      <c r="AH656" s="592"/>
      <c r="AI656" s="592"/>
      <c r="AJ656" s="592"/>
      <c r="AK656" s="592"/>
      <c r="AL656" s="592"/>
      <c r="AM656" s="592"/>
      <c r="AN656" s="592"/>
      <c r="AO656" s="593"/>
    </row>
    <row r="657" spans="2:41" ht="12.75" customHeight="1">
      <c r="B657" s="597"/>
      <c r="C657" s="597"/>
      <c r="D657" s="597"/>
      <c r="E657" s="597"/>
      <c r="F657" s="597"/>
      <c r="G657" s="597"/>
      <c r="H657" s="597"/>
      <c r="I657" s="597"/>
      <c r="J657" s="597"/>
      <c r="K657" s="597"/>
      <c r="L657" s="597"/>
      <c r="M657" s="597"/>
      <c r="N657" s="597"/>
      <c r="O657" s="597"/>
      <c r="P657" s="597"/>
      <c r="Q657" s="597"/>
      <c r="R657" s="597"/>
      <c r="S657" s="597"/>
      <c r="T657" s="592"/>
      <c r="U657" s="592"/>
      <c r="V657" s="592"/>
      <c r="W657" s="592"/>
      <c r="X657" s="592"/>
      <c r="Y657" s="592"/>
      <c r="Z657" s="592"/>
      <c r="AA657" s="592"/>
      <c r="AB657" s="592"/>
      <c r="AC657" s="592"/>
      <c r="AD657" s="592"/>
      <c r="AE657" s="592"/>
      <c r="AF657" s="592"/>
      <c r="AG657" s="592"/>
      <c r="AH657" s="592"/>
      <c r="AI657" s="592"/>
      <c r="AJ657" s="592"/>
      <c r="AK657" s="592"/>
      <c r="AL657" s="592"/>
      <c r="AM657" s="592"/>
      <c r="AN657" s="592"/>
      <c r="AO657" s="593"/>
    </row>
    <row r="658" spans="2:41" ht="12.75" customHeight="1">
      <c r="B658" s="597"/>
      <c r="C658" s="597"/>
      <c r="D658" s="597"/>
      <c r="E658" s="597"/>
      <c r="F658" s="597"/>
      <c r="G658" s="597"/>
      <c r="H658" s="597"/>
      <c r="I658" s="597"/>
      <c r="J658" s="597"/>
      <c r="K658" s="597"/>
      <c r="L658" s="597"/>
      <c r="M658" s="597"/>
      <c r="N658" s="597"/>
      <c r="O658" s="597"/>
      <c r="P658" s="597"/>
      <c r="Q658" s="597"/>
      <c r="R658" s="597"/>
      <c r="S658" s="597"/>
      <c r="T658" s="592"/>
      <c r="U658" s="592"/>
      <c r="V658" s="592"/>
      <c r="W658" s="592"/>
      <c r="X658" s="592"/>
      <c r="Y658" s="592"/>
      <c r="Z658" s="592"/>
      <c r="AA658" s="592"/>
      <c r="AB658" s="592"/>
      <c r="AC658" s="592"/>
      <c r="AD658" s="592"/>
      <c r="AE658" s="592"/>
      <c r="AF658" s="592"/>
      <c r="AG658" s="592"/>
      <c r="AH658" s="592"/>
      <c r="AI658" s="592"/>
      <c r="AJ658" s="592"/>
      <c r="AK658" s="592"/>
      <c r="AL658" s="592"/>
      <c r="AM658" s="592"/>
      <c r="AN658" s="592"/>
      <c r="AO658" s="593"/>
    </row>
    <row r="659" spans="2:41" ht="12.75" customHeight="1">
      <c r="B659" s="597"/>
      <c r="C659" s="597"/>
      <c r="D659" s="597"/>
      <c r="E659" s="597"/>
      <c r="F659" s="597"/>
      <c r="G659" s="597"/>
      <c r="H659" s="597"/>
      <c r="I659" s="597"/>
      <c r="J659" s="597"/>
      <c r="K659" s="597"/>
      <c r="L659" s="597"/>
      <c r="M659" s="597"/>
      <c r="N659" s="597"/>
      <c r="O659" s="597"/>
      <c r="P659" s="597"/>
      <c r="Q659" s="597"/>
      <c r="R659" s="597"/>
      <c r="S659" s="597"/>
      <c r="T659" s="592"/>
      <c r="U659" s="592"/>
      <c r="V659" s="592"/>
      <c r="W659" s="592"/>
      <c r="X659" s="592"/>
      <c r="Y659" s="592"/>
      <c r="Z659" s="592"/>
      <c r="AA659" s="592"/>
      <c r="AB659" s="592"/>
      <c r="AC659" s="592"/>
      <c r="AD659" s="592"/>
      <c r="AE659" s="592"/>
      <c r="AF659" s="592"/>
      <c r="AG659" s="592"/>
      <c r="AH659" s="592"/>
      <c r="AI659" s="592"/>
      <c r="AJ659" s="592"/>
      <c r="AK659" s="592"/>
      <c r="AL659" s="592"/>
      <c r="AM659" s="592"/>
      <c r="AN659" s="592"/>
      <c r="AO659" s="593"/>
    </row>
    <row r="660" spans="2:41" ht="12.75" customHeight="1">
      <c r="B660" s="597"/>
      <c r="C660" s="597"/>
      <c r="D660" s="597"/>
      <c r="E660" s="597"/>
      <c r="F660" s="597"/>
      <c r="G660" s="597"/>
      <c r="H660" s="597"/>
      <c r="I660" s="597"/>
      <c r="J660" s="597"/>
      <c r="K660" s="597"/>
      <c r="L660" s="597"/>
      <c r="M660" s="597"/>
      <c r="N660" s="597"/>
      <c r="O660" s="597"/>
      <c r="P660" s="597"/>
      <c r="Q660" s="597"/>
      <c r="R660" s="597"/>
      <c r="S660" s="597"/>
      <c r="T660" s="592"/>
      <c r="U660" s="592"/>
      <c r="V660" s="592"/>
      <c r="W660" s="592"/>
      <c r="X660" s="592"/>
      <c r="Y660" s="592"/>
      <c r="Z660" s="592"/>
      <c r="AA660" s="592"/>
      <c r="AB660" s="592"/>
      <c r="AC660" s="592"/>
      <c r="AD660" s="592"/>
      <c r="AE660" s="592"/>
      <c r="AF660" s="592"/>
      <c r="AG660" s="592"/>
      <c r="AH660" s="592"/>
      <c r="AI660" s="592"/>
      <c r="AJ660" s="592"/>
      <c r="AK660" s="592"/>
      <c r="AL660" s="592"/>
      <c r="AM660" s="592"/>
      <c r="AN660" s="592"/>
      <c r="AO660" s="593"/>
    </row>
    <row r="661" spans="2:41" ht="12.75" customHeight="1">
      <c r="B661" s="597"/>
      <c r="C661" s="597"/>
      <c r="D661" s="597"/>
      <c r="E661" s="597"/>
      <c r="F661" s="597"/>
      <c r="G661" s="597"/>
      <c r="H661" s="597"/>
      <c r="I661" s="597"/>
      <c r="J661" s="597"/>
      <c r="K661" s="597"/>
      <c r="L661" s="597"/>
      <c r="M661" s="597"/>
      <c r="N661" s="597"/>
      <c r="O661" s="597"/>
      <c r="P661" s="597"/>
      <c r="Q661" s="597"/>
      <c r="R661" s="597"/>
      <c r="S661" s="597"/>
      <c r="T661" s="592"/>
      <c r="U661" s="592"/>
      <c r="V661" s="592"/>
      <c r="W661" s="592"/>
      <c r="X661" s="592"/>
      <c r="Y661" s="592"/>
      <c r="Z661" s="592"/>
      <c r="AA661" s="592"/>
      <c r="AB661" s="592"/>
      <c r="AC661" s="592"/>
      <c r="AD661" s="592"/>
      <c r="AE661" s="592"/>
      <c r="AF661" s="592"/>
      <c r="AG661" s="592"/>
      <c r="AH661" s="592"/>
      <c r="AI661" s="592"/>
      <c r="AJ661" s="592"/>
      <c r="AK661" s="592"/>
      <c r="AL661" s="592"/>
      <c r="AM661" s="592"/>
      <c r="AN661" s="592"/>
      <c r="AO661" s="593"/>
    </row>
    <row r="662" spans="2:41" ht="12.75" customHeight="1">
      <c r="B662" s="597"/>
      <c r="C662" s="597"/>
      <c r="D662" s="597"/>
      <c r="E662" s="597"/>
      <c r="F662" s="597"/>
      <c r="G662" s="597"/>
      <c r="H662" s="597"/>
      <c r="I662" s="597"/>
      <c r="J662" s="597"/>
      <c r="K662" s="597"/>
      <c r="L662" s="597"/>
      <c r="M662" s="597"/>
      <c r="N662" s="597"/>
      <c r="O662" s="597"/>
      <c r="P662" s="597"/>
      <c r="Q662" s="597"/>
      <c r="R662" s="597"/>
      <c r="S662" s="597"/>
      <c r="T662" s="592"/>
      <c r="U662" s="592"/>
      <c r="V662" s="592"/>
      <c r="W662" s="592"/>
      <c r="X662" s="592"/>
      <c r="Y662" s="592"/>
      <c r="Z662" s="592"/>
      <c r="AA662" s="592"/>
      <c r="AB662" s="592"/>
      <c r="AC662" s="592"/>
      <c r="AD662" s="592"/>
      <c r="AE662" s="592"/>
      <c r="AF662" s="592"/>
      <c r="AG662" s="592"/>
      <c r="AH662" s="592"/>
      <c r="AI662" s="592"/>
      <c r="AJ662" s="592"/>
      <c r="AK662" s="592"/>
      <c r="AL662" s="592"/>
      <c r="AM662" s="592"/>
      <c r="AN662" s="592"/>
      <c r="AO662" s="593"/>
    </row>
    <row r="663" spans="2:41" ht="12.75" customHeight="1">
      <c r="B663" s="597"/>
      <c r="C663" s="597"/>
      <c r="D663" s="597"/>
      <c r="E663" s="597"/>
      <c r="F663" s="597"/>
      <c r="G663" s="597"/>
      <c r="H663" s="597"/>
      <c r="I663" s="597"/>
      <c r="J663" s="597"/>
      <c r="K663" s="597"/>
      <c r="L663" s="597"/>
      <c r="M663" s="597"/>
      <c r="N663" s="597"/>
      <c r="O663" s="597"/>
      <c r="P663" s="597"/>
      <c r="Q663" s="597"/>
      <c r="R663" s="597"/>
      <c r="S663" s="597"/>
      <c r="T663" s="592"/>
      <c r="U663" s="592"/>
      <c r="V663" s="592"/>
      <c r="W663" s="592"/>
      <c r="X663" s="592"/>
      <c r="Y663" s="592"/>
      <c r="Z663" s="592"/>
      <c r="AA663" s="592"/>
      <c r="AB663" s="592"/>
      <c r="AC663" s="592"/>
      <c r="AD663" s="592"/>
      <c r="AE663" s="592"/>
      <c r="AF663" s="592"/>
      <c r="AG663" s="592"/>
      <c r="AH663" s="592"/>
      <c r="AI663" s="592"/>
      <c r="AJ663" s="592"/>
      <c r="AK663" s="592"/>
      <c r="AL663" s="592"/>
      <c r="AM663" s="592"/>
      <c r="AN663" s="592"/>
      <c r="AO663" s="593"/>
    </row>
    <row r="664" spans="2:41" ht="12.75" customHeight="1">
      <c r="B664" s="597"/>
      <c r="C664" s="597"/>
      <c r="D664" s="597"/>
      <c r="E664" s="597"/>
      <c r="F664" s="597"/>
      <c r="G664" s="597"/>
      <c r="H664" s="597"/>
      <c r="I664" s="597"/>
      <c r="J664" s="597"/>
      <c r="K664" s="597"/>
      <c r="L664" s="597"/>
      <c r="M664" s="597"/>
      <c r="N664" s="597"/>
      <c r="O664" s="597"/>
      <c r="P664" s="597"/>
      <c r="Q664" s="597"/>
      <c r="R664" s="597"/>
      <c r="S664" s="597"/>
      <c r="T664" s="592"/>
      <c r="U664" s="592"/>
      <c r="V664" s="592"/>
      <c r="W664" s="592"/>
      <c r="X664" s="592"/>
      <c r="Y664" s="592"/>
      <c r="Z664" s="592"/>
      <c r="AA664" s="592"/>
      <c r="AB664" s="592"/>
      <c r="AC664" s="592"/>
      <c r="AD664" s="592"/>
      <c r="AE664" s="592"/>
      <c r="AF664" s="592"/>
      <c r="AG664" s="592"/>
      <c r="AH664" s="592"/>
      <c r="AI664" s="592"/>
      <c r="AJ664" s="592"/>
      <c r="AK664" s="592"/>
      <c r="AL664" s="592"/>
      <c r="AM664" s="592"/>
      <c r="AN664" s="592"/>
      <c r="AO664" s="593"/>
    </row>
    <row r="665" spans="2:41" ht="12.75" customHeight="1">
      <c r="B665" s="597"/>
      <c r="C665" s="597"/>
      <c r="D665" s="597"/>
      <c r="E665" s="597"/>
      <c r="F665" s="597"/>
      <c r="G665" s="597"/>
      <c r="H665" s="597"/>
      <c r="I665" s="597"/>
      <c r="J665" s="597"/>
      <c r="K665" s="597"/>
      <c r="L665" s="597"/>
      <c r="M665" s="597"/>
      <c r="N665" s="597"/>
      <c r="O665" s="597"/>
      <c r="P665" s="597"/>
      <c r="Q665" s="597"/>
      <c r="R665" s="597"/>
      <c r="S665" s="597"/>
      <c r="T665" s="592"/>
      <c r="U665" s="592"/>
      <c r="V665" s="592"/>
      <c r="W665" s="592"/>
      <c r="X665" s="592"/>
      <c r="Y665" s="592"/>
      <c r="Z665" s="592"/>
      <c r="AA665" s="592"/>
      <c r="AB665" s="592"/>
      <c r="AC665" s="592"/>
      <c r="AD665" s="592"/>
      <c r="AE665" s="592"/>
      <c r="AF665" s="592"/>
      <c r="AG665" s="592"/>
      <c r="AH665" s="592"/>
      <c r="AI665" s="592"/>
      <c r="AJ665" s="592"/>
      <c r="AK665" s="592"/>
      <c r="AL665" s="592"/>
      <c r="AM665" s="592"/>
      <c r="AN665" s="592"/>
      <c r="AO665" s="593"/>
    </row>
    <row r="666" spans="2:41" ht="12.75" customHeight="1">
      <c r="B666" s="597"/>
      <c r="C666" s="597"/>
      <c r="D666" s="597"/>
      <c r="E666" s="597"/>
      <c r="F666" s="597"/>
      <c r="G666" s="597"/>
      <c r="H666" s="597"/>
      <c r="I666" s="597"/>
      <c r="J666" s="597"/>
      <c r="K666" s="597"/>
      <c r="L666" s="597"/>
      <c r="M666" s="597"/>
      <c r="N666" s="597"/>
      <c r="O666" s="597"/>
      <c r="P666" s="597"/>
      <c r="Q666" s="597"/>
      <c r="R666" s="597"/>
      <c r="S666" s="597"/>
      <c r="T666" s="592"/>
      <c r="U666" s="592"/>
      <c r="V666" s="592"/>
      <c r="W666" s="592"/>
      <c r="X666" s="592"/>
      <c r="Y666" s="592"/>
      <c r="Z666" s="592"/>
      <c r="AA666" s="592"/>
      <c r="AB666" s="592"/>
      <c r="AC666" s="592"/>
      <c r="AD666" s="592"/>
      <c r="AE666" s="592"/>
      <c r="AF666" s="592"/>
      <c r="AG666" s="592"/>
      <c r="AH666" s="592"/>
      <c r="AI666" s="592"/>
      <c r="AJ666" s="592"/>
      <c r="AK666" s="592"/>
      <c r="AL666" s="592"/>
      <c r="AM666" s="592"/>
      <c r="AN666" s="592"/>
      <c r="AO666" s="593"/>
    </row>
    <row r="667" spans="2:41" ht="12.75" customHeight="1">
      <c r="B667" s="597"/>
      <c r="C667" s="597"/>
      <c r="D667" s="597"/>
      <c r="E667" s="597"/>
      <c r="F667" s="597"/>
      <c r="G667" s="597"/>
      <c r="H667" s="597"/>
      <c r="I667" s="597"/>
      <c r="J667" s="597"/>
      <c r="K667" s="597"/>
      <c r="L667" s="597"/>
      <c r="M667" s="597"/>
      <c r="N667" s="597"/>
      <c r="O667" s="597"/>
      <c r="P667" s="597"/>
      <c r="Q667" s="597"/>
      <c r="R667" s="597"/>
      <c r="S667" s="597"/>
      <c r="T667" s="592"/>
      <c r="U667" s="592"/>
      <c r="V667" s="592"/>
      <c r="W667" s="592"/>
      <c r="X667" s="592"/>
      <c r="Y667" s="592"/>
      <c r="Z667" s="592"/>
      <c r="AA667" s="592"/>
      <c r="AB667" s="592"/>
      <c r="AC667" s="592"/>
      <c r="AD667" s="592"/>
      <c r="AE667" s="592"/>
      <c r="AF667" s="592"/>
      <c r="AG667" s="592"/>
      <c r="AH667" s="592"/>
      <c r="AI667" s="592"/>
      <c r="AJ667" s="592"/>
      <c r="AK667" s="592"/>
      <c r="AL667" s="592"/>
      <c r="AM667" s="592"/>
      <c r="AN667" s="592"/>
      <c r="AO667" s="593"/>
    </row>
    <row r="668" spans="2:41" ht="12.75" customHeight="1">
      <c r="B668" s="597"/>
      <c r="C668" s="597"/>
      <c r="D668" s="597"/>
      <c r="E668" s="597"/>
      <c r="F668" s="597"/>
      <c r="G668" s="597"/>
      <c r="H668" s="597"/>
      <c r="I668" s="597"/>
      <c r="J668" s="597"/>
      <c r="K668" s="597"/>
      <c r="L668" s="597"/>
      <c r="M668" s="597"/>
      <c r="N668" s="597"/>
      <c r="O668" s="597"/>
      <c r="P668" s="597"/>
      <c r="Q668" s="597"/>
      <c r="R668" s="597"/>
      <c r="S668" s="597"/>
      <c r="T668" s="592"/>
      <c r="U668" s="592"/>
      <c r="V668" s="592"/>
      <c r="W668" s="592"/>
      <c r="X668" s="592"/>
      <c r="Y668" s="592"/>
      <c r="Z668" s="592"/>
      <c r="AA668" s="592"/>
      <c r="AB668" s="592"/>
      <c r="AC668" s="592"/>
      <c r="AD668" s="592"/>
      <c r="AE668" s="592"/>
      <c r="AF668" s="592"/>
      <c r="AG668" s="592"/>
      <c r="AH668" s="592"/>
      <c r="AI668" s="592"/>
      <c r="AJ668" s="592"/>
      <c r="AK668" s="592"/>
      <c r="AL668" s="592"/>
      <c r="AM668" s="592"/>
      <c r="AN668" s="592"/>
      <c r="AO668" s="593"/>
    </row>
    <row r="669" spans="2:41" ht="12.75" customHeight="1">
      <c r="B669" s="597"/>
      <c r="C669" s="597"/>
      <c r="D669" s="597"/>
      <c r="E669" s="597"/>
      <c r="F669" s="597"/>
      <c r="G669" s="597"/>
      <c r="H669" s="597"/>
      <c r="I669" s="597"/>
      <c r="J669" s="597"/>
      <c r="K669" s="597"/>
      <c r="L669" s="597"/>
      <c r="M669" s="597"/>
      <c r="N669" s="597"/>
      <c r="O669" s="597"/>
      <c r="P669" s="597"/>
      <c r="Q669" s="597"/>
      <c r="R669" s="597"/>
      <c r="S669" s="597"/>
      <c r="T669" s="592"/>
      <c r="U669" s="592"/>
      <c r="V669" s="592"/>
      <c r="W669" s="592"/>
      <c r="X669" s="592"/>
      <c r="Y669" s="592"/>
      <c r="Z669" s="592"/>
      <c r="AA669" s="592"/>
      <c r="AB669" s="592"/>
      <c r="AC669" s="592"/>
      <c r="AD669" s="592"/>
      <c r="AE669" s="592"/>
      <c r="AF669" s="592"/>
      <c r="AG669" s="592"/>
      <c r="AH669" s="592"/>
      <c r="AI669" s="592"/>
      <c r="AJ669" s="592"/>
      <c r="AK669" s="592"/>
      <c r="AL669" s="592"/>
      <c r="AM669" s="592"/>
      <c r="AN669" s="592"/>
      <c r="AO669" s="593"/>
    </row>
    <row r="670" spans="2:41" ht="12.75" customHeight="1">
      <c r="B670" s="597"/>
      <c r="C670" s="597"/>
      <c r="D670" s="597"/>
      <c r="E670" s="597"/>
      <c r="F670" s="597"/>
      <c r="G670" s="597"/>
      <c r="H670" s="597"/>
      <c r="I670" s="597"/>
      <c r="J670" s="597"/>
      <c r="K670" s="597"/>
      <c r="L670" s="597"/>
      <c r="M670" s="597"/>
      <c r="N670" s="597"/>
      <c r="O670" s="597"/>
      <c r="P670" s="597"/>
      <c r="Q670" s="597"/>
      <c r="R670" s="597"/>
      <c r="S670" s="597"/>
      <c r="T670" s="592"/>
      <c r="U670" s="592"/>
      <c r="V670" s="592"/>
      <c r="W670" s="592"/>
      <c r="X670" s="592"/>
      <c r="Y670" s="592"/>
      <c r="Z670" s="592"/>
      <c r="AA670" s="592"/>
      <c r="AB670" s="592"/>
      <c r="AC670" s="592"/>
      <c r="AD670" s="592"/>
      <c r="AE670" s="592"/>
      <c r="AF670" s="592"/>
      <c r="AG670" s="592"/>
      <c r="AH670" s="592"/>
      <c r="AI670" s="592"/>
      <c r="AJ670" s="592"/>
      <c r="AK670" s="592"/>
      <c r="AL670" s="592"/>
      <c r="AM670" s="592"/>
      <c r="AN670" s="592"/>
      <c r="AO670" s="593"/>
    </row>
    <row r="671" spans="2:41" ht="12.75" customHeight="1">
      <c r="B671" s="597"/>
      <c r="C671" s="597"/>
      <c r="D671" s="597"/>
      <c r="E671" s="597"/>
      <c r="F671" s="597"/>
      <c r="G671" s="597"/>
      <c r="H671" s="597"/>
      <c r="I671" s="597"/>
      <c r="J671" s="597"/>
      <c r="K671" s="597"/>
      <c r="L671" s="597"/>
      <c r="M671" s="597"/>
      <c r="N671" s="597"/>
      <c r="O671" s="597"/>
      <c r="P671" s="597"/>
      <c r="Q671" s="597"/>
      <c r="R671" s="597"/>
      <c r="S671" s="597"/>
      <c r="T671" s="592"/>
      <c r="U671" s="592"/>
      <c r="V671" s="592"/>
      <c r="W671" s="592"/>
      <c r="X671" s="592"/>
      <c r="Y671" s="592"/>
      <c r="Z671" s="592"/>
      <c r="AA671" s="592"/>
      <c r="AB671" s="592"/>
      <c r="AC671" s="592"/>
      <c r="AD671" s="592"/>
      <c r="AE671" s="592"/>
      <c r="AF671" s="592"/>
      <c r="AG671" s="592"/>
      <c r="AH671" s="592"/>
      <c r="AI671" s="592"/>
      <c r="AJ671" s="592"/>
      <c r="AK671" s="592"/>
      <c r="AL671" s="592"/>
      <c r="AM671" s="592"/>
      <c r="AN671" s="592"/>
      <c r="AO671" s="593"/>
    </row>
    <row r="672" spans="2:41" ht="12.75" customHeight="1">
      <c r="B672" s="597"/>
      <c r="C672" s="597"/>
      <c r="D672" s="597"/>
      <c r="E672" s="597"/>
      <c r="F672" s="597"/>
      <c r="G672" s="597"/>
      <c r="H672" s="597"/>
      <c r="I672" s="597"/>
      <c r="J672" s="597"/>
      <c r="K672" s="597"/>
      <c r="L672" s="597"/>
      <c r="M672" s="597"/>
      <c r="N672" s="597"/>
      <c r="O672" s="597"/>
      <c r="P672" s="597"/>
      <c r="Q672" s="597"/>
      <c r="R672" s="597"/>
      <c r="S672" s="597"/>
      <c r="T672" s="592"/>
      <c r="U672" s="592"/>
      <c r="V672" s="592"/>
      <c r="W672" s="592"/>
      <c r="X672" s="592"/>
      <c r="Y672" s="592"/>
      <c r="Z672" s="592"/>
      <c r="AA672" s="592"/>
      <c r="AB672" s="592"/>
      <c r="AC672" s="592"/>
      <c r="AD672" s="592"/>
      <c r="AE672" s="592"/>
      <c r="AF672" s="592"/>
      <c r="AG672" s="592"/>
      <c r="AH672" s="592"/>
      <c r="AI672" s="592"/>
      <c r="AJ672" s="592"/>
      <c r="AK672" s="592"/>
      <c r="AL672" s="592"/>
      <c r="AM672" s="592"/>
      <c r="AN672" s="592"/>
      <c r="AO672" s="593"/>
    </row>
    <row r="673" spans="2:41" ht="12.75" customHeight="1">
      <c r="B673" s="597"/>
      <c r="C673" s="597"/>
      <c r="D673" s="597"/>
      <c r="E673" s="597"/>
      <c r="F673" s="597"/>
      <c r="G673" s="597"/>
      <c r="H673" s="597"/>
      <c r="I673" s="597"/>
      <c r="J673" s="597"/>
      <c r="K673" s="597"/>
      <c r="L673" s="597"/>
      <c r="M673" s="597"/>
      <c r="N673" s="597"/>
      <c r="O673" s="597"/>
      <c r="P673" s="597"/>
      <c r="Q673" s="597"/>
      <c r="R673" s="597"/>
      <c r="S673" s="597"/>
      <c r="T673" s="592"/>
      <c r="U673" s="592"/>
      <c r="V673" s="592"/>
      <c r="W673" s="592"/>
      <c r="X673" s="592"/>
      <c r="Y673" s="592"/>
      <c r="Z673" s="592"/>
      <c r="AA673" s="592"/>
      <c r="AB673" s="592"/>
      <c r="AC673" s="592"/>
      <c r="AD673" s="592"/>
      <c r="AE673" s="592"/>
      <c r="AF673" s="592"/>
      <c r="AG673" s="592"/>
      <c r="AH673" s="592"/>
      <c r="AI673" s="592"/>
      <c r="AJ673" s="592"/>
      <c r="AK673" s="592"/>
      <c r="AL673" s="592"/>
      <c r="AM673" s="592"/>
      <c r="AN673" s="592"/>
      <c r="AO673" s="593"/>
    </row>
    <row r="674" spans="2:41" ht="12.75" customHeight="1">
      <c r="B674" s="597"/>
      <c r="C674" s="597"/>
      <c r="D674" s="597"/>
      <c r="E674" s="597"/>
      <c r="F674" s="597"/>
      <c r="G674" s="597"/>
      <c r="H674" s="597"/>
      <c r="I674" s="597"/>
      <c r="J674" s="597"/>
      <c r="K674" s="597"/>
      <c r="L674" s="597"/>
      <c r="M674" s="597"/>
      <c r="N674" s="597"/>
      <c r="O674" s="597"/>
      <c r="P674" s="597"/>
      <c r="Q674" s="597"/>
      <c r="R674" s="597"/>
      <c r="S674" s="597"/>
      <c r="T674" s="592"/>
      <c r="U674" s="592"/>
      <c r="V674" s="592"/>
      <c r="W674" s="592"/>
      <c r="X674" s="592"/>
      <c r="Y674" s="592"/>
      <c r="Z674" s="592"/>
      <c r="AA674" s="592"/>
      <c r="AB674" s="592"/>
      <c r="AC674" s="592"/>
      <c r="AD674" s="592"/>
      <c r="AE674" s="592"/>
      <c r="AF674" s="592"/>
      <c r="AG674" s="592"/>
      <c r="AH674" s="592"/>
      <c r="AI674" s="592"/>
      <c r="AJ674" s="592"/>
      <c r="AK674" s="592"/>
      <c r="AL674" s="592"/>
      <c r="AM674" s="592"/>
      <c r="AN674" s="592"/>
      <c r="AO674" s="593"/>
    </row>
    <row r="675" spans="2:41" ht="12.75" customHeight="1">
      <c r="B675" s="597"/>
      <c r="C675" s="597"/>
      <c r="D675" s="597"/>
      <c r="E675" s="597"/>
      <c r="F675" s="597"/>
      <c r="G675" s="597"/>
      <c r="H675" s="597"/>
      <c r="I675" s="597"/>
      <c r="J675" s="597"/>
      <c r="K675" s="597"/>
      <c r="L675" s="597"/>
      <c r="M675" s="597"/>
      <c r="N675" s="597"/>
      <c r="O675" s="597"/>
      <c r="P675" s="597"/>
      <c r="Q675" s="597"/>
      <c r="R675" s="597"/>
      <c r="S675" s="597"/>
      <c r="T675" s="592"/>
      <c r="U675" s="592"/>
      <c r="V675" s="592"/>
      <c r="W675" s="592"/>
      <c r="X675" s="592"/>
      <c r="Y675" s="592"/>
      <c r="Z675" s="592"/>
      <c r="AA675" s="592"/>
      <c r="AB675" s="592"/>
      <c r="AC675" s="592"/>
      <c r="AD675" s="592"/>
      <c r="AE675" s="592"/>
      <c r="AF675" s="592"/>
      <c r="AG675" s="592"/>
      <c r="AH675" s="592"/>
      <c r="AI675" s="592"/>
      <c r="AJ675" s="592"/>
      <c r="AK675" s="592"/>
      <c r="AL675" s="592"/>
      <c r="AM675" s="592"/>
      <c r="AN675" s="592"/>
      <c r="AO675" s="593"/>
    </row>
    <row r="676" spans="2:41" ht="12.75" customHeight="1">
      <c r="B676" s="597"/>
      <c r="C676" s="597"/>
      <c r="D676" s="597"/>
      <c r="E676" s="597"/>
      <c r="F676" s="597"/>
      <c r="G676" s="597"/>
      <c r="H676" s="597"/>
      <c r="I676" s="597"/>
      <c r="J676" s="597"/>
      <c r="K676" s="597"/>
      <c r="L676" s="597"/>
      <c r="M676" s="597"/>
      <c r="N676" s="597"/>
      <c r="O676" s="597"/>
      <c r="P676" s="597"/>
      <c r="Q676" s="597"/>
      <c r="R676" s="597"/>
      <c r="S676" s="597"/>
      <c r="T676" s="592"/>
      <c r="U676" s="592"/>
      <c r="V676" s="592"/>
      <c r="W676" s="592"/>
      <c r="X676" s="592"/>
      <c r="Y676" s="592"/>
      <c r="Z676" s="592"/>
      <c r="AA676" s="592"/>
      <c r="AB676" s="592"/>
      <c r="AC676" s="592"/>
      <c r="AD676" s="592"/>
      <c r="AE676" s="592"/>
      <c r="AF676" s="592"/>
      <c r="AG676" s="592"/>
      <c r="AH676" s="592"/>
      <c r="AI676" s="592"/>
      <c r="AJ676" s="592"/>
      <c r="AK676" s="592"/>
      <c r="AL676" s="592"/>
      <c r="AM676" s="592"/>
      <c r="AN676" s="592"/>
      <c r="AO676" s="593"/>
    </row>
    <row r="677" spans="2:41" ht="12.75" customHeight="1">
      <c r="B677" s="597"/>
      <c r="C677" s="597"/>
      <c r="D677" s="597"/>
      <c r="E677" s="597"/>
      <c r="F677" s="597"/>
      <c r="G677" s="597"/>
      <c r="H677" s="597"/>
      <c r="I677" s="597"/>
      <c r="J677" s="597"/>
      <c r="K677" s="597"/>
      <c r="L677" s="597"/>
      <c r="M677" s="597"/>
      <c r="N677" s="597"/>
      <c r="O677" s="597"/>
      <c r="P677" s="597"/>
      <c r="Q677" s="597"/>
      <c r="R677" s="597"/>
      <c r="S677" s="597"/>
      <c r="T677" s="592"/>
      <c r="U677" s="592"/>
      <c r="V677" s="592"/>
      <c r="W677" s="592"/>
      <c r="X677" s="592"/>
      <c r="Y677" s="592"/>
      <c r="Z677" s="592"/>
      <c r="AA677" s="592"/>
      <c r="AB677" s="592"/>
      <c r="AC677" s="592"/>
      <c r="AD677" s="592"/>
      <c r="AE677" s="592"/>
      <c r="AF677" s="592"/>
      <c r="AG677" s="592"/>
      <c r="AH677" s="592"/>
      <c r="AI677" s="592"/>
      <c r="AJ677" s="592"/>
      <c r="AK677" s="592"/>
      <c r="AL677" s="592"/>
      <c r="AM677" s="592"/>
      <c r="AN677" s="592"/>
      <c r="AO677" s="593"/>
    </row>
    <row r="678" spans="2:41" ht="12.75" customHeight="1">
      <c r="B678" s="597"/>
      <c r="C678" s="597"/>
      <c r="D678" s="597"/>
      <c r="E678" s="597"/>
      <c r="F678" s="597"/>
      <c r="G678" s="597"/>
      <c r="H678" s="597"/>
      <c r="I678" s="597"/>
      <c r="J678" s="597"/>
      <c r="K678" s="597"/>
      <c r="L678" s="597"/>
      <c r="M678" s="597"/>
      <c r="N678" s="597"/>
      <c r="O678" s="597"/>
      <c r="P678" s="597"/>
      <c r="Q678" s="597"/>
      <c r="R678" s="597"/>
      <c r="S678" s="597"/>
      <c r="T678" s="592"/>
      <c r="U678" s="592"/>
      <c r="V678" s="592"/>
      <c r="W678" s="592"/>
      <c r="X678" s="592"/>
      <c r="Y678" s="592"/>
      <c r="Z678" s="592"/>
      <c r="AA678" s="592"/>
      <c r="AB678" s="592"/>
      <c r="AC678" s="592"/>
      <c r="AD678" s="592"/>
      <c r="AE678" s="592"/>
      <c r="AF678" s="592"/>
      <c r="AG678" s="592"/>
      <c r="AH678" s="592"/>
      <c r="AI678" s="592"/>
      <c r="AJ678" s="592"/>
      <c r="AK678" s="592"/>
      <c r="AL678" s="592"/>
      <c r="AM678" s="592"/>
      <c r="AN678" s="592"/>
      <c r="AO678" s="593"/>
    </row>
    <row r="679" spans="2:41" ht="12.75" customHeight="1">
      <c r="B679" s="597"/>
      <c r="C679" s="597"/>
      <c r="D679" s="597"/>
      <c r="E679" s="597"/>
      <c r="F679" s="597"/>
      <c r="G679" s="597"/>
      <c r="H679" s="597"/>
      <c r="I679" s="597"/>
      <c r="J679" s="597"/>
      <c r="K679" s="597"/>
      <c r="L679" s="597"/>
      <c r="M679" s="597"/>
      <c r="N679" s="597"/>
      <c r="O679" s="597"/>
      <c r="P679" s="597"/>
      <c r="Q679" s="597"/>
      <c r="R679" s="597"/>
      <c r="S679" s="597"/>
      <c r="T679" s="592"/>
      <c r="U679" s="592"/>
      <c r="V679" s="592"/>
      <c r="W679" s="592"/>
      <c r="X679" s="592"/>
      <c r="Y679" s="592"/>
      <c r="Z679" s="592"/>
      <c r="AA679" s="592"/>
      <c r="AB679" s="592"/>
      <c r="AC679" s="592"/>
      <c r="AD679" s="592"/>
      <c r="AE679" s="592"/>
      <c r="AF679" s="592"/>
      <c r="AG679" s="592"/>
      <c r="AH679" s="592"/>
      <c r="AI679" s="592"/>
      <c r="AJ679" s="592"/>
      <c r="AK679" s="592"/>
      <c r="AL679" s="592"/>
      <c r="AM679" s="592"/>
      <c r="AN679" s="592"/>
      <c r="AO679" s="593"/>
    </row>
    <row r="680" spans="2:41" ht="12.75" customHeight="1">
      <c r="B680" s="597"/>
      <c r="C680" s="597"/>
      <c r="D680" s="597"/>
      <c r="E680" s="597"/>
      <c r="F680" s="597"/>
      <c r="G680" s="597"/>
      <c r="H680" s="597"/>
      <c r="I680" s="597"/>
      <c r="J680" s="597"/>
      <c r="K680" s="597"/>
      <c r="L680" s="597"/>
      <c r="M680" s="597"/>
      <c r="N680" s="597"/>
      <c r="O680" s="597"/>
      <c r="P680" s="597"/>
      <c r="Q680" s="597"/>
      <c r="R680" s="597"/>
      <c r="S680" s="597"/>
      <c r="T680" s="592"/>
      <c r="U680" s="592"/>
      <c r="V680" s="592"/>
      <c r="W680" s="592"/>
      <c r="X680" s="592"/>
      <c r="Y680" s="592"/>
      <c r="Z680" s="592"/>
      <c r="AA680" s="592"/>
      <c r="AB680" s="592"/>
      <c r="AC680" s="592"/>
      <c r="AD680" s="592"/>
      <c r="AE680" s="592"/>
      <c r="AF680" s="592"/>
      <c r="AG680" s="592"/>
      <c r="AH680" s="592"/>
      <c r="AI680" s="592"/>
      <c r="AJ680" s="592"/>
      <c r="AK680" s="592"/>
      <c r="AL680" s="592"/>
      <c r="AM680" s="592"/>
      <c r="AN680" s="592"/>
      <c r="AO680" s="593"/>
    </row>
    <row r="681" spans="2:41" ht="12.75" customHeight="1">
      <c r="B681" s="597"/>
      <c r="C681" s="597"/>
      <c r="D681" s="597"/>
      <c r="E681" s="597"/>
      <c r="F681" s="597"/>
      <c r="G681" s="597"/>
      <c r="H681" s="597"/>
      <c r="I681" s="597"/>
      <c r="J681" s="597"/>
      <c r="K681" s="597"/>
      <c r="L681" s="597"/>
      <c r="M681" s="597"/>
      <c r="N681" s="597"/>
      <c r="O681" s="597"/>
      <c r="P681" s="597"/>
      <c r="Q681" s="597"/>
      <c r="R681" s="597"/>
      <c r="S681" s="597"/>
      <c r="T681" s="592"/>
      <c r="U681" s="592"/>
      <c r="V681" s="592"/>
      <c r="W681" s="592"/>
      <c r="X681" s="592"/>
      <c r="Y681" s="592"/>
      <c r="Z681" s="592"/>
      <c r="AA681" s="592"/>
      <c r="AB681" s="592"/>
      <c r="AC681" s="592"/>
      <c r="AD681" s="592"/>
      <c r="AE681" s="592"/>
      <c r="AF681" s="592"/>
      <c r="AG681" s="592"/>
      <c r="AH681" s="592"/>
      <c r="AI681" s="592"/>
      <c r="AJ681" s="592"/>
      <c r="AK681" s="592"/>
      <c r="AL681" s="592"/>
      <c r="AM681" s="592"/>
      <c r="AN681" s="592"/>
      <c r="AO681" s="593"/>
    </row>
    <row r="682" spans="2:41" ht="12.75" customHeight="1">
      <c r="B682" s="597"/>
      <c r="C682" s="597"/>
      <c r="D682" s="597"/>
      <c r="E682" s="597"/>
      <c r="F682" s="597"/>
      <c r="G682" s="597"/>
      <c r="H682" s="597"/>
      <c r="I682" s="597"/>
      <c r="J682" s="597"/>
      <c r="K682" s="597"/>
      <c r="L682" s="597"/>
      <c r="M682" s="597"/>
      <c r="N682" s="597"/>
      <c r="O682" s="597"/>
      <c r="P682" s="597"/>
      <c r="Q682" s="597"/>
      <c r="R682" s="597"/>
      <c r="S682" s="597"/>
      <c r="T682" s="592"/>
      <c r="U682" s="592"/>
      <c r="V682" s="592"/>
      <c r="W682" s="592"/>
      <c r="X682" s="592"/>
      <c r="Y682" s="592"/>
      <c r="Z682" s="592"/>
      <c r="AA682" s="592"/>
      <c r="AB682" s="592"/>
      <c r="AC682" s="592"/>
      <c r="AD682" s="592"/>
      <c r="AE682" s="592"/>
      <c r="AF682" s="592"/>
      <c r="AG682" s="592"/>
      <c r="AH682" s="592"/>
      <c r="AI682" s="592"/>
      <c r="AJ682" s="592"/>
      <c r="AK682" s="592"/>
      <c r="AL682" s="592"/>
      <c r="AM682" s="592"/>
      <c r="AN682" s="592"/>
      <c r="AO682" s="593"/>
    </row>
    <row r="683" spans="2:41" ht="12.75" customHeight="1">
      <c r="B683" s="597"/>
      <c r="C683" s="597"/>
      <c r="D683" s="597"/>
      <c r="E683" s="597"/>
      <c r="F683" s="597"/>
      <c r="G683" s="597"/>
      <c r="H683" s="597"/>
      <c r="I683" s="597"/>
      <c r="J683" s="597"/>
      <c r="K683" s="597"/>
      <c r="L683" s="597"/>
      <c r="M683" s="597"/>
      <c r="N683" s="597"/>
      <c r="O683" s="597"/>
      <c r="P683" s="597"/>
      <c r="Q683" s="597"/>
      <c r="R683" s="597"/>
      <c r="S683" s="597"/>
      <c r="T683" s="592"/>
      <c r="U683" s="592"/>
      <c r="V683" s="592"/>
      <c r="W683" s="592"/>
      <c r="X683" s="592"/>
      <c r="Y683" s="592"/>
      <c r="Z683" s="592"/>
      <c r="AA683" s="592"/>
      <c r="AB683" s="592"/>
      <c r="AC683" s="592"/>
      <c r="AD683" s="592"/>
      <c r="AE683" s="592"/>
      <c r="AF683" s="592"/>
      <c r="AG683" s="592"/>
      <c r="AH683" s="592"/>
      <c r="AI683" s="592"/>
      <c r="AJ683" s="592"/>
      <c r="AK683" s="592"/>
      <c r="AL683" s="592"/>
      <c r="AM683" s="592"/>
      <c r="AN683" s="592"/>
      <c r="AO683" s="593"/>
    </row>
    <row r="684" spans="2:41" ht="12.75" customHeight="1">
      <c r="B684" s="597"/>
      <c r="C684" s="597"/>
      <c r="D684" s="597"/>
      <c r="E684" s="597"/>
      <c r="F684" s="597"/>
      <c r="G684" s="597"/>
      <c r="H684" s="597"/>
      <c r="I684" s="597"/>
      <c r="J684" s="597"/>
      <c r="K684" s="597"/>
      <c r="L684" s="597"/>
      <c r="M684" s="597"/>
      <c r="N684" s="597"/>
      <c r="O684" s="597"/>
      <c r="P684" s="597"/>
      <c r="Q684" s="597"/>
      <c r="R684" s="597"/>
      <c r="S684" s="597"/>
      <c r="T684" s="592"/>
      <c r="U684" s="592"/>
      <c r="V684" s="592"/>
      <c r="W684" s="592"/>
      <c r="X684" s="592"/>
      <c r="Y684" s="592"/>
      <c r="Z684" s="592"/>
      <c r="AA684" s="592"/>
      <c r="AB684" s="592"/>
      <c r="AC684" s="592"/>
      <c r="AD684" s="592"/>
      <c r="AE684" s="592"/>
      <c r="AF684" s="592"/>
      <c r="AG684" s="592"/>
      <c r="AH684" s="592"/>
      <c r="AI684" s="592"/>
      <c r="AJ684" s="592"/>
      <c r="AK684" s="592"/>
      <c r="AL684" s="592"/>
      <c r="AM684" s="592"/>
      <c r="AN684" s="592"/>
      <c r="AO684" s="593"/>
    </row>
    <row r="685" spans="2:41" ht="12.75" customHeight="1">
      <c r="B685" s="597"/>
      <c r="C685" s="597"/>
      <c r="D685" s="597"/>
      <c r="E685" s="597"/>
      <c r="F685" s="597"/>
      <c r="G685" s="597"/>
      <c r="H685" s="597"/>
      <c r="I685" s="597"/>
      <c r="J685" s="597"/>
      <c r="K685" s="597"/>
      <c r="L685" s="597"/>
      <c r="M685" s="597"/>
      <c r="N685" s="597"/>
      <c r="O685" s="597"/>
      <c r="P685" s="597"/>
      <c r="Q685" s="597"/>
      <c r="R685" s="597"/>
      <c r="S685" s="597"/>
      <c r="T685" s="592"/>
      <c r="U685" s="592"/>
      <c r="V685" s="592"/>
      <c r="W685" s="592"/>
      <c r="X685" s="592"/>
      <c r="Y685" s="592"/>
      <c r="Z685" s="592"/>
      <c r="AA685" s="592"/>
      <c r="AB685" s="592"/>
      <c r="AC685" s="592"/>
      <c r="AD685" s="592"/>
      <c r="AE685" s="592"/>
      <c r="AF685" s="592"/>
      <c r="AG685" s="592"/>
      <c r="AH685" s="592"/>
      <c r="AI685" s="592"/>
      <c r="AJ685" s="592"/>
      <c r="AK685" s="592"/>
      <c r="AL685" s="592"/>
      <c r="AM685" s="592"/>
      <c r="AN685" s="592"/>
      <c r="AO685" s="593"/>
    </row>
    <row r="686" spans="2:41" ht="12.75" customHeight="1">
      <c r="B686" s="597"/>
      <c r="C686" s="597"/>
      <c r="D686" s="597"/>
      <c r="E686" s="597"/>
      <c r="F686" s="597"/>
      <c r="G686" s="597"/>
      <c r="H686" s="597"/>
      <c r="I686" s="597"/>
      <c r="J686" s="597"/>
      <c r="K686" s="597"/>
      <c r="L686" s="597"/>
      <c r="M686" s="597"/>
      <c r="N686" s="597"/>
      <c r="O686" s="597"/>
      <c r="P686" s="597"/>
      <c r="Q686" s="597"/>
      <c r="R686" s="597"/>
      <c r="S686" s="597"/>
      <c r="T686" s="592"/>
      <c r="U686" s="592"/>
      <c r="V686" s="592"/>
      <c r="W686" s="592"/>
      <c r="X686" s="592"/>
      <c r="Y686" s="592"/>
      <c r="Z686" s="592"/>
      <c r="AA686" s="592"/>
      <c r="AB686" s="592"/>
      <c r="AC686" s="592"/>
      <c r="AD686" s="592"/>
      <c r="AE686" s="592"/>
      <c r="AF686" s="592"/>
      <c r="AG686" s="592"/>
      <c r="AH686" s="592"/>
      <c r="AI686" s="592"/>
      <c r="AJ686" s="592"/>
      <c r="AK686" s="592"/>
      <c r="AL686" s="592"/>
      <c r="AM686" s="592"/>
      <c r="AN686" s="592"/>
      <c r="AO686" s="593"/>
    </row>
    <row r="687" spans="2:41" ht="12.75" customHeight="1">
      <c r="B687" s="597"/>
      <c r="C687" s="597"/>
      <c r="D687" s="597"/>
      <c r="E687" s="597"/>
      <c r="F687" s="597"/>
      <c r="G687" s="597"/>
      <c r="H687" s="597"/>
      <c r="I687" s="597"/>
      <c r="J687" s="597"/>
      <c r="K687" s="597"/>
      <c r="L687" s="597"/>
      <c r="M687" s="597"/>
      <c r="N687" s="597"/>
      <c r="O687" s="597"/>
      <c r="P687" s="597"/>
      <c r="Q687" s="597"/>
      <c r="R687" s="597"/>
      <c r="S687" s="597"/>
      <c r="T687" s="592"/>
      <c r="U687" s="592"/>
      <c r="V687" s="592"/>
      <c r="W687" s="592"/>
      <c r="X687" s="592"/>
      <c r="Y687" s="592"/>
      <c r="Z687" s="592"/>
      <c r="AA687" s="592"/>
      <c r="AB687" s="592"/>
      <c r="AC687" s="592"/>
      <c r="AD687" s="592"/>
      <c r="AE687" s="592"/>
      <c r="AF687" s="592"/>
      <c r="AG687" s="592"/>
      <c r="AH687" s="592"/>
      <c r="AI687" s="592"/>
      <c r="AJ687" s="592"/>
      <c r="AK687" s="592"/>
      <c r="AL687" s="592"/>
      <c r="AM687" s="592"/>
      <c r="AN687" s="592"/>
      <c r="AO687" s="593"/>
    </row>
    <row r="688" spans="2:41" ht="12.75" customHeight="1">
      <c r="B688" s="597"/>
      <c r="C688" s="597"/>
      <c r="D688" s="597"/>
      <c r="E688" s="597"/>
      <c r="F688" s="597"/>
      <c r="G688" s="597"/>
      <c r="H688" s="597"/>
      <c r="I688" s="597"/>
      <c r="J688" s="597"/>
      <c r="K688" s="597"/>
      <c r="L688" s="597"/>
      <c r="M688" s="597"/>
      <c r="N688" s="597"/>
      <c r="O688" s="597"/>
      <c r="P688" s="597"/>
      <c r="Q688" s="597"/>
      <c r="R688" s="597"/>
      <c r="S688" s="597"/>
      <c r="T688" s="592"/>
      <c r="U688" s="592"/>
      <c r="V688" s="592"/>
      <c r="W688" s="592"/>
      <c r="X688" s="592"/>
      <c r="Y688" s="592"/>
      <c r="Z688" s="592"/>
      <c r="AA688" s="592"/>
      <c r="AB688" s="592"/>
      <c r="AC688" s="592"/>
      <c r="AD688" s="592"/>
      <c r="AE688" s="592"/>
      <c r="AF688" s="592"/>
      <c r="AG688" s="592"/>
      <c r="AH688" s="592"/>
      <c r="AI688" s="592"/>
      <c r="AJ688" s="592"/>
      <c r="AK688" s="592"/>
      <c r="AL688" s="592"/>
      <c r="AM688" s="592"/>
      <c r="AN688" s="592"/>
      <c r="AO688" s="593"/>
    </row>
    <row r="689" spans="2:41" ht="12.75" customHeight="1">
      <c r="B689" s="597"/>
      <c r="C689" s="597"/>
      <c r="D689" s="597"/>
      <c r="E689" s="597"/>
      <c r="F689" s="597"/>
      <c r="G689" s="597"/>
      <c r="H689" s="597"/>
      <c r="I689" s="597"/>
      <c r="J689" s="597"/>
      <c r="K689" s="597"/>
      <c r="L689" s="597"/>
      <c r="M689" s="597"/>
      <c r="N689" s="597"/>
      <c r="O689" s="597"/>
      <c r="P689" s="597"/>
      <c r="Q689" s="597"/>
      <c r="R689" s="597"/>
      <c r="S689" s="597"/>
      <c r="T689" s="592"/>
      <c r="U689" s="592"/>
      <c r="V689" s="592"/>
      <c r="W689" s="592"/>
      <c r="X689" s="592"/>
      <c r="Y689" s="592"/>
      <c r="Z689" s="592"/>
      <c r="AA689" s="592"/>
      <c r="AB689" s="592"/>
      <c r="AC689" s="592"/>
      <c r="AD689" s="592"/>
      <c r="AE689" s="592"/>
      <c r="AF689" s="592"/>
      <c r="AG689" s="592"/>
      <c r="AH689" s="592"/>
      <c r="AI689" s="592"/>
      <c r="AJ689" s="592"/>
      <c r="AK689" s="592"/>
      <c r="AL689" s="592"/>
      <c r="AM689" s="592"/>
      <c r="AN689" s="592"/>
      <c r="AO689" s="593"/>
    </row>
    <row r="690" spans="2:41" ht="12.75" customHeight="1">
      <c r="B690" s="597"/>
      <c r="C690" s="597"/>
      <c r="D690" s="597"/>
      <c r="E690" s="597"/>
      <c r="F690" s="597"/>
      <c r="G690" s="597"/>
      <c r="H690" s="597"/>
      <c r="I690" s="597"/>
      <c r="J690" s="597"/>
      <c r="K690" s="597"/>
      <c r="L690" s="597"/>
      <c r="M690" s="597"/>
      <c r="N690" s="597"/>
      <c r="O690" s="597"/>
      <c r="P690" s="597"/>
      <c r="Q690" s="597"/>
      <c r="R690" s="597"/>
      <c r="S690" s="597"/>
      <c r="T690" s="592"/>
      <c r="U690" s="592"/>
      <c r="V690" s="592"/>
      <c r="W690" s="592"/>
      <c r="X690" s="592"/>
      <c r="Y690" s="592"/>
      <c r="Z690" s="592"/>
      <c r="AA690" s="592"/>
      <c r="AB690" s="592"/>
      <c r="AC690" s="592"/>
      <c r="AD690" s="592"/>
      <c r="AE690" s="592"/>
      <c r="AF690" s="592"/>
      <c r="AG690" s="592"/>
      <c r="AH690" s="592"/>
      <c r="AI690" s="592"/>
      <c r="AJ690" s="592"/>
      <c r="AK690" s="592"/>
      <c r="AL690" s="592"/>
      <c r="AM690" s="592"/>
      <c r="AN690" s="592"/>
      <c r="AO690" s="593"/>
    </row>
    <row r="691" spans="2:41" ht="12.75" customHeight="1">
      <c r="B691" s="597"/>
      <c r="C691" s="597"/>
      <c r="D691" s="597"/>
      <c r="E691" s="597"/>
      <c r="F691" s="597"/>
      <c r="G691" s="597"/>
      <c r="H691" s="597"/>
      <c r="I691" s="597"/>
      <c r="J691" s="597"/>
      <c r="K691" s="597"/>
      <c r="L691" s="597"/>
      <c r="M691" s="597"/>
      <c r="N691" s="597"/>
      <c r="O691" s="597"/>
      <c r="P691" s="597"/>
      <c r="Q691" s="597"/>
      <c r="R691" s="597"/>
      <c r="S691" s="597"/>
      <c r="T691" s="592"/>
      <c r="U691" s="592"/>
      <c r="V691" s="592"/>
      <c r="W691" s="592"/>
      <c r="X691" s="592"/>
      <c r="Y691" s="592"/>
      <c r="Z691" s="592"/>
      <c r="AA691" s="592"/>
      <c r="AB691" s="592"/>
      <c r="AC691" s="592"/>
      <c r="AD691" s="592"/>
      <c r="AE691" s="592"/>
      <c r="AF691" s="592"/>
      <c r="AG691" s="592"/>
      <c r="AH691" s="592"/>
      <c r="AI691" s="592"/>
      <c r="AJ691" s="592"/>
      <c r="AK691" s="592"/>
      <c r="AL691" s="592"/>
      <c r="AM691" s="592"/>
      <c r="AN691" s="592"/>
      <c r="AO691" s="593"/>
    </row>
    <row r="692" spans="2:41" ht="12.75" customHeight="1">
      <c r="B692" s="597"/>
      <c r="C692" s="597"/>
      <c r="D692" s="597"/>
      <c r="E692" s="597"/>
      <c r="F692" s="597"/>
      <c r="G692" s="597"/>
      <c r="H692" s="597"/>
      <c r="I692" s="597"/>
      <c r="J692" s="597"/>
      <c r="K692" s="597"/>
      <c r="L692" s="597"/>
      <c r="M692" s="597"/>
      <c r="N692" s="597"/>
      <c r="O692" s="597"/>
      <c r="P692" s="597"/>
      <c r="Q692" s="597"/>
      <c r="R692" s="597"/>
      <c r="S692" s="597"/>
      <c r="T692" s="592"/>
      <c r="U692" s="592"/>
      <c r="V692" s="592"/>
      <c r="W692" s="592"/>
      <c r="X692" s="592"/>
      <c r="Y692" s="592"/>
      <c r="Z692" s="592"/>
      <c r="AA692" s="592"/>
      <c r="AB692" s="592"/>
      <c r="AC692" s="592"/>
      <c r="AD692" s="592"/>
      <c r="AE692" s="592"/>
      <c r="AF692" s="592"/>
      <c r="AG692" s="592"/>
      <c r="AH692" s="592"/>
      <c r="AI692" s="592"/>
      <c r="AJ692" s="592"/>
      <c r="AK692" s="592"/>
      <c r="AL692" s="592"/>
      <c r="AM692" s="592"/>
      <c r="AN692" s="592"/>
      <c r="AO692" s="593"/>
    </row>
    <row r="693" spans="2:41" ht="12.75" customHeight="1">
      <c r="B693" s="597"/>
      <c r="C693" s="597"/>
      <c r="D693" s="597"/>
      <c r="E693" s="597"/>
      <c r="F693" s="597"/>
      <c r="G693" s="597"/>
      <c r="H693" s="597"/>
      <c r="I693" s="597"/>
      <c r="J693" s="597"/>
      <c r="K693" s="597"/>
      <c r="L693" s="597"/>
      <c r="M693" s="597"/>
      <c r="N693" s="597"/>
      <c r="O693" s="597"/>
      <c r="P693" s="597"/>
      <c r="Q693" s="597"/>
      <c r="R693" s="597"/>
      <c r="S693" s="597"/>
      <c r="T693" s="592"/>
      <c r="U693" s="592"/>
      <c r="V693" s="592"/>
      <c r="W693" s="592"/>
      <c r="X693" s="592"/>
      <c r="Y693" s="592"/>
      <c r="Z693" s="592"/>
      <c r="AA693" s="592"/>
      <c r="AB693" s="592"/>
      <c r="AC693" s="592"/>
      <c r="AD693" s="592"/>
      <c r="AE693" s="592"/>
      <c r="AF693" s="592"/>
      <c r="AG693" s="592"/>
      <c r="AH693" s="592"/>
      <c r="AI693" s="592"/>
      <c r="AJ693" s="592"/>
      <c r="AK693" s="592"/>
      <c r="AL693" s="592"/>
      <c r="AM693" s="592"/>
      <c r="AN693" s="592"/>
      <c r="AO693" s="593"/>
    </row>
    <row r="694" spans="2:41" ht="12.75" customHeight="1">
      <c r="B694" s="597"/>
      <c r="C694" s="597"/>
      <c r="D694" s="597"/>
      <c r="E694" s="597"/>
      <c r="F694" s="597"/>
      <c r="G694" s="597"/>
      <c r="H694" s="597"/>
      <c r="I694" s="597"/>
      <c r="J694" s="597"/>
      <c r="K694" s="597"/>
      <c r="L694" s="597"/>
      <c r="M694" s="597"/>
      <c r="N694" s="597"/>
      <c r="O694" s="597"/>
      <c r="P694" s="597"/>
      <c r="Q694" s="597"/>
      <c r="R694" s="597"/>
      <c r="S694" s="597"/>
      <c r="T694" s="592"/>
      <c r="U694" s="592"/>
      <c r="V694" s="592"/>
      <c r="W694" s="592"/>
      <c r="X694" s="592"/>
      <c r="Y694" s="592"/>
      <c r="Z694" s="592"/>
      <c r="AA694" s="592"/>
      <c r="AB694" s="592"/>
      <c r="AC694" s="592"/>
      <c r="AD694" s="592"/>
      <c r="AE694" s="592"/>
      <c r="AF694" s="592"/>
      <c r="AG694" s="592"/>
      <c r="AH694" s="592"/>
      <c r="AI694" s="592"/>
      <c r="AJ694" s="592"/>
      <c r="AK694" s="592"/>
      <c r="AL694" s="592"/>
      <c r="AM694" s="592"/>
      <c r="AN694" s="592"/>
      <c r="AO694" s="593"/>
    </row>
    <row r="695" spans="2:41" ht="12.75" customHeight="1">
      <c r="B695" s="597"/>
      <c r="C695" s="597"/>
      <c r="D695" s="597"/>
      <c r="E695" s="597"/>
      <c r="F695" s="597"/>
      <c r="G695" s="597"/>
      <c r="H695" s="597"/>
      <c r="I695" s="597"/>
      <c r="J695" s="597"/>
      <c r="K695" s="597"/>
      <c r="L695" s="597"/>
      <c r="M695" s="597"/>
      <c r="N695" s="597"/>
      <c r="O695" s="597"/>
      <c r="P695" s="597"/>
      <c r="Q695" s="597"/>
      <c r="R695" s="597"/>
      <c r="S695" s="597"/>
      <c r="T695" s="592"/>
      <c r="U695" s="592"/>
      <c r="V695" s="592"/>
      <c r="W695" s="592"/>
      <c r="X695" s="592"/>
      <c r="Y695" s="592"/>
      <c r="Z695" s="592"/>
      <c r="AA695" s="592"/>
      <c r="AB695" s="592"/>
      <c r="AC695" s="592"/>
      <c r="AD695" s="592"/>
      <c r="AE695" s="592"/>
      <c r="AF695" s="592"/>
      <c r="AG695" s="592"/>
      <c r="AH695" s="592"/>
      <c r="AI695" s="592"/>
      <c r="AJ695" s="592"/>
      <c r="AK695" s="592"/>
      <c r="AL695" s="592"/>
      <c r="AM695" s="592"/>
      <c r="AN695" s="592"/>
      <c r="AO695" s="593"/>
    </row>
    <row r="696" spans="2:41" ht="12.75" customHeight="1">
      <c r="B696" s="597"/>
      <c r="C696" s="597"/>
      <c r="D696" s="597"/>
      <c r="E696" s="597"/>
      <c r="F696" s="597"/>
      <c r="G696" s="597"/>
      <c r="H696" s="597"/>
      <c r="I696" s="597"/>
      <c r="J696" s="597"/>
      <c r="K696" s="597"/>
      <c r="L696" s="597"/>
      <c r="M696" s="597"/>
      <c r="N696" s="597"/>
      <c r="O696" s="597"/>
      <c r="P696" s="597"/>
      <c r="Q696" s="597"/>
      <c r="R696" s="597"/>
      <c r="S696" s="597"/>
      <c r="T696" s="592"/>
      <c r="U696" s="592"/>
      <c r="V696" s="592"/>
      <c r="W696" s="592"/>
      <c r="X696" s="592"/>
      <c r="Y696" s="592"/>
      <c r="Z696" s="592"/>
      <c r="AA696" s="592"/>
      <c r="AB696" s="592"/>
      <c r="AC696" s="592"/>
      <c r="AD696" s="592"/>
      <c r="AE696" s="592"/>
      <c r="AF696" s="592"/>
      <c r="AG696" s="592"/>
      <c r="AH696" s="592"/>
      <c r="AI696" s="592"/>
      <c r="AJ696" s="592"/>
      <c r="AK696" s="592"/>
      <c r="AL696" s="592"/>
      <c r="AM696" s="592"/>
      <c r="AN696" s="592"/>
      <c r="AO696" s="593"/>
    </row>
    <row r="697" spans="2:41" ht="12.75" customHeight="1">
      <c r="B697" s="597"/>
      <c r="C697" s="597"/>
      <c r="D697" s="597"/>
      <c r="E697" s="597"/>
      <c r="F697" s="597"/>
      <c r="G697" s="597"/>
      <c r="H697" s="597"/>
      <c r="I697" s="597"/>
      <c r="J697" s="597"/>
      <c r="K697" s="597"/>
      <c r="L697" s="597"/>
      <c r="M697" s="597"/>
      <c r="N697" s="597"/>
      <c r="O697" s="597"/>
      <c r="P697" s="597"/>
      <c r="Q697" s="597"/>
      <c r="R697" s="597"/>
      <c r="S697" s="597"/>
      <c r="T697" s="592"/>
      <c r="U697" s="592"/>
      <c r="V697" s="592"/>
      <c r="W697" s="592"/>
      <c r="X697" s="592"/>
      <c r="Y697" s="592"/>
      <c r="Z697" s="592"/>
      <c r="AA697" s="592"/>
      <c r="AB697" s="592"/>
      <c r="AC697" s="592"/>
      <c r="AD697" s="592"/>
      <c r="AE697" s="592"/>
      <c r="AF697" s="592"/>
      <c r="AG697" s="592"/>
      <c r="AH697" s="592"/>
      <c r="AI697" s="592"/>
      <c r="AJ697" s="592"/>
      <c r="AK697" s="592"/>
      <c r="AL697" s="592"/>
      <c r="AM697" s="592"/>
      <c r="AN697" s="592"/>
      <c r="AO697" s="593"/>
    </row>
    <row r="698" spans="2:41" ht="12.75" customHeight="1">
      <c r="B698" s="597"/>
      <c r="C698" s="597"/>
      <c r="D698" s="597"/>
      <c r="E698" s="597"/>
      <c r="F698" s="597"/>
      <c r="G698" s="597"/>
      <c r="H698" s="597"/>
      <c r="I698" s="597"/>
      <c r="J698" s="597"/>
      <c r="K698" s="597"/>
      <c r="L698" s="597"/>
      <c r="M698" s="597"/>
      <c r="N698" s="597"/>
      <c r="O698" s="597"/>
      <c r="P698" s="597"/>
      <c r="Q698" s="597"/>
      <c r="R698" s="597"/>
      <c r="S698" s="597"/>
      <c r="T698" s="592"/>
      <c r="U698" s="592"/>
      <c r="V698" s="592"/>
      <c r="W698" s="592"/>
      <c r="X698" s="592"/>
      <c r="Y698" s="592"/>
      <c r="Z698" s="592"/>
      <c r="AA698" s="592"/>
      <c r="AB698" s="592"/>
      <c r="AC698" s="592"/>
      <c r="AD698" s="592"/>
      <c r="AE698" s="592"/>
      <c r="AF698" s="592"/>
      <c r="AG698" s="592"/>
      <c r="AH698" s="592"/>
      <c r="AI698" s="592"/>
      <c r="AJ698" s="592"/>
      <c r="AK698" s="592"/>
      <c r="AL698" s="592"/>
      <c r="AM698" s="592"/>
      <c r="AN698" s="592"/>
      <c r="AO698" s="593"/>
    </row>
    <row r="699" spans="2:41" ht="12.75" customHeight="1">
      <c r="B699" s="597"/>
      <c r="C699" s="597"/>
      <c r="D699" s="597"/>
      <c r="E699" s="597"/>
      <c r="F699" s="597"/>
      <c r="G699" s="597"/>
      <c r="H699" s="597"/>
      <c r="I699" s="597"/>
      <c r="J699" s="597"/>
      <c r="K699" s="597"/>
      <c r="L699" s="597"/>
      <c r="M699" s="597"/>
      <c r="N699" s="597"/>
      <c r="O699" s="597"/>
      <c r="P699" s="597"/>
      <c r="Q699" s="597"/>
      <c r="R699" s="597"/>
      <c r="S699" s="597"/>
      <c r="T699" s="592"/>
      <c r="U699" s="592"/>
      <c r="V699" s="592"/>
      <c r="W699" s="592"/>
      <c r="X699" s="592"/>
      <c r="Y699" s="592"/>
      <c r="Z699" s="592"/>
      <c r="AA699" s="592"/>
      <c r="AB699" s="592"/>
      <c r="AC699" s="592"/>
      <c r="AD699" s="592"/>
      <c r="AE699" s="592"/>
      <c r="AF699" s="592"/>
      <c r="AG699" s="592"/>
      <c r="AH699" s="592"/>
      <c r="AI699" s="592"/>
      <c r="AJ699" s="592"/>
      <c r="AK699" s="592"/>
      <c r="AL699" s="592"/>
      <c r="AM699" s="592"/>
      <c r="AN699" s="592"/>
      <c r="AO699" s="593"/>
    </row>
    <row r="700" spans="2:41" ht="12.75" customHeight="1">
      <c r="B700" s="597"/>
      <c r="C700" s="597"/>
      <c r="D700" s="597"/>
      <c r="E700" s="597"/>
      <c r="F700" s="597"/>
      <c r="G700" s="597"/>
      <c r="H700" s="597"/>
      <c r="I700" s="597"/>
      <c r="J700" s="597"/>
      <c r="K700" s="597"/>
      <c r="L700" s="597"/>
      <c r="M700" s="597"/>
      <c r="N700" s="597"/>
      <c r="O700" s="597"/>
      <c r="P700" s="597"/>
      <c r="Q700" s="597"/>
      <c r="R700" s="597"/>
      <c r="S700" s="597"/>
      <c r="T700" s="592"/>
      <c r="U700" s="592"/>
      <c r="V700" s="592"/>
      <c r="W700" s="592"/>
      <c r="X700" s="592"/>
      <c r="Y700" s="592"/>
      <c r="Z700" s="592"/>
      <c r="AA700" s="592"/>
      <c r="AB700" s="592"/>
      <c r="AC700" s="592"/>
      <c r="AD700" s="592"/>
      <c r="AE700" s="592"/>
      <c r="AF700" s="592"/>
      <c r="AG700" s="592"/>
      <c r="AH700" s="592"/>
      <c r="AI700" s="592"/>
      <c r="AJ700" s="592"/>
      <c r="AK700" s="592"/>
      <c r="AL700" s="592"/>
      <c r="AM700" s="592"/>
      <c r="AN700" s="592"/>
      <c r="AO700" s="593"/>
    </row>
    <row r="701" spans="2:41" ht="12.75" customHeight="1">
      <c r="B701" s="597"/>
      <c r="C701" s="597"/>
      <c r="D701" s="597"/>
      <c r="E701" s="597"/>
      <c r="F701" s="597"/>
      <c r="G701" s="597"/>
      <c r="H701" s="597"/>
      <c r="I701" s="597"/>
      <c r="J701" s="597"/>
      <c r="K701" s="597"/>
      <c r="L701" s="597"/>
      <c r="M701" s="597"/>
      <c r="N701" s="597"/>
      <c r="O701" s="597"/>
      <c r="P701" s="597"/>
      <c r="Q701" s="597"/>
      <c r="R701" s="597"/>
      <c r="S701" s="597"/>
      <c r="T701" s="592"/>
      <c r="U701" s="592"/>
      <c r="V701" s="592"/>
      <c r="W701" s="592"/>
      <c r="X701" s="592"/>
      <c r="Y701" s="592"/>
      <c r="Z701" s="592"/>
      <c r="AA701" s="592"/>
      <c r="AB701" s="592"/>
      <c r="AC701" s="592"/>
      <c r="AD701" s="592"/>
      <c r="AE701" s="592"/>
      <c r="AF701" s="592"/>
      <c r="AG701" s="592"/>
      <c r="AH701" s="592"/>
      <c r="AI701" s="592"/>
      <c r="AJ701" s="592"/>
      <c r="AK701" s="592"/>
      <c r="AL701" s="592"/>
      <c r="AM701" s="592"/>
      <c r="AN701" s="592"/>
      <c r="AO701" s="593"/>
    </row>
    <row r="702" spans="2:41" ht="12.75" customHeight="1">
      <c r="B702" s="597"/>
      <c r="C702" s="597"/>
      <c r="D702" s="597"/>
      <c r="E702" s="597"/>
      <c r="F702" s="597"/>
      <c r="G702" s="597"/>
      <c r="H702" s="597"/>
      <c r="I702" s="597"/>
      <c r="J702" s="597"/>
      <c r="K702" s="597"/>
      <c r="L702" s="597"/>
      <c r="M702" s="597"/>
      <c r="N702" s="597"/>
      <c r="O702" s="597"/>
      <c r="P702" s="597"/>
      <c r="Q702" s="597"/>
      <c r="R702" s="597"/>
      <c r="S702" s="597"/>
      <c r="T702" s="592"/>
      <c r="U702" s="592"/>
      <c r="V702" s="592"/>
      <c r="W702" s="592"/>
      <c r="X702" s="592"/>
      <c r="Y702" s="592"/>
      <c r="Z702" s="592"/>
      <c r="AA702" s="592"/>
      <c r="AB702" s="592"/>
      <c r="AC702" s="592"/>
      <c r="AD702" s="592"/>
      <c r="AE702" s="592"/>
      <c r="AF702" s="592"/>
      <c r="AG702" s="592"/>
      <c r="AH702" s="592"/>
      <c r="AI702" s="592"/>
      <c r="AJ702" s="592"/>
      <c r="AK702" s="592"/>
      <c r="AL702" s="592"/>
      <c r="AM702" s="592"/>
      <c r="AN702" s="592"/>
      <c r="AO702" s="593"/>
    </row>
    <row r="703" spans="2:41" ht="12.75" customHeight="1">
      <c r="B703" s="597"/>
      <c r="C703" s="597"/>
      <c r="D703" s="597"/>
      <c r="E703" s="597"/>
      <c r="F703" s="597"/>
      <c r="G703" s="597"/>
      <c r="H703" s="597"/>
      <c r="I703" s="597"/>
      <c r="J703" s="597"/>
      <c r="K703" s="597"/>
      <c r="L703" s="597"/>
      <c r="M703" s="597"/>
      <c r="N703" s="597"/>
      <c r="O703" s="597"/>
      <c r="P703" s="597"/>
      <c r="Q703" s="597"/>
      <c r="R703" s="597"/>
      <c r="S703" s="597"/>
      <c r="T703" s="592"/>
      <c r="U703" s="592"/>
      <c r="V703" s="592"/>
      <c r="W703" s="592"/>
      <c r="X703" s="592"/>
      <c r="Y703" s="592"/>
      <c r="Z703" s="592"/>
      <c r="AA703" s="592"/>
      <c r="AB703" s="592"/>
      <c r="AC703" s="592"/>
      <c r="AD703" s="592"/>
      <c r="AE703" s="592"/>
      <c r="AF703" s="592"/>
      <c r="AG703" s="592"/>
      <c r="AH703" s="592"/>
      <c r="AI703" s="592"/>
      <c r="AJ703" s="592"/>
      <c r="AK703" s="592"/>
      <c r="AL703" s="592"/>
      <c r="AM703" s="592"/>
      <c r="AN703" s="592"/>
      <c r="AO703" s="593"/>
    </row>
    <row r="704" spans="2:41" ht="12.75" customHeight="1">
      <c r="B704" s="597"/>
      <c r="C704" s="597"/>
      <c r="D704" s="597"/>
      <c r="E704" s="597"/>
      <c r="F704" s="597"/>
      <c r="G704" s="597"/>
      <c r="H704" s="597"/>
      <c r="I704" s="597"/>
      <c r="J704" s="597"/>
      <c r="K704" s="597"/>
      <c r="L704" s="597"/>
      <c r="M704" s="597"/>
      <c r="N704" s="597"/>
      <c r="O704" s="597"/>
      <c r="P704" s="597"/>
      <c r="Q704" s="597"/>
      <c r="R704" s="597"/>
      <c r="S704" s="597"/>
      <c r="T704" s="592"/>
      <c r="U704" s="592"/>
      <c r="V704" s="592"/>
      <c r="W704" s="592"/>
      <c r="X704" s="592"/>
      <c r="Y704" s="592"/>
      <c r="Z704" s="592"/>
      <c r="AA704" s="592"/>
      <c r="AB704" s="592"/>
      <c r="AC704" s="592"/>
      <c r="AD704" s="592"/>
      <c r="AE704" s="592"/>
      <c r="AF704" s="592"/>
      <c r="AG704" s="592"/>
      <c r="AH704" s="592"/>
      <c r="AI704" s="592"/>
      <c r="AJ704" s="592"/>
      <c r="AK704" s="592"/>
      <c r="AL704" s="592"/>
      <c r="AM704" s="592"/>
      <c r="AN704" s="592"/>
      <c r="AO704" s="593"/>
    </row>
    <row r="705" spans="2:41" ht="12.75" customHeight="1">
      <c r="B705" s="597"/>
      <c r="C705" s="597"/>
      <c r="D705" s="597"/>
      <c r="E705" s="597"/>
      <c r="F705" s="597"/>
      <c r="G705" s="597"/>
      <c r="H705" s="597"/>
      <c r="I705" s="597"/>
      <c r="J705" s="597"/>
      <c r="K705" s="597"/>
      <c r="L705" s="597"/>
      <c r="M705" s="597"/>
      <c r="N705" s="597"/>
      <c r="O705" s="597"/>
      <c r="P705" s="597"/>
      <c r="Q705" s="597"/>
      <c r="R705" s="597"/>
      <c r="S705" s="597"/>
      <c r="T705" s="592"/>
      <c r="U705" s="592"/>
      <c r="V705" s="592"/>
      <c r="W705" s="592"/>
      <c r="X705" s="592"/>
      <c r="Y705" s="592"/>
      <c r="Z705" s="592"/>
      <c r="AA705" s="592"/>
      <c r="AB705" s="592"/>
      <c r="AC705" s="592"/>
      <c r="AD705" s="592"/>
      <c r="AE705" s="592"/>
      <c r="AF705" s="592"/>
      <c r="AG705" s="592"/>
      <c r="AH705" s="592"/>
      <c r="AI705" s="592"/>
      <c r="AJ705" s="592"/>
      <c r="AK705" s="592"/>
      <c r="AL705" s="592"/>
      <c r="AM705" s="592"/>
      <c r="AN705" s="592"/>
      <c r="AO705" s="593"/>
    </row>
    <row r="706" spans="2:41" ht="12.75" customHeight="1">
      <c r="B706" s="597"/>
      <c r="C706" s="597"/>
      <c r="D706" s="597"/>
      <c r="E706" s="597"/>
      <c r="F706" s="597"/>
      <c r="G706" s="597"/>
      <c r="H706" s="597"/>
      <c r="I706" s="597"/>
      <c r="J706" s="597"/>
      <c r="K706" s="597"/>
      <c r="L706" s="597"/>
      <c r="M706" s="597"/>
      <c r="N706" s="597"/>
      <c r="O706" s="597"/>
      <c r="P706" s="597"/>
      <c r="Q706" s="597"/>
      <c r="R706" s="597"/>
      <c r="S706" s="597"/>
      <c r="T706" s="592"/>
      <c r="U706" s="592"/>
      <c r="V706" s="592"/>
      <c r="W706" s="592"/>
      <c r="X706" s="592"/>
      <c r="Y706" s="592"/>
      <c r="Z706" s="592"/>
      <c r="AA706" s="592"/>
      <c r="AB706" s="592"/>
      <c r="AC706" s="592"/>
      <c r="AD706" s="592"/>
      <c r="AE706" s="592"/>
      <c r="AF706" s="592"/>
      <c r="AG706" s="592"/>
      <c r="AH706" s="592"/>
      <c r="AI706" s="592"/>
      <c r="AJ706" s="592"/>
      <c r="AK706" s="592"/>
      <c r="AL706" s="592"/>
      <c r="AM706" s="592"/>
      <c r="AN706" s="592"/>
      <c r="AO706" s="593"/>
    </row>
    <row r="707" spans="2:41" ht="12.75" customHeight="1">
      <c r="B707" s="597"/>
      <c r="C707" s="597"/>
      <c r="D707" s="597"/>
      <c r="E707" s="597"/>
      <c r="F707" s="597"/>
      <c r="G707" s="597"/>
      <c r="H707" s="597"/>
      <c r="I707" s="597"/>
      <c r="J707" s="597"/>
      <c r="K707" s="597"/>
      <c r="L707" s="597"/>
      <c r="M707" s="597"/>
      <c r="N707" s="597"/>
      <c r="O707" s="597"/>
      <c r="P707" s="597"/>
      <c r="Q707" s="597"/>
      <c r="R707" s="597"/>
      <c r="S707" s="597"/>
      <c r="T707" s="592"/>
      <c r="U707" s="592"/>
      <c r="V707" s="592"/>
      <c r="W707" s="592"/>
      <c r="X707" s="592"/>
      <c r="Y707" s="592"/>
      <c r="Z707" s="592"/>
      <c r="AA707" s="592"/>
      <c r="AB707" s="592"/>
      <c r="AC707" s="592"/>
      <c r="AD707" s="592"/>
      <c r="AE707" s="592"/>
      <c r="AF707" s="592"/>
      <c r="AG707" s="592"/>
      <c r="AH707" s="592"/>
      <c r="AI707" s="592"/>
      <c r="AJ707" s="592"/>
      <c r="AK707" s="592"/>
      <c r="AL707" s="592"/>
      <c r="AM707" s="592"/>
      <c r="AN707" s="592"/>
      <c r="AO707" s="593"/>
    </row>
    <row r="708" spans="2:41" ht="12.75" customHeight="1">
      <c r="B708" s="597"/>
      <c r="C708" s="597"/>
      <c r="D708" s="597"/>
      <c r="E708" s="597"/>
      <c r="F708" s="597"/>
      <c r="G708" s="597"/>
      <c r="H708" s="597"/>
      <c r="I708" s="597"/>
      <c r="J708" s="597"/>
      <c r="K708" s="597"/>
      <c r="L708" s="597"/>
      <c r="M708" s="597"/>
      <c r="N708" s="597"/>
      <c r="O708" s="597"/>
      <c r="P708" s="597"/>
      <c r="Q708" s="597"/>
      <c r="R708" s="597"/>
      <c r="S708" s="597"/>
      <c r="T708" s="592"/>
      <c r="U708" s="592"/>
      <c r="V708" s="592"/>
      <c r="W708" s="592"/>
      <c r="X708" s="592"/>
      <c r="Y708" s="592"/>
      <c r="Z708" s="592"/>
      <c r="AA708" s="592"/>
      <c r="AB708" s="592"/>
      <c r="AC708" s="592"/>
      <c r="AD708" s="592"/>
      <c r="AE708" s="592"/>
      <c r="AF708" s="592"/>
      <c r="AG708" s="592"/>
      <c r="AH708" s="592"/>
      <c r="AI708" s="592"/>
      <c r="AJ708" s="592"/>
      <c r="AK708" s="592"/>
      <c r="AL708" s="592"/>
      <c r="AM708" s="592"/>
      <c r="AN708" s="592"/>
      <c r="AO708" s="593"/>
    </row>
    <row r="709" spans="2:41" ht="12.75" customHeight="1">
      <c r="B709" s="597"/>
      <c r="C709" s="597"/>
      <c r="D709" s="597"/>
      <c r="E709" s="597"/>
      <c r="F709" s="597"/>
      <c r="G709" s="597"/>
      <c r="H709" s="597"/>
      <c r="I709" s="597"/>
      <c r="J709" s="597"/>
      <c r="K709" s="597"/>
      <c r="L709" s="597"/>
      <c r="M709" s="597"/>
      <c r="N709" s="597"/>
      <c r="O709" s="597"/>
      <c r="P709" s="597"/>
      <c r="Q709" s="597"/>
      <c r="R709" s="597"/>
      <c r="S709" s="597"/>
      <c r="T709" s="592"/>
      <c r="U709" s="592"/>
      <c r="V709" s="592"/>
      <c r="W709" s="592"/>
      <c r="X709" s="592"/>
      <c r="Y709" s="592"/>
      <c r="Z709" s="592"/>
      <c r="AA709" s="592"/>
      <c r="AB709" s="592"/>
      <c r="AC709" s="592"/>
      <c r="AD709" s="592"/>
      <c r="AE709" s="592"/>
      <c r="AF709" s="592"/>
      <c r="AG709" s="592"/>
      <c r="AH709" s="592"/>
      <c r="AI709" s="592"/>
      <c r="AJ709" s="592"/>
      <c r="AK709" s="592"/>
      <c r="AL709" s="592"/>
      <c r="AM709" s="592"/>
      <c r="AN709" s="592"/>
      <c r="AO709" s="593"/>
    </row>
    <row r="710" spans="2:41" ht="12.75" customHeight="1">
      <c r="B710" s="597"/>
      <c r="C710" s="597"/>
      <c r="D710" s="597"/>
      <c r="E710" s="597"/>
      <c r="F710" s="597"/>
      <c r="G710" s="597"/>
      <c r="H710" s="597"/>
      <c r="I710" s="597"/>
      <c r="J710" s="597"/>
      <c r="K710" s="597"/>
      <c r="L710" s="597"/>
      <c r="M710" s="597"/>
      <c r="N710" s="597"/>
      <c r="O710" s="597"/>
      <c r="P710" s="597"/>
      <c r="Q710" s="597"/>
      <c r="R710" s="597"/>
      <c r="S710" s="597"/>
      <c r="T710" s="592"/>
      <c r="U710" s="592"/>
      <c r="V710" s="592"/>
      <c r="W710" s="592"/>
      <c r="X710" s="592"/>
      <c r="Y710" s="592"/>
      <c r="Z710" s="592"/>
      <c r="AA710" s="592"/>
      <c r="AB710" s="592"/>
      <c r="AC710" s="592"/>
      <c r="AD710" s="592"/>
      <c r="AE710" s="592"/>
      <c r="AF710" s="592"/>
      <c r="AG710" s="592"/>
      <c r="AH710" s="592"/>
      <c r="AI710" s="592"/>
      <c r="AJ710" s="592"/>
      <c r="AK710" s="592"/>
      <c r="AL710" s="592"/>
      <c r="AM710" s="592"/>
      <c r="AN710" s="592"/>
      <c r="AO710" s="593"/>
    </row>
    <row r="711" spans="2:41" ht="12.75" customHeight="1">
      <c r="B711" s="597"/>
      <c r="C711" s="597"/>
      <c r="D711" s="597"/>
      <c r="E711" s="597"/>
      <c r="F711" s="597"/>
      <c r="G711" s="597"/>
      <c r="H711" s="597"/>
      <c r="I711" s="597"/>
      <c r="J711" s="597"/>
      <c r="K711" s="597"/>
      <c r="L711" s="597"/>
      <c r="M711" s="597"/>
      <c r="N711" s="597"/>
      <c r="O711" s="597"/>
      <c r="P711" s="597"/>
      <c r="Q711" s="597"/>
      <c r="R711" s="597"/>
      <c r="S711" s="597"/>
      <c r="T711" s="592"/>
      <c r="U711" s="592"/>
      <c r="V711" s="592"/>
      <c r="W711" s="592"/>
      <c r="X711" s="592"/>
      <c r="Y711" s="592"/>
      <c r="Z711" s="592"/>
      <c r="AA711" s="592"/>
      <c r="AB711" s="592"/>
      <c r="AC711" s="592"/>
      <c r="AD711" s="592"/>
      <c r="AE711" s="592"/>
      <c r="AF711" s="592"/>
      <c r="AG711" s="592"/>
      <c r="AH711" s="592"/>
      <c r="AI711" s="592"/>
      <c r="AJ711" s="592"/>
      <c r="AK711" s="592"/>
      <c r="AL711" s="592"/>
      <c r="AM711" s="592"/>
      <c r="AN711" s="592"/>
      <c r="AO711" s="593"/>
    </row>
    <row r="712" spans="2:41" ht="12.75" customHeight="1">
      <c r="B712" s="597"/>
      <c r="C712" s="597"/>
      <c r="D712" s="597"/>
      <c r="E712" s="597"/>
      <c r="F712" s="597"/>
      <c r="G712" s="597"/>
      <c r="H712" s="597"/>
      <c r="I712" s="597"/>
      <c r="J712" s="597"/>
      <c r="K712" s="597"/>
      <c r="L712" s="597"/>
      <c r="M712" s="597"/>
      <c r="N712" s="597"/>
      <c r="O712" s="597"/>
      <c r="P712" s="597"/>
      <c r="Q712" s="597"/>
      <c r="R712" s="597"/>
      <c r="S712" s="597"/>
      <c r="T712" s="592"/>
      <c r="U712" s="592"/>
      <c r="V712" s="592"/>
      <c r="W712" s="592"/>
      <c r="X712" s="592"/>
      <c r="Y712" s="592"/>
      <c r="Z712" s="592"/>
      <c r="AA712" s="592"/>
      <c r="AB712" s="592"/>
      <c r="AC712" s="592"/>
      <c r="AD712" s="592"/>
      <c r="AE712" s="592"/>
      <c r="AF712" s="592"/>
      <c r="AG712" s="592"/>
      <c r="AH712" s="592"/>
      <c r="AI712" s="592"/>
      <c r="AJ712" s="592"/>
      <c r="AK712" s="592"/>
      <c r="AL712" s="592"/>
      <c r="AM712" s="592"/>
      <c r="AN712" s="592"/>
      <c r="AO712" s="593"/>
    </row>
    <row r="713" spans="2:41" ht="12.75" customHeight="1">
      <c r="B713" s="597"/>
      <c r="C713" s="597"/>
      <c r="D713" s="597"/>
      <c r="E713" s="597"/>
      <c r="F713" s="597"/>
      <c r="G713" s="597"/>
      <c r="H713" s="597"/>
      <c r="I713" s="597"/>
      <c r="J713" s="597"/>
      <c r="K713" s="597"/>
      <c r="L713" s="597"/>
      <c r="M713" s="597"/>
      <c r="N713" s="597"/>
      <c r="O713" s="597"/>
      <c r="P713" s="597"/>
      <c r="Q713" s="597"/>
      <c r="R713" s="597"/>
      <c r="S713" s="597"/>
      <c r="T713" s="592"/>
      <c r="U713" s="592"/>
      <c r="V713" s="592"/>
      <c r="W713" s="592"/>
      <c r="X713" s="592"/>
      <c r="Y713" s="592"/>
      <c r="Z713" s="592"/>
      <c r="AA713" s="592"/>
      <c r="AB713" s="592"/>
      <c r="AC713" s="592"/>
      <c r="AD713" s="592"/>
      <c r="AE713" s="592"/>
      <c r="AF713" s="592"/>
      <c r="AG713" s="592"/>
      <c r="AH713" s="592"/>
      <c r="AI713" s="592"/>
      <c r="AJ713" s="592"/>
      <c r="AK713" s="592"/>
      <c r="AL713" s="592"/>
      <c r="AM713" s="592"/>
      <c r="AN713" s="592"/>
      <c r="AO713" s="593"/>
    </row>
    <row r="714" spans="2:41" ht="12.75" customHeight="1">
      <c r="B714" s="597"/>
      <c r="C714" s="597"/>
      <c r="D714" s="597"/>
      <c r="E714" s="597"/>
      <c r="F714" s="597"/>
      <c r="G714" s="597"/>
      <c r="H714" s="597"/>
      <c r="I714" s="597"/>
      <c r="J714" s="597"/>
      <c r="K714" s="597"/>
      <c r="L714" s="597"/>
      <c r="M714" s="597"/>
      <c r="N714" s="597"/>
      <c r="O714" s="597"/>
      <c r="P714" s="597"/>
      <c r="Q714" s="597"/>
      <c r="R714" s="597"/>
      <c r="S714" s="597"/>
      <c r="T714" s="592"/>
      <c r="U714" s="592"/>
      <c r="V714" s="592"/>
      <c r="W714" s="592"/>
      <c r="X714" s="592"/>
      <c r="Y714" s="592"/>
      <c r="Z714" s="592"/>
      <c r="AA714" s="592"/>
      <c r="AB714" s="592"/>
      <c r="AC714" s="592"/>
      <c r="AD714" s="592"/>
      <c r="AE714" s="592"/>
      <c r="AF714" s="592"/>
      <c r="AG714" s="592"/>
      <c r="AH714" s="592"/>
      <c r="AI714" s="592"/>
      <c r="AJ714" s="592"/>
      <c r="AK714" s="592"/>
      <c r="AL714" s="592"/>
      <c r="AM714" s="592"/>
      <c r="AN714" s="592"/>
      <c r="AO714" s="593"/>
    </row>
    <row r="715" spans="2:41" ht="12.75" customHeight="1">
      <c r="B715" s="597"/>
      <c r="C715" s="597"/>
      <c r="D715" s="597"/>
      <c r="E715" s="597"/>
      <c r="F715" s="597"/>
      <c r="G715" s="597"/>
      <c r="H715" s="597"/>
      <c r="I715" s="597"/>
      <c r="J715" s="597"/>
      <c r="K715" s="597"/>
      <c r="L715" s="597"/>
      <c r="M715" s="597"/>
      <c r="N715" s="597"/>
      <c r="O715" s="597"/>
      <c r="P715" s="597"/>
      <c r="Q715" s="597"/>
      <c r="R715" s="597"/>
      <c r="S715" s="597"/>
      <c r="T715" s="592"/>
      <c r="U715" s="592"/>
      <c r="V715" s="592"/>
      <c r="W715" s="592"/>
      <c r="X715" s="592"/>
      <c r="Y715" s="592"/>
      <c r="Z715" s="592"/>
      <c r="AA715" s="592"/>
      <c r="AB715" s="592"/>
      <c r="AC715" s="592"/>
      <c r="AD715" s="592"/>
      <c r="AE715" s="592"/>
      <c r="AF715" s="592"/>
      <c r="AG715" s="592"/>
      <c r="AH715" s="592"/>
      <c r="AI715" s="592"/>
      <c r="AJ715" s="592"/>
      <c r="AK715" s="592"/>
      <c r="AL715" s="592"/>
      <c r="AM715" s="592"/>
      <c r="AN715" s="592"/>
      <c r="AO715" s="593"/>
    </row>
    <row r="716" spans="2:41" ht="12.75" customHeight="1">
      <c r="B716" s="597"/>
      <c r="C716" s="597"/>
      <c r="D716" s="597"/>
      <c r="E716" s="597"/>
      <c r="F716" s="597"/>
      <c r="G716" s="597"/>
      <c r="H716" s="597"/>
      <c r="I716" s="597"/>
      <c r="J716" s="597"/>
      <c r="K716" s="597"/>
      <c r="L716" s="597"/>
      <c r="M716" s="597"/>
      <c r="N716" s="597"/>
      <c r="O716" s="597"/>
      <c r="P716" s="597"/>
      <c r="Q716" s="597"/>
      <c r="R716" s="597"/>
      <c r="S716" s="597"/>
      <c r="T716" s="592"/>
      <c r="U716" s="592"/>
      <c r="V716" s="592"/>
      <c r="W716" s="592"/>
      <c r="X716" s="592"/>
      <c r="Y716" s="592"/>
      <c r="Z716" s="592"/>
      <c r="AA716" s="592"/>
      <c r="AB716" s="592"/>
      <c r="AC716" s="592"/>
      <c r="AD716" s="592"/>
      <c r="AE716" s="592"/>
      <c r="AF716" s="592"/>
      <c r="AG716" s="592"/>
      <c r="AH716" s="592"/>
      <c r="AI716" s="592"/>
      <c r="AJ716" s="592"/>
      <c r="AK716" s="592"/>
      <c r="AL716" s="592"/>
      <c r="AM716" s="592"/>
      <c r="AN716" s="592"/>
      <c r="AO716" s="593"/>
    </row>
    <row r="717" spans="2:41" ht="12.75" customHeight="1">
      <c r="B717" s="597"/>
      <c r="C717" s="597"/>
      <c r="D717" s="597"/>
      <c r="E717" s="597"/>
      <c r="F717" s="597"/>
      <c r="G717" s="597"/>
      <c r="H717" s="597"/>
      <c r="I717" s="597"/>
      <c r="J717" s="597"/>
      <c r="K717" s="597"/>
      <c r="L717" s="597"/>
      <c r="M717" s="597"/>
      <c r="N717" s="597"/>
      <c r="O717" s="597"/>
      <c r="P717" s="597"/>
      <c r="Q717" s="597"/>
      <c r="R717" s="597"/>
      <c r="S717" s="597"/>
      <c r="T717" s="592"/>
      <c r="U717" s="592"/>
      <c r="V717" s="592"/>
      <c r="W717" s="592"/>
      <c r="X717" s="592"/>
      <c r="Y717" s="592"/>
      <c r="Z717" s="592"/>
      <c r="AA717" s="592"/>
      <c r="AB717" s="592"/>
      <c r="AC717" s="592"/>
      <c r="AD717" s="592"/>
      <c r="AE717" s="592"/>
      <c r="AF717" s="592"/>
      <c r="AG717" s="592"/>
      <c r="AH717" s="592"/>
      <c r="AI717" s="592"/>
      <c r="AJ717" s="592"/>
      <c r="AK717" s="592"/>
      <c r="AL717" s="592"/>
      <c r="AM717" s="592"/>
      <c r="AN717" s="592"/>
      <c r="AO717" s="593"/>
    </row>
    <row r="718" spans="2:41" ht="12.75" customHeight="1">
      <c r="B718" s="597"/>
      <c r="C718" s="597"/>
      <c r="D718" s="597"/>
      <c r="E718" s="597"/>
      <c r="F718" s="597"/>
      <c r="G718" s="597"/>
      <c r="H718" s="597"/>
      <c r="I718" s="597"/>
      <c r="J718" s="597"/>
      <c r="K718" s="597"/>
      <c r="L718" s="597"/>
      <c r="M718" s="597"/>
      <c r="N718" s="597"/>
      <c r="O718" s="597"/>
      <c r="P718" s="597"/>
      <c r="Q718" s="597"/>
      <c r="R718" s="597"/>
      <c r="S718" s="597"/>
      <c r="T718" s="592"/>
      <c r="U718" s="592"/>
      <c r="V718" s="592"/>
      <c r="W718" s="592"/>
      <c r="X718" s="592"/>
      <c r="Y718" s="592"/>
      <c r="Z718" s="592"/>
      <c r="AA718" s="592"/>
      <c r="AB718" s="592"/>
      <c r="AC718" s="592"/>
      <c r="AD718" s="592"/>
      <c r="AE718" s="592"/>
      <c r="AF718" s="592"/>
      <c r="AG718" s="592"/>
      <c r="AH718" s="592"/>
      <c r="AI718" s="592"/>
      <c r="AJ718" s="592"/>
      <c r="AK718" s="592"/>
      <c r="AL718" s="592"/>
      <c r="AM718" s="592"/>
      <c r="AN718" s="592"/>
      <c r="AO718" s="593"/>
    </row>
    <row r="719" spans="2:41" ht="12.75" customHeight="1">
      <c r="B719" s="597"/>
      <c r="C719" s="597"/>
      <c r="D719" s="597"/>
      <c r="E719" s="597"/>
      <c r="F719" s="597"/>
      <c r="G719" s="597"/>
      <c r="H719" s="597"/>
      <c r="I719" s="597"/>
      <c r="J719" s="597"/>
      <c r="K719" s="597"/>
      <c r="L719" s="597"/>
      <c r="M719" s="597"/>
      <c r="N719" s="597"/>
      <c r="O719" s="597"/>
      <c r="P719" s="597"/>
      <c r="Q719" s="597"/>
      <c r="R719" s="597"/>
      <c r="S719" s="597"/>
      <c r="T719" s="592"/>
      <c r="U719" s="592"/>
      <c r="V719" s="592"/>
      <c r="W719" s="592"/>
      <c r="X719" s="592"/>
      <c r="Y719" s="592"/>
      <c r="Z719" s="592"/>
      <c r="AA719" s="592"/>
      <c r="AB719" s="592"/>
      <c r="AC719" s="592"/>
      <c r="AD719" s="592"/>
      <c r="AE719" s="592"/>
      <c r="AF719" s="592"/>
      <c r="AG719" s="592"/>
      <c r="AH719" s="592"/>
      <c r="AI719" s="592"/>
      <c r="AJ719" s="592"/>
      <c r="AK719" s="592"/>
      <c r="AL719" s="592"/>
      <c r="AM719" s="592"/>
      <c r="AN719" s="592"/>
      <c r="AO719" s="593"/>
    </row>
    <row r="720" spans="2:41" ht="12.75" customHeight="1">
      <c r="B720" s="597"/>
      <c r="C720" s="597"/>
      <c r="D720" s="597"/>
      <c r="E720" s="597"/>
      <c r="F720" s="597"/>
      <c r="G720" s="597"/>
      <c r="H720" s="597"/>
      <c r="I720" s="597"/>
      <c r="J720" s="597"/>
      <c r="K720" s="597"/>
      <c r="L720" s="597"/>
      <c r="M720" s="597"/>
      <c r="N720" s="597"/>
      <c r="O720" s="597"/>
      <c r="P720" s="597"/>
      <c r="Q720" s="597"/>
      <c r="R720" s="597"/>
      <c r="S720" s="597"/>
      <c r="T720" s="592"/>
      <c r="U720" s="592"/>
      <c r="V720" s="592"/>
      <c r="W720" s="592"/>
      <c r="X720" s="592"/>
      <c r="Y720" s="592"/>
      <c r="Z720" s="592"/>
      <c r="AA720" s="592"/>
      <c r="AB720" s="592"/>
      <c r="AC720" s="592"/>
      <c r="AD720" s="592"/>
      <c r="AE720" s="592"/>
      <c r="AF720" s="592"/>
      <c r="AG720" s="592"/>
      <c r="AH720" s="592"/>
      <c r="AI720" s="592"/>
      <c r="AJ720" s="592"/>
      <c r="AK720" s="592"/>
      <c r="AL720" s="592"/>
      <c r="AM720" s="592"/>
      <c r="AN720" s="592"/>
      <c r="AO720" s="593"/>
    </row>
    <row r="721" spans="2:41" ht="12.75" customHeight="1">
      <c r="B721" s="597"/>
      <c r="C721" s="597"/>
      <c r="D721" s="597"/>
      <c r="E721" s="597"/>
      <c r="F721" s="597"/>
      <c r="G721" s="597"/>
      <c r="H721" s="597"/>
      <c r="I721" s="597"/>
      <c r="J721" s="597"/>
      <c r="K721" s="597"/>
      <c r="L721" s="597"/>
      <c r="M721" s="597"/>
      <c r="N721" s="597"/>
      <c r="O721" s="597"/>
      <c r="P721" s="597"/>
      <c r="Q721" s="597"/>
      <c r="R721" s="597"/>
      <c r="S721" s="597"/>
      <c r="T721" s="592"/>
      <c r="U721" s="592"/>
      <c r="V721" s="592"/>
      <c r="W721" s="592"/>
      <c r="X721" s="592"/>
      <c r="Y721" s="592"/>
      <c r="Z721" s="592"/>
      <c r="AA721" s="592"/>
      <c r="AB721" s="592"/>
      <c r="AC721" s="592"/>
      <c r="AD721" s="592"/>
      <c r="AE721" s="592"/>
      <c r="AF721" s="592"/>
      <c r="AG721" s="592"/>
      <c r="AH721" s="592"/>
      <c r="AI721" s="592"/>
      <c r="AJ721" s="592"/>
      <c r="AK721" s="592"/>
      <c r="AL721" s="592"/>
      <c r="AM721" s="592"/>
      <c r="AN721" s="592"/>
      <c r="AO721" s="593"/>
    </row>
    <row r="722" spans="2:41" ht="12.75" customHeight="1">
      <c r="B722" s="597"/>
      <c r="C722" s="597"/>
      <c r="D722" s="597"/>
      <c r="E722" s="597"/>
      <c r="F722" s="597"/>
      <c r="G722" s="597"/>
      <c r="H722" s="597"/>
      <c r="I722" s="597"/>
      <c r="J722" s="597"/>
      <c r="K722" s="597"/>
      <c r="L722" s="597"/>
      <c r="M722" s="597"/>
      <c r="N722" s="597"/>
      <c r="O722" s="597"/>
      <c r="P722" s="597"/>
      <c r="Q722" s="597"/>
      <c r="R722" s="597"/>
      <c r="S722" s="597"/>
      <c r="T722" s="592"/>
      <c r="U722" s="592"/>
      <c r="V722" s="592"/>
      <c r="W722" s="592"/>
      <c r="X722" s="592"/>
      <c r="Y722" s="592"/>
      <c r="Z722" s="592"/>
      <c r="AA722" s="592"/>
      <c r="AB722" s="592"/>
      <c r="AC722" s="592"/>
      <c r="AD722" s="592"/>
      <c r="AE722" s="592"/>
      <c r="AF722" s="592"/>
      <c r="AG722" s="592"/>
      <c r="AH722" s="592"/>
      <c r="AI722" s="592"/>
      <c r="AJ722" s="592"/>
      <c r="AK722" s="592"/>
      <c r="AL722" s="592"/>
      <c r="AM722" s="592"/>
      <c r="AN722" s="592"/>
      <c r="AO722" s="593"/>
    </row>
    <row r="723" spans="2:41" ht="12.75" customHeight="1">
      <c r="B723" s="597"/>
      <c r="C723" s="597"/>
      <c r="D723" s="597"/>
      <c r="E723" s="597"/>
      <c r="F723" s="597"/>
      <c r="G723" s="597"/>
      <c r="H723" s="597"/>
      <c r="I723" s="597"/>
      <c r="J723" s="597"/>
      <c r="K723" s="597"/>
      <c r="L723" s="597"/>
      <c r="M723" s="597"/>
      <c r="N723" s="597"/>
      <c r="O723" s="597"/>
      <c r="P723" s="597"/>
      <c r="Q723" s="597"/>
      <c r="R723" s="597"/>
      <c r="S723" s="597"/>
      <c r="T723" s="592"/>
      <c r="U723" s="592"/>
      <c r="V723" s="592"/>
      <c r="W723" s="592"/>
      <c r="X723" s="592"/>
      <c r="Y723" s="592"/>
      <c r="Z723" s="592"/>
      <c r="AA723" s="592"/>
      <c r="AB723" s="592"/>
      <c r="AC723" s="592"/>
      <c r="AD723" s="592"/>
      <c r="AE723" s="592"/>
      <c r="AF723" s="592"/>
      <c r="AG723" s="592"/>
      <c r="AH723" s="592"/>
      <c r="AI723" s="592"/>
      <c r="AJ723" s="592"/>
      <c r="AK723" s="592"/>
      <c r="AL723" s="592"/>
      <c r="AM723" s="592"/>
      <c r="AN723" s="592"/>
      <c r="AO723" s="593"/>
    </row>
    <row r="724" spans="2:41" ht="12.75" customHeight="1">
      <c r="B724" s="597"/>
      <c r="C724" s="597"/>
      <c r="D724" s="597"/>
      <c r="E724" s="597"/>
      <c r="F724" s="597"/>
      <c r="G724" s="597"/>
      <c r="H724" s="597"/>
      <c r="I724" s="597"/>
      <c r="J724" s="597"/>
      <c r="K724" s="597"/>
      <c r="L724" s="597"/>
      <c r="M724" s="597"/>
      <c r="N724" s="597"/>
      <c r="O724" s="597"/>
      <c r="P724" s="597"/>
      <c r="Q724" s="597"/>
      <c r="R724" s="597"/>
      <c r="S724" s="597"/>
      <c r="T724" s="592"/>
      <c r="U724" s="592"/>
      <c r="V724" s="592"/>
      <c r="W724" s="592"/>
      <c r="X724" s="592"/>
      <c r="Y724" s="592"/>
      <c r="Z724" s="592"/>
      <c r="AA724" s="592"/>
      <c r="AB724" s="592"/>
      <c r="AC724" s="592"/>
      <c r="AD724" s="592"/>
      <c r="AE724" s="592"/>
      <c r="AF724" s="592"/>
      <c r="AG724" s="592"/>
      <c r="AH724" s="592"/>
      <c r="AI724" s="592"/>
      <c r="AJ724" s="592"/>
      <c r="AK724" s="592"/>
      <c r="AL724" s="592"/>
      <c r="AM724" s="592"/>
      <c r="AN724" s="592"/>
      <c r="AO724" s="593"/>
    </row>
    <row r="725" spans="2:41" ht="12.75" customHeight="1">
      <c r="B725" s="597"/>
      <c r="C725" s="597"/>
      <c r="D725" s="597"/>
      <c r="E725" s="597"/>
      <c r="F725" s="597"/>
      <c r="G725" s="597"/>
      <c r="H725" s="597"/>
      <c r="I725" s="597"/>
      <c r="J725" s="597"/>
      <c r="K725" s="597"/>
      <c r="L725" s="597"/>
      <c r="M725" s="597"/>
      <c r="N725" s="597"/>
      <c r="O725" s="597"/>
      <c r="P725" s="597"/>
      <c r="Q725" s="597"/>
      <c r="R725" s="597"/>
      <c r="S725" s="597"/>
      <c r="T725" s="592"/>
      <c r="U725" s="592"/>
      <c r="V725" s="592"/>
      <c r="W725" s="592"/>
      <c r="X725" s="592"/>
      <c r="Y725" s="592"/>
      <c r="Z725" s="592"/>
      <c r="AA725" s="592"/>
      <c r="AB725" s="592"/>
      <c r="AC725" s="592"/>
      <c r="AD725" s="592"/>
      <c r="AE725" s="592"/>
      <c r="AF725" s="592"/>
      <c r="AG725" s="592"/>
      <c r="AH725" s="592"/>
      <c r="AI725" s="592"/>
      <c r="AJ725" s="592"/>
      <c r="AK725" s="592"/>
      <c r="AL725" s="592"/>
      <c r="AM725" s="592"/>
      <c r="AN725" s="592"/>
      <c r="AO725" s="593"/>
    </row>
    <row r="726" spans="2:41" ht="12.75" customHeight="1">
      <c r="B726" s="597"/>
      <c r="C726" s="597"/>
      <c r="D726" s="597"/>
      <c r="E726" s="597"/>
      <c r="F726" s="597"/>
      <c r="G726" s="597"/>
      <c r="H726" s="597"/>
      <c r="I726" s="597"/>
      <c r="J726" s="597"/>
      <c r="K726" s="597"/>
      <c r="L726" s="597"/>
      <c r="M726" s="597"/>
      <c r="N726" s="597"/>
      <c r="O726" s="597"/>
      <c r="P726" s="597"/>
      <c r="Q726" s="597"/>
      <c r="R726" s="597"/>
      <c r="S726" s="597"/>
      <c r="T726" s="592"/>
      <c r="U726" s="592"/>
      <c r="V726" s="592"/>
      <c r="W726" s="592"/>
      <c r="X726" s="592"/>
      <c r="Y726" s="592"/>
      <c r="Z726" s="592"/>
      <c r="AA726" s="592"/>
      <c r="AB726" s="592"/>
      <c r="AC726" s="592"/>
      <c r="AD726" s="592"/>
      <c r="AE726" s="592"/>
      <c r="AF726" s="592"/>
      <c r="AG726" s="592"/>
      <c r="AH726" s="592"/>
      <c r="AI726" s="592"/>
      <c r="AJ726" s="592"/>
      <c r="AK726" s="592"/>
      <c r="AL726" s="592"/>
      <c r="AM726" s="592"/>
      <c r="AN726" s="592"/>
      <c r="AO726" s="593"/>
    </row>
    <row r="727" spans="2:41" ht="12.75" customHeight="1">
      <c r="B727" s="597"/>
      <c r="C727" s="597"/>
      <c r="D727" s="597"/>
      <c r="E727" s="597"/>
      <c r="F727" s="597"/>
      <c r="G727" s="597"/>
      <c r="H727" s="597"/>
      <c r="I727" s="597"/>
      <c r="J727" s="597"/>
      <c r="K727" s="597"/>
      <c r="L727" s="597"/>
      <c r="M727" s="597"/>
      <c r="N727" s="597"/>
      <c r="O727" s="597"/>
      <c r="P727" s="597"/>
      <c r="Q727" s="597"/>
      <c r="R727" s="597"/>
      <c r="S727" s="597"/>
      <c r="T727" s="592"/>
      <c r="U727" s="592"/>
      <c r="V727" s="592"/>
      <c r="W727" s="592"/>
      <c r="X727" s="592"/>
      <c r="Y727" s="592"/>
      <c r="Z727" s="592"/>
      <c r="AA727" s="592"/>
      <c r="AB727" s="592"/>
      <c r="AC727" s="592"/>
      <c r="AD727" s="592"/>
      <c r="AE727" s="592"/>
      <c r="AF727" s="592"/>
      <c r="AG727" s="592"/>
      <c r="AH727" s="592"/>
      <c r="AI727" s="592"/>
      <c r="AJ727" s="592"/>
      <c r="AK727" s="592"/>
      <c r="AL727" s="592"/>
      <c r="AM727" s="592"/>
      <c r="AN727" s="592"/>
      <c r="AO727" s="593"/>
    </row>
    <row r="728" spans="2:41" ht="12.75" customHeight="1">
      <c r="B728" s="597"/>
      <c r="C728" s="597"/>
      <c r="D728" s="597"/>
      <c r="E728" s="597"/>
      <c r="F728" s="597"/>
      <c r="G728" s="597"/>
      <c r="H728" s="597"/>
      <c r="I728" s="597"/>
      <c r="J728" s="597"/>
      <c r="K728" s="597"/>
      <c r="L728" s="597"/>
      <c r="M728" s="597"/>
      <c r="N728" s="597"/>
      <c r="O728" s="597"/>
      <c r="P728" s="597"/>
      <c r="Q728" s="597"/>
      <c r="R728" s="597"/>
      <c r="S728" s="597"/>
      <c r="T728" s="592"/>
      <c r="U728" s="592"/>
      <c r="V728" s="592"/>
      <c r="W728" s="592"/>
      <c r="X728" s="592"/>
      <c r="Y728" s="592"/>
      <c r="Z728" s="592"/>
      <c r="AA728" s="592"/>
      <c r="AB728" s="592"/>
      <c r="AC728" s="592"/>
      <c r="AD728" s="592"/>
      <c r="AE728" s="592"/>
      <c r="AF728" s="592"/>
      <c r="AG728" s="592"/>
      <c r="AH728" s="592"/>
      <c r="AI728" s="592"/>
      <c r="AJ728" s="592"/>
      <c r="AK728" s="592"/>
      <c r="AL728" s="592"/>
      <c r="AM728" s="592"/>
      <c r="AN728" s="592"/>
      <c r="AO728" s="593"/>
    </row>
    <row r="729" spans="2:41" ht="12.75" customHeight="1">
      <c r="B729" s="597"/>
      <c r="C729" s="597"/>
      <c r="D729" s="597"/>
      <c r="E729" s="597"/>
      <c r="F729" s="597"/>
      <c r="G729" s="597"/>
      <c r="H729" s="597"/>
      <c r="I729" s="597"/>
      <c r="J729" s="597"/>
      <c r="K729" s="597"/>
      <c r="L729" s="597"/>
      <c r="M729" s="597"/>
      <c r="N729" s="597"/>
      <c r="O729" s="597"/>
      <c r="P729" s="597"/>
      <c r="Q729" s="597"/>
      <c r="R729" s="597"/>
      <c r="S729" s="597"/>
      <c r="T729" s="592"/>
      <c r="U729" s="592"/>
      <c r="V729" s="592"/>
      <c r="W729" s="592"/>
      <c r="X729" s="592"/>
      <c r="Y729" s="592"/>
      <c r="Z729" s="592"/>
      <c r="AA729" s="592"/>
      <c r="AB729" s="592"/>
      <c r="AC729" s="592"/>
      <c r="AD729" s="592"/>
      <c r="AE729" s="592"/>
      <c r="AF729" s="592"/>
      <c r="AG729" s="592"/>
      <c r="AH729" s="592"/>
      <c r="AI729" s="592"/>
      <c r="AJ729" s="592"/>
      <c r="AK729" s="592"/>
      <c r="AL729" s="592"/>
      <c r="AM729" s="592"/>
      <c r="AN729" s="592"/>
      <c r="AO729" s="593"/>
    </row>
    <row r="730" spans="2:41" ht="12.75" customHeight="1">
      <c r="B730" s="597"/>
      <c r="C730" s="597"/>
      <c r="D730" s="597"/>
      <c r="E730" s="597"/>
      <c r="F730" s="597"/>
      <c r="G730" s="597"/>
      <c r="H730" s="597"/>
      <c r="I730" s="597"/>
      <c r="J730" s="597"/>
      <c r="K730" s="597"/>
      <c r="L730" s="597"/>
      <c r="M730" s="597"/>
      <c r="N730" s="597"/>
      <c r="O730" s="597"/>
      <c r="P730" s="597"/>
      <c r="Q730" s="597"/>
      <c r="R730" s="597"/>
      <c r="S730" s="597"/>
      <c r="T730" s="592"/>
      <c r="U730" s="592"/>
      <c r="V730" s="592"/>
      <c r="W730" s="592"/>
      <c r="X730" s="592"/>
      <c r="Y730" s="592"/>
      <c r="Z730" s="592"/>
      <c r="AA730" s="592"/>
      <c r="AB730" s="592"/>
      <c r="AC730" s="592"/>
      <c r="AD730" s="592"/>
      <c r="AE730" s="592"/>
      <c r="AF730" s="592"/>
      <c r="AG730" s="592"/>
      <c r="AH730" s="592"/>
      <c r="AI730" s="592"/>
      <c r="AJ730" s="592"/>
      <c r="AK730" s="592"/>
      <c r="AL730" s="592"/>
      <c r="AM730" s="592"/>
      <c r="AN730" s="592"/>
      <c r="AO730" s="593"/>
    </row>
    <row r="731" spans="2:41" ht="12.75" customHeight="1">
      <c r="B731" s="597"/>
      <c r="C731" s="597"/>
      <c r="D731" s="597"/>
      <c r="E731" s="597"/>
      <c r="F731" s="597"/>
      <c r="G731" s="597"/>
      <c r="H731" s="597"/>
      <c r="I731" s="597"/>
      <c r="J731" s="597"/>
      <c r="K731" s="597"/>
      <c r="L731" s="597"/>
      <c r="M731" s="597"/>
      <c r="N731" s="597"/>
      <c r="O731" s="597"/>
      <c r="P731" s="597"/>
      <c r="Q731" s="597"/>
      <c r="R731" s="597"/>
      <c r="S731" s="597"/>
      <c r="T731" s="592"/>
      <c r="U731" s="592"/>
      <c r="V731" s="592"/>
      <c r="W731" s="592"/>
      <c r="X731" s="592"/>
      <c r="Y731" s="592"/>
      <c r="Z731" s="592"/>
      <c r="AA731" s="592"/>
      <c r="AB731" s="592"/>
      <c r="AC731" s="592"/>
      <c r="AD731" s="592"/>
      <c r="AE731" s="592"/>
      <c r="AF731" s="592"/>
      <c r="AG731" s="592"/>
      <c r="AH731" s="592"/>
      <c r="AI731" s="592"/>
      <c r="AJ731" s="592"/>
      <c r="AK731" s="592"/>
      <c r="AL731" s="592"/>
      <c r="AM731" s="592"/>
      <c r="AN731" s="592"/>
      <c r="AO731" s="593"/>
    </row>
    <row r="732" spans="2:41" ht="12.75" customHeight="1">
      <c r="B732" s="597"/>
      <c r="C732" s="597"/>
      <c r="D732" s="597"/>
      <c r="E732" s="597"/>
      <c r="F732" s="597"/>
      <c r="G732" s="597"/>
      <c r="H732" s="597"/>
      <c r="I732" s="597"/>
      <c r="J732" s="597"/>
      <c r="K732" s="597"/>
      <c r="L732" s="597"/>
      <c r="M732" s="597"/>
      <c r="N732" s="597"/>
      <c r="O732" s="597"/>
      <c r="P732" s="597"/>
      <c r="Q732" s="597"/>
      <c r="R732" s="597"/>
      <c r="S732" s="597"/>
      <c r="T732" s="592"/>
      <c r="U732" s="592"/>
      <c r="V732" s="592"/>
      <c r="W732" s="592"/>
      <c r="X732" s="592"/>
      <c r="Y732" s="592"/>
      <c r="Z732" s="592"/>
      <c r="AA732" s="592"/>
      <c r="AB732" s="592"/>
      <c r="AC732" s="592"/>
      <c r="AD732" s="592"/>
      <c r="AE732" s="592"/>
      <c r="AF732" s="592"/>
      <c r="AG732" s="592"/>
      <c r="AH732" s="592"/>
      <c r="AI732" s="592"/>
      <c r="AJ732" s="592"/>
      <c r="AK732" s="592"/>
      <c r="AL732" s="592"/>
      <c r="AM732" s="592"/>
      <c r="AN732" s="592"/>
      <c r="AO732" s="593"/>
    </row>
    <row r="733" spans="2:41" ht="12.75" customHeight="1">
      <c r="B733" s="597"/>
      <c r="C733" s="597"/>
      <c r="D733" s="597"/>
      <c r="E733" s="597"/>
      <c r="F733" s="597"/>
      <c r="G733" s="597"/>
      <c r="H733" s="597"/>
      <c r="I733" s="597"/>
      <c r="J733" s="597"/>
      <c r="K733" s="597"/>
      <c r="L733" s="597"/>
      <c r="M733" s="597"/>
      <c r="N733" s="597"/>
      <c r="O733" s="597"/>
      <c r="P733" s="597"/>
      <c r="Q733" s="597"/>
      <c r="R733" s="597"/>
      <c r="S733" s="597"/>
      <c r="T733" s="592"/>
      <c r="U733" s="592"/>
      <c r="V733" s="592"/>
      <c r="W733" s="592"/>
      <c r="X733" s="592"/>
      <c r="Y733" s="592"/>
      <c r="Z733" s="592"/>
      <c r="AA733" s="592"/>
      <c r="AB733" s="592"/>
      <c r="AC733" s="592"/>
      <c r="AD733" s="592"/>
      <c r="AE733" s="592"/>
      <c r="AF733" s="592"/>
      <c r="AG733" s="592"/>
      <c r="AH733" s="592"/>
      <c r="AI733" s="592"/>
      <c r="AJ733" s="592"/>
      <c r="AK733" s="592"/>
      <c r="AL733" s="592"/>
      <c r="AM733" s="592"/>
      <c r="AN733" s="592"/>
      <c r="AO733" s="593"/>
    </row>
    <row r="734" spans="2:41" ht="12.75" customHeight="1">
      <c r="B734" s="597"/>
      <c r="C734" s="597"/>
      <c r="D734" s="597"/>
      <c r="E734" s="597"/>
      <c r="F734" s="597"/>
      <c r="G734" s="597"/>
      <c r="H734" s="597"/>
      <c r="I734" s="597"/>
      <c r="J734" s="597"/>
      <c r="K734" s="597"/>
      <c r="L734" s="597"/>
      <c r="M734" s="597"/>
      <c r="N734" s="597"/>
      <c r="O734" s="597"/>
      <c r="P734" s="597"/>
      <c r="Q734" s="597"/>
      <c r="R734" s="597"/>
      <c r="S734" s="597"/>
      <c r="T734" s="592"/>
      <c r="U734" s="592"/>
      <c r="V734" s="592"/>
      <c r="W734" s="592"/>
      <c r="X734" s="592"/>
      <c r="Y734" s="592"/>
      <c r="Z734" s="592"/>
      <c r="AA734" s="592"/>
      <c r="AB734" s="592"/>
      <c r="AC734" s="592"/>
      <c r="AD734" s="592"/>
      <c r="AE734" s="592"/>
      <c r="AF734" s="592"/>
      <c r="AG734" s="592"/>
      <c r="AH734" s="592"/>
      <c r="AI734" s="592"/>
      <c r="AJ734" s="592"/>
      <c r="AK734" s="592"/>
      <c r="AL734" s="592"/>
      <c r="AM734" s="592"/>
      <c r="AN734" s="592"/>
      <c r="AO734" s="593"/>
    </row>
    <row r="735" spans="2:41" ht="12.75" customHeight="1">
      <c r="B735" s="597"/>
      <c r="C735" s="597"/>
      <c r="D735" s="597"/>
      <c r="E735" s="597"/>
      <c r="F735" s="597"/>
      <c r="G735" s="597"/>
      <c r="H735" s="597"/>
      <c r="I735" s="597"/>
      <c r="J735" s="597"/>
      <c r="K735" s="597"/>
      <c r="L735" s="597"/>
      <c r="M735" s="597"/>
      <c r="N735" s="597"/>
      <c r="O735" s="597"/>
      <c r="P735" s="597"/>
      <c r="Q735" s="597"/>
      <c r="R735" s="597"/>
      <c r="S735" s="597"/>
      <c r="T735" s="592"/>
      <c r="U735" s="592"/>
      <c r="V735" s="592"/>
      <c r="W735" s="592"/>
      <c r="X735" s="592"/>
      <c r="Y735" s="592"/>
      <c r="Z735" s="592"/>
      <c r="AA735" s="592"/>
      <c r="AB735" s="592"/>
      <c r="AC735" s="592"/>
      <c r="AD735" s="592"/>
      <c r="AE735" s="592"/>
      <c r="AF735" s="592"/>
      <c r="AG735" s="592"/>
      <c r="AH735" s="592"/>
      <c r="AI735" s="592"/>
      <c r="AJ735" s="592"/>
      <c r="AK735" s="592"/>
      <c r="AL735" s="592"/>
      <c r="AM735" s="592"/>
      <c r="AN735" s="592"/>
      <c r="AO735" s="593"/>
    </row>
    <row r="736" spans="2:41" ht="12.75" customHeight="1">
      <c r="B736" s="597"/>
      <c r="C736" s="597"/>
      <c r="D736" s="597"/>
      <c r="E736" s="597"/>
      <c r="F736" s="597"/>
      <c r="G736" s="597"/>
      <c r="H736" s="597"/>
      <c r="I736" s="597"/>
      <c r="J736" s="597"/>
      <c r="K736" s="597"/>
      <c r="L736" s="597"/>
      <c r="M736" s="597"/>
      <c r="N736" s="597"/>
      <c r="O736" s="597"/>
      <c r="P736" s="597"/>
      <c r="Q736" s="597"/>
      <c r="R736" s="597"/>
      <c r="S736" s="597"/>
      <c r="T736" s="592"/>
      <c r="U736" s="592"/>
      <c r="V736" s="592"/>
      <c r="W736" s="592"/>
      <c r="X736" s="592"/>
      <c r="Y736" s="592"/>
      <c r="Z736" s="592"/>
      <c r="AA736" s="592"/>
      <c r="AB736" s="592"/>
      <c r="AC736" s="592"/>
      <c r="AD736" s="592"/>
      <c r="AE736" s="592"/>
      <c r="AF736" s="592"/>
      <c r="AG736" s="592"/>
      <c r="AH736" s="592"/>
      <c r="AI736" s="592"/>
      <c r="AJ736" s="592"/>
      <c r="AK736" s="592"/>
      <c r="AL736" s="592"/>
      <c r="AM736" s="592"/>
      <c r="AN736" s="592"/>
      <c r="AO736" s="593"/>
    </row>
    <row r="737" spans="2:41" ht="12.75" customHeight="1">
      <c r="B737" s="597"/>
      <c r="C737" s="597"/>
      <c r="D737" s="597"/>
      <c r="E737" s="597"/>
      <c r="F737" s="597"/>
      <c r="G737" s="597"/>
      <c r="H737" s="597"/>
      <c r="I737" s="597"/>
      <c r="J737" s="597"/>
      <c r="K737" s="597"/>
      <c r="L737" s="597"/>
      <c r="M737" s="597"/>
      <c r="N737" s="597"/>
      <c r="O737" s="597"/>
      <c r="P737" s="597"/>
      <c r="Q737" s="597"/>
      <c r="R737" s="597"/>
      <c r="S737" s="597"/>
      <c r="T737" s="592"/>
      <c r="U737" s="592"/>
      <c r="V737" s="592"/>
      <c r="W737" s="592"/>
      <c r="X737" s="592"/>
      <c r="Y737" s="592"/>
      <c r="Z737" s="592"/>
      <c r="AA737" s="592"/>
      <c r="AB737" s="592"/>
      <c r="AC737" s="592"/>
      <c r="AD737" s="592"/>
      <c r="AE737" s="592"/>
      <c r="AF737" s="592"/>
      <c r="AG737" s="592"/>
      <c r="AH737" s="592"/>
      <c r="AI737" s="592"/>
      <c r="AJ737" s="592"/>
      <c r="AK737" s="592"/>
      <c r="AL737" s="592"/>
      <c r="AM737" s="592"/>
      <c r="AN737" s="592"/>
      <c r="AO737" s="593"/>
    </row>
    <row r="738" spans="2:41" ht="12.75" customHeight="1">
      <c r="B738" s="597"/>
      <c r="C738" s="597"/>
      <c r="D738" s="597"/>
      <c r="E738" s="597"/>
      <c r="F738" s="597"/>
      <c r="G738" s="597"/>
      <c r="H738" s="597"/>
      <c r="I738" s="597"/>
      <c r="J738" s="597"/>
      <c r="K738" s="597"/>
      <c r="L738" s="597"/>
      <c r="M738" s="597"/>
      <c r="N738" s="597"/>
      <c r="O738" s="597"/>
      <c r="P738" s="597"/>
      <c r="Q738" s="597"/>
      <c r="R738" s="597"/>
      <c r="S738" s="597"/>
      <c r="T738" s="592"/>
      <c r="U738" s="592"/>
      <c r="V738" s="592"/>
      <c r="W738" s="592"/>
      <c r="X738" s="592"/>
      <c r="Y738" s="592"/>
      <c r="Z738" s="592"/>
      <c r="AA738" s="592"/>
      <c r="AB738" s="592"/>
      <c r="AC738" s="592"/>
      <c r="AD738" s="592"/>
      <c r="AE738" s="592"/>
      <c r="AF738" s="592"/>
      <c r="AG738" s="592"/>
      <c r="AH738" s="592"/>
      <c r="AI738" s="592"/>
      <c r="AJ738" s="592"/>
      <c r="AK738" s="592"/>
      <c r="AL738" s="592"/>
      <c r="AM738" s="592"/>
      <c r="AN738" s="592"/>
      <c r="AO738" s="593"/>
    </row>
    <row r="739" spans="2:41" ht="12.75" customHeight="1">
      <c r="B739" s="597"/>
      <c r="C739" s="597"/>
      <c r="D739" s="597"/>
      <c r="E739" s="597"/>
      <c r="F739" s="597"/>
      <c r="G739" s="597"/>
      <c r="H739" s="597"/>
      <c r="I739" s="597"/>
      <c r="J739" s="597"/>
      <c r="K739" s="597"/>
      <c r="L739" s="597"/>
      <c r="M739" s="597"/>
      <c r="N739" s="597"/>
      <c r="O739" s="597"/>
      <c r="P739" s="597"/>
      <c r="Q739" s="597"/>
      <c r="R739" s="597"/>
      <c r="S739" s="597"/>
      <c r="T739" s="592"/>
      <c r="U739" s="592"/>
      <c r="V739" s="592"/>
      <c r="W739" s="592"/>
      <c r="X739" s="592"/>
      <c r="Y739" s="592"/>
      <c r="Z739" s="592"/>
      <c r="AA739" s="592"/>
      <c r="AB739" s="592"/>
      <c r="AC739" s="592"/>
      <c r="AD739" s="592"/>
      <c r="AE739" s="592"/>
      <c r="AF739" s="592"/>
      <c r="AG739" s="592"/>
      <c r="AH739" s="592"/>
      <c r="AI739" s="592"/>
      <c r="AJ739" s="592"/>
      <c r="AK739" s="592"/>
      <c r="AL739" s="592"/>
      <c r="AM739" s="592"/>
      <c r="AN739" s="592"/>
      <c r="AO739" s="593"/>
    </row>
    <row r="740" spans="2:41" ht="12.75" customHeight="1">
      <c r="B740" s="597"/>
      <c r="C740" s="597"/>
      <c r="D740" s="597"/>
      <c r="E740" s="597"/>
      <c r="F740" s="597"/>
      <c r="G740" s="597"/>
      <c r="H740" s="597"/>
      <c r="I740" s="597"/>
      <c r="J740" s="597"/>
      <c r="K740" s="597"/>
      <c r="L740" s="597"/>
      <c r="M740" s="597"/>
      <c r="N740" s="597"/>
      <c r="O740" s="597"/>
      <c r="P740" s="597"/>
      <c r="Q740" s="597"/>
      <c r="R740" s="597"/>
      <c r="S740" s="597"/>
      <c r="T740" s="592"/>
      <c r="U740" s="592"/>
      <c r="V740" s="592"/>
      <c r="W740" s="592"/>
      <c r="X740" s="592"/>
      <c r="Y740" s="592"/>
      <c r="Z740" s="592"/>
      <c r="AA740" s="592"/>
      <c r="AB740" s="592"/>
      <c r="AC740" s="592"/>
      <c r="AD740" s="592"/>
      <c r="AE740" s="592"/>
      <c r="AF740" s="592"/>
      <c r="AG740" s="592"/>
      <c r="AH740" s="592"/>
      <c r="AI740" s="592"/>
      <c r="AJ740" s="592"/>
      <c r="AK740" s="592"/>
      <c r="AL740" s="592"/>
      <c r="AM740" s="592"/>
      <c r="AN740" s="592"/>
      <c r="AO740" s="593"/>
    </row>
    <row r="741" spans="2:41" ht="12.75" customHeight="1">
      <c r="B741" s="597"/>
      <c r="C741" s="597"/>
      <c r="D741" s="597"/>
      <c r="E741" s="597"/>
      <c r="F741" s="597"/>
      <c r="G741" s="597"/>
      <c r="H741" s="597"/>
      <c r="I741" s="597"/>
      <c r="J741" s="597"/>
      <c r="K741" s="597"/>
      <c r="L741" s="597"/>
      <c r="M741" s="597"/>
      <c r="N741" s="597"/>
      <c r="O741" s="597"/>
      <c r="P741" s="597"/>
      <c r="Q741" s="597"/>
      <c r="R741" s="597"/>
      <c r="S741" s="597"/>
      <c r="T741" s="592"/>
      <c r="U741" s="592"/>
      <c r="V741" s="592"/>
      <c r="W741" s="592"/>
      <c r="X741" s="592"/>
      <c r="Y741" s="592"/>
      <c r="Z741" s="592"/>
      <c r="AA741" s="592"/>
      <c r="AB741" s="592"/>
      <c r="AC741" s="592"/>
      <c r="AD741" s="592"/>
      <c r="AE741" s="592"/>
      <c r="AF741" s="592"/>
      <c r="AG741" s="592"/>
      <c r="AH741" s="592"/>
      <c r="AI741" s="592"/>
      <c r="AJ741" s="592"/>
      <c r="AK741" s="592"/>
      <c r="AL741" s="592"/>
      <c r="AM741" s="592"/>
      <c r="AN741" s="592"/>
      <c r="AO741" s="593"/>
    </row>
    <row r="742" spans="2:41" ht="12.75" customHeight="1">
      <c r="B742" s="597"/>
      <c r="C742" s="597"/>
      <c r="D742" s="597"/>
      <c r="E742" s="597"/>
      <c r="F742" s="597"/>
      <c r="G742" s="597"/>
      <c r="H742" s="597"/>
      <c r="I742" s="597"/>
      <c r="J742" s="597"/>
      <c r="K742" s="597"/>
      <c r="L742" s="597"/>
      <c r="M742" s="597"/>
      <c r="N742" s="597"/>
      <c r="O742" s="597"/>
      <c r="P742" s="597"/>
      <c r="Q742" s="597"/>
      <c r="R742" s="597"/>
      <c r="S742" s="597"/>
      <c r="T742" s="592"/>
      <c r="U742" s="592"/>
      <c r="V742" s="592"/>
      <c r="W742" s="592"/>
      <c r="X742" s="592"/>
      <c r="Y742" s="592"/>
      <c r="Z742" s="592"/>
      <c r="AA742" s="592"/>
      <c r="AB742" s="592"/>
      <c r="AC742" s="592"/>
      <c r="AD742" s="592"/>
      <c r="AE742" s="592"/>
      <c r="AF742" s="592"/>
      <c r="AG742" s="592"/>
      <c r="AH742" s="592"/>
      <c r="AI742" s="592"/>
      <c r="AJ742" s="592"/>
      <c r="AK742" s="592"/>
      <c r="AL742" s="592"/>
      <c r="AM742" s="592"/>
      <c r="AN742" s="592"/>
      <c r="AO742" s="593"/>
    </row>
    <row r="743" spans="2:41" ht="12.75" customHeight="1">
      <c r="B743" s="597"/>
      <c r="C743" s="597"/>
      <c r="D743" s="597"/>
      <c r="E743" s="597"/>
      <c r="F743" s="597"/>
      <c r="G743" s="597"/>
      <c r="H743" s="597"/>
      <c r="I743" s="597"/>
      <c r="J743" s="597"/>
      <c r="K743" s="597"/>
      <c r="L743" s="597"/>
      <c r="M743" s="597"/>
      <c r="N743" s="597"/>
      <c r="O743" s="597"/>
      <c r="P743" s="597"/>
      <c r="Q743" s="597"/>
      <c r="R743" s="597"/>
      <c r="S743" s="597"/>
      <c r="T743" s="592"/>
      <c r="U743" s="592"/>
      <c r="V743" s="592"/>
      <c r="W743" s="592"/>
      <c r="X743" s="592"/>
      <c r="Y743" s="592"/>
      <c r="Z743" s="592"/>
      <c r="AA743" s="592"/>
      <c r="AB743" s="592"/>
      <c r="AC743" s="592"/>
      <c r="AD743" s="592"/>
      <c r="AE743" s="592"/>
      <c r="AF743" s="592"/>
      <c r="AG743" s="592"/>
      <c r="AH743" s="592"/>
      <c r="AI743" s="592"/>
      <c r="AJ743" s="592"/>
      <c r="AK743" s="592"/>
      <c r="AL743" s="592"/>
      <c r="AM743" s="592"/>
      <c r="AN743" s="592"/>
      <c r="AO743" s="593"/>
    </row>
    <row r="744" spans="2:41" ht="12.75" customHeight="1">
      <c r="B744" s="597"/>
      <c r="C744" s="597"/>
      <c r="D744" s="597"/>
      <c r="E744" s="597"/>
      <c r="F744" s="597"/>
      <c r="G744" s="597"/>
      <c r="H744" s="597"/>
      <c r="I744" s="597"/>
      <c r="J744" s="597"/>
      <c r="K744" s="597"/>
      <c r="L744" s="597"/>
      <c r="M744" s="597"/>
      <c r="N744" s="597"/>
      <c r="O744" s="597"/>
      <c r="P744" s="597"/>
      <c r="Q744" s="597"/>
      <c r="R744" s="597"/>
      <c r="S744" s="597"/>
      <c r="T744" s="592"/>
      <c r="U744" s="592"/>
      <c r="V744" s="592"/>
      <c r="W744" s="592"/>
      <c r="X744" s="592"/>
      <c r="Y744" s="592"/>
      <c r="Z744" s="592"/>
      <c r="AA744" s="592"/>
      <c r="AB744" s="592"/>
      <c r="AC744" s="592"/>
      <c r="AD744" s="592"/>
      <c r="AE744" s="592"/>
      <c r="AF744" s="592"/>
      <c r="AG744" s="592"/>
      <c r="AH744" s="592"/>
      <c r="AI744" s="592"/>
      <c r="AJ744" s="592"/>
      <c r="AK744" s="592"/>
      <c r="AL744" s="592"/>
      <c r="AM744" s="592"/>
      <c r="AN744" s="592"/>
      <c r="AO744" s="593"/>
    </row>
    <row r="745" spans="2:41" ht="12.75" customHeight="1">
      <c r="B745" s="597"/>
      <c r="C745" s="597"/>
      <c r="D745" s="597"/>
      <c r="E745" s="597"/>
      <c r="F745" s="597"/>
      <c r="G745" s="597"/>
      <c r="H745" s="597"/>
      <c r="I745" s="597"/>
      <c r="J745" s="597"/>
      <c r="K745" s="597"/>
      <c r="L745" s="597"/>
      <c r="M745" s="597"/>
      <c r="N745" s="597"/>
      <c r="O745" s="597"/>
      <c r="P745" s="597"/>
      <c r="Q745" s="597"/>
      <c r="R745" s="597"/>
      <c r="S745" s="597"/>
      <c r="T745" s="592"/>
      <c r="U745" s="592"/>
      <c r="V745" s="592"/>
      <c r="W745" s="592"/>
      <c r="X745" s="592"/>
      <c r="Y745" s="592"/>
      <c r="Z745" s="592"/>
      <c r="AA745" s="592"/>
      <c r="AB745" s="592"/>
      <c r="AC745" s="592"/>
      <c r="AD745" s="592"/>
      <c r="AE745" s="592"/>
      <c r="AF745" s="592"/>
      <c r="AG745" s="592"/>
      <c r="AH745" s="592"/>
      <c r="AI745" s="592"/>
      <c r="AJ745" s="592"/>
      <c r="AK745" s="592"/>
      <c r="AL745" s="592"/>
      <c r="AM745" s="592"/>
      <c r="AN745" s="592"/>
      <c r="AO745" s="593"/>
    </row>
    <row r="746" spans="2:41" ht="12.75" customHeight="1">
      <c r="B746" s="597"/>
      <c r="C746" s="597"/>
      <c r="D746" s="597"/>
      <c r="E746" s="597"/>
      <c r="F746" s="597"/>
      <c r="G746" s="597"/>
      <c r="H746" s="597"/>
      <c r="I746" s="597"/>
      <c r="J746" s="597"/>
      <c r="K746" s="597"/>
      <c r="L746" s="597"/>
      <c r="M746" s="597"/>
      <c r="N746" s="597"/>
      <c r="O746" s="597"/>
      <c r="P746" s="597"/>
      <c r="Q746" s="597"/>
      <c r="R746" s="597"/>
      <c r="S746" s="597"/>
      <c r="T746" s="592"/>
      <c r="U746" s="592"/>
      <c r="V746" s="592"/>
      <c r="W746" s="592"/>
      <c r="X746" s="592"/>
      <c r="Y746" s="592"/>
      <c r="Z746" s="592"/>
      <c r="AA746" s="592"/>
      <c r="AB746" s="592"/>
      <c r="AC746" s="592"/>
      <c r="AD746" s="592"/>
      <c r="AE746" s="592"/>
      <c r="AF746" s="592"/>
      <c r="AG746" s="592"/>
      <c r="AH746" s="592"/>
      <c r="AI746" s="592"/>
      <c r="AJ746" s="592"/>
      <c r="AK746" s="592"/>
      <c r="AL746" s="592"/>
      <c r="AM746" s="592"/>
      <c r="AN746" s="592"/>
      <c r="AO746" s="593"/>
    </row>
    <row r="747" spans="2:41" ht="12.75" customHeight="1">
      <c r="B747" s="597"/>
      <c r="C747" s="597"/>
      <c r="D747" s="597"/>
      <c r="E747" s="597"/>
      <c r="F747" s="597"/>
      <c r="G747" s="597"/>
      <c r="H747" s="597"/>
      <c r="I747" s="597"/>
      <c r="J747" s="597"/>
      <c r="K747" s="597"/>
      <c r="L747" s="597"/>
      <c r="M747" s="597"/>
      <c r="N747" s="597"/>
      <c r="O747" s="597"/>
      <c r="P747" s="597"/>
      <c r="Q747" s="597"/>
      <c r="R747" s="597"/>
      <c r="S747" s="597"/>
      <c r="T747" s="592"/>
      <c r="U747" s="592"/>
      <c r="V747" s="592"/>
      <c r="W747" s="592"/>
      <c r="X747" s="592"/>
      <c r="Y747" s="592"/>
      <c r="Z747" s="592"/>
      <c r="AA747" s="592"/>
      <c r="AB747" s="592"/>
      <c r="AC747" s="592"/>
      <c r="AD747" s="592"/>
      <c r="AE747" s="592"/>
      <c r="AF747" s="592"/>
      <c r="AG747" s="592"/>
      <c r="AH747" s="592"/>
      <c r="AI747" s="592"/>
      <c r="AJ747" s="592"/>
      <c r="AK747" s="592"/>
      <c r="AL747" s="592"/>
      <c r="AM747" s="592"/>
      <c r="AN747" s="592"/>
      <c r="AO747" s="593"/>
    </row>
    <row r="748" spans="2:41" ht="12.75" customHeight="1">
      <c r="B748" s="597"/>
      <c r="C748" s="597"/>
      <c r="D748" s="597"/>
      <c r="E748" s="597"/>
      <c r="F748" s="597"/>
      <c r="G748" s="597"/>
      <c r="H748" s="597"/>
      <c r="I748" s="597"/>
      <c r="J748" s="597"/>
      <c r="K748" s="597"/>
      <c r="L748" s="597"/>
      <c r="M748" s="597"/>
      <c r="N748" s="597"/>
      <c r="O748" s="597"/>
      <c r="P748" s="597"/>
      <c r="Q748" s="597"/>
      <c r="R748" s="597"/>
      <c r="S748" s="597"/>
      <c r="T748" s="592"/>
      <c r="U748" s="592"/>
      <c r="V748" s="592"/>
      <c r="W748" s="592"/>
      <c r="X748" s="592"/>
      <c r="Y748" s="592"/>
      <c r="Z748" s="592"/>
      <c r="AA748" s="592"/>
      <c r="AB748" s="592"/>
      <c r="AC748" s="592"/>
      <c r="AD748" s="592"/>
      <c r="AE748" s="592"/>
      <c r="AF748" s="592"/>
      <c r="AG748" s="592"/>
      <c r="AH748" s="592"/>
      <c r="AI748" s="592"/>
      <c r="AJ748" s="592"/>
      <c r="AK748" s="592"/>
      <c r="AL748" s="592"/>
      <c r="AM748" s="592"/>
      <c r="AN748" s="592"/>
      <c r="AO748" s="593"/>
    </row>
    <row r="749" spans="2:41" ht="12.75" customHeight="1">
      <c r="B749" s="597"/>
      <c r="C749" s="597"/>
      <c r="D749" s="597"/>
      <c r="E749" s="597"/>
      <c r="F749" s="597"/>
      <c r="G749" s="597"/>
      <c r="H749" s="597"/>
      <c r="I749" s="597"/>
      <c r="J749" s="597"/>
      <c r="K749" s="597"/>
      <c r="L749" s="597"/>
      <c r="M749" s="597"/>
      <c r="N749" s="597"/>
      <c r="O749" s="597"/>
      <c r="P749" s="597"/>
      <c r="Q749" s="597"/>
      <c r="R749" s="597"/>
      <c r="S749" s="597"/>
      <c r="T749" s="592"/>
      <c r="U749" s="592"/>
      <c r="V749" s="592"/>
      <c r="W749" s="592"/>
      <c r="X749" s="592"/>
      <c r="Y749" s="592"/>
      <c r="Z749" s="592"/>
      <c r="AA749" s="592"/>
      <c r="AB749" s="592"/>
      <c r="AC749" s="592"/>
      <c r="AD749" s="592"/>
      <c r="AE749" s="592"/>
      <c r="AF749" s="592"/>
      <c r="AG749" s="592"/>
      <c r="AH749" s="592"/>
      <c r="AI749" s="592"/>
      <c r="AJ749" s="592"/>
      <c r="AK749" s="592"/>
      <c r="AL749" s="592"/>
      <c r="AM749" s="592"/>
      <c r="AN749" s="592"/>
      <c r="AO749" s="593"/>
    </row>
    <row r="750" spans="2:41" ht="12.75" customHeight="1">
      <c r="B750" s="597"/>
      <c r="C750" s="597"/>
      <c r="D750" s="597"/>
      <c r="E750" s="597"/>
      <c r="F750" s="597"/>
      <c r="G750" s="597"/>
      <c r="H750" s="597"/>
      <c r="I750" s="597"/>
      <c r="J750" s="597"/>
      <c r="K750" s="597"/>
      <c r="L750" s="597"/>
      <c r="M750" s="597"/>
      <c r="N750" s="597"/>
      <c r="O750" s="597"/>
      <c r="P750" s="597"/>
      <c r="Q750" s="597"/>
      <c r="R750" s="597"/>
      <c r="S750" s="597"/>
      <c r="T750" s="592"/>
      <c r="U750" s="592"/>
      <c r="V750" s="592"/>
      <c r="W750" s="592"/>
      <c r="X750" s="592"/>
      <c r="Y750" s="592"/>
      <c r="Z750" s="592"/>
      <c r="AA750" s="592"/>
      <c r="AB750" s="592"/>
      <c r="AC750" s="592"/>
      <c r="AD750" s="592"/>
      <c r="AE750" s="592"/>
      <c r="AF750" s="592"/>
      <c r="AG750" s="592"/>
      <c r="AH750" s="592"/>
      <c r="AI750" s="592"/>
      <c r="AJ750" s="592"/>
      <c r="AK750" s="592"/>
      <c r="AL750" s="592"/>
      <c r="AM750" s="592"/>
      <c r="AN750" s="592"/>
      <c r="AO750" s="593"/>
    </row>
    <row r="751" spans="2:41" ht="12.75" customHeight="1">
      <c r="B751" s="597"/>
      <c r="C751" s="597"/>
      <c r="D751" s="597"/>
      <c r="E751" s="597"/>
      <c r="F751" s="597"/>
      <c r="G751" s="597"/>
      <c r="H751" s="597"/>
      <c r="I751" s="597"/>
      <c r="J751" s="597"/>
      <c r="K751" s="597"/>
      <c r="L751" s="597"/>
      <c r="M751" s="597"/>
      <c r="N751" s="597"/>
      <c r="O751" s="597"/>
      <c r="P751" s="597"/>
      <c r="Q751" s="597"/>
      <c r="R751" s="597"/>
      <c r="S751" s="597"/>
      <c r="T751" s="592"/>
      <c r="U751" s="592"/>
      <c r="V751" s="592"/>
      <c r="W751" s="592"/>
      <c r="X751" s="592"/>
      <c r="Y751" s="592"/>
      <c r="Z751" s="592"/>
      <c r="AA751" s="592"/>
      <c r="AB751" s="592"/>
      <c r="AC751" s="592"/>
      <c r="AD751" s="592"/>
      <c r="AE751" s="592"/>
      <c r="AF751" s="592"/>
      <c r="AG751" s="592"/>
      <c r="AH751" s="592"/>
      <c r="AI751" s="592"/>
      <c r="AJ751" s="592"/>
      <c r="AK751" s="592"/>
      <c r="AL751" s="592"/>
      <c r="AM751" s="592"/>
      <c r="AN751" s="592"/>
      <c r="AO751" s="593"/>
    </row>
    <row r="752" spans="2:41" ht="12.75" customHeight="1">
      <c r="B752" s="597"/>
      <c r="C752" s="597"/>
      <c r="D752" s="597"/>
      <c r="E752" s="597"/>
      <c r="F752" s="597"/>
      <c r="G752" s="597"/>
      <c r="H752" s="597"/>
      <c r="I752" s="597"/>
      <c r="J752" s="597"/>
      <c r="K752" s="597"/>
      <c r="L752" s="597"/>
      <c r="M752" s="597"/>
      <c r="N752" s="597"/>
      <c r="O752" s="597"/>
      <c r="P752" s="597"/>
      <c r="Q752" s="597"/>
      <c r="R752" s="597"/>
      <c r="S752" s="597"/>
      <c r="T752" s="592"/>
      <c r="U752" s="592"/>
      <c r="V752" s="592"/>
      <c r="W752" s="592"/>
      <c r="X752" s="592"/>
      <c r="Y752" s="592"/>
      <c r="Z752" s="592"/>
      <c r="AA752" s="592"/>
      <c r="AB752" s="592"/>
      <c r="AC752" s="592"/>
      <c r="AD752" s="592"/>
      <c r="AE752" s="592"/>
      <c r="AF752" s="592"/>
      <c r="AG752" s="592"/>
      <c r="AH752" s="592"/>
      <c r="AI752" s="592"/>
      <c r="AJ752" s="592"/>
      <c r="AK752" s="592"/>
      <c r="AL752" s="592"/>
      <c r="AM752" s="592"/>
      <c r="AN752" s="592"/>
      <c r="AO752" s="593"/>
    </row>
    <row r="753" spans="2:41" ht="12.75" customHeight="1">
      <c r="B753" s="597"/>
      <c r="C753" s="597"/>
      <c r="D753" s="597"/>
      <c r="E753" s="597"/>
      <c r="F753" s="597"/>
      <c r="G753" s="597"/>
      <c r="H753" s="597"/>
      <c r="I753" s="597"/>
      <c r="J753" s="597"/>
      <c r="K753" s="597"/>
      <c r="L753" s="597"/>
      <c r="M753" s="597"/>
      <c r="N753" s="597"/>
      <c r="O753" s="597"/>
      <c r="P753" s="597"/>
      <c r="Q753" s="597"/>
      <c r="R753" s="597"/>
      <c r="S753" s="597"/>
      <c r="T753" s="592"/>
      <c r="U753" s="592"/>
      <c r="V753" s="592"/>
      <c r="W753" s="592"/>
      <c r="X753" s="592"/>
      <c r="Y753" s="592"/>
      <c r="Z753" s="592"/>
      <c r="AA753" s="592"/>
      <c r="AB753" s="592"/>
      <c r="AC753" s="592"/>
      <c r="AD753" s="592"/>
      <c r="AE753" s="592"/>
      <c r="AF753" s="592"/>
      <c r="AG753" s="592"/>
      <c r="AH753" s="592"/>
      <c r="AI753" s="592"/>
      <c r="AJ753" s="592"/>
      <c r="AK753" s="592"/>
      <c r="AL753" s="592"/>
      <c r="AM753" s="592"/>
      <c r="AN753" s="592"/>
      <c r="AO753" s="593"/>
    </row>
    <row r="754" spans="2:41" ht="12.75" customHeight="1">
      <c r="B754" s="597"/>
      <c r="C754" s="597"/>
      <c r="D754" s="597"/>
      <c r="E754" s="597"/>
      <c r="F754" s="597"/>
      <c r="G754" s="597"/>
      <c r="H754" s="597"/>
      <c r="I754" s="597"/>
      <c r="J754" s="597"/>
      <c r="K754" s="597"/>
      <c r="L754" s="597"/>
      <c r="M754" s="597"/>
      <c r="N754" s="597"/>
      <c r="O754" s="597"/>
      <c r="P754" s="597"/>
      <c r="Q754" s="597"/>
      <c r="R754" s="597"/>
      <c r="S754" s="597"/>
      <c r="T754" s="592"/>
      <c r="U754" s="592"/>
      <c r="V754" s="592"/>
      <c r="W754" s="592"/>
      <c r="X754" s="592"/>
      <c r="Y754" s="592"/>
      <c r="Z754" s="592"/>
      <c r="AA754" s="592"/>
      <c r="AB754" s="592"/>
      <c r="AC754" s="592"/>
      <c r="AD754" s="592"/>
      <c r="AE754" s="592"/>
      <c r="AF754" s="592"/>
      <c r="AG754" s="592"/>
      <c r="AH754" s="592"/>
      <c r="AI754" s="592"/>
      <c r="AJ754" s="592"/>
      <c r="AK754" s="592"/>
      <c r="AL754" s="592"/>
      <c r="AM754" s="592"/>
      <c r="AN754" s="592"/>
      <c r="AO754" s="593"/>
    </row>
    <row r="755" spans="2:41" ht="12.75" customHeight="1">
      <c r="B755" s="597"/>
      <c r="C755" s="597"/>
      <c r="D755" s="597"/>
      <c r="E755" s="597"/>
      <c r="F755" s="597"/>
      <c r="G755" s="597"/>
      <c r="H755" s="597"/>
      <c r="I755" s="597"/>
      <c r="J755" s="597"/>
      <c r="K755" s="597"/>
      <c r="L755" s="597"/>
      <c r="M755" s="597"/>
      <c r="N755" s="597"/>
      <c r="O755" s="597"/>
      <c r="P755" s="597"/>
      <c r="Q755" s="597"/>
      <c r="R755" s="597"/>
      <c r="S755" s="597"/>
      <c r="T755" s="592"/>
      <c r="U755" s="592"/>
      <c r="V755" s="592"/>
      <c r="W755" s="592"/>
      <c r="X755" s="592"/>
      <c r="Y755" s="592"/>
      <c r="Z755" s="592"/>
      <c r="AA755" s="592"/>
      <c r="AB755" s="592"/>
      <c r="AC755" s="592"/>
      <c r="AD755" s="592"/>
      <c r="AE755" s="592"/>
      <c r="AF755" s="592"/>
      <c r="AG755" s="592"/>
      <c r="AH755" s="592"/>
      <c r="AI755" s="592"/>
      <c r="AJ755" s="592"/>
      <c r="AK755" s="592"/>
      <c r="AL755" s="592"/>
      <c r="AM755" s="592"/>
      <c r="AN755" s="592"/>
      <c r="AO755" s="593"/>
    </row>
    <row r="756" spans="2:41" ht="12.75" customHeight="1">
      <c r="B756" s="597"/>
      <c r="C756" s="597"/>
      <c r="D756" s="597"/>
      <c r="E756" s="597"/>
      <c r="F756" s="597"/>
      <c r="G756" s="597"/>
      <c r="H756" s="597"/>
      <c r="I756" s="597"/>
      <c r="J756" s="597"/>
      <c r="K756" s="597"/>
      <c r="L756" s="597"/>
      <c r="M756" s="597"/>
      <c r="N756" s="597"/>
      <c r="O756" s="597"/>
      <c r="P756" s="597"/>
      <c r="Q756" s="597"/>
      <c r="R756" s="597"/>
      <c r="S756" s="597"/>
      <c r="T756" s="592"/>
      <c r="U756" s="592"/>
      <c r="V756" s="592"/>
      <c r="W756" s="592"/>
      <c r="X756" s="592"/>
      <c r="Y756" s="592"/>
      <c r="Z756" s="592"/>
      <c r="AA756" s="592"/>
      <c r="AB756" s="592"/>
      <c r="AC756" s="592"/>
      <c r="AD756" s="592"/>
      <c r="AE756" s="592"/>
      <c r="AF756" s="592"/>
      <c r="AG756" s="592"/>
      <c r="AH756" s="592"/>
      <c r="AI756" s="592"/>
      <c r="AJ756" s="592"/>
      <c r="AK756" s="592"/>
      <c r="AL756" s="592"/>
      <c r="AM756" s="592"/>
      <c r="AN756" s="592"/>
      <c r="AO756" s="593"/>
    </row>
    <row r="757" spans="2:41" ht="12.75" customHeight="1">
      <c r="B757" s="597"/>
      <c r="C757" s="597"/>
      <c r="D757" s="597"/>
      <c r="E757" s="597"/>
      <c r="F757" s="597"/>
      <c r="G757" s="597"/>
      <c r="H757" s="597"/>
      <c r="I757" s="597"/>
      <c r="J757" s="597"/>
      <c r="K757" s="597"/>
      <c r="L757" s="597"/>
      <c r="M757" s="597"/>
      <c r="N757" s="597"/>
      <c r="O757" s="597"/>
      <c r="P757" s="597"/>
      <c r="Q757" s="597"/>
      <c r="R757" s="597"/>
      <c r="S757" s="597"/>
      <c r="T757" s="592"/>
      <c r="U757" s="592"/>
      <c r="V757" s="592"/>
      <c r="W757" s="592"/>
      <c r="X757" s="592"/>
      <c r="Y757" s="592"/>
      <c r="Z757" s="592"/>
      <c r="AA757" s="592"/>
      <c r="AB757" s="592"/>
      <c r="AC757" s="592"/>
      <c r="AD757" s="592"/>
      <c r="AE757" s="592"/>
      <c r="AF757" s="592"/>
      <c r="AG757" s="592"/>
      <c r="AH757" s="592"/>
      <c r="AI757" s="592"/>
      <c r="AJ757" s="592"/>
      <c r="AK757" s="592"/>
      <c r="AL757" s="592"/>
      <c r="AM757" s="592"/>
      <c r="AN757" s="592"/>
      <c r="AO757" s="593"/>
    </row>
    <row r="758" spans="2:41" ht="12.75" customHeight="1">
      <c r="B758" s="597"/>
      <c r="C758" s="597"/>
      <c r="D758" s="597"/>
      <c r="E758" s="597"/>
      <c r="F758" s="597"/>
      <c r="G758" s="597"/>
      <c r="H758" s="597"/>
      <c r="I758" s="597"/>
      <c r="J758" s="597"/>
      <c r="K758" s="597"/>
      <c r="L758" s="597"/>
      <c r="M758" s="597"/>
      <c r="N758" s="597"/>
      <c r="O758" s="597"/>
      <c r="P758" s="597"/>
      <c r="Q758" s="597"/>
      <c r="R758" s="597"/>
      <c r="S758" s="597"/>
      <c r="T758" s="592"/>
      <c r="U758" s="592"/>
      <c r="V758" s="592"/>
      <c r="W758" s="592"/>
      <c r="X758" s="592"/>
      <c r="Y758" s="592"/>
      <c r="Z758" s="592"/>
      <c r="AA758" s="592"/>
      <c r="AB758" s="592"/>
      <c r="AC758" s="592"/>
      <c r="AD758" s="592"/>
      <c r="AE758" s="592"/>
      <c r="AF758" s="592"/>
      <c r="AG758" s="592"/>
      <c r="AH758" s="592"/>
      <c r="AI758" s="592"/>
      <c r="AJ758" s="592"/>
      <c r="AK758" s="592"/>
      <c r="AL758" s="592"/>
      <c r="AM758" s="592"/>
      <c r="AN758" s="592"/>
      <c r="AO758" s="593"/>
    </row>
    <row r="759" spans="2:41" ht="12.75" customHeight="1">
      <c r="B759" s="597"/>
      <c r="C759" s="597"/>
      <c r="D759" s="597"/>
      <c r="E759" s="597"/>
      <c r="F759" s="597"/>
      <c r="G759" s="597"/>
      <c r="H759" s="597"/>
      <c r="I759" s="597"/>
      <c r="J759" s="597"/>
      <c r="K759" s="597"/>
      <c r="L759" s="597"/>
      <c r="M759" s="597"/>
      <c r="N759" s="597"/>
      <c r="O759" s="597"/>
      <c r="P759" s="597"/>
      <c r="Q759" s="597"/>
      <c r="R759" s="597"/>
      <c r="S759" s="597"/>
      <c r="T759" s="592"/>
      <c r="U759" s="592"/>
      <c r="V759" s="592"/>
      <c r="W759" s="592"/>
      <c r="X759" s="592"/>
      <c r="Y759" s="592"/>
      <c r="Z759" s="592"/>
      <c r="AA759" s="592"/>
      <c r="AB759" s="592"/>
      <c r="AC759" s="592"/>
      <c r="AD759" s="592"/>
      <c r="AE759" s="592"/>
      <c r="AF759" s="592"/>
      <c r="AG759" s="592"/>
      <c r="AH759" s="592"/>
      <c r="AI759" s="592"/>
      <c r="AJ759" s="592"/>
      <c r="AK759" s="592"/>
      <c r="AL759" s="592"/>
      <c r="AM759" s="592"/>
      <c r="AN759" s="592"/>
      <c r="AO759" s="593"/>
    </row>
    <row r="760" spans="2:41" ht="12.75" customHeight="1">
      <c r="B760" s="597"/>
      <c r="C760" s="597"/>
      <c r="D760" s="597"/>
      <c r="E760" s="597"/>
      <c r="F760" s="597"/>
      <c r="G760" s="597"/>
      <c r="H760" s="597"/>
      <c r="I760" s="597"/>
      <c r="J760" s="597"/>
      <c r="K760" s="597"/>
      <c r="L760" s="597"/>
      <c r="M760" s="597"/>
      <c r="N760" s="597"/>
      <c r="O760" s="597"/>
      <c r="P760" s="597"/>
      <c r="Q760" s="597"/>
      <c r="R760" s="597"/>
      <c r="S760" s="597"/>
      <c r="T760" s="592"/>
      <c r="U760" s="592"/>
      <c r="V760" s="592"/>
      <c r="W760" s="592"/>
      <c r="X760" s="592"/>
      <c r="Y760" s="592"/>
      <c r="Z760" s="592"/>
      <c r="AA760" s="592"/>
      <c r="AB760" s="592"/>
      <c r="AC760" s="592"/>
      <c r="AD760" s="592"/>
      <c r="AE760" s="592"/>
      <c r="AF760" s="592"/>
      <c r="AG760" s="592"/>
      <c r="AH760" s="592"/>
      <c r="AI760" s="592"/>
      <c r="AJ760" s="592"/>
      <c r="AK760" s="592"/>
      <c r="AL760" s="592"/>
      <c r="AM760" s="592"/>
      <c r="AN760" s="592"/>
      <c r="AO760" s="593"/>
    </row>
    <row r="761" spans="2:41" ht="12.75" customHeight="1">
      <c r="B761" s="597"/>
      <c r="C761" s="597"/>
      <c r="D761" s="597"/>
      <c r="E761" s="597"/>
      <c r="F761" s="597"/>
      <c r="G761" s="597"/>
      <c r="H761" s="597"/>
      <c r="I761" s="597"/>
      <c r="J761" s="597"/>
      <c r="K761" s="597"/>
      <c r="L761" s="597"/>
      <c r="M761" s="597"/>
      <c r="N761" s="597"/>
      <c r="O761" s="597"/>
      <c r="P761" s="597"/>
      <c r="Q761" s="597"/>
      <c r="R761" s="597"/>
      <c r="S761" s="597"/>
      <c r="T761" s="592"/>
      <c r="U761" s="592"/>
      <c r="V761" s="592"/>
      <c r="W761" s="592"/>
      <c r="X761" s="592"/>
      <c r="Y761" s="592"/>
      <c r="Z761" s="592"/>
      <c r="AA761" s="592"/>
      <c r="AB761" s="592"/>
      <c r="AC761" s="592"/>
      <c r="AD761" s="592"/>
      <c r="AE761" s="592"/>
      <c r="AF761" s="592"/>
      <c r="AG761" s="592"/>
      <c r="AH761" s="592"/>
      <c r="AI761" s="592"/>
      <c r="AJ761" s="592"/>
      <c r="AK761" s="592"/>
      <c r="AL761" s="592"/>
      <c r="AM761" s="592"/>
      <c r="AN761" s="592"/>
      <c r="AO761" s="593"/>
    </row>
    <row r="762" spans="2:41" ht="12.75" customHeight="1">
      <c r="B762" s="597"/>
      <c r="C762" s="597"/>
      <c r="D762" s="597"/>
      <c r="E762" s="597"/>
      <c r="F762" s="597"/>
      <c r="G762" s="597"/>
      <c r="H762" s="597"/>
      <c r="I762" s="597"/>
      <c r="J762" s="597"/>
      <c r="K762" s="597"/>
      <c r="L762" s="597"/>
      <c r="M762" s="597"/>
      <c r="N762" s="597"/>
      <c r="O762" s="597"/>
      <c r="P762" s="597"/>
      <c r="Q762" s="597"/>
      <c r="R762" s="597"/>
      <c r="S762" s="597"/>
      <c r="T762" s="592"/>
      <c r="U762" s="592"/>
      <c r="V762" s="592"/>
      <c r="W762" s="592"/>
      <c r="X762" s="592"/>
      <c r="Y762" s="592"/>
      <c r="Z762" s="592"/>
      <c r="AA762" s="592"/>
      <c r="AB762" s="592"/>
      <c r="AC762" s="592"/>
      <c r="AD762" s="592"/>
      <c r="AE762" s="592"/>
      <c r="AF762" s="592"/>
      <c r="AG762" s="592"/>
      <c r="AH762" s="592"/>
      <c r="AI762" s="592"/>
      <c r="AJ762" s="592"/>
      <c r="AK762" s="592"/>
      <c r="AL762" s="592"/>
      <c r="AM762" s="592"/>
      <c r="AN762" s="592"/>
      <c r="AO762" s="593"/>
    </row>
    <row r="763" spans="2:41" ht="12.75" customHeight="1">
      <c r="B763" s="597"/>
      <c r="C763" s="597"/>
      <c r="D763" s="597"/>
      <c r="E763" s="597"/>
      <c r="F763" s="597"/>
      <c r="G763" s="597"/>
      <c r="H763" s="597"/>
      <c r="I763" s="597"/>
      <c r="J763" s="597"/>
      <c r="K763" s="597"/>
      <c r="L763" s="597"/>
      <c r="M763" s="597"/>
      <c r="N763" s="597"/>
      <c r="O763" s="597"/>
      <c r="P763" s="597"/>
      <c r="Q763" s="597"/>
      <c r="R763" s="597"/>
      <c r="S763" s="597"/>
      <c r="T763" s="592"/>
      <c r="U763" s="592"/>
      <c r="V763" s="592"/>
      <c r="W763" s="592"/>
      <c r="X763" s="592"/>
      <c r="Y763" s="592"/>
      <c r="Z763" s="592"/>
      <c r="AA763" s="592"/>
      <c r="AB763" s="592"/>
      <c r="AC763" s="592"/>
      <c r="AD763" s="592"/>
      <c r="AE763" s="592"/>
      <c r="AF763" s="592"/>
      <c r="AG763" s="592"/>
      <c r="AH763" s="592"/>
      <c r="AI763" s="592"/>
      <c r="AJ763" s="592"/>
      <c r="AK763" s="592"/>
      <c r="AL763" s="592"/>
      <c r="AM763" s="592"/>
      <c r="AN763" s="592"/>
      <c r="AO763" s="593"/>
    </row>
    <row r="764" spans="2:41" ht="12.75" customHeight="1">
      <c r="B764" s="597"/>
      <c r="C764" s="597"/>
      <c r="D764" s="597"/>
      <c r="E764" s="597"/>
      <c r="F764" s="597"/>
      <c r="G764" s="597"/>
      <c r="H764" s="597"/>
      <c r="I764" s="597"/>
      <c r="J764" s="597"/>
      <c r="K764" s="597"/>
      <c r="L764" s="597"/>
      <c r="M764" s="597"/>
      <c r="N764" s="597"/>
      <c r="O764" s="597"/>
      <c r="P764" s="597"/>
      <c r="Q764" s="597"/>
      <c r="R764" s="597"/>
      <c r="S764" s="597"/>
      <c r="T764" s="592"/>
      <c r="U764" s="592"/>
      <c r="V764" s="592"/>
      <c r="W764" s="592"/>
      <c r="X764" s="592"/>
      <c r="Y764" s="592"/>
      <c r="Z764" s="592"/>
      <c r="AA764" s="592"/>
      <c r="AB764" s="592"/>
      <c r="AC764" s="592"/>
      <c r="AD764" s="592"/>
      <c r="AE764" s="592"/>
      <c r="AF764" s="592"/>
      <c r="AG764" s="592"/>
      <c r="AH764" s="592"/>
      <c r="AI764" s="592"/>
      <c r="AJ764" s="592"/>
      <c r="AK764" s="592"/>
      <c r="AL764" s="592"/>
      <c r="AM764" s="592"/>
      <c r="AN764" s="592"/>
      <c r="AO764" s="593"/>
    </row>
    <row r="765" spans="2:41" ht="12.75" customHeight="1">
      <c r="B765" s="597"/>
      <c r="C765" s="597"/>
      <c r="D765" s="597"/>
      <c r="E765" s="597"/>
      <c r="F765" s="597"/>
      <c r="G765" s="597"/>
      <c r="H765" s="597"/>
      <c r="I765" s="597"/>
      <c r="J765" s="597"/>
      <c r="K765" s="597"/>
      <c r="L765" s="597"/>
      <c r="M765" s="597"/>
      <c r="N765" s="597"/>
      <c r="O765" s="597"/>
      <c r="P765" s="597"/>
      <c r="Q765" s="597"/>
      <c r="R765" s="597"/>
      <c r="S765" s="597"/>
      <c r="T765" s="592"/>
      <c r="U765" s="592"/>
      <c r="V765" s="592"/>
      <c r="W765" s="592"/>
      <c r="X765" s="592"/>
      <c r="Y765" s="592"/>
      <c r="Z765" s="592"/>
      <c r="AA765" s="592"/>
      <c r="AB765" s="592"/>
      <c r="AC765" s="592"/>
      <c r="AD765" s="592"/>
      <c r="AE765" s="592"/>
      <c r="AF765" s="592"/>
      <c r="AG765" s="592"/>
      <c r="AH765" s="592"/>
      <c r="AI765" s="592"/>
      <c r="AJ765" s="592"/>
      <c r="AK765" s="592"/>
      <c r="AL765" s="592"/>
      <c r="AM765" s="592"/>
      <c r="AN765" s="592"/>
      <c r="AO765" s="593"/>
    </row>
    <row r="766" spans="2:41" ht="12.75" customHeight="1">
      <c r="B766" s="597"/>
      <c r="C766" s="597"/>
      <c r="D766" s="597"/>
      <c r="E766" s="597"/>
      <c r="F766" s="597"/>
      <c r="G766" s="597"/>
      <c r="H766" s="597"/>
      <c r="I766" s="597"/>
      <c r="J766" s="597"/>
      <c r="K766" s="597"/>
      <c r="L766" s="597"/>
      <c r="M766" s="597"/>
      <c r="N766" s="597"/>
      <c r="O766" s="597"/>
      <c r="P766" s="597"/>
      <c r="Q766" s="597"/>
      <c r="R766" s="597"/>
      <c r="S766" s="597"/>
      <c r="T766" s="592"/>
      <c r="U766" s="592"/>
      <c r="V766" s="592"/>
      <c r="W766" s="592"/>
      <c r="X766" s="592"/>
      <c r="Y766" s="592"/>
      <c r="Z766" s="592"/>
      <c r="AA766" s="592"/>
      <c r="AB766" s="592"/>
      <c r="AC766" s="592"/>
      <c r="AD766" s="592"/>
      <c r="AE766" s="592"/>
      <c r="AF766" s="592"/>
      <c r="AG766" s="592"/>
      <c r="AH766" s="592"/>
      <c r="AI766" s="592"/>
      <c r="AJ766" s="592"/>
      <c r="AK766" s="592"/>
      <c r="AL766" s="592"/>
      <c r="AM766" s="592"/>
      <c r="AN766" s="592"/>
      <c r="AO766" s="593"/>
    </row>
    <row r="767" spans="2:41" ht="12.75" customHeight="1">
      <c r="B767" s="597"/>
      <c r="C767" s="597"/>
      <c r="D767" s="597"/>
      <c r="E767" s="597"/>
      <c r="F767" s="597"/>
      <c r="G767" s="597"/>
      <c r="H767" s="597"/>
      <c r="I767" s="597"/>
      <c r="J767" s="597"/>
      <c r="K767" s="597"/>
      <c r="L767" s="597"/>
      <c r="M767" s="597"/>
      <c r="N767" s="597"/>
      <c r="O767" s="597"/>
      <c r="P767" s="597"/>
      <c r="Q767" s="597"/>
      <c r="R767" s="597"/>
      <c r="S767" s="597"/>
      <c r="T767" s="592"/>
      <c r="U767" s="592"/>
      <c r="V767" s="592"/>
      <c r="W767" s="592"/>
      <c r="X767" s="592"/>
      <c r="Y767" s="592"/>
      <c r="Z767" s="592"/>
      <c r="AA767" s="592"/>
      <c r="AB767" s="592"/>
      <c r="AC767" s="592"/>
      <c r="AD767" s="592"/>
      <c r="AE767" s="592"/>
      <c r="AF767" s="592"/>
      <c r="AG767" s="592"/>
      <c r="AH767" s="592"/>
      <c r="AI767" s="592"/>
      <c r="AJ767" s="592"/>
      <c r="AK767" s="592"/>
      <c r="AL767" s="592"/>
      <c r="AM767" s="592"/>
      <c r="AN767" s="592"/>
      <c r="AO767" s="593"/>
    </row>
    <row r="768" spans="2:41" ht="12.75" customHeight="1">
      <c r="B768" s="597"/>
      <c r="C768" s="597"/>
      <c r="D768" s="597"/>
      <c r="E768" s="597"/>
      <c r="F768" s="597"/>
      <c r="G768" s="597"/>
      <c r="H768" s="597"/>
      <c r="I768" s="597"/>
      <c r="J768" s="597"/>
      <c r="K768" s="597"/>
      <c r="L768" s="597"/>
      <c r="M768" s="597"/>
      <c r="N768" s="597"/>
      <c r="O768" s="597"/>
      <c r="P768" s="597"/>
      <c r="Q768" s="597"/>
      <c r="R768" s="597"/>
      <c r="S768" s="597"/>
      <c r="T768" s="592"/>
      <c r="U768" s="592"/>
      <c r="V768" s="592"/>
      <c r="W768" s="592"/>
      <c r="X768" s="592"/>
      <c r="Y768" s="592"/>
      <c r="Z768" s="592"/>
      <c r="AA768" s="592"/>
      <c r="AB768" s="592"/>
      <c r="AC768" s="592"/>
      <c r="AD768" s="592"/>
      <c r="AE768" s="592"/>
      <c r="AF768" s="592"/>
      <c r="AG768" s="592"/>
      <c r="AH768" s="592"/>
      <c r="AI768" s="592"/>
      <c r="AJ768" s="592"/>
      <c r="AK768" s="592"/>
      <c r="AL768" s="592"/>
      <c r="AM768" s="592"/>
      <c r="AN768" s="592"/>
      <c r="AO768" s="593"/>
    </row>
    <row r="769" spans="2:41" ht="12.75" customHeight="1">
      <c r="B769" s="597"/>
      <c r="C769" s="597"/>
      <c r="D769" s="597"/>
      <c r="E769" s="597"/>
      <c r="F769" s="597"/>
      <c r="G769" s="597"/>
      <c r="H769" s="597"/>
      <c r="I769" s="597"/>
      <c r="J769" s="597"/>
      <c r="K769" s="597"/>
      <c r="L769" s="597"/>
      <c r="M769" s="597"/>
      <c r="N769" s="597"/>
      <c r="O769" s="597"/>
      <c r="P769" s="597"/>
      <c r="Q769" s="597"/>
      <c r="R769" s="597"/>
      <c r="S769" s="597"/>
      <c r="T769" s="592"/>
      <c r="U769" s="592"/>
      <c r="V769" s="592"/>
      <c r="W769" s="592"/>
      <c r="X769" s="592"/>
      <c r="Y769" s="592"/>
      <c r="Z769" s="592"/>
      <c r="AA769" s="592"/>
      <c r="AB769" s="592"/>
      <c r="AC769" s="592"/>
      <c r="AD769" s="592"/>
      <c r="AE769" s="592"/>
      <c r="AF769" s="592"/>
      <c r="AG769" s="592"/>
      <c r="AH769" s="592"/>
      <c r="AI769" s="592"/>
      <c r="AJ769" s="592"/>
      <c r="AK769" s="592"/>
      <c r="AL769" s="592"/>
      <c r="AM769" s="592"/>
      <c r="AN769" s="592"/>
      <c r="AO769" s="593"/>
    </row>
    <row r="770" spans="2:41" ht="12.75" customHeight="1">
      <c r="B770" s="597"/>
      <c r="C770" s="597"/>
      <c r="D770" s="597"/>
      <c r="E770" s="597"/>
      <c r="F770" s="597"/>
      <c r="G770" s="597"/>
      <c r="H770" s="597"/>
      <c r="I770" s="597"/>
      <c r="J770" s="597"/>
      <c r="K770" s="597"/>
      <c r="L770" s="597"/>
      <c r="M770" s="597"/>
      <c r="N770" s="597"/>
      <c r="O770" s="597"/>
      <c r="P770" s="597"/>
      <c r="Q770" s="597"/>
      <c r="R770" s="597"/>
      <c r="S770" s="597"/>
      <c r="T770" s="592"/>
      <c r="U770" s="592"/>
      <c r="V770" s="592"/>
      <c r="W770" s="592"/>
      <c r="X770" s="592"/>
      <c r="Y770" s="592"/>
      <c r="Z770" s="592"/>
      <c r="AA770" s="592"/>
      <c r="AB770" s="592"/>
      <c r="AC770" s="592"/>
      <c r="AD770" s="592"/>
      <c r="AE770" s="592"/>
      <c r="AF770" s="592"/>
      <c r="AG770" s="592"/>
      <c r="AH770" s="592"/>
      <c r="AI770" s="592"/>
      <c r="AJ770" s="592"/>
      <c r="AK770" s="592"/>
      <c r="AL770" s="592"/>
      <c r="AM770" s="592"/>
      <c r="AN770" s="592"/>
      <c r="AO770" s="593"/>
    </row>
    <row r="771" spans="2:41" ht="12.75" customHeight="1">
      <c r="B771" s="597"/>
      <c r="C771" s="597"/>
      <c r="D771" s="597"/>
      <c r="E771" s="597"/>
      <c r="F771" s="597"/>
      <c r="G771" s="597"/>
      <c r="H771" s="597"/>
      <c r="I771" s="597"/>
      <c r="J771" s="597"/>
      <c r="K771" s="597"/>
      <c r="L771" s="597"/>
      <c r="M771" s="597"/>
      <c r="N771" s="597"/>
      <c r="O771" s="597"/>
      <c r="P771" s="597"/>
      <c r="Q771" s="597"/>
      <c r="R771" s="597"/>
      <c r="S771" s="597"/>
      <c r="T771" s="592"/>
      <c r="U771" s="592"/>
      <c r="V771" s="592"/>
      <c r="W771" s="592"/>
      <c r="X771" s="592"/>
      <c r="Y771" s="592"/>
      <c r="Z771" s="592"/>
      <c r="AA771" s="592"/>
      <c r="AB771" s="592"/>
      <c r="AC771" s="592"/>
      <c r="AD771" s="592"/>
      <c r="AE771" s="592"/>
      <c r="AF771" s="592"/>
      <c r="AG771" s="592"/>
      <c r="AH771" s="592"/>
      <c r="AI771" s="592"/>
      <c r="AJ771" s="592"/>
      <c r="AK771" s="592"/>
      <c r="AL771" s="592"/>
      <c r="AM771" s="592"/>
      <c r="AN771" s="592"/>
      <c r="AO771" s="593"/>
    </row>
    <row r="772" spans="2:41" ht="12.75" customHeight="1">
      <c r="B772" s="597"/>
      <c r="C772" s="597"/>
      <c r="D772" s="597"/>
      <c r="E772" s="597"/>
      <c r="F772" s="597"/>
      <c r="G772" s="597"/>
      <c r="H772" s="597"/>
      <c r="I772" s="597"/>
      <c r="J772" s="597"/>
      <c r="K772" s="597"/>
      <c r="L772" s="597"/>
      <c r="M772" s="597"/>
      <c r="N772" s="597"/>
      <c r="O772" s="597"/>
      <c r="P772" s="597"/>
      <c r="Q772" s="597"/>
      <c r="R772" s="597"/>
      <c r="S772" s="597"/>
      <c r="T772" s="592"/>
      <c r="U772" s="592"/>
      <c r="V772" s="592"/>
      <c r="W772" s="592"/>
      <c r="X772" s="592"/>
      <c r="Y772" s="592"/>
      <c r="Z772" s="592"/>
      <c r="AA772" s="592"/>
      <c r="AB772" s="592"/>
      <c r="AC772" s="592"/>
      <c r="AD772" s="592"/>
      <c r="AE772" s="592"/>
      <c r="AF772" s="592"/>
      <c r="AG772" s="592"/>
      <c r="AH772" s="592"/>
      <c r="AI772" s="592"/>
      <c r="AJ772" s="592"/>
      <c r="AK772" s="592"/>
      <c r="AL772" s="592"/>
      <c r="AM772" s="592"/>
      <c r="AN772" s="592"/>
      <c r="AO772" s="593"/>
    </row>
    <row r="773" spans="2:41" ht="12.75" customHeight="1">
      <c r="B773" s="597"/>
      <c r="C773" s="597"/>
      <c r="D773" s="597"/>
      <c r="E773" s="597"/>
      <c r="F773" s="597"/>
      <c r="G773" s="597"/>
      <c r="H773" s="597"/>
      <c r="I773" s="597"/>
      <c r="J773" s="597"/>
      <c r="K773" s="597"/>
      <c r="L773" s="597"/>
      <c r="M773" s="597"/>
      <c r="N773" s="597"/>
      <c r="O773" s="597"/>
      <c r="P773" s="597"/>
      <c r="Q773" s="597"/>
      <c r="R773" s="597"/>
      <c r="S773" s="597"/>
      <c r="T773" s="592"/>
      <c r="U773" s="592"/>
      <c r="V773" s="592"/>
      <c r="W773" s="592"/>
      <c r="X773" s="592"/>
      <c r="Y773" s="592"/>
      <c r="Z773" s="592"/>
      <c r="AA773" s="592"/>
      <c r="AB773" s="592"/>
      <c r="AC773" s="592"/>
      <c r="AD773" s="592"/>
      <c r="AE773" s="592"/>
      <c r="AF773" s="592"/>
      <c r="AG773" s="592"/>
      <c r="AH773" s="592"/>
      <c r="AI773" s="592"/>
      <c r="AJ773" s="592"/>
      <c r="AK773" s="592"/>
      <c r="AL773" s="592"/>
      <c r="AM773" s="592"/>
      <c r="AN773" s="592"/>
      <c r="AO773" s="593"/>
    </row>
    <row r="774" spans="2:41" ht="12.75" customHeight="1">
      <c r="B774" s="597"/>
      <c r="C774" s="597"/>
      <c r="D774" s="597"/>
      <c r="E774" s="597"/>
      <c r="F774" s="597"/>
      <c r="G774" s="597"/>
      <c r="H774" s="597"/>
      <c r="I774" s="597"/>
      <c r="J774" s="597"/>
      <c r="K774" s="597"/>
      <c r="L774" s="597"/>
      <c r="M774" s="597"/>
      <c r="N774" s="597"/>
      <c r="O774" s="597"/>
      <c r="P774" s="597"/>
      <c r="Q774" s="597"/>
      <c r="R774" s="597"/>
      <c r="S774" s="597"/>
      <c r="T774" s="592"/>
      <c r="U774" s="592"/>
      <c r="V774" s="592"/>
      <c r="W774" s="592"/>
      <c r="X774" s="592"/>
      <c r="Y774" s="592"/>
      <c r="Z774" s="592"/>
      <c r="AA774" s="592"/>
      <c r="AB774" s="592"/>
      <c r="AC774" s="592"/>
      <c r="AD774" s="592"/>
      <c r="AE774" s="592"/>
      <c r="AF774" s="592"/>
      <c r="AG774" s="592"/>
      <c r="AH774" s="592"/>
      <c r="AI774" s="592"/>
      <c r="AJ774" s="592"/>
      <c r="AK774" s="592"/>
      <c r="AL774" s="592"/>
      <c r="AM774" s="592"/>
      <c r="AN774" s="592"/>
      <c r="AO774" s="593"/>
    </row>
    <row r="775" spans="2:41" ht="12.75" customHeight="1">
      <c r="B775" s="597"/>
      <c r="C775" s="597"/>
      <c r="D775" s="597"/>
      <c r="E775" s="597"/>
      <c r="F775" s="597"/>
      <c r="G775" s="597"/>
      <c r="H775" s="597"/>
      <c r="I775" s="597"/>
      <c r="J775" s="597"/>
      <c r="K775" s="597"/>
      <c r="L775" s="597"/>
      <c r="M775" s="597"/>
      <c r="N775" s="597"/>
      <c r="O775" s="597"/>
      <c r="P775" s="597"/>
      <c r="Q775" s="597"/>
      <c r="R775" s="597"/>
      <c r="S775" s="597"/>
      <c r="T775" s="592"/>
      <c r="U775" s="592"/>
      <c r="V775" s="592"/>
      <c r="W775" s="592"/>
      <c r="X775" s="592"/>
      <c r="Y775" s="592"/>
      <c r="Z775" s="592"/>
      <c r="AA775" s="592"/>
      <c r="AB775" s="592"/>
      <c r="AC775" s="592"/>
      <c r="AD775" s="592"/>
      <c r="AE775" s="592"/>
      <c r="AF775" s="592"/>
      <c r="AG775" s="592"/>
      <c r="AH775" s="592"/>
      <c r="AI775" s="592"/>
      <c r="AJ775" s="592"/>
      <c r="AK775" s="592"/>
      <c r="AL775" s="592"/>
      <c r="AM775" s="592"/>
      <c r="AN775" s="592"/>
      <c r="AO775" s="593"/>
    </row>
    <row r="776" spans="2:41" ht="12.75" customHeight="1">
      <c r="B776" s="597"/>
      <c r="C776" s="597"/>
      <c r="D776" s="597"/>
      <c r="E776" s="597"/>
      <c r="F776" s="597"/>
      <c r="G776" s="597"/>
      <c r="H776" s="597"/>
      <c r="I776" s="597"/>
      <c r="J776" s="597"/>
      <c r="K776" s="597"/>
      <c r="L776" s="597"/>
      <c r="M776" s="597"/>
      <c r="N776" s="597"/>
      <c r="O776" s="597"/>
      <c r="P776" s="597"/>
      <c r="Q776" s="597"/>
      <c r="R776" s="597"/>
      <c r="S776" s="597"/>
      <c r="T776" s="592"/>
      <c r="U776" s="592"/>
      <c r="V776" s="592"/>
      <c r="W776" s="592"/>
      <c r="X776" s="592"/>
      <c r="Y776" s="592"/>
      <c r="Z776" s="592"/>
      <c r="AA776" s="592"/>
      <c r="AB776" s="592"/>
      <c r="AC776" s="592"/>
      <c r="AD776" s="592"/>
      <c r="AE776" s="592"/>
      <c r="AF776" s="592"/>
      <c r="AG776" s="592"/>
      <c r="AH776" s="592"/>
      <c r="AI776" s="592"/>
      <c r="AJ776" s="592"/>
      <c r="AK776" s="592"/>
      <c r="AL776" s="592"/>
      <c r="AM776" s="592"/>
      <c r="AN776" s="592"/>
      <c r="AO776" s="593"/>
    </row>
    <row r="777" spans="2:41" ht="12.75" customHeight="1">
      <c r="B777" s="597"/>
      <c r="C777" s="597"/>
      <c r="D777" s="597"/>
      <c r="E777" s="597"/>
      <c r="F777" s="597"/>
      <c r="G777" s="597"/>
      <c r="H777" s="597"/>
      <c r="I777" s="597"/>
      <c r="J777" s="597"/>
      <c r="K777" s="597"/>
      <c r="L777" s="597"/>
      <c r="M777" s="597"/>
      <c r="N777" s="597"/>
      <c r="O777" s="597"/>
      <c r="P777" s="597"/>
      <c r="Q777" s="597"/>
      <c r="R777" s="597"/>
      <c r="S777" s="597"/>
      <c r="T777" s="592"/>
      <c r="U777" s="592"/>
      <c r="V777" s="592"/>
      <c r="W777" s="592"/>
      <c r="X777" s="592"/>
      <c r="Y777" s="592"/>
      <c r="Z777" s="592"/>
      <c r="AA777" s="592"/>
      <c r="AB777" s="592"/>
      <c r="AC777" s="592"/>
      <c r="AD777" s="592"/>
      <c r="AE777" s="592"/>
      <c r="AF777" s="592"/>
      <c r="AG777" s="592"/>
      <c r="AH777" s="592"/>
      <c r="AI777" s="592"/>
      <c r="AJ777" s="592"/>
      <c r="AK777" s="592"/>
      <c r="AL777" s="592"/>
      <c r="AM777" s="592"/>
      <c r="AN777" s="592"/>
      <c r="AO777" s="593"/>
    </row>
    <row r="778" spans="2:41" ht="12.75" customHeight="1">
      <c r="B778" s="597"/>
      <c r="C778" s="597"/>
      <c r="D778" s="597"/>
      <c r="E778" s="597"/>
      <c r="F778" s="597"/>
      <c r="G778" s="597"/>
      <c r="H778" s="597"/>
      <c r="I778" s="597"/>
      <c r="J778" s="597"/>
      <c r="K778" s="597"/>
      <c r="L778" s="597"/>
      <c r="M778" s="597"/>
      <c r="N778" s="597"/>
      <c r="O778" s="597"/>
      <c r="P778" s="597"/>
      <c r="Q778" s="597"/>
      <c r="R778" s="597"/>
      <c r="S778" s="597"/>
      <c r="T778" s="592"/>
      <c r="U778" s="592"/>
      <c r="V778" s="592"/>
      <c r="W778" s="592"/>
      <c r="X778" s="592"/>
      <c r="Y778" s="592"/>
      <c r="Z778" s="592"/>
      <c r="AA778" s="592"/>
      <c r="AB778" s="592"/>
      <c r="AC778" s="592"/>
      <c r="AD778" s="592"/>
      <c r="AE778" s="592"/>
      <c r="AF778" s="592"/>
      <c r="AG778" s="592"/>
      <c r="AH778" s="592"/>
      <c r="AI778" s="592"/>
      <c r="AJ778" s="592"/>
      <c r="AK778" s="592"/>
      <c r="AL778" s="592"/>
      <c r="AM778" s="592"/>
      <c r="AN778" s="592"/>
      <c r="AO778" s="593"/>
    </row>
    <row r="779" spans="2:41" ht="12.75" customHeight="1">
      <c r="B779" s="597"/>
      <c r="C779" s="597"/>
      <c r="D779" s="597"/>
      <c r="E779" s="597"/>
      <c r="F779" s="597"/>
      <c r="G779" s="597"/>
      <c r="H779" s="597"/>
      <c r="I779" s="597"/>
      <c r="J779" s="597"/>
      <c r="K779" s="597"/>
      <c r="L779" s="597"/>
      <c r="M779" s="597"/>
      <c r="N779" s="597"/>
      <c r="O779" s="597"/>
      <c r="P779" s="597"/>
      <c r="Q779" s="597"/>
      <c r="R779" s="597"/>
      <c r="S779" s="597"/>
      <c r="T779" s="592"/>
      <c r="U779" s="592"/>
      <c r="V779" s="592"/>
      <c r="W779" s="592"/>
      <c r="X779" s="592"/>
      <c r="Y779" s="592"/>
      <c r="Z779" s="592"/>
      <c r="AA779" s="592"/>
      <c r="AB779" s="592"/>
      <c r="AC779" s="592"/>
      <c r="AD779" s="592"/>
      <c r="AE779" s="592"/>
      <c r="AF779" s="592"/>
      <c r="AG779" s="592"/>
      <c r="AH779" s="592"/>
      <c r="AI779" s="592"/>
      <c r="AJ779" s="592"/>
      <c r="AK779" s="592"/>
      <c r="AL779" s="592"/>
      <c r="AM779" s="592"/>
      <c r="AN779" s="592"/>
      <c r="AO779" s="593"/>
    </row>
    <row r="780" spans="2:41" ht="12.75" customHeight="1">
      <c r="B780" s="597"/>
      <c r="C780" s="597"/>
      <c r="D780" s="597"/>
      <c r="E780" s="597"/>
      <c r="F780" s="597"/>
      <c r="G780" s="597"/>
      <c r="H780" s="597"/>
      <c r="I780" s="597"/>
      <c r="J780" s="597"/>
      <c r="K780" s="597"/>
      <c r="L780" s="597"/>
      <c r="M780" s="597"/>
      <c r="N780" s="597"/>
      <c r="O780" s="597"/>
      <c r="P780" s="597"/>
      <c r="Q780" s="597"/>
      <c r="R780" s="597"/>
      <c r="S780" s="597"/>
      <c r="T780" s="592"/>
      <c r="U780" s="592"/>
      <c r="V780" s="592"/>
      <c r="W780" s="592"/>
      <c r="X780" s="592"/>
      <c r="Y780" s="592"/>
      <c r="Z780" s="592"/>
      <c r="AA780" s="592"/>
      <c r="AB780" s="592"/>
      <c r="AC780" s="592"/>
      <c r="AD780" s="592"/>
      <c r="AE780" s="592"/>
      <c r="AF780" s="592"/>
      <c r="AG780" s="592"/>
      <c r="AH780" s="592"/>
      <c r="AI780" s="592"/>
      <c r="AJ780" s="592"/>
      <c r="AK780" s="592"/>
      <c r="AL780" s="592"/>
      <c r="AM780" s="592"/>
      <c r="AN780" s="592"/>
      <c r="AO780" s="593"/>
    </row>
    <row r="781" spans="2:41" ht="12.75" customHeight="1">
      <c r="B781" s="597"/>
      <c r="C781" s="597"/>
      <c r="D781" s="597"/>
      <c r="E781" s="597"/>
      <c r="F781" s="597"/>
      <c r="G781" s="597"/>
      <c r="H781" s="597"/>
      <c r="I781" s="597"/>
      <c r="J781" s="597"/>
      <c r="K781" s="597"/>
      <c r="L781" s="597"/>
      <c r="M781" s="597"/>
      <c r="N781" s="597"/>
      <c r="O781" s="597"/>
      <c r="P781" s="597"/>
      <c r="Q781" s="597"/>
      <c r="R781" s="597"/>
      <c r="S781" s="597"/>
      <c r="T781" s="592"/>
      <c r="U781" s="592"/>
      <c r="V781" s="592"/>
      <c r="W781" s="592"/>
      <c r="X781" s="592"/>
      <c r="Y781" s="592"/>
      <c r="Z781" s="592"/>
      <c r="AA781" s="592"/>
      <c r="AB781" s="592"/>
      <c r="AC781" s="592"/>
      <c r="AD781" s="592"/>
      <c r="AE781" s="592"/>
      <c r="AF781" s="592"/>
      <c r="AG781" s="592"/>
      <c r="AH781" s="592"/>
      <c r="AI781" s="592"/>
      <c r="AJ781" s="592"/>
      <c r="AK781" s="592"/>
      <c r="AL781" s="592"/>
      <c r="AM781" s="592"/>
      <c r="AN781" s="592"/>
      <c r="AO781" s="593"/>
    </row>
    <row r="782" spans="2:41" ht="12.75" customHeight="1">
      <c r="B782" s="597"/>
      <c r="C782" s="597"/>
      <c r="D782" s="597"/>
      <c r="E782" s="597"/>
      <c r="F782" s="597"/>
      <c r="G782" s="597"/>
      <c r="H782" s="597"/>
      <c r="I782" s="597"/>
      <c r="J782" s="597"/>
      <c r="K782" s="597"/>
      <c r="L782" s="597"/>
      <c r="M782" s="597"/>
      <c r="N782" s="597"/>
      <c r="O782" s="597"/>
      <c r="P782" s="597"/>
      <c r="Q782" s="597"/>
      <c r="R782" s="597"/>
      <c r="S782" s="597"/>
      <c r="T782" s="592"/>
      <c r="U782" s="592"/>
      <c r="V782" s="592"/>
      <c r="W782" s="592"/>
      <c r="X782" s="592"/>
      <c r="Y782" s="592"/>
      <c r="Z782" s="592"/>
      <c r="AA782" s="592"/>
      <c r="AB782" s="592"/>
      <c r="AC782" s="592"/>
      <c r="AD782" s="592"/>
      <c r="AE782" s="592"/>
      <c r="AF782" s="592"/>
      <c r="AG782" s="592"/>
      <c r="AH782" s="592"/>
      <c r="AI782" s="592"/>
      <c r="AJ782" s="592"/>
      <c r="AK782" s="592"/>
      <c r="AL782" s="592"/>
      <c r="AM782" s="592"/>
      <c r="AN782" s="592"/>
      <c r="AO782" s="593"/>
    </row>
    <row r="783" spans="2:41" ht="12.75" customHeight="1">
      <c r="B783" s="597"/>
      <c r="C783" s="597"/>
      <c r="D783" s="597"/>
      <c r="E783" s="597"/>
      <c r="F783" s="597"/>
      <c r="G783" s="597"/>
      <c r="H783" s="597"/>
      <c r="I783" s="597"/>
      <c r="J783" s="597"/>
      <c r="K783" s="597"/>
      <c r="L783" s="597"/>
      <c r="M783" s="597"/>
      <c r="N783" s="597"/>
      <c r="O783" s="597"/>
      <c r="P783" s="597"/>
      <c r="Q783" s="597"/>
      <c r="R783" s="597"/>
      <c r="S783" s="597"/>
      <c r="T783" s="592"/>
      <c r="U783" s="592"/>
      <c r="V783" s="592"/>
      <c r="W783" s="592"/>
      <c r="X783" s="592"/>
      <c r="Y783" s="592"/>
      <c r="Z783" s="592"/>
      <c r="AA783" s="592"/>
      <c r="AB783" s="592"/>
      <c r="AC783" s="592"/>
      <c r="AD783" s="592"/>
      <c r="AE783" s="592"/>
      <c r="AF783" s="592"/>
      <c r="AG783" s="592"/>
      <c r="AH783" s="592"/>
      <c r="AI783" s="592"/>
      <c r="AJ783" s="592"/>
      <c r="AK783" s="592"/>
      <c r="AL783" s="592"/>
      <c r="AM783" s="592"/>
      <c r="AN783" s="592"/>
      <c r="AO783" s="593"/>
    </row>
    <row r="784" spans="2:41" ht="12.75" customHeight="1">
      <c r="B784" s="597"/>
      <c r="C784" s="597"/>
      <c r="D784" s="597"/>
      <c r="E784" s="597"/>
      <c r="F784" s="597"/>
      <c r="G784" s="597"/>
      <c r="H784" s="597"/>
      <c r="I784" s="597"/>
      <c r="J784" s="597"/>
      <c r="K784" s="597"/>
      <c r="L784" s="597"/>
      <c r="M784" s="597"/>
      <c r="N784" s="597"/>
      <c r="O784" s="597"/>
      <c r="P784" s="597"/>
      <c r="Q784" s="597"/>
      <c r="R784" s="597"/>
      <c r="S784" s="597"/>
      <c r="T784" s="592"/>
      <c r="U784" s="592"/>
      <c r="V784" s="592"/>
      <c r="W784" s="592"/>
      <c r="X784" s="592"/>
      <c r="Y784" s="592"/>
      <c r="Z784" s="592"/>
      <c r="AA784" s="592"/>
      <c r="AB784" s="592"/>
      <c r="AC784" s="592"/>
      <c r="AD784" s="592"/>
      <c r="AE784" s="592"/>
      <c r="AF784" s="592"/>
      <c r="AG784" s="592"/>
      <c r="AH784" s="592"/>
      <c r="AI784" s="592"/>
      <c r="AJ784" s="592"/>
      <c r="AK784" s="592"/>
      <c r="AL784" s="592"/>
      <c r="AM784" s="592"/>
      <c r="AN784" s="592"/>
      <c r="AO784" s="593"/>
    </row>
    <row r="785" spans="2:41" ht="12.75" customHeight="1">
      <c r="B785" s="597"/>
      <c r="C785" s="597"/>
      <c r="D785" s="597"/>
      <c r="E785" s="597"/>
      <c r="F785" s="597"/>
      <c r="G785" s="597"/>
      <c r="H785" s="597"/>
      <c r="I785" s="597"/>
      <c r="J785" s="597"/>
      <c r="K785" s="597"/>
      <c r="L785" s="597"/>
      <c r="M785" s="597"/>
      <c r="N785" s="597"/>
      <c r="O785" s="597"/>
      <c r="P785" s="597"/>
      <c r="Q785" s="597"/>
      <c r="R785" s="597"/>
      <c r="S785" s="597"/>
      <c r="T785" s="592"/>
      <c r="U785" s="592"/>
      <c r="V785" s="592"/>
      <c r="W785" s="592"/>
      <c r="X785" s="592"/>
      <c r="Y785" s="592"/>
      <c r="Z785" s="592"/>
      <c r="AA785" s="592"/>
      <c r="AB785" s="592"/>
      <c r="AC785" s="592"/>
      <c r="AD785" s="592"/>
      <c r="AE785" s="592"/>
      <c r="AF785" s="592"/>
      <c r="AG785" s="592"/>
      <c r="AH785" s="592"/>
      <c r="AI785" s="592"/>
      <c r="AJ785" s="592"/>
      <c r="AK785" s="592"/>
      <c r="AL785" s="592"/>
      <c r="AM785" s="592"/>
      <c r="AN785" s="592"/>
      <c r="AO785" s="593"/>
    </row>
    <row r="786" spans="2:41" ht="12.75" customHeight="1">
      <c r="B786" s="597"/>
      <c r="C786" s="597"/>
      <c r="D786" s="597"/>
      <c r="E786" s="597"/>
      <c r="F786" s="597"/>
      <c r="G786" s="597"/>
      <c r="H786" s="597"/>
      <c r="I786" s="597"/>
      <c r="J786" s="597"/>
      <c r="K786" s="597"/>
      <c r="L786" s="597"/>
      <c r="M786" s="597"/>
      <c r="N786" s="597"/>
      <c r="O786" s="597"/>
      <c r="P786" s="597"/>
      <c r="Q786" s="597"/>
      <c r="R786" s="597"/>
      <c r="S786" s="597"/>
      <c r="T786" s="592"/>
      <c r="U786" s="592"/>
      <c r="V786" s="592"/>
      <c r="W786" s="592"/>
      <c r="X786" s="592"/>
      <c r="Y786" s="592"/>
      <c r="Z786" s="592"/>
      <c r="AA786" s="592"/>
      <c r="AB786" s="592"/>
      <c r="AC786" s="592"/>
      <c r="AD786" s="592"/>
      <c r="AE786" s="592"/>
      <c r="AF786" s="592"/>
      <c r="AG786" s="592"/>
      <c r="AH786" s="592"/>
      <c r="AI786" s="592"/>
      <c r="AJ786" s="592"/>
      <c r="AK786" s="592"/>
      <c r="AL786" s="592"/>
      <c r="AM786" s="592"/>
      <c r="AN786" s="592"/>
      <c r="AO786" s="593"/>
    </row>
    <row r="787" spans="2:41" ht="12.75" customHeight="1">
      <c r="B787" s="597"/>
      <c r="C787" s="597"/>
      <c r="D787" s="597"/>
      <c r="E787" s="597"/>
      <c r="F787" s="597"/>
      <c r="G787" s="597"/>
      <c r="H787" s="597"/>
      <c r="I787" s="597"/>
      <c r="J787" s="597"/>
      <c r="K787" s="597"/>
      <c r="L787" s="597"/>
      <c r="M787" s="597"/>
      <c r="N787" s="597"/>
      <c r="O787" s="597"/>
      <c r="P787" s="597"/>
      <c r="Q787" s="597"/>
      <c r="R787" s="597"/>
      <c r="S787" s="597"/>
      <c r="T787" s="592"/>
      <c r="U787" s="592"/>
      <c r="V787" s="592"/>
      <c r="W787" s="592"/>
      <c r="X787" s="592"/>
      <c r="Y787" s="592"/>
      <c r="Z787" s="592"/>
      <c r="AA787" s="592"/>
      <c r="AB787" s="592"/>
      <c r="AC787" s="592"/>
      <c r="AD787" s="592"/>
      <c r="AE787" s="592"/>
      <c r="AF787" s="592"/>
      <c r="AG787" s="592"/>
      <c r="AH787" s="592"/>
      <c r="AI787" s="592"/>
      <c r="AJ787" s="592"/>
      <c r="AK787" s="592"/>
      <c r="AL787" s="592"/>
      <c r="AM787" s="592"/>
      <c r="AN787" s="592"/>
      <c r="AO787" s="593"/>
    </row>
    <row r="788" spans="2:41" ht="12.75" customHeight="1">
      <c r="B788" s="597"/>
      <c r="C788" s="597"/>
      <c r="D788" s="597"/>
      <c r="E788" s="597"/>
      <c r="F788" s="597"/>
      <c r="G788" s="597"/>
      <c r="H788" s="597"/>
      <c r="I788" s="597"/>
      <c r="J788" s="597"/>
      <c r="K788" s="597"/>
      <c r="L788" s="597"/>
      <c r="M788" s="597"/>
      <c r="N788" s="597"/>
      <c r="O788" s="597"/>
      <c r="P788" s="597"/>
      <c r="Q788" s="597"/>
      <c r="R788" s="597"/>
      <c r="S788" s="597"/>
      <c r="T788" s="592"/>
      <c r="U788" s="592"/>
      <c r="V788" s="592"/>
      <c r="W788" s="592"/>
      <c r="X788" s="592"/>
      <c r="Y788" s="592"/>
      <c r="Z788" s="592"/>
      <c r="AA788" s="592"/>
      <c r="AB788" s="592"/>
      <c r="AC788" s="592"/>
      <c r="AD788" s="592"/>
      <c r="AE788" s="592"/>
      <c r="AF788" s="592"/>
      <c r="AG788" s="592"/>
      <c r="AH788" s="592"/>
      <c r="AI788" s="592"/>
      <c r="AJ788" s="592"/>
      <c r="AK788" s="592"/>
      <c r="AL788" s="592"/>
      <c r="AM788" s="592"/>
      <c r="AN788" s="592"/>
      <c r="AO788" s="593"/>
    </row>
    <row r="789" spans="2:41" ht="12.75" customHeight="1">
      <c r="B789" s="597"/>
      <c r="C789" s="597"/>
      <c r="D789" s="597"/>
      <c r="E789" s="597"/>
      <c r="F789" s="597"/>
      <c r="G789" s="597"/>
      <c r="H789" s="597"/>
      <c r="I789" s="597"/>
      <c r="J789" s="597"/>
      <c r="K789" s="597"/>
      <c r="L789" s="597"/>
      <c r="M789" s="597"/>
      <c r="N789" s="597"/>
      <c r="O789" s="597"/>
      <c r="P789" s="597"/>
      <c r="Q789" s="597"/>
      <c r="R789" s="597"/>
      <c r="S789" s="597"/>
      <c r="T789" s="592"/>
      <c r="U789" s="592"/>
      <c r="V789" s="592"/>
      <c r="W789" s="592"/>
      <c r="X789" s="592"/>
      <c r="Y789" s="592"/>
      <c r="Z789" s="592"/>
      <c r="AA789" s="592"/>
      <c r="AB789" s="592"/>
      <c r="AC789" s="592"/>
      <c r="AD789" s="592"/>
      <c r="AE789" s="592"/>
      <c r="AF789" s="592"/>
      <c r="AG789" s="592"/>
      <c r="AH789" s="592"/>
      <c r="AI789" s="592"/>
      <c r="AJ789" s="592"/>
      <c r="AK789" s="592"/>
      <c r="AL789" s="592"/>
      <c r="AM789" s="592"/>
      <c r="AN789" s="592"/>
      <c r="AO789" s="593"/>
    </row>
    <row r="790" spans="2:41" ht="12.75" customHeight="1">
      <c r="B790" s="597"/>
      <c r="C790" s="597"/>
      <c r="D790" s="597"/>
      <c r="E790" s="597"/>
      <c r="F790" s="597"/>
      <c r="G790" s="597"/>
      <c r="H790" s="597"/>
      <c r="I790" s="597"/>
      <c r="J790" s="597"/>
      <c r="K790" s="597"/>
      <c r="L790" s="597"/>
      <c r="M790" s="597"/>
      <c r="N790" s="597"/>
      <c r="O790" s="597"/>
      <c r="P790" s="597"/>
      <c r="Q790" s="597"/>
      <c r="R790" s="597"/>
      <c r="S790" s="597"/>
      <c r="T790" s="592"/>
      <c r="U790" s="592"/>
      <c r="V790" s="592"/>
      <c r="W790" s="592"/>
      <c r="X790" s="592"/>
      <c r="Y790" s="592"/>
      <c r="Z790" s="592"/>
      <c r="AA790" s="592"/>
      <c r="AB790" s="592"/>
      <c r="AC790" s="592"/>
      <c r="AD790" s="592"/>
      <c r="AE790" s="592"/>
      <c r="AF790" s="592"/>
      <c r="AG790" s="592"/>
      <c r="AH790" s="592"/>
      <c r="AI790" s="592"/>
      <c r="AJ790" s="592"/>
      <c r="AK790" s="592"/>
      <c r="AL790" s="592"/>
      <c r="AM790" s="592"/>
      <c r="AN790" s="592"/>
      <c r="AO790" s="593"/>
    </row>
    <row r="791" spans="2:41" ht="12.75" customHeight="1">
      <c r="B791" s="597"/>
      <c r="C791" s="597"/>
      <c r="D791" s="597"/>
      <c r="E791" s="597"/>
      <c r="F791" s="597"/>
      <c r="G791" s="597"/>
      <c r="H791" s="597"/>
      <c r="I791" s="597"/>
      <c r="J791" s="597"/>
      <c r="K791" s="597"/>
      <c r="L791" s="597"/>
      <c r="M791" s="597"/>
      <c r="N791" s="597"/>
      <c r="O791" s="597"/>
      <c r="P791" s="597"/>
      <c r="Q791" s="597"/>
      <c r="R791" s="597"/>
      <c r="S791" s="597"/>
      <c r="T791" s="592"/>
      <c r="U791" s="592"/>
      <c r="V791" s="592"/>
      <c r="W791" s="592"/>
      <c r="X791" s="592"/>
      <c r="Y791" s="592"/>
      <c r="Z791" s="592"/>
      <c r="AA791" s="592"/>
      <c r="AB791" s="592"/>
      <c r="AC791" s="592"/>
      <c r="AD791" s="592"/>
      <c r="AE791" s="592"/>
      <c r="AF791" s="592"/>
      <c r="AG791" s="592"/>
      <c r="AH791" s="592"/>
      <c r="AI791" s="592"/>
      <c r="AJ791" s="592"/>
      <c r="AK791" s="592"/>
      <c r="AL791" s="592"/>
      <c r="AM791" s="592"/>
      <c r="AN791" s="592"/>
      <c r="AO791" s="593"/>
    </row>
    <row r="792" spans="2:41" ht="12.75" customHeight="1">
      <c r="B792" s="597"/>
      <c r="C792" s="597"/>
      <c r="D792" s="597"/>
      <c r="E792" s="597"/>
      <c r="F792" s="597"/>
      <c r="G792" s="597"/>
      <c r="H792" s="597"/>
      <c r="I792" s="597"/>
      <c r="J792" s="597"/>
      <c r="K792" s="597"/>
      <c r="L792" s="597"/>
      <c r="M792" s="597"/>
      <c r="N792" s="597"/>
      <c r="O792" s="597"/>
      <c r="P792" s="597"/>
      <c r="Q792" s="597"/>
      <c r="R792" s="597"/>
      <c r="S792" s="597"/>
      <c r="T792" s="592"/>
      <c r="U792" s="592"/>
      <c r="V792" s="592"/>
      <c r="W792" s="592"/>
      <c r="X792" s="592"/>
      <c r="Y792" s="592"/>
      <c r="Z792" s="592"/>
      <c r="AA792" s="592"/>
      <c r="AB792" s="592"/>
      <c r="AC792" s="592"/>
      <c r="AD792" s="592"/>
      <c r="AE792" s="592"/>
      <c r="AF792" s="592"/>
      <c r="AG792" s="592"/>
      <c r="AH792" s="592"/>
      <c r="AI792" s="592"/>
      <c r="AJ792" s="592"/>
      <c r="AK792" s="592"/>
      <c r="AL792" s="592"/>
      <c r="AM792" s="592"/>
      <c r="AN792" s="592"/>
      <c r="AO792" s="593"/>
    </row>
    <row r="793" spans="2:41" ht="12.75" customHeight="1">
      <c r="B793" s="597"/>
      <c r="C793" s="597"/>
      <c r="D793" s="597"/>
      <c r="E793" s="597"/>
      <c r="F793" s="597"/>
      <c r="G793" s="597"/>
      <c r="H793" s="597"/>
      <c r="I793" s="597"/>
      <c r="J793" s="597"/>
      <c r="K793" s="597"/>
      <c r="L793" s="597"/>
      <c r="M793" s="597"/>
      <c r="N793" s="597"/>
      <c r="O793" s="597"/>
      <c r="P793" s="597"/>
      <c r="Q793" s="597"/>
      <c r="R793" s="597"/>
      <c r="S793" s="597"/>
      <c r="T793" s="592"/>
      <c r="U793" s="592"/>
      <c r="V793" s="592"/>
      <c r="W793" s="592"/>
      <c r="X793" s="592"/>
      <c r="Y793" s="592"/>
      <c r="Z793" s="592"/>
      <c r="AA793" s="592"/>
      <c r="AB793" s="592"/>
      <c r="AC793" s="592"/>
      <c r="AD793" s="592"/>
      <c r="AE793" s="592"/>
      <c r="AF793" s="592"/>
      <c r="AG793" s="592"/>
      <c r="AH793" s="592"/>
      <c r="AI793" s="592"/>
      <c r="AJ793" s="592"/>
      <c r="AK793" s="592"/>
      <c r="AL793" s="592"/>
      <c r="AM793" s="592"/>
      <c r="AN793" s="592"/>
      <c r="AO793" s="593"/>
    </row>
    <row r="794" spans="2:41" ht="12.75" customHeight="1">
      <c r="B794" s="597"/>
      <c r="C794" s="597"/>
      <c r="D794" s="597"/>
      <c r="E794" s="597"/>
      <c r="F794" s="597"/>
      <c r="G794" s="597"/>
      <c r="H794" s="597"/>
      <c r="I794" s="597"/>
      <c r="J794" s="597"/>
      <c r="K794" s="597"/>
      <c r="L794" s="597"/>
      <c r="M794" s="597"/>
      <c r="N794" s="597"/>
      <c r="O794" s="597"/>
      <c r="P794" s="597"/>
      <c r="Q794" s="597"/>
      <c r="R794" s="597"/>
      <c r="S794" s="597"/>
      <c r="T794" s="592"/>
      <c r="U794" s="592"/>
      <c r="V794" s="592"/>
      <c r="W794" s="592"/>
      <c r="X794" s="592"/>
      <c r="Y794" s="592"/>
      <c r="Z794" s="592"/>
      <c r="AA794" s="592"/>
      <c r="AB794" s="592"/>
      <c r="AC794" s="592"/>
      <c r="AD794" s="592"/>
      <c r="AE794" s="592"/>
      <c r="AF794" s="592"/>
      <c r="AG794" s="592"/>
      <c r="AH794" s="592"/>
      <c r="AI794" s="592"/>
      <c r="AJ794" s="592"/>
      <c r="AK794" s="592"/>
      <c r="AL794" s="592"/>
      <c r="AM794" s="592"/>
      <c r="AN794" s="592"/>
      <c r="AO794" s="593"/>
    </row>
    <row r="795" spans="2:41" ht="12.75" customHeight="1">
      <c r="B795" s="597"/>
      <c r="C795" s="597"/>
      <c r="D795" s="597"/>
      <c r="E795" s="597"/>
      <c r="F795" s="597"/>
      <c r="G795" s="597"/>
      <c r="H795" s="597"/>
      <c r="I795" s="597"/>
      <c r="J795" s="597"/>
      <c r="K795" s="597"/>
      <c r="L795" s="597"/>
      <c r="M795" s="597"/>
      <c r="N795" s="597"/>
      <c r="O795" s="597"/>
      <c r="P795" s="597"/>
      <c r="Q795" s="597"/>
      <c r="R795" s="597"/>
      <c r="S795" s="597"/>
      <c r="T795" s="592"/>
      <c r="U795" s="592"/>
      <c r="V795" s="592"/>
      <c r="W795" s="592"/>
      <c r="X795" s="592"/>
      <c r="Y795" s="592"/>
      <c r="Z795" s="592"/>
      <c r="AA795" s="592"/>
      <c r="AB795" s="592"/>
      <c r="AC795" s="592"/>
      <c r="AD795" s="592"/>
      <c r="AE795" s="592"/>
      <c r="AF795" s="592"/>
      <c r="AG795" s="592"/>
      <c r="AH795" s="592"/>
      <c r="AI795" s="592"/>
      <c r="AJ795" s="592"/>
      <c r="AK795" s="592"/>
      <c r="AL795" s="592"/>
      <c r="AM795" s="592"/>
      <c r="AN795" s="592"/>
      <c r="AO795" s="593"/>
    </row>
    <row r="796" spans="2:41" ht="12.75" customHeight="1">
      <c r="B796" s="597"/>
      <c r="C796" s="597"/>
      <c r="D796" s="597"/>
      <c r="E796" s="597"/>
      <c r="F796" s="597"/>
      <c r="G796" s="597"/>
      <c r="H796" s="597"/>
      <c r="I796" s="597"/>
      <c r="J796" s="597"/>
      <c r="K796" s="597"/>
      <c r="L796" s="597"/>
      <c r="M796" s="597"/>
      <c r="N796" s="597"/>
      <c r="O796" s="597"/>
      <c r="P796" s="597"/>
      <c r="Q796" s="597"/>
      <c r="R796" s="597"/>
      <c r="S796" s="597"/>
      <c r="T796" s="592"/>
      <c r="U796" s="592"/>
      <c r="V796" s="592"/>
      <c r="W796" s="592"/>
      <c r="X796" s="592"/>
      <c r="Y796" s="592"/>
      <c r="Z796" s="592"/>
      <c r="AA796" s="592"/>
      <c r="AB796" s="592"/>
      <c r="AC796" s="592"/>
      <c r="AD796" s="592"/>
      <c r="AE796" s="592"/>
      <c r="AF796" s="592"/>
      <c r="AG796" s="592"/>
      <c r="AH796" s="592"/>
      <c r="AI796" s="592"/>
      <c r="AJ796" s="592"/>
      <c r="AK796" s="592"/>
      <c r="AL796" s="592"/>
      <c r="AM796" s="592"/>
      <c r="AN796" s="592"/>
      <c r="AO796" s="593"/>
    </row>
    <row r="797" spans="2:41" ht="12.75" customHeight="1">
      <c r="B797" s="597"/>
      <c r="C797" s="597"/>
      <c r="D797" s="597"/>
      <c r="E797" s="597"/>
      <c r="F797" s="597"/>
      <c r="G797" s="597"/>
      <c r="H797" s="597"/>
      <c r="I797" s="597"/>
      <c r="J797" s="597"/>
      <c r="K797" s="597"/>
      <c r="L797" s="597"/>
      <c r="M797" s="597"/>
      <c r="N797" s="597"/>
      <c r="O797" s="597"/>
      <c r="P797" s="597"/>
      <c r="Q797" s="597"/>
      <c r="R797" s="597"/>
      <c r="S797" s="597"/>
      <c r="T797" s="592"/>
      <c r="U797" s="592"/>
      <c r="V797" s="592"/>
      <c r="W797" s="592"/>
      <c r="X797" s="592"/>
      <c r="Y797" s="592"/>
      <c r="Z797" s="592"/>
      <c r="AA797" s="592"/>
      <c r="AB797" s="592"/>
      <c r="AC797" s="592"/>
      <c r="AD797" s="592"/>
      <c r="AE797" s="592"/>
      <c r="AF797" s="592"/>
      <c r="AG797" s="592"/>
      <c r="AH797" s="592"/>
      <c r="AI797" s="592"/>
      <c r="AJ797" s="592"/>
      <c r="AK797" s="592"/>
      <c r="AL797" s="592"/>
      <c r="AM797" s="592"/>
      <c r="AN797" s="592"/>
      <c r="AO797" s="593"/>
    </row>
    <row r="798" spans="2:41" ht="12.75" customHeight="1">
      <c r="B798" s="597"/>
      <c r="C798" s="597"/>
      <c r="D798" s="597"/>
      <c r="E798" s="597"/>
      <c r="F798" s="597"/>
      <c r="G798" s="597"/>
      <c r="H798" s="597"/>
      <c r="I798" s="597"/>
      <c r="J798" s="597"/>
      <c r="K798" s="597"/>
      <c r="L798" s="597"/>
      <c r="M798" s="597"/>
      <c r="N798" s="597"/>
      <c r="O798" s="597"/>
      <c r="P798" s="597"/>
      <c r="Q798" s="597"/>
      <c r="R798" s="597"/>
      <c r="S798" s="597"/>
      <c r="T798" s="592"/>
      <c r="U798" s="592"/>
      <c r="V798" s="592"/>
      <c r="W798" s="592"/>
      <c r="X798" s="592"/>
      <c r="Y798" s="592"/>
      <c r="Z798" s="592"/>
      <c r="AA798" s="592"/>
      <c r="AB798" s="592"/>
      <c r="AC798" s="592"/>
      <c r="AD798" s="592"/>
      <c r="AE798" s="592"/>
      <c r="AF798" s="592"/>
      <c r="AG798" s="592"/>
      <c r="AH798" s="592"/>
      <c r="AI798" s="592"/>
      <c r="AJ798" s="592"/>
      <c r="AK798" s="592"/>
      <c r="AL798" s="592"/>
      <c r="AM798" s="592"/>
      <c r="AN798" s="592"/>
      <c r="AO798" s="593"/>
    </row>
    <row r="799" spans="2:41" ht="12.75" customHeight="1">
      <c r="B799" s="597"/>
      <c r="C799" s="597"/>
      <c r="D799" s="597"/>
      <c r="E799" s="597"/>
      <c r="F799" s="597"/>
      <c r="G799" s="597"/>
      <c r="H799" s="597"/>
      <c r="I799" s="597"/>
      <c r="J799" s="597"/>
      <c r="K799" s="597"/>
      <c r="L799" s="597"/>
      <c r="M799" s="597"/>
      <c r="N799" s="597"/>
      <c r="O799" s="597"/>
      <c r="P799" s="597"/>
      <c r="Q799" s="597"/>
      <c r="R799" s="597"/>
      <c r="S799" s="597"/>
      <c r="T799" s="592"/>
      <c r="U799" s="592"/>
      <c r="V799" s="592"/>
      <c r="W799" s="592"/>
      <c r="X799" s="592"/>
      <c r="Y799" s="592"/>
      <c r="Z799" s="592"/>
      <c r="AA799" s="592"/>
      <c r="AB799" s="592"/>
      <c r="AC799" s="592"/>
      <c r="AD799" s="592"/>
      <c r="AE799" s="592"/>
      <c r="AF799" s="592"/>
      <c r="AG799" s="592"/>
      <c r="AH799" s="592"/>
      <c r="AI799" s="592"/>
      <c r="AJ799" s="592"/>
      <c r="AK799" s="592"/>
      <c r="AL799" s="592"/>
      <c r="AM799" s="592"/>
      <c r="AN799" s="592"/>
      <c r="AO799" s="593"/>
    </row>
    <row r="800" spans="2:41" ht="12.75" customHeight="1">
      <c r="B800" s="597"/>
      <c r="C800" s="597"/>
      <c r="D800" s="597"/>
      <c r="E800" s="597"/>
      <c r="F800" s="597"/>
      <c r="G800" s="597"/>
      <c r="H800" s="597"/>
      <c r="I800" s="597"/>
      <c r="J800" s="597"/>
      <c r="K800" s="597"/>
      <c r="L800" s="597"/>
      <c r="M800" s="597"/>
      <c r="N800" s="597"/>
      <c r="O800" s="597"/>
      <c r="P800" s="597"/>
      <c r="Q800" s="597"/>
      <c r="R800" s="597"/>
      <c r="S800" s="597"/>
      <c r="T800" s="592"/>
      <c r="U800" s="592"/>
      <c r="V800" s="592"/>
      <c r="W800" s="592"/>
      <c r="X800" s="592"/>
      <c r="Y800" s="592"/>
      <c r="Z800" s="592"/>
      <c r="AA800" s="592"/>
      <c r="AB800" s="592"/>
      <c r="AC800" s="592"/>
      <c r="AD800" s="592"/>
      <c r="AE800" s="592"/>
      <c r="AF800" s="592"/>
      <c r="AG800" s="592"/>
      <c r="AH800" s="592"/>
      <c r="AI800" s="592"/>
      <c r="AJ800" s="592"/>
      <c r="AK800" s="592"/>
      <c r="AL800" s="592"/>
      <c r="AM800" s="592"/>
      <c r="AN800" s="592"/>
      <c r="AO800" s="593"/>
    </row>
    <row r="801" spans="2:41" ht="12.75" customHeight="1">
      <c r="B801" s="597"/>
      <c r="C801" s="597"/>
      <c r="D801" s="597"/>
      <c r="E801" s="597"/>
      <c r="F801" s="597"/>
      <c r="G801" s="597"/>
      <c r="H801" s="597"/>
      <c r="I801" s="597"/>
      <c r="J801" s="597"/>
      <c r="K801" s="597"/>
      <c r="L801" s="597"/>
      <c r="M801" s="597"/>
      <c r="N801" s="597"/>
      <c r="O801" s="597"/>
      <c r="P801" s="597"/>
      <c r="Q801" s="597"/>
      <c r="R801" s="597"/>
      <c r="S801" s="597"/>
      <c r="T801" s="592"/>
      <c r="U801" s="592"/>
      <c r="V801" s="592"/>
      <c r="W801" s="592"/>
      <c r="X801" s="592"/>
      <c r="Y801" s="592"/>
      <c r="Z801" s="592"/>
      <c r="AA801" s="592"/>
      <c r="AB801" s="592"/>
      <c r="AC801" s="592"/>
      <c r="AD801" s="592"/>
      <c r="AE801" s="592"/>
      <c r="AF801" s="592"/>
      <c r="AG801" s="592"/>
      <c r="AH801" s="592"/>
      <c r="AI801" s="592"/>
      <c r="AJ801" s="592"/>
      <c r="AK801" s="592"/>
      <c r="AL801" s="592"/>
      <c r="AM801" s="592"/>
      <c r="AN801" s="592"/>
      <c r="AO801" s="593"/>
    </row>
    <row r="802" spans="2:41" ht="12.75" customHeight="1">
      <c r="B802" s="597"/>
      <c r="C802" s="597"/>
      <c r="D802" s="597"/>
      <c r="E802" s="597"/>
      <c r="F802" s="597"/>
      <c r="G802" s="597"/>
      <c r="H802" s="597"/>
      <c r="I802" s="597"/>
      <c r="J802" s="597"/>
      <c r="K802" s="597"/>
      <c r="L802" s="597"/>
      <c r="M802" s="597"/>
      <c r="N802" s="597"/>
      <c r="O802" s="597"/>
      <c r="P802" s="597"/>
      <c r="Q802" s="597"/>
      <c r="R802" s="597"/>
      <c r="S802" s="597"/>
      <c r="T802" s="592"/>
      <c r="U802" s="592"/>
      <c r="V802" s="592"/>
      <c r="W802" s="592"/>
      <c r="X802" s="592"/>
      <c r="Y802" s="592"/>
      <c r="Z802" s="592"/>
      <c r="AA802" s="592"/>
      <c r="AB802" s="592"/>
      <c r="AC802" s="592"/>
      <c r="AD802" s="592"/>
      <c r="AE802" s="592"/>
      <c r="AF802" s="592"/>
      <c r="AG802" s="592"/>
      <c r="AH802" s="592"/>
      <c r="AI802" s="592"/>
      <c r="AJ802" s="592"/>
      <c r="AK802" s="592"/>
      <c r="AL802" s="592"/>
      <c r="AM802" s="592"/>
      <c r="AN802" s="592"/>
      <c r="AO802" s="593"/>
    </row>
    <row r="803" spans="2:41" ht="12.75" customHeight="1">
      <c r="B803" s="597"/>
      <c r="C803" s="597"/>
      <c r="D803" s="597"/>
      <c r="E803" s="597"/>
      <c r="F803" s="597"/>
      <c r="G803" s="597"/>
      <c r="H803" s="597"/>
      <c r="I803" s="597"/>
      <c r="J803" s="597"/>
      <c r="K803" s="597"/>
      <c r="L803" s="597"/>
      <c r="M803" s="597"/>
      <c r="N803" s="597"/>
      <c r="O803" s="597"/>
      <c r="P803" s="597"/>
      <c r="Q803" s="597"/>
      <c r="R803" s="597"/>
      <c r="S803" s="597"/>
      <c r="T803" s="592"/>
      <c r="U803" s="592"/>
      <c r="V803" s="592"/>
      <c r="W803" s="592"/>
      <c r="X803" s="592"/>
      <c r="Y803" s="592"/>
      <c r="Z803" s="592"/>
      <c r="AA803" s="592"/>
      <c r="AB803" s="592"/>
      <c r="AC803" s="592"/>
      <c r="AD803" s="592"/>
      <c r="AE803" s="592"/>
      <c r="AF803" s="592"/>
      <c r="AG803" s="592"/>
      <c r="AH803" s="592"/>
      <c r="AI803" s="592"/>
      <c r="AJ803" s="592"/>
      <c r="AK803" s="592"/>
      <c r="AL803" s="592"/>
      <c r="AM803" s="592"/>
      <c r="AN803" s="592"/>
      <c r="AO803" s="593"/>
    </row>
    <row r="804" spans="2:41" ht="12.75" customHeight="1">
      <c r="B804" s="597"/>
      <c r="C804" s="597"/>
      <c r="D804" s="597"/>
      <c r="E804" s="597"/>
      <c r="F804" s="597"/>
      <c r="G804" s="597"/>
      <c r="H804" s="597"/>
      <c r="I804" s="597"/>
      <c r="J804" s="597"/>
      <c r="K804" s="597"/>
      <c r="L804" s="597"/>
      <c r="M804" s="597"/>
      <c r="N804" s="597"/>
      <c r="O804" s="597"/>
      <c r="P804" s="597"/>
      <c r="Q804" s="597"/>
      <c r="R804" s="597"/>
      <c r="S804" s="597"/>
      <c r="T804" s="592"/>
      <c r="U804" s="592"/>
      <c r="V804" s="592"/>
      <c r="W804" s="592"/>
      <c r="X804" s="592"/>
      <c r="Y804" s="592"/>
      <c r="Z804" s="592"/>
      <c r="AA804" s="592"/>
      <c r="AB804" s="592"/>
      <c r="AC804" s="592"/>
      <c r="AD804" s="592"/>
      <c r="AE804" s="592"/>
      <c r="AF804" s="592"/>
      <c r="AG804" s="592"/>
      <c r="AH804" s="592"/>
      <c r="AI804" s="592"/>
      <c r="AJ804" s="592"/>
      <c r="AK804" s="592"/>
      <c r="AL804" s="592"/>
      <c r="AM804" s="592"/>
      <c r="AN804" s="592"/>
      <c r="AO804" s="593"/>
    </row>
    <row r="805" spans="2:41" ht="12.75" customHeight="1">
      <c r="B805" s="597"/>
      <c r="C805" s="597"/>
      <c r="D805" s="597"/>
      <c r="E805" s="597"/>
      <c r="F805" s="597"/>
      <c r="G805" s="597"/>
      <c r="H805" s="597"/>
      <c r="I805" s="597"/>
      <c r="J805" s="597"/>
      <c r="K805" s="597"/>
      <c r="L805" s="597"/>
      <c r="M805" s="597"/>
      <c r="N805" s="597"/>
      <c r="O805" s="597"/>
      <c r="P805" s="597"/>
      <c r="Q805" s="597"/>
      <c r="R805" s="597"/>
      <c r="S805" s="597"/>
      <c r="T805" s="592"/>
      <c r="U805" s="592"/>
      <c r="V805" s="592"/>
      <c r="W805" s="592"/>
      <c r="X805" s="592"/>
      <c r="Y805" s="592"/>
      <c r="Z805" s="592"/>
      <c r="AA805" s="592"/>
      <c r="AB805" s="592"/>
      <c r="AC805" s="592"/>
      <c r="AD805" s="592"/>
      <c r="AE805" s="592"/>
      <c r="AF805" s="592"/>
      <c r="AG805" s="592"/>
      <c r="AH805" s="592"/>
      <c r="AI805" s="592"/>
      <c r="AJ805" s="592"/>
      <c r="AK805" s="592"/>
      <c r="AL805" s="592"/>
      <c r="AM805" s="592"/>
      <c r="AN805" s="592"/>
      <c r="AO805" s="593"/>
    </row>
    <row r="806" spans="2:41" ht="12.75" customHeight="1">
      <c r="B806" s="597"/>
      <c r="C806" s="597"/>
      <c r="D806" s="597"/>
      <c r="E806" s="597"/>
      <c r="F806" s="597"/>
      <c r="G806" s="597"/>
      <c r="H806" s="597"/>
      <c r="I806" s="597"/>
      <c r="J806" s="597"/>
      <c r="K806" s="597"/>
      <c r="L806" s="597"/>
      <c r="M806" s="597"/>
      <c r="N806" s="597"/>
      <c r="O806" s="597"/>
      <c r="P806" s="597"/>
      <c r="Q806" s="597"/>
      <c r="R806" s="597"/>
      <c r="S806" s="597"/>
      <c r="T806" s="592"/>
      <c r="U806" s="592"/>
      <c r="V806" s="592"/>
      <c r="W806" s="592"/>
      <c r="X806" s="592"/>
      <c r="Y806" s="592"/>
      <c r="Z806" s="592"/>
      <c r="AA806" s="592"/>
      <c r="AB806" s="592"/>
      <c r="AC806" s="592"/>
      <c r="AD806" s="592"/>
      <c r="AE806" s="592"/>
      <c r="AF806" s="592"/>
      <c r="AG806" s="592"/>
      <c r="AH806" s="592"/>
      <c r="AI806" s="592"/>
      <c r="AJ806" s="592"/>
      <c r="AK806" s="592"/>
      <c r="AL806" s="592"/>
      <c r="AM806" s="592"/>
      <c r="AN806" s="592"/>
      <c r="AO806" s="593"/>
    </row>
    <row r="807" spans="2:41" ht="12.75" customHeight="1">
      <c r="B807" s="597"/>
      <c r="C807" s="597"/>
      <c r="D807" s="597"/>
      <c r="E807" s="597"/>
      <c r="F807" s="597"/>
      <c r="G807" s="597"/>
      <c r="H807" s="597"/>
      <c r="I807" s="597"/>
      <c r="J807" s="597"/>
      <c r="K807" s="597"/>
      <c r="L807" s="597"/>
      <c r="M807" s="597"/>
      <c r="N807" s="597"/>
      <c r="O807" s="597"/>
      <c r="P807" s="597"/>
      <c r="Q807" s="597"/>
      <c r="R807" s="597"/>
      <c r="S807" s="597"/>
      <c r="T807" s="592"/>
      <c r="U807" s="592"/>
      <c r="V807" s="592"/>
      <c r="W807" s="592"/>
      <c r="X807" s="592"/>
      <c r="Y807" s="592"/>
      <c r="Z807" s="592"/>
      <c r="AA807" s="592"/>
      <c r="AB807" s="592"/>
      <c r="AC807" s="592"/>
      <c r="AD807" s="592"/>
      <c r="AE807" s="592"/>
      <c r="AF807" s="592"/>
      <c r="AG807" s="592"/>
      <c r="AH807" s="592"/>
      <c r="AI807" s="592"/>
      <c r="AJ807" s="592"/>
      <c r="AK807" s="592"/>
      <c r="AL807" s="592"/>
      <c r="AM807" s="592"/>
      <c r="AN807" s="592"/>
      <c r="AO807" s="593"/>
    </row>
    <row r="808" spans="2:41" ht="12.75" customHeight="1">
      <c r="B808" s="597"/>
      <c r="C808" s="597"/>
      <c r="D808" s="597"/>
      <c r="E808" s="597"/>
      <c r="F808" s="597"/>
      <c r="G808" s="597"/>
      <c r="H808" s="597"/>
      <c r="I808" s="597"/>
      <c r="J808" s="597"/>
      <c r="K808" s="597"/>
      <c r="L808" s="597"/>
      <c r="M808" s="597"/>
      <c r="N808" s="597"/>
      <c r="O808" s="597"/>
      <c r="P808" s="597"/>
      <c r="Q808" s="597"/>
      <c r="R808" s="597"/>
      <c r="S808" s="597"/>
      <c r="T808" s="592"/>
      <c r="U808" s="592"/>
      <c r="V808" s="592"/>
      <c r="W808" s="592"/>
      <c r="X808" s="592"/>
      <c r="Y808" s="592"/>
      <c r="Z808" s="592"/>
      <c r="AA808" s="592"/>
      <c r="AB808" s="592"/>
      <c r="AC808" s="592"/>
      <c r="AD808" s="592"/>
      <c r="AE808" s="592"/>
      <c r="AF808" s="592"/>
      <c r="AG808" s="592"/>
      <c r="AH808" s="592"/>
      <c r="AI808" s="592"/>
      <c r="AJ808" s="592"/>
      <c r="AK808" s="592"/>
      <c r="AL808" s="592"/>
      <c r="AM808" s="592"/>
      <c r="AN808" s="592"/>
      <c r="AO808" s="593"/>
    </row>
    <row r="809" spans="2:41" ht="12.75" customHeight="1">
      <c r="B809" s="597"/>
      <c r="C809" s="597"/>
      <c r="D809" s="597"/>
      <c r="E809" s="597"/>
      <c r="F809" s="597"/>
      <c r="G809" s="597"/>
      <c r="H809" s="597"/>
      <c r="I809" s="597"/>
      <c r="J809" s="597"/>
      <c r="K809" s="597"/>
      <c r="L809" s="597"/>
      <c r="M809" s="597"/>
      <c r="N809" s="597"/>
      <c r="O809" s="597"/>
      <c r="P809" s="597"/>
      <c r="Q809" s="597"/>
      <c r="R809" s="597"/>
      <c r="S809" s="597"/>
      <c r="T809" s="592"/>
      <c r="U809" s="592"/>
      <c r="V809" s="592"/>
      <c r="W809" s="592"/>
      <c r="X809" s="592"/>
      <c r="Y809" s="592"/>
      <c r="Z809" s="592"/>
      <c r="AA809" s="592"/>
      <c r="AB809" s="592"/>
      <c r="AC809" s="592"/>
      <c r="AD809" s="592"/>
      <c r="AE809" s="592"/>
      <c r="AF809" s="592"/>
      <c r="AG809" s="592"/>
      <c r="AH809" s="592"/>
      <c r="AI809" s="592"/>
      <c r="AJ809" s="592"/>
      <c r="AK809" s="592"/>
      <c r="AL809" s="592"/>
      <c r="AM809" s="592"/>
      <c r="AN809" s="592"/>
      <c r="AO809" s="593"/>
    </row>
    <row r="810" spans="2:41" ht="12.75" customHeight="1">
      <c r="B810" s="597"/>
      <c r="C810" s="597"/>
      <c r="D810" s="597"/>
      <c r="E810" s="597"/>
      <c r="F810" s="597"/>
      <c r="G810" s="597"/>
      <c r="H810" s="597"/>
      <c r="I810" s="597"/>
      <c r="J810" s="597"/>
      <c r="K810" s="597"/>
      <c r="L810" s="597"/>
      <c r="M810" s="597"/>
      <c r="N810" s="597"/>
      <c r="O810" s="597"/>
      <c r="P810" s="597"/>
      <c r="Q810" s="597"/>
      <c r="R810" s="597"/>
      <c r="S810" s="597"/>
      <c r="T810" s="592"/>
      <c r="U810" s="592"/>
      <c r="V810" s="592"/>
      <c r="W810" s="592"/>
      <c r="X810" s="592"/>
      <c r="Y810" s="592"/>
      <c r="Z810" s="592"/>
      <c r="AA810" s="592"/>
      <c r="AB810" s="592"/>
      <c r="AC810" s="592"/>
      <c r="AD810" s="592"/>
      <c r="AE810" s="592"/>
      <c r="AF810" s="592"/>
      <c r="AG810" s="592"/>
      <c r="AH810" s="592"/>
      <c r="AI810" s="592"/>
      <c r="AJ810" s="592"/>
      <c r="AK810" s="592"/>
      <c r="AL810" s="592"/>
      <c r="AM810" s="592"/>
      <c r="AN810" s="592"/>
      <c r="AO810" s="593"/>
    </row>
    <row r="811" spans="2:41" ht="12.75" customHeight="1">
      <c r="B811" s="597"/>
      <c r="C811" s="597"/>
      <c r="D811" s="597"/>
      <c r="E811" s="597"/>
      <c r="F811" s="597"/>
      <c r="G811" s="597"/>
      <c r="H811" s="597"/>
      <c r="I811" s="597"/>
      <c r="J811" s="597"/>
      <c r="K811" s="597"/>
      <c r="L811" s="597"/>
      <c r="M811" s="597"/>
      <c r="N811" s="597"/>
      <c r="O811" s="597"/>
      <c r="P811" s="597"/>
      <c r="Q811" s="597"/>
      <c r="R811" s="597"/>
      <c r="S811" s="597"/>
      <c r="T811" s="592"/>
      <c r="U811" s="592"/>
      <c r="V811" s="592"/>
      <c r="W811" s="592"/>
      <c r="X811" s="592"/>
      <c r="Y811" s="592"/>
      <c r="Z811" s="592"/>
      <c r="AA811" s="592"/>
      <c r="AB811" s="592"/>
      <c r="AC811" s="592"/>
      <c r="AD811" s="592"/>
      <c r="AE811" s="592"/>
      <c r="AF811" s="592"/>
      <c r="AG811" s="592"/>
      <c r="AH811" s="592"/>
      <c r="AI811" s="592"/>
      <c r="AJ811" s="592"/>
      <c r="AK811" s="592"/>
      <c r="AL811" s="592"/>
      <c r="AM811" s="592"/>
      <c r="AN811" s="592"/>
      <c r="AO811" s="593"/>
    </row>
    <row r="812" spans="2:41" ht="12.75" customHeight="1">
      <c r="B812" s="597"/>
      <c r="C812" s="597"/>
      <c r="D812" s="597"/>
      <c r="E812" s="597"/>
      <c r="F812" s="597"/>
      <c r="G812" s="597"/>
      <c r="H812" s="597"/>
      <c r="I812" s="597"/>
      <c r="J812" s="597"/>
      <c r="K812" s="597"/>
      <c r="L812" s="597"/>
      <c r="M812" s="597"/>
      <c r="N812" s="597"/>
      <c r="O812" s="597"/>
      <c r="P812" s="597"/>
      <c r="Q812" s="597"/>
      <c r="R812" s="597"/>
      <c r="S812" s="597"/>
      <c r="T812" s="592"/>
      <c r="U812" s="592"/>
      <c r="V812" s="592"/>
      <c r="W812" s="592"/>
      <c r="X812" s="592"/>
      <c r="Y812" s="592"/>
      <c r="Z812" s="592"/>
      <c r="AA812" s="592"/>
      <c r="AB812" s="592"/>
      <c r="AC812" s="592"/>
      <c r="AD812" s="592"/>
      <c r="AE812" s="592"/>
      <c r="AF812" s="592"/>
      <c r="AG812" s="592"/>
      <c r="AH812" s="592"/>
      <c r="AI812" s="592"/>
      <c r="AJ812" s="592"/>
      <c r="AK812" s="592"/>
      <c r="AL812" s="592"/>
      <c r="AM812" s="592"/>
      <c r="AN812" s="592"/>
      <c r="AO812" s="593"/>
    </row>
    <row r="813" spans="2:41" ht="12.75" customHeight="1">
      <c r="B813" s="597"/>
      <c r="C813" s="597"/>
      <c r="D813" s="597"/>
      <c r="E813" s="597"/>
      <c r="F813" s="597"/>
      <c r="G813" s="597"/>
      <c r="H813" s="597"/>
      <c r="I813" s="597"/>
      <c r="J813" s="597"/>
      <c r="K813" s="597"/>
      <c r="L813" s="597"/>
      <c r="M813" s="597"/>
      <c r="N813" s="597"/>
      <c r="O813" s="597"/>
      <c r="P813" s="597"/>
      <c r="Q813" s="597"/>
      <c r="R813" s="597"/>
      <c r="S813" s="597"/>
      <c r="T813" s="592"/>
      <c r="U813" s="592"/>
      <c r="V813" s="592"/>
      <c r="W813" s="592"/>
      <c r="X813" s="592"/>
      <c r="Y813" s="592"/>
      <c r="Z813" s="592"/>
      <c r="AA813" s="592"/>
      <c r="AB813" s="592"/>
      <c r="AC813" s="592"/>
      <c r="AD813" s="592"/>
      <c r="AE813" s="592"/>
      <c r="AF813" s="592"/>
      <c r="AG813" s="592"/>
      <c r="AH813" s="592"/>
      <c r="AI813" s="592"/>
      <c r="AJ813" s="592"/>
      <c r="AK813" s="592"/>
      <c r="AL813" s="592"/>
      <c r="AM813" s="592"/>
      <c r="AN813" s="592"/>
      <c r="AO813" s="593"/>
    </row>
    <row r="814" spans="2:41" ht="12.75" customHeight="1">
      <c r="B814" s="597"/>
      <c r="C814" s="597"/>
      <c r="D814" s="597"/>
      <c r="E814" s="597"/>
      <c r="F814" s="597"/>
      <c r="G814" s="597"/>
      <c r="H814" s="597"/>
      <c r="I814" s="597"/>
      <c r="J814" s="597"/>
      <c r="K814" s="597"/>
      <c r="L814" s="597"/>
      <c r="M814" s="597"/>
      <c r="N814" s="597"/>
      <c r="O814" s="597"/>
      <c r="P814" s="597"/>
      <c r="Q814" s="597"/>
      <c r="R814" s="597"/>
      <c r="S814" s="597"/>
      <c r="T814" s="592"/>
      <c r="U814" s="592"/>
      <c r="V814" s="592"/>
      <c r="W814" s="592"/>
      <c r="X814" s="592"/>
      <c r="Y814" s="592"/>
      <c r="Z814" s="592"/>
      <c r="AA814" s="592"/>
      <c r="AB814" s="592"/>
      <c r="AC814" s="592"/>
      <c r="AD814" s="592"/>
      <c r="AE814" s="592"/>
      <c r="AF814" s="592"/>
      <c r="AG814" s="592"/>
      <c r="AH814" s="592"/>
      <c r="AI814" s="592"/>
      <c r="AJ814" s="592"/>
      <c r="AK814" s="592"/>
      <c r="AL814" s="592"/>
      <c r="AM814" s="592"/>
      <c r="AN814" s="592"/>
      <c r="AO814" s="593"/>
    </row>
    <row r="815" spans="2:41" ht="12.75" customHeight="1">
      <c r="B815" s="597"/>
      <c r="C815" s="597"/>
      <c r="D815" s="597"/>
      <c r="E815" s="597"/>
      <c r="F815" s="597"/>
      <c r="G815" s="597"/>
      <c r="H815" s="597"/>
      <c r="I815" s="597"/>
      <c r="J815" s="597"/>
      <c r="K815" s="597"/>
      <c r="L815" s="597"/>
      <c r="M815" s="597"/>
      <c r="N815" s="597"/>
      <c r="O815" s="597"/>
      <c r="P815" s="597"/>
      <c r="Q815" s="597"/>
      <c r="R815" s="597"/>
      <c r="S815" s="597"/>
      <c r="T815" s="592"/>
      <c r="U815" s="592"/>
      <c r="V815" s="592"/>
      <c r="W815" s="592"/>
      <c r="X815" s="592"/>
      <c r="Y815" s="592"/>
      <c r="Z815" s="592"/>
      <c r="AA815" s="592"/>
      <c r="AB815" s="592"/>
      <c r="AC815" s="592"/>
      <c r="AD815" s="592"/>
      <c r="AE815" s="592"/>
      <c r="AF815" s="592"/>
      <c r="AG815" s="592"/>
      <c r="AH815" s="592"/>
      <c r="AI815" s="592"/>
      <c r="AJ815" s="592"/>
      <c r="AK815" s="592"/>
      <c r="AL815" s="592"/>
      <c r="AM815" s="592"/>
      <c r="AN815" s="592"/>
      <c r="AO815" s="593"/>
    </row>
    <row r="816" spans="2:41" ht="12.75" customHeight="1">
      <c r="B816" s="597"/>
      <c r="C816" s="597"/>
      <c r="D816" s="597"/>
      <c r="E816" s="597"/>
      <c r="F816" s="597"/>
      <c r="G816" s="597"/>
      <c r="H816" s="597"/>
      <c r="I816" s="597"/>
      <c r="J816" s="597"/>
      <c r="K816" s="597"/>
      <c r="L816" s="597"/>
      <c r="M816" s="597"/>
      <c r="N816" s="597"/>
      <c r="O816" s="597"/>
      <c r="P816" s="597"/>
      <c r="Q816" s="597"/>
      <c r="R816" s="597"/>
      <c r="S816" s="597"/>
      <c r="T816" s="592"/>
      <c r="U816" s="592"/>
      <c r="V816" s="592"/>
      <c r="W816" s="592"/>
      <c r="X816" s="592"/>
      <c r="Y816" s="592"/>
      <c r="Z816" s="592"/>
      <c r="AA816" s="592"/>
      <c r="AB816" s="592"/>
      <c r="AC816" s="592"/>
      <c r="AD816" s="592"/>
      <c r="AE816" s="592"/>
      <c r="AF816" s="592"/>
      <c r="AG816" s="592"/>
      <c r="AH816" s="592"/>
      <c r="AI816" s="592"/>
      <c r="AJ816" s="592"/>
      <c r="AK816" s="592"/>
      <c r="AL816" s="592"/>
      <c r="AM816" s="592"/>
      <c r="AN816" s="592"/>
      <c r="AO816" s="593"/>
    </row>
    <row r="817" spans="2:41" ht="12.75" customHeight="1">
      <c r="B817" s="597"/>
      <c r="C817" s="597"/>
      <c r="D817" s="597"/>
      <c r="E817" s="597"/>
      <c r="F817" s="597"/>
      <c r="G817" s="597"/>
      <c r="H817" s="597"/>
      <c r="I817" s="597"/>
      <c r="J817" s="597"/>
      <c r="K817" s="597"/>
      <c r="L817" s="597"/>
      <c r="M817" s="597"/>
      <c r="N817" s="597"/>
      <c r="O817" s="597"/>
      <c r="P817" s="597"/>
      <c r="Q817" s="597"/>
      <c r="R817" s="597"/>
      <c r="S817" s="597"/>
      <c r="T817" s="592"/>
      <c r="U817" s="592"/>
      <c r="V817" s="592"/>
      <c r="W817" s="592"/>
      <c r="X817" s="592"/>
      <c r="Y817" s="592"/>
      <c r="Z817" s="592"/>
      <c r="AA817" s="592"/>
      <c r="AB817" s="592"/>
      <c r="AC817" s="592"/>
      <c r="AD817" s="592"/>
      <c r="AE817" s="592"/>
      <c r="AF817" s="592"/>
      <c r="AG817" s="592"/>
      <c r="AH817" s="592"/>
      <c r="AI817" s="592"/>
      <c r="AJ817" s="592"/>
      <c r="AK817" s="592"/>
      <c r="AL817" s="592"/>
      <c r="AM817" s="592"/>
      <c r="AN817" s="592"/>
      <c r="AO817" s="593"/>
    </row>
    <row r="818" spans="2:41" ht="12.75" customHeight="1">
      <c r="B818" s="597"/>
      <c r="C818" s="597"/>
      <c r="D818" s="597"/>
      <c r="E818" s="597"/>
      <c r="F818" s="597"/>
      <c r="G818" s="597"/>
      <c r="H818" s="597"/>
      <c r="I818" s="597"/>
      <c r="J818" s="597"/>
      <c r="K818" s="597"/>
      <c r="L818" s="597"/>
      <c r="M818" s="597"/>
      <c r="N818" s="597"/>
      <c r="O818" s="597"/>
      <c r="P818" s="597"/>
      <c r="Q818" s="597"/>
      <c r="R818" s="597"/>
      <c r="S818" s="597"/>
      <c r="T818" s="592"/>
      <c r="U818" s="592"/>
      <c r="V818" s="592"/>
      <c r="W818" s="592"/>
      <c r="X818" s="592"/>
      <c r="Y818" s="592"/>
      <c r="Z818" s="592"/>
      <c r="AA818" s="592"/>
      <c r="AB818" s="592"/>
      <c r="AC818" s="592"/>
      <c r="AD818" s="592"/>
      <c r="AE818" s="592"/>
      <c r="AF818" s="592"/>
      <c r="AG818" s="592"/>
      <c r="AH818" s="592"/>
      <c r="AI818" s="592"/>
      <c r="AJ818" s="592"/>
      <c r="AK818" s="592"/>
      <c r="AL818" s="592"/>
      <c r="AM818" s="592"/>
      <c r="AN818" s="592"/>
      <c r="AO818" s="593"/>
    </row>
    <row r="819" spans="2:41" ht="12.75" customHeight="1">
      <c r="B819" s="597"/>
      <c r="C819" s="597"/>
      <c r="D819" s="597"/>
      <c r="E819" s="597"/>
      <c r="F819" s="597"/>
      <c r="G819" s="597"/>
      <c r="H819" s="597"/>
      <c r="I819" s="597"/>
      <c r="J819" s="597"/>
      <c r="K819" s="597"/>
      <c r="L819" s="597"/>
      <c r="M819" s="597"/>
      <c r="N819" s="597"/>
      <c r="O819" s="597"/>
      <c r="P819" s="597"/>
      <c r="Q819" s="597"/>
      <c r="R819" s="597"/>
      <c r="S819" s="597"/>
      <c r="T819" s="592"/>
      <c r="U819" s="592"/>
      <c r="V819" s="592"/>
      <c r="W819" s="592"/>
      <c r="X819" s="592"/>
      <c r="Y819" s="592"/>
      <c r="Z819" s="592"/>
      <c r="AA819" s="592"/>
      <c r="AB819" s="592"/>
      <c r="AC819" s="592"/>
      <c r="AD819" s="592"/>
      <c r="AE819" s="592"/>
      <c r="AF819" s="592"/>
      <c r="AG819" s="592"/>
      <c r="AH819" s="592"/>
      <c r="AI819" s="592"/>
      <c r="AJ819" s="592"/>
      <c r="AK819" s="592"/>
      <c r="AL819" s="592"/>
      <c r="AM819" s="592"/>
      <c r="AN819" s="592"/>
      <c r="AO819" s="593"/>
    </row>
    <row r="820" spans="2:41" ht="12.75" customHeight="1">
      <c r="B820" s="597"/>
      <c r="C820" s="597"/>
      <c r="D820" s="597"/>
      <c r="E820" s="597"/>
      <c r="F820" s="597"/>
      <c r="G820" s="597"/>
      <c r="H820" s="597"/>
      <c r="I820" s="597"/>
      <c r="J820" s="597"/>
      <c r="K820" s="597"/>
      <c r="L820" s="597"/>
      <c r="M820" s="597"/>
      <c r="N820" s="597"/>
      <c r="O820" s="597"/>
      <c r="P820" s="597"/>
      <c r="Q820" s="597"/>
      <c r="R820" s="597"/>
      <c r="S820" s="597"/>
      <c r="T820" s="592"/>
      <c r="U820" s="592"/>
      <c r="V820" s="592"/>
      <c r="W820" s="592"/>
      <c r="X820" s="592"/>
      <c r="Y820" s="592"/>
      <c r="Z820" s="592"/>
      <c r="AA820" s="592"/>
      <c r="AB820" s="592"/>
      <c r="AC820" s="592"/>
      <c r="AD820" s="592"/>
      <c r="AE820" s="592"/>
      <c r="AF820" s="592"/>
      <c r="AG820" s="592"/>
      <c r="AH820" s="592"/>
      <c r="AI820" s="592"/>
      <c r="AJ820" s="592"/>
      <c r="AK820" s="592"/>
      <c r="AL820" s="592"/>
      <c r="AM820" s="592"/>
      <c r="AN820" s="592"/>
      <c r="AO820" s="593"/>
    </row>
    <row r="821" spans="2:41" ht="12.75" customHeight="1">
      <c r="B821" s="597"/>
      <c r="C821" s="597"/>
      <c r="D821" s="597"/>
      <c r="E821" s="597"/>
      <c r="F821" s="597"/>
      <c r="G821" s="597"/>
      <c r="H821" s="597"/>
      <c r="I821" s="597"/>
      <c r="J821" s="597"/>
      <c r="K821" s="597"/>
      <c r="L821" s="597"/>
      <c r="M821" s="597"/>
      <c r="N821" s="597"/>
      <c r="O821" s="597"/>
      <c r="P821" s="597"/>
      <c r="Q821" s="597"/>
      <c r="R821" s="597"/>
      <c r="S821" s="597"/>
      <c r="T821" s="592"/>
      <c r="U821" s="592"/>
      <c r="V821" s="592"/>
      <c r="W821" s="592"/>
      <c r="X821" s="592"/>
      <c r="Y821" s="592"/>
      <c r="Z821" s="592"/>
      <c r="AA821" s="592"/>
      <c r="AB821" s="592"/>
      <c r="AC821" s="592"/>
      <c r="AD821" s="592"/>
      <c r="AE821" s="592"/>
      <c r="AF821" s="592"/>
      <c r="AG821" s="592"/>
      <c r="AH821" s="592"/>
      <c r="AI821" s="592"/>
      <c r="AJ821" s="592"/>
      <c r="AK821" s="592"/>
      <c r="AL821" s="592"/>
      <c r="AM821" s="592"/>
      <c r="AN821" s="592"/>
      <c r="AO821" s="593"/>
    </row>
    <row r="822" spans="2:41" ht="12.75" customHeight="1">
      <c r="B822" s="597"/>
      <c r="C822" s="597"/>
      <c r="D822" s="597"/>
      <c r="E822" s="597"/>
      <c r="F822" s="597"/>
      <c r="G822" s="597"/>
      <c r="H822" s="597"/>
      <c r="I822" s="597"/>
      <c r="J822" s="597"/>
      <c r="K822" s="597"/>
      <c r="L822" s="597"/>
      <c r="M822" s="597"/>
      <c r="N822" s="597"/>
      <c r="O822" s="597"/>
      <c r="P822" s="597"/>
      <c r="Q822" s="597"/>
      <c r="R822" s="597"/>
      <c r="S822" s="597"/>
      <c r="T822" s="592"/>
      <c r="U822" s="592"/>
      <c r="V822" s="592"/>
      <c r="W822" s="592"/>
      <c r="X822" s="592"/>
      <c r="Y822" s="592"/>
      <c r="Z822" s="592"/>
      <c r="AA822" s="592"/>
      <c r="AB822" s="592"/>
      <c r="AC822" s="592"/>
      <c r="AD822" s="592"/>
      <c r="AE822" s="592"/>
      <c r="AF822" s="592"/>
      <c r="AG822" s="592"/>
      <c r="AH822" s="592"/>
      <c r="AI822" s="592"/>
      <c r="AJ822" s="592"/>
      <c r="AK822" s="592"/>
      <c r="AL822" s="592"/>
      <c r="AM822" s="592"/>
      <c r="AN822" s="592"/>
      <c r="AO822" s="593"/>
    </row>
    <row r="823" spans="2:41" ht="12.75" customHeight="1">
      <c r="B823" s="597"/>
      <c r="C823" s="597"/>
      <c r="D823" s="597"/>
      <c r="E823" s="597"/>
      <c r="F823" s="597"/>
      <c r="G823" s="597"/>
      <c r="H823" s="597"/>
      <c r="I823" s="597"/>
      <c r="J823" s="597"/>
      <c r="K823" s="597"/>
      <c r="L823" s="597"/>
      <c r="M823" s="597"/>
      <c r="N823" s="597"/>
      <c r="O823" s="597"/>
      <c r="P823" s="597"/>
      <c r="Q823" s="597"/>
      <c r="R823" s="597"/>
      <c r="S823" s="597"/>
      <c r="T823" s="592"/>
      <c r="U823" s="592"/>
      <c r="V823" s="592"/>
      <c r="W823" s="592"/>
      <c r="X823" s="592"/>
      <c r="Y823" s="592"/>
      <c r="Z823" s="592"/>
      <c r="AA823" s="592"/>
      <c r="AB823" s="592"/>
      <c r="AC823" s="592"/>
      <c r="AD823" s="592"/>
      <c r="AE823" s="592"/>
      <c r="AF823" s="592"/>
      <c r="AG823" s="592"/>
      <c r="AH823" s="592"/>
      <c r="AI823" s="592"/>
      <c r="AJ823" s="592"/>
      <c r="AK823" s="592"/>
      <c r="AL823" s="592"/>
      <c r="AM823" s="592"/>
      <c r="AN823" s="592"/>
      <c r="AO823" s="593"/>
    </row>
    <row r="824" spans="2:41" ht="12.75" customHeight="1">
      <c r="B824" s="597"/>
      <c r="C824" s="597"/>
      <c r="D824" s="597"/>
      <c r="E824" s="597"/>
      <c r="F824" s="597"/>
      <c r="G824" s="597"/>
      <c r="H824" s="597"/>
      <c r="I824" s="597"/>
      <c r="J824" s="597"/>
      <c r="K824" s="597"/>
      <c r="L824" s="597"/>
      <c r="M824" s="597"/>
      <c r="N824" s="597"/>
      <c r="O824" s="597"/>
      <c r="P824" s="597"/>
      <c r="Q824" s="597"/>
      <c r="R824" s="597"/>
      <c r="S824" s="597"/>
      <c r="T824" s="592"/>
      <c r="U824" s="592"/>
      <c r="V824" s="592"/>
      <c r="W824" s="592"/>
      <c r="X824" s="592"/>
      <c r="Y824" s="592"/>
      <c r="Z824" s="592"/>
      <c r="AA824" s="592"/>
      <c r="AB824" s="592"/>
      <c r="AC824" s="592"/>
      <c r="AD824" s="592"/>
      <c r="AE824" s="592"/>
      <c r="AF824" s="592"/>
      <c r="AG824" s="592"/>
      <c r="AH824" s="592"/>
      <c r="AI824" s="592"/>
      <c r="AJ824" s="592"/>
      <c r="AK824" s="592"/>
      <c r="AL824" s="592"/>
      <c r="AM824" s="592"/>
      <c r="AN824" s="592"/>
      <c r="AO824" s="593"/>
    </row>
    <row r="825" spans="2:41" ht="12.75" customHeight="1">
      <c r="B825" s="597"/>
      <c r="C825" s="597"/>
      <c r="D825" s="597"/>
      <c r="E825" s="597"/>
      <c r="F825" s="597"/>
      <c r="G825" s="597"/>
      <c r="H825" s="597"/>
      <c r="I825" s="597"/>
      <c r="J825" s="597"/>
      <c r="K825" s="597"/>
      <c r="L825" s="597"/>
      <c r="M825" s="597"/>
      <c r="N825" s="597"/>
      <c r="O825" s="597"/>
      <c r="P825" s="597"/>
      <c r="Q825" s="597"/>
      <c r="R825" s="597"/>
      <c r="S825" s="597"/>
      <c r="T825" s="592"/>
      <c r="U825" s="592"/>
      <c r="V825" s="592"/>
      <c r="W825" s="592"/>
      <c r="X825" s="592"/>
      <c r="Y825" s="592"/>
      <c r="Z825" s="592"/>
      <c r="AA825" s="592"/>
      <c r="AB825" s="592"/>
      <c r="AC825" s="592"/>
      <c r="AD825" s="592"/>
      <c r="AE825" s="592"/>
      <c r="AF825" s="592"/>
      <c r="AG825" s="592"/>
      <c r="AH825" s="592"/>
      <c r="AI825" s="592"/>
      <c r="AJ825" s="592"/>
      <c r="AK825" s="592"/>
      <c r="AL825" s="592"/>
      <c r="AM825" s="592"/>
      <c r="AN825" s="592"/>
      <c r="AO825" s="593"/>
    </row>
    <row r="826" spans="2:41" ht="12.75" customHeight="1">
      <c r="B826" s="597"/>
      <c r="C826" s="597"/>
      <c r="D826" s="597"/>
      <c r="E826" s="597"/>
      <c r="F826" s="597"/>
      <c r="G826" s="597"/>
      <c r="H826" s="597"/>
      <c r="I826" s="597"/>
      <c r="J826" s="597"/>
      <c r="K826" s="597"/>
      <c r="L826" s="597"/>
      <c r="M826" s="597"/>
      <c r="N826" s="597"/>
      <c r="O826" s="597"/>
      <c r="P826" s="597"/>
      <c r="Q826" s="597"/>
      <c r="R826" s="597"/>
      <c r="S826" s="597"/>
      <c r="T826" s="592"/>
      <c r="U826" s="592"/>
      <c r="V826" s="592"/>
      <c r="W826" s="592"/>
      <c r="X826" s="592"/>
      <c r="Y826" s="592"/>
      <c r="Z826" s="592"/>
      <c r="AA826" s="592"/>
      <c r="AB826" s="592"/>
      <c r="AC826" s="592"/>
      <c r="AD826" s="592"/>
      <c r="AE826" s="592"/>
      <c r="AF826" s="592"/>
      <c r="AG826" s="592"/>
      <c r="AH826" s="592"/>
      <c r="AI826" s="592"/>
      <c r="AJ826" s="592"/>
      <c r="AK826" s="592"/>
      <c r="AL826" s="592"/>
      <c r="AM826" s="592"/>
      <c r="AN826" s="592"/>
      <c r="AO826" s="593"/>
    </row>
    <row r="827" spans="2:41" ht="12.75" customHeight="1">
      <c r="B827" s="597"/>
      <c r="C827" s="597"/>
      <c r="D827" s="597"/>
      <c r="E827" s="597"/>
      <c r="F827" s="597"/>
      <c r="G827" s="597"/>
      <c r="H827" s="597"/>
      <c r="I827" s="597"/>
      <c r="J827" s="597"/>
      <c r="K827" s="597"/>
      <c r="L827" s="597"/>
      <c r="M827" s="597"/>
      <c r="N827" s="597"/>
      <c r="O827" s="597"/>
      <c r="P827" s="597"/>
      <c r="Q827" s="597"/>
      <c r="R827" s="597"/>
      <c r="S827" s="597"/>
      <c r="T827" s="592"/>
      <c r="U827" s="592"/>
      <c r="V827" s="592"/>
      <c r="W827" s="592"/>
      <c r="X827" s="592"/>
      <c r="Y827" s="592"/>
      <c r="Z827" s="592"/>
      <c r="AA827" s="592"/>
      <c r="AB827" s="592"/>
      <c r="AC827" s="592"/>
      <c r="AD827" s="592"/>
      <c r="AE827" s="592"/>
      <c r="AF827" s="592"/>
      <c r="AG827" s="592"/>
      <c r="AH827" s="592"/>
      <c r="AI827" s="592"/>
      <c r="AJ827" s="592"/>
      <c r="AK827" s="592"/>
      <c r="AL827" s="592"/>
      <c r="AM827" s="592"/>
      <c r="AN827" s="592"/>
      <c r="AO827" s="593"/>
    </row>
    <row r="828" spans="2:41" ht="12.75" customHeight="1">
      <c r="B828" s="597"/>
      <c r="C828" s="597"/>
      <c r="D828" s="597"/>
      <c r="E828" s="597"/>
      <c r="F828" s="597"/>
      <c r="G828" s="597"/>
      <c r="H828" s="597"/>
      <c r="I828" s="597"/>
      <c r="J828" s="597"/>
      <c r="K828" s="597"/>
      <c r="L828" s="597"/>
      <c r="M828" s="597"/>
      <c r="N828" s="597"/>
      <c r="O828" s="597"/>
      <c r="P828" s="597"/>
      <c r="Q828" s="597"/>
      <c r="R828" s="597"/>
      <c r="S828" s="597"/>
      <c r="T828" s="592"/>
      <c r="U828" s="592"/>
      <c r="V828" s="592"/>
      <c r="W828" s="592"/>
      <c r="X828" s="592"/>
      <c r="Y828" s="592"/>
      <c r="Z828" s="592"/>
      <c r="AA828" s="592"/>
      <c r="AB828" s="592"/>
      <c r="AC828" s="592"/>
      <c r="AD828" s="592"/>
      <c r="AE828" s="592"/>
      <c r="AF828" s="592"/>
      <c r="AG828" s="592"/>
      <c r="AH828" s="592"/>
      <c r="AI828" s="592"/>
      <c r="AJ828" s="592"/>
      <c r="AK828" s="592"/>
      <c r="AL828" s="592"/>
      <c r="AM828" s="592"/>
      <c r="AN828" s="592"/>
      <c r="AO828" s="593"/>
    </row>
    <row r="829" spans="2:41" ht="12.75" customHeight="1">
      <c r="B829" s="597"/>
      <c r="C829" s="597"/>
      <c r="D829" s="597"/>
      <c r="E829" s="597"/>
      <c r="F829" s="597"/>
      <c r="G829" s="597"/>
      <c r="H829" s="597"/>
      <c r="I829" s="597"/>
      <c r="J829" s="597"/>
      <c r="K829" s="597"/>
      <c r="L829" s="597"/>
      <c r="M829" s="597"/>
      <c r="N829" s="597"/>
      <c r="O829" s="597"/>
      <c r="P829" s="597"/>
      <c r="Q829" s="597"/>
      <c r="R829" s="597"/>
      <c r="S829" s="597"/>
      <c r="T829" s="592"/>
      <c r="U829" s="592"/>
      <c r="V829" s="592"/>
      <c r="W829" s="592"/>
      <c r="X829" s="592"/>
      <c r="Y829" s="592"/>
      <c r="Z829" s="592"/>
      <c r="AA829" s="592"/>
      <c r="AB829" s="592"/>
      <c r="AC829" s="592"/>
      <c r="AD829" s="592"/>
      <c r="AE829" s="592"/>
      <c r="AF829" s="592"/>
      <c r="AG829" s="592"/>
      <c r="AH829" s="592"/>
      <c r="AI829" s="592"/>
      <c r="AJ829" s="592"/>
      <c r="AK829" s="592"/>
      <c r="AL829" s="592"/>
      <c r="AM829" s="592"/>
      <c r="AN829" s="592"/>
      <c r="AO829" s="593"/>
    </row>
    <row r="830" spans="2:41" ht="12.75" customHeight="1">
      <c r="B830" s="597"/>
      <c r="C830" s="597"/>
      <c r="D830" s="597"/>
      <c r="E830" s="597"/>
      <c r="F830" s="597"/>
      <c r="G830" s="597"/>
      <c r="H830" s="597"/>
      <c r="I830" s="597"/>
      <c r="J830" s="597"/>
      <c r="K830" s="597"/>
      <c r="L830" s="597"/>
      <c r="M830" s="597"/>
      <c r="N830" s="597"/>
      <c r="O830" s="597"/>
      <c r="P830" s="597"/>
      <c r="Q830" s="597"/>
      <c r="R830" s="597"/>
      <c r="S830" s="597"/>
      <c r="T830" s="592"/>
      <c r="U830" s="592"/>
      <c r="V830" s="592"/>
      <c r="W830" s="592"/>
      <c r="X830" s="592"/>
      <c r="Y830" s="592"/>
      <c r="Z830" s="592"/>
      <c r="AA830" s="592"/>
      <c r="AB830" s="592"/>
      <c r="AC830" s="592"/>
      <c r="AD830" s="592"/>
      <c r="AE830" s="592"/>
      <c r="AF830" s="592"/>
      <c r="AG830" s="592"/>
      <c r="AH830" s="592"/>
      <c r="AI830" s="592"/>
      <c r="AJ830" s="592"/>
      <c r="AK830" s="592"/>
      <c r="AL830" s="592"/>
      <c r="AM830" s="592"/>
      <c r="AN830" s="592"/>
      <c r="AO830" s="593"/>
    </row>
    <row r="831" spans="2:41" ht="12.75" customHeight="1">
      <c r="B831" s="597"/>
      <c r="C831" s="597"/>
      <c r="D831" s="597"/>
      <c r="E831" s="597"/>
      <c r="F831" s="597"/>
      <c r="G831" s="597"/>
      <c r="H831" s="597"/>
      <c r="I831" s="597"/>
      <c r="J831" s="597"/>
      <c r="K831" s="597"/>
      <c r="L831" s="597"/>
      <c r="M831" s="597"/>
      <c r="N831" s="597"/>
      <c r="O831" s="597"/>
      <c r="P831" s="597"/>
      <c r="Q831" s="597"/>
      <c r="R831" s="597"/>
      <c r="S831" s="597"/>
      <c r="T831" s="592"/>
      <c r="U831" s="592"/>
      <c r="V831" s="592"/>
      <c r="W831" s="592"/>
      <c r="X831" s="592"/>
      <c r="Y831" s="592"/>
      <c r="Z831" s="592"/>
      <c r="AA831" s="592"/>
      <c r="AB831" s="592"/>
      <c r="AC831" s="592"/>
      <c r="AD831" s="592"/>
      <c r="AE831" s="592"/>
      <c r="AF831" s="592"/>
      <c r="AG831" s="592"/>
      <c r="AH831" s="592"/>
      <c r="AI831" s="592"/>
      <c r="AJ831" s="592"/>
      <c r="AK831" s="592"/>
      <c r="AL831" s="592"/>
      <c r="AM831" s="592"/>
      <c r="AN831" s="592"/>
      <c r="AO831" s="593"/>
    </row>
    <row r="832" spans="2:41" ht="12.75" customHeight="1">
      <c r="B832" s="597"/>
      <c r="C832" s="597"/>
      <c r="D832" s="597"/>
      <c r="E832" s="597"/>
      <c r="F832" s="597"/>
      <c r="G832" s="597"/>
      <c r="H832" s="597"/>
      <c r="I832" s="597"/>
      <c r="J832" s="597"/>
      <c r="K832" s="597"/>
      <c r="L832" s="597"/>
      <c r="M832" s="597"/>
      <c r="N832" s="597"/>
      <c r="O832" s="597"/>
      <c r="P832" s="597"/>
      <c r="Q832" s="597"/>
      <c r="R832" s="597"/>
      <c r="S832" s="597"/>
      <c r="T832" s="592"/>
      <c r="U832" s="592"/>
      <c r="V832" s="592"/>
      <c r="W832" s="592"/>
      <c r="X832" s="592"/>
      <c r="Y832" s="592"/>
      <c r="Z832" s="592"/>
      <c r="AA832" s="592"/>
      <c r="AB832" s="592"/>
      <c r="AC832" s="592"/>
      <c r="AD832" s="592"/>
      <c r="AE832" s="592"/>
      <c r="AF832" s="592"/>
      <c r="AG832" s="592"/>
      <c r="AH832" s="592"/>
      <c r="AI832" s="592"/>
      <c r="AJ832" s="592"/>
      <c r="AK832" s="592"/>
      <c r="AL832" s="592"/>
      <c r="AM832" s="592"/>
      <c r="AN832" s="592"/>
      <c r="AO832" s="593"/>
    </row>
    <row r="833" spans="2:41" ht="12.75" customHeight="1">
      <c r="B833" s="597"/>
      <c r="C833" s="597"/>
      <c r="D833" s="597"/>
      <c r="E833" s="597"/>
      <c r="F833" s="597"/>
      <c r="G833" s="597"/>
      <c r="H833" s="597"/>
      <c r="I833" s="597"/>
      <c r="J833" s="597"/>
      <c r="K833" s="597"/>
      <c r="L833" s="597"/>
      <c r="M833" s="597"/>
      <c r="N833" s="597"/>
      <c r="O833" s="597"/>
      <c r="P833" s="597"/>
      <c r="Q833" s="597"/>
      <c r="R833" s="597"/>
      <c r="S833" s="597"/>
      <c r="T833" s="592"/>
      <c r="U833" s="592"/>
      <c r="V833" s="592"/>
      <c r="W833" s="592"/>
      <c r="X833" s="592"/>
      <c r="Y833" s="592"/>
      <c r="Z833" s="592"/>
      <c r="AA833" s="592"/>
      <c r="AB833" s="592"/>
      <c r="AC833" s="592"/>
      <c r="AD833" s="592"/>
      <c r="AE833" s="592"/>
      <c r="AF833" s="592"/>
      <c r="AG833" s="592"/>
      <c r="AH833" s="592"/>
      <c r="AI833" s="592"/>
      <c r="AJ833" s="592"/>
      <c r="AK833" s="592"/>
      <c r="AL833" s="592"/>
      <c r="AM833" s="592"/>
      <c r="AN833" s="592"/>
      <c r="AO833" s="593"/>
    </row>
    <row r="834" spans="2:41" ht="12.75" customHeight="1">
      <c r="B834" s="597"/>
      <c r="C834" s="597"/>
      <c r="D834" s="597"/>
      <c r="E834" s="597"/>
      <c r="F834" s="597"/>
      <c r="G834" s="597"/>
      <c r="H834" s="597"/>
      <c r="I834" s="597"/>
      <c r="J834" s="597"/>
      <c r="K834" s="597"/>
      <c r="L834" s="597"/>
      <c r="M834" s="597"/>
      <c r="N834" s="597"/>
      <c r="O834" s="597"/>
      <c r="P834" s="597"/>
      <c r="Q834" s="597"/>
      <c r="R834" s="597"/>
      <c r="S834" s="597"/>
      <c r="T834" s="592"/>
      <c r="U834" s="592"/>
      <c r="V834" s="592"/>
      <c r="W834" s="592"/>
      <c r="X834" s="592"/>
      <c r="Y834" s="592"/>
      <c r="Z834" s="592"/>
      <c r="AA834" s="592"/>
      <c r="AB834" s="592"/>
      <c r="AC834" s="592"/>
      <c r="AD834" s="592"/>
      <c r="AE834" s="592"/>
      <c r="AF834" s="592"/>
      <c r="AG834" s="592"/>
      <c r="AH834" s="592"/>
      <c r="AI834" s="592"/>
      <c r="AJ834" s="592"/>
      <c r="AK834" s="592"/>
      <c r="AL834" s="592"/>
      <c r="AM834" s="592"/>
      <c r="AN834" s="592"/>
      <c r="AO834" s="593"/>
    </row>
    <row r="835" spans="2:41" ht="12.75" customHeight="1">
      <c r="B835" s="597"/>
      <c r="C835" s="597"/>
      <c r="D835" s="597"/>
      <c r="E835" s="597"/>
      <c r="F835" s="597"/>
      <c r="G835" s="597"/>
      <c r="H835" s="597"/>
      <c r="I835" s="597"/>
      <c r="J835" s="597"/>
      <c r="K835" s="597"/>
      <c r="L835" s="597"/>
      <c r="M835" s="597"/>
      <c r="N835" s="597"/>
      <c r="O835" s="597"/>
      <c r="P835" s="597"/>
      <c r="Q835" s="597"/>
      <c r="R835" s="597"/>
      <c r="S835" s="597"/>
      <c r="T835" s="592"/>
      <c r="U835" s="592"/>
      <c r="V835" s="592"/>
      <c r="W835" s="592"/>
      <c r="X835" s="592"/>
      <c r="Y835" s="592"/>
      <c r="Z835" s="592"/>
      <c r="AA835" s="592"/>
      <c r="AB835" s="592"/>
      <c r="AC835" s="592"/>
      <c r="AD835" s="592"/>
      <c r="AE835" s="592"/>
      <c r="AF835" s="592"/>
      <c r="AG835" s="592"/>
      <c r="AH835" s="592"/>
      <c r="AI835" s="592"/>
      <c r="AJ835" s="592"/>
      <c r="AK835" s="592"/>
      <c r="AL835" s="592"/>
      <c r="AM835" s="592"/>
      <c r="AN835" s="592"/>
      <c r="AO835" s="593"/>
    </row>
    <row r="836" spans="2:41" ht="12.75" customHeight="1">
      <c r="B836" s="597"/>
      <c r="C836" s="597"/>
      <c r="D836" s="597"/>
      <c r="E836" s="597"/>
      <c r="F836" s="597"/>
      <c r="G836" s="597"/>
      <c r="H836" s="597"/>
      <c r="I836" s="597"/>
      <c r="J836" s="597"/>
      <c r="K836" s="597"/>
      <c r="L836" s="597"/>
      <c r="M836" s="597"/>
      <c r="N836" s="597"/>
      <c r="O836" s="597"/>
      <c r="P836" s="597"/>
      <c r="Q836" s="597"/>
      <c r="R836" s="597"/>
      <c r="S836" s="597"/>
      <c r="T836" s="592"/>
      <c r="U836" s="592"/>
      <c r="V836" s="592"/>
      <c r="W836" s="592"/>
      <c r="X836" s="592"/>
      <c r="Y836" s="592"/>
      <c r="Z836" s="592"/>
      <c r="AA836" s="592"/>
      <c r="AB836" s="592"/>
      <c r="AC836" s="592"/>
      <c r="AD836" s="592"/>
      <c r="AE836" s="592"/>
      <c r="AF836" s="592"/>
      <c r="AG836" s="592"/>
      <c r="AH836" s="592"/>
      <c r="AI836" s="592"/>
      <c r="AJ836" s="592"/>
      <c r="AK836" s="592"/>
      <c r="AL836" s="592"/>
      <c r="AM836" s="592"/>
      <c r="AN836" s="592"/>
      <c r="AO836" s="593"/>
    </row>
    <row r="837" spans="2:41" ht="12.75" customHeight="1">
      <c r="B837" s="597"/>
      <c r="C837" s="597"/>
      <c r="D837" s="597"/>
      <c r="E837" s="597"/>
      <c r="F837" s="597"/>
      <c r="G837" s="597"/>
      <c r="H837" s="597"/>
      <c r="I837" s="597"/>
      <c r="J837" s="597"/>
      <c r="K837" s="597"/>
      <c r="L837" s="597"/>
      <c r="M837" s="597"/>
      <c r="N837" s="597"/>
      <c r="O837" s="597"/>
      <c r="P837" s="597"/>
      <c r="Q837" s="597"/>
      <c r="R837" s="597"/>
      <c r="S837" s="597"/>
      <c r="T837" s="592"/>
      <c r="U837" s="592"/>
      <c r="V837" s="592"/>
      <c r="W837" s="592"/>
      <c r="X837" s="592"/>
      <c r="Y837" s="592"/>
      <c r="Z837" s="592"/>
      <c r="AA837" s="592"/>
      <c r="AB837" s="592"/>
      <c r="AC837" s="592"/>
      <c r="AD837" s="592"/>
      <c r="AE837" s="592"/>
      <c r="AF837" s="592"/>
      <c r="AG837" s="592"/>
      <c r="AH837" s="592"/>
      <c r="AI837" s="592"/>
      <c r="AJ837" s="592"/>
      <c r="AK837" s="592"/>
      <c r="AL837" s="592"/>
      <c r="AM837" s="592"/>
      <c r="AN837" s="592"/>
      <c r="AO837" s="593"/>
    </row>
    <row r="838" spans="2:41" ht="12.75" customHeight="1">
      <c r="B838" s="597"/>
      <c r="C838" s="597"/>
      <c r="D838" s="597"/>
      <c r="E838" s="597"/>
      <c r="F838" s="597"/>
      <c r="G838" s="597"/>
      <c r="H838" s="597"/>
      <c r="I838" s="597"/>
      <c r="J838" s="597"/>
      <c r="K838" s="597"/>
      <c r="L838" s="597"/>
      <c r="M838" s="597"/>
      <c r="N838" s="597"/>
      <c r="O838" s="597"/>
      <c r="P838" s="597"/>
      <c r="Q838" s="597"/>
      <c r="R838" s="597"/>
      <c r="S838" s="597"/>
      <c r="T838" s="592"/>
      <c r="U838" s="592"/>
      <c r="V838" s="592"/>
      <c r="W838" s="592"/>
      <c r="X838" s="592"/>
      <c r="Y838" s="592"/>
      <c r="Z838" s="592"/>
      <c r="AA838" s="592"/>
      <c r="AB838" s="592"/>
      <c r="AC838" s="592"/>
      <c r="AD838" s="592"/>
      <c r="AE838" s="592"/>
      <c r="AF838" s="592"/>
      <c r="AG838" s="592"/>
      <c r="AH838" s="592"/>
      <c r="AI838" s="592"/>
      <c r="AJ838" s="592"/>
      <c r="AK838" s="592"/>
      <c r="AL838" s="592"/>
      <c r="AM838" s="592"/>
      <c r="AN838" s="592"/>
      <c r="AO838" s="593"/>
    </row>
    <row r="839" spans="2:41" ht="12.75" customHeight="1">
      <c r="B839" s="597"/>
      <c r="C839" s="597"/>
      <c r="D839" s="597"/>
      <c r="E839" s="597"/>
      <c r="F839" s="597"/>
      <c r="G839" s="597"/>
      <c r="H839" s="597"/>
      <c r="I839" s="597"/>
      <c r="J839" s="597"/>
      <c r="K839" s="597"/>
      <c r="L839" s="597"/>
      <c r="M839" s="597"/>
      <c r="N839" s="597"/>
      <c r="O839" s="597"/>
      <c r="P839" s="597"/>
      <c r="Q839" s="597"/>
      <c r="R839" s="597"/>
      <c r="S839" s="597"/>
      <c r="T839" s="592"/>
      <c r="U839" s="592"/>
      <c r="V839" s="592"/>
      <c r="W839" s="592"/>
      <c r="X839" s="592"/>
      <c r="Y839" s="592"/>
      <c r="Z839" s="592"/>
      <c r="AA839" s="592"/>
      <c r="AB839" s="592"/>
      <c r="AC839" s="592"/>
      <c r="AD839" s="592"/>
      <c r="AE839" s="592"/>
      <c r="AF839" s="592"/>
      <c r="AG839" s="592"/>
      <c r="AH839" s="592"/>
      <c r="AI839" s="592"/>
      <c r="AJ839" s="592"/>
      <c r="AK839" s="592"/>
      <c r="AL839" s="592"/>
      <c r="AM839" s="592"/>
      <c r="AN839" s="592"/>
      <c r="AO839" s="593"/>
    </row>
    <row r="840" spans="2:41" ht="12.75" customHeight="1">
      <c r="B840" s="597"/>
      <c r="C840" s="597"/>
      <c r="D840" s="597"/>
      <c r="E840" s="597"/>
      <c r="F840" s="597"/>
      <c r="G840" s="597"/>
      <c r="H840" s="597"/>
      <c r="I840" s="597"/>
      <c r="J840" s="597"/>
      <c r="K840" s="597"/>
      <c r="L840" s="597"/>
      <c r="M840" s="597"/>
      <c r="N840" s="597"/>
      <c r="O840" s="597"/>
      <c r="P840" s="597"/>
      <c r="Q840" s="597"/>
      <c r="R840" s="597"/>
      <c r="S840" s="597"/>
      <c r="T840" s="592"/>
      <c r="U840" s="592"/>
      <c r="V840" s="592"/>
      <c r="W840" s="592"/>
      <c r="X840" s="592"/>
      <c r="Y840" s="592"/>
      <c r="Z840" s="592"/>
      <c r="AA840" s="592"/>
      <c r="AB840" s="592"/>
      <c r="AC840" s="592"/>
      <c r="AD840" s="592"/>
      <c r="AE840" s="592"/>
      <c r="AF840" s="592"/>
      <c r="AG840" s="592"/>
      <c r="AH840" s="592"/>
      <c r="AI840" s="592"/>
      <c r="AJ840" s="592"/>
      <c r="AK840" s="592"/>
      <c r="AL840" s="592"/>
      <c r="AM840" s="592"/>
      <c r="AN840" s="592"/>
      <c r="AO840" s="593"/>
    </row>
    <row r="841" spans="2:41" ht="12.75" customHeight="1">
      <c r="B841" s="597"/>
      <c r="C841" s="597"/>
      <c r="D841" s="597"/>
      <c r="E841" s="597"/>
      <c r="F841" s="597"/>
      <c r="G841" s="597"/>
      <c r="H841" s="597"/>
      <c r="I841" s="597"/>
      <c r="J841" s="597"/>
      <c r="K841" s="597"/>
      <c r="L841" s="597"/>
      <c r="M841" s="597"/>
      <c r="N841" s="597"/>
      <c r="O841" s="597"/>
      <c r="P841" s="597"/>
      <c r="Q841" s="597"/>
      <c r="R841" s="597"/>
      <c r="S841" s="597"/>
      <c r="T841" s="592"/>
      <c r="U841" s="592"/>
      <c r="V841" s="592"/>
      <c r="W841" s="592"/>
      <c r="X841" s="592"/>
      <c r="Y841" s="592"/>
      <c r="Z841" s="592"/>
      <c r="AA841" s="592"/>
      <c r="AB841" s="592"/>
      <c r="AC841" s="592"/>
      <c r="AD841" s="592"/>
      <c r="AE841" s="592"/>
      <c r="AF841" s="592"/>
      <c r="AG841" s="592"/>
      <c r="AH841" s="592"/>
      <c r="AI841" s="592"/>
      <c r="AJ841" s="592"/>
      <c r="AK841" s="592"/>
      <c r="AL841" s="592"/>
      <c r="AM841" s="592"/>
      <c r="AN841" s="592"/>
      <c r="AO841" s="593"/>
    </row>
    <row r="842" spans="2:41" ht="12.75" customHeight="1">
      <c r="B842" s="597"/>
      <c r="C842" s="597"/>
      <c r="D842" s="597"/>
      <c r="E842" s="597"/>
      <c r="F842" s="597"/>
      <c r="G842" s="597"/>
      <c r="H842" s="597"/>
      <c r="I842" s="597"/>
      <c r="J842" s="597"/>
      <c r="K842" s="597"/>
      <c r="L842" s="597"/>
      <c r="M842" s="597"/>
      <c r="N842" s="597"/>
      <c r="O842" s="597"/>
      <c r="P842" s="597"/>
      <c r="Q842" s="597"/>
      <c r="R842" s="597"/>
      <c r="S842" s="597"/>
      <c r="T842" s="592"/>
      <c r="U842" s="592"/>
      <c r="V842" s="592"/>
      <c r="W842" s="592"/>
      <c r="X842" s="592"/>
      <c r="Y842" s="592"/>
      <c r="Z842" s="592"/>
      <c r="AA842" s="592"/>
      <c r="AB842" s="592"/>
      <c r="AC842" s="592"/>
      <c r="AD842" s="592"/>
      <c r="AE842" s="592"/>
      <c r="AF842" s="592"/>
      <c r="AG842" s="592"/>
      <c r="AH842" s="592"/>
      <c r="AI842" s="592"/>
      <c r="AJ842" s="592"/>
      <c r="AK842" s="592"/>
      <c r="AL842" s="592"/>
      <c r="AM842" s="592"/>
      <c r="AN842" s="592"/>
      <c r="AO842" s="593"/>
    </row>
    <row r="843" spans="2:41" ht="12.75" customHeight="1">
      <c r="B843" s="597"/>
      <c r="C843" s="597"/>
      <c r="D843" s="597"/>
      <c r="E843" s="597"/>
      <c r="F843" s="597"/>
      <c r="G843" s="597"/>
      <c r="H843" s="597"/>
      <c r="I843" s="597"/>
      <c r="J843" s="597"/>
      <c r="K843" s="597"/>
      <c r="L843" s="597"/>
      <c r="M843" s="597"/>
      <c r="N843" s="597"/>
      <c r="O843" s="597"/>
      <c r="P843" s="597"/>
      <c r="Q843" s="597"/>
      <c r="R843" s="597"/>
      <c r="S843" s="597"/>
      <c r="T843" s="592"/>
      <c r="U843" s="592"/>
      <c r="V843" s="592"/>
      <c r="W843" s="592"/>
      <c r="X843" s="592"/>
      <c r="Y843" s="592"/>
      <c r="Z843" s="592"/>
      <c r="AA843" s="592"/>
      <c r="AB843" s="592"/>
      <c r="AC843" s="592"/>
      <c r="AD843" s="592"/>
      <c r="AE843" s="592"/>
      <c r="AF843" s="592"/>
      <c r="AG843" s="592"/>
      <c r="AH843" s="592"/>
      <c r="AI843" s="592"/>
      <c r="AJ843" s="592"/>
      <c r="AK843" s="592"/>
      <c r="AL843" s="592"/>
      <c r="AM843" s="592"/>
      <c r="AN843" s="592"/>
      <c r="AO843" s="593"/>
    </row>
    <row r="844" spans="2:41" ht="12.75" customHeight="1">
      <c r="B844" s="597"/>
      <c r="C844" s="597"/>
      <c r="D844" s="597"/>
      <c r="E844" s="597"/>
      <c r="F844" s="597"/>
      <c r="G844" s="597"/>
      <c r="H844" s="597"/>
      <c r="I844" s="597"/>
      <c r="J844" s="597"/>
      <c r="K844" s="597"/>
      <c r="L844" s="597"/>
      <c r="M844" s="597"/>
      <c r="N844" s="597"/>
      <c r="O844" s="597"/>
      <c r="P844" s="597"/>
      <c r="Q844" s="597"/>
      <c r="R844" s="597"/>
      <c r="S844" s="597"/>
      <c r="T844" s="592"/>
      <c r="U844" s="592"/>
      <c r="V844" s="592"/>
      <c r="W844" s="592"/>
      <c r="X844" s="592"/>
      <c r="Y844" s="592"/>
      <c r="Z844" s="592"/>
      <c r="AA844" s="592"/>
      <c r="AB844" s="592"/>
      <c r="AC844" s="592"/>
      <c r="AD844" s="592"/>
      <c r="AE844" s="592"/>
      <c r="AF844" s="592"/>
      <c r="AG844" s="592"/>
      <c r="AH844" s="592"/>
      <c r="AI844" s="592"/>
      <c r="AJ844" s="592"/>
      <c r="AK844" s="592"/>
      <c r="AL844" s="592"/>
      <c r="AM844" s="592"/>
      <c r="AN844" s="592"/>
      <c r="AO844" s="593"/>
    </row>
    <row r="845" spans="2:41" ht="12.75" customHeight="1">
      <c r="B845" s="597"/>
      <c r="C845" s="597"/>
      <c r="D845" s="597"/>
      <c r="E845" s="597"/>
      <c r="F845" s="597"/>
      <c r="G845" s="597"/>
      <c r="H845" s="597"/>
      <c r="I845" s="597"/>
      <c r="J845" s="597"/>
      <c r="K845" s="597"/>
      <c r="L845" s="597"/>
      <c r="M845" s="597"/>
      <c r="N845" s="597"/>
      <c r="O845" s="597"/>
      <c r="P845" s="597"/>
      <c r="Q845" s="597"/>
      <c r="R845" s="597"/>
      <c r="S845" s="597"/>
      <c r="T845" s="592"/>
      <c r="U845" s="592"/>
      <c r="V845" s="592"/>
      <c r="W845" s="592"/>
      <c r="X845" s="592"/>
      <c r="Y845" s="592"/>
      <c r="Z845" s="592"/>
      <c r="AA845" s="592"/>
      <c r="AB845" s="592"/>
      <c r="AC845" s="592"/>
      <c r="AD845" s="592"/>
      <c r="AE845" s="592"/>
      <c r="AF845" s="592"/>
      <c r="AG845" s="592"/>
      <c r="AH845" s="592"/>
      <c r="AI845" s="592"/>
      <c r="AJ845" s="592"/>
      <c r="AK845" s="592"/>
      <c r="AL845" s="592"/>
      <c r="AM845" s="592"/>
      <c r="AN845" s="592"/>
      <c r="AO845" s="593"/>
    </row>
    <row r="846" spans="2:41" ht="12.75" customHeight="1">
      <c r="B846" s="597"/>
      <c r="C846" s="597"/>
      <c r="D846" s="597"/>
      <c r="E846" s="597"/>
      <c r="F846" s="597"/>
      <c r="G846" s="597"/>
      <c r="H846" s="597"/>
      <c r="I846" s="597"/>
      <c r="J846" s="597"/>
      <c r="K846" s="597"/>
      <c r="L846" s="597"/>
      <c r="M846" s="597"/>
      <c r="N846" s="597"/>
      <c r="O846" s="597"/>
      <c r="P846" s="597"/>
      <c r="Q846" s="597"/>
      <c r="R846" s="597"/>
      <c r="S846" s="597"/>
      <c r="T846" s="592"/>
      <c r="U846" s="592"/>
      <c r="V846" s="592"/>
      <c r="W846" s="592"/>
      <c r="X846" s="592"/>
      <c r="Y846" s="592"/>
      <c r="Z846" s="592"/>
      <c r="AA846" s="592"/>
      <c r="AB846" s="592"/>
      <c r="AC846" s="592"/>
      <c r="AD846" s="592"/>
      <c r="AE846" s="592"/>
      <c r="AF846" s="592"/>
      <c r="AG846" s="592"/>
      <c r="AH846" s="592"/>
      <c r="AI846" s="592"/>
      <c r="AJ846" s="592"/>
      <c r="AK846" s="592"/>
      <c r="AL846" s="592"/>
      <c r="AM846" s="592"/>
      <c r="AN846" s="592"/>
      <c r="AO846" s="593"/>
    </row>
    <row r="847" spans="2:41" ht="12.75" customHeight="1">
      <c r="B847" s="597"/>
      <c r="C847" s="597"/>
      <c r="D847" s="597"/>
      <c r="E847" s="597"/>
      <c r="F847" s="597"/>
      <c r="G847" s="597"/>
      <c r="H847" s="597"/>
      <c r="I847" s="597"/>
      <c r="J847" s="597"/>
      <c r="K847" s="597"/>
      <c r="L847" s="597"/>
      <c r="M847" s="597"/>
      <c r="N847" s="597"/>
      <c r="O847" s="597"/>
      <c r="P847" s="597"/>
      <c r="Q847" s="597"/>
      <c r="R847" s="597"/>
      <c r="S847" s="597"/>
      <c r="T847" s="592"/>
      <c r="U847" s="592"/>
      <c r="V847" s="592"/>
      <c r="W847" s="592"/>
      <c r="X847" s="592"/>
      <c r="Y847" s="592"/>
      <c r="Z847" s="592"/>
      <c r="AA847" s="592"/>
      <c r="AB847" s="592"/>
      <c r="AC847" s="592"/>
      <c r="AD847" s="592"/>
      <c r="AE847" s="592"/>
      <c r="AF847" s="592"/>
      <c r="AG847" s="592"/>
      <c r="AH847" s="592"/>
      <c r="AI847" s="592"/>
      <c r="AJ847" s="592"/>
      <c r="AK847" s="592"/>
      <c r="AL847" s="592"/>
      <c r="AM847" s="592"/>
      <c r="AN847" s="592"/>
      <c r="AO847" s="593"/>
    </row>
    <row r="848" spans="2:41" ht="12.75" customHeight="1">
      <c r="B848" s="597"/>
      <c r="C848" s="597"/>
      <c r="D848" s="597"/>
      <c r="E848" s="597"/>
      <c r="F848" s="597"/>
      <c r="G848" s="597"/>
      <c r="H848" s="597"/>
      <c r="I848" s="597"/>
      <c r="J848" s="597"/>
      <c r="K848" s="597"/>
      <c r="L848" s="597"/>
      <c r="M848" s="597"/>
      <c r="N848" s="597"/>
      <c r="O848" s="597"/>
      <c r="P848" s="597"/>
      <c r="Q848" s="597"/>
      <c r="R848" s="597"/>
      <c r="S848" s="597"/>
      <c r="T848" s="592"/>
      <c r="U848" s="592"/>
      <c r="V848" s="592"/>
      <c r="W848" s="592"/>
      <c r="X848" s="592"/>
      <c r="Y848" s="592"/>
      <c r="Z848" s="592"/>
      <c r="AA848" s="592"/>
      <c r="AB848" s="592"/>
      <c r="AC848" s="592"/>
      <c r="AD848" s="592"/>
      <c r="AE848" s="592"/>
      <c r="AF848" s="592"/>
      <c r="AG848" s="592"/>
      <c r="AH848" s="592"/>
      <c r="AI848" s="592"/>
      <c r="AJ848" s="592"/>
      <c r="AK848" s="592"/>
      <c r="AL848" s="592"/>
      <c r="AM848" s="592"/>
      <c r="AN848" s="592"/>
      <c r="AO848" s="593"/>
    </row>
    <row r="849" spans="2:41" ht="12.75" customHeight="1">
      <c r="B849" s="597"/>
      <c r="C849" s="597"/>
      <c r="D849" s="597"/>
      <c r="E849" s="597"/>
      <c r="F849" s="597"/>
      <c r="G849" s="597"/>
      <c r="H849" s="597"/>
      <c r="I849" s="597"/>
      <c r="J849" s="597"/>
      <c r="K849" s="597"/>
      <c r="L849" s="597"/>
      <c r="M849" s="597"/>
      <c r="N849" s="597"/>
      <c r="O849" s="597"/>
      <c r="P849" s="597"/>
      <c r="Q849" s="597"/>
      <c r="R849" s="597"/>
      <c r="S849" s="597"/>
      <c r="T849" s="592"/>
      <c r="U849" s="592"/>
      <c r="V849" s="592"/>
      <c r="W849" s="592"/>
      <c r="X849" s="592"/>
      <c r="Y849" s="592"/>
      <c r="Z849" s="592"/>
      <c r="AA849" s="592"/>
      <c r="AB849" s="592"/>
      <c r="AC849" s="592"/>
      <c r="AD849" s="592"/>
      <c r="AE849" s="592"/>
      <c r="AF849" s="592"/>
      <c r="AG849" s="592"/>
      <c r="AH849" s="592"/>
      <c r="AI849" s="592"/>
      <c r="AJ849" s="592"/>
      <c r="AK849" s="592"/>
      <c r="AL849" s="592"/>
      <c r="AM849" s="592"/>
      <c r="AN849" s="592"/>
      <c r="AO849" s="593"/>
    </row>
    <row r="850" spans="2:41" ht="12.75" customHeight="1">
      <c r="B850" s="597"/>
      <c r="C850" s="597"/>
      <c r="D850" s="597"/>
      <c r="E850" s="597"/>
      <c r="F850" s="597"/>
      <c r="G850" s="597"/>
      <c r="H850" s="597"/>
      <c r="I850" s="597"/>
      <c r="J850" s="597"/>
      <c r="K850" s="597"/>
      <c r="L850" s="597"/>
      <c r="M850" s="597"/>
      <c r="N850" s="597"/>
      <c r="O850" s="597"/>
      <c r="P850" s="597"/>
      <c r="Q850" s="597"/>
      <c r="R850" s="597"/>
      <c r="S850" s="597"/>
      <c r="T850" s="592"/>
      <c r="U850" s="592"/>
      <c r="V850" s="592"/>
      <c r="W850" s="592"/>
      <c r="X850" s="592"/>
      <c r="Y850" s="592"/>
      <c r="Z850" s="592"/>
      <c r="AA850" s="592"/>
      <c r="AB850" s="592"/>
      <c r="AC850" s="592"/>
      <c r="AD850" s="592"/>
      <c r="AE850" s="592"/>
      <c r="AF850" s="592"/>
      <c r="AG850" s="592"/>
      <c r="AH850" s="592"/>
      <c r="AI850" s="592"/>
      <c r="AJ850" s="592"/>
      <c r="AK850" s="592"/>
      <c r="AL850" s="592"/>
      <c r="AM850" s="592"/>
      <c r="AN850" s="592"/>
      <c r="AO850" s="593"/>
    </row>
    <row r="851" spans="2:41" ht="12.75" customHeight="1">
      <c r="B851" s="597"/>
      <c r="C851" s="597"/>
      <c r="D851" s="597"/>
      <c r="E851" s="597"/>
      <c r="F851" s="597"/>
      <c r="G851" s="597"/>
      <c r="H851" s="597"/>
      <c r="I851" s="597"/>
      <c r="J851" s="597"/>
      <c r="K851" s="597"/>
      <c r="L851" s="597"/>
      <c r="M851" s="597"/>
      <c r="N851" s="597"/>
      <c r="O851" s="597"/>
      <c r="P851" s="597"/>
      <c r="Q851" s="597"/>
      <c r="R851" s="597"/>
      <c r="S851" s="597"/>
      <c r="T851" s="592"/>
      <c r="U851" s="592"/>
      <c r="V851" s="592"/>
      <c r="W851" s="592"/>
      <c r="X851" s="592"/>
      <c r="Y851" s="592"/>
      <c r="Z851" s="592"/>
      <c r="AA851" s="592"/>
      <c r="AB851" s="592"/>
      <c r="AC851" s="592"/>
      <c r="AD851" s="592"/>
      <c r="AE851" s="592"/>
      <c r="AF851" s="592"/>
      <c r="AG851" s="592"/>
      <c r="AH851" s="592"/>
      <c r="AI851" s="592"/>
      <c r="AJ851" s="592"/>
      <c r="AK851" s="592"/>
      <c r="AL851" s="592"/>
      <c r="AM851" s="592"/>
      <c r="AN851" s="592"/>
      <c r="AO851" s="593"/>
    </row>
    <row r="852" spans="2:41" ht="12.75" customHeight="1">
      <c r="B852" s="597"/>
      <c r="C852" s="597"/>
      <c r="D852" s="597"/>
      <c r="E852" s="597"/>
      <c r="F852" s="597"/>
      <c r="G852" s="597"/>
      <c r="H852" s="597"/>
      <c r="I852" s="597"/>
      <c r="J852" s="597"/>
      <c r="K852" s="597"/>
      <c r="L852" s="597"/>
      <c r="M852" s="597"/>
      <c r="N852" s="597"/>
      <c r="O852" s="597"/>
      <c r="P852" s="597"/>
      <c r="Q852" s="597"/>
      <c r="R852" s="597"/>
      <c r="S852" s="597"/>
      <c r="T852" s="592"/>
      <c r="U852" s="592"/>
      <c r="V852" s="592"/>
      <c r="W852" s="592"/>
      <c r="X852" s="592"/>
      <c r="Y852" s="592"/>
      <c r="Z852" s="592"/>
      <c r="AA852" s="592"/>
      <c r="AB852" s="592"/>
      <c r="AC852" s="592"/>
      <c r="AD852" s="592"/>
      <c r="AE852" s="592"/>
      <c r="AF852" s="592"/>
      <c r="AG852" s="592"/>
      <c r="AH852" s="592"/>
      <c r="AI852" s="592"/>
      <c r="AJ852" s="592"/>
      <c r="AK852" s="592"/>
      <c r="AL852" s="592"/>
      <c r="AM852" s="592"/>
      <c r="AN852" s="592"/>
      <c r="AO852" s="593"/>
    </row>
    <row r="853" spans="2:41" ht="12.75" customHeight="1">
      <c r="B853" s="597"/>
      <c r="C853" s="597"/>
      <c r="D853" s="597"/>
      <c r="E853" s="597"/>
      <c r="F853" s="597"/>
      <c r="G853" s="597"/>
      <c r="H853" s="597"/>
      <c r="I853" s="597"/>
      <c r="J853" s="597"/>
      <c r="K853" s="597"/>
      <c r="L853" s="597"/>
      <c r="M853" s="597"/>
      <c r="N853" s="597"/>
      <c r="O853" s="597"/>
      <c r="P853" s="597"/>
      <c r="Q853" s="597"/>
      <c r="R853" s="597"/>
      <c r="S853" s="597"/>
      <c r="T853" s="592"/>
      <c r="U853" s="592"/>
      <c r="V853" s="592"/>
      <c r="W853" s="592"/>
      <c r="X853" s="592"/>
      <c r="Y853" s="592"/>
      <c r="Z853" s="592"/>
      <c r="AA853" s="592"/>
      <c r="AB853" s="592"/>
      <c r="AC853" s="592"/>
      <c r="AD853" s="592"/>
      <c r="AE853" s="592"/>
      <c r="AF853" s="592"/>
      <c r="AG853" s="592"/>
      <c r="AH853" s="592"/>
      <c r="AI853" s="592"/>
      <c r="AJ853" s="592"/>
      <c r="AK853" s="592"/>
      <c r="AL853" s="592"/>
      <c r="AM853" s="592"/>
      <c r="AN853" s="592"/>
      <c r="AO853" s="593"/>
    </row>
    <row r="854" spans="2:41" ht="12.75" customHeight="1">
      <c r="B854" s="597"/>
      <c r="C854" s="597"/>
      <c r="D854" s="597"/>
      <c r="E854" s="597"/>
      <c r="F854" s="597"/>
      <c r="G854" s="597"/>
      <c r="H854" s="597"/>
      <c r="I854" s="597"/>
      <c r="J854" s="597"/>
      <c r="K854" s="597"/>
      <c r="L854" s="597"/>
      <c r="M854" s="597"/>
      <c r="N854" s="597"/>
      <c r="O854" s="597"/>
      <c r="P854" s="597"/>
      <c r="Q854" s="597"/>
      <c r="R854" s="597"/>
      <c r="S854" s="597"/>
      <c r="T854" s="592"/>
      <c r="U854" s="592"/>
      <c r="V854" s="592"/>
      <c r="W854" s="592"/>
      <c r="X854" s="592"/>
      <c r="Y854" s="592"/>
      <c r="Z854" s="592"/>
      <c r="AA854" s="592"/>
      <c r="AB854" s="592"/>
      <c r="AC854" s="592"/>
      <c r="AD854" s="592"/>
      <c r="AE854" s="592"/>
      <c r="AF854" s="592"/>
      <c r="AG854" s="592"/>
      <c r="AH854" s="592"/>
      <c r="AI854" s="592"/>
      <c r="AJ854" s="592"/>
      <c r="AK854" s="592"/>
      <c r="AL854" s="592"/>
      <c r="AM854" s="592"/>
      <c r="AN854" s="592"/>
      <c r="AO854" s="593"/>
    </row>
    <row r="855" spans="2:41" ht="12.75" customHeight="1">
      <c r="B855" s="597"/>
      <c r="C855" s="597"/>
      <c r="D855" s="597"/>
      <c r="E855" s="597"/>
      <c r="F855" s="597"/>
      <c r="G855" s="597"/>
      <c r="H855" s="597"/>
      <c r="I855" s="597"/>
      <c r="J855" s="597"/>
      <c r="K855" s="597"/>
      <c r="L855" s="597"/>
      <c r="M855" s="597"/>
      <c r="N855" s="597"/>
      <c r="O855" s="597"/>
      <c r="P855" s="597"/>
      <c r="Q855" s="597"/>
      <c r="R855" s="597"/>
      <c r="S855" s="597"/>
      <c r="T855" s="592"/>
      <c r="U855" s="592"/>
      <c r="V855" s="592"/>
      <c r="W855" s="592"/>
      <c r="X855" s="592"/>
      <c r="Y855" s="592"/>
      <c r="Z855" s="592"/>
      <c r="AA855" s="592"/>
      <c r="AB855" s="592"/>
      <c r="AC855" s="592"/>
      <c r="AD855" s="592"/>
      <c r="AE855" s="592"/>
      <c r="AF855" s="592"/>
      <c r="AG855" s="592"/>
      <c r="AH855" s="592"/>
      <c r="AI855" s="592"/>
      <c r="AJ855" s="592"/>
      <c r="AK855" s="592"/>
      <c r="AL855" s="592"/>
      <c r="AM855" s="592"/>
      <c r="AN855" s="592"/>
      <c r="AO855" s="593"/>
    </row>
    <row r="856" spans="2:41" ht="12.75" customHeight="1">
      <c r="B856" s="597"/>
      <c r="C856" s="597"/>
      <c r="D856" s="597"/>
      <c r="E856" s="597"/>
      <c r="F856" s="597"/>
      <c r="G856" s="597"/>
      <c r="H856" s="597"/>
      <c r="I856" s="597"/>
      <c r="J856" s="597"/>
      <c r="K856" s="597"/>
      <c r="L856" s="597"/>
      <c r="M856" s="597"/>
      <c r="N856" s="597"/>
      <c r="O856" s="597"/>
      <c r="P856" s="597"/>
      <c r="Q856" s="597"/>
      <c r="R856" s="597"/>
      <c r="S856" s="597"/>
      <c r="T856" s="592"/>
      <c r="U856" s="592"/>
      <c r="V856" s="592"/>
      <c r="W856" s="592"/>
      <c r="X856" s="592"/>
      <c r="Y856" s="592"/>
      <c r="Z856" s="592"/>
      <c r="AA856" s="592"/>
      <c r="AB856" s="592"/>
      <c r="AC856" s="592"/>
      <c r="AD856" s="592"/>
      <c r="AE856" s="592"/>
      <c r="AF856" s="592"/>
      <c r="AG856" s="592"/>
      <c r="AH856" s="592"/>
      <c r="AI856" s="592"/>
      <c r="AJ856" s="592"/>
      <c r="AK856" s="592"/>
      <c r="AL856" s="592"/>
      <c r="AM856" s="592"/>
      <c r="AN856" s="592"/>
      <c r="AO856" s="593"/>
    </row>
    <row r="857" spans="2:41" ht="12.75" customHeight="1">
      <c r="B857" s="597"/>
      <c r="C857" s="597"/>
      <c r="D857" s="597"/>
      <c r="E857" s="597"/>
      <c r="F857" s="597"/>
      <c r="G857" s="597"/>
      <c r="H857" s="597"/>
      <c r="I857" s="597"/>
      <c r="J857" s="597"/>
      <c r="K857" s="597"/>
      <c r="L857" s="597"/>
      <c r="M857" s="597"/>
      <c r="N857" s="597"/>
      <c r="O857" s="597"/>
      <c r="P857" s="597"/>
      <c r="Q857" s="597"/>
      <c r="R857" s="597"/>
      <c r="S857" s="597"/>
      <c r="T857" s="592"/>
      <c r="U857" s="592"/>
      <c r="V857" s="592"/>
      <c r="W857" s="592"/>
      <c r="X857" s="592"/>
      <c r="Y857" s="592"/>
      <c r="Z857" s="592"/>
      <c r="AA857" s="592"/>
      <c r="AB857" s="592"/>
      <c r="AC857" s="592"/>
      <c r="AD857" s="592"/>
      <c r="AE857" s="592"/>
      <c r="AF857" s="592"/>
      <c r="AG857" s="592"/>
      <c r="AH857" s="592"/>
      <c r="AI857" s="592"/>
      <c r="AJ857" s="592"/>
      <c r="AK857" s="592"/>
      <c r="AL857" s="592"/>
      <c r="AM857" s="592"/>
      <c r="AN857" s="592"/>
      <c r="AO857" s="593"/>
    </row>
    <row r="858" spans="2:41" ht="12.75" customHeight="1">
      <c r="B858" s="597"/>
      <c r="C858" s="597"/>
      <c r="D858" s="597"/>
      <c r="E858" s="597"/>
      <c r="F858" s="597"/>
      <c r="G858" s="597"/>
      <c r="H858" s="597"/>
      <c r="I858" s="597"/>
      <c r="J858" s="597"/>
      <c r="K858" s="597"/>
      <c r="L858" s="597"/>
      <c r="M858" s="597"/>
      <c r="N858" s="597"/>
      <c r="O858" s="597"/>
      <c r="P858" s="597"/>
      <c r="Q858" s="597"/>
      <c r="R858" s="597"/>
      <c r="S858" s="597"/>
      <c r="T858" s="592"/>
      <c r="U858" s="592"/>
      <c r="V858" s="592"/>
      <c r="W858" s="592"/>
      <c r="X858" s="592"/>
      <c r="Y858" s="592"/>
      <c r="Z858" s="592"/>
      <c r="AA858" s="592"/>
      <c r="AB858" s="592"/>
      <c r="AC858" s="592"/>
      <c r="AD858" s="592"/>
      <c r="AE858" s="592"/>
      <c r="AF858" s="592"/>
      <c r="AG858" s="592"/>
      <c r="AH858" s="592"/>
      <c r="AI858" s="592"/>
      <c r="AJ858" s="592"/>
      <c r="AK858" s="592"/>
      <c r="AL858" s="592"/>
      <c r="AM858" s="592"/>
      <c r="AN858" s="592"/>
      <c r="AO858" s="593"/>
    </row>
    <row r="859" spans="2:41" ht="12.75" customHeight="1">
      <c r="B859" s="597"/>
      <c r="C859" s="597"/>
      <c r="D859" s="597"/>
      <c r="E859" s="597"/>
      <c r="F859" s="597"/>
      <c r="G859" s="597"/>
      <c r="H859" s="597"/>
      <c r="I859" s="597"/>
      <c r="J859" s="597"/>
      <c r="K859" s="597"/>
      <c r="L859" s="597"/>
      <c r="M859" s="597"/>
      <c r="N859" s="597"/>
      <c r="O859" s="597"/>
      <c r="P859" s="597"/>
      <c r="Q859" s="597"/>
      <c r="R859" s="597"/>
      <c r="S859" s="597"/>
      <c r="T859" s="592"/>
      <c r="U859" s="592"/>
      <c r="V859" s="592"/>
      <c r="W859" s="592"/>
      <c r="X859" s="592"/>
      <c r="Y859" s="592"/>
      <c r="Z859" s="592"/>
      <c r="AA859" s="592"/>
      <c r="AB859" s="592"/>
      <c r="AC859" s="592"/>
      <c r="AD859" s="592"/>
      <c r="AE859" s="592"/>
      <c r="AF859" s="592"/>
      <c r="AG859" s="592"/>
      <c r="AH859" s="592"/>
      <c r="AI859" s="592"/>
      <c r="AJ859" s="592"/>
      <c r="AK859" s="592"/>
      <c r="AL859" s="592"/>
      <c r="AM859" s="592"/>
      <c r="AN859" s="592"/>
      <c r="AO859" s="593"/>
    </row>
    <row r="860" spans="2:41" ht="12.75" customHeight="1">
      <c r="B860" s="597"/>
      <c r="C860" s="597"/>
      <c r="D860" s="597"/>
      <c r="E860" s="597"/>
      <c r="F860" s="597"/>
      <c r="G860" s="597"/>
      <c r="H860" s="597"/>
      <c r="I860" s="597"/>
      <c r="J860" s="597"/>
      <c r="K860" s="597"/>
      <c r="L860" s="597"/>
      <c r="M860" s="597"/>
      <c r="N860" s="597"/>
      <c r="O860" s="597"/>
      <c r="P860" s="597"/>
      <c r="Q860" s="597"/>
      <c r="R860" s="597"/>
      <c r="S860" s="597"/>
      <c r="T860" s="592"/>
      <c r="U860" s="592"/>
      <c r="V860" s="592"/>
      <c r="W860" s="592"/>
      <c r="X860" s="592"/>
      <c r="Y860" s="592"/>
      <c r="Z860" s="592"/>
      <c r="AA860" s="592"/>
      <c r="AB860" s="592"/>
      <c r="AC860" s="592"/>
      <c r="AD860" s="592"/>
      <c r="AE860" s="592"/>
      <c r="AF860" s="592"/>
      <c r="AG860" s="592"/>
      <c r="AH860" s="592"/>
      <c r="AI860" s="592"/>
      <c r="AJ860" s="592"/>
      <c r="AK860" s="592"/>
      <c r="AL860" s="592"/>
      <c r="AM860" s="592"/>
      <c r="AN860" s="592"/>
      <c r="AO860" s="593"/>
    </row>
    <row r="861" spans="2:41" ht="12.75" customHeight="1">
      <c r="B861" s="597"/>
      <c r="C861" s="597"/>
      <c r="D861" s="597"/>
      <c r="E861" s="597"/>
      <c r="F861" s="597"/>
      <c r="G861" s="597"/>
      <c r="H861" s="597"/>
      <c r="I861" s="597"/>
      <c r="J861" s="597"/>
      <c r="K861" s="597"/>
      <c r="L861" s="597"/>
      <c r="M861" s="597"/>
      <c r="N861" s="597"/>
      <c r="O861" s="597"/>
      <c r="P861" s="597"/>
      <c r="Q861" s="597"/>
      <c r="R861" s="597"/>
      <c r="S861" s="597"/>
      <c r="T861" s="592"/>
      <c r="U861" s="592"/>
      <c r="V861" s="592"/>
      <c r="W861" s="592"/>
      <c r="X861" s="592"/>
      <c r="Y861" s="592"/>
      <c r="Z861" s="592"/>
      <c r="AA861" s="592"/>
      <c r="AB861" s="592"/>
      <c r="AC861" s="592"/>
      <c r="AD861" s="592"/>
      <c r="AE861" s="592"/>
      <c r="AF861" s="592"/>
      <c r="AG861" s="592"/>
      <c r="AH861" s="592"/>
      <c r="AI861" s="592"/>
      <c r="AJ861" s="592"/>
      <c r="AK861" s="592"/>
      <c r="AL861" s="592"/>
      <c r="AM861" s="592"/>
      <c r="AN861" s="592"/>
      <c r="AO861" s="593"/>
    </row>
    <row r="862" spans="2:41" ht="12.75" customHeight="1">
      <c r="B862" s="597"/>
      <c r="C862" s="597"/>
      <c r="D862" s="597"/>
      <c r="E862" s="597"/>
      <c r="F862" s="597"/>
      <c r="G862" s="597"/>
      <c r="H862" s="597"/>
      <c r="I862" s="597"/>
      <c r="J862" s="597"/>
      <c r="K862" s="597"/>
      <c r="L862" s="597"/>
      <c r="M862" s="597"/>
      <c r="N862" s="597"/>
      <c r="O862" s="597"/>
      <c r="P862" s="597"/>
      <c r="Q862" s="597"/>
      <c r="R862" s="597"/>
      <c r="S862" s="597"/>
      <c r="T862" s="592"/>
      <c r="U862" s="592"/>
      <c r="V862" s="592"/>
      <c r="W862" s="592"/>
      <c r="X862" s="592"/>
      <c r="Y862" s="592"/>
      <c r="Z862" s="592"/>
      <c r="AA862" s="592"/>
      <c r="AB862" s="592"/>
      <c r="AC862" s="592"/>
      <c r="AD862" s="592"/>
      <c r="AE862" s="592"/>
      <c r="AF862" s="592"/>
      <c r="AG862" s="592"/>
      <c r="AH862" s="592"/>
      <c r="AI862" s="592"/>
      <c r="AJ862" s="592"/>
      <c r="AK862" s="592"/>
      <c r="AL862" s="592"/>
      <c r="AM862" s="592"/>
      <c r="AN862" s="592"/>
      <c r="AO862" s="593"/>
    </row>
    <row r="863" spans="2:41" ht="12.75" customHeight="1">
      <c r="B863" s="597"/>
      <c r="C863" s="597"/>
      <c r="D863" s="597"/>
      <c r="E863" s="597"/>
      <c r="F863" s="597"/>
      <c r="G863" s="597"/>
      <c r="H863" s="597"/>
      <c r="I863" s="597"/>
      <c r="J863" s="597"/>
      <c r="K863" s="597"/>
      <c r="L863" s="597"/>
      <c r="M863" s="597"/>
      <c r="N863" s="597"/>
      <c r="O863" s="597"/>
      <c r="P863" s="597"/>
      <c r="Q863" s="597"/>
      <c r="R863" s="597"/>
      <c r="S863" s="597"/>
      <c r="T863" s="592"/>
      <c r="U863" s="592"/>
      <c r="V863" s="592"/>
      <c r="W863" s="592"/>
      <c r="X863" s="592"/>
      <c r="Y863" s="592"/>
      <c r="Z863" s="592"/>
      <c r="AA863" s="592"/>
      <c r="AB863" s="592"/>
      <c r="AC863" s="592"/>
      <c r="AD863" s="592"/>
      <c r="AE863" s="592"/>
      <c r="AF863" s="592"/>
      <c r="AG863" s="592"/>
      <c r="AH863" s="592"/>
      <c r="AI863" s="592"/>
      <c r="AJ863" s="592"/>
      <c r="AK863" s="592"/>
      <c r="AL863" s="592"/>
      <c r="AM863" s="592"/>
      <c r="AN863" s="592"/>
      <c r="AO863" s="593"/>
    </row>
    <row r="864" spans="2:41" ht="12.75" customHeight="1">
      <c r="B864" s="597"/>
      <c r="C864" s="597"/>
      <c r="D864" s="597"/>
      <c r="E864" s="597"/>
      <c r="F864" s="597"/>
      <c r="G864" s="597"/>
      <c r="H864" s="597"/>
      <c r="I864" s="597"/>
      <c r="J864" s="597"/>
      <c r="K864" s="597"/>
      <c r="L864" s="597"/>
      <c r="M864" s="597"/>
      <c r="N864" s="597"/>
      <c r="O864" s="597"/>
      <c r="P864" s="597"/>
      <c r="Q864" s="597"/>
      <c r="R864" s="597"/>
      <c r="S864" s="597"/>
      <c r="T864" s="592"/>
      <c r="U864" s="592"/>
      <c r="V864" s="592"/>
      <c r="W864" s="592"/>
      <c r="X864" s="592"/>
      <c r="Y864" s="592"/>
      <c r="Z864" s="592"/>
      <c r="AA864" s="592"/>
      <c r="AB864" s="592"/>
      <c r="AC864" s="592"/>
      <c r="AD864" s="592"/>
      <c r="AE864" s="592"/>
      <c r="AF864" s="592"/>
      <c r="AG864" s="592"/>
      <c r="AH864" s="592"/>
      <c r="AI864" s="592"/>
      <c r="AJ864" s="592"/>
      <c r="AK864" s="592"/>
      <c r="AL864" s="592"/>
      <c r="AM864" s="592"/>
      <c r="AN864" s="592"/>
      <c r="AO864" s="593"/>
    </row>
    <row r="865" spans="2:41" ht="12.75" customHeight="1">
      <c r="B865" s="597"/>
      <c r="C865" s="597"/>
      <c r="D865" s="597"/>
      <c r="E865" s="597"/>
      <c r="F865" s="597"/>
      <c r="G865" s="597"/>
      <c r="H865" s="597"/>
      <c r="I865" s="597"/>
      <c r="J865" s="597"/>
      <c r="K865" s="597"/>
      <c r="L865" s="597"/>
      <c r="M865" s="597"/>
      <c r="N865" s="597"/>
      <c r="O865" s="597"/>
      <c r="P865" s="597"/>
      <c r="Q865" s="597"/>
      <c r="R865" s="597"/>
      <c r="S865" s="597"/>
      <c r="T865" s="592"/>
      <c r="U865" s="592"/>
      <c r="V865" s="592"/>
      <c r="W865" s="592"/>
      <c r="X865" s="592"/>
      <c r="Y865" s="592"/>
      <c r="Z865" s="592"/>
      <c r="AA865" s="592"/>
      <c r="AB865" s="592"/>
      <c r="AC865" s="592"/>
      <c r="AD865" s="592"/>
      <c r="AE865" s="592"/>
      <c r="AF865" s="592"/>
      <c r="AG865" s="592"/>
      <c r="AH865" s="592"/>
      <c r="AI865" s="592"/>
      <c r="AJ865" s="592"/>
      <c r="AK865" s="592"/>
      <c r="AL865" s="592"/>
      <c r="AM865" s="592"/>
      <c r="AN865" s="592"/>
      <c r="AO865" s="593"/>
    </row>
    <row r="866" spans="2:41" ht="12.75" customHeight="1">
      <c r="B866" s="597"/>
      <c r="C866" s="597"/>
      <c r="D866" s="597"/>
      <c r="E866" s="597"/>
      <c r="F866" s="597"/>
      <c r="G866" s="597"/>
      <c r="H866" s="597"/>
      <c r="I866" s="597"/>
      <c r="J866" s="597"/>
      <c r="K866" s="597"/>
      <c r="L866" s="597"/>
      <c r="M866" s="597"/>
      <c r="N866" s="597"/>
      <c r="O866" s="597"/>
      <c r="P866" s="597"/>
      <c r="Q866" s="597"/>
      <c r="R866" s="597"/>
      <c r="S866" s="597"/>
      <c r="T866" s="592"/>
      <c r="U866" s="592"/>
      <c r="V866" s="592"/>
      <c r="W866" s="592"/>
      <c r="X866" s="592"/>
      <c r="Y866" s="592"/>
      <c r="Z866" s="592"/>
      <c r="AA866" s="592"/>
      <c r="AB866" s="592"/>
      <c r="AC866" s="592"/>
      <c r="AD866" s="592"/>
      <c r="AE866" s="592"/>
      <c r="AF866" s="592"/>
      <c r="AG866" s="592"/>
      <c r="AH866" s="592"/>
      <c r="AI866" s="592"/>
      <c r="AJ866" s="592"/>
      <c r="AK866" s="592"/>
      <c r="AL866" s="592"/>
      <c r="AM866" s="592"/>
      <c r="AN866" s="592"/>
      <c r="AO866" s="593"/>
    </row>
    <row r="867" spans="2:41" ht="12.75" customHeight="1">
      <c r="B867" s="597"/>
      <c r="C867" s="597"/>
      <c r="D867" s="597"/>
      <c r="E867" s="597"/>
      <c r="F867" s="597"/>
      <c r="G867" s="597"/>
      <c r="H867" s="597"/>
      <c r="I867" s="597"/>
      <c r="J867" s="597"/>
      <c r="K867" s="597"/>
      <c r="L867" s="597"/>
      <c r="M867" s="597"/>
      <c r="N867" s="597"/>
      <c r="O867" s="597"/>
      <c r="P867" s="597"/>
      <c r="Q867" s="597"/>
      <c r="R867" s="597"/>
      <c r="S867" s="597"/>
      <c r="T867" s="592"/>
      <c r="U867" s="592"/>
      <c r="V867" s="592"/>
      <c r="W867" s="592"/>
      <c r="X867" s="592"/>
      <c r="Y867" s="592"/>
      <c r="Z867" s="592"/>
      <c r="AA867" s="592"/>
      <c r="AB867" s="592"/>
      <c r="AC867" s="592"/>
      <c r="AD867" s="592"/>
      <c r="AE867" s="592"/>
      <c r="AF867" s="592"/>
      <c r="AG867" s="592"/>
      <c r="AH867" s="592"/>
      <c r="AI867" s="592"/>
      <c r="AJ867" s="592"/>
      <c r="AK867" s="592"/>
      <c r="AL867" s="592"/>
      <c r="AM867" s="592"/>
      <c r="AN867" s="592"/>
      <c r="AO867" s="593"/>
    </row>
    <row r="868" spans="2:41" ht="12.75" customHeight="1">
      <c r="B868" s="597"/>
      <c r="C868" s="597"/>
      <c r="D868" s="597"/>
      <c r="E868" s="597"/>
      <c r="F868" s="597"/>
      <c r="G868" s="597"/>
      <c r="H868" s="597"/>
      <c r="I868" s="597"/>
      <c r="J868" s="597"/>
      <c r="K868" s="597"/>
      <c r="L868" s="597"/>
      <c r="M868" s="597"/>
      <c r="N868" s="597"/>
      <c r="O868" s="597"/>
      <c r="P868" s="597"/>
      <c r="Q868" s="597"/>
      <c r="R868" s="597"/>
      <c r="S868" s="597"/>
      <c r="T868" s="592"/>
      <c r="U868" s="592"/>
      <c r="V868" s="592"/>
      <c r="W868" s="592"/>
      <c r="X868" s="592"/>
      <c r="Y868" s="592"/>
      <c r="Z868" s="592"/>
      <c r="AA868" s="592"/>
      <c r="AB868" s="592"/>
      <c r="AC868" s="592"/>
      <c r="AD868" s="592"/>
      <c r="AE868" s="592"/>
      <c r="AF868" s="592"/>
      <c r="AG868" s="592"/>
      <c r="AH868" s="592"/>
      <c r="AI868" s="592"/>
      <c r="AJ868" s="592"/>
      <c r="AK868" s="592"/>
      <c r="AL868" s="592"/>
      <c r="AM868" s="592"/>
      <c r="AN868" s="592"/>
      <c r="AO868" s="593"/>
    </row>
    <row r="869" spans="2:41" ht="12.75" customHeight="1">
      <c r="B869" s="597"/>
      <c r="C869" s="597"/>
      <c r="D869" s="597"/>
      <c r="E869" s="597"/>
      <c r="F869" s="597"/>
      <c r="G869" s="597"/>
      <c r="H869" s="597"/>
      <c r="I869" s="597"/>
      <c r="J869" s="597"/>
      <c r="K869" s="597"/>
      <c r="L869" s="597"/>
      <c r="M869" s="597"/>
      <c r="N869" s="597"/>
      <c r="O869" s="597"/>
      <c r="P869" s="597"/>
      <c r="Q869" s="597"/>
      <c r="R869" s="597"/>
      <c r="S869" s="597"/>
      <c r="T869" s="592"/>
      <c r="U869" s="592"/>
      <c r="V869" s="592"/>
      <c r="W869" s="592"/>
      <c r="X869" s="592"/>
      <c r="Y869" s="592"/>
      <c r="Z869" s="592"/>
      <c r="AA869" s="592"/>
      <c r="AB869" s="592"/>
      <c r="AC869" s="592"/>
      <c r="AD869" s="592"/>
      <c r="AE869" s="592"/>
      <c r="AF869" s="592"/>
      <c r="AG869" s="592"/>
      <c r="AH869" s="592"/>
      <c r="AI869" s="592"/>
      <c r="AJ869" s="592"/>
      <c r="AK869" s="592"/>
      <c r="AL869" s="592"/>
      <c r="AM869" s="592"/>
      <c r="AN869" s="592"/>
      <c r="AO869" s="593"/>
    </row>
    <row r="870" spans="2:41" ht="12.75" customHeight="1">
      <c r="B870" s="597"/>
      <c r="C870" s="597"/>
      <c r="D870" s="597"/>
      <c r="E870" s="597"/>
      <c r="F870" s="597"/>
      <c r="G870" s="597"/>
      <c r="H870" s="597"/>
      <c r="I870" s="597"/>
      <c r="J870" s="597"/>
      <c r="K870" s="597"/>
      <c r="L870" s="597"/>
      <c r="M870" s="597"/>
      <c r="N870" s="597"/>
      <c r="O870" s="597"/>
      <c r="P870" s="597"/>
      <c r="Q870" s="597"/>
      <c r="R870" s="597"/>
      <c r="S870" s="597"/>
      <c r="T870" s="592"/>
      <c r="U870" s="592"/>
      <c r="V870" s="592"/>
      <c r="W870" s="592"/>
      <c r="X870" s="592"/>
      <c r="Y870" s="592"/>
      <c r="Z870" s="592"/>
      <c r="AA870" s="592"/>
      <c r="AB870" s="592"/>
      <c r="AC870" s="592"/>
      <c r="AD870" s="592"/>
      <c r="AE870" s="592"/>
      <c r="AF870" s="592"/>
      <c r="AG870" s="592"/>
      <c r="AH870" s="592"/>
      <c r="AI870" s="592"/>
      <c r="AJ870" s="592"/>
      <c r="AK870" s="592"/>
      <c r="AL870" s="592"/>
      <c r="AM870" s="592"/>
      <c r="AN870" s="592"/>
      <c r="AO870" s="593"/>
    </row>
    <row r="871" spans="2:41" ht="12.75" customHeight="1">
      <c r="B871" s="597"/>
      <c r="C871" s="597"/>
      <c r="D871" s="597"/>
      <c r="E871" s="597"/>
      <c r="F871" s="597"/>
      <c r="G871" s="597"/>
      <c r="H871" s="597"/>
      <c r="I871" s="597"/>
      <c r="J871" s="597"/>
      <c r="K871" s="597"/>
      <c r="L871" s="597"/>
      <c r="M871" s="597"/>
      <c r="N871" s="597"/>
      <c r="O871" s="597"/>
      <c r="P871" s="597"/>
      <c r="Q871" s="597"/>
      <c r="R871" s="597"/>
      <c r="S871" s="597"/>
      <c r="T871" s="592"/>
      <c r="U871" s="592"/>
      <c r="V871" s="592"/>
      <c r="W871" s="592"/>
      <c r="X871" s="592"/>
      <c r="Y871" s="592"/>
      <c r="Z871" s="592"/>
      <c r="AA871" s="592"/>
      <c r="AB871" s="592"/>
      <c r="AC871" s="592"/>
      <c r="AD871" s="592"/>
      <c r="AE871" s="592"/>
      <c r="AF871" s="592"/>
      <c r="AG871" s="592"/>
      <c r="AH871" s="592"/>
      <c r="AI871" s="592"/>
      <c r="AJ871" s="592"/>
      <c r="AK871" s="592"/>
      <c r="AL871" s="592"/>
      <c r="AM871" s="592"/>
      <c r="AN871" s="592"/>
      <c r="AO871" s="593"/>
    </row>
    <row r="872" spans="2:41" ht="12.75" customHeight="1">
      <c r="B872" s="597"/>
      <c r="C872" s="597"/>
      <c r="D872" s="597"/>
      <c r="E872" s="597"/>
      <c r="F872" s="597"/>
      <c r="G872" s="597"/>
      <c r="H872" s="597"/>
      <c r="I872" s="597"/>
      <c r="J872" s="597"/>
      <c r="K872" s="597"/>
      <c r="L872" s="597"/>
      <c r="M872" s="597"/>
      <c r="N872" s="597"/>
      <c r="O872" s="597"/>
      <c r="P872" s="597"/>
      <c r="Q872" s="597"/>
      <c r="R872" s="597"/>
      <c r="S872" s="597"/>
      <c r="T872" s="592"/>
      <c r="U872" s="592"/>
      <c r="V872" s="592"/>
      <c r="W872" s="592"/>
      <c r="X872" s="592"/>
      <c r="Y872" s="592"/>
      <c r="Z872" s="592"/>
      <c r="AA872" s="592"/>
      <c r="AB872" s="592"/>
      <c r="AC872" s="592"/>
      <c r="AD872" s="592"/>
      <c r="AE872" s="592"/>
      <c r="AF872" s="592"/>
      <c r="AG872" s="592"/>
      <c r="AH872" s="592"/>
      <c r="AI872" s="592"/>
      <c r="AJ872" s="592"/>
      <c r="AK872" s="592"/>
      <c r="AL872" s="592"/>
      <c r="AM872" s="592"/>
      <c r="AN872" s="592"/>
      <c r="AO872" s="593"/>
    </row>
    <row r="873" spans="2:41" ht="12.75" customHeight="1">
      <c r="B873" s="597"/>
      <c r="C873" s="597"/>
      <c r="D873" s="597"/>
      <c r="E873" s="597"/>
      <c r="F873" s="597"/>
      <c r="G873" s="597"/>
      <c r="H873" s="597"/>
      <c r="I873" s="597"/>
      <c r="J873" s="597"/>
      <c r="K873" s="597"/>
      <c r="L873" s="597"/>
      <c r="M873" s="597"/>
      <c r="N873" s="597"/>
      <c r="O873" s="597"/>
      <c r="P873" s="597"/>
      <c r="Q873" s="597"/>
      <c r="R873" s="597"/>
      <c r="S873" s="597"/>
      <c r="T873" s="592"/>
      <c r="U873" s="592"/>
      <c r="V873" s="592"/>
      <c r="W873" s="592"/>
      <c r="X873" s="592"/>
      <c r="Y873" s="592"/>
      <c r="Z873" s="592"/>
      <c r="AA873" s="592"/>
      <c r="AB873" s="592"/>
      <c r="AC873" s="592"/>
      <c r="AD873" s="592"/>
      <c r="AE873" s="592"/>
      <c r="AF873" s="592"/>
      <c r="AG873" s="592"/>
      <c r="AH873" s="592"/>
      <c r="AI873" s="592"/>
      <c r="AJ873" s="592"/>
      <c r="AK873" s="592"/>
      <c r="AL873" s="592"/>
      <c r="AM873" s="592"/>
      <c r="AN873" s="592"/>
      <c r="AO873" s="593"/>
    </row>
    <row r="874" spans="2:41" ht="12.75" customHeight="1">
      <c r="B874" s="597"/>
      <c r="C874" s="597"/>
      <c r="D874" s="597"/>
      <c r="E874" s="597"/>
      <c r="F874" s="597"/>
      <c r="G874" s="597"/>
      <c r="H874" s="597"/>
      <c r="I874" s="597"/>
      <c r="J874" s="597"/>
      <c r="K874" s="597"/>
      <c r="L874" s="597"/>
      <c r="M874" s="597"/>
      <c r="N874" s="597"/>
      <c r="O874" s="597"/>
      <c r="P874" s="597"/>
      <c r="Q874" s="597"/>
      <c r="R874" s="597"/>
      <c r="S874" s="597"/>
      <c r="T874" s="592"/>
      <c r="U874" s="592"/>
      <c r="V874" s="592"/>
      <c r="W874" s="592"/>
      <c r="X874" s="592"/>
      <c r="Y874" s="592"/>
      <c r="Z874" s="592"/>
      <c r="AA874" s="592"/>
      <c r="AB874" s="592"/>
      <c r="AC874" s="592"/>
      <c r="AD874" s="592"/>
      <c r="AE874" s="592"/>
      <c r="AF874" s="592"/>
      <c r="AG874" s="592"/>
      <c r="AH874" s="592"/>
      <c r="AI874" s="592"/>
      <c r="AJ874" s="592"/>
      <c r="AK874" s="592"/>
      <c r="AL874" s="592"/>
      <c r="AM874" s="592"/>
      <c r="AN874" s="592"/>
      <c r="AO874" s="593"/>
    </row>
    <row r="875" spans="2:41" ht="12.75" customHeight="1">
      <c r="B875" s="597"/>
      <c r="C875" s="597"/>
      <c r="D875" s="597"/>
      <c r="E875" s="597"/>
      <c r="F875" s="597"/>
      <c r="G875" s="597"/>
      <c r="H875" s="597"/>
      <c r="I875" s="597"/>
      <c r="J875" s="597"/>
      <c r="K875" s="597"/>
      <c r="L875" s="597"/>
      <c r="M875" s="597"/>
      <c r="N875" s="597"/>
      <c r="O875" s="597"/>
      <c r="P875" s="597"/>
      <c r="Q875" s="597"/>
      <c r="R875" s="597"/>
      <c r="S875" s="597"/>
      <c r="T875" s="592"/>
      <c r="U875" s="592"/>
      <c r="V875" s="592"/>
      <c r="W875" s="592"/>
      <c r="X875" s="592"/>
      <c r="Y875" s="592"/>
      <c r="Z875" s="592"/>
      <c r="AA875" s="592"/>
      <c r="AB875" s="592"/>
      <c r="AC875" s="592"/>
      <c r="AD875" s="592"/>
      <c r="AE875" s="592"/>
      <c r="AF875" s="592"/>
      <c r="AG875" s="592"/>
      <c r="AH875" s="592"/>
      <c r="AI875" s="592"/>
      <c r="AJ875" s="592"/>
      <c r="AK875" s="592"/>
      <c r="AL875" s="592"/>
      <c r="AM875" s="592"/>
      <c r="AN875" s="592"/>
      <c r="AO875" s="593"/>
    </row>
    <row r="876" spans="2:41" ht="12.75" customHeight="1">
      <c r="B876" s="597"/>
      <c r="C876" s="597"/>
      <c r="D876" s="597"/>
      <c r="E876" s="597"/>
      <c r="F876" s="597"/>
      <c r="G876" s="597"/>
      <c r="H876" s="597"/>
      <c r="I876" s="597"/>
      <c r="J876" s="597"/>
      <c r="K876" s="597"/>
      <c r="L876" s="597"/>
      <c r="M876" s="597"/>
      <c r="N876" s="597"/>
      <c r="O876" s="597"/>
      <c r="P876" s="597"/>
      <c r="Q876" s="597"/>
      <c r="R876" s="597"/>
      <c r="S876" s="597"/>
      <c r="T876" s="592"/>
      <c r="U876" s="592"/>
      <c r="V876" s="592"/>
      <c r="W876" s="592"/>
      <c r="X876" s="592"/>
      <c r="Y876" s="592"/>
      <c r="Z876" s="592"/>
      <c r="AA876" s="592"/>
      <c r="AB876" s="592"/>
      <c r="AC876" s="592"/>
      <c r="AD876" s="592"/>
      <c r="AE876" s="592"/>
      <c r="AF876" s="592"/>
      <c r="AG876" s="592"/>
      <c r="AH876" s="592"/>
      <c r="AI876" s="592"/>
      <c r="AJ876" s="592"/>
      <c r="AK876" s="592"/>
      <c r="AL876" s="592"/>
      <c r="AM876" s="592"/>
      <c r="AN876" s="592"/>
      <c r="AO876" s="593"/>
    </row>
    <row r="877" spans="2:41" ht="12.75" customHeight="1">
      <c r="B877" s="597"/>
      <c r="C877" s="597"/>
      <c r="D877" s="597"/>
      <c r="E877" s="597"/>
      <c r="F877" s="597"/>
      <c r="G877" s="597"/>
      <c r="H877" s="597"/>
      <c r="I877" s="597"/>
      <c r="J877" s="597"/>
      <c r="K877" s="597"/>
      <c r="L877" s="597"/>
      <c r="M877" s="597"/>
      <c r="N877" s="597"/>
      <c r="O877" s="597"/>
      <c r="P877" s="597"/>
      <c r="Q877" s="597"/>
      <c r="R877" s="597"/>
      <c r="S877" s="597"/>
      <c r="T877" s="592"/>
      <c r="U877" s="592"/>
      <c r="V877" s="592"/>
      <c r="W877" s="592"/>
      <c r="X877" s="592"/>
      <c r="Y877" s="592"/>
      <c r="Z877" s="592"/>
      <c r="AA877" s="592"/>
      <c r="AB877" s="592"/>
      <c r="AC877" s="592"/>
      <c r="AD877" s="592"/>
      <c r="AE877" s="592"/>
      <c r="AF877" s="592"/>
      <c r="AG877" s="592"/>
      <c r="AH877" s="592"/>
      <c r="AI877" s="592"/>
      <c r="AJ877" s="592"/>
      <c r="AK877" s="592"/>
      <c r="AL877" s="592"/>
      <c r="AM877" s="592"/>
      <c r="AN877" s="592"/>
      <c r="AO877" s="593"/>
    </row>
    <row r="878" spans="2:41" ht="12.75" customHeight="1">
      <c r="B878" s="597"/>
      <c r="C878" s="597"/>
      <c r="D878" s="597"/>
      <c r="E878" s="597"/>
      <c r="F878" s="597"/>
      <c r="G878" s="597"/>
      <c r="H878" s="597"/>
      <c r="I878" s="597"/>
      <c r="J878" s="597"/>
      <c r="K878" s="597"/>
      <c r="L878" s="597"/>
      <c r="M878" s="597"/>
      <c r="N878" s="597"/>
      <c r="O878" s="597"/>
      <c r="P878" s="597"/>
      <c r="Q878" s="597"/>
      <c r="R878" s="597"/>
      <c r="S878" s="597"/>
      <c r="T878" s="592"/>
      <c r="U878" s="592"/>
      <c r="V878" s="592"/>
      <c r="W878" s="592"/>
      <c r="X878" s="592"/>
      <c r="Y878" s="592"/>
      <c r="Z878" s="592"/>
      <c r="AA878" s="592"/>
      <c r="AB878" s="592"/>
      <c r="AC878" s="592"/>
      <c r="AD878" s="592"/>
      <c r="AE878" s="592"/>
      <c r="AF878" s="592"/>
      <c r="AG878" s="592"/>
      <c r="AH878" s="592"/>
      <c r="AI878" s="592"/>
      <c r="AJ878" s="592"/>
      <c r="AK878" s="592"/>
      <c r="AL878" s="592"/>
      <c r="AM878" s="592"/>
      <c r="AN878" s="592"/>
      <c r="AO878" s="593"/>
    </row>
    <row r="879" spans="2:41" ht="12.75" customHeight="1">
      <c r="B879" s="597"/>
      <c r="C879" s="597"/>
      <c r="D879" s="597"/>
      <c r="E879" s="597"/>
      <c r="F879" s="597"/>
      <c r="G879" s="597"/>
      <c r="H879" s="597"/>
      <c r="I879" s="597"/>
      <c r="J879" s="597"/>
      <c r="K879" s="597"/>
      <c r="L879" s="597"/>
      <c r="M879" s="597"/>
      <c r="N879" s="597"/>
      <c r="O879" s="597"/>
      <c r="P879" s="597"/>
      <c r="Q879" s="597"/>
      <c r="R879" s="597"/>
      <c r="S879" s="597"/>
      <c r="T879" s="592"/>
      <c r="U879" s="592"/>
      <c r="V879" s="592"/>
      <c r="W879" s="592"/>
      <c r="X879" s="592"/>
      <c r="Y879" s="592"/>
      <c r="Z879" s="592"/>
      <c r="AA879" s="592"/>
      <c r="AB879" s="592"/>
      <c r="AC879" s="592"/>
      <c r="AD879" s="592"/>
      <c r="AE879" s="592"/>
      <c r="AF879" s="592"/>
      <c r="AG879" s="592"/>
      <c r="AH879" s="592"/>
      <c r="AI879" s="592"/>
      <c r="AJ879" s="592"/>
      <c r="AK879" s="592"/>
      <c r="AL879" s="592"/>
      <c r="AM879" s="592"/>
      <c r="AN879" s="592"/>
      <c r="AO879" s="593"/>
    </row>
    <row r="880" spans="2:41" ht="12.75" customHeight="1">
      <c r="B880" s="597"/>
      <c r="C880" s="597"/>
      <c r="D880" s="597"/>
      <c r="E880" s="597"/>
      <c r="F880" s="597"/>
      <c r="G880" s="597"/>
      <c r="H880" s="597"/>
      <c r="I880" s="597"/>
      <c r="J880" s="597"/>
      <c r="K880" s="597"/>
      <c r="L880" s="597"/>
      <c r="M880" s="597"/>
      <c r="N880" s="597"/>
      <c r="O880" s="597"/>
      <c r="P880" s="597"/>
      <c r="Q880" s="597"/>
      <c r="R880" s="597"/>
      <c r="S880" s="597"/>
      <c r="T880" s="592"/>
      <c r="U880" s="592"/>
      <c r="V880" s="592"/>
      <c r="W880" s="592"/>
      <c r="X880" s="592"/>
      <c r="Y880" s="592"/>
      <c r="Z880" s="592"/>
      <c r="AA880" s="592"/>
      <c r="AB880" s="592"/>
      <c r="AC880" s="592"/>
      <c r="AD880" s="592"/>
      <c r="AE880" s="592"/>
      <c r="AF880" s="592"/>
      <c r="AG880" s="592"/>
      <c r="AH880" s="592"/>
      <c r="AI880" s="592"/>
      <c r="AJ880" s="592"/>
      <c r="AK880" s="592"/>
      <c r="AL880" s="592"/>
      <c r="AM880" s="592"/>
      <c r="AN880" s="592"/>
      <c r="AO880" s="593"/>
    </row>
    <row r="881" spans="2:41" ht="12.75" customHeight="1">
      <c r="B881" s="597"/>
      <c r="C881" s="597"/>
      <c r="D881" s="597"/>
      <c r="E881" s="597"/>
      <c r="F881" s="597"/>
      <c r="G881" s="597"/>
      <c r="H881" s="597"/>
      <c r="I881" s="597"/>
      <c r="J881" s="597"/>
      <c r="K881" s="597"/>
      <c r="L881" s="597"/>
      <c r="M881" s="597"/>
      <c r="N881" s="597"/>
      <c r="O881" s="597"/>
      <c r="P881" s="597"/>
      <c r="Q881" s="597"/>
      <c r="R881" s="597"/>
      <c r="S881" s="597"/>
      <c r="T881" s="592"/>
      <c r="U881" s="592"/>
      <c r="V881" s="592"/>
      <c r="W881" s="592"/>
      <c r="X881" s="592"/>
      <c r="Y881" s="592"/>
      <c r="Z881" s="592"/>
      <c r="AA881" s="592"/>
      <c r="AB881" s="592"/>
      <c r="AC881" s="592"/>
      <c r="AD881" s="592"/>
      <c r="AE881" s="592"/>
      <c r="AF881" s="592"/>
      <c r="AG881" s="592"/>
      <c r="AH881" s="592"/>
      <c r="AI881" s="592"/>
      <c r="AJ881" s="592"/>
      <c r="AK881" s="592"/>
      <c r="AL881" s="592"/>
      <c r="AM881" s="592"/>
      <c r="AN881" s="592"/>
      <c r="AO881" s="593"/>
    </row>
    <row r="882" spans="2:41" ht="12.75" customHeight="1">
      <c r="B882" s="597"/>
      <c r="C882" s="597"/>
      <c r="D882" s="597"/>
      <c r="E882" s="597"/>
      <c r="F882" s="597"/>
      <c r="G882" s="597"/>
      <c r="H882" s="597"/>
      <c r="I882" s="597"/>
      <c r="J882" s="597"/>
      <c r="K882" s="597"/>
      <c r="L882" s="597"/>
      <c r="M882" s="597"/>
      <c r="N882" s="597"/>
      <c r="O882" s="597"/>
      <c r="P882" s="597"/>
      <c r="Q882" s="597"/>
      <c r="R882" s="597"/>
      <c r="S882" s="597"/>
      <c r="T882" s="592"/>
      <c r="U882" s="592"/>
      <c r="V882" s="592"/>
      <c r="W882" s="592"/>
      <c r="X882" s="592"/>
      <c r="Y882" s="592"/>
      <c r="Z882" s="592"/>
      <c r="AA882" s="592"/>
      <c r="AB882" s="592"/>
      <c r="AC882" s="592"/>
      <c r="AD882" s="592"/>
      <c r="AE882" s="592"/>
      <c r="AF882" s="592"/>
      <c r="AG882" s="592"/>
      <c r="AH882" s="592"/>
      <c r="AI882" s="592"/>
      <c r="AJ882" s="592"/>
      <c r="AK882" s="592"/>
      <c r="AL882" s="592"/>
      <c r="AM882" s="592"/>
      <c r="AN882" s="592"/>
      <c r="AO882" s="593"/>
    </row>
    <row r="883" spans="2:41" ht="12.75" customHeight="1">
      <c r="B883" s="597"/>
      <c r="C883" s="597"/>
      <c r="D883" s="597"/>
      <c r="E883" s="597"/>
      <c r="F883" s="597"/>
      <c r="G883" s="597"/>
      <c r="H883" s="597"/>
      <c r="I883" s="597"/>
      <c r="J883" s="597"/>
      <c r="K883" s="597"/>
      <c r="L883" s="597"/>
      <c r="M883" s="597"/>
      <c r="N883" s="597"/>
      <c r="O883" s="597"/>
      <c r="P883" s="597"/>
      <c r="Q883" s="597"/>
      <c r="R883" s="597"/>
      <c r="S883" s="597"/>
      <c r="T883" s="592"/>
      <c r="U883" s="592"/>
      <c r="V883" s="592"/>
      <c r="W883" s="592"/>
      <c r="X883" s="592"/>
      <c r="Y883" s="592"/>
      <c r="Z883" s="592"/>
      <c r="AA883" s="592"/>
      <c r="AB883" s="592"/>
      <c r="AC883" s="592"/>
      <c r="AD883" s="592"/>
      <c r="AE883" s="592"/>
      <c r="AF883" s="592"/>
      <c r="AG883" s="592"/>
      <c r="AH883" s="592"/>
      <c r="AI883" s="592"/>
      <c r="AJ883" s="592"/>
      <c r="AK883" s="592"/>
      <c r="AL883" s="592"/>
      <c r="AM883" s="592"/>
      <c r="AN883" s="592"/>
      <c r="AO883" s="593"/>
    </row>
    <row r="884" spans="2:41" ht="12.75" customHeight="1">
      <c r="B884" s="597"/>
      <c r="C884" s="597"/>
      <c r="D884" s="597"/>
      <c r="E884" s="597"/>
      <c r="F884" s="597"/>
      <c r="G884" s="597"/>
      <c r="H884" s="597"/>
      <c r="I884" s="597"/>
      <c r="J884" s="597"/>
      <c r="K884" s="597"/>
      <c r="L884" s="597"/>
      <c r="M884" s="597"/>
      <c r="N884" s="597"/>
      <c r="O884" s="597"/>
      <c r="P884" s="597"/>
      <c r="Q884" s="597"/>
      <c r="R884" s="597"/>
      <c r="S884" s="597"/>
      <c r="T884" s="592"/>
      <c r="U884" s="592"/>
      <c r="V884" s="592"/>
      <c r="W884" s="592"/>
      <c r="X884" s="592"/>
      <c r="Y884" s="592"/>
      <c r="Z884" s="592"/>
      <c r="AA884" s="592"/>
      <c r="AB884" s="592"/>
      <c r="AC884" s="592"/>
      <c r="AD884" s="592"/>
      <c r="AE884" s="592"/>
      <c r="AF884" s="592"/>
      <c r="AG884" s="592"/>
      <c r="AH884" s="592"/>
      <c r="AI884" s="592"/>
      <c r="AJ884" s="592"/>
      <c r="AK884" s="592"/>
      <c r="AL884" s="592"/>
      <c r="AM884" s="592"/>
      <c r="AN884" s="592"/>
      <c r="AO884" s="593"/>
    </row>
    <row r="885" spans="2:41" ht="12.75" customHeight="1">
      <c r="B885" s="597"/>
      <c r="C885" s="597"/>
      <c r="D885" s="597"/>
      <c r="E885" s="597"/>
      <c r="F885" s="597"/>
      <c r="G885" s="597"/>
      <c r="H885" s="597"/>
      <c r="I885" s="597"/>
      <c r="J885" s="597"/>
      <c r="K885" s="597"/>
      <c r="L885" s="597"/>
      <c r="M885" s="597"/>
      <c r="N885" s="597"/>
      <c r="O885" s="597"/>
      <c r="P885" s="597"/>
      <c r="Q885" s="597"/>
      <c r="R885" s="597"/>
      <c r="S885" s="597"/>
      <c r="T885" s="592"/>
      <c r="U885" s="592"/>
      <c r="V885" s="592"/>
      <c r="W885" s="592"/>
      <c r="X885" s="592"/>
      <c r="Y885" s="592"/>
      <c r="Z885" s="592"/>
      <c r="AA885" s="592"/>
      <c r="AB885" s="592"/>
      <c r="AC885" s="592"/>
      <c r="AD885" s="592"/>
      <c r="AE885" s="592"/>
      <c r="AF885" s="592"/>
      <c r="AG885" s="592"/>
      <c r="AH885" s="592"/>
      <c r="AI885" s="592"/>
      <c r="AJ885" s="592"/>
      <c r="AK885" s="592"/>
      <c r="AL885" s="592"/>
      <c r="AM885" s="592"/>
      <c r="AN885" s="592"/>
      <c r="AO885" s="593"/>
    </row>
    <row r="886" spans="2:41" ht="12.75" customHeight="1">
      <c r="B886" s="597"/>
      <c r="C886" s="597"/>
      <c r="D886" s="597"/>
      <c r="E886" s="597"/>
      <c r="F886" s="597"/>
      <c r="G886" s="597"/>
      <c r="H886" s="597"/>
      <c r="I886" s="597"/>
      <c r="J886" s="597"/>
      <c r="K886" s="597"/>
      <c r="L886" s="597"/>
      <c r="M886" s="597"/>
      <c r="N886" s="597"/>
      <c r="O886" s="597"/>
      <c r="P886" s="597"/>
      <c r="Q886" s="597"/>
      <c r="R886" s="597"/>
      <c r="S886" s="597"/>
      <c r="T886" s="592"/>
      <c r="U886" s="592"/>
      <c r="V886" s="592"/>
      <c r="W886" s="592"/>
      <c r="X886" s="592"/>
      <c r="Y886" s="592"/>
      <c r="Z886" s="592"/>
      <c r="AA886" s="592"/>
      <c r="AB886" s="592"/>
      <c r="AC886" s="592"/>
      <c r="AD886" s="592"/>
      <c r="AE886" s="592"/>
      <c r="AF886" s="592"/>
      <c r="AG886" s="592"/>
      <c r="AH886" s="592"/>
      <c r="AI886" s="592"/>
      <c r="AJ886" s="592"/>
      <c r="AK886" s="592"/>
      <c r="AL886" s="592"/>
      <c r="AM886" s="592"/>
      <c r="AN886" s="592"/>
      <c r="AO886" s="593"/>
    </row>
    <row r="887" spans="2:41" ht="12.75" customHeight="1">
      <c r="B887" s="597"/>
      <c r="C887" s="597"/>
      <c r="D887" s="597"/>
      <c r="E887" s="597"/>
      <c r="F887" s="597"/>
      <c r="G887" s="597"/>
      <c r="H887" s="597"/>
      <c r="I887" s="597"/>
      <c r="J887" s="597"/>
      <c r="K887" s="597"/>
      <c r="L887" s="597"/>
      <c r="M887" s="597"/>
      <c r="N887" s="597"/>
      <c r="O887" s="597"/>
      <c r="P887" s="597"/>
      <c r="Q887" s="597"/>
      <c r="R887" s="597"/>
      <c r="S887" s="597"/>
      <c r="T887" s="592"/>
      <c r="U887" s="592"/>
      <c r="V887" s="592"/>
      <c r="W887" s="592"/>
      <c r="X887" s="592"/>
      <c r="Y887" s="592"/>
      <c r="Z887" s="592"/>
      <c r="AA887" s="592"/>
      <c r="AB887" s="592"/>
      <c r="AC887" s="592"/>
      <c r="AD887" s="592"/>
      <c r="AE887" s="592"/>
      <c r="AF887" s="592"/>
      <c r="AG887" s="592"/>
      <c r="AH887" s="592"/>
      <c r="AI887" s="592"/>
      <c r="AJ887" s="592"/>
      <c r="AK887" s="592"/>
      <c r="AL887" s="592"/>
      <c r="AM887" s="592"/>
      <c r="AN887" s="592"/>
      <c r="AO887" s="593"/>
    </row>
    <row r="888" spans="2:41" ht="12.75" customHeight="1">
      <c r="B888" s="597"/>
      <c r="C888" s="597"/>
      <c r="D888" s="597"/>
      <c r="E888" s="597"/>
      <c r="F888" s="597"/>
      <c r="G888" s="597"/>
      <c r="H888" s="597"/>
      <c r="I888" s="597"/>
      <c r="J888" s="597"/>
      <c r="K888" s="597"/>
      <c r="L888" s="597"/>
      <c r="M888" s="597"/>
      <c r="N888" s="597"/>
      <c r="O888" s="597"/>
      <c r="P888" s="597"/>
      <c r="Q888" s="597"/>
      <c r="R888" s="597"/>
      <c r="S888" s="597"/>
      <c r="T888" s="592"/>
      <c r="U888" s="592"/>
      <c r="V888" s="592"/>
      <c r="W888" s="592"/>
      <c r="X888" s="592"/>
      <c r="Y888" s="592"/>
      <c r="Z888" s="592"/>
      <c r="AA888" s="592"/>
      <c r="AB888" s="592"/>
      <c r="AC888" s="592"/>
      <c r="AD888" s="592"/>
      <c r="AE888" s="592"/>
      <c r="AF888" s="592"/>
      <c r="AG888" s="592"/>
      <c r="AH888" s="592"/>
      <c r="AI888" s="592"/>
      <c r="AJ888" s="592"/>
      <c r="AK888" s="592"/>
      <c r="AL888" s="592"/>
      <c r="AM888" s="592"/>
      <c r="AN888" s="592"/>
      <c r="AO888" s="593"/>
    </row>
    <row r="889" spans="2:41" ht="12.75" customHeight="1">
      <c r="B889" s="597"/>
      <c r="C889" s="597"/>
      <c r="D889" s="597"/>
      <c r="E889" s="597"/>
      <c r="F889" s="597"/>
      <c r="G889" s="597"/>
      <c r="H889" s="597"/>
      <c r="I889" s="597"/>
      <c r="J889" s="597"/>
      <c r="K889" s="597"/>
      <c r="L889" s="597"/>
      <c r="M889" s="597"/>
      <c r="N889" s="597"/>
      <c r="O889" s="597"/>
      <c r="P889" s="597"/>
      <c r="Q889" s="597"/>
      <c r="R889" s="597"/>
      <c r="S889" s="597"/>
      <c r="T889" s="592"/>
      <c r="U889" s="592"/>
      <c r="V889" s="592"/>
      <c r="W889" s="592"/>
      <c r="X889" s="592"/>
      <c r="Y889" s="592"/>
      <c r="Z889" s="592"/>
      <c r="AA889" s="592"/>
      <c r="AB889" s="592"/>
      <c r="AC889" s="592"/>
      <c r="AD889" s="592"/>
      <c r="AE889" s="592"/>
      <c r="AF889" s="592"/>
      <c r="AG889" s="592"/>
      <c r="AH889" s="592"/>
      <c r="AI889" s="592"/>
      <c r="AJ889" s="592"/>
      <c r="AK889" s="592"/>
      <c r="AL889" s="592"/>
      <c r="AM889" s="592"/>
      <c r="AN889" s="592"/>
      <c r="AO889" s="593"/>
    </row>
    <row r="890" spans="2:41" ht="12.75" customHeight="1">
      <c r="B890" s="597"/>
      <c r="C890" s="597"/>
      <c r="D890" s="597"/>
      <c r="E890" s="597"/>
      <c r="F890" s="597"/>
      <c r="G890" s="597"/>
      <c r="H890" s="597"/>
      <c r="I890" s="597"/>
      <c r="J890" s="597"/>
      <c r="K890" s="597"/>
      <c r="L890" s="597"/>
      <c r="M890" s="597"/>
      <c r="N890" s="597"/>
      <c r="O890" s="597"/>
      <c r="P890" s="597"/>
      <c r="Q890" s="597"/>
      <c r="R890" s="597"/>
      <c r="S890" s="597"/>
      <c r="T890" s="592"/>
      <c r="U890" s="592"/>
      <c r="V890" s="592"/>
      <c r="W890" s="592"/>
      <c r="X890" s="592"/>
      <c r="Y890" s="592"/>
      <c r="Z890" s="592"/>
      <c r="AA890" s="592"/>
      <c r="AB890" s="592"/>
      <c r="AC890" s="592"/>
      <c r="AD890" s="592"/>
      <c r="AE890" s="592"/>
      <c r="AF890" s="592"/>
      <c r="AG890" s="592"/>
      <c r="AH890" s="592"/>
      <c r="AI890" s="592"/>
      <c r="AJ890" s="592"/>
      <c r="AK890" s="592"/>
      <c r="AL890" s="592"/>
      <c r="AM890" s="592"/>
      <c r="AN890" s="592"/>
      <c r="AO890" s="593"/>
    </row>
    <row r="891" spans="2:41" ht="12.75" customHeight="1">
      <c r="B891" s="597"/>
      <c r="C891" s="597"/>
      <c r="D891" s="597"/>
      <c r="E891" s="597"/>
      <c r="F891" s="597"/>
      <c r="G891" s="597"/>
      <c r="H891" s="597"/>
      <c r="I891" s="597"/>
      <c r="J891" s="597"/>
      <c r="K891" s="597"/>
      <c r="L891" s="597"/>
      <c r="M891" s="597"/>
      <c r="N891" s="597"/>
      <c r="O891" s="597"/>
      <c r="P891" s="597"/>
      <c r="Q891" s="597"/>
      <c r="R891" s="597"/>
      <c r="S891" s="597"/>
      <c r="T891" s="592"/>
      <c r="U891" s="592"/>
      <c r="V891" s="592"/>
      <c r="W891" s="592"/>
      <c r="X891" s="592"/>
      <c r="Y891" s="592"/>
      <c r="Z891" s="592"/>
      <c r="AA891" s="592"/>
      <c r="AB891" s="592"/>
      <c r="AC891" s="592"/>
      <c r="AD891" s="592"/>
      <c r="AE891" s="592"/>
      <c r="AF891" s="592"/>
      <c r="AG891" s="592"/>
      <c r="AH891" s="592"/>
      <c r="AI891" s="592"/>
      <c r="AJ891" s="592"/>
      <c r="AK891" s="592"/>
      <c r="AL891" s="592"/>
      <c r="AM891" s="592"/>
      <c r="AN891" s="592"/>
      <c r="AO891" s="593"/>
    </row>
    <row r="892" spans="2:41" ht="12.75" customHeight="1">
      <c r="B892" s="597"/>
      <c r="C892" s="597"/>
      <c r="D892" s="597"/>
      <c r="E892" s="597"/>
      <c r="F892" s="597"/>
      <c r="G892" s="597"/>
      <c r="H892" s="597"/>
      <c r="I892" s="597"/>
      <c r="J892" s="597"/>
      <c r="K892" s="597"/>
      <c r="L892" s="597"/>
      <c r="M892" s="597"/>
      <c r="N892" s="597"/>
      <c r="O892" s="597"/>
      <c r="P892" s="597"/>
      <c r="Q892" s="597"/>
      <c r="R892" s="597"/>
      <c r="S892" s="597"/>
      <c r="T892" s="592"/>
      <c r="U892" s="592"/>
      <c r="V892" s="592"/>
      <c r="W892" s="592"/>
      <c r="X892" s="592"/>
      <c r="Y892" s="592"/>
      <c r="Z892" s="592"/>
      <c r="AA892" s="592"/>
      <c r="AB892" s="592"/>
      <c r="AC892" s="592"/>
      <c r="AD892" s="592"/>
      <c r="AE892" s="592"/>
      <c r="AF892" s="592"/>
      <c r="AG892" s="592"/>
      <c r="AH892" s="592"/>
      <c r="AI892" s="592"/>
      <c r="AJ892" s="592"/>
      <c r="AK892" s="592"/>
      <c r="AL892" s="592"/>
      <c r="AM892" s="592"/>
      <c r="AN892" s="592"/>
      <c r="AO892" s="593"/>
    </row>
    <row r="893" spans="2:41" ht="12.75" customHeight="1">
      <c r="B893" s="597"/>
      <c r="C893" s="597"/>
      <c r="D893" s="597"/>
      <c r="E893" s="597"/>
      <c r="F893" s="597"/>
      <c r="G893" s="597"/>
      <c r="H893" s="597"/>
      <c r="I893" s="597"/>
      <c r="J893" s="597"/>
      <c r="K893" s="597"/>
      <c r="L893" s="597"/>
      <c r="M893" s="597"/>
      <c r="N893" s="597"/>
      <c r="O893" s="597"/>
      <c r="P893" s="597"/>
      <c r="Q893" s="597"/>
      <c r="R893" s="597"/>
      <c r="S893" s="597"/>
      <c r="T893" s="592"/>
      <c r="U893" s="592"/>
      <c r="V893" s="592"/>
      <c r="W893" s="592"/>
      <c r="X893" s="592"/>
      <c r="Y893" s="592"/>
      <c r="Z893" s="592"/>
      <c r="AA893" s="592"/>
      <c r="AB893" s="592"/>
      <c r="AC893" s="592"/>
      <c r="AD893" s="592"/>
      <c r="AE893" s="592"/>
      <c r="AF893" s="592"/>
      <c r="AG893" s="592"/>
      <c r="AH893" s="592"/>
      <c r="AI893" s="592"/>
      <c r="AJ893" s="592"/>
      <c r="AK893" s="592"/>
      <c r="AL893" s="592"/>
      <c r="AM893" s="592"/>
      <c r="AN893" s="592"/>
      <c r="AO893" s="593"/>
    </row>
    <row r="894" spans="2:41" ht="12.75" customHeight="1">
      <c r="B894" s="597"/>
      <c r="C894" s="597"/>
      <c r="D894" s="597"/>
      <c r="E894" s="597"/>
      <c r="F894" s="597"/>
      <c r="G894" s="597"/>
      <c r="H894" s="597"/>
      <c r="I894" s="597"/>
      <c r="J894" s="597"/>
      <c r="K894" s="597"/>
      <c r="L894" s="597"/>
      <c r="M894" s="597"/>
      <c r="N894" s="597"/>
      <c r="O894" s="597"/>
      <c r="P894" s="597"/>
      <c r="Q894" s="597"/>
      <c r="R894" s="597"/>
      <c r="S894" s="597"/>
      <c r="T894" s="592"/>
      <c r="U894" s="592"/>
      <c r="V894" s="592"/>
      <c r="W894" s="592"/>
      <c r="X894" s="592"/>
      <c r="Y894" s="592"/>
      <c r="Z894" s="592"/>
      <c r="AA894" s="592"/>
      <c r="AB894" s="592"/>
      <c r="AC894" s="592"/>
      <c r="AD894" s="592"/>
      <c r="AE894" s="592"/>
      <c r="AF894" s="592"/>
      <c r="AG894" s="592"/>
      <c r="AH894" s="592"/>
      <c r="AI894" s="592"/>
      <c r="AJ894" s="592"/>
      <c r="AK894" s="592"/>
      <c r="AL894" s="592"/>
      <c r="AM894" s="592"/>
      <c r="AN894" s="592"/>
      <c r="AO894" s="593"/>
    </row>
    <row r="895" spans="2:41" ht="12.75" customHeight="1">
      <c r="B895" s="597"/>
      <c r="C895" s="597"/>
      <c r="D895" s="597"/>
      <c r="E895" s="597"/>
      <c r="F895" s="597"/>
      <c r="G895" s="597"/>
      <c r="H895" s="597"/>
      <c r="I895" s="597"/>
      <c r="J895" s="597"/>
      <c r="K895" s="597"/>
      <c r="L895" s="597"/>
      <c r="M895" s="597"/>
      <c r="N895" s="597"/>
      <c r="O895" s="597"/>
      <c r="P895" s="597"/>
      <c r="Q895" s="597"/>
      <c r="R895" s="597"/>
      <c r="S895" s="597"/>
      <c r="T895" s="592"/>
      <c r="U895" s="592"/>
      <c r="V895" s="592"/>
      <c r="W895" s="592"/>
      <c r="X895" s="592"/>
      <c r="Y895" s="592"/>
      <c r="Z895" s="592"/>
      <c r="AA895" s="592"/>
      <c r="AB895" s="592"/>
      <c r="AC895" s="592"/>
      <c r="AD895" s="592"/>
      <c r="AE895" s="592"/>
      <c r="AF895" s="592"/>
      <c r="AG895" s="592"/>
      <c r="AH895" s="592"/>
      <c r="AI895" s="592"/>
      <c r="AJ895" s="592"/>
      <c r="AK895" s="592"/>
      <c r="AL895" s="592"/>
      <c r="AM895" s="592"/>
      <c r="AN895" s="592"/>
      <c r="AO895" s="593"/>
    </row>
    <row r="896" spans="2:41" ht="12.75" customHeight="1">
      <c r="B896" s="597"/>
      <c r="C896" s="597"/>
      <c r="D896" s="597"/>
      <c r="E896" s="597"/>
      <c r="F896" s="597"/>
      <c r="G896" s="597"/>
      <c r="H896" s="597"/>
      <c r="I896" s="597"/>
      <c r="J896" s="597"/>
      <c r="K896" s="597"/>
      <c r="L896" s="597"/>
      <c r="M896" s="597"/>
      <c r="N896" s="597"/>
      <c r="O896" s="597"/>
      <c r="P896" s="597"/>
      <c r="Q896" s="597"/>
      <c r="R896" s="597"/>
      <c r="S896" s="597"/>
      <c r="T896" s="592"/>
      <c r="U896" s="592"/>
      <c r="V896" s="592"/>
      <c r="W896" s="592"/>
      <c r="X896" s="592"/>
      <c r="Y896" s="592"/>
      <c r="Z896" s="592"/>
      <c r="AA896" s="592"/>
      <c r="AB896" s="592"/>
      <c r="AC896" s="592"/>
      <c r="AD896" s="592"/>
      <c r="AE896" s="592"/>
      <c r="AF896" s="592"/>
      <c r="AG896" s="592"/>
      <c r="AH896" s="592"/>
      <c r="AI896" s="592"/>
      <c r="AJ896" s="592"/>
      <c r="AK896" s="592"/>
      <c r="AL896" s="592"/>
      <c r="AM896" s="592"/>
      <c r="AN896" s="592"/>
      <c r="AO896" s="593"/>
    </row>
    <row r="897" spans="2:41" ht="12.75" customHeight="1">
      <c r="B897" s="597"/>
      <c r="C897" s="597"/>
      <c r="D897" s="597"/>
      <c r="E897" s="597"/>
      <c r="F897" s="597"/>
      <c r="G897" s="597"/>
      <c r="H897" s="597"/>
      <c r="I897" s="597"/>
      <c r="J897" s="597"/>
      <c r="K897" s="597"/>
      <c r="L897" s="597"/>
      <c r="M897" s="597"/>
      <c r="N897" s="597"/>
      <c r="O897" s="597"/>
      <c r="P897" s="597"/>
      <c r="Q897" s="597"/>
      <c r="R897" s="597"/>
      <c r="S897" s="597"/>
      <c r="T897" s="592"/>
      <c r="U897" s="592"/>
      <c r="V897" s="592"/>
      <c r="W897" s="592"/>
      <c r="X897" s="592"/>
      <c r="Y897" s="592"/>
      <c r="Z897" s="592"/>
      <c r="AA897" s="592"/>
      <c r="AB897" s="592"/>
      <c r="AC897" s="592"/>
      <c r="AD897" s="592"/>
      <c r="AE897" s="592"/>
      <c r="AF897" s="592"/>
      <c r="AG897" s="592"/>
      <c r="AH897" s="592"/>
      <c r="AI897" s="592"/>
      <c r="AJ897" s="592"/>
      <c r="AK897" s="592"/>
      <c r="AL897" s="592"/>
      <c r="AM897" s="592"/>
      <c r="AN897" s="592"/>
      <c r="AO897" s="593"/>
    </row>
    <row r="898" spans="2:41" ht="12.75" customHeight="1">
      <c r="B898" s="597"/>
      <c r="C898" s="597"/>
      <c r="D898" s="597"/>
      <c r="E898" s="597"/>
      <c r="F898" s="597"/>
      <c r="G898" s="597"/>
      <c r="H898" s="597"/>
      <c r="I898" s="597"/>
      <c r="J898" s="597"/>
      <c r="K898" s="597"/>
      <c r="L898" s="597"/>
      <c r="M898" s="597"/>
      <c r="N898" s="597"/>
      <c r="O898" s="597"/>
      <c r="P898" s="597"/>
      <c r="Q898" s="597"/>
      <c r="R898" s="597"/>
      <c r="S898" s="597"/>
      <c r="T898" s="592"/>
      <c r="U898" s="592"/>
      <c r="V898" s="592"/>
      <c r="W898" s="592"/>
      <c r="X898" s="592"/>
      <c r="Y898" s="592"/>
      <c r="Z898" s="592"/>
      <c r="AA898" s="592"/>
      <c r="AB898" s="592"/>
      <c r="AC898" s="592"/>
      <c r="AD898" s="592"/>
      <c r="AE898" s="592"/>
      <c r="AF898" s="592"/>
      <c r="AG898" s="592"/>
      <c r="AH898" s="592"/>
      <c r="AI898" s="592"/>
      <c r="AJ898" s="592"/>
      <c r="AK898" s="592"/>
      <c r="AL898" s="592"/>
      <c r="AM898" s="592"/>
      <c r="AN898" s="592"/>
      <c r="AO898" s="593"/>
    </row>
    <row r="899" spans="2:41" ht="12.75" customHeight="1">
      <c r="B899" s="597"/>
      <c r="C899" s="597"/>
      <c r="D899" s="597"/>
      <c r="E899" s="597"/>
      <c r="F899" s="597"/>
      <c r="G899" s="597"/>
      <c r="H899" s="597"/>
      <c r="I899" s="597"/>
      <c r="J899" s="597"/>
      <c r="K899" s="597"/>
      <c r="L899" s="597"/>
      <c r="M899" s="597"/>
      <c r="N899" s="597"/>
      <c r="O899" s="597"/>
      <c r="P899" s="597"/>
      <c r="Q899" s="597"/>
      <c r="R899" s="597"/>
      <c r="S899" s="597"/>
      <c r="T899" s="592"/>
      <c r="U899" s="592"/>
      <c r="V899" s="592"/>
      <c r="W899" s="592"/>
      <c r="X899" s="592"/>
      <c r="Y899" s="592"/>
      <c r="Z899" s="592"/>
      <c r="AA899" s="592"/>
      <c r="AB899" s="592"/>
      <c r="AC899" s="592"/>
      <c r="AD899" s="592"/>
      <c r="AE899" s="592"/>
      <c r="AF899" s="592"/>
      <c r="AG899" s="592"/>
      <c r="AH899" s="592"/>
      <c r="AI899" s="592"/>
      <c r="AJ899" s="592"/>
      <c r="AK899" s="592"/>
      <c r="AL899" s="592"/>
      <c r="AM899" s="592"/>
      <c r="AN899" s="592"/>
      <c r="AO899" s="593"/>
    </row>
    <row r="900" spans="2:41" ht="12.75" customHeight="1">
      <c r="B900" s="597"/>
      <c r="C900" s="597"/>
      <c r="D900" s="597"/>
      <c r="E900" s="597"/>
      <c r="F900" s="597"/>
      <c r="G900" s="597"/>
      <c r="H900" s="597"/>
      <c r="I900" s="597"/>
      <c r="J900" s="597"/>
      <c r="K900" s="597"/>
      <c r="L900" s="597"/>
      <c r="M900" s="597"/>
      <c r="N900" s="597"/>
      <c r="O900" s="597"/>
      <c r="P900" s="597"/>
      <c r="Q900" s="597"/>
      <c r="R900" s="597"/>
      <c r="S900" s="597"/>
      <c r="T900" s="592"/>
      <c r="U900" s="592"/>
      <c r="V900" s="592"/>
      <c r="W900" s="592"/>
      <c r="X900" s="592"/>
      <c r="Y900" s="592"/>
      <c r="Z900" s="592"/>
      <c r="AA900" s="592"/>
      <c r="AB900" s="592"/>
      <c r="AC900" s="592"/>
      <c r="AD900" s="592"/>
      <c r="AE900" s="592"/>
      <c r="AF900" s="592"/>
      <c r="AG900" s="592"/>
      <c r="AH900" s="592"/>
      <c r="AI900" s="592"/>
      <c r="AJ900" s="592"/>
      <c r="AK900" s="592"/>
      <c r="AL900" s="592"/>
      <c r="AM900" s="592"/>
      <c r="AN900" s="592"/>
      <c r="AO900" s="593"/>
    </row>
    <row r="901" spans="2:41" ht="12.75" customHeight="1">
      <c r="B901" s="597"/>
      <c r="C901" s="597"/>
      <c r="D901" s="597"/>
      <c r="E901" s="597"/>
      <c r="F901" s="597"/>
      <c r="G901" s="597"/>
      <c r="H901" s="597"/>
      <c r="I901" s="597"/>
      <c r="J901" s="597"/>
      <c r="K901" s="597"/>
      <c r="L901" s="597"/>
      <c r="M901" s="597"/>
      <c r="N901" s="597"/>
      <c r="O901" s="597"/>
      <c r="P901" s="597"/>
      <c r="Q901" s="597"/>
      <c r="R901" s="597"/>
      <c r="S901" s="597"/>
      <c r="T901" s="592"/>
      <c r="U901" s="592"/>
      <c r="V901" s="592"/>
      <c r="W901" s="592"/>
      <c r="X901" s="592"/>
      <c r="Y901" s="592"/>
      <c r="Z901" s="592"/>
      <c r="AA901" s="592"/>
      <c r="AB901" s="592"/>
      <c r="AC901" s="592"/>
      <c r="AD901" s="592"/>
      <c r="AE901" s="592"/>
      <c r="AF901" s="592"/>
      <c r="AG901" s="592"/>
      <c r="AH901" s="592"/>
      <c r="AI901" s="592"/>
      <c r="AJ901" s="592"/>
      <c r="AK901" s="592"/>
      <c r="AL901" s="592"/>
      <c r="AM901" s="592"/>
      <c r="AN901" s="592"/>
      <c r="AO901" s="593"/>
    </row>
    <row r="902" spans="2:41" ht="12.75" customHeight="1">
      <c r="B902" s="597"/>
      <c r="C902" s="597"/>
      <c r="D902" s="597"/>
      <c r="E902" s="597"/>
      <c r="F902" s="597"/>
      <c r="G902" s="597"/>
      <c r="H902" s="597"/>
      <c r="I902" s="597"/>
      <c r="J902" s="597"/>
      <c r="K902" s="597"/>
      <c r="L902" s="597"/>
      <c r="M902" s="597"/>
      <c r="N902" s="597"/>
      <c r="O902" s="597"/>
      <c r="P902" s="597"/>
      <c r="Q902" s="597"/>
      <c r="R902" s="597"/>
      <c r="S902" s="597"/>
      <c r="T902" s="592"/>
      <c r="U902" s="592"/>
      <c r="V902" s="592"/>
      <c r="W902" s="592"/>
      <c r="X902" s="592"/>
      <c r="Y902" s="592"/>
      <c r="Z902" s="592"/>
      <c r="AA902" s="592"/>
      <c r="AB902" s="592"/>
      <c r="AC902" s="592"/>
      <c r="AD902" s="592"/>
      <c r="AE902" s="592"/>
      <c r="AF902" s="592"/>
      <c r="AG902" s="592"/>
      <c r="AH902" s="592"/>
      <c r="AI902" s="592"/>
      <c r="AJ902" s="592"/>
      <c r="AK902" s="592"/>
      <c r="AL902" s="592"/>
      <c r="AM902" s="592"/>
      <c r="AN902" s="592"/>
      <c r="AO902" s="593"/>
    </row>
    <row r="903" spans="2:41" ht="12.75" customHeight="1">
      <c r="B903" s="597"/>
      <c r="C903" s="597"/>
      <c r="D903" s="597"/>
      <c r="E903" s="597"/>
      <c r="F903" s="597"/>
      <c r="G903" s="597"/>
      <c r="H903" s="597"/>
      <c r="I903" s="597"/>
      <c r="J903" s="597"/>
      <c r="K903" s="597"/>
      <c r="L903" s="597"/>
      <c r="M903" s="597"/>
      <c r="N903" s="597"/>
      <c r="O903" s="597"/>
      <c r="P903" s="597"/>
      <c r="Q903" s="597"/>
      <c r="R903" s="597"/>
      <c r="S903" s="597"/>
      <c r="T903" s="592"/>
      <c r="U903" s="592"/>
      <c r="V903" s="592"/>
      <c r="W903" s="592"/>
      <c r="X903" s="592"/>
      <c r="Y903" s="592"/>
      <c r="Z903" s="592"/>
      <c r="AA903" s="592"/>
      <c r="AB903" s="592"/>
      <c r="AC903" s="592"/>
      <c r="AD903" s="592"/>
      <c r="AE903" s="592"/>
      <c r="AF903" s="592"/>
      <c r="AG903" s="592"/>
      <c r="AH903" s="592"/>
      <c r="AI903" s="592"/>
      <c r="AJ903" s="592"/>
      <c r="AK903" s="592"/>
      <c r="AL903" s="592"/>
      <c r="AM903" s="592"/>
      <c r="AN903" s="592"/>
      <c r="AO903" s="593"/>
    </row>
    <row r="904" spans="2:41" ht="12.75" customHeight="1">
      <c r="B904" s="597"/>
      <c r="C904" s="597"/>
      <c r="D904" s="597"/>
      <c r="E904" s="597"/>
      <c r="F904" s="597"/>
      <c r="G904" s="597"/>
      <c r="H904" s="597"/>
      <c r="I904" s="597"/>
      <c r="J904" s="597"/>
      <c r="K904" s="597"/>
      <c r="L904" s="597"/>
      <c r="M904" s="597"/>
      <c r="N904" s="597"/>
      <c r="O904" s="597"/>
      <c r="P904" s="597"/>
      <c r="Q904" s="597"/>
      <c r="R904" s="597"/>
      <c r="S904" s="597"/>
      <c r="T904" s="592"/>
      <c r="U904" s="592"/>
      <c r="V904" s="592"/>
      <c r="W904" s="592"/>
      <c r="X904" s="592"/>
      <c r="Y904" s="592"/>
      <c r="Z904" s="592"/>
      <c r="AA904" s="592"/>
      <c r="AB904" s="592"/>
      <c r="AC904" s="592"/>
      <c r="AD904" s="592"/>
      <c r="AE904" s="592"/>
      <c r="AF904" s="592"/>
      <c r="AG904" s="592"/>
      <c r="AH904" s="592"/>
      <c r="AI904" s="592"/>
      <c r="AJ904" s="592"/>
      <c r="AK904" s="592"/>
      <c r="AL904" s="592"/>
      <c r="AM904" s="592"/>
      <c r="AN904" s="592"/>
      <c r="AO904" s="593"/>
    </row>
    <row r="905" spans="2:41" ht="12.75" customHeight="1">
      <c r="B905" s="597"/>
      <c r="C905" s="597"/>
      <c r="D905" s="597"/>
      <c r="E905" s="597"/>
      <c r="F905" s="597"/>
      <c r="G905" s="597"/>
      <c r="H905" s="597"/>
      <c r="I905" s="597"/>
      <c r="J905" s="597"/>
      <c r="K905" s="597"/>
      <c r="L905" s="597"/>
      <c r="M905" s="597"/>
      <c r="N905" s="597"/>
      <c r="O905" s="597"/>
      <c r="P905" s="597"/>
      <c r="Q905" s="597"/>
      <c r="R905" s="597"/>
      <c r="S905" s="597"/>
      <c r="T905" s="592"/>
      <c r="U905" s="592"/>
      <c r="V905" s="592"/>
      <c r="W905" s="592"/>
      <c r="X905" s="592"/>
      <c r="Y905" s="592"/>
      <c r="Z905" s="592"/>
      <c r="AA905" s="592"/>
      <c r="AB905" s="592"/>
      <c r="AC905" s="592"/>
      <c r="AD905" s="592"/>
      <c r="AE905" s="592"/>
      <c r="AF905" s="592"/>
      <c r="AG905" s="592"/>
      <c r="AH905" s="592"/>
      <c r="AI905" s="592"/>
      <c r="AJ905" s="592"/>
      <c r="AK905" s="592"/>
      <c r="AL905" s="592"/>
      <c r="AM905" s="592"/>
      <c r="AN905" s="592"/>
      <c r="AO905" s="593"/>
    </row>
    <row r="906" spans="2:41" ht="12.75" customHeight="1">
      <c r="B906" s="597"/>
      <c r="C906" s="597"/>
      <c r="D906" s="597"/>
      <c r="E906" s="597"/>
      <c r="F906" s="597"/>
      <c r="G906" s="597"/>
      <c r="H906" s="597"/>
      <c r="I906" s="597"/>
      <c r="J906" s="597"/>
      <c r="K906" s="597"/>
      <c r="L906" s="597"/>
      <c r="M906" s="597"/>
      <c r="N906" s="597"/>
      <c r="O906" s="597"/>
      <c r="P906" s="597"/>
      <c r="Q906" s="597"/>
      <c r="R906" s="597"/>
      <c r="S906" s="597"/>
      <c r="T906" s="592"/>
      <c r="U906" s="592"/>
      <c r="V906" s="592"/>
      <c r="W906" s="592"/>
      <c r="X906" s="592"/>
      <c r="Y906" s="592"/>
      <c r="Z906" s="592"/>
      <c r="AA906" s="592"/>
      <c r="AB906" s="592"/>
      <c r="AC906" s="592"/>
      <c r="AD906" s="592"/>
      <c r="AE906" s="592"/>
      <c r="AF906" s="592"/>
      <c r="AG906" s="592"/>
      <c r="AH906" s="592"/>
      <c r="AI906" s="592"/>
      <c r="AJ906" s="592"/>
      <c r="AK906" s="592"/>
      <c r="AL906" s="592"/>
      <c r="AM906" s="592"/>
      <c r="AN906" s="592"/>
      <c r="AO906" s="593"/>
    </row>
    <row r="907" spans="2:41" ht="12.75" customHeight="1">
      <c r="B907" s="597"/>
      <c r="C907" s="597"/>
      <c r="D907" s="597"/>
      <c r="E907" s="597"/>
      <c r="F907" s="597"/>
      <c r="G907" s="597"/>
      <c r="H907" s="597"/>
      <c r="I907" s="597"/>
      <c r="J907" s="597"/>
      <c r="K907" s="597"/>
      <c r="L907" s="597"/>
      <c r="M907" s="597"/>
      <c r="N907" s="597"/>
      <c r="O907" s="597"/>
      <c r="P907" s="597"/>
      <c r="Q907" s="597"/>
      <c r="R907" s="597"/>
      <c r="S907" s="597"/>
      <c r="T907" s="592"/>
      <c r="U907" s="592"/>
      <c r="V907" s="592"/>
      <c r="W907" s="592"/>
      <c r="X907" s="592"/>
      <c r="Y907" s="592"/>
      <c r="Z907" s="592"/>
      <c r="AA907" s="592"/>
      <c r="AB907" s="592"/>
      <c r="AC907" s="592"/>
      <c r="AD907" s="592"/>
      <c r="AE907" s="592"/>
      <c r="AF907" s="592"/>
      <c r="AG907" s="592"/>
      <c r="AH907" s="592"/>
      <c r="AI907" s="592"/>
      <c r="AJ907" s="592"/>
      <c r="AK907" s="592"/>
      <c r="AL907" s="592"/>
      <c r="AM907" s="592"/>
      <c r="AN907" s="592"/>
      <c r="AO907" s="593"/>
    </row>
    <row r="908" spans="2:41" ht="12.75" customHeight="1">
      <c r="B908" s="597"/>
      <c r="C908" s="597"/>
      <c r="D908" s="597"/>
      <c r="E908" s="597"/>
      <c r="F908" s="597"/>
      <c r="G908" s="597"/>
      <c r="H908" s="597"/>
      <c r="I908" s="597"/>
      <c r="J908" s="597"/>
      <c r="K908" s="597"/>
      <c r="L908" s="597"/>
      <c r="M908" s="597"/>
      <c r="N908" s="597"/>
      <c r="O908" s="597"/>
      <c r="P908" s="597"/>
      <c r="Q908" s="597"/>
      <c r="R908" s="597"/>
      <c r="S908" s="597"/>
      <c r="T908" s="592"/>
      <c r="U908" s="592"/>
      <c r="V908" s="592"/>
      <c r="W908" s="592"/>
      <c r="X908" s="592"/>
      <c r="Y908" s="592"/>
      <c r="Z908" s="592"/>
      <c r="AA908" s="592"/>
      <c r="AB908" s="592"/>
      <c r="AC908" s="592"/>
      <c r="AD908" s="592"/>
      <c r="AE908" s="592"/>
      <c r="AF908" s="592"/>
      <c r="AG908" s="592"/>
      <c r="AH908" s="592"/>
      <c r="AI908" s="592"/>
      <c r="AJ908" s="592"/>
      <c r="AK908" s="592"/>
      <c r="AL908" s="592"/>
      <c r="AM908" s="592"/>
      <c r="AN908" s="592"/>
      <c r="AO908" s="593"/>
    </row>
    <row r="909" spans="2:41" ht="12.75" customHeight="1">
      <c r="B909" s="597"/>
      <c r="C909" s="597"/>
      <c r="D909" s="597"/>
      <c r="E909" s="597"/>
      <c r="F909" s="597"/>
      <c r="G909" s="597"/>
      <c r="H909" s="597"/>
      <c r="I909" s="597"/>
      <c r="J909" s="597"/>
      <c r="K909" s="597"/>
      <c r="L909" s="597"/>
      <c r="M909" s="597"/>
      <c r="N909" s="597"/>
      <c r="O909" s="597"/>
      <c r="P909" s="597"/>
      <c r="Q909" s="597"/>
      <c r="R909" s="597"/>
      <c r="S909" s="597"/>
      <c r="T909" s="592"/>
      <c r="U909" s="592"/>
      <c r="V909" s="592"/>
      <c r="W909" s="592"/>
      <c r="X909" s="592"/>
      <c r="Y909" s="592"/>
      <c r="Z909" s="592"/>
      <c r="AA909" s="592"/>
      <c r="AB909" s="592"/>
      <c r="AC909" s="592"/>
      <c r="AD909" s="592"/>
      <c r="AE909" s="592"/>
      <c r="AF909" s="592"/>
      <c r="AG909" s="592"/>
      <c r="AH909" s="592"/>
      <c r="AI909" s="592"/>
      <c r="AJ909" s="592"/>
      <c r="AK909" s="592"/>
      <c r="AL909" s="592"/>
      <c r="AM909" s="592"/>
      <c r="AN909" s="592"/>
      <c r="AO909" s="593"/>
    </row>
    <row r="910" spans="2:41" ht="12.75" customHeight="1">
      <c r="B910" s="597"/>
      <c r="C910" s="597"/>
      <c r="D910" s="597"/>
      <c r="E910" s="597"/>
      <c r="F910" s="597"/>
      <c r="G910" s="597"/>
      <c r="H910" s="597"/>
      <c r="I910" s="597"/>
      <c r="J910" s="597"/>
      <c r="K910" s="597"/>
      <c r="L910" s="597"/>
      <c r="M910" s="597"/>
      <c r="N910" s="597"/>
      <c r="O910" s="597"/>
      <c r="P910" s="597"/>
      <c r="Q910" s="597"/>
      <c r="R910" s="597"/>
      <c r="S910" s="597"/>
      <c r="T910" s="592"/>
      <c r="U910" s="592"/>
      <c r="V910" s="592"/>
      <c r="W910" s="592"/>
      <c r="X910" s="592"/>
      <c r="Y910" s="592"/>
      <c r="Z910" s="592"/>
      <c r="AA910" s="592"/>
      <c r="AB910" s="592"/>
      <c r="AC910" s="592"/>
      <c r="AD910" s="592"/>
      <c r="AE910" s="592"/>
      <c r="AF910" s="592"/>
      <c r="AG910" s="592"/>
      <c r="AH910" s="592"/>
      <c r="AI910" s="592"/>
      <c r="AJ910" s="592"/>
      <c r="AK910" s="592"/>
      <c r="AL910" s="592"/>
      <c r="AM910" s="592"/>
      <c r="AN910" s="592"/>
      <c r="AO910" s="593"/>
    </row>
    <row r="911" spans="2:41" ht="12.75" customHeight="1">
      <c r="B911" s="597"/>
      <c r="C911" s="597"/>
      <c r="D911" s="597"/>
      <c r="E911" s="597"/>
      <c r="F911" s="597"/>
      <c r="G911" s="597"/>
      <c r="H911" s="597"/>
      <c r="I911" s="597"/>
      <c r="J911" s="597"/>
      <c r="K911" s="597"/>
      <c r="L911" s="597"/>
      <c r="M911" s="597"/>
      <c r="N911" s="597"/>
      <c r="O911" s="597"/>
      <c r="P911" s="597"/>
      <c r="Q911" s="597"/>
      <c r="R911" s="597"/>
      <c r="S911" s="597"/>
      <c r="T911" s="592"/>
      <c r="U911" s="592"/>
      <c r="V911" s="592"/>
      <c r="W911" s="592"/>
      <c r="X911" s="592"/>
      <c r="Y911" s="592"/>
      <c r="Z911" s="592"/>
      <c r="AA911" s="592"/>
      <c r="AB911" s="592"/>
      <c r="AC911" s="592"/>
      <c r="AD911" s="592"/>
      <c r="AE911" s="592"/>
      <c r="AF911" s="592"/>
      <c r="AG911" s="592"/>
      <c r="AH911" s="592"/>
      <c r="AI911" s="592"/>
      <c r="AJ911" s="592"/>
      <c r="AK911" s="592"/>
      <c r="AL911" s="592"/>
      <c r="AM911" s="592"/>
      <c r="AN911" s="592"/>
      <c r="AO911" s="593"/>
    </row>
    <row r="912" spans="2:41" ht="12.75" customHeight="1">
      <c r="B912" s="597"/>
      <c r="C912" s="597"/>
      <c r="D912" s="597"/>
      <c r="E912" s="597"/>
      <c r="F912" s="597"/>
      <c r="G912" s="597"/>
      <c r="H912" s="597"/>
      <c r="I912" s="597"/>
      <c r="J912" s="597"/>
      <c r="K912" s="597"/>
      <c r="L912" s="597"/>
      <c r="M912" s="597"/>
      <c r="N912" s="597"/>
      <c r="O912" s="597"/>
      <c r="P912" s="597"/>
      <c r="Q912" s="597"/>
      <c r="R912" s="597"/>
      <c r="S912" s="597"/>
      <c r="T912" s="592"/>
      <c r="U912" s="592"/>
      <c r="V912" s="592"/>
      <c r="W912" s="592"/>
      <c r="X912" s="592"/>
      <c r="Y912" s="592"/>
      <c r="Z912" s="592"/>
      <c r="AA912" s="592"/>
      <c r="AB912" s="592"/>
      <c r="AC912" s="592"/>
      <c r="AD912" s="592"/>
      <c r="AE912" s="592"/>
      <c r="AF912" s="592"/>
      <c r="AG912" s="592"/>
      <c r="AH912" s="592"/>
      <c r="AI912" s="592"/>
      <c r="AJ912" s="592"/>
      <c r="AK912" s="592"/>
      <c r="AL912" s="592"/>
      <c r="AM912" s="592"/>
      <c r="AN912" s="592"/>
      <c r="AO912" s="593"/>
    </row>
    <row r="913" spans="2:41" ht="12.75" customHeight="1">
      <c r="B913" s="597"/>
      <c r="C913" s="597"/>
      <c r="D913" s="597"/>
      <c r="E913" s="597"/>
      <c r="F913" s="597"/>
      <c r="G913" s="597"/>
      <c r="H913" s="597"/>
      <c r="I913" s="597"/>
      <c r="J913" s="597"/>
      <c r="K913" s="597"/>
      <c r="L913" s="597"/>
      <c r="M913" s="597"/>
      <c r="N913" s="597"/>
      <c r="O913" s="597"/>
      <c r="P913" s="597"/>
      <c r="Q913" s="597"/>
      <c r="R913" s="597"/>
      <c r="S913" s="597"/>
      <c r="T913" s="592"/>
      <c r="U913" s="592"/>
      <c r="V913" s="592"/>
      <c r="W913" s="592"/>
      <c r="X913" s="592"/>
      <c r="Y913" s="592"/>
      <c r="Z913" s="592"/>
      <c r="AA913" s="592"/>
      <c r="AB913" s="592"/>
      <c r="AC913" s="592"/>
      <c r="AD913" s="592"/>
      <c r="AE913" s="592"/>
      <c r="AF913" s="592"/>
      <c r="AG913" s="592"/>
      <c r="AH913" s="592"/>
      <c r="AI913" s="592"/>
      <c r="AJ913" s="592"/>
      <c r="AK913" s="592"/>
      <c r="AL913" s="592"/>
      <c r="AM913" s="592"/>
      <c r="AN913" s="592"/>
      <c r="AO913" s="593"/>
    </row>
    <row r="914" spans="2:41" ht="12.75" customHeight="1">
      <c r="B914" s="597"/>
      <c r="C914" s="597"/>
      <c r="D914" s="597"/>
      <c r="E914" s="597"/>
      <c r="F914" s="597"/>
      <c r="G914" s="597"/>
      <c r="H914" s="597"/>
      <c r="I914" s="597"/>
      <c r="J914" s="597"/>
      <c r="K914" s="597"/>
      <c r="L914" s="597"/>
      <c r="M914" s="597"/>
      <c r="N914" s="597"/>
      <c r="O914" s="597"/>
      <c r="P914" s="597"/>
      <c r="Q914" s="597"/>
      <c r="R914" s="597"/>
      <c r="S914" s="597"/>
      <c r="T914" s="592"/>
      <c r="U914" s="592"/>
      <c r="V914" s="592"/>
      <c r="W914" s="592"/>
      <c r="X914" s="592"/>
      <c r="Y914" s="592"/>
      <c r="Z914" s="592"/>
      <c r="AA914" s="592"/>
      <c r="AB914" s="592"/>
      <c r="AC914" s="592"/>
      <c r="AD914" s="592"/>
      <c r="AE914" s="592"/>
      <c r="AF914" s="592"/>
      <c r="AG914" s="592"/>
      <c r="AH914" s="592"/>
      <c r="AI914" s="592"/>
      <c r="AJ914" s="592"/>
      <c r="AK914" s="592"/>
      <c r="AL914" s="592"/>
      <c r="AM914" s="592"/>
      <c r="AN914" s="592"/>
      <c r="AO914" s="593"/>
    </row>
    <row r="915" spans="2:41" ht="12.75" customHeight="1">
      <c r="B915" s="597"/>
      <c r="C915" s="597"/>
      <c r="D915" s="597"/>
      <c r="E915" s="597"/>
      <c r="F915" s="597"/>
      <c r="G915" s="597"/>
      <c r="H915" s="597"/>
      <c r="I915" s="597"/>
      <c r="J915" s="597"/>
      <c r="K915" s="597"/>
      <c r="L915" s="597"/>
      <c r="M915" s="597"/>
      <c r="N915" s="597"/>
      <c r="O915" s="597"/>
      <c r="P915" s="597"/>
      <c r="Q915" s="597"/>
      <c r="R915" s="597"/>
      <c r="S915" s="597"/>
      <c r="T915" s="592"/>
      <c r="U915" s="592"/>
      <c r="V915" s="592"/>
      <c r="W915" s="592"/>
      <c r="X915" s="592"/>
      <c r="Y915" s="592"/>
      <c r="Z915" s="592"/>
      <c r="AA915" s="592"/>
      <c r="AB915" s="592"/>
      <c r="AC915" s="592"/>
      <c r="AD915" s="592"/>
      <c r="AE915" s="592"/>
      <c r="AF915" s="592"/>
      <c r="AG915" s="592"/>
      <c r="AH915" s="592"/>
      <c r="AI915" s="592"/>
      <c r="AJ915" s="592"/>
      <c r="AK915" s="592"/>
      <c r="AL915" s="592"/>
      <c r="AM915" s="592"/>
      <c r="AN915" s="592"/>
      <c r="AO915" s="593"/>
    </row>
    <row r="916" spans="2:41" ht="12.75" customHeight="1">
      <c r="B916" s="597"/>
      <c r="C916" s="597"/>
      <c r="D916" s="597"/>
      <c r="E916" s="597"/>
      <c r="F916" s="597"/>
      <c r="G916" s="597"/>
      <c r="H916" s="597"/>
      <c r="I916" s="597"/>
      <c r="J916" s="597"/>
      <c r="K916" s="597"/>
      <c r="L916" s="597"/>
      <c r="M916" s="597"/>
      <c r="N916" s="597"/>
      <c r="O916" s="597"/>
      <c r="P916" s="597"/>
      <c r="Q916" s="597"/>
      <c r="R916" s="597"/>
      <c r="S916" s="597"/>
      <c r="T916" s="592"/>
      <c r="U916" s="592"/>
      <c r="V916" s="592"/>
      <c r="W916" s="592"/>
      <c r="X916" s="592"/>
      <c r="Y916" s="592"/>
      <c r="Z916" s="592"/>
      <c r="AA916" s="592"/>
      <c r="AB916" s="592"/>
      <c r="AC916" s="592"/>
      <c r="AD916" s="592"/>
      <c r="AE916" s="592"/>
      <c r="AF916" s="592"/>
      <c r="AG916" s="592"/>
      <c r="AH916" s="592"/>
      <c r="AI916" s="592"/>
      <c r="AJ916" s="592"/>
      <c r="AK916" s="592"/>
      <c r="AL916" s="592"/>
      <c r="AM916" s="592"/>
      <c r="AN916" s="592"/>
      <c r="AO916" s="593"/>
    </row>
    <row r="917" spans="2:41" ht="12.75" customHeight="1">
      <c r="B917" s="597"/>
      <c r="C917" s="597"/>
      <c r="D917" s="597"/>
      <c r="E917" s="597"/>
      <c r="F917" s="597"/>
      <c r="G917" s="597"/>
      <c r="H917" s="597"/>
      <c r="I917" s="597"/>
      <c r="J917" s="597"/>
      <c r="K917" s="597"/>
      <c r="L917" s="597"/>
      <c r="M917" s="597"/>
      <c r="N917" s="597"/>
      <c r="O917" s="597"/>
      <c r="P917" s="597"/>
      <c r="Q917" s="597"/>
      <c r="R917" s="597"/>
      <c r="S917" s="597"/>
      <c r="T917" s="592"/>
      <c r="U917" s="592"/>
      <c r="V917" s="592"/>
      <c r="W917" s="592"/>
      <c r="X917" s="592"/>
      <c r="Y917" s="592"/>
      <c r="Z917" s="592"/>
      <c r="AA917" s="592"/>
      <c r="AB917" s="592"/>
      <c r="AC917" s="592"/>
      <c r="AD917" s="592"/>
      <c r="AE917" s="592"/>
      <c r="AF917" s="592"/>
      <c r="AG917" s="592"/>
      <c r="AH917" s="592"/>
      <c r="AI917" s="592"/>
      <c r="AJ917" s="592"/>
      <c r="AK917" s="592"/>
      <c r="AL917" s="592"/>
      <c r="AM917" s="592"/>
      <c r="AN917" s="592"/>
      <c r="AO917" s="593"/>
    </row>
    <row r="918" spans="2:41" ht="12.75" customHeight="1">
      <c r="B918" s="597"/>
      <c r="C918" s="597"/>
      <c r="D918" s="597"/>
      <c r="E918" s="597"/>
      <c r="F918" s="597"/>
      <c r="G918" s="597"/>
      <c r="H918" s="597"/>
      <c r="I918" s="597"/>
      <c r="J918" s="597"/>
      <c r="K918" s="597"/>
      <c r="L918" s="597"/>
      <c r="M918" s="597"/>
      <c r="N918" s="597"/>
      <c r="O918" s="597"/>
      <c r="P918" s="597"/>
      <c r="Q918" s="597"/>
      <c r="R918" s="597"/>
      <c r="S918" s="597"/>
      <c r="T918" s="592"/>
      <c r="U918" s="592"/>
      <c r="V918" s="592"/>
      <c r="W918" s="592"/>
      <c r="X918" s="592"/>
      <c r="Y918" s="592"/>
      <c r="Z918" s="592"/>
      <c r="AA918" s="592"/>
      <c r="AB918" s="592"/>
      <c r="AC918" s="592"/>
      <c r="AD918" s="592"/>
      <c r="AE918" s="592"/>
      <c r="AF918" s="592"/>
      <c r="AG918" s="592"/>
      <c r="AH918" s="592"/>
      <c r="AI918" s="592"/>
      <c r="AJ918" s="592"/>
      <c r="AK918" s="592"/>
      <c r="AL918" s="592"/>
      <c r="AM918" s="592"/>
      <c r="AN918" s="592"/>
      <c r="AO918" s="593"/>
    </row>
    <row r="919" spans="2:41" ht="12.75" customHeight="1">
      <c r="B919" s="597"/>
      <c r="C919" s="597"/>
      <c r="D919" s="597"/>
      <c r="E919" s="597"/>
      <c r="F919" s="597"/>
      <c r="G919" s="597"/>
      <c r="H919" s="597"/>
      <c r="I919" s="597"/>
      <c r="J919" s="597"/>
      <c r="K919" s="597"/>
      <c r="L919" s="597"/>
      <c r="M919" s="597"/>
      <c r="N919" s="597"/>
      <c r="O919" s="597"/>
      <c r="P919" s="597"/>
      <c r="Q919" s="597"/>
      <c r="R919" s="597"/>
      <c r="S919" s="597"/>
      <c r="T919" s="592"/>
      <c r="U919" s="592"/>
      <c r="V919" s="592"/>
      <c r="W919" s="592"/>
      <c r="X919" s="592"/>
      <c r="Y919" s="592"/>
      <c r="Z919" s="592"/>
      <c r="AA919" s="592"/>
      <c r="AB919" s="592"/>
      <c r="AC919" s="592"/>
      <c r="AD919" s="592"/>
      <c r="AE919" s="592"/>
      <c r="AF919" s="592"/>
      <c r="AG919" s="592"/>
      <c r="AH919" s="592"/>
      <c r="AI919" s="592"/>
      <c r="AJ919" s="592"/>
      <c r="AK919" s="592"/>
      <c r="AL919" s="592"/>
      <c r="AM919" s="592"/>
      <c r="AN919" s="592"/>
      <c r="AO919" s="593"/>
    </row>
    <row r="920" spans="2:41" ht="12.75" customHeight="1">
      <c r="B920" s="597"/>
      <c r="C920" s="597"/>
      <c r="D920" s="597"/>
      <c r="E920" s="597"/>
      <c r="F920" s="597"/>
      <c r="G920" s="597"/>
      <c r="H920" s="597"/>
      <c r="I920" s="597"/>
      <c r="J920" s="597"/>
      <c r="K920" s="597"/>
      <c r="L920" s="597"/>
      <c r="M920" s="597"/>
      <c r="N920" s="597"/>
      <c r="O920" s="597"/>
      <c r="P920" s="597"/>
      <c r="Q920" s="597"/>
      <c r="R920" s="597"/>
      <c r="S920" s="597"/>
      <c r="T920" s="592"/>
      <c r="U920" s="592"/>
      <c r="V920" s="592"/>
      <c r="W920" s="592"/>
      <c r="X920" s="592"/>
      <c r="Y920" s="592"/>
      <c r="Z920" s="592"/>
      <c r="AA920" s="592"/>
      <c r="AB920" s="592"/>
      <c r="AC920" s="592"/>
      <c r="AD920" s="592"/>
      <c r="AE920" s="592"/>
      <c r="AF920" s="592"/>
      <c r="AG920" s="592"/>
      <c r="AH920" s="592"/>
      <c r="AI920" s="592"/>
      <c r="AJ920" s="592"/>
      <c r="AK920" s="592"/>
      <c r="AL920" s="592"/>
      <c r="AM920" s="592"/>
      <c r="AN920" s="592"/>
      <c r="AO920" s="593"/>
    </row>
    <row r="921" spans="2:41" ht="12.75" customHeight="1">
      <c r="B921" s="597"/>
      <c r="C921" s="597"/>
      <c r="D921" s="597"/>
      <c r="E921" s="597"/>
      <c r="F921" s="597"/>
      <c r="G921" s="597"/>
      <c r="H921" s="597"/>
      <c r="I921" s="597"/>
      <c r="J921" s="597"/>
      <c r="K921" s="597"/>
      <c r="L921" s="597"/>
      <c r="M921" s="597"/>
      <c r="N921" s="597"/>
      <c r="O921" s="597"/>
      <c r="P921" s="597"/>
      <c r="Q921" s="597"/>
      <c r="R921" s="597"/>
      <c r="S921" s="597"/>
      <c r="T921" s="592"/>
      <c r="U921" s="592"/>
      <c r="V921" s="592"/>
      <c r="W921" s="592"/>
      <c r="X921" s="592"/>
      <c r="Y921" s="592"/>
      <c r="Z921" s="592"/>
      <c r="AA921" s="592"/>
      <c r="AB921" s="592"/>
      <c r="AC921" s="592"/>
      <c r="AD921" s="592"/>
      <c r="AE921" s="592"/>
      <c r="AF921" s="592"/>
      <c r="AG921" s="592"/>
      <c r="AH921" s="592"/>
      <c r="AI921" s="592"/>
      <c r="AJ921" s="592"/>
      <c r="AK921" s="592"/>
      <c r="AL921" s="592"/>
      <c r="AM921" s="592"/>
      <c r="AN921" s="592"/>
      <c r="AO921" s="593"/>
    </row>
    <row r="922" spans="2:41" ht="12.75" customHeight="1">
      <c r="B922" s="597"/>
      <c r="C922" s="597"/>
      <c r="D922" s="597"/>
      <c r="E922" s="597"/>
      <c r="F922" s="597"/>
      <c r="G922" s="597"/>
      <c r="H922" s="597"/>
      <c r="I922" s="597"/>
      <c r="J922" s="597"/>
      <c r="K922" s="597"/>
      <c r="L922" s="597"/>
      <c r="M922" s="597"/>
      <c r="N922" s="597"/>
      <c r="O922" s="597"/>
      <c r="P922" s="597"/>
      <c r="Q922" s="597"/>
      <c r="R922" s="597"/>
      <c r="S922" s="597"/>
      <c r="T922" s="592"/>
      <c r="U922" s="592"/>
      <c r="V922" s="592"/>
      <c r="W922" s="592"/>
      <c r="X922" s="592"/>
      <c r="Y922" s="592"/>
      <c r="Z922" s="592"/>
      <c r="AA922" s="592"/>
      <c r="AB922" s="592"/>
      <c r="AC922" s="592"/>
      <c r="AD922" s="592"/>
      <c r="AE922" s="592"/>
      <c r="AF922" s="592"/>
      <c r="AG922" s="592"/>
      <c r="AH922" s="592"/>
      <c r="AI922" s="592"/>
      <c r="AJ922" s="592"/>
      <c r="AK922" s="592"/>
      <c r="AL922" s="592"/>
      <c r="AM922" s="592"/>
      <c r="AN922" s="592"/>
      <c r="AO922" s="593"/>
    </row>
    <row r="923" spans="2:41" ht="12.75" customHeight="1">
      <c r="B923" s="597"/>
      <c r="C923" s="597"/>
      <c r="D923" s="597"/>
      <c r="E923" s="597"/>
      <c r="F923" s="597"/>
      <c r="G923" s="597"/>
      <c r="H923" s="597"/>
      <c r="I923" s="597"/>
      <c r="J923" s="597"/>
      <c r="K923" s="597"/>
      <c r="L923" s="597"/>
      <c r="M923" s="597"/>
      <c r="N923" s="597"/>
      <c r="O923" s="597"/>
      <c r="P923" s="597"/>
      <c r="Q923" s="597"/>
      <c r="R923" s="597"/>
      <c r="S923" s="597"/>
      <c r="T923" s="592"/>
      <c r="U923" s="592"/>
      <c r="V923" s="592"/>
      <c r="W923" s="592"/>
      <c r="X923" s="592"/>
      <c r="Y923" s="592"/>
      <c r="Z923" s="592"/>
      <c r="AA923" s="592"/>
      <c r="AB923" s="592"/>
      <c r="AC923" s="592"/>
      <c r="AD923" s="592"/>
      <c r="AE923" s="592"/>
      <c r="AF923" s="592"/>
      <c r="AG923" s="592"/>
      <c r="AH923" s="592"/>
      <c r="AI923" s="592"/>
      <c r="AJ923" s="592"/>
      <c r="AK923" s="592"/>
      <c r="AL923" s="592"/>
      <c r="AM923" s="592"/>
      <c r="AN923" s="592"/>
      <c r="AO923" s="593"/>
    </row>
    <row r="924" spans="2:41" ht="12.75" customHeight="1">
      <c r="B924" s="597"/>
      <c r="C924" s="597"/>
      <c r="D924" s="597"/>
      <c r="E924" s="597"/>
      <c r="F924" s="597"/>
      <c r="G924" s="597"/>
      <c r="H924" s="597"/>
      <c r="I924" s="597"/>
      <c r="J924" s="597"/>
      <c r="K924" s="597"/>
      <c r="L924" s="597"/>
      <c r="M924" s="597"/>
      <c r="N924" s="597"/>
      <c r="O924" s="597"/>
      <c r="P924" s="597"/>
      <c r="Q924" s="597"/>
      <c r="R924" s="597"/>
      <c r="S924" s="597"/>
      <c r="T924" s="592"/>
      <c r="U924" s="592"/>
      <c r="V924" s="592"/>
      <c r="W924" s="592"/>
      <c r="X924" s="592"/>
      <c r="Y924" s="592"/>
      <c r="Z924" s="592"/>
      <c r="AA924" s="592"/>
      <c r="AB924" s="592"/>
      <c r="AC924" s="592"/>
      <c r="AD924" s="592"/>
      <c r="AE924" s="592"/>
      <c r="AF924" s="592"/>
      <c r="AG924" s="592"/>
      <c r="AH924" s="592"/>
      <c r="AI924" s="592"/>
      <c r="AJ924" s="592"/>
      <c r="AK924" s="592"/>
      <c r="AL924" s="592"/>
      <c r="AM924" s="592"/>
      <c r="AN924" s="592"/>
      <c r="AO924" s="593"/>
    </row>
    <row r="925" spans="2:41" ht="12.75" customHeight="1">
      <c r="B925" s="597"/>
      <c r="C925" s="597"/>
      <c r="D925" s="597"/>
      <c r="E925" s="597"/>
      <c r="F925" s="597"/>
      <c r="G925" s="597"/>
      <c r="H925" s="597"/>
      <c r="I925" s="597"/>
      <c r="J925" s="597"/>
      <c r="K925" s="597"/>
      <c r="L925" s="597"/>
      <c r="M925" s="597"/>
      <c r="N925" s="597"/>
      <c r="O925" s="597"/>
      <c r="P925" s="597"/>
      <c r="Q925" s="597"/>
      <c r="R925" s="597"/>
      <c r="S925" s="597"/>
      <c r="T925" s="592"/>
      <c r="U925" s="592"/>
      <c r="V925" s="592"/>
      <c r="W925" s="592"/>
      <c r="X925" s="592"/>
      <c r="Y925" s="592"/>
      <c r="Z925" s="592"/>
      <c r="AA925" s="592"/>
      <c r="AB925" s="592"/>
      <c r="AC925" s="592"/>
      <c r="AD925" s="592"/>
      <c r="AE925" s="592"/>
      <c r="AF925" s="592"/>
      <c r="AG925" s="592"/>
      <c r="AH925" s="592"/>
      <c r="AI925" s="592"/>
      <c r="AJ925" s="592"/>
      <c r="AK925" s="592"/>
      <c r="AL925" s="592"/>
      <c r="AM925" s="592"/>
      <c r="AN925" s="592"/>
      <c r="AO925" s="593"/>
    </row>
    <row r="926" spans="2:41" ht="12.75" customHeight="1">
      <c r="B926" s="597"/>
      <c r="C926" s="597"/>
      <c r="D926" s="597"/>
      <c r="E926" s="597"/>
      <c r="F926" s="597"/>
      <c r="G926" s="597"/>
      <c r="H926" s="597"/>
      <c r="I926" s="597"/>
      <c r="J926" s="597"/>
      <c r="K926" s="597"/>
      <c r="L926" s="597"/>
      <c r="M926" s="597"/>
      <c r="N926" s="597"/>
      <c r="O926" s="597"/>
      <c r="P926" s="597"/>
      <c r="Q926" s="597"/>
      <c r="R926" s="597"/>
      <c r="S926" s="597"/>
      <c r="T926" s="592"/>
      <c r="U926" s="592"/>
      <c r="V926" s="592"/>
      <c r="W926" s="592"/>
      <c r="X926" s="592"/>
      <c r="Y926" s="592"/>
      <c r="Z926" s="592"/>
      <c r="AA926" s="592"/>
      <c r="AB926" s="592"/>
      <c r="AC926" s="592"/>
      <c r="AD926" s="592"/>
      <c r="AE926" s="592"/>
      <c r="AF926" s="592"/>
      <c r="AG926" s="592"/>
      <c r="AH926" s="592"/>
      <c r="AI926" s="592"/>
      <c r="AJ926" s="592"/>
      <c r="AK926" s="592"/>
      <c r="AL926" s="592"/>
      <c r="AM926" s="592"/>
      <c r="AN926" s="592"/>
      <c r="AO926" s="593"/>
    </row>
    <row r="927" spans="2:41" ht="12.75" customHeight="1">
      <c r="B927" s="597"/>
      <c r="C927" s="597"/>
      <c r="D927" s="597"/>
      <c r="E927" s="597"/>
      <c r="F927" s="597"/>
      <c r="G927" s="597"/>
      <c r="H927" s="597"/>
      <c r="I927" s="597"/>
      <c r="J927" s="597"/>
      <c r="K927" s="597"/>
      <c r="L927" s="597"/>
      <c r="M927" s="597"/>
      <c r="N927" s="597"/>
      <c r="O927" s="597"/>
      <c r="P927" s="597"/>
      <c r="Q927" s="597"/>
      <c r="R927" s="597"/>
      <c r="S927" s="597"/>
      <c r="T927" s="592"/>
      <c r="U927" s="592"/>
      <c r="V927" s="592"/>
      <c r="W927" s="592"/>
      <c r="X927" s="592"/>
      <c r="Y927" s="592"/>
      <c r="Z927" s="592"/>
      <c r="AA927" s="592"/>
      <c r="AB927" s="592"/>
      <c r="AC927" s="592"/>
      <c r="AD927" s="592"/>
      <c r="AE927" s="592"/>
      <c r="AF927" s="592"/>
      <c r="AG927" s="592"/>
      <c r="AH927" s="592"/>
      <c r="AI927" s="592"/>
      <c r="AJ927" s="592"/>
      <c r="AK927" s="592"/>
      <c r="AL927" s="592"/>
      <c r="AM927" s="592"/>
      <c r="AN927" s="592"/>
      <c r="AO927" s="593"/>
    </row>
    <row r="928" spans="2:41" ht="12.75" customHeight="1">
      <c r="B928" s="597"/>
      <c r="C928" s="597"/>
      <c r="D928" s="597"/>
      <c r="E928" s="597"/>
      <c r="F928" s="597"/>
      <c r="G928" s="597"/>
      <c r="H928" s="597"/>
      <c r="I928" s="597"/>
      <c r="J928" s="597"/>
      <c r="K928" s="597"/>
      <c r="L928" s="597"/>
      <c r="M928" s="597"/>
      <c r="N928" s="597"/>
      <c r="O928" s="597"/>
      <c r="P928" s="597"/>
      <c r="Q928" s="597"/>
      <c r="R928" s="597"/>
      <c r="S928" s="597"/>
      <c r="T928" s="592"/>
      <c r="U928" s="592"/>
      <c r="V928" s="592"/>
      <c r="W928" s="592"/>
      <c r="X928" s="592"/>
      <c r="Y928" s="592"/>
      <c r="Z928" s="592"/>
      <c r="AA928" s="592"/>
      <c r="AB928" s="592"/>
      <c r="AC928" s="592"/>
      <c r="AD928" s="592"/>
      <c r="AE928" s="592"/>
      <c r="AF928" s="592"/>
      <c r="AG928" s="592"/>
      <c r="AH928" s="592"/>
      <c r="AI928" s="592"/>
      <c r="AJ928" s="592"/>
      <c r="AK928" s="592"/>
      <c r="AL928" s="592"/>
      <c r="AM928" s="592"/>
      <c r="AN928" s="592"/>
      <c r="AO928" s="593"/>
    </row>
    <row r="929" spans="2:41" ht="12.75" customHeight="1">
      <c r="B929" s="597"/>
      <c r="C929" s="597"/>
      <c r="D929" s="597"/>
      <c r="E929" s="597"/>
      <c r="F929" s="597"/>
      <c r="G929" s="597"/>
      <c r="H929" s="597"/>
      <c r="I929" s="597"/>
      <c r="J929" s="597"/>
      <c r="K929" s="597"/>
      <c r="L929" s="597"/>
      <c r="M929" s="597"/>
      <c r="N929" s="597"/>
      <c r="O929" s="597"/>
      <c r="P929" s="597"/>
      <c r="Q929" s="597"/>
      <c r="R929" s="597"/>
      <c r="S929" s="597"/>
      <c r="T929" s="592"/>
      <c r="U929" s="592"/>
      <c r="V929" s="592"/>
      <c r="W929" s="592"/>
      <c r="X929" s="592"/>
      <c r="Y929" s="592"/>
      <c r="Z929" s="592"/>
      <c r="AA929" s="592"/>
      <c r="AB929" s="592"/>
      <c r="AC929" s="592"/>
      <c r="AD929" s="592"/>
      <c r="AE929" s="592"/>
      <c r="AF929" s="592"/>
      <c r="AG929" s="592"/>
      <c r="AH929" s="592"/>
      <c r="AI929" s="592"/>
      <c r="AJ929" s="592"/>
      <c r="AK929" s="592"/>
      <c r="AL929" s="592"/>
      <c r="AM929" s="592"/>
      <c r="AN929" s="592"/>
      <c r="AO929" s="593"/>
    </row>
    <row r="930" spans="2:41" ht="12.75" customHeight="1">
      <c r="B930" s="597"/>
      <c r="C930" s="597"/>
      <c r="D930" s="597"/>
      <c r="E930" s="597"/>
      <c r="F930" s="597"/>
      <c r="G930" s="597"/>
      <c r="H930" s="597"/>
      <c r="I930" s="597"/>
      <c r="J930" s="597"/>
      <c r="K930" s="597"/>
      <c r="L930" s="597"/>
      <c r="M930" s="597"/>
      <c r="N930" s="597"/>
      <c r="O930" s="597"/>
      <c r="P930" s="597"/>
      <c r="Q930" s="597"/>
      <c r="R930" s="597"/>
      <c r="S930" s="597"/>
      <c r="T930" s="592"/>
      <c r="U930" s="592"/>
      <c r="V930" s="592"/>
      <c r="W930" s="592"/>
      <c r="X930" s="592"/>
      <c r="Y930" s="592"/>
      <c r="Z930" s="592"/>
      <c r="AA930" s="592"/>
      <c r="AB930" s="592"/>
      <c r="AC930" s="592"/>
      <c r="AD930" s="592"/>
      <c r="AE930" s="592"/>
      <c r="AF930" s="592"/>
      <c r="AG930" s="592"/>
      <c r="AH930" s="592"/>
      <c r="AI930" s="592"/>
      <c r="AJ930" s="592"/>
      <c r="AK930" s="592"/>
      <c r="AL930" s="592"/>
      <c r="AM930" s="592"/>
      <c r="AN930" s="592"/>
      <c r="AO930" s="593"/>
    </row>
    <row r="931" spans="2:41" ht="12.75" customHeight="1">
      <c r="B931" s="597"/>
      <c r="C931" s="597"/>
      <c r="D931" s="597"/>
      <c r="E931" s="597"/>
      <c r="F931" s="597"/>
      <c r="G931" s="597"/>
      <c r="H931" s="597"/>
      <c r="I931" s="597"/>
      <c r="J931" s="597"/>
      <c r="K931" s="597"/>
      <c r="L931" s="597"/>
      <c r="M931" s="597"/>
      <c r="N931" s="597"/>
      <c r="O931" s="597"/>
      <c r="P931" s="597"/>
      <c r="Q931" s="597"/>
      <c r="R931" s="597"/>
      <c r="S931" s="597"/>
      <c r="T931" s="592"/>
      <c r="U931" s="592"/>
      <c r="V931" s="592"/>
      <c r="W931" s="592"/>
      <c r="X931" s="592"/>
      <c r="Y931" s="592"/>
      <c r="Z931" s="592"/>
      <c r="AA931" s="592"/>
      <c r="AB931" s="592"/>
      <c r="AC931" s="592"/>
      <c r="AD931" s="592"/>
      <c r="AE931" s="592"/>
      <c r="AF931" s="592"/>
      <c r="AG931" s="592"/>
      <c r="AH931" s="592"/>
      <c r="AI931" s="592"/>
      <c r="AJ931" s="592"/>
      <c r="AK931" s="592"/>
      <c r="AL931" s="592"/>
      <c r="AM931" s="592"/>
      <c r="AN931" s="592"/>
      <c r="AO931" s="593"/>
    </row>
    <row r="932" spans="2:41" ht="12.75" customHeight="1">
      <c r="B932" s="597"/>
      <c r="C932" s="597"/>
      <c r="D932" s="597"/>
      <c r="E932" s="597"/>
      <c r="F932" s="597"/>
      <c r="G932" s="597"/>
      <c r="H932" s="597"/>
      <c r="I932" s="597"/>
      <c r="J932" s="597"/>
      <c r="K932" s="597"/>
      <c r="L932" s="597"/>
      <c r="M932" s="597"/>
      <c r="N932" s="597"/>
      <c r="O932" s="597"/>
      <c r="P932" s="597"/>
      <c r="Q932" s="597"/>
      <c r="R932" s="597"/>
      <c r="S932" s="597"/>
      <c r="T932" s="592"/>
      <c r="U932" s="592"/>
      <c r="V932" s="592"/>
      <c r="W932" s="592"/>
      <c r="X932" s="592"/>
      <c r="Y932" s="592"/>
      <c r="Z932" s="592"/>
      <c r="AA932" s="592"/>
      <c r="AB932" s="592"/>
      <c r="AC932" s="592"/>
      <c r="AD932" s="592"/>
      <c r="AE932" s="592"/>
      <c r="AF932" s="592"/>
      <c r="AG932" s="592"/>
      <c r="AH932" s="592"/>
      <c r="AI932" s="592"/>
      <c r="AJ932" s="592"/>
      <c r="AK932" s="592"/>
      <c r="AL932" s="592"/>
      <c r="AM932" s="592"/>
      <c r="AN932" s="592"/>
      <c r="AO932" s="593"/>
    </row>
    <row r="933" spans="2:41" ht="12.75" customHeight="1">
      <c r="B933" s="597"/>
      <c r="C933" s="597"/>
      <c r="D933" s="597"/>
      <c r="E933" s="597"/>
      <c r="F933" s="597"/>
      <c r="G933" s="597"/>
      <c r="H933" s="597"/>
      <c r="I933" s="597"/>
      <c r="J933" s="597"/>
      <c r="K933" s="597"/>
      <c r="L933" s="597"/>
      <c r="M933" s="597"/>
      <c r="N933" s="597"/>
      <c r="O933" s="597"/>
      <c r="P933" s="597"/>
      <c r="Q933" s="597"/>
      <c r="R933" s="597"/>
      <c r="S933" s="597"/>
      <c r="T933" s="592"/>
      <c r="U933" s="592"/>
      <c r="V933" s="592"/>
      <c r="W933" s="592"/>
      <c r="X933" s="592"/>
      <c r="Y933" s="592"/>
      <c r="Z933" s="592"/>
      <c r="AA933" s="592"/>
      <c r="AB933" s="592"/>
      <c r="AC933" s="592"/>
      <c r="AD933" s="592"/>
      <c r="AE933" s="592"/>
      <c r="AF933" s="592"/>
      <c r="AG933" s="592"/>
      <c r="AH933" s="592"/>
      <c r="AI933" s="592"/>
      <c r="AJ933" s="592"/>
      <c r="AK933" s="592"/>
      <c r="AL933" s="592"/>
      <c r="AM933" s="592"/>
      <c r="AN933" s="592"/>
      <c r="AO933" s="593"/>
    </row>
    <row r="934" spans="2:41" ht="12.75" customHeight="1">
      <c r="B934" s="597"/>
      <c r="C934" s="597"/>
      <c r="D934" s="597"/>
      <c r="E934" s="597"/>
      <c r="F934" s="597"/>
      <c r="G934" s="597"/>
      <c r="H934" s="597"/>
      <c r="I934" s="597"/>
      <c r="J934" s="597"/>
      <c r="K934" s="597"/>
      <c r="L934" s="597"/>
      <c r="M934" s="597"/>
      <c r="N934" s="597"/>
      <c r="O934" s="597"/>
      <c r="P934" s="597"/>
      <c r="Q934" s="597"/>
      <c r="R934" s="597"/>
      <c r="S934" s="597"/>
      <c r="T934" s="592"/>
      <c r="U934" s="592"/>
      <c r="V934" s="592"/>
      <c r="W934" s="592"/>
      <c r="X934" s="592"/>
      <c r="Y934" s="592"/>
      <c r="Z934" s="592"/>
      <c r="AA934" s="592"/>
      <c r="AB934" s="592"/>
      <c r="AC934" s="592"/>
      <c r="AD934" s="592"/>
      <c r="AE934" s="592"/>
      <c r="AF934" s="592"/>
      <c r="AG934" s="592"/>
      <c r="AH934" s="592"/>
      <c r="AI934" s="592"/>
      <c r="AJ934" s="592"/>
      <c r="AK934" s="592"/>
      <c r="AL934" s="592"/>
      <c r="AM934" s="592"/>
      <c r="AN934" s="592"/>
      <c r="AO934" s="593"/>
    </row>
    <row r="935" spans="2:41" ht="12.75" customHeight="1">
      <c r="B935" s="597"/>
      <c r="C935" s="597"/>
      <c r="D935" s="597"/>
      <c r="E935" s="597"/>
      <c r="F935" s="597"/>
      <c r="G935" s="597"/>
      <c r="H935" s="597"/>
      <c r="I935" s="597"/>
      <c r="J935" s="597"/>
      <c r="K935" s="597"/>
      <c r="L935" s="597"/>
      <c r="M935" s="597"/>
      <c r="N935" s="597"/>
      <c r="O935" s="597"/>
      <c r="P935" s="597"/>
      <c r="Q935" s="597"/>
      <c r="R935" s="597"/>
      <c r="S935" s="597"/>
      <c r="T935" s="592"/>
      <c r="U935" s="592"/>
      <c r="V935" s="592"/>
      <c r="W935" s="592"/>
      <c r="X935" s="592"/>
      <c r="Y935" s="592"/>
      <c r="Z935" s="592"/>
      <c r="AA935" s="592"/>
      <c r="AB935" s="592"/>
      <c r="AC935" s="592"/>
      <c r="AD935" s="592"/>
      <c r="AE935" s="592"/>
      <c r="AF935" s="592"/>
      <c r="AG935" s="592"/>
      <c r="AH935" s="592"/>
      <c r="AI935" s="592"/>
      <c r="AJ935" s="592"/>
      <c r="AK935" s="592"/>
      <c r="AL935" s="592"/>
      <c r="AM935" s="592"/>
      <c r="AN935" s="592"/>
      <c r="AO935" s="593"/>
    </row>
    <row r="936" spans="2:41" ht="12.75" customHeight="1">
      <c r="B936" s="597"/>
      <c r="C936" s="597"/>
      <c r="D936" s="597"/>
      <c r="E936" s="597"/>
      <c r="F936" s="597"/>
      <c r="G936" s="597"/>
      <c r="H936" s="597"/>
      <c r="I936" s="597"/>
      <c r="J936" s="597"/>
      <c r="K936" s="597"/>
      <c r="L936" s="597"/>
      <c r="M936" s="597"/>
      <c r="N936" s="597"/>
      <c r="O936" s="597"/>
      <c r="P936" s="597"/>
      <c r="Q936" s="597"/>
      <c r="R936" s="597"/>
      <c r="S936" s="597"/>
      <c r="T936" s="592"/>
      <c r="U936" s="592"/>
      <c r="V936" s="592"/>
      <c r="W936" s="592"/>
      <c r="X936" s="592"/>
      <c r="Y936" s="592"/>
      <c r="Z936" s="592"/>
      <c r="AA936" s="592"/>
      <c r="AB936" s="592"/>
      <c r="AC936" s="592"/>
      <c r="AD936" s="592"/>
      <c r="AE936" s="592"/>
      <c r="AF936" s="592"/>
      <c r="AG936" s="592"/>
      <c r="AH936" s="592"/>
      <c r="AI936" s="592"/>
      <c r="AJ936" s="592"/>
      <c r="AK936" s="592"/>
      <c r="AL936" s="592"/>
      <c r="AM936" s="592"/>
      <c r="AN936" s="592"/>
      <c r="AO936" s="593"/>
    </row>
    <row r="937" spans="2:41" ht="12.75" customHeight="1">
      <c r="B937" s="597"/>
      <c r="C937" s="597"/>
      <c r="D937" s="597"/>
      <c r="E937" s="597"/>
      <c r="F937" s="597"/>
      <c r="G937" s="597"/>
      <c r="H937" s="597"/>
      <c r="I937" s="597"/>
      <c r="J937" s="597"/>
      <c r="K937" s="597"/>
      <c r="L937" s="597"/>
      <c r="M937" s="597"/>
      <c r="N937" s="597"/>
      <c r="O937" s="597"/>
      <c r="P937" s="597"/>
      <c r="Q937" s="597"/>
      <c r="R937" s="597"/>
      <c r="S937" s="597"/>
      <c r="T937" s="592"/>
      <c r="U937" s="592"/>
      <c r="V937" s="592"/>
      <c r="W937" s="592"/>
      <c r="X937" s="592"/>
      <c r="Y937" s="592"/>
      <c r="Z937" s="592"/>
      <c r="AA937" s="592"/>
      <c r="AB937" s="592"/>
      <c r="AC937" s="592"/>
      <c r="AD937" s="592"/>
      <c r="AE937" s="592"/>
      <c r="AF937" s="592"/>
      <c r="AG937" s="592"/>
      <c r="AH937" s="592"/>
      <c r="AI937" s="592"/>
      <c r="AJ937" s="592"/>
      <c r="AK937" s="592"/>
      <c r="AL937" s="592"/>
      <c r="AM937" s="592"/>
      <c r="AN937" s="592"/>
      <c r="AO937" s="593"/>
    </row>
    <row r="938" spans="2:41" ht="12.75" customHeight="1">
      <c r="B938" s="597"/>
      <c r="C938" s="597"/>
      <c r="D938" s="597"/>
      <c r="E938" s="597"/>
      <c r="F938" s="597"/>
      <c r="G938" s="597"/>
      <c r="H938" s="597"/>
      <c r="I938" s="597"/>
      <c r="J938" s="597"/>
      <c r="K938" s="597"/>
      <c r="L938" s="597"/>
      <c r="M938" s="597"/>
      <c r="N938" s="597"/>
      <c r="O938" s="597"/>
      <c r="P938" s="597"/>
      <c r="Q938" s="597"/>
      <c r="R938" s="597"/>
      <c r="S938" s="597"/>
      <c r="T938" s="592"/>
      <c r="U938" s="592"/>
      <c r="V938" s="592"/>
      <c r="W938" s="592"/>
      <c r="X938" s="592"/>
      <c r="Y938" s="592"/>
      <c r="Z938" s="592"/>
      <c r="AA938" s="592"/>
      <c r="AB938" s="592"/>
      <c r="AC938" s="592"/>
      <c r="AD938" s="592"/>
      <c r="AE938" s="592"/>
      <c r="AF938" s="592"/>
      <c r="AG938" s="592"/>
      <c r="AH938" s="592"/>
      <c r="AI938" s="592"/>
      <c r="AJ938" s="592"/>
      <c r="AK938" s="592"/>
      <c r="AL938" s="592"/>
      <c r="AM938" s="592"/>
      <c r="AN938" s="592"/>
      <c r="AO938" s="593"/>
    </row>
    <row r="939" spans="2:41" ht="12.75" customHeight="1">
      <c r="B939" s="597"/>
      <c r="C939" s="597"/>
      <c r="D939" s="597"/>
      <c r="E939" s="597"/>
      <c r="F939" s="597"/>
      <c r="G939" s="597"/>
      <c r="H939" s="597"/>
      <c r="I939" s="597"/>
      <c r="J939" s="597"/>
      <c r="K939" s="597"/>
      <c r="L939" s="597"/>
      <c r="M939" s="597"/>
      <c r="N939" s="597"/>
      <c r="O939" s="597"/>
      <c r="P939" s="597"/>
      <c r="Q939" s="597"/>
      <c r="R939" s="597"/>
      <c r="S939" s="597"/>
      <c r="T939" s="592"/>
      <c r="U939" s="592"/>
      <c r="V939" s="592"/>
      <c r="W939" s="592"/>
      <c r="X939" s="592"/>
      <c r="Y939" s="592"/>
      <c r="Z939" s="592"/>
      <c r="AA939" s="592"/>
      <c r="AB939" s="592"/>
      <c r="AC939" s="592"/>
      <c r="AD939" s="592"/>
      <c r="AE939" s="592"/>
      <c r="AF939" s="592"/>
      <c r="AG939" s="592"/>
      <c r="AH939" s="592"/>
      <c r="AI939" s="592"/>
      <c r="AJ939" s="592"/>
      <c r="AK939" s="592"/>
      <c r="AL939" s="592"/>
      <c r="AM939" s="592"/>
      <c r="AN939" s="592"/>
      <c r="AO939" s="593"/>
    </row>
    <row r="940" spans="2:41" ht="12.75" customHeight="1">
      <c r="B940" s="597"/>
      <c r="C940" s="597"/>
      <c r="D940" s="597"/>
      <c r="E940" s="597"/>
      <c r="F940" s="597"/>
      <c r="G940" s="597"/>
      <c r="H940" s="597"/>
      <c r="I940" s="597"/>
      <c r="J940" s="597"/>
      <c r="K940" s="597"/>
      <c r="L940" s="597"/>
      <c r="M940" s="597"/>
      <c r="N940" s="597"/>
      <c r="O940" s="597"/>
      <c r="P940" s="597"/>
      <c r="Q940" s="597"/>
      <c r="R940" s="597"/>
      <c r="S940" s="597"/>
      <c r="T940" s="592"/>
      <c r="U940" s="592"/>
      <c r="V940" s="592"/>
      <c r="W940" s="592"/>
      <c r="X940" s="592"/>
      <c r="Y940" s="592"/>
      <c r="Z940" s="592"/>
      <c r="AA940" s="592"/>
      <c r="AB940" s="592"/>
      <c r="AC940" s="592"/>
      <c r="AD940" s="592"/>
      <c r="AE940" s="592"/>
      <c r="AF940" s="592"/>
      <c r="AG940" s="592"/>
      <c r="AH940" s="592"/>
      <c r="AI940" s="592"/>
      <c r="AJ940" s="592"/>
      <c r="AK940" s="592"/>
      <c r="AL940" s="592"/>
      <c r="AM940" s="592"/>
      <c r="AN940" s="592"/>
      <c r="AO940" s="593"/>
    </row>
    <row r="941" spans="2:41" ht="12.75" customHeight="1">
      <c r="B941" s="597"/>
      <c r="C941" s="597"/>
      <c r="D941" s="597"/>
      <c r="E941" s="597"/>
      <c r="F941" s="597"/>
      <c r="G941" s="597"/>
      <c r="H941" s="597"/>
      <c r="I941" s="597"/>
      <c r="J941" s="597"/>
      <c r="K941" s="597"/>
      <c r="L941" s="597"/>
      <c r="M941" s="597"/>
      <c r="N941" s="597"/>
      <c r="O941" s="597"/>
      <c r="P941" s="597"/>
      <c r="Q941" s="597"/>
      <c r="R941" s="597"/>
      <c r="S941" s="597"/>
      <c r="T941" s="592"/>
      <c r="U941" s="592"/>
      <c r="V941" s="592"/>
      <c r="W941" s="592"/>
      <c r="X941" s="592"/>
      <c r="Y941" s="592"/>
      <c r="Z941" s="592"/>
      <c r="AA941" s="592"/>
      <c r="AB941" s="592"/>
      <c r="AC941" s="592"/>
      <c r="AD941" s="592"/>
      <c r="AE941" s="592"/>
      <c r="AF941" s="592"/>
      <c r="AG941" s="592"/>
      <c r="AH941" s="592"/>
      <c r="AI941" s="592"/>
      <c r="AJ941" s="592"/>
      <c r="AK941" s="592"/>
      <c r="AL941" s="592"/>
      <c r="AM941" s="592"/>
      <c r="AN941" s="592"/>
      <c r="AO941" s="593"/>
    </row>
    <row r="942" spans="2:41" ht="12.75" customHeight="1">
      <c r="B942" s="597"/>
      <c r="C942" s="597"/>
      <c r="D942" s="597"/>
      <c r="E942" s="597"/>
      <c r="F942" s="597"/>
      <c r="G942" s="597"/>
      <c r="H942" s="597"/>
      <c r="I942" s="597"/>
      <c r="J942" s="597"/>
      <c r="K942" s="597"/>
      <c r="L942" s="597"/>
      <c r="M942" s="597"/>
      <c r="N942" s="597"/>
      <c r="O942" s="597"/>
      <c r="P942" s="597"/>
      <c r="Q942" s="597"/>
      <c r="R942" s="597"/>
      <c r="S942" s="597"/>
      <c r="T942" s="592"/>
      <c r="U942" s="592"/>
      <c r="V942" s="592"/>
      <c r="W942" s="592"/>
      <c r="X942" s="592"/>
      <c r="Y942" s="592"/>
      <c r="Z942" s="592"/>
      <c r="AA942" s="592"/>
      <c r="AB942" s="592"/>
      <c r="AC942" s="592"/>
      <c r="AD942" s="592"/>
      <c r="AE942" s="592"/>
      <c r="AF942" s="592"/>
      <c r="AG942" s="592"/>
      <c r="AH942" s="592"/>
      <c r="AI942" s="592"/>
      <c r="AJ942" s="592"/>
      <c r="AK942" s="592"/>
      <c r="AL942" s="592"/>
      <c r="AM942" s="592"/>
      <c r="AN942" s="592"/>
      <c r="AO942" s="593"/>
    </row>
    <row r="943" spans="2:41" ht="12.75" customHeight="1">
      <c r="B943" s="597"/>
      <c r="C943" s="597"/>
      <c r="D943" s="597"/>
      <c r="E943" s="597"/>
      <c r="F943" s="597"/>
      <c r="G943" s="597"/>
      <c r="H943" s="597"/>
      <c r="I943" s="597"/>
      <c r="J943" s="597"/>
      <c r="K943" s="597"/>
      <c r="L943" s="597"/>
      <c r="M943" s="597"/>
      <c r="N943" s="597"/>
      <c r="O943" s="597"/>
      <c r="P943" s="597"/>
      <c r="Q943" s="597"/>
      <c r="R943" s="597"/>
      <c r="S943" s="597"/>
      <c r="T943" s="592"/>
      <c r="U943" s="592"/>
      <c r="V943" s="592"/>
      <c r="W943" s="592"/>
      <c r="X943" s="592"/>
      <c r="Y943" s="592"/>
      <c r="Z943" s="592"/>
      <c r="AA943" s="592"/>
      <c r="AB943" s="592"/>
      <c r="AC943" s="592"/>
      <c r="AD943" s="592"/>
      <c r="AE943" s="592"/>
      <c r="AF943" s="592"/>
      <c r="AG943" s="592"/>
      <c r="AH943" s="592"/>
      <c r="AI943" s="592"/>
      <c r="AJ943" s="592"/>
      <c r="AK943" s="592"/>
      <c r="AL943" s="592"/>
      <c r="AM943" s="592"/>
      <c r="AN943" s="592"/>
      <c r="AO943" s="593"/>
    </row>
    <row r="944" spans="2:41" ht="12.75" customHeight="1">
      <c r="B944" s="597"/>
      <c r="C944" s="597"/>
      <c r="D944" s="597"/>
      <c r="E944" s="597"/>
      <c r="F944" s="597"/>
      <c r="G944" s="597"/>
      <c r="H944" s="597"/>
      <c r="I944" s="597"/>
      <c r="J944" s="597"/>
      <c r="K944" s="597"/>
      <c r="L944" s="597"/>
      <c r="M944" s="597"/>
      <c r="N944" s="597"/>
      <c r="O944" s="597"/>
      <c r="P944" s="597"/>
      <c r="Q944" s="597"/>
      <c r="R944" s="597"/>
      <c r="S944" s="597"/>
      <c r="T944" s="592"/>
      <c r="U944" s="592"/>
      <c r="V944" s="592"/>
      <c r="W944" s="592"/>
      <c r="X944" s="592"/>
      <c r="Y944" s="592"/>
      <c r="Z944" s="592"/>
      <c r="AA944" s="592"/>
      <c r="AB944" s="592"/>
      <c r="AC944" s="592"/>
      <c r="AD944" s="592"/>
      <c r="AE944" s="592"/>
      <c r="AF944" s="592"/>
      <c r="AG944" s="592"/>
      <c r="AH944" s="592"/>
      <c r="AI944" s="592"/>
      <c r="AJ944" s="592"/>
      <c r="AK944" s="592"/>
      <c r="AL944" s="592"/>
      <c r="AM944" s="592"/>
      <c r="AN944" s="592"/>
      <c r="AO944" s="593"/>
    </row>
    <row r="945" spans="2:41" ht="12.75" customHeight="1">
      <c r="B945" s="597"/>
      <c r="C945" s="597"/>
      <c r="D945" s="597"/>
      <c r="E945" s="597"/>
      <c r="F945" s="597"/>
      <c r="G945" s="597"/>
      <c r="H945" s="597"/>
      <c r="I945" s="597"/>
      <c r="J945" s="597"/>
      <c r="K945" s="597"/>
      <c r="L945" s="597"/>
      <c r="M945" s="597"/>
      <c r="N945" s="597"/>
      <c r="O945" s="597"/>
      <c r="P945" s="597"/>
      <c r="Q945" s="597"/>
      <c r="R945" s="597"/>
      <c r="S945" s="597"/>
      <c r="T945" s="592"/>
      <c r="U945" s="592"/>
      <c r="V945" s="592"/>
      <c r="W945" s="592"/>
      <c r="X945" s="592"/>
      <c r="Y945" s="592"/>
      <c r="Z945" s="592"/>
      <c r="AA945" s="592"/>
      <c r="AB945" s="592"/>
      <c r="AC945" s="592"/>
      <c r="AD945" s="592"/>
      <c r="AE945" s="592"/>
      <c r="AF945" s="592"/>
      <c r="AG945" s="592"/>
      <c r="AH945" s="592"/>
      <c r="AI945" s="592"/>
      <c r="AJ945" s="592"/>
      <c r="AK945" s="592"/>
      <c r="AL945" s="592"/>
      <c r="AM945" s="592"/>
      <c r="AN945" s="592"/>
      <c r="AO945" s="593"/>
    </row>
    <row r="946" spans="2:41" ht="12.75" customHeight="1">
      <c r="B946" s="597"/>
      <c r="C946" s="597"/>
      <c r="D946" s="597"/>
      <c r="E946" s="597"/>
      <c r="F946" s="597"/>
      <c r="G946" s="597"/>
      <c r="H946" s="597"/>
      <c r="I946" s="597"/>
      <c r="J946" s="597"/>
      <c r="K946" s="597"/>
      <c r="L946" s="597"/>
      <c r="M946" s="597"/>
      <c r="N946" s="597"/>
      <c r="O946" s="597"/>
      <c r="P946" s="597"/>
      <c r="Q946" s="597"/>
      <c r="R946" s="597"/>
      <c r="S946" s="597"/>
      <c r="T946" s="592"/>
      <c r="U946" s="592"/>
      <c r="V946" s="592"/>
      <c r="W946" s="592"/>
      <c r="X946" s="592"/>
      <c r="Y946" s="592"/>
      <c r="Z946" s="592"/>
      <c r="AA946" s="592"/>
      <c r="AB946" s="592"/>
      <c r="AC946" s="592"/>
      <c r="AD946" s="592"/>
      <c r="AE946" s="592"/>
      <c r="AF946" s="592"/>
      <c r="AG946" s="592"/>
      <c r="AH946" s="592"/>
      <c r="AI946" s="592"/>
      <c r="AJ946" s="592"/>
      <c r="AK946" s="592"/>
      <c r="AL946" s="592"/>
      <c r="AM946" s="592"/>
      <c r="AN946" s="592"/>
      <c r="AO946" s="593"/>
    </row>
    <row r="947" spans="2:41" ht="12.75" customHeight="1">
      <c r="B947" s="597"/>
      <c r="C947" s="597"/>
      <c r="D947" s="597"/>
      <c r="E947" s="597"/>
      <c r="F947" s="597"/>
      <c r="G947" s="597"/>
      <c r="H947" s="597"/>
      <c r="I947" s="597"/>
      <c r="J947" s="597"/>
      <c r="K947" s="597"/>
      <c r="L947" s="597"/>
      <c r="M947" s="597"/>
      <c r="N947" s="597"/>
      <c r="O947" s="597"/>
      <c r="P947" s="597"/>
      <c r="Q947" s="597"/>
      <c r="R947" s="597"/>
      <c r="S947" s="597"/>
      <c r="T947" s="592"/>
      <c r="U947" s="592"/>
      <c r="V947" s="592"/>
      <c r="W947" s="592"/>
      <c r="X947" s="592"/>
      <c r="Y947" s="592"/>
      <c r="Z947" s="592"/>
      <c r="AA947" s="592"/>
      <c r="AB947" s="592"/>
      <c r="AC947" s="592"/>
      <c r="AD947" s="592"/>
      <c r="AE947" s="592"/>
      <c r="AF947" s="592"/>
      <c r="AG947" s="592"/>
      <c r="AH947" s="592"/>
      <c r="AI947" s="592"/>
      <c r="AJ947" s="592"/>
      <c r="AK947" s="592"/>
      <c r="AL947" s="592"/>
      <c r="AM947" s="592"/>
      <c r="AN947" s="592"/>
      <c r="AO947" s="593"/>
    </row>
    <row r="948" spans="2:41" ht="12.75" customHeight="1">
      <c r="B948" s="597"/>
      <c r="C948" s="597"/>
      <c r="D948" s="597"/>
      <c r="E948" s="597"/>
      <c r="F948" s="597"/>
      <c r="G948" s="597"/>
      <c r="H948" s="597"/>
      <c r="I948" s="597"/>
      <c r="J948" s="597"/>
      <c r="K948" s="597"/>
      <c r="L948" s="597"/>
      <c r="M948" s="597"/>
      <c r="N948" s="597"/>
      <c r="O948" s="597"/>
      <c r="P948" s="597"/>
      <c r="Q948" s="597"/>
      <c r="R948" s="597"/>
      <c r="S948" s="597"/>
      <c r="T948" s="592"/>
      <c r="U948" s="592"/>
      <c r="V948" s="592"/>
      <c r="W948" s="592"/>
      <c r="X948" s="592"/>
      <c r="Y948" s="592"/>
      <c r="Z948" s="592"/>
      <c r="AA948" s="592"/>
      <c r="AB948" s="592"/>
      <c r="AC948" s="592"/>
      <c r="AD948" s="592"/>
      <c r="AE948" s="592"/>
      <c r="AF948" s="592"/>
      <c r="AG948" s="592"/>
      <c r="AH948" s="592"/>
      <c r="AI948" s="592"/>
      <c r="AJ948" s="592"/>
      <c r="AK948" s="592"/>
      <c r="AL948" s="592"/>
      <c r="AM948" s="592"/>
      <c r="AN948" s="592"/>
      <c r="AO948" s="593"/>
    </row>
    <row r="949" spans="2:41" ht="12.75" customHeight="1">
      <c r="B949" s="597"/>
      <c r="C949" s="597"/>
      <c r="D949" s="597"/>
      <c r="E949" s="597"/>
      <c r="F949" s="597"/>
      <c r="G949" s="597"/>
      <c r="H949" s="597"/>
      <c r="I949" s="597"/>
      <c r="J949" s="597"/>
      <c r="K949" s="597"/>
      <c r="L949" s="597"/>
      <c r="M949" s="597"/>
      <c r="N949" s="597"/>
      <c r="O949" s="597"/>
      <c r="P949" s="597"/>
      <c r="Q949" s="597"/>
      <c r="R949" s="597"/>
      <c r="S949" s="597"/>
      <c r="T949" s="592"/>
      <c r="U949" s="592"/>
      <c r="V949" s="592"/>
      <c r="W949" s="592"/>
      <c r="X949" s="592"/>
      <c r="Y949" s="592"/>
      <c r="Z949" s="592"/>
      <c r="AA949" s="592"/>
      <c r="AB949" s="592"/>
      <c r="AC949" s="592"/>
      <c r="AD949" s="592"/>
      <c r="AE949" s="592"/>
      <c r="AF949" s="592"/>
      <c r="AG949" s="592"/>
      <c r="AH949" s="592"/>
      <c r="AI949" s="592"/>
      <c r="AJ949" s="592"/>
      <c r="AK949" s="592"/>
      <c r="AL949" s="592"/>
      <c r="AM949" s="592"/>
      <c r="AN949" s="592"/>
      <c r="AO949" s="593"/>
    </row>
    <row r="950" spans="2:41" ht="12.75" customHeight="1">
      <c r="B950" s="597"/>
      <c r="C950" s="597"/>
      <c r="D950" s="597"/>
      <c r="E950" s="597"/>
      <c r="F950" s="597"/>
      <c r="G950" s="597"/>
      <c r="H950" s="597"/>
      <c r="I950" s="597"/>
      <c r="J950" s="597"/>
      <c r="K950" s="597"/>
      <c r="L950" s="597"/>
      <c r="M950" s="597"/>
      <c r="N950" s="597"/>
      <c r="O950" s="597"/>
      <c r="P950" s="597"/>
      <c r="Q950" s="597"/>
      <c r="R950" s="597"/>
      <c r="S950" s="597"/>
      <c r="T950" s="592"/>
      <c r="U950" s="592"/>
      <c r="V950" s="592"/>
      <c r="W950" s="592"/>
      <c r="X950" s="592"/>
      <c r="Y950" s="592"/>
      <c r="Z950" s="592"/>
      <c r="AA950" s="592"/>
      <c r="AB950" s="592"/>
      <c r="AC950" s="592"/>
      <c r="AD950" s="592"/>
      <c r="AE950" s="592"/>
      <c r="AF950" s="592"/>
      <c r="AG950" s="592"/>
      <c r="AH950" s="592"/>
      <c r="AI950" s="592"/>
      <c r="AJ950" s="592"/>
      <c r="AK950" s="592"/>
      <c r="AL950" s="592"/>
      <c r="AM950" s="592"/>
      <c r="AN950" s="592"/>
      <c r="AO950" s="593"/>
    </row>
    <row r="951" spans="2:41" ht="12.75" customHeight="1">
      <c r="B951" s="597"/>
      <c r="C951" s="597"/>
      <c r="D951" s="597"/>
      <c r="E951" s="597"/>
      <c r="F951" s="597"/>
      <c r="G951" s="597"/>
      <c r="H951" s="597"/>
      <c r="I951" s="597"/>
      <c r="J951" s="597"/>
      <c r="K951" s="597"/>
      <c r="L951" s="597"/>
      <c r="M951" s="597"/>
      <c r="N951" s="597"/>
      <c r="O951" s="597"/>
      <c r="P951" s="597"/>
      <c r="Q951" s="597"/>
      <c r="R951" s="597"/>
      <c r="S951" s="597"/>
      <c r="T951" s="592"/>
      <c r="U951" s="592"/>
      <c r="V951" s="592"/>
      <c r="W951" s="592"/>
      <c r="X951" s="592"/>
      <c r="Y951" s="592"/>
      <c r="Z951" s="592"/>
      <c r="AA951" s="592"/>
      <c r="AB951" s="592"/>
      <c r="AC951" s="592"/>
      <c r="AD951" s="592"/>
      <c r="AE951" s="592"/>
      <c r="AF951" s="592"/>
      <c r="AG951" s="592"/>
      <c r="AH951" s="592"/>
      <c r="AI951" s="592"/>
      <c r="AJ951" s="592"/>
      <c r="AK951" s="592"/>
      <c r="AL951" s="592"/>
      <c r="AM951" s="592"/>
      <c r="AN951" s="592"/>
      <c r="AO951" s="593"/>
    </row>
    <row r="952" spans="2:41" ht="12.75" customHeight="1">
      <c r="B952" s="597"/>
      <c r="C952" s="597"/>
      <c r="D952" s="597"/>
      <c r="E952" s="597"/>
      <c r="F952" s="597"/>
      <c r="G952" s="597"/>
      <c r="H952" s="597"/>
      <c r="I952" s="597"/>
      <c r="J952" s="597"/>
      <c r="K952" s="597"/>
      <c r="L952" s="597"/>
      <c r="M952" s="597"/>
      <c r="N952" s="597"/>
      <c r="O952" s="597"/>
      <c r="P952" s="597"/>
      <c r="Q952" s="597"/>
      <c r="R952" s="597"/>
      <c r="S952" s="597"/>
      <c r="T952" s="592"/>
      <c r="U952" s="592"/>
      <c r="V952" s="592"/>
      <c r="W952" s="592"/>
      <c r="X952" s="592"/>
      <c r="Y952" s="592"/>
      <c r="Z952" s="592"/>
      <c r="AA952" s="592"/>
      <c r="AB952" s="592"/>
      <c r="AC952" s="592"/>
      <c r="AD952" s="592"/>
      <c r="AE952" s="592"/>
      <c r="AF952" s="592"/>
      <c r="AG952" s="592"/>
      <c r="AH952" s="592"/>
      <c r="AI952" s="592"/>
      <c r="AJ952" s="592"/>
      <c r="AK952" s="592"/>
      <c r="AL952" s="592"/>
      <c r="AM952" s="592"/>
      <c r="AN952" s="592"/>
      <c r="AO952" s="593"/>
    </row>
    <row r="953" spans="2:41" ht="12.75" customHeight="1">
      <c r="B953" s="597"/>
      <c r="C953" s="597"/>
      <c r="D953" s="597"/>
      <c r="E953" s="597"/>
      <c r="F953" s="597"/>
      <c r="G953" s="597"/>
      <c r="H953" s="597"/>
      <c r="I953" s="597"/>
      <c r="J953" s="597"/>
      <c r="K953" s="597"/>
      <c r="L953" s="597"/>
      <c r="M953" s="597"/>
      <c r="N953" s="597"/>
      <c r="O953" s="597"/>
      <c r="P953" s="597"/>
      <c r="Q953" s="597"/>
      <c r="R953" s="597"/>
      <c r="S953" s="597"/>
      <c r="T953" s="592"/>
      <c r="U953" s="592"/>
      <c r="V953" s="592"/>
      <c r="W953" s="592"/>
      <c r="X953" s="592"/>
      <c r="Y953" s="592"/>
      <c r="Z953" s="592"/>
      <c r="AA953" s="592"/>
      <c r="AB953" s="592"/>
      <c r="AC953" s="592"/>
      <c r="AD953" s="592"/>
      <c r="AE953" s="592"/>
      <c r="AF953" s="592"/>
      <c r="AG953" s="592"/>
      <c r="AH953" s="592"/>
      <c r="AI953" s="592"/>
      <c r="AJ953" s="592"/>
      <c r="AK953" s="592"/>
      <c r="AL953" s="592"/>
      <c r="AM953" s="592"/>
      <c r="AN953" s="592"/>
      <c r="AO953" s="593"/>
    </row>
    <row r="954" spans="2:41" ht="12.75" customHeight="1">
      <c r="B954" s="597"/>
      <c r="C954" s="597"/>
      <c r="D954" s="597"/>
      <c r="E954" s="597"/>
      <c r="F954" s="597"/>
      <c r="G954" s="597"/>
      <c r="H954" s="597"/>
      <c r="I954" s="597"/>
      <c r="J954" s="597"/>
      <c r="K954" s="597"/>
      <c r="L954" s="597"/>
      <c r="M954" s="597"/>
      <c r="N954" s="597"/>
      <c r="O954" s="597"/>
      <c r="P954" s="597"/>
      <c r="Q954" s="597"/>
      <c r="R954" s="597"/>
      <c r="S954" s="597"/>
      <c r="T954" s="592"/>
      <c r="U954" s="592"/>
      <c r="V954" s="592"/>
      <c r="W954" s="592"/>
      <c r="X954" s="592"/>
      <c r="Y954" s="592"/>
      <c r="Z954" s="592"/>
      <c r="AA954" s="592"/>
      <c r="AB954" s="592"/>
      <c r="AC954" s="592"/>
      <c r="AD954" s="592"/>
      <c r="AE954" s="592"/>
      <c r="AF954" s="592"/>
      <c r="AG954" s="592"/>
      <c r="AH954" s="592"/>
      <c r="AI954" s="592"/>
      <c r="AJ954" s="592"/>
      <c r="AK954" s="592"/>
      <c r="AL954" s="592"/>
      <c r="AM954" s="592"/>
      <c r="AN954" s="592"/>
      <c r="AO954" s="593"/>
    </row>
    <row r="955" spans="2:41" ht="12.75" customHeight="1">
      <c r="B955" s="597"/>
      <c r="C955" s="597"/>
      <c r="D955" s="597"/>
      <c r="E955" s="597"/>
      <c r="F955" s="597"/>
      <c r="G955" s="597"/>
      <c r="H955" s="597"/>
      <c r="I955" s="597"/>
      <c r="J955" s="597"/>
      <c r="K955" s="597"/>
      <c r="L955" s="597"/>
      <c r="M955" s="597"/>
      <c r="N955" s="597"/>
      <c r="O955" s="597"/>
      <c r="P955" s="597"/>
      <c r="Q955" s="597"/>
      <c r="R955" s="597"/>
      <c r="S955" s="597"/>
      <c r="T955" s="592"/>
      <c r="U955" s="592"/>
      <c r="V955" s="592"/>
      <c r="W955" s="592"/>
      <c r="X955" s="592"/>
      <c r="Y955" s="592"/>
      <c r="Z955" s="592"/>
      <c r="AA955" s="592"/>
      <c r="AB955" s="592"/>
      <c r="AC955" s="592"/>
      <c r="AD955" s="592"/>
      <c r="AE955" s="592"/>
      <c r="AF955" s="592"/>
      <c r="AG955" s="592"/>
      <c r="AH955" s="592"/>
      <c r="AI955" s="592"/>
      <c r="AJ955" s="592"/>
      <c r="AK955" s="592"/>
      <c r="AL955" s="592"/>
      <c r="AM955" s="592"/>
      <c r="AN955" s="592"/>
      <c r="AO955" s="593"/>
    </row>
    <row r="956" spans="2:41" ht="12.75" customHeight="1">
      <c r="B956" s="597"/>
      <c r="C956" s="597"/>
      <c r="D956" s="597"/>
      <c r="E956" s="597"/>
      <c r="F956" s="597"/>
      <c r="G956" s="597"/>
      <c r="H956" s="597"/>
      <c r="I956" s="597"/>
      <c r="J956" s="597"/>
      <c r="K956" s="597"/>
      <c r="L956" s="597"/>
      <c r="M956" s="597"/>
      <c r="N956" s="597"/>
      <c r="O956" s="597"/>
      <c r="P956" s="597"/>
      <c r="Q956" s="597"/>
      <c r="R956" s="597"/>
      <c r="S956" s="597"/>
      <c r="T956" s="592"/>
      <c r="U956" s="592"/>
      <c r="V956" s="592"/>
      <c r="W956" s="592"/>
      <c r="X956" s="592"/>
      <c r="Y956" s="592"/>
      <c r="Z956" s="592"/>
      <c r="AA956" s="592"/>
      <c r="AB956" s="592"/>
      <c r="AC956" s="592"/>
      <c r="AD956" s="592"/>
      <c r="AE956" s="592"/>
      <c r="AF956" s="592"/>
      <c r="AG956" s="592"/>
      <c r="AH956" s="592"/>
      <c r="AI956" s="592"/>
      <c r="AJ956" s="592"/>
      <c r="AK956" s="592"/>
      <c r="AL956" s="592"/>
      <c r="AM956" s="592"/>
      <c r="AN956" s="592"/>
      <c r="AO956" s="593"/>
    </row>
    <row r="957" spans="2:41" ht="12.75" customHeight="1">
      <c r="B957" s="597"/>
      <c r="C957" s="597"/>
      <c r="D957" s="597"/>
      <c r="E957" s="597"/>
      <c r="F957" s="597"/>
      <c r="G957" s="597"/>
      <c r="H957" s="597"/>
      <c r="I957" s="597"/>
      <c r="J957" s="597"/>
      <c r="K957" s="597"/>
      <c r="L957" s="597"/>
      <c r="M957" s="597"/>
      <c r="N957" s="597"/>
      <c r="O957" s="597"/>
      <c r="P957" s="597"/>
      <c r="Q957" s="597"/>
      <c r="R957" s="597"/>
      <c r="S957" s="597"/>
      <c r="T957" s="592"/>
      <c r="U957" s="592"/>
      <c r="V957" s="592"/>
      <c r="W957" s="592"/>
      <c r="X957" s="592"/>
      <c r="Y957" s="592"/>
      <c r="Z957" s="592"/>
      <c r="AA957" s="592"/>
      <c r="AB957" s="592"/>
      <c r="AC957" s="592"/>
      <c r="AD957" s="592"/>
      <c r="AE957" s="592"/>
      <c r="AF957" s="592"/>
      <c r="AG957" s="592"/>
      <c r="AH957" s="592"/>
      <c r="AI957" s="592"/>
      <c r="AJ957" s="592"/>
      <c r="AK957" s="592"/>
      <c r="AL957" s="592"/>
      <c r="AM957" s="592"/>
      <c r="AN957" s="592"/>
      <c r="AO957" s="593"/>
    </row>
    <row r="958" spans="2:41" ht="12.75" customHeight="1">
      <c r="B958" s="597"/>
      <c r="C958" s="597"/>
      <c r="D958" s="597"/>
      <c r="E958" s="597"/>
      <c r="F958" s="597"/>
      <c r="G958" s="597"/>
      <c r="H958" s="597"/>
      <c r="I958" s="597"/>
      <c r="J958" s="597"/>
      <c r="K958" s="597"/>
      <c r="L958" s="597"/>
      <c r="M958" s="597"/>
      <c r="N958" s="597"/>
      <c r="O958" s="597"/>
      <c r="P958" s="597"/>
      <c r="Q958" s="597"/>
      <c r="R958" s="597"/>
      <c r="S958" s="597"/>
      <c r="T958" s="592"/>
      <c r="U958" s="592"/>
      <c r="V958" s="592"/>
      <c r="W958" s="592"/>
      <c r="X958" s="592"/>
      <c r="Y958" s="592"/>
      <c r="Z958" s="592"/>
      <c r="AA958" s="592"/>
      <c r="AB958" s="592"/>
      <c r="AC958" s="592"/>
      <c r="AD958" s="592"/>
      <c r="AE958" s="592"/>
      <c r="AF958" s="592"/>
      <c r="AG958" s="592"/>
      <c r="AH958" s="592"/>
      <c r="AI958" s="592"/>
      <c r="AJ958" s="592"/>
      <c r="AK958" s="592"/>
      <c r="AL958" s="592"/>
      <c r="AM958" s="592"/>
      <c r="AN958" s="592"/>
      <c r="AO958" s="593"/>
    </row>
    <row r="959" spans="2:41" ht="12.75" customHeight="1">
      <c r="B959" s="597"/>
      <c r="C959" s="597"/>
      <c r="D959" s="597"/>
      <c r="E959" s="597"/>
      <c r="F959" s="597"/>
      <c r="G959" s="597"/>
      <c r="H959" s="597"/>
      <c r="I959" s="597"/>
      <c r="J959" s="597"/>
      <c r="K959" s="597"/>
      <c r="L959" s="597"/>
      <c r="M959" s="597"/>
      <c r="N959" s="597"/>
      <c r="O959" s="597"/>
      <c r="P959" s="597"/>
      <c r="Q959" s="597"/>
      <c r="R959" s="597"/>
      <c r="S959" s="597"/>
      <c r="T959" s="592"/>
      <c r="U959" s="592"/>
      <c r="V959" s="592"/>
      <c r="W959" s="592"/>
      <c r="X959" s="592"/>
      <c r="Y959" s="592"/>
      <c r="Z959" s="592"/>
      <c r="AA959" s="592"/>
      <c r="AB959" s="592"/>
      <c r="AC959" s="592"/>
      <c r="AD959" s="592"/>
      <c r="AE959" s="592"/>
      <c r="AF959" s="592"/>
      <c r="AG959" s="592"/>
      <c r="AH959" s="592"/>
      <c r="AI959" s="592"/>
      <c r="AJ959" s="592"/>
      <c r="AK959" s="592"/>
      <c r="AL959" s="592"/>
      <c r="AM959" s="592"/>
      <c r="AN959" s="592"/>
      <c r="AO959" s="593"/>
    </row>
    <row r="960" spans="2:41" ht="12.75" customHeight="1">
      <c r="B960" s="597"/>
      <c r="C960" s="597"/>
      <c r="D960" s="597"/>
      <c r="E960" s="597"/>
      <c r="F960" s="597"/>
      <c r="G960" s="597"/>
      <c r="H960" s="597"/>
      <c r="I960" s="597"/>
      <c r="J960" s="597"/>
      <c r="K960" s="597"/>
      <c r="L960" s="597"/>
      <c r="M960" s="597"/>
      <c r="N960" s="597"/>
      <c r="O960" s="597"/>
      <c r="P960" s="597"/>
      <c r="Q960" s="597"/>
      <c r="R960" s="597"/>
      <c r="S960" s="597"/>
      <c r="T960" s="592"/>
      <c r="U960" s="592"/>
      <c r="V960" s="592"/>
      <c r="W960" s="592"/>
      <c r="X960" s="592"/>
      <c r="Y960" s="592"/>
      <c r="Z960" s="592"/>
      <c r="AA960" s="592"/>
      <c r="AB960" s="592"/>
      <c r="AC960" s="592"/>
      <c r="AD960" s="592"/>
      <c r="AE960" s="592"/>
      <c r="AF960" s="592"/>
      <c r="AG960" s="592"/>
      <c r="AH960" s="592"/>
      <c r="AI960" s="592"/>
      <c r="AJ960" s="592"/>
      <c r="AK960" s="592"/>
      <c r="AL960" s="592"/>
      <c r="AM960" s="592"/>
      <c r="AN960" s="592"/>
      <c r="AO960" s="593"/>
    </row>
    <row r="961" spans="2:41" ht="12.75" customHeight="1">
      <c r="B961" s="597"/>
      <c r="C961" s="597"/>
      <c r="D961" s="597"/>
      <c r="E961" s="597"/>
      <c r="F961" s="597"/>
      <c r="G961" s="597"/>
      <c r="H961" s="597"/>
      <c r="I961" s="597"/>
      <c r="J961" s="597"/>
      <c r="K961" s="597"/>
      <c r="L961" s="597"/>
      <c r="M961" s="597"/>
      <c r="N961" s="597"/>
      <c r="O961" s="597"/>
      <c r="P961" s="597"/>
      <c r="Q961" s="597"/>
      <c r="R961" s="597"/>
      <c r="S961" s="597"/>
      <c r="T961" s="592"/>
      <c r="U961" s="592"/>
      <c r="V961" s="592"/>
      <c r="W961" s="592"/>
      <c r="X961" s="592"/>
      <c r="Y961" s="592"/>
      <c r="Z961" s="592"/>
      <c r="AA961" s="592"/>
      <c r="AB961" s="592"/>
      <c r="AC961" s="592"/>
      <c r="AD961" s="592"/>
      <c r="AE961" s="592"/>
      <c r="AF961" s="592"/>
      <c r="AG961" s="592"/>
      <c r="AH961" s="592"/>
      <c r="AI961" s="592"/>
      <c r="AJ961" s="592"/>
      <c r="AK961" s="592"/>
      <c r="AL961" s="592"/>
      <c r="AM961" s="592"/>
      <c r="AN961" s="592"/>
      <c r="AO961" s="593"/>
    </row>
    <row r="962" spans="2:41" ht="12.75" customHeight="1">
      <c r="B962" s="597"/>
      <c r="C962" s="597"/>
      <c r="D962" s="597"/>
      <c r="E962" s="597"/>
      <c r="F962" s="597"/>
      <c r="G962" s="597"/>
      <c r="H962" s="597"/>
      <c r="I962" s="597"/>
      <c r="J962" s="597"/>
      <c r="K962" s="597"/>
      <c r="L962" s="597"/>
      <c r="M962" s="597"/>
      <c r="N962" s="597"/>
      <c r="O962" s="597"/>
      <c r="P962" s="597"/>
      <c r="Q962" s="597"/>
      <c r="R962" s="597"/>
      <c r="S962" s="597"/>
      <c r="T962" s="592"/>
      <c r="U962" s="592"/>
      <c r="V962" s="592"/>
      <c r="W962" s="592"/>
      <c r="X962" s="592"/>
      <c r="Y962" s="592"/>
      <c r="Z962" s="592"/>
      <c r="AA962" s="592"/>
      <c r="AB962" s="592"/>
      <c r="AC962" s="592"/>
      <c r="AD962" s="592"/>
      <c r="AE962" s="592"/>
      <c r="AF962" s="592"/>
      <c r="AG962" s="592"/>
      <c r="AH962" s="592"/>
      <c r="AI962" s="592"/>
      <c r="AJ962" s="592"/>
      <c r="AK962" s="592"/>
      <c r="AL962" s="592"/>
      <c r="AM962" s="592"/>
      <c r="AN962" s="592"/>
      <c r="AO962" s="593"/>
    </row>
    <row r="963" spans="2:41" ht="12.75" customHeight="1">
      <c r="B963" s="597"/>
      <c r="C963" s="597"/>
      <c r="D963" s="597"/>
      <c r="E963" s="597"/>
      <c r="F963" s="597"/>
      <c r="G963" s="597"/>
      <c r="H963" s="597"/>
      <c r="I963" s="597"/>
      <c r="J963" s="597"/>
      <c r="K963" s="597"/>
      <c r="L963" s="597"/>
      <c r="M963" s="597"/>
      <c r="N963" s="597"/>
      <c r="O963" s="597"/>
      <c r="P963" s="597"/>
      <c r="Q963" s="597"/>
      <c r="R963" s="597"/>
      <c r="S963" s="597"/>
      <c r="T963" s="592"/>
      <c r="U963" s="592"/>
      <c r="V963" s="592"/>
      <c r="W963" s="592"/>
      <c r="X963" s="592"/>
      <c r="Y963" s="592"/>
      <c r="Z963" s="592"/>
      <c r="AA963" s="592"/>
      <c r="AB963" s="592"/>
      <c r="AC963" s="592"/>
      <c r="AD963" s="592"/>
      <c r="AE963" s="592"/>
      <c r="AF963" s="592"/>
      <c r="AG963" s="592"/>
      <c r="AH963" s="592"/>
      <c r="AI963" s="592"/>
      <c r="AJ963" s="592"/>
      <c r="AK963" s="592"/>
      <c r="AL963" s="592"/>
      <c r="AM963" s="592"/>
      <c r="AN963" s="592"/>
      <c r="AO963" s="593"/>
    </row>
    <row r="964" spans="2:41" ht="12.75" customHeight="1">
      <c r="B964" s="597"/>
      <c r="C964" s="597"/>
      <c r="D964" s="597"/>
      <c r="E964" s="597"/>
      <c r="F964" s="597"/>
      <c r="G964" s="597"/>
      <c r="H964" s="597"/>
      <c r="I964" s="597"/>
      <c r="J964" s="597"/>
      <c r="K964" s="597"/>
      <c r="L964" s="597"/>
      <c r="M964" s="597"/>
      <c r="N964" s="597"/>
      <c r="O964" s="597"/>
      <c r="P964" s="597"/>
      <c r="Q964" s="597"/>
      <c r="R964" s="597"/>
      <c r="S964" s="597"/>
      <c r="T964" s="592"/>
      <c r="U964" s="592"/>
      <c r="V964" s="592"/>
      <c r="W964" s="592"/>
      <c r="X964" s="592"/>
      <c r="Y964" s="592"/>
      <c r="Z964" s="592"/>
      <c r="AA964" s="592"/>
      <c r="AB964" s="592"/>
      <c r="AC964" s="592"/>
      <c r="AD964" s="592"/>
      <c r="AE964" s="592"/>
      <c r="AF964" s="592"/>
      <c r="AG964" s="592"/>
      <c r="AH964" s="592"/>
      <c r="AI964" s="592"/>
      <c r="AJ964" s="592"/>
      <c r="AK964" s="592"/>
      <c r="AL964" s="592"/>
      <c r="AM964" s="592"/>
      <c r="AN964" s="592"/>
      <c r="AO964" s="593"/>
    </row>
    <row r="965" spans="2:41" ht="12.75" customHeight="1">
      <c r="B965" s="597"/>
      <c r="C965" s="597"/>
      <c r="D965" s="597"/>
      <c r="E965" s="597"/>
      <c r="F965" s="597"/>
      <c r="G965" s="597"/>
      <c r="H965" s="597"/>
      <c r="I965" s="597"/>
      <c r="J965" s="597"/>
      <c r="K965" s="597"/>
      <c r="L965" s="597"/>
      <c r="M965" s="597"/>
      <c r="N965" s="597"/>
      <c r="O965" s="597"/>
      <c r="P965" s="597"/>
      <c r="Q965" s="597"/>
      <c r="R965" s="597"/>
      <c r="S965" s="597"/>
      <c r="T965" s="592"/>
      <c r="U965" s="592"/>
      <c r="V965" s="592"/>
      <c r="W965" s="592"/>
      <c r="X965" s="592"/>
      <c r="Y965" s="592"/>
      <c r="Z965" s="592"/>
      <c r="AA965" s="592"/>
      <c r="AB965" s="592"/>
      <c r="AC965" s="592"/>
      <c r="AD965" s="592"/>
      <c r="AE965" s="592"/>
      <c r="AF965" s="592"/>
      <c r="AG965" s="592"/>
      <c r="AH965" s="592"/>
      <c r="AI965" s="592"/>
      <c r="AJ965" s="592"/>
      <c r="AK965" s="592"/>
      <c r="AL965" s="592"/>
      <c r="AM965" s="592"/>
      <c r="AN965" s="592"/>
      <c r="AO965" s="593"/>
    </row>
    <row r="966" spans="2:41" ht="12.75" customHeight="1">
      <c r="B966" s="597"/>
      <c r="C966" s="597"/>
      <c r="D966" s="597"/>
      <c r="E966" s="597"/>
      <c r="F966" s="597"/>
      <c r="G966" s="597"/>
      <c r="H966" s="597"/>
      <c r="I966" s="597"/>
      <c r="J966" s="597"/>
      <c r="K966" s="597"/>
      <c r="L966" s="597"/>
      <c r="M966" s="597"/>
      <c r="N966" s="597"/>
      <c r="O966" s="597"/>
      <c r="P966" s="597"/>
      <c r="Q966" s="597"/>
      <c r="R966" s="597"/>
      <c r="S966" s="597"/>
      <c r="T966" s="592"/>
      <c r="U966" s="592"/>
      <c r="V966" s="592"/>
      <c r="W966" s="592"/>
      <c r="X966" s="592"/>
      <c r="Y966" s="592"/>
      <c r="Z966" s="592"/>
      <c r="AA966" s="592"/>
      <c r="AB966" s="592"/>
      <c r="AC966" s="592"/>
      <c r="AD966" s="592"/>
      <c r="AE966" s="592"/>
      <c r="AF966" s="592"/>
      <c r="AG966" s="592"/>
      <c r="AH966" s="592"/>
      <c r="AI966" s="592"/>
      <c r="AJ966" s="592"/>
      <c r="AK966" s="592"/>
      <c r="AL966" s="592"/>
      <c r="AM966" s="592"/>
      <c r="AN966" s="592"/>
      <c r="AO966" s="593"/>
    </row>
    <row r="967" spans="2:41" ht="12.75" customHeight="1">
      <c r="B967" s="597"/>
      <c r="C967" s="597"/>
      <c r="D967" s="597"/>
      <c r="E967" s="597"/>
      <c r="F967" s="597"/>
      <c r="G967" s="597"/>
      <c r="H967" s="597"/>
      <c r="I967" s="597"/>
      <c r="J967" s="597"/>
      <c r="K967" s="597"/>
      <c r="L967" s="597"/>
      <c r="M967" s="597"/>
      <c r="N967" s="597"/>
      <c r="O967" s="597"/>
      <c r="P967" s="597"/>
      <c r="Q967" s="597"/>
      <c r="R967" s="597"/>
      <c r="S967" s="597"/>
      <c r="T967" s="592"/>
      <c r="U967" s="592"/>
      <c r="V967" s="592"/>
      <c r="W967" s="592"/>
      <c r="X967" s="592"/>
      <c r="Y967" s="592"/>
      <c r="Z967" s="592"/>
      <c r="AA967" s="592"/>
      <c r="AB967" s="592"/>
      <c r="AC967" s="592"/>
      <c r="AD967" s="592"/>
      <c r="AE967" s="592"/>
      <c r="AF967" s="592"/>
      <c r="AG967" s="592"/>
      <c r="AH967" s="592"/>
      <c r="AI967" s="592"/>
      <c r="AJ967" s="592"/>
      <c r="AK967" s="592"/>
      <c r="AL967" s="592"/>
      <c r="AM967" s="592"/>
      <c r="AN967" s="592"/>
      <c r="AO967" s="593"/>
    </row>
    <row r="968" spans="2:41" ht="12.75" customHeight="1">
      <c r="B968" s="597"/>
      <c r="C968" s="597"/>
      <c r="D968" s="597"/>
      <c r="E968" s="597"/>
      <c r="F968" s="597"/>
      <c r="G968" s="597"/>
      <c r="H968" s="597"/>
      <c r="I968" s="597"/>
      <c r="J968" s="597"/>
      <c r="K968" s="597"/>
      <c r="L968" s="597"/>
      <c r="M968" s="597"/>
      <c r="N968" s="597"/>
      <c r="O968" s="597"/>
      <c r="P968" s="597"/>
      <c r="Q968" s="597"/>
      <c r="R968" s="597"/>
      <c r="S968" s="597"/>
      <c r="T968" s="592"/>
      <c r="U968" s="592"/>
      <c r="V968" s="592"/>
      <c r="W968" s="592"/>
      <c r="X968" s="592"/>
      <c r="Y968" s="592"/>
      <c r="Z968" s="592"/>
      <c r="AA968" s="592"/>
      <c r="AB968" s="592"/>
      <c r="AC968" s="592"/>
      <c r="AD968" s="592"/>
      <c r="AE968" s="592"/>
      <c r="AF968" s="592"/>
      <c r="AG968" s="592"/>
      <c r="AH968" s="592"/>
      <c r="AI968" s="592"/>
      <c r="AJ968" s="592"/>
      <c r="AK968" s="592"/>
      <c r="AL968" s="592"/>
      <c r="AM968" s="592"/>
      <c r="AN968" s="592"/>
      <c r="AO968" s="593"/>
    </row>
    <row r="969" spans="2:41" ht="12.75" customHeight="1">
      <c r="B969" s="597"/>
      <c r="C969" s="597"/>
      <c r="D969" s="597"/>
      <c r="E969" s="597"/>
      <c r="F969" s="597"/>
      <c r="G969" s="597"/>
      <c r="H969" s="597"/>
      <c r="I969" s="597"/>
      <c r="J969" s="597"/>
      <c r="K969" s="597"/>
      <c r="L969" s="597"/>
      <c r="M969" s="597"/>
      <c r="N969" s="597"/>
      <c r="O969" s="597"/>
      <c r="P969" s="597"/>
      <c r="Q969" s="597"/>
      <c r="R969" s="597"/>
      <c r="S969" s="597"/>
      <c r="T969" s="592"/>
      <c r="U969" s="592"/>
      <c r="V969" s="592"/>
      <c r="W969" s="592"/>
      <c r="X969" s="592"/>
      <c r="Y969" s="592"/>
      <c r="Z969" s="592"/>
      <c r="AA969" s="592"/>
      <c r="AB969" s="592"/>
      <c r="AC969" s="592"/>
      <c r="AD969" s="592"/>
      <c r="AE969" s="592"/>
      <c r="AF969" s="592"/>
      <c r="AG969" s="592"/>
      <c r="AH969" s="592"/>
      <c r="AI969" s="592"/>
      <c r="AJ969" s="592"/>
      <c r="AK969" s="592"/>
      <c r="AL969" s="592"/>
      <c r="AM969" s="592"/>
      <c r="AN969" s="592"/>
      <c r="AO969" s="593"/>
    </row>
    <row r="970" spans="2:41" ht="12.75" customHeight="1">
      <c r="B970" s="597"/>
      <c r="C970" s="597"/>
      <c r="D970" s="597"/>
      <c r="E970" s="597"/>
      <c r="F970" s="597"/>
      <c r="G970" s="597"/>
      <c r="H970" s="597"/>
      <c r="I970" s="597"/>
      <c r="J970" s="597"/>
      <c r="K970" s="597"/>
      <c r="L970" s="597"/>
      <c r="M970" s="597"/>
      <c r="N970" s="597"/>
      <c r="O970" s="597"/>
      <c r="P970" s="597"/>
      <c r="Q970" s="597"/>
      <c r="R970" s="597"/>
      <c r="S970" s="597"/>
      <c r="T970" s="592"/>
      <c r="U970" s="592"/>
      <c r="V970" s="592"/>
      <c r="W970" s="592"/>
      <c r="X970" s="592"/>
      <c r="Y970" s="592"/>
      <c r="Z970" s="592"/>
      <c r="AA970" s="592"/>
      <c r="AB970" s="592"/>
      <c r="AC970" s="592"/>
      <c r="AD970" s="592"/>
      <c r="AE970" s="592"/>
      <c r="AF970" s="592"/>
      <c r="AG970" s="592"/>
      <c r="AH970" s="592"/>
      <c r="AI970" s="592"/>
      <c r="AJ970" s="592"/>
      <c r="AK970" s="592"/>
      <c r="AL970" s="592"/>
      <c r="AM970" s="592"/>
      <c r="AN970" s="592"/>
      <c r="AO970" s="593"/>
    </row>
    <row r="971" spans="2:41" ht="12.75" customHeight="1">
      <c r="B971" s="597"/>
      <c r="C971" s="597"/>
      <c r="D971" s="597"/>
      <c r="E971" s="597"/>
      <c r="F971" s="597"/>
      <c r="G971" s="597"/>
      <c r="H971" s="597"/>
      <c r="I971" s="597"/>
      <c r="J971" s="597"/>
      <c r="K971" s="597"/>
      <c r="L971" s="597"/>
      <c r="M971" s="597"/>
      <c r="N971" s="597"/>
      <c r="O971" s="597"/>
      <c r="P971" s="597"/>
      <c r="Q971" s="597"/>
      <c r="R971" s="597"/>
      <c r="S971" s="597"/>
      <c r="T971" s="592"/>
      <c r="U971" s="592"/>
      <c r="V971" s="592"/>
      <c r="W971" s="592"/>
      <c r="X971" s="592"/>
      <c r="Y971" s="592"/>
      <c r="Z971" s="592"/>
      <c r="AA971" s="592"/>
      <c r="AB971" s="592"/>
      <c r="AC971" s="592"/>
      <c r="AD971" s="592"/>
      <c r="AE971" s="592"/>
      <c r="AF971" s="592"/>
      <c r="AG971" s="592"/>
      <c r="AH971" s="592"/>
      <c r="AI971" s="592"/>
      <c r="AJ971" s="592"/>
      <c r="AK971" s="592"/>
      <c r="AL971" s="592"/>
      <c r="AM971" s="592"/>
      <c r="AN971" s="592"/>
      <c r="AO971" s="593"/>
    </row>
    <row r="972" spans="2:41" ht="12.75" customHeight="1">
      <c r="B972" s="597"/>
      <c r="C972" s="597"/>
      <c r="D972" s="597"/>
      <c r="E972" s="597"/>
      <c r="F972" s="597"/>
      <c r="G972" s="597"/>
      <c r="H972" s="597"/>
      <c r="I972" s="597"/>
      <c r="J972" s="597"/>
      <c r="K972" s="597"/>
      <c r="L972" s="597"/>
      <c r="M972" s="597"/>
      <c r="N972" s="597"/>
      <c r="O972" s="597"/>
      <c r="P972" s="597"/>
      <c r="Q972" s="597"/>
      <c r="R972" s="597"/>
      <c r="S972" s="597"/>
      <c r="T972" s="592"/>
      <c r="U972" s="592"/>
      <c r="V972" s="592"/>
      <c r="W972" s="592"/>
      <c r="X972" s="592"/>
      <c r="Y972" s="592"/>
      <c r="Z972" s="592"/>
      <c r="AA972" s="592"/>
      <c r="AB972" s="592"/>
      <c r="AC972" s="592"/>
      <c r="AD972" s="592"/>
      <c r="AE972" s="592"/>
      <c r="AF972" s="592"/>
      <c r="AG972" s="592"/>
      <c r="AH972" s="592"/>
      <c r="AI972" s="592"/>
      <c r="AJ972" s="592"/>
      <c r="AK972" s="592"/>
      <c r="AL972" s="592"/>
      <c r="AM972" s="592"/>
      <c r="AN972" s="592"/>
      <c r="AO972" s="593"/>
    </row>
    <row r="973" spans="2:41" ht="12.75" customHeight="1">
      <c r="B973" s="597"/>
      <c r="C973" s="597"/>
      <c r="D973" s="597"/>
      <c r="E973" s="597"/>
      <c r="F973" s="597"/>
      <c r="G973" s="597"/>
      <c r="H973" s="597"/>
      <c r="I973" s="597"/>
      <c r="J973" s="597"/>
      <c r="K973" s="597"/>
      <c r="L973" s="597"/>
      <c r="M973" s="597"/>
      <c r="N973" s="597"/>
      <c r="O973" s="597"/>
      <c r="P973" s="597"/>
      <c r="Q973" s="597"/>
      <c r="R973" s="597"/>
      <c r="S973" s="597"/>
      <c r="T973" s="592"/>
      <c r="U973" s="592"/>
      <c r="V973" s="592"/>
      <c r="W973" s="592"/>
      <c r="X973" s="592"/>
      <c r="Y973" s="592"/>
      <c r="Z973" s="592"/>
      <c r="AA973" s="592"/>
      <c r="AB973" s="592"/>
      <c r="AC973" s="592"/>
      <c r="AD973" s="592"/>
      <c r="AE973" s="592"/>
      <c r="AF973" s="592"/>
      <c r="AG973" s="592"/>
      <c r="AH973" s="592"/>
      <c r="AI973" s="592"/>
      <c r="AJ973" s="592"/>
      <c r="AK973" s="592"/>
      <c r="AL973" s="592"/>
      <c r="AM973" s="592"/>
      <c r="AN973" s="592"/>
      <c r="AO973" s="593"/>
    </row>
    <row r="974" spans="2:41" ht="12.75" customHeight="1">
      <c r="B974" s="597"/>
      <c r="C974" s="597"/>
      <c r="D974" s="597"/>
      <c r="E974" s="597"/>
      <c r="F974" s="597"/>
      <c r="G974" s="597"/>
      <c r="H974" s="597"/>
      <c r="I974" s="597"/>
      <c r="J974" s="597"/>
      <c r="K974" s="597"/>
      <c r="L974" s="597"/>
      <c r="M974" s="597"/>
      <c r="N974" s="597"/>
      <c r="O974" s="597"/>
      <c r="P974" s="597"/>
      <c r="Q974" s="597"/>
      <c r="R974" s="597"/>
      <c r="S974" s="597"/>
      <c r="T974" s="592"/>
      <c r="U974" s="592"/>
      <c r="V974" s="592"/>
      <c r="W974" s="592"/>
      <c r="X974" s="592"/>
      <c r="Y974" s="592"/>
      <c r="Z974" s="592"/>
      <c r="AA974" s="592"/>
      <c r="AB974" s="592"/>
      <c r="AC974" s="592"/>
      <c r="AD974" s="592"/>
      <c r="AE974" s="592"/>
      <c r="AF974" s="592"/>
      <c r="AG974" s="592"/>
      <c r="AH974" s="592"/>
      <c r="AI974" s="592"/>
      <c r="AJ974" s="592"/>
      <c r="AK974" s="592"/>
      <c r="AL974" s="592"/>
      <c r="AM974" s="592"/>
      <c r="AN974" s="592"/>
      <c r="AO974" s="593"/>
    </row>
    <row r="975" spans="2:41" ht="12.75" customHeight="1">
      <c r="B975" s="597"/>
      <c r="C975" s="597"/>
      <c r="D975" s="597"/>
      <c r="E975" s="597"/>
      <c r="F975" s="597"/>
      <c r="G975" s="597"/>
      <c r="H975" s="597"/>
      <c r="I975" s="597"/>
      <c r="J975" s="597"/>
      <c r="K975" s="597"/>
      <c r="L975" s="597"/>
      <c r="M975" s="597"/>
      <c r="N975" s="597"/>
      <c r="O975" s="597"/>
      <c r="P975" s="597"/>
      <c r="Q975" s="597"/>
      <c r="R975" s="597"/>
      <c r="S975" s="597"/>
      <c r="T975" s="592"/>
      <c r="U975" s="592"/>
      <c r="V975" s="592"/>
      <c r="W975" s="592"/>
      <c r="X975" s="592"/>
      <c r="Y975" s="592"/>
      <c r="Z975" s="592"/>
      <c r="AA975" s="592"/>
      <c r="AB975" s="592"/>
      <c r="AC975" s="592"/>
      <c r="AD975" s="592"/>
      <c r="AE975" s="592"/>
      <c r="AF975" s="592"/>
      <c r="AG975" s="592"/>
      <c r="AH975" s="592"/>
      <c r="AI975" s="592"/>
      <c r="AJ975" s="592"/>
      <c r="AK975" s="592"/>
      <c r="AL975" s="592"/>
      <c r="AM975" s="592"/>
      <c r="AN975" s="592"/>
      <c r="AO975" s="593"/>
    </row>
    <row r="976" spans="2:41" ht="12.75" customHeight="1">
      <c r="B976" s="597"/>
      <c r="C976" s="597"/>
      <c r="D976" s="597"/>
      <c r="E976" s="597"/>
      <c r="F976" s="597"/>
      <c r="G976" s="597"/>
      <c r="H976" s="597"/>
      <c r="I976" s="597"/>
      <c r="J976" s="597"/>
      <c r="K976" s="597"/>
      <c r="L976" s="597"/>
      <c r="M976" s="597"/>
      <c r="N976" s="597"/>
      <c r="O976" s="597"/>
      <c r="P976" s="597"/>
      <c r="Q976" s="597"/>
      <c r="R976" s="597"/>
      <c r="S976" s="597"/>
      <c r="T976" s="592"/>
      <c r="U976" s="592"/>
      <c r="V976" s="592"/>
      <c r="W976" s="592"/>
      <c r="X976" s="592"/>
      <c r="Y976" s="592"/>
      <c r="Z976" s="592"/>
      <c r="AA976" s="592"/>
      <c r="AB976" s="592"/>
      <c r="AC976" s="592"/>
      <c r="AD976" s="592"/>
      <c r="AE976" s="592"/>
      <c r="AF976" s="592"/>
      <c r="AG976" s="592"/>
      <c r="AH976" s="592"/>
      <c r="AI976" s="592"/>
      <c r="AJ976" s="592"/>
      <c r="AK976" s="592"/>
      <c r="AL976" s="592"/>
      <c r="AM976" s="592"/>
      <c r="AN976" s="592"/>
      <c r="AO976" s="593"/>
    </row>
    <row r="977" spans="2:41" ht="12.75" customHeight="1">
      <c r="B977" s="597"/>
      <c r="C977" s="597"/>
      <c r="D977" s="597"/>
      <c r="E977" s="597"/>
      <c r="F977" s="597"/>
      <c r="G977" s="597"/>
      <c r="H977" s="597"/>
      <c r="I977" s="597"/>
      <c r="J977" s="597"/>
      <c r="K977" s="597"/>
      <c r="L977" s="597"/>
      <c r="M977" s="597"/>
      <c r="N977" s="597"/>
      <c r="O977" s="597"/>
      <c r="P977" s="597"/>
      <c r="Q977" s="597"/>
      <c r="R977" s="597"/>
      <c r="S977" s="597"/>
      <c r="T977" s="592"/>
      <c r="U977" s="592"/>
      <c r="V977" s="592"/>
      <c r="W977" s="592"/>
      <c r="X977" s="592"/>
      <c r="Y977" s="592"/>
      <c r="Z977" s="592"/>
      <c r="AA977" s="592"/>
      <c r="AB977" s="592"/>
      <c r="AC977" s="592"/>
      <c r="AD977" s="592"/>
      <c r="AE977" s="592"/>
      <c r="AF977" s="592"/>
      <c r="AG977" s="592"/>
      <c r="AH977" s="592"/>
      <c r="AI977" s="592"/>
      <c r="AJ977" s="592"/>
      <c r="AK977" s="592"/>
      <c r="AL977" s="592"/>
      <c r="AM977" s="592"/>
      <c r="AN977" s="592"/>
      <c r="AO977" s="593"/>
    </row>
    <row r="978" spans="2:41" ht="12.75" customHeight="1">
      <c r="B978" s="597"/>
      <c r="C978" s="597"/>
      <c r="D978" s="597"/>
      <c r="E978" s="597"/>
      <c r="F978" s="597"/>
      <c r="G978" s="597"/>
      <c r="H978" s="597"/>
      <c r="I978" s="597"/>
      <c r="J978" s="597"/>
      <c r="K978" s="597"/>
      <c r="L978" s="597"/>
      <c r="M978" s="597"/>
      <c r="N978" s="597"/>
      <c r="O978" s="597"/>
      <c r="P978" s="597"/>
      <c r="Q978" s="597"/>
      <c r="R978" s="597"/>
      <c r="S978" s="597"/>
      <c r="T978" s="592"/>
      <c r="U978" s="592"/>
      <c r="V978" s="592"/>
      <c r="W978" s="592"/>
      <c r="X978" s="592"/>
      <c r="Y978" s="592"/>
      <c r="Z978" s="592"/>
      <c r="AA978" s="592"/>
      <c r="AB978" s="592"/>
      <c r="AC978" s="592"/>
      <c r="AD978" s="592"/>
      <c r="AE978" s="592"/>
      <c r="AF978" s="592"/>
      <c r="AG978" s="592"/>
      <c r="AH978" s="592"/>
      <c r="AI978" s="592"/>
      <c r="AJ978" s="592"/>
      <c r="AK978" s="592"/>
      <c r="AL978" s="592"/>
      <c r="AM978" s="592"/>
      <c r="AN978" s="592"/>
      <c r="AO978" s="593"/>
    </row>
    <row r="979" spans="2:41" ht="12.75" customHeight="1">
      <c r="B979" s="597"/>
      <c r="C979" s="597"/>
      <c r="D979" s="597"/>
      <c r="E979" s="597"/>
      <c r="F979" s="597"/>
      <c r="G979" s="597"/>
      <c r="H979" s="597"/>
      <c r="I979" s="597"/>
      <c r="J979" s="597"/>
      <c r="K979" s="597"/>
      <c r="L979" s="597"/>
      <c r="M979" s="597"/>
      <c r="N979" s="597"/>
      <c r="O979" s="597"/>
      <c r="P979" s="597"/>
      <c r="Q979" s="597"/>
      <c r="R979" s="597"/>
      <c r="S979" s="597"/>
      <c r="T979" s="592"/>
      <c r="U979" s="592"/>
      <c r="V979" s="592"/>
      <c r="W979" s="592"/>
      <c r="X979" s="592"/>
      <c r="Y979" s="592"/>
      <c r="Z979" s="592"/>
      <c r="AA979" s="592"/>
      <c r="AB979" s="592"/>
      <c r="AC979" s="592"/>
      <c r="AD979" s="592"/>
      <c r="AE979" s="592"/>
      <c r="AF979" s="592"/>
      <c r="AG979" s="592"/>
      <c r="AH979" s="592"/>
      <c r="AI979" s="592"/>
      <c r="AJ979" s="592"/>
      <c r="AK979" s="592"/>
      <c r="AL979" s="592"/>
      <c r="AM979" s="592"/>
      <c r="AN979" s="592"/>
      <c r="AO979" s="593"/>
    </row>
    <row r="980" spans="2:41" ht="12.75" customHeight="1">
      <c r="B980" s="597"/>
      <c r="C980" s="597"/>
      <c r="D980" s="597"/>
      <c r="E980" s="597"/>
      <c r="F980" s="597"/>
      <c r="G980" s="597"/>
      <c r="H980" s="597"/>
      <c r="I980" s="597"/>
      <c r="J980" s="597"/>
      <c r="K980" s="597"/>
      <c r="L980" s="597"/>
      <c r="M980" s="597"/>
      <c r="N980" s="597"/>
      <c r="O980" s="597"/>
      <c r="P980" s="597"/>
      <c r="Q980" s="597"/>
      <c r="R980" s="597"/>
      <c r="S980" s="597"/>
      <c r="T980" s="592"/>
      <c r="U980" s="592"/>
      <c r="V980" s="592"/>
      <c r="W980" s="592"/>
      <c r="X980" s="592"/>
      <c r="Y980" s="592"/>
      <c r="Z980" s="592"/>
      <c r="AA980" s="592"/>
      <c r="AB980" s="592"/>
      <c r="AC980" s="592"/>
      <c r="AD980" s="592"/>
      <c r="AE980" s="592"/>
      <c r="AF980" s="592"/>
      <c r="AG980" s="592"/>
      <c r="AH980" s="592"/>
      <c r="AI980" s="592"/>
      <c r="AJ980" s="592"/>
      <c r="AK980" s="592"/>
      <c r="AL980" s="592"/>
      <c r="AM980" s="592"/>
      <c r="AN980" s="592"/>
      <c r="AO980" s="593"/>
    </row>
    <row r="981" spans="2:41" ht="12.75" customHeight="1">
      <c r="B981" s="597"/>
      <c r="C981" s="597"/>
      <c r="D981" s="597"/>
      <c r="E981" s="597"/>
      <c r="F981" s="597"/>
      <c r="G981" s="597"/>
      <c r="H981" s="597"/>
      <c r="I981" s="597"/>
      <c r="J981" s="597"/>
      <c r="K981" s="597"/>
      <c r="L981" s="597"/>
      <c r="M981" s="597"/>
      <c r="N981" s="597"/>
      <c r="O981" s="597"/>
      <c r="P981" s="597"/>
      <c r="Q981" s="597"/>
      <c r="R981" s="597"/>
      <c r="S981" s="597"/>
      <c r="T981" s="592"/>
      <c r="U981" s="592"/>
      <c r="V981" s="592"/>
      <c r="W981" s="592"/>
      <c r="X981" s="592"/>
      <c r="Y981" s="592"/>
      <c r="Z981" s="592"/>
      <c r="AA981" s="592"/>
      <c r="AB981" s="592"/>
      <c r="AC981" s="592"/>
      <c r="AD981" s="592"/>
      <c r="AE981" s="592"/>
      <c r="AF981" s="592"/>
      <c r="AG981" s="592"/>
      <c r="AH981" s="592"/>
      <c r="AI981" s="592"/>
      <c r="AJ981" s="592"/>
      <c r="AK981" s="592"/>
      <c r="AL981" s="592"/>
      <c r="AM981" s="592"/>
      <c r="AN981" s="592"/>
      <c r="AO981" s="593"/>
    </row>
    <row r="982" spans="2:41" ht="12.75" customHeight="1">
      <c r="B982" s="597"/>
      <c r="C982" s="597"/>
      <c r="D982" s="597"/>
      <c r="E982" s="597"/>
      <c r="F982" s="597"/>
      <c r="G982" s="597"/>
      <c r="H982" s="597"/>
      <c r="I982" s="597"/>
      <c r="J982" s="597"/>
      <c r="K982" s="597"/>
      <c r="L982" s="597"/>
      <c r="M982" s="597"/>
      <c r="N982" s="597"/>
      <c r="O982" s="597"/>
      <c r="P982" s="597"/>
      <c r="Q982" s="597"/>
      <c r="R982" s="597"/>
      <c r="S982" s="597"/>
      <c r="T982" s="592"/>
      <c r="U982" s="592"/>
      <c r="V982" s="592"/>
      <c r="W982" s="592"/>
      <c r="X982" s="592"/>
      <c r="Y982" s="592"/>
      <c r="Z982" s="592"/>
      <c r="AA982" s="592"/>
      <c r="AB982" s="592"/>
      <c r="AC982" s="592"/>
      <c r="AD982" s="592"/>
      <c r="AE982" s="592"/>
      <c r="AF982" s="592"/>
      <c r="AG982" s="592"/>
      <c r="AH982" s="592"/>
      <c r="AI982" s="592"/>
      <c r="AJ982" s="592"/>
      <c r="AK982" s="592"/>
      <c r="AL982" s="592"/>
      <c r="AM982" s="592"/>
      <c r="AN982" s="592"/>
      <c r="AO982" s="593"/>
    </row>
    <row r="983" spans="2:41" ht="12.75" customHeight="1">
      <c r="B983" s="597"/>
      <c r="C983" s="597"/>
      <c r="D983" s="597"/>
      <c r="E983" s="597"/>
      <c r="F983" s="597"/>
      <c r="G983" s="597"/>
      <c r="H983" s="597"/>
      <c r="I983" s="597"/>
      <c r="J983" s="597"/>
      <c r="K983" s="597"/>
      <c r="L983" s="597"/>
      <c r="M983" s="597"/>
      <c r="N983" s="597"/>
      <c r="O983" s="597"/>
      <c r="P983" s="597"/>
      <c r="Q983" s="597"/>
      <c r="R983" s="597"/>
      <c r="S983" s="597"/>
      <c r="T983" s="592"/>
      <c r="U983" s="592"/>
      <c r="V983" s="592"/>
      <c r="W983" s="592"/>
      <c r="X983" s="592"/>
      <c r="Y983" s="592"/>
      <c r="Z983" s="592"/>
      <c r="AA983" s="592"/>
      <c r="AB983" s="592"/>
      <c r="AC983" s="592"/>
      <c r="AD983" s="592"/>
      <c r="AE983" s="592"/>
      <c r="AF983" s="592"/>
      <c r="AG983" s="592"/>
      <c r="AH983" s="592"/>
      <c r="AI983" s="592"/>
      <c r="AJ983" s="592"/>
      <c r="AK983" s="592"/>
      <c r="AL983" s="592"/>
      <c r="AM983" s="592"/>
      <c r="AN983" s="592"/>
      <c r="AO983" s="593"/>
    </row>
    <row r="984" spans="2:41" ht="12.75" customHeight="1">
      <c r="B984" s="597"/>
      <c r="C984" s="597"/>
      <c r="D984" s="597"/>
      <c r="E984" s="597"/>
      <c r="F984" s="597"/>
      <c r="G984" s="597"/>
      <c r="H984" s="597"/>
      <c r="I984" s="597"/>
      <c r="J984" s="597"/>
      <c r="K984" s="597"/>
      <c r="L984" s="597"/>
      <c r="M984" s="597"/>
      <c r="N984" s="597"/>
      <c r="O984" s="597"/>
      <c r="P984" s="597"/>
      <c r="Q984" s="597"/>
      <c r="R984" s="597"/>
      <c r="S984" s="597"/>
      <c r="T984" s="592"/>
      <c r="U984" s="592"/>
      <c r="V984" s="592"/>
      <c r="W984" s="592"/>
      <c r="X984" s="592"/>
      <c r="Y984" s="592"/>
      <c r="Z984" s="592"/>
      <c r="AA984" s="592"/>
      <c r="AB984" s="592"/>
      <c r="AC984" s="592"/>
      <c r="AD984" s="592"/>
      <c r="AE984" s="592"/>
      <c r="AF984" s="592"/>
      <c r="AG984" s="592"/>
      <c r="AH984" s="592"/>
      <c r="AI984" s="592"/>
      <c r="AJ984" s="592"/>
      <c r="AK984" s="592"/>
      <c r="AL984" s="592"/>
      <c r="AM984" s="592"/>
      <c r="AN984" s="592"/>
      <c r="AO984" s="593"/>
    </row>
    <row r="985" spans="2:41" ht="12.75" customHeight="1">
      <c r="B985" s="597"/>
      <c r="C985" s="597"/>
      <c r="D985" s="597"/>
      <c r="E985" s="597"/>
      <c r="F985" s="597"/>
      <c r="G985" s="597"/>
      <c r="H985" s="597"/>
      <c r="I985" s="597"/>
      <c r="J985" s="597"/>
      <c r="K985" s="597"/>
      <c r="L985" s="597"/>
      <c r="M985" s="597"/>
      <c r="N985" s="597"/>
      <c r="O985" s="597"/>
      <c r="P985" s="597"/>
      <c r="Q985" s="597"/>
      <c r="R985" s="597"/>
      <c r="S985" s="597"/>
      <c r="T985" s="592"/>
      <c r="U985" s="592"/>
      <c r="V985" s="592"/>
      <c r="W985" s="592"/>
      <c r="X985" s="592"/>
      <c r="Y985" s="592"/>
      <c r="Z985" s="592"/>
      <c r="AA985" s="592"/>
      <c r="AB985" s="592"/>
      <c r="AC985" s="592"/>
      <c r="AD985" s="592"/>
      <c r="AE985" s="592"/>
      <c r="AF985" s="592"/>
      <c r="AG985" s="592"/>
      <c r="AH985" s="592"/>
      <c r="AI985" s="592"/>
      <c r="AJ985" s="592"/>
      <c r="AK985" s="592"/>
      <c r="AL985" s="592"/>
      <c r="AM985" s="592"/>
      <c r="AN985" s="592"/>
      <c r="AO985" s="593"/>
    </row>
    <row r="986" spans="2:41" ht="12.75" customHeight="1">
      <c r="B986" s="597"/>
      <c r="C986" s="597"/>
      <c r="D986" s="597"/>
      <c r="E986" s="597"/>
      <c r="F986" s="597"/>
      <c r="G986" s="597"/>
      <c r="H986" s="597"/>
      <c r="I986" s="597"/>
      <c r="J986" s="597"/>
      <c r="K986" s="597"/>
      <c r="L986" s="597"/>
      <c r="M986" s="597"/>
      <c r="N986" s="597"/>
      <c r="O986" s="597"/>
      <c r="P986" s="597"/>
      <c r="Q986" s="597"/>
      <c r="R986" s="597"/>
      <c r="S986" s="597"/>
      <c r="T986" s="592"/>
      <c r="U986" s="592"/>
      <c r="V986" s="592"/>
      <c r="W986" s="592"/>
      <c r="X986" s="592"/>
      <c r="Y986" s="592"/>
      <c r="Z986" s="592"/>
      <c r="AA986" s="592"/>
      <c r="AB986" s="592"/>
      <c r="AC986" s="592"/>
      <c r="AD986" s="592"/>
      <c r="AE986" s="592"/>
      <c r="AF986" s="592"/>
      <c r="AG986" s="592"/>
      <c r="AH986" s="592"/>
      <c r="AI986" s="592"/>
      <c r="AJ986" s="592"/>
      <c r="AK986" s="592"/>
      <c r="AL986" s="592"/>
      <c r="AM986" s="592"/>
      <c r="AN986" s="592"/>
      <c r="AO986" s="593"/>
    </row>
    <row r="987" spans="2:41" ht="12.75" customHeight="1">
      <c r="B987" s="597"/>
      <c r="C987" s="597"/>
      <c r="D987" s="597"/>
      <c r="E987" s="597"/>
      <c r="F987" s="597"/>
      <c r="G987" s="597"/>
      <c r="H987" s="597"/>
      <c r="I987" s="597"/>
      <c r="J987" s="597"/>
      <c r="K987" s="597"/>
      <c r="L987" s="597"/>
      <c r="M987" s="597"/>
      <c r="N987" s="597"/>
      <c r="O987" s="597"/>
      <c r="P987" s="597"/>
      <c r="Q987" s="597"/>
      <c r="R987" s="597"/>
      <c r="S987" s="597"/>
      <c r="T987" s="592"/>
      <c r="U987" s="592"/>
      <c r="V987" s="592"/>
      <c r="W987" s="592"/>
      <c r="X987" s="592"/>
      <c r="Y987" s="592"/>
      <c r="Z987" s="592"/>
      <c r="AA987" s="592"/>
      <c r="AB987" s="592"/>
      <c r="AC987" s="592"/>
      <c r="AD987" s="592"/>
      <c r="AE987" s="592"/>
      <c r="AF987" s="592"/>
      <c r="AG987" s="592"/>
      <c r="AH987" s="592"/>
      <c r="AI987" s="592"/>
      <c r="AJ987" s="592"/>
      <c r="AK987" s="592"/>
      <c r="AL987" s="592"/>
      <c r="AM987" s="592"/>
      <c r="AN987" s="592"/>
      <c r="AO987" s="593"/>
    </row>
    <row r="988" spans="2:41" ht="12.75" customHeight="1">
      <c r="B988" s="597"/>
      <c r="C988" s="597"/>
      <c r="D988" s="597"/>
      <c r="E988" s="597"/>
      <c r="F988" s="597"/>
      <c r="G988" s="597"/>
      <c r="H988" s="597"/>
      <c r="I988" s="597"/>
      <c r="J988" s="597"/>
      <c r="K988" s="597"/>
      <c r="L988" s="597"/>
      <c r="M988" s="597"/>
      <c r="N988" s="597"/>
      <c r="O988" s="597"/>
      <c r="P988" s="597"/>
      <c r="Q988" s="597"/>
      <c r="R988" s="597"/>
      <c r="S988" s="597"/>
      <c r="T988" s="592"/>
      <c r="U988" s="592"/>
      <c r="V988" s="592"/>
      <c r="W988" s="592"/>
      <c r="X988" s="592"/>
      <c r="Y988" s="592"/>
      <c r="Z988" s="592"/>
      <c r="AA988" s="592"/>
      <c r="AB988" s="592"/>
      <c r="AC988" s="592"/>
      <c r="AD988" s="592"/>
      <c r="AE988" s="592"/>
      <c r="AF988" s="592"/>
      <c r="AG988" s="592"/>
      <c r="AH988" s="592"/>
      <c r="AI988" s="592"/>
      <c r="AJ988" s="592"/>
      <c r="AK988" s="592"/>
      <c r="AL988" s="592"/>
      <c r="AM988" s="592"/>
      <c r="AN988" s="592"/>
      <c r="AO988" s="593"/>
    </row>
    <row r="989" spans="2:41" ht="12.75" customHeight="1">
      <c r="B989" s="597"/>
      <c r="C989" s="597"/>
      <c r="D989" s="597"/>
      <c r="E989" s="597"/>
      <c r="F989" s="597"/>
      <c r="G989" s="597"/>
      <c r="H989" s="597"/>
      <c r="I989" s="597"/>
      <c r="J989" s="597"/>
      <c r="K989" s="597"/>
      <c r="L989" s="597"/>
      <c r="M989" s="597"/>
      <c r="N989" s="597"/>
      <c r="O989" s="597"/>
      <c r="P989" s="597"/>
      <c r="Q989" s="597"/>
      <c r="R989" s="597"/>
      <c r="S989" s="597"/>
      <c r="T989" s="592"/>
      <c r="U989" s="592"/>
      <c r="V989" s="592"/>
      <c r="W989" s="592"/>
      <c r="X989" s="592"/>
      <c r="Y989" s="592"/>
      <c r="Z989" s="592"/>
      <c r="AA989" s="592"/>
      <c r="AB989" s="592"/>
      <c r="AC989" s="592"/>
      <c r="AD989" s="592"/>
      <c r="AE989" s="592"/>
      <c r="AF989" s="592"/>
      <c r="AG989" s="592"/>
      <c r="AH989" s="592"/>
      <c r="AI989" s="592"/>
      <c r="AJ989" s="592"/>
      <c r="AK989" s="592"/>
      <c r="AL989" s="592"/>
      <c r="AM989" s="592"/>
      <c r="AN989" s="592"/>
      <c r="AO989" s="593"/>
    </row>
    <row r="990" spans="2:41" ht="12.75" customHeight="1">
      <c r="B990" s="597"/>
      <c r="C990" s="597"/>
      <c r="D990" s="597"/>
      <c r="E990" s="597"/>
      <c r="F990" s="597"/>
      <c r="G990" s="597"/>
      <c r="H990" s="597"/>
      <c r="I990" s="597"/>
      <c r="J990" s="597"/>
      <c r="K990" s="597"/>
      <c r="L990" s="597"/>
      <c r="M990" s="597"/>
      <c r="N990" s="597"/>
      <c r="O990" s="597"/>
      <c r="P990" s="597"/>
      <c r="Q990" s="597"/>
      <c r="R990" s="597"/>
      <c r="S990" s="597"/>
      <c r="T990" s="592"/>
      <c r="U990" s="592"/>
      <c r="V990" s="592"/>
      <c r="W990" s="592"/>
      <c r="X990" s="592"/>
      <c r="Y990" s="592"/>
      <c r="Z990" s="592"/>
      <c r="AA990" s="592"/>
      <c r="AB990" s="592"/>
      <c r="AC990" s="592"/>
      <c r="AD990" s="592"/>
      <c r="AE990" s="592"/>
      <c r="AF990" s="592"/>
      <c r="AG990" s="592"/>
      <c r="AH990" s="592"/>
      <c r="AI990" s="592"/>
      <c r="AJ990" s="592"/>
      <c r="AK990" s="592"/>
      <c r="AL990" s="592"/>
      <c r="AM990" s="592"/>
      <c r="AN990" s="592"/>
      <c r="AO990" s="593"/>
    </row>
    <row r="991" spans="2:41" ht="12.75" customHeight="1">
      <c r="B991" s="597"/>
      <c r="C991" s="597"/>
      <c r="D991" s="597"/>
      <c r="E991" s="597"/>
      <c r="F991" s="597"/>
      <c r="G991" s="597"/>
      <c r="H991" s="597"/>
      <c r="I991" s="597"/>
      <c r="J991" s="597"/>
      <c r="K991" s="597"/>
      <c r="L991" s="597"/>
      <c r="M991" s="597"/>
      <c r="N991" s="597"/>
      <c r="O991" s="597"/>
      <c r="P991" s="597"/>
      <c r="Q991" s="597"/>
      <c r="R991" s="597"/>
      <c r="S991" s="597"/>
      <c r="T991" s="592"/>
      <c r="U991" s="592"/>
      <c r="V991" s="592"/>
      <c r="W991" s="592"/>
      <c r="X991" s="592"/>
      <c r="Y991" s="592"/>
      <c r="Z991" s="592"/>
      <c r="AA991" s="592"/>
      <c r="AB991" s="592"/>
      <c r="AC991" s="592"/>
      <c r="AD991" s="592"/>
      <c r="AE991" s="592"/>
      <c r="AF991" s="592"/>
      <c r="AG991" s="592"/>
      <c r="AH991" s="592"/>
      <c r="AI991" s="592"/>
      <c r="AJ991" s="592"/>
      <c r="AK991" s="592"/>
      <c r="AL991" s="592"/>
      <c r="AM991" s="592"/>
      <c r="AN991" s="592"/>
      <c r="AO991" s="593"/>
    </row>
    <row r="992" spans="2:41" ht="12.75" customHeight="1">
      <c r="B992" s="597"/>
      <c r="C992" s="597"/>
      <c r="D992" s="597"/>
      <c r="E992" s="597"/>
      <c r="F992" s="597"/>
      <c r="G992" s="597"/>
      <c r="H992" s="597"/>
      <c r="I992" s="597"/>
      <c r="J992" s="597"/>
      <c r="K992" s="597"/>
      <c r="L992" s="597"/>
      <c r="M992" s="597"/>
      <c r="N992" s="597"/>
      <c r="O992" s="597"/>
      <c r="P992" s="597"/>
      <c r="Q992" s="597"/>
      <c r="R992" s="597"/>
      <c r="S992" s="597"/>
      <c r="T992" s="592"/>
      <c r="U992" s="592"/>
      <c r="V992" s="592"/>
      <c r="W992" s="592"/>
      <c r="X992" s="592"/>
      <c r="Y992" s="592"/>
      <c r="Z992" s="592"/>
      <c r="AA992" s="592"/>
      <c r="AB992" s="592"/>
      <c r="AC992" s="592"/>
      <c r="AD992" s="592"/>
      <c r="AE992" s="592"/>
      <c r="AF992" s="592"/>
      <c r="AG992" s="592"/>
      <c r="AH992" s="592"/>
      <c r="AI992" s="592"/>
      <c r="AJ992" s="592"/>
      <c r="AK992" s="592"/>
      <c r="AL992" s="592"/>
      <c r="AM992" s="592"/>
      <c r="AN992" s="592"/>
      <c r="AO992" s="593"/>
    </row>
    <row r="993" spans="2:41" ht="12.75" customHeight="1">
      <c r="B993" s="597"/>
      <c r="C993" s="597"/>
      <c r="D993" s="597"/>
      <c r="E993" s="597"/>
      <c r="F993" s="597"/>
      <c r="G993" s="597"/>
      <c r="H993" s="597"/>
      <c r="I993" s="597"/>
      <c r="J993" s="597"/>
      <c r="K993" s="597"/>
      <c r="L993" s="597"/>
      <c r="M993" s="597"/>
      <c r="N993" s="597"/>
      <c r="O993" s="597"/>
      <c r="P993" s="597"/>
      <c r="Q993" s="597"/>
      <c r="R993" s="597"/>
      <c r="S993" s="597"/>
      <c r="T993" s="592"/>
      <c r="U993" s="592"/>
      <c r="V993" s="592"/>
      <c r="W993" s="592"/>
      <c r="X993" s="592"/>
      <c r="Y993" s="592"/>
      <c r="Z993" s="592"/>
      <c r="AA993" s="592"/>
      <c r="AB993" s="592"/>
      <c r="AC993" s="592"/>
      <c r="AD993" s="592"/>
      <c r="AE993" s="592"/>
      <c r="AF993" s="592"/>
      <c r="AG993" s="592"/>
      <c r="AH993" s="592"/>
      <c r="AI993" s="592"/>
      <c r="AJ993" s="592"/>
      <c r="AK993" s="592"/>
      <c r="AL993" s="592"/>
      <c r="AM993" s="592"/>
      <c r="AN993" s="592"/>
      <c r="AO993" s="593"/>
    </row>
    <row r="994" spans="2:41" ht="12.75" customHeight="1">
      <c r="B994" s="597"/>
      <c r="C994" s="597"/>
      <c r="D994" s="597"/>
      <c r="E994" s="597"/>
      <c r="F994" s="597"/>
      <c r="G994" s="597"/>
      <c r="H994" s="597"/>
      <c r="I994" s="597"/>
      <c r="J994" s="597"/>
      <c r="K994" s="597"/>
      <c r="L994" s="597"/>
      <c r="M994" s="597"/>
      <c r="N994" s="597"/>
      <c r="O994" s="597"/>
      <c r="P994" s="597"/>
      <c r="Q994" s="597"/>
      <c r="R994" s="597"/>
      <c r="S994" s="597"/>
      <c r="T994" s="592"/>
      <c r="U994" s="592"/>
      <c r="V994" s="592"/>
      <c r="W994" s="592"/>
      <c r="X994" s="592"/>
      <c r="Y994" s="592"/>
      <c r="Z994" s="592"/>
      <c r="AA994" s="592"/>
      <c r="AB994" s="592"/>
      <c r="AC994" s="592"/>
      <c r="AD994" s="592"/>
      <c r="AE994" s="592"/>
      <c r="AF994" s="592"/>
      <c r="AG994" s="592"/>
      <c r="AH994" s="592"/>
      <c r="AI994" s="592"/>
      <c r="AJ994" s="592"/>
      <c r="AK994" s="592"/>
      <c r="AL994" s="592"/>
      <c r="AM994" s="592"/>
      <c r="AN994" s="592"/>
      <c r="AO994" s="593"/>
    </row>
    <row r="995" spans="2:41" ht="12.75" customHeight="1">
      <c r="B995" s="597"/>
      <c r="C995" s="597"/>
      <c r="D995" s="597"/>
      <c r="E995" s="597"/>
      <c r="F995" s="597"/>
      <c r="G995" s="597"/>
      <c r="H995" s="597"/>
      <c r="I995" s="597"/>
      <c r="J995" s="597"/>
      <c r="K995" s="597"/>
      <c r="L995" s="597"/>
      <c r="M995" s="597"/>
      <c r="N995" s="597"/>
      <c r="O995" s="597"/>
      <c r="P995" s="597"/>
      <c r="Q995" s="597"/>
      <c r="R995" s="597"/>
      <c r="S995" s="597"/>
      <c r="T995" s="592"/>
      <c r="U995" s="592"/>
      <c r="V995" s="592"/>
      <c r="W995" s="592"/>
      <c r="X995" s="592"/>
      <c r="Y995" s="592"/>
      <c r="Z995" s="592"/>
      <c r="AA995" s="592"/>
      <c r="AB995" s="592"/>
      <c r="AC995" s="592"/>
      <c r="AD995" s="592"/>
      <c r="AE995" s="592"/>
      <c r="AF995" s="592"/>
      <c r="AG995" s="592"/>
      <c r="AH995" s="592"/>
      <c r="AI995" s="592"/>
      <c r="AJ995" s="592"/>
      <c r="AK995" s="592"/>
      <c r="AL995" s="592"/>
      <c r="AM995" s="592"/>
      <c r="AN995" s="592"/>
      <c r="AO995" s="593"/>
    </row>
    <row r="996" spans="2:41" ht="12.75" customHeight="1">
      <c r="B996" s="597"/>
      <c r="C996" s="597"/>
      <c r="D996" s="597"/>
      <c r="E996" s="597"/>
      <c r="F996" s="597"/>
      <c r="G996" s="597"/>
      <c r="H996" s="597"/>
      <c r="I996" s="597"/>
      <c r="J996" s="597"/>
      <c r="K996" s="597"/>
      <c r="L996" s="597"/>
      <c r="M996" s="597"/>
      <c r="N996" s="597"/>
      <c r="O996" s="597"/>
      <c r="P996" s="597"/>
      <c r="Q996" s="597"/>
      <c r="R996" s="597"/>
      <c r="S996" s="597"/>
      <c r="T996" s="592"/>
      <c r="U996" s="592"/>
      <c r="V996" s="592"/>
      <c r="W996" s="592"/>
      <c r="X996" s="592"/>
      <c r="Y996" s="592"/>
      <c r="Z996" s="592"/>
      <c r="AA996" s="592"/>
      <c r="AB996" s="592"/>
      <c r="AC996" s="592"/>
      <c r="AD996" s="592"/>
      <c r="AE996" s="592"/>
      <c r="AF996" s="592"/>
      <c r="AG996" s="592"/>
      <c r="AH996" s="592"/>
      <c r="AI996" s="592"/>
      <c r="AJ996" s="592"/>
      <c r="AK996" s="592"/>
      <c r="AL996" s="592"/>
      <c r="AM996" s="592"/>
      <c r="AN996" s="592"/>
      <c r="AO996" s="593"/>
    </row>
    <row r="997" spans="2:41" ht="12.75" customHeight="1">
      <c r="B997" s="597"/>
      <c r="C997" s="597"/>
      <c r="D997" s="597"/>
      <c r="E997" s="597"/>
      <c r="F997" s="597"/>
      <c r="G997" s="597"/>
      <c r="H997" s="597"/>
      <c r="I997" s="597"/>
      <c r="J997" s="597"/>
      <c r="K997" s="597"/>
      <c r="L997" s="597"/>
      <c r="M997" s="597"/>
      <c r="N997" s="597"/>
      <c r="O997" s="597"/>
      <c r="P997" s="597"/>
      <c r="Q997" s="597"/>
      <c r="R997" s="597"/>
      <c r="S997" s="597"/>
      <c r="T997" s="592"/>
      <c r="U997" s="592"/>
      <c r="V997" s="592"/>
      <c r="W997" s="592"/>
      <c r="X997" s="592"/>
      <c r="Y997" s="592"/>
      <c r="Z997" s="592"/>
      <c r="AA997" s="592"/>
      <c r="AB997" s="592"/>
      <c r="AC997" s="592"/>
      <c r="AD997" s="592"/>
      <c r="AE997" s="592"/>
      <c r="AF997" s="592"/>
      <c r="AG997" s="592"/>
      <c r="AH997" s="592"/>
      <c r="AI997" s="592"/>
      <c r="AJ997" s="592"/>
      <c r="AK997" s="592"/>
      <c r="AL997" s="592"/>
      <c r="AM997" s="592"/>
      <c r="AN997" s="592"/>
      <c r="AO997" s="593"/>
    </row>
    <row r="998" spans="2:41" ht="12.75" customHeight="1">
      <c r="B998" s="597"/>
      <c r="C998" s="597"/>
      <c r="D998" s="597"/>
      <c r="E998" s="597"/>
      <c r="F998" s="597"/>
      <c r="G998" s="597"/>
      <c r="H998" s="597"/>
      <c r="I998" s="597"/>
      <c r="J998" s="597"/>
      <c r="K998" s="597"/>
      <c r="L998" s="597"/>
      <c r="M998" s="597"/>
      <c r="N998" s="597"/>
      <c r="O998" s="597"/>
      <c r="P998" s="597"/>
      <c r="Q998" s="597"/>
      <c r="R998" s="597"/>
      <c r="S998" s="597"/>
      <c r="T998" s="592"/>
      <c r="U998" s="592"/>
      <c r="V998" s="592"/>
      <c r="W998" s="592"/>
      <c r="X998" s="592"/>
      <c r="Y998" s="592"/>
      <c r="Z998" s="592"/>
      <c r="AA998" s="592"/>
      <c r="AB998" s="592"/>
      <c r="AC998" s="592"/>
      <c r="AD998" s="592"/>
      <c r="AE998" s="592"/>
      <c r="AF998" s="592"/>
      <c r="AG998" s="592"/>
      <c r="AH998" s="592"/>
      <c r="AI998" s="592"/>
      <c r="AJ998" s="592"/>
      <c r="AK998" s="592"/>
      <c r="AL998" s="592"/>
      <c r="AM998" s="592"/>
      <c r="AN998" s="592"/>
      <c r="AO998" s="593"/>
    </row>
    <row r="999" spans="2:41" ht="12.75" customHeight="1">
      <c r="B999" s="597"/>
      <c r="C999" s="597"/>
      <c r="D999" s="597"/>
      <c r="E999" s="597"/>
      <c r="F999" s="597"/>
      <c r="G999" s="597"/>
      <c r="H999" s="597"/>
      <c r="I999" s="597"/>
      <c r="J999" s="597"/>
      <c r="K999" s="597"/>
      <c r="L999" s="597"/>
      <c r="M999" s="597"/>
      <c r="N999" s="597"/>
      <c r="O999" s="597"/>
      <c r="P999" s="597"/>
      <c r="Q999" s="597"/>
      <c r="R999" s="597"/>
      <c r="S999" s="597"/>
      <c r="T999" s="592"/>
      <c r="U999" s="592"/>
      <c r="V999" s="592"/>
      <c r="W999" s="592"/>
      <c r="X999" s="592"/>
      <c r="Y999" s="592"/>
      <c r="Z999" s="592"/>
      <c r="AA999" s="592"/>
      <c r="AB999" s="592"/>
      <c r="AC999" s="592"/>
      <c r="AD999" s="592"/>
      <c r="AE999" s="592"/>
      <c r="AF999" s="592"/>
      <c r="AG999" s="592"/>
      <c r="AH999" s="592"/>
      <c r="AI999" s="592"/>
      <c r="AJ999" s="592"/>
      <c r="AK999" s="592"/>
      <c r="AL999" s="592"/>
      <c r="AM999" s="592"/>
      <c r="AN999" s="592"/>
      <c r="AO999" s="593"/>
    </row>
    <row r="1000" spans="2:41" ht="12.75" customHeight="1">
      <c r="B1000" s="597"/>
      <c r="C1000" s="597"/>
      <c r="D1000" s="597"/>
      <c r="E1000" s="597"/>
      <c r="F1000" s="597"/>
      <c r="G1000" s="597"/>
      <c r="H1000" s="597"/>
      <c r="I1000" s="597"/>
      <c r="J1000" s="597"/>
      <c r="K1000" s="597"/>
      <c r="L1000" s="597"/>
      <c r="M1000" s="597"/>
      <c r="N1000" s="597"/>
      <c r="O1000" s="597"/>
      <c r="P1000" s="597"/>
      <c r="Q1000" s="597"/>
      <c r="R1000" s="597"/>
      <c r="S1000" s="597"/>
      <c r="T1000" s="592"/>
      <c r="U1000" s="592"/>
      <c r="V1000" s="592"/>
      <c r="W1000" s="592"/>
      <c r="X1000" s="592"/>
      <c r="Y1000" s="592"/>
      <c r="Z1000" s="592"/>
      <c r="AA1000" s="592"/>
      <c r="AB1000" s="592"/>
      <c r="AC1000" s="592"/>
      <c r="AD1000" s="592"/>
      <c r="AE1000" s="592"/>
      <c r="AF1000" s="592"/>
      <c r="AG1000" s="592"/>
      <c r="AH1000" s="592"/>
      <c r="AI1000" s="592"/>
      <c r="AJ1000" s="592"/>
      <c r="AK1000" s="592"/>
      <c r="AL1000" s="592"/>
      <c r="AM1000" s="592"/>
      <c r="AN1000" s="592"/>
      <c r="AO1000" s="593"/>
    </row>
    <row r="1001" spans="2:41" ht="12.75" customHeight="1">
      <c r="B1001" s="597"/>
      <c r="C1001" s="597"/>
      <c r="D1001" s="597"/>
      <c r="E1001" s="597"/>
      <c r="F1001" s="597"/>
      <c r="G1001" s="597"/>
      <c r="H1001" s="597"/>
      <c r="I1001" s="597"/>
      <c r="J1001" s="597"/>
      <c r="K1001" s="597"/>
      <c r="L1001" s="597"/>
      <c r="M1001" s="597"/>
      <c r="N1001" s="597"/>
      <c r="O1001" s="597"/>
      <c r="P1001" s="597"/>
      <c r="Q1001" s="597"/>
      <c r="R1001" s="597"/>
      <c r="S1001" s="597"/>
      <c r="T1001" s="592"/>
      <c r="U1001" s="592"/>
      <c r="V1001" s="592"/>
      <c r="W1001" s="592"/>
      <c r="X1001" s="592"/>
      <c r="Y1001" s="592"/>
      <c r="Z1001" s="592"/>
      <c r="AA1001" s="592"/>
      <c r="AB1001" s="592"/>
      <c r="AC1001" s="592"/>
      <c r="AD1001" s="592"/>
      <c r="AE1001" s="592"/>
      <c r="AF1001" s="592"/>
      <c r="AG1001" s="592"/>
      <c r="AH1001" s="592"/>
      <c r="AI1001" s="592"/>
      <c r="AJ1001" s="592"/>
      <c r="AK1001" s="592"/>
      <c r="AL1001" s="592"/>
      <c r="AM1001" s="592"/>
      <c r="AN1001" s="592"/>
      <c r="AO1001" s="593"/>
    </row>
    <row r="1002" spans="2:41" ht="12.75" customHeight="1">
      <c r="B1002" s="597"/>
      <c r="C1002" s="597"/>
      <c r="D1002" s="597"/>
      <c r="E1002" s="597"/>
      <c r="F1002" s="597"/>
      <c r="G1002" s="597"/>
      <c r="H1002" s="597"/>
      <c r="I1002" s="597"/>
      <c r="J1002" s="597"/>
      <c r="K1002" s="597"/>
      <c r="L1002" s="597"/>
      <c r="M1002" s="597"/>
      <c r="N1002" s="597"/>
      <c r="O1002" s="597"/>
      <c r="P1002" s="597"/>
      <c r="Q1002" s="597"/>
      <c r="R1002" s="597"/>
      <c r="S1002" s="597"/>
      <c r="T1002" s="592"/>
      <c r="U1002" s="592"/>
      <c r="V1002" s="592"/>
      <c r="W1002" s="592"/>
      <c r="X1002" s="592"/>
      <c r="Y1002" s="592"/>
      <c r="Z1002" s="592"/>
      <c r="AA1002" s="592"/>
      <c r="AB1002" s="592"/>
      <c r="AC1002" s="592"/>
      <c r="AD1002" s="592"/>
      <c r="AE1002" s="592"/>
      <c r="AF1002" s="592"/>
      <c r="AG1002" s="592"/>
      <c r="AH1002" s="592"/>
      <c r="AI1002" s="592"/>
      <c r="AJ1002" s="592"/>
      <c r="AK1002" s="592"/>
      <c r="AL1002" s="592"/>
      <c r="AM1002" s="592"/>
      <c r="AN1002" s="592"/>
      <c r="AO1002" s="593"/>
    </row>
    <row r="1003" spans="2:41" ht="12.75" customHeight="1">
      <c r="B1003" s="597"/>
      <c r="C1003" s="597"/>
      <c r="D1003" s="597"/>
      <c r="E1003" s="597"/>
      <c r="F1003" s="597"/>
      <c r="G1003" s="597"/>
      <c r="H1003" s="597"/>
      <c r="I1003" s="597"/>
      <c r="J1003" s="597"/>
      <c r="K1003" s="597"/>
      <c r="L1003" s="597"/>
      <c r="M1003" s="597"/>
      <c r="N1003" s="597"/>
      <c r="O1003" s="597"/>
      <c r="P1003" s="597"/>
      <c r="Q1003" s="597"/>
      <c r="R1003" s="597"/>
      <c r="S1003" s="597"/>
      <c r="T1003" s="592"/>
      <c r="U1003" s="592"/>
      <c r="V1003" s="592"/>
      <c r="W1003" s="592"/>
      <c r="X1003" s="592"/>
      <c r="Y1003" s="592"/>
      <c r="Z1003" s="592"/>
      <c r="AA1003" s="592"/>
      <c r="AB1003" s="592"/>
      <c r="AC1003" s="592"/>
      <c r="AD1003" s="592"/>
      <c r="AE1003" s="592"/>
      <c r="AF1003" s="592"/>
      <c r="AG1003" s="592"/>
      <c r="AH1003" s="592"/>
      <c r="AI1003" s="592"/>
      <c r="AJ1003" s="592"/>
      <c r="AK1003" s="592"/>
      <c r="AL1003" s="592"/>
      <c r="AM1003" s="592"/>
      <c r="AN1003" s="592"/>
      <c r="AO1003" s="593"/>
    </row>
    <row r="1004" spans="2:41" ht="12.75" customHeight="1">
      <c r="B1004" s="597"/>
      <c r="C1004" s="597"/>
      <c r="D1004" s="597"/>
      <c r="E1004" s="597"/>
      <c r="F1004" s="597"/>
      <c r="G1004" s="597"/>
      <c r="H1004" s="597"/>
      <c r="I1004" s="597"/>
      <c r="J1004" s="597"/>
      <c r="K1004" s="597"/>
      <c r="L1004" s="597"/>
      <c r="M1004" s="597"/>
      <c r="N1004" s="597"/>
      <c r="O1004" s="597"/>
      <c r="P1004" s="597"/>
      <c r="Q1004" s="597"/>
      <c r="R1004" s="597"/>
      <c r="S1004" s="597"/>
      <c r="T1004" s="592"/>
      <c r="U1004" s="592"/>
      <c r="V1004" s="592"/>
      <c r="W1004" s="592"/>
      <c r="X1004" s="592"/>
      <c r="Y1004" s="592"/>
      <c r="Z1004" s="592"/>
      <c r="AA1004" s="592"/>
      <c r="AB1004" s="592"/>
      <c r="AC1004" s="592"/>
      <c r="AD1004" s="592"/>
      <c r="AE1004" s="592"/>
      <c r="AF1004" s="592"/>
      <c r="AG1004" s="592"/>
      <c r="AH1004" s="592"/>
      <c r="AI1004" s="592"/>
      <c r="AJ1004" s="592"/>
      <c r="AK1004" s="592"/>
      <c r="AL1004" s="592"/>
      <c r="AM1004" s="592"/>
      <c r="AN1004" s="592"/>
      <c r="AO1004" s="593"/>
    </row>
    <row r="1005" spans="2:41" ht="12.75" customHeight="1">
      <c r="B1005" s="597"/>
      <c r="C1005" s="597"/>
      <c r="D1005" s="597"/>
      <c r="E1005" s="597"/>
      <c r="F1005" s="597"/>
      <c r="G1005" s="597"/>
      <c r="H1005" s="597"/>
      <c r="I1005" s="597"/>
      <c r="J1005" s="597"/>
      <c r="K1005" s="597"/>
      <c r="L1005" s="597"/>
      <c r="M1005" s="597"/>
      <c r="N1005" s="597"/>
      <c r="O1005" s="597"/>
      <c r="P1005" s="597"/>
      <c r="Q1005" s="597"/>
      <c r="R1005" s="597"/>
      <c r="S1005" s="597"/>
      <c r="T1005" s="592"/>
      <c r="U1005" s="592"/>
      <c r="V1005" s="592"/>
      <c r="W1005" s="592"/>
      <c r="X1005" s="592"/>
      <c r="Y1005" s="592"/>
      <c r="Z1005" s="592"/>
      <c r="AA1005" s="592"/>
      <c r="AB1005" s="592"/>
      <c r="AC1005" s="592"/>
      <c r="AD1005" s="592"/>
      <c r="AE1005" s="592"/>
      <c r="AF1005" s="592"/>
      <c r="AG1005" s="592"/>
      <c r="AH1005" s="592"/>
      <c r="AI1005" s="592"/>
      <c r="AJ1005" s="592"/>
      <c r="AK1005" s="592"/>
      <c r="AL1005" s="592"/>
      <c r="AM1005" s="592"/>
      <c r="AN1005" s="592"/>
      <c r="AO1005" s="593"/>
    </row>
    <row r="1006" spans="2:41" ht="12.75" customHeight="1">
      <c r="B1006" s="597"/>
      <c r="C1006" s="597"/>
      <c r="D1006" s="597"/>
      <c r="E1006" s="597"/>
      <c r="F1006" s="597"/>
      <c r="G1006" s="597"/>
      <c r="H1006" s="597"/>
      <c r="I1006" s="597"/>
      <c r="J1006" s="597"/>
      <c r="K1006" s="597"/>
      <c r="L1006" s="597"/>
      <c r="M1006" s="597"/>
      <c r="N1006" s="597"/>
      <c r="O1006" s="597"/>
      <c r="P1006" s="597"/>
      <c r="Q1006" s="597"/>
      <c r="R1006" s="597"/>
      <c r="S1006" s="597"/>
      <c r="T1006" s="592"/>
      <c r="U1006" s="592"/>
      <c r="V1006" s="592"/>
      <c r="W1006" s="592"/>
      <c r="X1006" s="592"/>
      <c r="Y1006" s="592"/>
      <c r="Z1006" s="592"/>
      <c r="AA1006" s="592"/>
      <c r="AB1006" s="592"/>
      <c r="AC1006" s="592"/>
      <c r="AD1006" s="592"/>
      <c r="AE1006" s="592"/>
      <c r="AF1006" s="592"/>
      <c r="AG1006" s="592"/>
      <c r="AH1006" s="592"/>
      <c r="AI1006" s="592"/>
      <c r="AJ1006" s="592"/>
      <c r="AK1006" s="592"/>
      <c r="AL1006" s="592"/>
      <c r="AM1006" s="592"/>
      <c r="AN1006" s="592"/>
      <c r="AO1006" s="593"/>
    </row>
    <row r="1007" spans="2:41" ht="12.75" customHeight="1">
      <c r="B1007" s="597"/>
      <c r="C1007" s="597"/>
      <c r="D1007" s="597"/>
      <c r="E1007" s="597"/>
      <c r="F1007" s="597"/>
      <c r="G1007" s="597"/>
      <c r="H1007" s="597"/>
      <c r="I1007" s="597"/>
      <c r="J1007" s="597"/>
      <c r="K1007" s="597"/>
      <c r="L1007" s="597"/>
      <c r="M1007" s="597"/>
      <c r="N1007" s="597"/>
      <c r="O1007" s="597"/>
      <c r="P1007" s="597"/>
      <c r="Q1007" s="597"/>
      <c r="R1007" s="597"/>
      <c r="S1007" s="597"/>
      <c r="T1007" s="592"/>
      <c r="U1007" s="592"/>
      <c r="V1007" s="592"/>
      <c r="W1007" s="592"/>
      <c r="X1007" s="592"/>
      <c r="Y1007" s="592"/>
      <c r="Z1007" s="592"/>
      <c r="AA1007" s="592"/>
      <c r="AB1007" s="592"/>
      <c r="AC1007" s="592"/>
      <c r="AD1007" s="592"/>
      <c r="AE1007" s="592"/>
      <c r="AF1007" s="592"/>
      <c r="AG1007" s="592"/>
      <c r="AH1007" s="592"/>
      <c r="AI1007" s="592"/>
      <c r="AJ1007" s="592"/>
      <c r="AK1007" s="592"/>
      <c r="AL1007" s="592"/>
      <c r="AM1007" s="592"/>
      <c r="AN1007" s="592"/>
      <c r="AO1007" s="593"/>
    </row>
    <row r="1008" spans="2:41" ht="12.75" customHeight="1">
      <c r="B1008" s="597"/>
      <c r="C1008" s="597"/>
      <c r="D1008" s="597"/>
      <c r="E1008" s="597"/>
      <c r="F1008" s="597"/>
      <c r="G1008" s="597"/>
      <c r="H1008" s="597"/>
      <c r="I1008" s="597"/>
      <c r="J1008" s="597"/>
      <c r="K1008" s="597"/>
      <c r="L1008" s="597"/>
      <c r="M1008" s="597"/>
      <c r="N1008" s="597"/>
      <c r="O1008" s="597"/>
      <c r="P1008" s="597"/>
      <c r="Q1008" s="597"/>
      <c r="R1008" s="597"/>
      <c r="S1008" s="597"/>
      <c r="T1008" s="592"/>
      <c r="U1008" s="592"/>
      <c r="V1008" s="592"/>
      <c r="W1008" s="592"/>
      <c r="X1008" s="592"/>
      <c r="Y1008" s="592"/>
      <c r="Z1008" s="592"/>
      <c r="AA1008" s="592"/>
      <c r="AB1008" s="592"/>
      <c r="AC1008" s="592"/>
      <c r="AD1008" s="592"/>
      <c r="AE1008" s="592"/>
      <c r="AF1008" s="592"/>
      <c r="AG1008" s="592"/>
      <c r="AH1008" s="592"/>
      <c r="AI1008" s="592"/>
      <c r="AJ1008" s="592"/>
      <c r="AK1008" s="592"/>
      <c r="AL1008" s="592"/>
      <c r="AM1008" s="592"/>
      <c r="AN1008" s="592"/>
      <c r="AO1008" s="593"/>
    </row>
    <row r="1009" spans="2:41" ht="12.75" customHeight="1">
      <c r="B1009" s="597"/>
      <c r="C1009" s="597"/>
      <c r="D1009" s="597"/>
      <c r="E1009" s="597"/>
      <c r="F1009" s="597"/>
      <c r="G1009" s="597"/>
      <c r="H1009" s="597"/>
      <c r="I1009" s="597"/>
      <c r="J1009" s="597"/>
      <c r="K1009" s="597"/>
      <c r="L1009" s="597"/>
      <c r="M1009" s="597"/>
      <c r="N1009" s="597"/>
      <c r="O1009" s="597"/>
      <c r="P1009" s="597"/>
      <c r="Q1009" s="597"/>
      <c r="R1009" s="597"/>
      <c r="S1009" s="597"/>
      <c r="T1009" s="592"/>
      <c r="U1009" s="592"/>
      <c r="V1009" s="592"/>
      <c r="W1009" s="592"/>
      <c r="X1009" s="592"/>
      <c r="Y1009" s="592"/>
      <c r="Z1009" s="592"/>
      <c r="AA1009" s="592"/>
      <c r="AB1009" s="592"/>
      <c r="AC1009" s="592"/>
      <c r="AD1009" s="592"/>
      <c r="AE1009" s="592"/>
      <c r="AF1009" s="592"/>
      <c r="AG1009" s="592"/>
      <c r="AH1009" s="592"/>
      <c r="AI1009" s="592"/>
      <c r="AJ1009" s="592"/>
      <c r="AK1009" s="592"/>
      <c r="AL1009" s="592"/>
      <c r="AM1009" s="592"/>
      <c r="AN1009" s="592"/>
      <c r="AO1009" s="593"/>
    </row>
    <row r="1010" spans="2:41" ht="12.75" customHeight="1">
      <c r="B1010" s="597"/>
      <c r="C1010" s="597"/>
      <c r="D1010" s="597"/>
      <c r="E1010" s="597"/>
      <c r="F1010" s="597"/>
      <c r="G1010" s="597"/>
      <c r="H1010" s="597"/>
      <c r="I1010" s="597"/>
      <c r="J1010" s="597"/>
      <c r="K1010" s="597"/>
      <c r="L1010" s="597"/>
      <c r="M1010" s="597"/>
      <c r="N1010" s="597"/>
      <c r="O1010" s="597"/>
      <c r="P1010" s="597"/>
      <c r="Q1010" s="597"/>
      <c r="R1010" s="597"/>
      <c r="S1010" s="597"/>
      <c r="T1010" s="592"/>
      <c r="U1010" s="592"/>
      <c r="V1010" s="592"/>
      <c r="W1010" s="592"/>
      <c r="X1010" s="592"/>
      <c r="Y1010" s="592"/>
      <c r="Z1010" s="592"/>
      <c r="AA1010" s="592"/>
      <c r="AB1010" s="592"/>
      <c r="AC1010" s="592"/>
      <c r="AD1010" s="592"/>
      <c r="AE1010" s="592"/>
      <c r="AF1010" s="592"/>
      <c r="AG1010" s="592"/>
      <c r="AH1010" s="592"/>
      <c r="AI1010" s="592"/>
      <c r="AJ1010" s="592"/>
      <c r="AK1010" s="592"/>
      <c r="AL1010" s="592"/>
      <c r="AM1010" s="592"/>
      <c r="AN1010" s="592"/>
      <c r="AO1010" s="593"/>
    </row>
    <row r="1011" spans="2:41" ht="12.75" customHeight="1">
      <c r="B1011" s="597"/>
      <c r="C1011" s="597"/>
      <c r="D1011" s="597"/>
      <c r="E1011" s="597"/>
      <c r="F1011" s="597"/>
      <c r="G1011" s="597"/>
      <c r="H1011" s="597"/>
      <c r="I1011" s="597"/>
      <c r="J1011" s="597"/>
      <c r="K1011" s="597"/>
      <c r="L1011" s="597"/>
      <c r="M1011" s="597"/>
      <c r="N1011" s="597"/>
      <c r="O1011" s="597"/>
      <c r="P1011" s="597"/>
      <c r="Q1011" s="597"/>
      <c r="R1011" s="597"/>
      <c r="S1011" s="597"/>
      <c r="T1011" s="592"/>
      <c r="U1011" s="592"/>
      <c r="V1011" s="592"/>
      <c r="W1011" s="592"/>
      <c r="X1011" s="592"/>
      <c r="Y1011" s="592"/>
      <c r="Z1011" s="592"/>
      <c r="AA1011" s="592"/>
      <c r="AB1011" s="592"/>
      <c r="AC1011" s="592"/>
      <c r="AD1011" s="592"/>
      <c r="AE1011" s="592"/>
      <c r="AF1011" s="592"/>
      <c r="AG1011" s="592"/>
      <c r="AH1011" s="592"/>
      <c r="AI1011" s="592"/>
      <c r="AJ1011" s="592"/>
      <c r="AK1011" s="592"/>
      <c r="AL1011" s="592"/>
      <c r="AM1011" s="592"/>
      <c r="AN1011" s="592"/>
      <c r="AO1011" s="593"/>
    </row>
    <row r="1012" spans="2:41" ht="12.75" customHeight="1">
      <c r="B1012" s="597"/>
      <c r="C1012" s="597"/>
      <c r="D1012" s="597"/>
      <c r="E1012" s="597"/>
      <c r="F1012" s="597"/>
      <c r="G1012" s="597"/>
      <c r="H1012" s="597"/>
      <c r="I1012" s="597"/>
      <c r="J1012" s="597"/>
      <c r="K1012" s="597"/>
      <c r="L1012" s="597"/>
      <c r="M1012" s="597"/>
      <c r="N1012" s="597"/>
      <c r="O1012" s="597"/>
      <c r="P1012" s="597"/>
      <c r="Q1012" s="597"/>
      <c r="R1012" s="597"/>
      <c r="S1012" s="597"/>
      <c r="T1012" s="592"/>
      <c r="U1012" s="592"/>
      <c r="V1012" s="592"/>
      <c r="W1012" s="592"/>
      <c r="X1012" s="592"/>
      <c r="Y1012" s="592"/>
      <c r="Z1012" s="592"/>
      <c r="AA1012" s="592"/>
      <c r="AB1012" s="592"/>
      <c r="AC1012" s="592"/>
      <c r="AD1012" s="592"/>
      <c r="AE1012" s="592"/>
      <c r="AF1012" s="592"/>
      <c r="AG1012" s="592"/>
      <c r="AH1012" s="592"/>
      <c r="AI1012" s="592"/>
      <c r="AJ1012" s="592"/>
      <c r="AK1012" s="592"/>
      <c r="AL1012" s="592"/>
      <c r="AM1012" s="592"/>
      <c r="AN1012" s="592"/>
      <c r="AO1012" s="593"/>
    </row>
    <row r="1013" spans="2:41" ht="12.75" customHeight="1">
      <c r="B1013" s="597"/>
      <c r="C1013" s="597"/>
      <c r="D1013" s="597"/>
      <c r="E1013" s="597"/>
      <c r="F1013" s="597"/>
      <c r="G1013" s="597"/>
      <c r="H1013" s="597"/>
      <c r="I1013" s="597"/>
      <c r="J1013" s="597"/>
      <c r="K1013" s="597"/>
      <c r="L1013" s="597"/>
      <c r="M1013" s="597"/>
      <c r="N1013" s="597"/>
      <c r="O1013" s="597"/>
      <c r="P1013" s="597"/>
      <c r="Q1013" s="597"/>
      <c r="R1013" s="597"/>
      <c r="S1013" s="597"/>
      <c r="T1013" s="592"/>
      <c r="U1013" s="592"/>
      <c r="V1013" s="592"/>
      <c r="W1013" s="592"/>
      <c r="X1013" s="592"/>
      <c r="Y1013" s="592"/>
      <c r="Z1013" s="592"/>
      <c r="AA1013" s="592"/>
      <c r="AB1013" s="592"/>
      <c r="AC1013" s="592"/>
      <c r="AD1013" s="592"/>
      <c r="AE1013" s="592"/>
      <c r="AF1013" s="592"/>
      <c r="AG1013" s="592"/>
      <c r="AH1013" s="592"/>
      <c r="AI1013" s="592"/>
      <c r="AJ1013" s="592"/>
      <c r="AK1013" s="592"/>
      <c r="AL1013" s="592"/>
      <c r="AM1013" s="592"/>
      <c r="AN1013" s="592"/>
      <c r="AO1013" s="593"/>
    </row>
    <row r="1014" spans="2:41" ht="12.75" customHeight="1">
      <c r="B1014" s="597"/>
      <c r="C1014" s="597"/>
      <c r="D1014" s="597"/>
      <c r="E1014" s="597"/>
      <c r="F1014" s="597"/>
      <c r="G1014" s="597"/>
      <c r="H1014" s="597"/>
      <c r="I1014" s="597"/>
      <c r="J1014" s="597"/>
      <c r="K1014" s="597"/>
      <c r="L1014" s="597"/>
      <c r="M1014" s="597"/>
      <c r="N1014" s="597"/>
      <c r="O1014" s="597"/>
      <c r="P1014" s="597"/>
      <c r="Q1014" s="597"/>
      <c r="R1014" s="597"/>
      <c r="S1014" s="597"/>
      <c r="T1014" s="592"/>
      <c r="U1014" s="592"/>
      <c r="V1014" s="592"/>
      <c r="W1014" s="592"/>
      <c r="X1014" s="592"/>
      <c r="Y1014" s="592"/>
      <c r="Z1014" s="592"/>
      <c r="AA1014" s="592"/>
      <c r="AB1014" s="592"/>
      <c r="AC1014" s="592"/>
      <c r="AD1014" s="592"/>
      <c r="AE1014" s="592"/>
      <c r="AF1014" s="592"/>
      <c r="AG1014" s="592"/>
      <c r="AH1014" s="592"/>
      <c r="AI1014" s="592"/>
      <c r="AJ1014" s="592"/>
      <c r="AK1014" s="592"/>
      <c r="AL1014" s="592"/>
      <c r="AM1014" s="592"/>
      <c r="AN1014" s="592"/>
      <c r="AO1014" s="593"/>
    </row>
    <row r="1015" spans="2:41" ht="12.75" customHeight="1">
      <c r="B1015" s="597"/>
      <c r="C1015" s="597"/>
      <c r="D1015" s="597"/>
      <c r="E1015" s="597"/>
      <c r="F1015" s="597"/>
      <c r="G1015" s="597"/>
      <c r="H1015" s="597"/>
      <c r="I1015" s="597"/>
      <c r="J1015" s="597"/>
      <c r="K1015" s="597"/>
      <c r="L1015" s="597"/>
      <c r="M1015" s="597"/>
      <c r="N1015" s="597"/>
      <c r="O1015" s="597"/>
      <c r="P1015" s="597"/>
      <c r="Q1015" s="597"/>
      <c r="R1015" s="597"/>
      <c r="S1015" s="597"/>
      <c r="T1015" s="592"/>
      <c r="U1015" s="592"/>
      <c r="V1015" s="592"/>
      <c r="W1015" s="592"/>
      <c r="X1015" s="592"/>
      <c r="Y1015" s="592"/>
      <c r="Z1015" s="592"/>
      <c r="AA1015" s="592"/>
      <c r="AB1015" s="592"/>
      <c r="AC1015" s="592"/>
      <c r="AD1015" s="592"/>
      <c r="AE1015" s="592"/>
      <c r="AF1015" s="592"/>
      <c r="AG1015" s="592"/>
      <c r="AH1015" s="592"/>
      <c r="AI1015" s="592"/>
      <c r="AJ1015" s="592"/>
      <c r="AK1015" s="592"/>
      <c r="AL1015" s="592"/>
      <c r="AM1015" s="592"/>
      <c r="AN1015" s="592"/>
      <c r="AO1015" s="593"/>
    </row>
    <row r="1016" spans="2:41" ht="12.75" customHeight="1">
      <c r="B1016" s="597"/>
      <c r="C1016" s="597"/>
      <c r="D1016" s="597"/>
      <c r="E1016" s="597"/>
      <c r="F1016" s="597"/>
      <c r="G1016" s="597"/>
      <c r="H1016" s="597"/>
      <c r="I1016" s="597"/>
      <c r="J1016" s="597"/>
      <c r="K1016" s="597"/>
      <c r="L1016" s="597"/>
      <c r="M1016" s="597"/>
      <c r="N1016" s="597"/>
      <c r="O1016" s="597"/>
      <c r="P1016" s="597"/>
      <c r="Q1016" s="597"/>
      <c r="R1016" s="597"/>
      <c r="S1016" s="597"/>
      <c r="T1016" s="592"/>
      <c r="U1016" s="592"/>
      <c r="V1016" s="592"/>
      <c r="W1016" s="592"/>
      <c r="X1016" s="592"/>
      <c r="Y1016" s="592"/>
      <c r="Z1016" s="592"/>
      <c r="AA1016" s="592"/>
      <c r="AB1016" s="592"/>
      <c r="AC1016" s="592"/>
      <c r="AD1016" s="592"/>
      <c r="AE1016" s="592"/>
      <c r="AF1016" s="592"/>
      <c r="AG1016" s="592"/>
      <c r="AH1016" s="592"/>
      <c r="AI1016" s="592"/>
      <c r="AJ1016" s="592"/>
      <c r="AK1016" s="592"/>
      <c r="AL1016" s="592"/>
      <c r="AM1016" s="592"/>
      <c r="AN1016" s="592"/>
      <c r="AO1016" s="593"/>
    </row>
    <row r="1017" spans="2:41" ht="12.75" customHeight="1">
      <c r="B1017" s="597"/>
      <c r="C1017" s="597"/>
      <c r="D1017" s="597"/>
      <c r="E1017" s="597"/>
      <c r="F1017" s="597"/>
      <c r="G1017" s="597"/>
      <c r="H1017" s="597"/>
      <c r="I1017" s="597"/>
      <c r="J1017" s="597"/>
      <c r="K1017" s="597"/>
      <c r="L1017" s="597"/>
      <c r="M1017" s="597"/>
      <c r="N1017" s="597"/>
      <c r="O1017" s="597"/>
      <c r="P1017" s="597"/>
      <c r="Q1017" s="597"/>
      <c r="R1017" s="597"/>
      <c r="S1017" s="597"/>
      <c r="T1017" s="592"/>
      <c r="U1017" s="592"/>
      <c r="V1017" s="592"/>
      <c r="W1017" s="592"/>
      <c r="X1017" s="592"/>
      <c r="Y1017" s="592"/>
      <c r="Z1017" s="592"/>
      <c r="AA1017" s="592"/>
      <c r="AB1017" s="592"/>
      <c r="AC1017" s="592"/>
      <c r="AD1017" s="592"/>
      <c r="AE1017" s="592"/>
      <c r="AF1017" s="592"/>
      <c r="AG1017" s="592"/>
      <c r="AH1017" s="592"/>
      <c r="AI1017" s="592"/>
      <c r="AJ1017" s="592"/>
      <c r="AK1017" s="592"/>
      <c r="AL1017" s="592"/>
      <c r="AM1017" s="592"/>
      <c r="AN1017" s="592"/>
      <c r="AO1017" s="593"/>
    </row>
    <row r="1018" spans="2:41" ht="12.75" customHeight="1">
      <c r="B1018" s="597"/>
      <c r="C1018" s="597"/>
      <c r="D1018" s="597"/>
      <c r="E1018" s="597"/>
      <c r="F1018" s="597"/>
      <c r="G1018" s="597"/>
      <c r="H1018" s="597"/>
      <c r="I1018" s="597"/>
      <c r="J1018" s="597"/>
      <c r="K1018" s="597"/>
      <c r="L1018" s="597"/>
      <c r="M1018" s="597"/>
      <c r="N1018" s="597"/>
      <c r="O1018" s="597"/>
      <c r="P1018" s="597"/>
      <c r="Q1018" s="597"/>
      <c r="R1018" s="597"/>
      <c r="S1018" s="597"/>
      <c r="T1018" s="592"/>
      <c r="U1018" s="592"/>
      <c r="V1018" s="592"/>
      <c r="W1018" s="592"/>
      <c r="X1018" s="592"/>
      <c r="Y1018" s="592"/>
      <c r="Z1018" s="592"/>
      <c r="AA1018" s="592"/>
      <c r="AB1018" s="592"/>
      <c r="AC1018" s="592"/>
      <c r="AD1018" s="592"/>
      <c r="AE1018" s="592"/>
      <c r="AF1018" s="592"/>
      <c r="AG1018" s="592"/>
      <c r="AH1018" s="592"/>
      <c r="AI1018" s="592"/>
      <c r="AJ1018" s="592"/>
      <c r="AK1018" s="592"/>
      <c r="AL1018" s="592"/>
      <c r="AM1018" s="592"/>
      <c r="AN1018" s="592"/>
      <c r="AO1018" s="593"/>
    </row>
    <row r="1019" spans="2:41" ht="12.75" customHeight="1">
      <c r="B1019" s="597"/>
      <c r="C1019" s="597"/>
      <c r="D1019" s="597"/>
      <c r="E1019" s="597"/>
      <c r="F1019" s="597"/>
      <c r="G1019" s="597"/>
      <c r="H1019" s="597"/>
      <c r="I1019" s="597"/>
      <c r="J1019" s="597"/>
      <c r="K1019" s="597"/>
      <c r="L1019" s="597"/>
      <c r="M1019" s="597"/>
      <c r="N1019" s="597"/>
      <c r="O1019" s="597"/>
      <c r="P1019" s="597"/>
      <c r="Q1019" s="597"/>
      <c r="R1019" s="597"/>
      <c r="S1019" s="597"/>
      <c r="T1019" s="592"/>
      <c r="U1019" s="592"/>
      <c r="V1019" s="592"/>
      <c r="W1019" s="592"/>
      <c r="X1019" s="592"/>
      <c r="Y1019" s="592"/>
      <c r="Z1019" s="592"/>
      <c r="AA1019" s="592"/>
      <c r="AB1019" s="592"/>
      <c r="AC1019" s="592"/>
      <c r="AD1019" s="592"/>
      <c r="AE1019" s="592"/>
      <c r="AF1019" s="592"/>
      <c r="AG1019" s="592"/>
      <c r="AH1019" s="592"/>
      <c r="AI1019" s="592"/>
      <c r="AJ1019" s="592"/>
      <c r="AK1019" s="592"/>
      <c r="AL1019" s="592"/>
      <c r="AM1019" s="592"/>
      <c r="AN1019" s="592"/>
      <c r="AO1019" s="593"/>
    </row>
    <row r="1020" spans="2:41" ht="12.75" customHeight="1">
      <c r="B1020" s="597"/>
      <c r="C1020" s="597"/>
      <c r="D1020" s="597"/>
      <c r="E1020" s="597"/>
      <c r="F1020" s="597"/>
      <c r="G1020" s="597"/>
      <c r="H1020" s="597"/>
      <c r="I1020" s="597"/>
      <c r="J1020" s="597"/>
      <c r="K1020" s="597"/>
      <c r="L1020" s="597"/>
      <c r="M1020" s="597"/>
      <c r="N1020" s="597"/>
      <c r="O1020" s="597"/>
      <c r="P1020" s="597"/>
      <c r="Q1020" s="597"/>
      <c r="R1020" s="597"/>
      <c r="S1020" s="597"/>
      <c r="T1020" s="592"/>
      <c r="U1020" s="592"/>
      <c r="V1020" s="592"/>
      <c r="W1020" s="592"/>
      <c r="X1020" s="592"/>
      <c r="Y1020" s="592"/>
      <c r="Z1020" s="592"/>
      <c r="AA1020" s="592"/>
      <c r="AB1020" s="592"/>
      <c r="AC1020" s="592"/>
      <c r="AD1020" s="592"/>
      <c r="AE1020" s="592"/>
      <c r="AF1020" s="592"/>
      <c r="AG1020" s="592"/>
      <c r="AH1020" s="592"/>
      <c r="AI1020" s="592"/>
      <c r="AJ1020" s="592"/>
      <c r="AK1020" s="592"/>
      <c r="AL1020" s="592"/>
      <c r="AM1020" s="592"/>
      <c r="AN1020" s="592"/>
      <c r="AO1020" s="593"/>
    </row>
    <row r="1021" spans="2:41" ht="12.75" customHeight="1">
      <c r="B1021" s="597"/>
      <c r="C1021" s="597"/>
      <c r="D1021" s="597"/>
      <c r="E1021" s="597"/>
      <c r="F1021" s="597"/>
      <c r="G1021" s="597"/>
      <c r="H1021" s="597"/>
      <c r="I1021" s="597"/>
      <c r="J1021" s="597"/>
      <c r="K1021" s="597"/>
      <c r="L1021" s="597"/>
      <c r="M1021" s="597"/>
      <c r="N1021" s="597"/>
      <c r="O1021" s="597"/>
      <c r="P1021" s="597"/>
      <c r="Q1021" s="597"/>
      <c r="R1021" s="597"/>
      <c r="S1021" s="597"/>
      <c r="T1021" s="592"/>
      <c r="U1021" s="592"/>
      <c r="V1021" s="592"/>
      <c r="W1021" s="592"/>
      <c r="X1021" s="592"/>
      <c r="Y1021" s="592"/>
      <c r="Z1021" s="592"/>
      <c r="AA1021" s="592"/>
      <c r="AB1021" s="592"/>
      <c r="AC1021" s="592"/>
      <c r="AD1021" s="592"/>
      <c r="AE1021" s="592"/>
      <c r="AF1021" s="592"/>
      <c r="AG1021" s="592"/>
      <c r="AH1021" s="592"/>
      <c r="AI1021" s="592"/>
      <c r="AJ1021" s="592"/>
      <c r="AK1021" s="592"/>
      <c r="AL1021" s="592"/>
      <c r="AM1021" s="592"/>
      <c r="AN1021" s="592"/>
      <c r="AO1021" s="593"/>
    </row>
    <row r="1022" spans="2:41" ht="12.75" customHeight="1">
      <c r="B1022" s="597"/>
      <c r="C1022" s="597"/>
      <c r="D1022" s="597"/>
      <c r="E1022" s="597"/>
      <c r="F1022" s="597"/>
      <c r="G1022" s="597"/>
      <c r="H1022" s="597"/>
      <c r="I1022" s="597"/>
      <c r="J1022" s="597"/>
      <c r="K1022" s="597"/>
      <c r="L1022" s="597"/>
      <c r="M1022" s="597"/>
      <c r="N1022" s="597"/>
      <c r="O1022" s="597"/>
      <c r="P1022" s="597"/>
      <c r="Q1022" s="597"/>
      <c r="R1022" s="597"/>
      <c r="S1022" s="597"/>
      <c r="T1022" s="592"/>
      <c r="U1022" s="592"/>
      <c r="V1022" s="592"/>
      <c r="W1022" s="592"/>
      <c r="X1022" s="592"/>
      <c r="Y1022" s="592"/>
      <c r="Z1022" s="592"/>
      <c r="AA1022" s="592"/>
      <c r="AB1022" s="592"/>
      <c r="AC1022" s="592"/>
      <c r="AD1022" s="592"/>
      <c r="AE1022" s="592"/>
      <c r="AF1022" s="592"/>
      <c r="AG1022" s="592"/>
      <c r="AH1022" s="592"/>
      <c r="AI1022" s="592"/>
      <c r="AJ1022" s="592"/>
      <c r="AK1022" s="592"/>
      <c r="AL1022" s="592"/>
      <c r="AM1022" s="592"/>
      <c r="AN1022" s="592"/>
      <c r="AO1022" s="593"/>
    </row>
    <row r="1023" spans="2:41" ht="12.75" customHeight="1">
      <c r="B1023" s="597"/>
      <c r="C1023" s="597"/>
      <c r="D1023" s="597"/>
      <c r="E1023" s="597"/>
      <c r="F1023" s="597"/>
      <c r="G1023" s="597"/>
      <c r="H1023" s="597"/>
      <c r="I1023" s="597"/>
      <c r="J1023" s="597"/>
      <c r="K1023" s="597"/>
      <c r="L1023" s="597"/>
      <c r="M1023" s="597"/>
      <c r="N1023" s="597"/>
      <c r="O1023" s="597"/>
      <c r="P1023" s="597"/>
      <c r="Q1023" s="597"/>
      <c r="R1023" s="597"/>
      <c r="S1023" s="597"/>
      <c r="T1023" s="592"/>
      <c r="U1023" s="592"/>
      <c r="V1023" s="592"/>
      <c r="W1023" s="592"/>
      <c r="X1023" s="592"/>
      <c r="Y1023" s="592"/>
      <c r="Z1023" s="592"/>
      <c r="AA1023" s="592"/>
      <c r="AB1023" s="592"/>
      <c r="AC1023" s="592"/>
      <c r="AD1023" s="592"/>
      <c r="AE1023" s="592"/>
      <c r="AF1023" s="592"/>
      <c r="AG1023" s="592"/>
      <c r="AH1023" s="592"/>
      <c r="AI1023" s="592"/>
      <c r="AJ1023" s="592"/>
      <c r="AK1023" s="592"/>
      <c r="AL1023" s="592"/>
      <c r="AM1023" s="592"/>
      <c r="AN1023" s="592"/>
      <c r="AO1023" s="593"/>
    </row>
    <row r="1024" spans="2:41" ht="12.75" customHeight="1">
      <c r="B1024" s="597"/>
      <c r="C1024" s="597"/>
      <c r="D1024" s="597"/>
      <c r="E1024" s="597"/>
      <c r="F1024" s="597"/>
      <c r="G1024" s="597"/>
      <c r="H1024" s="597"/>
      <c r="I1024" s="597"/>
      <c r="J1024" s="597"/>
      <c r="K1024" s="597"/>
      <c r="L1024" s="597"/>
      <c r="M1024" s="597"/>
      <c r="N1024" s="597"/>
      <c r="O1024" s="597"/>
      <c r="P1024" s="597"/>
      <c r="Q1024" s="597"/>
      <c r="R1024" s="597"/>
      <c r="S1024" s="597"/>
      <c r="T1024" s="592"/>
      <c r="U1024" s="592"/>
      <c r="V1024" s="592"/>
      <c r="W1024" s="592"/>
      <c r="X1024" s="592"/>
      <c r="Y1024" s="592"/>
      <c r="Z1024" s="592"/>
      <c r="AA1024" s="592"/>
      <c r="AB1024" s="592"/>
      <c r="AC1024" s="592"/>
      <c r="AD1024" s="592"/>
      <c r="AE1024" s="592"/>
      <c r="AF1024" s="592"/>
      <c r="AG1024" s="592"/>
      <c r="AH1024" s="592"/>
      <c r="AI1024" s="592"/>
      <c r="AJ1024" s="592"/>
      <c r="AK1024" s="592"/>
      <c r="AL1024" s="592"/>
      <c r="AM1024" s="592"/>
      <c r="AN1024" s="592"/>
      <c r="AO1024" s="593"/>
    </row>
    <row r="1025" spans="2:41" ht="12.75" customHeight="1">
      <c r="B1025" s="597"/>
      <c r="C1025" s="597"/>
      <c r="D1025" s="597"/>
      <c r="E1025" s="597"/>
      <c r="F1025" s="597"/>
      <c r="G1025" s="597"/>
      <c r="H1025" s="597"/>
      <c r="I1025" s="597"/>
      <c r="J1025" s="597"/>
      <c r="K1025" s="597"/>
      <c r="L1025" s="597"/>
      <c r="M1025" s="597"/>
      <c r="N1025" s="597"/>
      <c r="O1025" s="597"/>
      <c r="P1025" s="597"/>
      <c r="Q1025" s="597"/>
      <c r="R1025" s="597"/>
      <c r="S1025" s="597"/>
      <c r="T1025" s="592"/>
      <c r="U1025" s="592"/>
      <c r="V1025" s="592"/>
      <c r="W1025" s="592"/>
      <c r="X1025" s="592"/>
      <c r="Y1025" s="592"/>
      <c r="Z1025" s="592"/>
      <c r="AA1025" s="592"/>
      <c r="AB1025" s="592"/>
      <c r="AC1025" s="592"/>
      <c r="AD1025" s="592"/>
      <c r="AE1025" s="592"/>
      <c r="AF1025" s="592"/>
      <c r="AG1025" s="592"/>
      <c r="AH1025" s="592"/>
      <c r="AI1025" s="592"/>
      <c r="AJ1025" s="592"/>
      <c r="AK1025" s="592"/>
      <c r="AL1025" s="592"/>
      <c r="AM1025" s="592"/>
      <c r="AN1025" s="592"/>
      <c r="AO1025" s="593"/>
    </row>
    <row r="1026" spans="2:41" ht="12.75" customHeight="1">
      <c r="B1026" s="597"/>
      <c r="C1026" s="597"/>
      <c r="D1026" s="597"/>
      <c r="E1026" s="597"/>
      <c r="F1026" s="597"/>
      <c r="G1026" s="597"/>
      <c r="H1026" s="597"/>
      <c r="I1026" s="597"/>
      <c r="J1026" s="597"/>
      <c r="K1026" s="597"/>
      <c r="L1026" s="597"/>
      <c r="M1026" s="597"/>
      <c r="N1026" s="597"/>
      <c r="O1026" s="597"/>
      <c r="P1026" s="597"/>
      <c r="Q1026" s="597"/>
      <c r="R1026" s="597"/>
      <c r="S1026" s="597"/>
      <c r="T1026" s="592"/>
      <c r="U1026" s="592"/>
      <c r="V1026" s="592"/>
      <c r="W1026" s="592"/>
      <c r="X1026" s="592"/>
      <c r="Y1026" s="592"/>
      <c r="Z1026" s="592"/>
      <c r="AA1026" s="592"/>
      <c r="AB1026" s="592"/>
      <c r="AC1026" s="592"/>
      <c r="AD1026" s="592"/>
      <c r="AE1026" s="592"/>
      <c r="AF1026" s="592"/>
      <c r="AG1026" s="592"/>
      <c r="AH1026" s="592"/>
      <c r="AI1026" s="592"/>
      <c r="AJ1026" s="592"/>
      <c r="AK1026" s="592"/>
      <c r="AL1026" s="592"/>
      <c r="AM1026" s="592"/>
      <c r="AN1026" s="592"/>
      <c r="AO1026" s="593"/>
    </row>
    <row r="1027" spans="2:41" ht="12.75" customHeight="1">
      <c r="B1027" s="597"/>
      <c r="C1027" s="597"/>
      <c r="D1027" s="597"/>
      <c r="E1027" s="597"/>
      <c r="F1027" s="597"/>
      <c r="G1027" s="597"/>
      <c r="H1027" s="597"/>
      <c r="I1027" s="597"/>
      <c r="J1027" s="597"/>
      <c r="K1027" s="597"/>
      <c r="L1027" s="597"/>
      <c r="M1027" s="597"/>
      <c r="N1027" s="597"/>
      <c r="O1027" s="597"/>
      <c r="P1027" s="597"/>
      <c r="Q1027" s="597"/>
      <c r="R1027" s="597"/>
      <c r="S1027" s="597"/>
      <c r="T1027" s="592"/>
      <c r="U1027" s="592"/>
      <c r="V1027" s="592"/>
      <c r="W1027" s="592"/>
      <c r="X1027" s="592"/>
      <c r="Y1027" s="592"/>
      <c r="Z1027" s="592"/>
      <c r="AA1027" s="592"/>
      <c r="AB1027" s="592"/>
      <c r="AC1027" s="592"/>
      <c r="AD1027" s="592"/>
      <c r="AE1027" s="592"/>
      <c r="AF1027" s="592"/>
      <c r="AG1027" s="592"/>
      <c r="AH1027" s="592"/>
      <c r="AI1027" s="592"/>
      <c r="AJ1027" s="592"/>
      <c r="AK1027" s="592"/>
      <c r="AL1027" s="592"/>
      <c r="AM1027" s="592"/>
      <c r="AN1027" s="592"/>
      <c r="AO1027" s="593"/>
    </row>
    <row r="1028" spans="2:41" ht="12.75" customHeight="1">
      <c r="B1028" s="597"/>
      <c r="C1028" s="597"/>
      <c r="D1028" s="597"/>
      <c r="E1028" s="597"/>
      <c r="F1028" s="597"/>
      <c r="G1028" s="597"/>
      <c r="H1028" s="597"/>
      <c r="I1028" s="597"/>
      <c r="J1028" s="597"/>
      <c r="K1028" s="597"/>
      <c r="L1028" s="597"/>
      <c r="M1028" s="597"/>
      <c r="N1028" s="597"/>
      <c r="O1028" s="597"/>
      <c r="P1028" s="597"/>
      <c r="Q1028" s="597"/>
      <c r="R1028" s="597"/>
      <c r="S1028" s="597"/>
      <c r="T1028" s="592"/>
      <c r="U1028" s="592"/>
      <c r="V1028" s="592"/>
      <c r="W1028" s="592"/>
      <c r="X1028" s="592"/>
      <c r="Y1028" s="592"/>
      <c r="Z1028" s="592"/>
      <c r="AA1028" s="592"/>
      <c r="AB1028" s="592"/>
      <c r="AC1028" s="592"/>
      <c r="AD1028" s="592"/>
      <c r="AE1028" s="592"/>
      <c r="AF1028" s="592"/>
      <c r="AG1028" s="592"/>
      <c r="AH1028" s="592"/>
      <c r="AI1028" s="592"/>
      <c r="AJ1028" s="592"/>
      <c r="AK1028" s="592"/>
      <c r="AL1028" s="592"/>
      <c r="AM1028" s="592"/>
      <c r="AN1028" s="592"/>
      <c r="AO1028" s="593"/>
    </row>
    <row r="1029" spans="2:41" ht="12.75" customHeight="1">
      <c r="B1029" s="597"/>
      <c r="C1029" s="597"/>
      <c r="D1029" s="597"/>
      <c r="E1029" s="597"/>
      <c r="F1029" s="597"/>
      <c r="G1029" s="597"/>
      <c r="H1029" s="597"/>
      <c r="I1029" s="597"/>
      <c r="J1029" s="597"/>
      <c r="K1029" s="597"/>
      <c r="L1029" s="597"/>
      <c r="M1029" s="597"/>
      <c r="N1029" s="597"/>
      <c r="O1029" s="597"/>
      <c r="P1029" s="597"/>
      <c r="Q1029" s="597"/>
      <c r="R1029" s="597"/>
      <c r="S1029" s="597"/>
      <c r="T1029" s="592"/>
      <c r="U1029" s="592"/>
      <c r="V1029" s="592"/>
      <c r="W1029" s="592"/>
      <c r="X1029" s="592"/>
      <c r="Y1029" s="592"/>
      <c r="Z1029" s="592"/>
      <c r="AA1029" s="592"/>
      <c r="AB1029" s="592"/>
      <c r="AC1029" s="592"/>
      <c r="AD1029" s="592"/>
      <c r="AE1029" s="592"/>
      <c r="AF1029" s="592"/>
      <c r="AG1029" s="592"/>
      <c r="AH1029" s="592"/>
      <c r="AI1029" s="592"/>
      <c r="AJ1029" s="592"/>
      <c r="AK1029" s="592"/>
      <c r="AL1029" s="592"/>
      <c r="AM1029" s="592"/>
      <c r="AN1029" s="592"/>
      <c r="AO1029" s="593"/>
    </row>
    <row r="1030" spans="2:41" ht="12.75" customHeight="1">
      <c r="B1030" s="597"/>
      <c r="C1030" s="597"/>
      <c r="D1030" s="597"/>
      <c r="E1030" s="597"/>
      <c r="F1030" s="597"/>
      <c r="G1030" s="597"/>
      <c r="H1030" s="597"/>
      <c r="I1030" s="597"/>
      <c r="J1030" s="597"/>
      <c r="K1030" s="597"/>
      <c r="L1030" s="597"/>
      <c r="M1030" s="597"/>
      <c r="N1030" s="597"/>
      <c r="O1030" s="597"/>
      <c r="P1030" s="597"/>
      <c r="Q1030" s="597"/>
      <c r="R1030" s="597"/>
      <c r="S1030" s="597"/>
      <c r="T1030" s="592"/>
      <c r="U1030" s="592"/>
      <c r="V1030" s="592"/>
      <c r="W1030" s="592"/>
      <c r="X1030" s="592"/>
      <c r="Y1030" s="592"/>
      <c r="Z1030" s="592"/>
      <c r="AA1030" s="592"/>
      <c r="AB1030" s="592"/>
      <c r="AC1030" s="592"/>
      <c r="AD1030" s="592"/>
      <c r="AE1030" s="592"/>
      <c r="AF1030" s="592"/>
      <c r="AG1030" s="592"/>
      <c r="AH1030" s="592"/>
      <c r="AI1030" s="592"/>
      <c r="AJ1030" s="592"/>
      <c r="AK1030" s="592"/>
      <c r="AL1030" s="592"/>
      <c r="AM1030" s="592"/>
      <c r="AN1030" s="592"/>
      <c r="AO1030" s="593"/>
    </row>
    <row r="1031" spans="2:41" ht="12.75" customHeight="1">
      <c r="B1031" s="597"/>
      <c r="C1031" s="597"/>
      <c r="D1031" s="597"/>
      <c r="E1031" s="597"/>
      <c r="F1031" s="597"/>
      <c r="G1031" s="597"/>
      <c r="H1031" s="597"/>
      <c r="I1031" s="597"/>
      <c r="J1031" s="597"/>
      <c r="K1031" s="597"/>
      <c r="L1031" s="597"/>
      <c r="M1031" s="597"/>
      <c r="N1031" s="597"/>
      <c r="O1031" s="597"/>
      <c r="P1031" s="597"/>
      <c r="Q1031" s="597"/>
      <c r="R1031" s="597"/>
      <c r="S1031" s="597"/>
      <c r="T1031" s="592"/>
      <c r="U1031" s="592"/>
      <c r="V1031" s="592"/>
      <c r="W1031" s="592"/>
      <c r="X1031" s="592"/>
      <c r="Y1031" s="592"/>
      <c r="Z1031" s="592"/>
      <c r="AA1031" s="592"/>
      <c r="AB1031" s="592"/>
      <c r="AC1031" s="592"/>
      <c r="AD1031" s="592"/>
      <c r="AE1031" s="592"/>
      <c r="AF1031" s="592"/>
      <c r="AG1031" s="592"/>
      <c r="AH1031" s="592"/>
      <c r="AI1031" s="592"/>
      <c r="AJ1031" s="592"/>
      <c r="AK1031" s="592"/>
      <c r="AL1031" s="592"/>
      <c r="AM1031" s="592"/>
      <c r="AN1031" s="592"/>
      <c r="AO1031" s="593"/>
    </row>
    <row r="1032" spans="2:41" ht="12.75" customHeight="1">
      <c r="B1032" s="597"/>
      <c r="C1032" s="597"/>
      <c r="D1032" s="597"/>
      <c r="E1032" s="597"/>
      <c r="F1032" s="597"/>
      <c r="G1032" s="597"/>
      <c r="H1032" s="597"/>
      <c r="I1032" s="597"/>
      <c r="J1032" s="597"/>
      <c r="K1032" s="597"/>
      <c r="L1032" s="597"/>
      <c r="M1032" s="597"/>
      <c r="N1032" s="597"/>
      <c r="O1032" s="597"/>
      <c r="P1032" s="597"/>
      <c r="Q1032" s="597"/>
      <c r="R1032" s="597"/>
      <c r="S1032" s="597"/>
      <c r="T1032" s="592"/>
      <c r="U1032" s="592"/>
      <c r="V1032" s="592"/>
      <c r="W1032" s="592"/>
      <c r="X1032" s="592"/>
      <c r="Y1032" s="592"/>
      <c r="Z1032" s="592"/>
      <c r="AA1032" s="592"/>
      <c r="AB1032" s="592"/>
      <c r="AC1032" s="592"/>
      <c r="AD1032" s="592"/>
      <c r="AE1032" s="592"/>
      <c r="AF1032" s="592"/>
      <c r="AG1032" s="592"/>
      <c r="AH1032" s="592"/>
      <c r="AI1032" s="592"/>
      <c r="AJ1032" s="592"/>
      <c r="AK1032" s="592"/>
      <c r="AL1032" s="592"/>
      <c r="AM1032" s="592"/>
      <c r="AN1032" s="592"/>
      <c r="AO1032" s="593"/>
    </row>
    <row r="1033" spans="2:41" ht="12.75" customHeight="1">
      <c r="B1033" s="597"/>
      <c r="C1033" s="597"/>
      <c r="D1033" s="597"/>
      <c r="E1033" s="597"/>
      <c r="F1033" s="597"/>
      <c r="G1033" s="597"/>
      <c r="H1033" s="597"/>
      <c r="I1033" s="597"/>
      <c r="J1033" s="597"/>
      <c r="K1033" s="597"/>
      <c r="L1033" s="597"/>
      <c r="M1033" s="597"/>
      <c r="N1033" s="597"/>
      <c r="O1033" s="597"/>
      <c r="P1033" s="597"/>
      <c r="Q1033" s="597"/>
      <c r="R1033" s="597"/>
      <c r="S1033" s="597"/>
      <c r="T1033" s="592"/>
      <c r="U1033" s="592"/>
      <c r="V1033" s="592"/>
      <c r="W1033" s="592"/>
      <c r="X1033" s="592"/>
      <c r="Y1033" s="592"/>
      <c r="Z1033" s="592"/>
      <c r="AA1033" s="592"/>
      <c r="AB1033" s="592"/>
      <c r="AC1033" s="592"/>
      <c r="AD1033" s="592"/>
      <c r="AE1033" s="592"/>
      <c r="AF1033" s="592"/>
      <c r="AG1033" s="592"/>
      <c r="AH1033" s="592"/>
      <c r="AI1033" s="592"/>
      <c r="AJ1033" s="592"/>
      <c r="AK1033" s="592"/>
      <c r="AL1033" s="592"/>
      <c r="AM1033" s="592"/>
      <c r="AN1033" s="592"/>
      <c r="AO1033" s="593"/>
    </row>
    <row r="1034" spans="2:41" ht="12.75" customHeight="1">
      <c r="B1034" s="597"/>
      <c r="C1034" s="597"/>
      <c r="D1034" s="597"/>
      <c r="E1034" s="597"/>
      <c r="F1034" s="597"/>
      <c r="G1034" s="597"/>
      <c r="H1034" s="597"/>
      <c r="I1034" s="597"/>
      <c r="J1034" s="597"/>
      <c r="K1034" s="597"/>
      <c r="L1034" s="597"/>
      <c r="M1034" s="597"/>
      <c r="N1034" s="597"/>
      <c r="O1034" s="597"/>
      <c r="P1034" s="597"/>
      <c r="Q1034" s="597"/>
      <c r="R1034" s="597"/>
      <c r="S1034" s="597"/>
      <c r="T1034" s="592"/>
      <c r="U1034" s="592"/>
      <c r="V1034" s="592"/>
      <c r="W1034" s="592"/>
      <c r="X1034" s="592"/>
      <c r="Y1034" s="592"/>
      <c r="Z1034" s="592"/>
      <c r="AA1034" s="592"/>
      <c r="AB1034" s="592"/>
      <c r="AC1034" s="592"/>
      <c r="AD1034" s="592"/>
      <c r="AE1034" s="592"/>
      <c r="AF1034" s="592"/>
      <c r="AG1034" s="592"/>
      <c r="AH1034" s="592"/>
      <c r="AI1034" s="592"/>
      <c r="AJ1034" s="592"/>
      <c r="AK1034" s="592"/>
      <c r="AL1034" s="592"/>
      <c r="AM1034" s="592"/>
      <c r="AN1034" s="592"/>
      <c r="AO1034" s="593"/>
    </row>
    <row r="1035" spans="2:41" ht="12.75" customHeight="1">
      <c r="B1035" s="597"/>
      <c r="C1035" s="597"/>
      <c r="D1035" s="597"/>
      <c r="E1035" s="597"/>
      <c r="F1035" s="597"/>
      <c r="G1035" s="597"/>
      <c r="H1035" s="597"/>
      <c r="I1035" s="597"/>
      <c r="J1035" s="597"/>
      <c r="K1035" s="597"/>
      <c r="L1035" s="597"/>
      <c r="M1035" s="597"/>
      <c r="N1035" s="597"/>
      <c r="O1035" s="597"/>
      <c r="P1035" s="597"/>
      <c r="Q1035" s="597"/>
      <c r="R1035" s="597"/>
      <c r="S1035" s="597"/>
      <c r="T1035" s="592"/>
      <c r="U1035" s="592"/>
      <c r="V1035" s="592"/>
      <c r="W1035" s="592"/>
      <c r="X1035" s="592"/>
      <c r="Y1035" s="592"/>
      <c r="Z1035" s="592"/>
      <c r="AA1035" s="592"/>
      <c r="AB1035" s="592"/>
      <c r="AC1035" s="592"/>
      <c r="AD1035" s="592"/>
      <c r="AE1035" s="592"/>
      <c r="AF1035" s="592"/>
      <c r="AG1035" s="592"/>
      <c r="AH1035" s="592"/>
      <c r="AI1035" s="592"/>
      <c r="AJ1035" s="592"/>
      <c r="AK1035" s="592"/>
      <c r="AL1035" s="592"/>
      <c r="AM1035" s="592"/>
      <c r="AN1035" s="592"/>
      <c r="AO1035" s="593"/>
    </row>
    <row r="1036" spans="2:41" ht="12.75" customHeight="1">
      <c r="B1036" s="597"/>
      <c r="C1036" s="597"/>
      <c r="D1036" s="597"/>
      <c r="E1036" s="597"/>
      <c r="F1036" s="597"/>
      <c r="G1036" s="597"/>
      <c r="H1036" s="597"/>
      <c r="I1036" s="597"/>
      <c r="J1036" s="597"/>
      <c r="K1036" s="597"/>
      <c r="L1036" s="597"/>
      <c r="M1036" s="597"/>
      <c r="N1036" s="597"/>
      <c r="O1036" s="597"/>
      <c r="P1036" s="597"/>
      <c r="Q1036" s="597"/>
      <c r="R1036" s="597"/>
      <c r="S1036" s="597"/>
      <c r="T1036" s="592"/>
      <c r="U1036" s="592"/>
      <c r="V1036" s="592"/>
      <c r="W1036" s="592"/>
      <c r="X1036" s="592"/>
      <c r="Y1036" s="592"/>
      <c r="Z1036" s="592"/>
      <c r="AA1036" s="592"/>
      <c r="AB1036" s="592"/>
      <c r="AC1036" s="592"/>
      <c r="AD1036" s="592"/>
      <c r="AE1036" s="592"/>
      <c r="AF1036" s="592"/>
      <c r="AG1036" s="592"/>
      <c r="AH1036" s="592"/>
      <c r="AI1036" s="592"/>
      <c r="AJ1036" s="592"/>
      <c r="AK1036" s="592"/>
      <c r="AL1036" s="592"/>
      <c r="AM1036" s="592"/>
      <c r="AN1036" s="592"/>
      <c r="AO1036" s="593"/>
    </row>
    <row r="1037" spans="2:41" ht="12.75" customHeight="1">
      <c r="B1037" s="597"/>
      <c r="C1037" s="597"/>
      <c r="D1037" s="597"/>
      <c r="E1037" s="597"/>
      <c r="F1037" s="597"/>
      <c r="G1037" s="597"/>
      <c r="H1037" s="597"/>
      <c r="I1037" s="597"/>
      <c r="J1037" s="597"/>
      <c r="K1037" s="597"/>
      <c r="L1037" s="597"/>
      <c r="M1037" s="597"/>
      <c r="N1037" s="597"/>
      <c r="O1037" s="597"/>
      <c r="P1037" s="597"/>
      <c r="Q1037" s="597"/>
      <c r="R1037" s="597"/>
      <c r="S1037" s="597"/>
      <c r="T1037" s="592"/>
      <c r="U1037" s="592"/>
      <c r="V1037" s="592"/>
      <c r="W1037" s="592"/>
      <c r="X1037" s="592"/>
      <c r="Y1037" s="592"/>
      <c r="Z1037" s="592"/>
      <c r="AA1037" s="592"/>
      <c r="AB1037" s="592"/>
      <c r="AC1037" s="592"/>
      <c r="AD1037" s="592"/>
      <c r="AE1037" s="592"/>
      <c r="AF1037" s="592"/>
      <c r="AG1037" s="592"/>
      <c r="AH1037" s="592"/>
      <c r="AI1037" s="592"/>
      <c r="AJ1037" s="592"/>
      <c r="AK1037" s="592"/>
      <c r="AL1037" s="592"/>
      <c r="AM1037" s="592"/>
      <c r="AN1037" s="592"/>
      <c r="AO1037" s="593"/>
    </row>
    <row r="1038" spans="2:41" ht="12.75" customHeight="1">
      <c r="B1038" s="597"/>
      <c r="C1038" s="597"/>
      <c r="D1038" s="597"/>
      <c r="E1038" s="597"/>
      <c r="F1038" s="597"/>
      <c r="G1038" s="597"/>
      <c r="H1038" s="597"/>
      <c r="I1038" s="597"/>
      <c r="J1038" s="597"/>
      <c r="K1038" s="597"/>
      <c r="L1038" s="597"/>
      <c r="M1038" s="597"/>
      <c r="N1038" s="597"/>
      <c r="O1038" s="597"/>
      <c r="P1038" s="597"/>
      <c r="Q1038" s="597"/>
      <c r="R1038" s="597"/>
      <c r="S1038" s="597"/>
      <c r="T1038" s="592"/>
      <c r="U1038" s="592"/>
      <c r="V1038" s="592"/>
      <c r="W1038" s="592"/>
      <c r="X1038" s="592"/>
      <c r="Y1038" s="592"/>
      <c r="Z1038" s="592"/>
      <c r="AA1038" s="592"/>
      <c r="AB1038" s="592"/>
      <c r="AC1038" s="592"/>
      <c r="AD1038" s="592"/>
      <c r="AE1038" s="592"/>
      <c r="AF1038" s="592"/>
      <c r="AG1038" s="592"/>
      <c r="AH1038" s="592"/>
      <c r="AI1038" s="592"/>
      <c r="AJ1038" s="592"/>
      <c r="AK1038" s="592"/>
      <c r="AL1038" s="592"/>
      <c r="AM1038" s="592"/>
      <c r="AN1038" s="592"/>
      <c r="AO1038" s="593"/>
    </row>
    <row r="1039" spans="2:41" ht="12.75" customHeight="1">
      <c r="B1039" s="597"/>
      <c r="C1039" s="597"/>
      <c r="D1039" s="597"/>
      <c r="E1039" s="597"/>
      <c r="F1039" s="597"/>
      <c r="G1039" s="597"/>
      <c r="H1039" s="597"/>
      <c r="I1039" s="597"/>
      <c r="J1039" s="597"/>
      <c r="K1039" s="597"/>
      <c r="L1039" s="597"/>
      <c r="M1039" s="597"/>
      <c r="N1039" s="597"/>
      <c r="O1039" s="597"/>
      <c r="P1039" s="597"/>
      <c r="Q1039" s="597"/>
      <c r="R1039" s="597"/>
      <c r="S1039" s="597"/>
      <c r="T1039" s="592"/>
      <c r="U1039" s="592"/>
      <c r="V1039" s="592"/>
      <c r="W1039" s="592"/>
      <c r="X1039" s="592"/>
      <c r="Y1039" s="592"/>
      <c r="Z1039" s="592"/>
      <c r="AA1039" s="592"/>
      <c r="AB1039" s="592"/>
      <c r="AC1039" s="592"/>
      <c r="AD1039" s="592"/>
      <c r="AE1039" s="592"/>
      <c r="AF1039" s="592"/>
      <c r="AG1039" s="592"/>
      <c r="AH1039" s="592"/>
      <c r="AI1039" s="592"/>
      <c r="AJ1039" s="592"/>
      <c r="AK1039" s="592"/>
      <c r="AL1039" s="592"/>
      <c r="AM1039" s="592"/>
      <c r="AN1039" s="592"/>
      <c r="AO1039" s="593"/>
    </row>
    <row r="1040" spans="2:41" ht="12.75" customHeight="1">
      <c r="B1040" s="597"/>
      <c r="C1040" s="597"/>
      <c r="D1040" s="597"/>
      <c r="E1040" s="597"/>
      <c r="F1040" s="597"/>
      <c r="G1040" s="597"/>
      <c r="H1040" s="597"/>
      <c r="I1040" s="597"/>
      <c r="J1040" s="597"/>
      <c r="K1040" s="597"/>
      <c r="L1040" s="597"/>
      <c r="M1040" s="597"/>
      <c r="N1040" s="597"/>
      <c r="O1040" s="597"/>
      <c r="P1040" s="597"/>
      <c r="Q1040" s="597"/>
      <c r="R1040" s="597"/>
      <c r="S1040" s="597"/>
      <c r="T1040" s="592"/>
      <c r="U1040" s="592"/>
      <c r="V1040" s="592"/>
      <c r="W1040" s="592"/>
      <c r="X1040" s="592"/>
      <c r="Y1040" s="592"/>
      <c r="Z1040" s="592"/>
      <c r="AA1040" s="592"/>
      <c r="AB1040" s="592"/>
      <c r="AC1040" s="592"/>
      <c r="AD1040" s="592"/>
      <c r="AE1040" s="592"/>
      <c r="AF1040" s="592"/>
      <c r="AG1040" s="592"/>
      <c r="AH1040" s="592"/>
      <c r="AI1040" s="592"/>
      <c r="AJ1040" s="592"/>
      <c r="AK1040" s="592"/>
      <c r="AL1040" s="592"/>
      <c r="AM1040" s="592"/>
      <c r="AN1040" s="592"/>
      <c r="AO1040" s="593"/>
    </row>
    <row r="1041" spans="2:41" ht="12.75" customHeight="1">
      <c r="B1041" s="597"/>
      <c r="C1041" s="597"/>
      <c r="D1041" s="597"/>
      <c r="E1041" s="597"/>
      <c r="F1041" s="597"/>
      <c r="G1041" s="597"/>
      <c r="H1041" s="597"/>
      <c r="I1041" s="597"/>
      <c r="J1041" s="597"/>
      <c r="K1041" s="597"/>
      <c r="L1041" s="597"/>
      <c r="M1041" s="597"/>
      <c r="N1041" s="597"/>
      <c r="O1041" s="597"/>
      <c r="P1041" s="597"/>
      <c r="Q1041" s="597"/>
      <c r="R1041" s="597"/>
      <c r="S1041" s="597"/>
      <c r="T1041" s="592"/>
      <c r="U1041" s="592"/>
      <c r="V1041" s="592"/>
      <c r="W1041" s="592"/>
      <c r="X1041" s="592"/>
      <c r="Y1041" s="592"/>
      <c r="Z1041" s="592"/>
      <c r="AA1041" s="592"/>
      <c r="AB1041" s="592"/>
      <c r="AC1041" s="592"/>
      <c r="AD1041" s="592"/>
      <c r="AE1041" s="592"/>
      <c r="AF1041" s="592"/>
      <c r="AG1041" s="592"/>
      <c r="AH1041" s="592"/>
      <c r="AI1041" s="592"/>
      <c r="AJ1041" s="592"/>
      <c r="AK1041" s="592"/>
      <c r="AL1041" s="592"/>
      <c r="AM1041" s="592"/>
      <c r="AN1041" s="592"/>
      <c r="AO1041" s="593"/>
    </row>
    <row r="1042" spans="2:41" ht="12.75" customHeight="1">
      <c r="B1042" s="597"/>
      <c r="C1042" s="597"/>
      <c r="D1042" s="597"/>
      <c r="E1042" s="597"/>
      <c r="F1042" s="597"/>
      <c r="G1042" s="597"/>
      <c r="H1042" s="597"/>
      <c r="I1042" s="597"/>
      <c r="J1042" s="597"/>
      <c r="K1042" s="597"/>
      <c r="L1042" s="597"/>
      <c r="M1042" s="597"/>
      <c r="N1042" s="597"/>
      <c r="O1042" s="597"/>
      <c r="P1042" s="597"/>
      <c r="Q1042" s="597"/>
      <c r="R1042" s="597"/>
      <c r="S1042" s="597"/>
      <c r="T1042" s="592"/>
      <c r="U1042" s="592"/>
      <c r="V1042" s="592"/>
      <c r="W1042" s="592"/>
      <c r="X1042" s="592"/>
      <c r="Y1042" s="592"/>
      <c r="Z1042" s="592"/>
      <c r="AA1042" s="592"/>
      <c r="AB1042" s="592"/>
      <c r="AC1042" s="592"/>
      <c r="AD1042" s="592"/>
      <c r="AE1042" s="592"/>
      <c r="AF1042" s="592"/>
      <c r="AG1042" s="592"/>
      <c r="AH1042" s="592"/>
      <c r="AI1042" s="592"/>
      <c r="AJ1042" s="592"/>
      <c r="AK1042" s="592"/>
      <c r="AL1042" s="592"/>
      <c r="AM1042" s="592"/>
      <c r="AN1042" s="592"/>
      <c r="AO1042" s="593"/>
    </row>
    <row r="1043" spans="2:41" ht="12.75" customHeight="1">
      <c r="B1043" s="597"/>
      <c r="C1043" s="597"/>
      <c r="D1043" s="597"/>
      <c r="E1043" s="597"/>
      <c r="F1043" s="597"/>
      <c r="G1043" s="597"/>
      <c r="H1043" s="597"/>
      <c r="I1043" s="597"/>
      <c r="J1043" s="597"/>
      <c r="K1043" s="597"/>
      <c r="L1043" s="597"/>
      <c r="M1043" s="597"/>
      <c r="N1043" s="597"/>
      <c r="O1043" s="597"/>
      <c r="P1043" s="597"/>
      <c r="Q1043" s="597"/>
      <c r="R1043" s="597"/>
      <c r="S1043" s="597"/>
      <c r="T1043" s="592"/>
      <c r="U1043" s="592"/>
      <c r="V1043" s="592"/>
      <c r="W1043" s="592"/>
      <c r="X1043" s="592"/>
      <c r="Y1043" s="592"/>
      <c r="Z1043" s="592"/>
      <c r="AA1043" s="592"/>
      <c r="AB1043" s="592"/>
      <c r="AC1043" s="592"/>
      <c r="AD1043" s="592"/>
      <c r="AE1043" s="592"/>
      <c r="AF1043" s="592"/>
      <c r="AG1043" s="592"/>
      <c r="AH1043" s="592"/>
      <c r="AI1043" s="592"/>
      <c r="AJ1043" s="592"/>
      <c r="AK1043" s="592"/>
      <c r="AL1043" s="592"/>
      <c r="AM1043" s="592"/>
      <c r="AN1043" s="592"/>
      <c r="AO1043" s="593"/>
    </row>
    <row r="1044" spans="2:41" ht="12.75" customHeight="1">
      <c r="B1044" s="597"/>
      <c r="C1044" s="597"/>
      <c r="D1044" s="597"/>
      <c r="E1044" s="597"/>
      <c r="F1044" s="597"/>
      <c r="G1044" s="597"/>
      <c r="H1044" s="597"/>
      <c r="I1044" s="597"/>
      <c r="J1044" s="597"/>
      <c r="K1044" s="597"/>
      <c r="L1044" s="597"/>
      <c r="M1044" s="597"/>
      <c r="N1044" s="597"/>
      <c r="O1044" s="597"/>
      <c r="P1044" s="597"/>
      <c r="Q1044" s="597"/>
      <c r="R1044" s="597"/>
      <c r="S1044" s="597"/>
      <c r="T1044" s="592"/>
      <c r="U1044" s="592"/>
      <c r="V1044" s="592"/>
      <c r="W1044" s="592"/>
      <c r="X1044" s="592"/>
      <c r="Y1044" s="592"/>
      <c r="Z1044" s="592"/>
      <c r="AA1044" s="592"/>
      <c r="AB1044" s="592"/>
      <c r="AC1044" s="592"/>
      <c r="AD1044" s="592"/>
      <c r="AE1044" s="592"/>
      <c r="AF1044" s="592"/>
      <c r="AG1044" s="592"/>
      <c r="AH1044" s="592"/>
      <c r="AI1044" s="592"/>
      <c r="AJ1044" s="592"/>
      <c r="AK1044" s="592"/>
      <c r="AL1044" s="592"/>
      <c r="AM1044" s="592"/>
      <c r="AN1044" s="592"/>
      <c r="AO1044" s="593"/>
    </row>
    <row r="1045" spans="2:41" ht="12.75" customHeight="1">
      <c r="B1045" s="597"/>
      <c r="C1045" s="597"/>
      <c r="D1045" s="597"/>
      <c r="E1045" s="597"/>
      <c r="F1045" s="597"/>
      <c r="G1045" s="597"/>
      <c r="H1045" s="597"/>
      <c r="I1045" s="597"/>
      <c r="J1045" s="597"/>
      <c r="K1045" s="597"/>
      <c r="L1045" s="597"/>
      <c r="M1045" s="597"/>
      <c r="N1045" s="597"/>
      <c r="O1045" s="597"/>
      <c r="P1045" s="597"/>
      <c r="Q1045" s="597"/>
      <c r="R1045" s="597"/>
      <c r="S1045" s="597"/>
      <c r="T1045" s="592"/>
      <c r="U1045" s="592"/>
      <c r="V1045" s="592"/>
      <c r="W1045" s="592"/>
      <c r="X1045" s="592"/>
      <c r="Y1045" s="592"/>
      <c r="Z1045" s="592"/>
      <c r="AA1045" s="592"/>
      <c r="AB1045" s="592"/>
      <c r="AC1045" s="592"/>
      <c r="AD1045" s="592"/>
      <c r="AE1045" s="592"/>
      <c r="AF1045" s="592"/>
      <c r="AG1045" s="592"/>
      <c r="AH1045" s="592"/>
      <c r="AI1045" s="592"/>
      <c r="AJ1045" s="592"/>
      <c r="AK1045" s="592"/>
      <c r="AL1045" s="592"/>
      <c r="AM1045" s="592"/>
      <c r="AN1045" s="592"/>
      <c r="AO1045" s="593"/>
    </row>
    <row r="1046" spans="2:41" ht="12.75" customHeight="1">
      <c r="B1046" s="597"/>
      <c r="C1046" s="597"/>
      <c r="D1046" s="597"/>
      <c r="E1046" s="597"/>
      <c r="F1046" s="597"/>
      <c r="G1046" s="597"/>
      <c r="H1046" s="597"/>
      <c r="I1046" s="597"/>
      <c r="J1046" s="597"/>
      <c r="K1046" s="597"/>
      <c r="L1046" s="597"/>
      <c r="M1046" s="597"/>
      <c r="N1046" s="597"/>
      <c r="O1046" s="597"/>
      <c r="P1046" s="597"/>
      <c r="Q1046" s="597"/>
      <c r="R1046" s="597"/>
      <c r="S1046" s="597"/>
      <c r="T1046" s="592"/>
      <c r="U1046" s="592"/>
      <c r="V1046" s="592"/>
      <c r="W1046" s="592"/>
      <c r="X1046" s="592"/>
      <c r="Y1046" s="592"/>
      <c r="Z1046" s="592"/>
      <c r="AA1046" s="592"/>
      <c r="AB1046" s="592"/>
      <c r="AC1046" s="592"/>
      <c r="AD1046" s="592"/>
      <c r="AE1046" s="592"/>
      <c r="AF1046" s="592"/>
      <c r="AG1046" s="592"/>
      <c r="AH1046" s="592"/>
      <c r="AI1046" s="592"/>
      <c r="AJ1046" s="592"/>
      <c r="AK1046" s="592"/>
      <c r="AL1046" s="592"/>
      <c r="AM1046" s="592"/>
      <c r="AN1046" s="592"/>
      <c r="AO1046" s="593"/>
    </row>
    <row r="1047" spans="2:41" ht="12.75" customHeight="1">
      <c r="B1047" s="597"/>
      <c r="C1047" s="597"/>
      <c r="D1047" s="597"/>
      <c r="E1047" s="597"/>
      <c r="F1047" s="597"/>
      <c r="G1047" s="597"/>
      <c r="H1047" s="597"/>
      <c r="I1047" s="597"/>
      <c r="J1047" s="597"/>
      <c r="K1047" s="597"/>
      <c r="L1047" s="597"/>
      <c r="M1047" s="597"/>
      <c r="N1047" s="597"/>
      <c r="O1047" s="597"/>
      <c r="P1047" s="597"/>
      <c r="Q1047" s="597"/>
      <c r="R1047" s="597"/>
      <c r="S1047" s="597"/>
      <c r="T1047" s="592"/>
      <c r="U1047" s="592"/>
      <c r="V1047" s="592"/>
      <c r="W1047" s="592"/>
      <c r="X1047" s="592"/>
      <c r="Y1047" s="592"/>
      <c r="Z1047" s="592"/>
      <c r="AA1047" s="592"/>
      <c r="AB1047" s="592"/>
      <c r="AC1047" s="592"/>
      <c r="AD1047" s="592"/>
      <c r="AE1047" s="592"/>
      <c r="AF1047" s="592"/>
      <c r="AG1047" s="592"/>
      <c r="AH1047" s="592"/>
      <c r="AI1047" s="592"/>
      <c r="AJ1047" s="592"/>
      <c r="AK1047" s="592"/>
      <c r="AL1047" s="592"/>
      <c r="AM1047" s="592"/>
      <c r="AN1047" s="592"/>
      <c r="AO1047" s="593"/>
    </row>
    <row r="1048" spans="2:41" ht="12.75" customHeight="1">
      <c r="B1048" s="597"/>
      <c r="C1048" s="597"/>
      <c r="D1048" s="597"/>
      <c r="E1048" s="597"/>
      <c r="F1048" s="597"/>
      <c r="G1048" s="597"/>
      <c r="H1048" s="597"/>
      <c r="I1048" s="597"/>
      <c r="J1048" s="597"/>
      <c r="K1048" s="597"/>
      <c r="L1048" s="597"/>
      <c r="M1048" s="597"/>
      <c r="N1048" s="597"/>
      <c r="O1048" s="597"/>
      <c r="P1048" s="597"/>
      <c r="Q1048" s="597"/>
      <c r="R1048" s="597"/>
      <c r="S1048" s="597"/>
      <c r="T1048" s="592"/>
      <c r="U1048" s="592"/>
      <c r="V1048" s="592"/>
      <c r="W1048" s="592"/>
      <c r="X1048" s="592"/>
      <c r="Y1048" s="592"/>
      <c r="Z1048" s="592"/>
      <c r="AA1048" s="592"/>
      <c r="AB1048" s="592"/>
      <c r="AC1048" s="592"/>
      <c r="AD1048" s="592"/>
      <c r="AE1048" s="592"/>
      <c r="AF1048" s="592"/>
      <c r="AG1048" s="592"/>
      <c r="AH1048" s="592"/>
      <c r="AI1048" s="592"/>
      <c r="AJ1048" s="592"/>
      <c r="AK1048" s="592"/>
      <c r="AL1048" s="592"/>
      <c r="AM1048" s="592"/>
      <c r="AN1048" s="592"/>
      <c r="AO1048" s="593"/>
    </row>
    <row r="1049" spans="2:41" ht="12.75" customHeight="1">
      <c r="B1049" s="597"/>
      <c r="C1049" s="597"/>
      <c r="D1049" s="597"/>
      <c r="E1049" s="597"/>
      <c r="F1049" s="597"/>
      <c r="G1049" s="597"/>
      <c r="H1049" s="597"/>
      <c r="I1049" s="597"/>
      <c r="J1049" s="597"/>
      <c r="K1049" s="597"/>
      <c r="L1049" s="597"/>
      <c r="M1049" s="597"/>
      <c r="N1049" s="597"/>
      <c r="O1049" s="597"/>
      <c r="P1049" s="597"/>
      <c r="Q1049" s="597"/>
      <c r="R1049" s="597"/>
      <c r="S1049" s="597"/>
      <c r="T1049" s="592"/>
      <c r="U1049" s="592"/>
      <c r="V1049" s="592"/>
      <c r="W1049" s="592"/>
      <c r="X1049" s="592"/>
      <c r="Y1049" s="592"/>
      <c r="Z1049" s="592"/>
      <c r="AA1049" s="592"/>
      <c r="AB1049" s="592"/>
      <c r="AC1049" s="592"/>
      <c r="AD1049" s="592"/>
      <c r="AE1049" s="592"/>
      <c r="AF1049" s="592"/>
      <c r="AG1049" s="592"/>
      <c r="AH1049" s="592"/>
      <c r="AI1049" s="592"/>
      <c r="AJ1049" s="592"/>
      <c r="AK1049" s="592"/>
      <c r="AL1049" s="592"/>
      <c r="AM1049" s="592"/>
      <c r="AN1049" s="592"/>
      <c r="AO1049" s="593"/>
    </row>
    <row r="1050" spans="2:41" ht="12.75" customHeight="1">
      <c r="B1050" s="597"/>
      <c r="C1050" s="597"/>
      <c r="D1050" s="597"/>
      <c r="E1050" s="597"/>
      <c r="F1050" s="597"/>
      <c r="G1050" s="597"/>
      <c r="H1050" s="597"/>
      <c r="I1050" s="597"/>
      <c r="J1050" s="597"/>
      <c r="K1050" s="597"/>
      <c r="L1050" s="597"/>
      <c r="M1050" s="597"/>
      <c r="N1050" s="597"/>
      <c r="O1050" s="597"/>
      <c r="P1050" s="597"/>
      <c r="Q1050" s="597"/>
      <c r="R1050" s="597"/>
      <c r="S1050" s="597"/>
      <c r="T1050" s="592"/>
      <c r="U1050" s="592"/>
      <c r="V1050" s="592"/>
      <c r="W1050" s="592"/>
      <c r="X1050" s="592"/>
      <c r="Y1050" s="592"/>
      <c r="Z1050" s="592"/>
      <c r="AA1050" s="592"/>
      <c r="AB1050" s="592"/>
      <c r="AC1050" s="592"/>
      <c r="AD1050" s="592"/>
      <c r="AE1050" s="592"/>
      <c r="AF1050" s="592"/>
      <c r="AG1050" s="592"/>
      <c r="AH1050" s="592"/>
      <c r="AI1050" s="592"/>
      <c r="AJ1050" s="592"/>
      <c r="AK1050" s="592"/>
      <c r="AL1050" s="592"/>
      <c r="AM1050" s="592"/>
      <c r="AN1050" s="592"/>
      <c r="AO1050" s="593"/>
    </row>
    <row r="1051" spans="2:41" ht="12.75" customHeight="1">
      <c r="B1051" s="597"/>
      <c r="C1051" s="597"/>
      <c r="D1051" s="597"/>
      <c r="E1051" s="597"/>
      <c r="F1051" s="597"/>
      <c r="G1051" s="597"/>
      <c r="H1051" s="597"/>
      <c r="I1051" s="597"/>
      <c r="J1051" s="597"/>
      <c r="K1051" s="597"/>
      <c r="L1051" s="597"/>
      <c r="M1051" s="597"/>
      <c r="N1051" s="597"/>
      <c r="O1051" s="597"/>
      <c r="P1051" s="597"/>
      <c r="Q1051" s="597"/>
      <c r="R1051" s="597"/>
      <c r="S1051" s="597"/>
      <c r="T1051" s="592"/>
      <c r="U1051" s="592"/>
      <c r="V1051" s="592"/>
      <c r="W1051" s="592"/>
      <c r="X1051" s="592"/>
      <c r="Y1051" s="592"/>
      <c r="Z1051" s="592"/>
      <c r="AA1051" s="592"/>
      <c r="AB1051" s="592"/>
      <c r="AC1051" s="592"/>
      <c r="AD1051" s="592"/>
      <c r="AE1051" s="592"/>
      <c r="AF1051" s="592"/>
      <c r="AG1051" s="592"/>
      <c r="AH1051" s="592"/>
      <c r="AI1051" s="592"/>
      <c r="AJ1051" s="592"/>
      <c r="AK1051" s="592"/>
      <c r="AL1051" s="592"/>
      <c r="AM1051" s="592"/>
      <c r="AN1051" s="592"/>
      <c r="AO1051" s="593"/>
    </row>
    <row r="1052" spans="2:41" ht="12.75" customHeight="1">
      <c r="B1052" s="597"/>
      <c r="C1052" s="597"/>
      <c r="D1052" s="597"/>
      <c r="E1052" s="597"/>
      <c r="F1052" s="597"/>
      <c r="G1052" s="597"/>
      <c r="H1052" s="597"/>
      <c r="I1052" s="597"/>
      <c r="J1052" s="597"/>
      <c r="K1052" s="597"/>
      <c r="L1052" s="597"/>
      <c r="M1052" s="597"/>
      <c r="N1052" s="597"/>
      <c r="O1052" s="597"/>
      <c r="P1052" s="597"/>
      <c r="Q1052" s="597"/>
      <c r="R1052" s="597"/>
      <c r="S1052" s="597"/>
      <c r="T1052" s="592"/>
      <c r="U1052" s="592"/>
      <c r="V1052" s="592"/>
      <c r="W1052" s="592"/>
      <c r="X1052" s="592"/>
      <c r="Y1052" s="592"/>
      <c r="Z1052" s="592"/>
      <c r="AA1052" s="592"/>
      <c r="AB1052" s="592"/>
      <c r="AC1052" s="592"/>
      <c r="AD1052" s="592"/>
      <c r="AE1052" s="592"/>
      <c r="AF1052" s="592"/>
      <c r="AG1052" s="592"/>
      <c r="AH1052" s="592"/>
      <c r="AI1052" s="592"/>
      <c r="AJ1052" s="592"/>
      <c r="AK1052" s="592"/>
      <c r="AL1052" s="592"/>
      <c r="AM1052" s="592"/>
      <c r="AN1052" s="592"/>
      <c r="AO1052" s="593"/>
    </row>
    <row r="1053" spans="2:41" ht="12.75" customHeight="1">
      <c r="B1053" s="597"/>
      <c r="C1053" s="597"/>
      <c r="D1053" s="597"/>
      <c r="E1053" s="597"/>
      <c r="F1053" s="597"/>
      <c r="G1053" s="597"/>
      <c r="H1053" s="597"/>
      <c r="I1053" s="597"/>
      <c r="J1053" s="597"/>
      <c r="K1053" s="597"/>
      <c r="L1053" s="597"/>
      <c r="M1053" s="597"/>
      <c r="N1053" s="597"/>
      <c r="O1053" s="597"/>
      <c r="P1053" s="597"/>
      <c r="Q1053" s="597"/>
      <c r="R1053" s="597"/>
      <c r="S1053" s="597"/>
      <c r="T1053" s="592"/>
      <c r="U1053" s="592"/>
      <c r="V1053" s="592"/>
      <c r="W1053" s="592"/>
      <c r="X1053" s="592"/>
      <c r="Y1053" s="592"/>
      <c r="Z1053" s="592"/>
      <c r="AA1053" s="592"/>
      <c r="AB1053" s="592"/>
      <c r="AC1053" s="592"/>
      <c r="AD1053" s="592"/>
      <c r="AE1053" s="592"/>
      <c r="AF1053" s="592"/>
      <c r="AG1053" s="592"/>
      <c r="AH1053" s="592"/>
      <c r="AI1053" s="592"/>
      <c r="AJ1053" s="592"/>
      <c r="AK1053" s="592"/>
      <c r="AL1053" s="592"/>
      <c r="AM1053" s="592"/>
      <c r="AN1053" s="592"/>
      <c r="AO1053" s="593"/>
    </row>
    <row r="1054" spans="2:41" ht="12.75" customHeight="1">
      <c r="B1054" s="597"/>
      <c r="C1054" s="597"/>
      <c r="D1054" s="597"/>
      <c r="E1054" s="597"/>
      <c r="F1054" s="597"/>
      <c r="G1054" s="597"/>
      <c r="H1054" s="597"/>
      <c r="I1054" s="597"/>
      <c r="J1054" s="597"/>
      <c r="K1054" s="597"/>
      <c r="L1054" s="597"/>
      <c r="M1054" s="597"/>
      <c r="N1054" s="597"/>
      <c r="O1054" s="597"/>
      <c r="P1054" s="597"/>
      <c r="Q1054" s="597"/>
      <c r="R1054" s="597"/>
      <c r="S1054" s="597"/>
      <c r="T1054" s="592"/>
      <c r="U1054" s="592"/>
      <c r="V1054" s="592"/>
      <c r="W1054" s="592"/>
      <c r="X1054" s="592"/>
      <c r="Y1054" s="592"/>
      <c r="Z1054" s="592"/>
      <c r="AA1054" s="592"/>
      <c r="AB1054" s="592"/>
      <c r="AC1054" s="592"/>
      <c r="AD1054" s="592"/>
      <c r="AE1054" s="592"/>
      <c r="AF1054" s="592"/>
      <c r="AG1054" s="592"/>
      <c r="AH1054" s="592"/>
      <c r="AI1054" s="592"/>
      <c r="AJ1054" s="592"/>
      <c r="AK1054" s="592"/>
      <c r="AL1054" s="592"/>
      <c r="AM1054" s="592"/>
      <c r="AN1054" s="592"/>
      <c r="AO1054" s="593"/>
    </row>
    <row r="1055" spans="2:41" ht="12.75" customHeight="1">
      <c r="B1055" s="597"/>
      <c r="C1055" s="597"/>
      <c r="D1055" s="597"/>
      <c r="E1055" s="597"/>
      <c r="F1055" s="597"/>
      <c r="G1055" s="597"/>
      <c r="H1055" s="597"/>
      <c r="I1055" s="597"/>
      <c r="J1055" s="597"/>
      <c r="K1055" s="597"/>
      <c r="L1055" s="597"/>
      <c r="M1055" s="597"/>
      <c r="N1055" s="597"/>
      <c r="O1055" s="597"/>
      <c r="P1055" s="597"/>
      <c r="Q1055" s="597"/>
      <c r="R1055" s="597"/>
      <c r="S1055" s="597"/>
      <c r="T1055" s="592"/>
      <c r="U1055" s="592"/>
      <c r="V1055" s="592"/>
      <c r="W1055" s="592"/>
      <c r="X1055" s="592"/>
      <c r="Y1055" s="592"/>
      <c r="Z1055" s="592"/>
      <c r="AA1055" s="592"/>
      <c r="AB1055" s="592"/>
      <c r="AC1055" s="592"/>
      <c r="AD1055" s="592"/>
      <c r="AE1055" s="592"/>
      <c r="AF1055" s="592"/>
      <c r="AG1055" s="592"/>
      <c r="AH1055" s="592"/>
      <c r="AI1055" s="592"/>
      <c r="AJ1055" s="592"/>
      <c r="AK1055" s="592"/>
      <c r="AL1055" s="592"/>
      <c r="AM1055" s="592"/>
      <c r="AN1055" s="592"/>
      <c r="AO1055" s="593"/>
    </row>
    <row r="1056" spans="2:41" ht="12.75" customHeight="1">
      <c r="B1056" s="597"/>
      <c r="C1056" s="597"/>
      <c r="D1056" s="597"/>
      <c r="E1056" s="597"/>
      <c r="F1056" s="597"/>
      <c r="G1056" s="597"/>
      <c r="H1056" s="597"/>
      <c r="I1056" s="597"/>
      <c r="J1056" s="597"/>
      <c r="K1056" s="597"/>
      <c r="L1056" s="597"/>
      <c r="M1056" s="597"/>
      <c r="N1056" s="597"/>
      <c r="O1056" s="597"/>
      <c r="P1056" s="597"/>
      <c r="Q1056" s="597"/>
      <c r="R1056" s="597"/>
      <c r="S1056" s="597"/>
      <c r="T1056" s="592"/>
      <c r="U1056" s="592"/>
      <c r="V1056" s="592"/>
      <c r="W1056" s="592"/>
      <c r="X1056" s="592"/>
      <c r="Y1056" s="592"/>
      <c r="Z1056" s="592"/>
      <c r="AA1056" s="592"/>
      <c r="AB1056" s="592"/>
      <c r="AC1056" s="592"/>
      <c r="AD1056" s="592"/>
      <c r="AE1056" s="592"/>
      <c r="AF1056" s="592"/>
      <c r="AG1056" s="592"/>
      <c r="AH1056" s="592"/>
      <c r="AI1056" s="592"/>
      <c r="AJ1056" s="592"/>
      <c r="AK1056" s="592"/>
      <c r="AL1056" s="592"/>
      <c r="AM1056" s="592"/>
      <c r="AN1056" s="592"/>
      <c r="AO1056" s="593"/>
    </row>
    <row r="1057" spans="2:41" ht="12.75" customHeight="1">
      <c r="B1057" s="597"/>
      <c r="C1057" s="597"/>
      <c r="D1057" s="597"/>
      <c r="E1057" s="597"/>
      <c r="F1057" s="597"/>
      <c r="G1057" s="597"/>
      <c r="H1057" s="597"/>
      <c r="I1057" s="597"/>
      <c r="J1057" s="597"/>
      <c r="K1057" s="597"/>
      <c r="L1057" s="597"/>
      <c r="M1057" s="597"/>
      <c r="N1057" s="597"/>
      <c r="O1057" s="597"/>
      <c r="P1057" s="597"/>
      <c r="Q1057" s="597"/>
      <c r="R1057" s="597"/>
      <c r="S1057" s="597"/>
      <c r="T1057" s="592"/>
      <c r="U1057" s="592"/>
      <c r="V1057" s="592"/>
      <c r="W1057" s="592"/>
      <c r="X1057" s="592"/>
      <c r="Y1057" s="592"/>
      <c r="Z1057" s="592"/>
      <c r="AA1057" s="592"/>
      <c r="AB1057" s="592"/>
      <c r="AC1057" s="592"/>
      <c r="AD1057" s="592"/>
      <c r="AE1057" s="592"/>
      <c r="AF1057" s="592"/>
      <c r="AG1057" s="592"/>
      <c r="AH1057" s="592"/>
      <c r="AI1057" s="592"/>
      <c r="AJ1057" s="592"/>
      <c r="AK1057" s="592"/>
      <c r="AL1057" s="592"/>
      <c r="AM1057" s="592"/>
      <c r="AN1057" s="592"/>
      <c r="AO1057" s="593"/>
    </row>
    <row r="1058" spans="2:41" ht="12.75" customHeight="1">
      <c r="B1058" s="597"/>
      <c r="C1058" s="597"/>
      <c r="D1058" s="597"/>
      <c r="E1058" s="597"/>
      <c r="F1058" s="597"/>
      <c r="G1058" s="597"/>
      <c r="H1058" s="597"/>
      <c r="I1058" s="597"/>
      <c r="J1058" s="597"/>
      <c r="K1058" s="597"/>
      <c r="L1058" s="597"/>
      <c r="M1058" s="597"/>
      <c r="N1058" s="597"/>
      <c r="O1058" s="597"/>
      <c r="P1058" s="597"/>
      <c r="Q1058" s="597"/>
      <c r="R1058" s="597"/>
      <c r="S1058" s="597"/>
      <c r="T1058" s="592"/>
      <c r="U1058" s="592"/>
      <c r="V1058" s="592"/>
      <c r="W1058" s="592"/>
      <c r="X1058" s="592"/>
      <c r="Y1058" s="592"/>
      <c r="Z1058" s="592"/>
      <c r="AA1058" s="592"/>
      <c r="AB1058" s="592"/>
      <c r="AC1058" s="592"/>
      <c r="AD1058" s="592"/>
      <c r="AE1058" s="592"/>
      <c r="AF1058" s="592"/>
      <c r="AG1058" s="592"/>
      <c r="AH1058" s="592"/>
      <c r="AI1058" s="592"/>
      <c r="AJ1058" s="592"/>
      <c r="AK1058" s="592"/>
      <c r="AL1058" s="592"/>
      <c r="AM1058" s="592"/>
      <c r="AN1058" s="592"/>
      <c r="AO1058" s="593"/>
    </row>
    <row r="1059" spans="2:41" ht="12.75" customHeight="1">
      <c r="B1059" s="597"/>
      <c r="C1059" s="597"/>
      <c r="D1059" s="597"/>
      <c r="E1059" s="597"/>
      <c r="F1059" s="597"/>
      <c r="G1059" s="597"/>
      <c r="H1059" s="597"/>
      <c r="I1059" s="597"/>
      <c r="J1059" s="597"/>
      <c r="K1059" s="597"/>
      <c r="L1059" s="597"/>
      <c r="M1059" s="597"/>
      <c r="N1059" s="597"/>
      <c r="O1059" s="597"/>
      <c r="P1059" s="597"/>
      <c r="Q1059" s="597"/>
      <c r="R1059" s="597"/>
      <c r="S1059" s="597"/>
      <c r="T1059" s="592"/>
      <c r="U1059" s="592"/>
      <c r="V1059" s="592"/>
      <c r="W1059" s="592"/>
      <c r="X1059" s="592"/>
      <c r="Y1059" s="592"/>
      <c r="Z1059" s="592"/>
      <c r="AA1059" s="592"/>
      <c r="AB1059" s="592"/>
      <c r="AC1059" s="592"/>
      <c r="AD1059" s="592"/>
      <c r="AE1059" s="592"/>
      <c r="AF1059" s="592"/>
      <c r="AG1059" s="592"/>
      <c r="AH1059" s="592"/>
      <c r="AI1059" s="592"/>
      <c r="AJ1059" s="592"/>
      <c r="AK1059" s="592"/>
      <c r="AL1059" s="592"/>
      <c r="AM1059" s="592"/>
      <c r="AN1059" s="592"/>
      <c r="AO1059" s="593"/>
    </row>
    <row r="1060" spans="2:41" ht="12.75" customHeight="1">
      <c r="B1060" s="597"/>
      <c r="C1060" s="597"/>
      <c r="D1060" s="597"/>
      <c r="E1060" s="597"/>
      <c r="F1060" s="597"/>
      <c r="G1060" s="597"/>
      <c r="H1060" s="597"/>
      <c r="I1060" s="597"/>
      <c r="J1060" s="597"/>
      <c r="K1060" s="597"/>
      <c r="L1060" s="597"/>
      <c r="M1060" s="597"/>
      <c r="N1060" s="597"/>
      <c r="O1060" s="597"/>
      <c r="P1060" s="597"/>
      <c r="Q1060" s="597"/>
      <c r="R1060" s="597"/>
      <c r="S1060" s="597"/>
      <c r="T1060" s="592"/>
      <c r="U1060" s="592"/>
      <c r="V1060" s="592"/>
      <c r="W1060" s="592"/>
      <c r="X1060" s="592"/>
      <c r="Y1060" s="592"/>
      <c r="Z1060" s="592"/>
      <c r="AA1060" s="592"/>
      <c r="AB1060" s="592"/>
      <c r="AC1060" s="592"/>
      <c r="AD1060" s="592"/>
      <c r="AE1060" s="592"/>
      <c r="AF1060" s="592"/>
      <c r="AG1060" s="592"/>
      <c r="AH1060" s="592"/>
      <c r="AI1060" s="592"/>
      <c r="AJ1060" s="592"/>
      <c r="AK1060" s="592"/>
      <c r="AL1060" s="592"/>
      <c r="AM1060" s="592"/>
      <c r="AN1060" s="592"/>
      <c r="AO1060" s="593"/>
    </row>
    <row r="1061" spans="2:41" ht="12.75" customHeight="1">
      <c r="B1061" s="597"/>
      <c r="C1061" s="597"/>
      <c r="D1061" s="597"/>
      <c r="E1061" s="597"/>
      <c r="F1061" s="597"/>
      <c r="G1061" s="597"/>
      <c r="H1061" s="597"/>
      <c r="I1061" s="597"/>
      <c r="J1061" s="597"/>
      <c r="K1061" s="597"/>
      <c r="L1061" s="597"/>
      <c r="M1061" s="597"/>
      <c r="N1061" s="597"/>
      <c r="O1061" s="597"/>
      <c r="P1061" s="597"/>
      <c r="Q1061" s="597"/>
      <c r="R1061" s="597"/>
      <c r="S1061" s="597"/>
      <c r="T1061" s="592"/>
      <c r="U1061" s="592"/>
      <c r="V1061" s="592"/>
      <c r="W1061" s="592"/>
      <c r="X1061" s="592"/>
      <c r="Y1061" s="592"/>
      <c r="Z1061" s="592"/>
      <c r="AA1061" s="592"/>
      <c r="AB1061" s="592"/>
      <c r="AC1061" s="592"/>
      <c r="AD1061" s="592"/>
      <c r="AE1061" s="592"/>
      <c r="AF1061" s="592"/>
      <c r="AG1061" s="592"/>
      <c r="AH1061" s="592"/>
      <c r="AI1061" s="592"/>
      <c r="AJ1061" s="592"/>
      <c r="AK1061" s="592"/>
      <c r="AL1061" s="592"/>
      <c r="AM1061" s="592"/>
      <c r="AN1061" s="592"/>
      <c r="AO1061" s="593"/>
    </row>
    <row r="1062" spans="2:41" ht="12.75" customHeight="1">
      <c r="B1062" s="597"/>
      <c r="C1062" s="597"/>
      <c r="D1062" s="597"/>
      <c r="E1062" s="597"/>
      <c r="F1062" s="597"/>
      <c r="G1062" s="597"/>
      <c r="H1062" s="597"/>
      <c r="I1062" s="597"/>
      <c r="J1062" s="597"/>
      <c r="K1062" s="597"/>
      <c r="L1062" s="597"/>
      <c r="M1062" s="597"/>
      <c r="N1062" s="597"/>
      <c r="O1062" s="597"/>
      <c r="P1062" s="597"/>
      <c r="Q1062" s="597"/>
      <c r="R1062" s="597"/>
      <c r="S1062" s="597"/>
      <c r="T1062" s="592"/>
      <c r="U1062" s="592"/>
      <c r="V1062" s="592"/>
      <c r="W1062" s="592"/>
      <c r="X1062" s="592"/>
      <c r="Y1062" s="592"/>
      <c r="Z1062" s="592"/>
      <c r="AA1062" s="592"/>
      <c r="AB1062" s="592"/>
      <c r="AC1062" s="592"/>
      <c r="AD1062" s="592"/>
      <c r="AE1062" s="592"/>
      <c r="AF1062" s="592"/>
      <c r="AG1062" s="592"/>
      <c r="AH1062" s="592"/>
      <c r="AI1062" s="592"/>
      <c r="AJ1062" s="592"/>
      <c r="AK1062" s="592"/>
      <c r="AL1062" s="592"/>
      <c r="AM1062" s="592"/>
      <c r="AN1062" s="592"/>
      <c r="AO1062" s="593"/>
    </row>
    <row r="1063" spans="2:41" ht="12.75" customHeight="1">
      <c r="B1063" s="597"/>
      <c r="C1063" s="597"/>
      <c r="D1063" s="597"/>
      <c r="E1063" s="597"/>
      <c r="F1063" s="597"/>
      <c r="G1063" s="597"/>
      <c r="H1063" s="597"/>
      <c r="I1063" s="597"/>
      <c r="J1063" s="597"/>
      <c r="K1063" s="597"/>
      <c r="L1063" s="597"/>
      <c r="M1063" s="597"/>
      <c r="N1063" s="597"/>
      <c r="O1063" s="597"/>
      <c r="P1063" s="597"/>
      <c r="Q1063" s="597"/>
      <c r="R1063" s="597"/>
      <c r="S1063" s="597"/>
      <c r="T1063" s="592"/>
      <c r="U1063" s="592"/>
      <c r="V1063" s="592"/>
      <c r="W1063" s="592"/>
      <c r="X1063" s="592"/>
      <c r="Y1063" s="592"/>
      <c r="Z1063" s="592"/>
      <c r="AA1063" s="592"/>
      <c r="AB1063" s="592"/>
      <c r="AC1063" s="592"/>
      <c r="AD1063" s="592"/>
      <c r="AE1063" s="592"/>
      <c r="AF1063" s="592"/>
      <c r="AG1063" s="592"/>
      <c r="AH1063" s="592"/>
      <c r="AI1063" s="592"/>
      <c r="AJ1063" s="592"/>
      <c r="AK1063" s="592"/>
      <c r="AL1063" s="592"/>
      <c r="AM1063" s="592"/>
      <c r="AN1063" s="592"/>
      <c r="AO1063" s="593"/>
    </row>
    <row r="1064" spans="2:41" ht="12.75" customHeight="1">
      <c r="B1064" s="597"/>
      <c r="C1064" s="597"/>
      <c r="D1064" s="597"/>
      <c r="E1064" s="597"/>
      <c r="F1064" s="597"/>
      <c r="G1064" s="597"/>
      <c r="H1064" s="597"/>
      <c r="I1064" s="597"/>
      <c r="J1064" s="597"/>
      <c r="K1064" s="597"/>
      <c r="L1064" s="597"/>
      <c r="M1064" s="597"/>
      <c r="N1064" s="597"/>
      <c r="O1064" s="597"/>
      <c r="P1064" s="597"/>
      <c r="Q1064" s="597"/>
      <c r="R1064" s="597"/>
      <c r="S1064" s="597"/>
      <c r="T1064" s="592"/>
      <c r="U1064" s="592"/>
      <c r="V1064" s="592"/>
      <c r="W1064" s="592"/>
      <c r="X1064" s="592"/>
      <c r="Y1064" s="592"/>
      <c r="Z1064" s="592"/>
      <c r="AA1064" s="592"/>
      <c r="AB1064" s="592"/>
      <c r="AC1064" s="592"/>
      <c r="AD1064" s="592"/>
      <c r="AE1064" s="592"/>
      <c r="AF1064" s="592"/>
      <c r="AG1064" s="592"/>
      <c r="AH1064" s="592"/>
      <c r="AI1064" s="592"/>
      <c r="AJ1064" s="592"/>
      <c r="AK1064" s="592"/>
      <c r="AL1064" s="592"/>
      <c r="AM1064" s="592"/>
      <c r="AN1064" s="592"/>
      <c r="AO1064" s="593"/>
    </row>
    <row r="1065" spans="2:41" ht="12.75" customHeight="1">
      <c r="B1065" s="597"/>
      <c r="C1065" s="597"/>
      <c r="D1065" s="597"/>
      <c r="E1065" s="597"/>
      <c r="F1065" s="597"/>
      <c r="G1065" s="597"/>
      <c r="H1065" s="597"/>
      <c r="I1065" s="597"/>
      <c r="J1065" s="597"/>
      <c r="K1065" s="597"/>
      <c r="L1065" s="597"/>
      <c r="M1065" s="597"/>
      <c r="N1065" s="597"/>
      <c r="O1065" s="597"/>
      <c r="P1065" s="597"/>
      <c r="Q1065" s="597"/>
      <c r="R1065" s="597"/>
      <c r="S1065" s="597"/>
      <c r="T1065" s="592"/>
      <c r="U1065" s="592"/>
      <c r="V1065" s="592"/>
      <c r="W1065" s="592"/>
      <c r="X1065" s="592"/>
      <c r="Y1065" s="592"/>
      <c r="Z1065" s="592"/>
      <c r="AA1065" s="592"/>
      <c r="AB1065" s="592"/>
      <c r="AC1065" s="592"/>
      <c r="AD1065" s="592"/>
      <c r="AE1065" s="592"/>
      <c r="AF1065" s="592"/>
      <c r="AG1065" s="592"/>
      <c r="AH1065" s="592"/>
      <c r="AI1065" s="592"/>
      <c r="AJ1065" s="592"/>
      <c r="AK1065" s="592"/>
      <c r="AL1065" s="592"/>
      <c r="AM1065" s="592"/>
      <c r="AN1065" s="592"/>
      <c r="AO1065" s="593"/>
    </row>
    <row r="1066" spans="2:41" ht="12.75" customHeight="1">
      <c r="B1066" s="597"/>
      <c r="C1066" s="597"/>
      <c r="D1066" s="597"/>
      <c r="E1066" s="597"/>
      <c r="F1066" s="597"/>
      <c r="G1066" s="597"/>
      <c r="H1066" s="597"/>
      <c r="I1066" s="597"/>
      <c r="J1066" s="597"/>
      <c r="K1066" s="597"/>
      <c r="L1066" s="597"/>
      <c r="M1066" s="597"/>
      <c r="N1066" s="597"/>
      <c r="O1066" s="597"/>
      <c r="P1066" s="597"/>
      <c r="Q1066" s="597"/>
      <c r="R1066" s="597"/>
      <c r="S1066" s="597"/>
      <c r="T1066" s="592"/>
      <c r="U1066" s="592"/>
      <c r="V1066" s="592"/>
      <c r="W1066" s="592"/>
      <c r="X1066" s="592"/>
      <c r="Y1066" s="592"/>
      <c r="Z1066" s="592"/>
      <c r="AA1066" s="592"/>
      <c r="AB1066" s="592"/>
      <c r="AC1066" s="592"/>
      <c r="AD1066" s="592"/>
      <c r="AE1066" s="592"/>
      <c r="AF1066" s="592"/>
      <c r="AG1066" s="592"/>
      <c r="AH1066" s="592"/>
      <c r="AI1066" s="592"/>
      <c r="AJ1066" s="592"/>
      <c r="AK1066" s="592"/>
      <c r="AL1066" s="592"/>
      <c r="AM1066" s="592"/>
      <c r="AN1066" s="592"/>
      <c r="AO1066" s="593"/>
    </row>
    <row r="1067" spans="2:41" ht="12.75" customHeight="1">
      <c r="B1067" s="597"/>
      <c r="C1067" s="597"/>
      <c r="D1067" s="597"/>
      <c r="E1067" s="597"/>
      <c r="F1067" s="597"/>
      <c r="G1067" s="597"/>
      <c r="H1067" s="597"/>
      <c r="I1067" s="597"/>
      <c r="J1067" s="597"/>
      <c r="K1067" s="597"/>
      <c r="L1067" s="597"/>
      <c r="M1067" s="597"/>
      <c r="N1067" s="597"/>
      <c r="O1067" s="597"/>
      <c r="P1067" s="597"/>
      <c r="Q1067" s="597"/>
      <c r="R1067" s="597"/>
      <c r="S1067" s="597"/>
      <c r="T1067" s="592"/>
      <c r="U1067" s="592"/>
      <c r="V1067" s="592"/>
      <c r="W1067" s="592"/>
      <c r="X1067" s="592"/>
      <c r="Y1067" s="592"/>
      <c r="Z1067" s="592"/>
      <c r="AA1067" s="592"/>
      <c r="AB1067" s="592"/>
      <c r="AC1067" s="592"/>
      <c r="AD1067" s="592"/>
      <c r="AE1067" s="592"/>
      <c r="AF1067" s="592"/>
      <c r="AG1067" s="592"/>
      <c r="AH1067" s="592"/>
      <c r="AI1067" s="592"/>
      <c r="AJ1067" s="592"/>
      <c r="AK1067" s="592"/>
      <c r="AL1067" s="592"/>
      <c r="AM1067" s="592"/>
      <c r="AN1067" s="592"/>
      <c r="AO1067" s="593"/>
    </row>
    <row r="1068" spans="2:41" ht="12.75" customHeight="1">
      <c r="B1068" s="597"/>
      <c r="C1068" s="597"/>
      <c r="D1068" s="597"/>
      <c r="E1068" s="597"/>
      <c r="F1068" s="597"/>
      <c r="G1068" s="597"/>
      <c r="H1068" s="597"/>
      <c r="I1068" s="597"/>
      <c r="J1068" s="597"/>
      <c r="K1068" s="597"/>
      <c r="L1068" s="597"/>
      <c r="M1068" s="597"/>
      <c r="N1068" s="597"/>
      <c r="O1068" s="597"/>
      <c r="P1068" s="597"/>
      <c r="Q1068" s="597"/>
      <c r="R1068" s="597"/>
      <c r="S1068" s="597"/>
      <c r="T1068" s="592"/>
      <c r="U1068" s="592"/>
      <c r="V1068" s="592"/>
      <c r="W1068" s="592"/>
      <c r="X1068" s="592"/>
      <c r="Y1068" s="592"/>
      <c r="Z1068" s="592"/>
      <c r="AA1068" s="592"/>
      <c r="AB1068" s="592"/>
      <c r="AC1068" s="592"/>
      <c r="AD1068" s="592"/>
      <c r="AE1068" s="592"/>
      <c r="AF1068" s="592"/>
      <c r="AG1068" s="592"/>
      <c r="AH1068" s="592"/>
      <c r="AI1068" s="592"/>
      <c r="AJ1068" s="592"/>
      <c r="AK1068" s="592"/>
      <c r="AL1068" s="592"/>
      <c r="AM1068" s="592"/>
      <c r="AN1068" s="592"/>
      <c r="AO1068" s="593"/>
    </row>
    <row r="1069" spans="2:41" ht="12.75" customHeight="1">
      <c r="B1069" s="597"/>
      <c r="C1069" s="597"/>
      <c r="D1069" s="597"/>
      <c r="E1069" s="597"/>
      <c r="F1069" s="597"/>
      <c r="G1069" s="597"/>
      <c r="H1069" s="597"/>
      <c r="I1069" s="597"/>
      <c r="J1069" s="597"/>
      <c r="K1069" s="597"/>
      <c r="L1069" s="597"/>
      <c r="M1069" s="597"/>
      <c r="N1069" s="597"/>
      <c r="O1069" s="597"/>
      <c r="P1069" s="597"/>
      <c r="Q1069" s="597"/>
      <c r="R1069" s="597"/>
      <c r="S1069" s="597"/>
      <c r="T1069" s="592"/>
      <c r="U1069" s="592"/>
      <c r="V1069" s="592"/>
      <c r="W1069" s="592"/>
      <c r="X1069" s="592"/>
      <c r="Y1069" s="592"/>
      <c r="Z1069" s="592"/>
      <c r="AA1069" s="592"/>
      <c r="AB1069" s="592"/>
      <c r="AC1069" s="592"/>
      <c r="AD1069" s="592"/>
      <c r="AE1069" s="592"/>
      <c r="AF1069" s="592"/>
      <c r="AG1069" s="592"/>
      <c r="AH1069" s="592"/>
      <c r="AI1069" s="592"/>
      <c r="AJ1069" s="592"/>
      <c r="AK1069" s="592"/>
      <c r="AL1069" s="592"/>
      <c r="AM1069" s="592"/>
      <c r="AN1069" s="592"/>
      <c r="AO1069" s="593"/>
    </row>
    <row r="1070" spans="2:41" ht="12.75" customHeight="1">
      <c r="B1070" s="597"/>
      <c r="C1070" s="597"/>
      <c r="D1070" s="597"/>
      <c r="E1070" s="597"/>
      <c r="F1070" s="597"/>
      <c r="G1070" s="597"/>
      <c r="H1070" s="597"/>
      <c r="I1070" s="597"/>
      <c r="J1070" s="597"/>
      <c r="K1070" s="597"/>
      <c r="L1070" s="597"/>
      <c r="M1070" s="597"/>
      <c r="N1070" s="597"/>
      <c r="O1070" s="597"/>
      <c r="P1070" s="597"/>
      <c r="Q1070" s="597"/>
      <c r="R1070" s="597"/>
      <c r="S1070" s="597"/>
      <c r="T1070" s="592"/>
      <c r="U1070" s="592"/>
      <c r="V1070" s="592"/>
      <c r="W1070" s="592"/>
      <c r="X1070" s="592"/>
      <c r="Y1070" s="592"/>
      <c r="Z1070" s="592"/>
      <c r="AA1070" s="592"/>
      <c r="AB1070" s="592"/>
      <c r="AC1070" s="592"/>
      <c r="AD1070" s="592"/>
      <c r="AE1070" s="592"/>
      <c r="AF1070" s="592"/>
      <c r="AG1070" s="592"/>
      <c r="AH1070" s="592"/>
      <c r="AI1070" s="592"/>
      <c r="AJ1070" s="592"/>
      <c r="AK1070" s="592"/>
      <c r="AL1070" s="592"/>
      <c r="AM1070" s="592"/>
      <c r="AN1070" s="592"/>
      <c r="AO1070" s="593"/>
    </row>
    <row r="1071" spans="2:41" ht="12.75" customHeight="1">
      <c r="B1071" s="597"/>
      <c r="C1071" s="597"/>
      <c r="D1071" s="597"/>
      <c r="E1071" s="597"/>
      <c r="F1071" s="597"/>
      <c r="G1071" s="597"/>
      <c r="H1071" s="597"/>
      <c r="I1071" s="597"/>
      <c r="J1071" s="597"/>
      <c r="K1071" s="597"/>
      <c r="L1071" s="597"/>
      <c r="M1071" s="597"/>
      <c r="N1071" s="597"/>
      <c r="O1071" s="597"/>
      <c r="P1071" s="597"/>
      <c r="Q1071" s="597"/>
      <c r="R1071" s="597"/>
      <c r="S1071" s="597"/>
      <c r="T1071" s="592"/>
      <c r="U1071" s="592"/>
      <c r="V1071" s="592"/>
      <c r="W1071" s="592"/>
      <c r="X1071" s="592"/>
      <c r="Y1071" s="592"/>
      <c r="Z1071" s="592"/>
      <c r="AA1071" s="592"/>
      <c r="AB1071" s="592"/>
      <c r="AC1071" s="592"/>
      <c r="AD1071" s="592"/>
      <c r="AE1071" s="592"/>
      <c r="AF1071" s="592"/>
      <c r="AG1071" s="592"/>
      <c r="AH1071" s="592"/>
      <c r="AI1071" s="592"/>
      <c r="AJ1071" s="592"/>
      <c r="AK1071" s="592"/>
      <c r="AL1071" s="592"/>
      <c r="AM1071" s="592"/>
      <c r="AN1071" s="592"/>
      <c r="AO1071" s="593"/>
    </row>
    <row r="1072" spans="2:41" ht="12.75" customHeight="1">
      <c r="B1072" s="597"/>
      <c r="C1072" s="597"/>
      <c r="D1072" s="597"/>
      <c r="E1072" s="597"/>
      <c r="F1072" s="597"/>
      <c r="G1072" s="597"/>
      <c r="H1072" s="597"/>
      <c r="I1072" s="597"/>
      <c r="J1072" s="597"/>
      <c r="K1072" s="597"/>
      <c r="L1072" s="597"/>
      <c r="M1072" s="597"/>
      <c r="N1072" s="597"/>
      <c r="O1072" s="597"/>
      <c r="P1072" s="597"/>
      <c r="Q1072" s="597"/>
      <c r="R1072" s="597"/>
      <c r="S1072" s="597"/>
      <c r="T1072" s="592"/>
      <c r="U1072" s="592"/>
      <c r="V1072" s="592"/>
      <c r="W1072" s="592"/>
      <c r="X1072" s="592"/>
      <c r="Y1072" s="592"/>
      <c r="Z1072" s="592"/>
      <c r="AA1072" s="592"/>
      <c r="AB1072" s="592"/>
      <c r="AC1072" s="592"/>
      <c r="AD1072" s="592"/>
      <c r="AE1072" s="592"/>
      <c r="AF1072" s="592"/>
      <c r="AG1072" s="592"/>
      <c r="AH1072" s="592"/>
      <c r="AI1072" s="592"/>
      <c r="AJ1072" s="592"/>
      <c r="AK1072" s="592"/>
      <c r="AL1072" s="592"/>
      <c r="AM1072" s="592"/>
      <c r="AN1072" s="592"/>
      <c r="AO1072" s="593"/>
    </row>
    <row r="1073" spans="2:41" ht="12.75" customHeight="1">
      <c r="B1073" s="597"/>
      <c r="C1073" s="597"/>
      <c r="D1073" s="597"/>
      <c r="E1073" s="597"/>
      <c r="F1073" s="597"/>
      <c r="G1073" s="597"/>
      <c r="H1073" s="597"/>
      <c r="I1073" s="597"/>
      <c r="J1073" s="597"/>
      <c r="K1073" s="597"/>
      <c r="L1073" s="597"/>
      <c r="M1073" s="597"/>
      <c r="N1073" s="597"/>
      <c r="O1073" s="597"/>
      <c r="P1073" s="597"/>
      <c r="Q1073" s="597"/>
      <c r="R1073" s="597"/>
      <c r="S1073" s="597"/>
      <c r="T1073" s="592"/>
      <c r="U1073" s="592"/>
      <c r="V1073" s="592"/>
      <c r="W1073" s="592"/>
      <c r="X1073" s="592"/>
      <c r="Y1073" s="592"/>
      <c r="Z1073" s="592"/>
      <c r="AA1073" s="592"/>
      <c r="AB1073" s="592"/>
      <c r="AC1073" s="592"/>
      <c r="AD1073" s="592"/>
      <c r="AE1073" s="592"/>
      <c r="AF1073" s="592"/>
      <c r="AG1073" s="592"/>
      <c r="AH1073" s="592"/>
      <c r="AI1073" s="592"/>
      <c r="AJ1073" s="592"/>
      <c r="AK1073" s="592"/>
      <c r="AL1073" s="592"/>
      <c r="AM1073" s="592"/>
      <c r="AN1073" s="592"/>
      <c r="AO1073" s="593"/>
    </row>
    <row r="1074" spans="2:41" ht="12.75" customHeight="1">
      <c r="B1074" s="597"/>
      <c r="C1074" s="597"/>
      <c r="D1074" s="597"/>
      <c r="E1074" s="597"/>
      <c r="F1074" s="597"/>
      <c r="G1074" s="597"/>
      <c r="H1074" s="597"/>
      <c r="I1074" s="597"/>
      <c r="J1074" s="597"/>
      <c r="K1074" s="597"/>
      <c r="L1074" s="597"/>
      <c r="M1074" s="597"/>
      <c r="N1074" s="597"/>
      <c r="O1074" s="597"/>
      <c r="P1074" s="597"/>
      <c r="Q1074" s="597"/>
      <c r="R1074" s="597"/>
      <c r="S1074" s="597"/>
      <c r="T1074" s="592"/>
      <c r="U1074" s="592"/>
      <c r="V1074" s="592"/>
      <c r="W1074" s="592"/>
      <c r="X1074" s="592"/>
      <c r="Y1074" s="592"/>
      <c r="Z1074" s="592"/>
      <c r="AA1074" s="592"/>
      <c r="AB1074" s="592"/>
      <c r="AC1074" s="592"/>
      <c r="AD1074" s="592"/>
      <c r="AE1074" s="592"/>
      <c r="AF1074" s="592"/>
      <c r="AG1074" s="592"/>
      <c r="AH1074" s="592"/>
      <c r="AI1074" s="592"/>
      <c r="AJ1074" s="592"/>
      <c r="AK1074" s="592"/>
      <c r="AL1074" s="592"/>
      <c r="AM1074" s="592"/>
      <c r="AN1074" s="592"/>
      <c r="AO1074" s="593"/>
    </row>
    <row r="1075" spans="2:41" ht="12.75" customHeight="1">
      <c r="B1075" s="597"/>
      <c r="C1075" s="597"/>
      <c r="D1075" s="597"/>
      <c r="E1075" s="597"/>
      <c r="F1075" s="597"/>
      <c r="G1075" s="597"/>
      <c r="H1075" s="597"/>
      <c r="I1075" s="597"/>
      <c r="J1075" s="597"/>
      <c r="K1075" s="597"/>
      <c r="L1075" s="597"/>
      <c r="M1075" s="597"/>
      <c r="N1075" s="597"/>
      <c r="O1075" s="597"/>
      <c r="P1075" s="597"/>
      <c r="Q1075" s="597"/>
      <c r="R1075" s="597"/>
      <c r="S1075" s="597"/>
      <c r="T1075" s="592"/>
      <c r="U1075" s="592"/>
      <c r="V1075" s="592"/>
      <c r="W1075" s="592"/>
      <c r="X1075" s="592"/>
      <c r="Y1075" s="592"/>
      <c r="Z1075" s="592"/>
      <c r="AA1075" s="592"/>
      <c r="AB1075" s="592"/>
      <c r="AC1075" s="592"/>
      <c r="AD1075" s="592"/>
      <c r="AE1075" s="592"/>
      <c r="AF1075" s="592"/>
      <c r="AG1075" s="592"/>
      <c r="AH1075" s="592"/>
      <c r="AI1075" s="592"/>
      <c r="AJ1075" s="592"/>
      <c r="AK1075" s="592"/>
      <c r="AL1075" s="592"/>
      <c r="AM1075" s="592"/>
      <c r="AN1075" s="592"/>
      <c r="AO1075" s="593"/>
    </row>
    <row r="1076" spans="2:41" ht="12.75" customHeight="1">
      <c r="B1076" s="597"/>
      <c r="C1076" s="597"/>
      <c r="D1076" s="597"/>
      <c r="E1076" s="597"/>
      <c r="F1076" s="597"/>
      <c r="G1076" s="597"/>
      <c r="H1076" s="597"/>
      <c r="I1076" s="597"/>
      <c r="J1076" s="597"/>
      <c r="K1076" s="597"/>
      <c r="L1076" s="597"/>
      <c r="M1076" s="597"/>
      <c r="N1076" s="597"/>
      <c r="O1076" s="597"/>
      <c r="P1076" s="597"/>
      <c r="Q1076" s="597"/>
      <c r="R1076" s="597"/>
      <c r="S1076" s="597"/>
      <c r="T1076" s="592"/>
      <c r="U1076" s="592"/>
      <c r="V1076" s="592"/>
      <c r="W1076" s="592"/>
      <c r="X1076" s="592"/>
      <c r="Y1076" s="592"/>
      <c r="Z1076" s="592"/>
      <c r="AA1076" s="592"/>
      <c r="AB1076" s="592"/>
      <c r="AC1076" s="592"/>
      <c r="AD1076" s="592"/>
      <c r="AE1076" s="592"/>
      <c r="AF1076" s="592"/>
      <c r="AG1076" s="592"/>
      <c r="AH1076" s="592"/>
      <c r="AI1076" s="592"/>
      <c r="AJ1076" s="592"/>
      <c r="AK1076" s="592"/>
      <c r="AL1076" s="592"/>
      <c r="AM1076" s="592"/>
      <c r="AN1076" s="592"/>
      <c r="AO1076" s="593"/>
    </row>
    <row r="1077" spans="2:41" ht="12.75" customHeight="1">
      <c r="B1077" s="597"/>
      <c r="C1077" s="597"/>
      <c r="D1077" s="597"/>
      <c r="E1077" s="597"/>
      <c r="F1077" s="597"/>
      <c r="G1077" s="597"/>
      <c r="H1077" s="597"/>
      <c r="I1077" s="597"/>
      <c r="J1077" s="597"/>
      <c r="K1077" s="597"/>
      <c r="L1077" s="597"/>
      <c r="M1077" s="597"/>
      <c r="N1077" s="597"/>
      <c r="O1077" s="597"/>
      <c r="P1077" s="597"/>
      <c r="Q1077" s="597"/>
      <c r="R1077" s="597"/>
      <c r="S1077" s="597"/>
      <c r="T1077" s="592"/>
      <c r="U1077" s="592"/>
      <c r="V1077" s="592"/>
      <c r="W1077" s="592"/>
      <c r="X1077" s="592"/>
      <c r="Y1077" s="592"/>
      <c r="Z1077" s="592"/>
      <c r="AA1077" s="592"/>
      <c r="AB1077" s="592"/>
      <c r="AC1077" s="592"/>
      <c r="AD1077" s="592"/>
      <c r="AE1077" s="592"/>
      <c r="AF1077" s="592"/>
      <c r="AG1077" s="592"/>
      <c r="AH1077" s="592"/>
      <c r="AI1077" s="592"/>
      <c r="AJ1077" s="592"/>
      <c r="AK1077" s="592"/>
      <c r="AL1077" s="592"/>
      <c r="AM1077" s="592"/>
      <c r="AN1077" s="592"/>
      <c r="AO1077" s="593"/>
    </row>
    <row r="1078" spans="2:41" ht="12.75" customHeight="1">
      <c r="B1078" s="597"/>
      <c r="C1078" s="597"/>
      <c r="D1078" s="597"/>
      <c r="E1078" s="597"/>
      <c r="F1078" s="597"/>
      <c r="G1078" s="597"/>
      <c r="H1078" s="597"/>
      <c r="I1078" s="597"/>
      <c r="J1078" s="597"/>
      <c r="K1078" s="597"/>
      <c r="L1078" s="597"/>
      <c r="M1078" s="597"/>
      <c r="N1078" s="597"/>
      <c r="O1078" s="597"/>
      <c r="P1078" s="597"/>
      <c r="Q1078" s="597"/>
      <c r="R1078" s="597"/>
      <c r="S1078" s="597"/>
      <c r="T1078" s="592"/>
      <c r="U1078" s="592"/>
      <c r="V1078" s="592"/>
      <c r="W1078" s="592"/>
      <c r="X1078" s="592"/>
      <c r="Y1078" s="592"/>
      <c r="Z1078" s="592"/>
      <c r="AA1078" s="592"/>
      <c r="AB1078" s="592"/>
      <c r="AC1078" s="592"/>
      <c r="AD1078" s="592"/>
      <c r="AE1078" s="592"/>
      <c r="AF1078" s="592"/>
      <c r="AG1078" s="592"/>
      <c r="AH1078" s="592"/>
      <c r="AI1078" s="592"/>
      <c r="AJ1078" s="592"/>
      <c r="AK1078" s="592"/>
      <c r="AL1078" s="592"/>
      <c r="AM1078" s="592"/>
      <c r="AN1078" s="592"/>
      <c r="AO1078" s="593"/>
    </row>
    <row r="1079" spans="2:41" ht="12.75" customHeight="1">
      <c r="B1079" s="597"/>
      <c r="C1079" s="597"/>
      <c r="D1079" s="597"/>
      <c r="E1079" s="597"/>
      <c r="F1079" s="597"/>
      <c r="G1079" s="597"/>
      <c r="H1079" s="597"/>
      <c r="I1079" s="597"/>
      <c r="J1079" s="597"/>
      <c r="K1079" s="597"/>
      <c r="L1079" s="597"/>
      <c r="M1079" s="597"/>
      <c r="N1079" s="597"/>
      <c r="O1079" s="597"/>
      <c r="P1079" s="597"/>
      <c r="Q1079" s="597"/>
      <c r="R1079" s="597"/>
      <c r="S1079" s="597"/>
      <c r="T1079" s="592"/>
      <c r="U1079" s="592"/>
      <c r="V1079" s="592"/>
      <c r="W1079" s="592"/>
      <c r="X1079" s="592"/>
      <c r="Y1079" s="592"/>
      <c r="Z1079" s="592"/>
      <c r="AA1079" s="592"/>
      <c r="AB1079" s="592"/>
      <c r="AC1079" s="592"/>
      <c r="AD1079" s="592"/>
      <c r="AE1079" s="592"/>
      <c r="AF1079" s="592"/>
      <c r="AG1079" s="592"/>
      <c r="AH1079" s="592"/>
      <c r="AI1079" s="592"/>
      <c r="AJ1079" s="592"/>
      <c r="AK1079" s="592"/>
      <c r="AL1079" s="592"/>
      <c r="AM1079" s="592"/>
      <c r="AN1079" s="592"/>
      <c r="AO1079" s="593"/>
    </row>
    <row r="1080" spans="2:41" ht="12.75" customHeight="1">
      <c r="B1080" s="597"/>
      <c r="C1080" s="597"/>
      <c r="D1080" s="597"/>
      <c r="E1080" s="597"/>
      <c r="F1080" s="597"/>
      <c r="G1080" s="597"/>
      <c r="H1080" s="597"/>
      <c r="I1080" s="597"/>
      <c r="J1080" s="597"/>
      <c r="K1080" s="597"/>
      <c r="L1080" s="597"/>
      <c r="M1080" s="597"/>
      <c r="N1080" s="597"/>
      <c r="O1080" s="597"/>
      <c r="P1080" s="597"/>
      <c r="Q1080" s="597"/>
      <c r="R1080" s="597"/>
      <c r="S1080" s="597"/>
      <c r="T1080" s="592"/>
      <c r="U1080" s="592"/>
      <c r="V1080" s="592"/>
      <c r="W1080" s="592"/>
      <c r="X1080" s="592"/>
      <c r="Y1080" s="592"/>
      <c r="Z1080" s="592"/>
      <c r="AA1080" s="592"/>
      <c r="AB1080" s="592"/>
      <c r="AC1080" s="592"/>
      <c r="AD1080" s="592"/>
      <c r="AE1080" s="592"/>
      <c r="AF1080" s="592"/>
      <c r="AG1080" s="592"/>
      <c r="AH1080" s="592"/>
      <c r="AI1080" s="592"/>
      <c r="AJ1080" s="592"/>
      <c r="AK1080" s="592"/>
      <c r="AL1080" s="592"/>
      <c r="AM1080" s="592"/>
      <c r="AN1080" s="592"/>
      <c r="AO1080" s="593"/>
    </row>
    <row r="1081" spans="2:41" ht="12.75" customHeight="1">
      <c r="B1081" s="597"/>
      <c r="C1081" s="597"/>
      <c r="D1081" s="597"/>
      <c r="E1081" s="597"/>
      <c r="F1081" s="597"/>
      <c r="G1081" s="597"/>
      <c r="H1081" s="597"/>
      <c r="I1081" s="597"/>
      <c r="J1081" s="597"/>
      <c r="K1081" s="597"/>
      <c r="L1081" s="597"/>
      <c r="M1081" s="597"/>
      <c r="N1081" s="597"/>
      <c r="O1081" s="597"/>
      <c r="P1081" s="597"/>
      <c r="Q1081" s="597"/>
      <c r="R1081" s="597"/>
      <c r="S1081" s="597"/>
      <c r="T1081" s="592"/>
      <c r="U1081" s="592"/>
      <c r="V1081" s="592"/>
      <c r="W1081" s="592"/>
      <c r="X1081" s="592"/>
      <c r="Y1081" s="592"/>
      <c r="Z1081" s="592"/>
      <c r="AA1081" s="592"/>
      <c r="AB1081" s="592"/>
      <c r="AC1081" s="592"/>
      <c r="AD1081" s="592"/>
      <c r="AE1081" s="592"/>
      <c r="AF1081" s="592"/>
      <c r="AG1081" s="592"/>
      <c r="AH1081" s="592"/>
      <c r="AI1081" s="592"/>
      <c r="AJ1081" s="592"/>
      <c r="AK1081" s="592"/>
      <c r="AL1081" s="592"/>
      <c r="AM1081" s="592"/>
      <c r="AN1081" s="592"/>
      <c r="AO1081" s="593"/>
    </row>
    <row r="1082" spans="2:41" ht="12.75" customHeight="1">
      <c r="B1082" s="597"/>
      <c r="C1082" s="597"/>
      <c r="D1082" s="597"/>
      <c r="E1082" s="597"/>
      <c r="F1082" s="597"/>
      <c r="G1082" s="597"/>
      <c r="H1082" s="597"/>
      <c r="I1082" s="597"/>
      <c r="J1082" s="597"/>
      <c r="K1082" s="597"/>
      <c r="L1082" s="597"/>
      <c r="M1082" s="597"/>
      <c r="N1082" s="597"/>
      <c r="O1082" s="597"/>
      <c r="P1082" s="597"/>
      <c r="Q1082" s="597"/>
      <c r="R1082" s="597"/>
      <c r="S1082" s="597"/>
      <c r="T1082" s="592"/>
      <c r="U1082" s="592"/>
      <c r="V1082" s="592"/>
      <c r="W1082" s="592"/>
      <c r="X1082" s="592"/>
      <c r="Y1082" s="592"/>
      <c r="Z1082" s="592"/>
      <c r="AA1082" s="592"/>
      <c r="AB1082" s="592"/>
      <c r="AC1082" s="592"/>
      <c r="AD1082" s="592"/>
      <c r="AE1082" s="592"/>
      <c r="AF1082" s="592"/>
      <c r="AG1082" s="592"/>
      <c r="AH1082" s="592"/>
      <c r="AI1082" s="592"/>
      <c r="AJ1082" s="592"/>
      <c r="AK1082" s="592"/>
      <c r="AL1082" s="592"/>
      <c r="AM1082" s="592"/>
      <c r="AN1082" s="592"/>
      <c r="AO1082" s="593"/>
    </row>
    <row r="1083" spans="2:41" ht="12.75" customHeight="1">
      <c r="B1083" s="597"/>
      <c r="C1083" s="597"/>
      <c r="D1083" s="597"/>
      <c r="E1083" s="597"/>
      <c r="F1083" s="597"/>
      <c r="G1083" s="597"/>
      <c r="H1083" s="597"/>
      <c r="I1083" s="597"/>
      <c r="J1083" s="597"/>
      <c r="K1083" s="597"/>
      <c r="L1083" s="597"/>
      <c r="M1083" s="597"/>
      <c r="N1083" s="597"/>
      <c r="O1083" s="597"/>
      <c r="P1083" s="597"/>
      <c r="Q1083" s="597"/>
      <c r="R1083" s="597"/>
      <c r="S1083" s="597"/>
      <c r="T1083" s="592"/>
      <c r="U1083" s="592"/>
      <c r="V1083" s="592"/>
      <c r="W1083" s="592"/>
      <c r="X1083" s="592"/>
      <c r="Y1083" s="592"/>
      <c r="Z1083" s="592"/>
      <c r="AA1083" s="592"/>
      <c r="AB1083" s="592"/>
      <c r="AC1083" s="592"/>
      <c r="AD1083" s="592"/>
      <c r="AE1083" s="592"/>
      <c r="AF1083" s="592"/>
      <c r="AG1083" s="592"/>
      <c r="AH1083" s="592"/>
      <c r="AI1083" s="592"/>
      <c r="AJ1083" s="592"/>
      <c r="AK1083" s="592"/>
      <c r="AL1083" s="592"/>
      <c r="AM1083" s="592"/>
      <c r="AN1083" s="592"/>
      <c r="AO1083" s="593"/>
    </row>
    <row r="1084" spans="2:41" ht="12.75" customHeight="1">
      <c r="B1084" s="597"/>
      <c r="C1084" s="597"/>
      <c r="D1084" s="597"/>
      <c r="E1084" s="597"/>
      <c r="F1084" s="597"/>
      <c r="G1084" s="597"/>
      <c r="H1084" s="597"/>
      <c r="I1084" s="597"/>
      <c r="J1084" s="597"/>
      <c r="K1084" s="597"/>
      <c r="L1084" s="597"/>
      <c r="M1084" s="597"/>
      <c r="N1084" s="597"/>
      <c r="O1084" s="597"/>
      <c r="P1084" s="597"/>
      <c r="Q1084" s="597"/>
      <c r="R1084" s="597"/>
      <c r="S1084" s="597"/>
      <c r="T1084" s="592"/>
      <c r="U1084" s="592"/>
      <c r="V1084" s="592"/>
      <c r="W1084" s="592"/>
      <c r="X1084" s="592"/>
      <c r="Y1084" s="592"/>
      <c r="Z1084" s="592"/>
      <c r="AA1084" s="592"/>
      <c r="AB1084" s="592"/>
      <c r="AC1084" s="592"/>
      <c r="AD1084" s="592"/>
      <c r="AE1084" s="592"/>
      <c r="AF1084" s="592"/>
      <c r="AG1084" s="592"/>
      <c r="AH1084" s="592"/>
      <c r="AI1084" s="592"/>
      <c r="AJ1084" s="592"/>
      <c r="AK1084" s="592"/>
      <c r="AL1084" s="592"/>
      <c r="AM1084" s="592"/>
      <c r="AN1084" s="592"/>
      <c r="AO1084" s="593"/>
    </row>
    <row r="1085" spans="2:41" ht="12.75" customHeight="1">
      <c r="B1085" s="597"/>
      <c r="C1085" s="597"/>
      <c r="D1085" s="597"/>
      <c r="E1085" s="597"/>
      <c r="F1085" s="597"/>
      <c r="G1085" s="597"/>
      <c r="H1085" s="597"/>
      <c r="I1085" s="597"/>
      <c r="J1085" s="597"/>
      <c r="K1085" s="597"/>
      <c r="L1085" s="597"/>
      <c r="M1085" s="597"/>
      <c r="N1085" s="597"/>
      <c r="O1085" s="597"/>
      <c r="P1085" s="597"/>
      <c r="Q1085" s="597"/>
      <c r="R1085" s="597"/>
      <c r="S1085" s="597"/>
      <c r="T1085" s="592"/>
      <c r="U1085" s="592"/>
      <c r="V1085" s="592"/>
      <c r="W1085" s="592"/>
      <c r="X1085" s="592"/>
      <c r="Y1085" s="592"/>
      <c r="Z1085" s="592"/>
      <c r="AA1085" s="592"/>
      <c r="AB1085" s="592"/>
      <c r="AC1085" s="592"/>
      <c r="AD1085" s="592"/>
      <c r="AE1085" s="592"/>
      <c r="AF1085" s="592"/>
      <c r="AG1085" s="592"/>
      <c r="AH1085" s="592"/>
      <c r="AI1085" s="592"/>
      <c r="AJ1085" s="592"/>
      <c r="AK1085" s="592"/>
      <c r="AL1085" s="592"/>
      <c r="AM1085" s="592"/>
      <c r="AN1085" s="592"/>
      <c r="AO1085" s="593"/>
    </row>
    <row r="1086" spans="2:41" ht="12.75" customHeight="1">
      <c r="B1086" s="597"/>
      <c r="C1086" s="597"/>
      <c r="D1086" s="597"/>
      <c r="E1086" s="597"/>
      <c r="F1086" s="597"/>
      <c r="G1086" s="597"/>
      <c r="H1086" s="597"/>
      <c r="I1086" s="597"/>
      <c r="J1086" s="597"/>
      <c r="K1086" s="597"/>
      <c r="L1086" s="597"/>
      <c r="M1086" s="597"/>
      <c r="N1086" s="597"/>
      <c r="O1086" s="597"/>
      <c r="P1086" s="597"/>
      <c r="Q1086" s="597"/>
      <c r="R1086" s="597"/>
      <c r="S1086" s="597"/>
      <c r="T1086" s="592"/>
      <c r="U1086" s="592"/>
      <c r="V1086" s="592"/>
      <c r="W1086" s="592"/>
      <c r="X1086" s="592"/>
      <c r="Y1086" s="592"/>
      <c r="Z1086" s="592"/>
      <c r="AA1086" s="592"/>
      <c r="AB1086" s="592"/>
      <c r="AC1086" s="592"/>
      <c r="AD1086" s="592"/>
      <c r="AE1086" s="592"/>
      <c r="AF1086" s="592"/>
      <c r="AG1086" s="592"/>
      <c r="AH1086" s="592"/>
      <c r="AI1086" s="592"/>
      <c r="AJ1086" s="592"/>
      <c r="AK1086" s="592"/>
      <c r="AL1086" s="592"/>
      <c r="AM1086" s="592"/>
      <c r="AN1086" s="592"/>
      <c r="AO1086" s="593"/>
    </row>
    <row r="1087" spans="2:41" ht="12.75" customHeight="1">
      <c r="B1087" s="597"/>
      <c r="C1087" s="597"/>
      <c r="D1087" s="597"/>
      <c r="E1087" s="597"/>
      <c r="F1087" s="597"/>
      <c r="G1087" s="597"/>
      <c r="H1087" s="597"/>
      <c r="I1087" s="597"/>
      <c r="J1087" s="597"/>
      <c r="K1087" s="597"/>
      <c r="L1087" s="597"/>
      <c r="M1087" s="597"/>
      <c r="N1087" s="597"/>
      <c r="O1087" s="597"/>
      <c r="P1087" s="597"/>
      <c r="Q1087" s="597"/>
      <c r="R1087" s="597"/>
      <c r="S1087" s="597"/>
      <c r="T1087" s="592"/>
      <c r="U1087" s="592"/>
      <c r="V1087" s="592"/>
      <c r="W1087" s="592"/>
      <c r="X1087" s="592"/>
      <c r="Y1087" s="592"/>
      <c r="Z1087" s="592"/>
      <c r="AA1087" s="592"/>
      <c r="AB1087" s="592"/>
      <c r="AC1087" s="592"/>
      <c r="AD1087" s="592"/>
      <c r="AE1087" s="592"/>
      <c r="AF1087" s="592"/>
      <c r="AG1087" s="592"/>
      <c r="AH1087" s="592"/>
      <c r="AI1087" s="592"/>
      <c r="AJ1087" s="592"/>
      <c r="AK1087" s="592"/>
      <c r="AL1087" s="592"/>
      <c r="AM1087" s="592"/>
      <c r="AN1087" s="592"/>
      <c r="AO1087" s="593"/>
    </row>
    <row r="1088" spans="2:41" ht="12.75" customHeight="1">
      <c r="B1088" s="597"/>
      <c r="C1088" s="597"/>
      <c r="D1088" s="597"/>
      <c r="E1088" s="597"/>
      <c r="F1088" s="597"/>
      <c r="G1088" s="597"/>
      <c r="H1088" s="597"/>
      <c r="I1088" s="597"/>
      <c r="J1088" s="597"/>
      <c r="K1088" s="597"/>
      <c r="L1088" s="597"/>
      <c r="M1088" s="597"/>
      <c r="N1088" s="597"/>
      <c r="O1088" s="597"/>
      <c r="P1088" s="597"/>
      <c r="Q1088" s="597"/>
      <c r="R1088" s="597"/>
      <c r="S1088" s="597"/>
      <c r="T1088" s="592"/>
      <c r="U1088" s="592"/>
      <c r="V1088" s="592"/>
      <c r="W1088" s="592"/>
      <c r="X1088" s="592"/>
      <c r="Y1088" s="592"/>
      <c r="Z1088" s="592"/>
      <c r="AA1088" s="592"/>
      <c r="AB1088" s="592"/>
      <c r="AC1088" s="592"/>
      <c r="AD1088" s="592"/>
      <c r="AE1088" s="592"/>
      <c r="AF1088" s="592"/>
      <c r="AG1088" s="592"/>
      <c r="AH1088" s="592"/>
      <c r="AI1088" s="592"/>
      <c r="AJ1088" s="592"/>
      <c r="AK1088" s="592"/>
      <c r="AL1088" s="592"/>
      <c r="AM1088" s="592"/>
      <c r="AN1088" s="592"/>
      <c r="AO1088" s="593"/>
    </row>
    <row r="1089" spans="2:41" ht="12.75" customHeight="1">
      <c r="B1089" s="597"/>
      <c r="C1089" s="597"/>
      <c r="D1089" s="597"/>
      <c r="E1089" s="597"/>
      <c r="F1089" s="597"/>
      <c r="G1089" s="597"/>
      <c r="H1089" s="597"/>
      <c r="I1089" s="597"/>
      <c r="J1089" s="597"/>
      <c r="K1089" s="597"/>
      <c r="L1089" s="597"/>
      <c r="M1089" s="597"/>
      <c r="N1089" s="597"/>
      <c r="O1089" s="597"/>
      <c r="P1089" s="597"/>
      <c r="Q1089" s="597"/>
      <c r="R1089" s="597"/>
      <c r="S1089" s="597"/>
      <c r="T1089" s="592"/>
      <c r="U1089" s="592"/>
      <c r="V1089" s="592"/>
      <c r="W1089" s="592"/>
      <c r="X1089" s="592"/>
      <c r="Y1089" s="592"/>
      <c r="Z1089" s="592"/>
      <c r="AA1089" s="592"/>
      <c r="AB1089" s="592"/>
      <c r="AC1089" s="592"/>
      <c r="AD1089" s="592"/>
      <c r="AE1089" s="592"/>
      <c r="AF1089" s="592"/>
      <c r="AG1089" s="592"/>
      <c r="AH1089" s="592"/>
      <c r="AI1089" s="592"/>
      <c r="AJ1089" s="592"/>
      <c r="AK1089" s="592"/>
      <c r="AL1089" s="592"/>
      <c r="AM1089" s="592"/>
      <c r="AN1089" s="592"/>
      <c r="AO1089" s="593"/>
    </row>
    <row r="1090" spans="2:41" ht="12.75" customHeight="1">
      <c r="B1090" s="597"/>
      <c r="C1090" s="597"/>
      <c r="D1090" s="597"/>
      <c r="E1090" s="597"/>
      <c r="F1090" s="597"/>
      <c r="G1090" s="597"/>
      <c r="H1090" s="597"/>
      <c r="I1090" s="597"/>
      <c r="J1090" s="597"/>
      <c r="K1090" s="597"/>
      <c r="L1090" s="597"/>
      <c r="M1090" s="597"/>
      <c r="N1090" s="597"/>
      <c r="O1090" s="597"/>
      <c r="P1090" s="597"/>
      <c r="Q1090" s="597"/>
      <c r="R1090" s="597"/>
      <c r="S1090" s="597"/>
      <c r="T1090" s="592"/>
      <c r="U1090" s="592"/>
      <c r="V1090" s="592"/>
      <c r="W1090" s="592"/>
      <c r="X1090" s="592"/>
      <c r="Y1090" s="592"/>
      <c r="Z1090" s="592"/>
      <c r="AA1090" s="592"/>
      <c r="AB1090" s="592"/>
      <c r="AC1090" s="592"/>
      <c r="AD1090" s="592"/>
      <c r="AE1090" s="592"/>
      <c r="AF1090" s="592"/>
      <c r="AG1090" s="592"/>
      <c r="AH1090" s="592"/>
      <c r="AI1090" s="592"/>
      <c r="AJ1090" s="592"/>
      <c r="AK1090" s="592"/>
      <c r="AL1090" s="592"/>
      <c r="AM1090" s="592"/>
      <c r="AN1090" s="592"/>
      <c r="AO1090" s="593"/>
    </row>
    <row r="1091" spans="2:41" ht="12.75" customHeight="1">
      <c r="B1091" s="597"/>
      <c r="C1091" s="597"/>
      <c r="D1091" s="597"/>
      <c r="E1091" s="597"/>
      <c r="F1091" s="597"/>
      <c r="G1091" s="597"/>
      <c r="H1091" s="597"/>
      <c r="I1091" s="597"/>
      <c r="J1091" s="597"/>
      <c r="K1091" s="597"/>
      <c r="L1091" s="597"/>
      <c r="M1091" s="597"/>
      <c r="N1091" s="597"/>
      <c r="O1091" s="597"/>
      <c r="P1091" s="597"/>
      <c r="Q1091" s="597"/>
      <c r="R1091" s="597"/>
      <c r="S1091" s="597"/>
      <c r="T1091" s="592"/>
      <c r="U1091" s="592"/>
      <c r="V1091" s="592"/>
      <c r="W1091" s="592"/>
      <c r="X1091" s="592"/>
      <c r="Y1091" s="592"/>
      <c r="Z1091" s="592"/>
      <c r="AA1091" s="592"/>
      <c r="AB1091" s="592"/>
      <c r="AC1091" s="592"/>
      <c r="AD1091" s="592"/>
      <c r="AE1091" s="592"/>
      <c r="AF1091" s="592"/>
      <c r="AG1091" s="592"/>
      <c r="AH1091" s="592"/>
      <c r="AI1091" s="592"/>
      <c r="AJ1091" s="592"/>
      <c r="AK1091" s="592"/>
      <c r="AL1091" s="592"/>
      <c r="AM1091" s="592"/>
      <c r="AN1091" s="592"/>
      <c r="AO1091" s="593"/>
    </row>
    <row r="1092" spans="2:41" ht="12.75" customHeight="1">
      <c r="B1092" s="597"/>
      <c r="C1092" s="597"/>
      <c r="D1092" s="597"/>
      <c r="E1092" s="597"/>
      <c r="F1092" s="597"/>
      <c r="G1092" s="597"/>
      <c r="H1092" s="597"/>
      <c r="I1092" s="597"/>
      <c r="J1092" s="597"/>
      <c r="K1092" s="597"/>
      <c r="L1092" s="597"/>
      <c r="M1092" s="597"/>
      <c r="N1092" s="597"/>
      <c r="O1092" s="597"/>
      <c r="P1092" s="597"/>
      <c r="Q1092" s="597"/>
      <c r="R1092" s="597"/>
      <c r="S1092" s="597"/>
      <c r="T1092" s="592"/>
      <c r="U1092" s="592"/>
      <c r="V1092" s="592"/>
      <c r="W1092" s="592"/>
      <c r="X1092" s="592"/>
      <c r="Y1092" s="592"/>
      <c r="Z1092" s="592"/>
      <c r="AA1092" s="592"/>
      <c r="AB1092" s="592"/>
      <c r="AC1092" s="592"/>
      <c r="AD1092" s="592"/>
      <c r="AE1092" s="592"/>
      <c r="AF1092" s="592"/>
      <c r="AG1092" s="592"/>
      <c r="AH1092" s="592"/>
      <c r="AI1092" s="592"/>
      <c r="AJ1092" s="592"/>
      <c r="AK1092" s="592"/>
      <c r="AL1092" s="592"/>
      <c r="AM1092" s="592"/>
      <c r="AN1092" s="592"/>
      <c r="AO1092" s="593"/>
    </row>
    <row r="1093" spans="2:41" ht="12.75" customHeight="1">
      <c r="B1093" s="597"/>
      <c r="C1093" s="597"/>
      <c r="D1093" s="597"/>
      <c r="E1093" s="597"/>
      <c r="F1093" s="597"/>
      <c r="G1093" s="597"/>
      <c r="H1093" s="597"/>
      <c r="I1093" s="597"/>
      <c r="J1093" s="597"/>
      <c r="K1093" s="597"/>
      <c r="L1093" s="597"/>
      <c r="M1093" s="597"/>
      <c r="N1093" s="597"/>
      <c r="O1093" s="597"/>
      <c r="P1093" s="597"/>
      <c r="Q1093" s="597"/>
      <c r="R1093" s="597"/>
      <c r="S1093" s="597"/>
      <c r="T1093" s="592"/>
      <c r="U1093" s="592"/>
      <c r="V1093" s="592"/>
      <c r="W1093" s="592"/>
      <c r="X1093" s="592"/>
      <c r="Y1093" s="592"/>
      <c r="Z1093" s="592"/>
      <c r="AA1093" s="592"/>
      <c r="AB1093" s="592"/>
      <c r="AC1093" s="592"/>
      <c r="AD1093" s="592"/>
      <c r="AE1093" s="592"/>
      <c r="AF1093" s="592"/>
      <c r="AG1093" s="592"/>
      <c r="AH1093" s="592"/>
      <c r="AI1093" s="592"/>
      <c r="AJ1093" s="592"/>
      <c r="AK1093" s="592"/>
      <c r="AL1093" s="592"/>
      <c r="AM1093" s="592"/>
      <c r="AN1093" s="592"/>
      <c r="AO1093" s="593"/>
    </row>
    <row r="1094" spans="2:41" ht="12.75" customHeight="1">
      <c r="B1094" s="597"/>
      <c r="C1094" s="597"/>
      <c r="D1094" s="597"/>
      <c r="E1094" s="597"/>
      <c r="F1094" s="597"/>
      <c r="G1094" s="597"/>
      <c r="H1094" s="597"/>
      <c r="I1094" s="597"/>
      <c r="J1094" s="597"/>
      <c r="K1094" s="597"/>
      <c r="L1094" s="597"/>
      <c r="M1094" s="597"/>
      <c r="N1094" s="597"/>
      <c r="O1094" s="597"/>
      <c r="P1094" s="597"/>
      <c r="Q1094" s="597"/>
      <c r="R1094" s="597"/>
      <c r="S1094" s="597"/>
      <c r="T1094" s="592"/>
      <c r="U1094" s="592"/>
      <c r="V1094" s="592"/>
      <c r="W1094" s="592"/>
      <c r="X1094" s="592"/>
      <c r="Y1094" s="592"/>
      <c r="Z1094" s="592"/>
      <c r="AA1094" s="592"/>
      <c r="AB1094" s="592"/>
      <c r="AC1094" s="592"/>
      <c r="AD1094" s="592"/>
      <c r="AE1094" s="592"/>
      <c r="AF1094" s="592"/>
      <c r="AG1094" s="592"/>
      <c r="AH1094" s="592"/>
      <c r="AI1094" s="592"/>
      <c r="AJ1094" s="592"/>
      <c r="AK1094" s="592"/>
      <c r="AL1094" s="592"/>
      <c r="AM1094" s="592"/>
      <c r="AN1094" s="592"/>
      <c r="AO1094" s="593"/>
    </row>
    <row r="1095" spans="2:41" ht="12.75" customHeight="1">
      <c r="B1095" s="597"/>
      <c r="C1095" s="597"/>
      <c r="D1095" s="597"/>
      <c r="E1095" s="597"/>
      <c r="F1095" s="597"/>
      <c r="G1095" s="597"/>
      <c r="H1095" s="597"/>
      <c r="I1095" s="597"/>
      <c r="J1095" s="597"/>
      <c r="K1095" s="597"/>
      <c r="L1095" s="597"/>
      <c r="M1095" s="597"/>
      <c r="N1095" s="597"/>
      <c r="O1095" s="597"/>
      <c r="P1095" s="597"/>
      <c r="Q1095" s="597"/>
      <c r="R1095" s="597"/>
      <c r="S1095" s="597"/>
      <c r="T1095" s="592"/>
      <c r="U1095" s="592"/>
      <c r="V1095" s="592"/>
      <c r="W1095" s="592"/>
      <c r="X1095" s="592"/>
      <c r="Y1095" s="592"/>
      <c r="Z1095" s="592"/>
      <c r="AA1095" s="592"/>
      <c r="AB1095" s="592"/>
      <c r="AC1095" s="592"/>
      <c r="AD1095" s="592"/>
      <c r="AE1095" s="592"/>
      <c r="AF1095" s="592"/>
      <c r="AG1095" s="592"/>
      <c r="AH1095" s="592"/>
      <c r="AI1095" s="592"/>
      <c r="AJ1095" s="592"/>
      <c r="AK1095" s="592"/>
      <c r="AL1095" s="592"/>
      <c r="AM1095" s="592"/>
      <c r="AN1095" s="592"/>
      <c r="AO1095" s="593"/>
    </row>
    <row r="1096" spans="2:41" ht="12.75" customHeight="1">
      <c r="B1096" s="597"/>
      <c r="C1096" s="597"/>
      <c r="D1096" s="597"/>
      <c r="E1096" s="597"/>
      <c r="F1096" s="597"/>
      <c r="G1096" s="597"/>
      <c r="H1096" s="597"/>
      <c r="I1096" s="597"/>
      <c r="J1096" s="597"/>
      <c r="K1096" s="597"/>
      <c r="L1096" s="597"/>
      <c r="M1096" s="597"/>
      <c r="N1096" s="597"/>
      <c r="O1096" s="597"/>
      <c r="P1096" s="597"/>
      <c r="Q1096" s="597"/>
      <c r="R1096" s="597"/>
      <c r="S1096" s="597"/>
      <c r="T1096" s="592"/>
      <c r="U1096" s="592"/>
      <c r="V1096" s="592"/>
      <c r="W1096" s="592"/>
      <c r="X1096" s="592"/>
      <c r="Y1096" s="592"/>
      <c r="Z1096" s="592"/>
      <c r="AA1096" s="592"/>
      <c r="AB1096" s="592"/>
      <c r="AC1096" s="592"/>
      <c r="AD1096" s="592"/>
      <c r="AE1096" s="592"/>
      <c r="AF1096" s="592"/>
      <c r="AG1096" s="592"/>
      <c r="AH1096" s="592"/>
      <c r="AI1096" s="592"/>
      <c r="AJ1096" s="592"/>
      <c r="AK1096" s="592"/>
      <c r="AL1096" s="592"/>
      <c r="AM1096" s="592"/>
      <c r="AN1096" s="592"/>
      <c r="AO1096" s="593"/>
    </row>
    <row r="1097" spans="2:41" ht="12.75" customHeight="1">
      <c r="B1097" s="597"/>
      <c r="C1097" s="597"/>
      <c r="D1097" s="597"/>
      <c r="E1097" s="597"/>
      <c r="F1097" s="597"/>
      <c r="G1097" s="597"/>
      <c r="H1097" s="597"/>
      <c r="I1097" s="597"/>
      <c r="J1097" s="597"/>
      <c r="K1097" s="597"/>
      <c r="L1097" s="597"/>
      <c r="M1097" s="597"/>
      <c r="N1097" s="597"/>
      <c r="O1097" s="597"/>
      <c r="P1097" s="597"/>
      <c r="Q1097" s="597"/>
      <c r="R1097" s="597"/>
      <c r="S1097" s="597"/>
      <c r="T1097" s="592"/>
      <c r="U1097" s="592"/>
      <c r="V1097" s="592"/>
      <c r="W1097" s="592"/>
      <c r="X1097" s="592"/>
      <c r="Y1097" s="592"/>
      <c r="Z1097" s="592"/>
      <c r="AA1097" s="592"/>
      <c r="AB1097" s="592"/>
      <c r="AC1097" s="592"/>
      <c r="AD1097" s="592"/>
      <c r="AE1097" s="592"/>
      <c r="AF1097" s="592"/>
      <c r="AG1097" s="592"/>
      <c r="AH1097" s="592"/>
      <c r="AI1097" s="592"/>
      <c r="AJ1097" s="592"/>
      <c r="AK1097" s="592"/>
      <c r="AL1097" s="592"/>
      <c r="AM1097" s="592"/>
      <c r="AN1097" s="592"/>
      <c r="AO1097" s="593"/>
    </row>
    <row r="1098" spans="2:41" ht="12.75" customHeight="1">
      <c r="B1098" s="597"/>
      <c r="C1098" s="597"/>
      <c r="D1098" s="597"/>
      <c r="E1098" s="597"/>
      <c r="F1098" s="597"/>
      <c r="G1098" s="597"/>
      <c r="H1098" s="597"/>
      <c r="I1098" s="597"/>
      <c r="J1098" s="597"/>
      <c r="K1098" s="597"/>
      <c r="L1098" s="597"/>
      <c r="M1098" s="597"/>
      <c r="N1098" s="597"/>
      <c r="O1098" s="597"/>
      <c r="P1098" s="597"/>
      <c r="Q1098" s="597"/>
      <c r="R1098" s="597"/>
      <c r="S1098" s="597"/>
      <c r="T1098" s="592"/>
      <c r="U1098" s="592"/>
      <c r="V1098" s="592"/>
      <c r="W1098" s="592"/>
      <c r="X1098" s="592"/>
      <c r="Y1098" s="592"/>
      <c r="Z1098" s="592"/>
      <c r="AA1098" s="592"/>
      <c r="AB1098" s="592"/>
      <c r="AC1098" s="592"/>
      <c r="AD1098" s="592"/>
      <c r="AE1098" s="592"/>
      <c r="AF1098" s="592"/>
      <c r="AG1098" s="592"/>
      <c r="AH1098" s="592"/>
      <c r="AI1098" s="592"/>
      <c r="AJ1098" s="592"/>
      <c r="AK1098" s="592"/>
      <c r="AL1098" s="592"/>
      <c r="AM1098" s="592"/>
      <c r="AN1098" s="592"/>
      <c r="AO1098" s="593"/>
    </row>
    <row r="1099" spans="2:41" ht="12.75" customHeight="1">
      <c r="B1099" s="597"/>
      <c r="C1099" s="597"/>
      <c r="D1099" s="597"/>
      <c r="E1099" s="597"/>
      <c r="F1099" s="597"/>
      <c r="G1099" s="597"/>
      <c r="H1099" s="597"/>
      <c r="I1099" s="597"/>
      <c r="J1099" s="597"/>
      <c r="K1099" s="597"/>
      <c r="L1099" s="597"/>
      <c r="M1099" s="597"/>
      <c r="N1099" s="597"/>
      <c r="O1099" s="597"/>
      <c r="P1099" s="597"/>
      <c r="Q1099" s="597"/>
      <c r="R1099" s="597"/>
      <c r="S1099" s="597"/>
      <c r="T1099" s="592"/>
      <c r="U1099" s="592"/>
      <c r="V1099" s="592"/>
      <c r="W1099" s="592"/>
      <c r="X1099" s="592"/>
      <c r="Y1099" s="592"/>
      <c r="Z1099" s="592"/>
      <c r="AA1099" s="592"/>
      <c r="AB1099" s="592"/>
      <c r="AC1099" s="592"/>
      <c r="AD1099" s="592"/>
      <c r="AE1099" s="592"/>
      <c r="AF1099" s="592"/>
      <c r="AG1099" s="592"/>
      <c r="AH1099" s="592"/>
      <c r="AI1099" s="592"/>
      <c r="AJ1099" s="592"/>
      <c r="AK1099" s="592"/>
      <c r="AL1099" s="592"/>
      <c r="AM1099" s="592"/>
      <c r="AN1099" s="592"/>
      <c r="AO1099" s="593"/>
    </row>
    <row r="1100" spans="2:41" ht="12.75" customHeight="1">
      <c r="B1100" s="597"/>
      <c r="C1100" s="597"/>
      <c r="D1100" s="597"/>
      <c r="E1100" s="597"/>
      <c r="F1100" s="597"/>
      <c r="G1100" s="597"/>
      <c r="H1100" s="597"/>
      <c r="I1100" s="597"/>
      <c r="J1100" s="597"/>
      <c r="K1100" s="597"/>
      <c r="L1100" s="597"/>
      <c r="M1100" s="597"/>
      <c r="N1100" s="597"/>
      <c r="O1100" s="597"/>
      <c r="P1100" s="597"/>
      <c r="Q1100" s="597"/>
      <c r="R1100" s="597"/>
      <c r="S1100" s="597"/>
      <c r="T1100" s="592"/>
      <c r="U1100" s="592"/>
      <c r="V1100" s="592"/>
      <c r="W1100" s="592"/>
      <c r="X1100" s="592"/>
      <c r="Y1100" s="592"/>
      <c r="Z1100" s="592"/>
      <c r="AA1100" s="592"/>
      <c r="AB1100" s="592"/>
      <c r="AC1100" s="592"/>
      <c r="AD1100" s="592"/>
      <c r="AE1100" s="592"/>
      <c r="AF1100" s="592"/>
      <c r="AG1100" s="592"/>
      <c r="AH1100" s="592"/>
      <c r="AI1100" s="592"/>
      <c r="AJ1100" s="592"/>
      <c r="AK1100" s="592"/>
      <c r="AL1100" s="592"/>
      <c r="AM1100" s="592"/>
      <c r="AN1100" s="592"/>
      <c r="AO1100" s="593"/>
    </row>
    <row r="1101" spans="2:41" ht="12.75" customHeight="1">
      <c r="B1101" s="597"/>
      <c r="C1101" s="597"/>
      <c r="D1101" s="597"/>
      <c r="E1101" s="597"/>
      <c r="F1101" s="597"/>
      <c r="G1101" s="597"/>
      <c r="H1101" s="597"/>
      <c r="I1101" s="597"/>
      <c r="J1101" s="597"/>
      <c r="K1101" s="597"/>
      <c r="L1101" s="597"/>
      <c r="M1101" s="597"/>
      <c r="N1101" s="597"/>
      <c r="O1101" s="597"/>
      <c r="P1101" s="597"/>
      <c r="Q1101" s="597"/>
      <c r="R1101" s="597"/>
      <c r="S1101" s="597"/>
      <c r="T1101" s="592"/>
      <c r="U1101" s="592"/>
      <c r="V1101" s="592"/>
      <c r="W1101" s="592"/>
      <c r="X1101" s="592"/>
      <c r="Y1101" s="592"/>
      <c r="Z1101" s="592"/>
      <c r="AA1101" s="592"/>
      <c r="AB1101" s="592"/>
      <c r="AC1101" s="592"/>
      <c r="AD1101" s="592"/>
      <c r="AE1101" s="592"/>
      <c r="AF1101" s="592"/>
      <c r="AG1101" s="592"/>
      <c r="AH1101" s="592"/>
      <c r="AI1101" s="592"/>
      <c r="AJ1101" s="592"/>
      <c r="AK1101" s="592"/>
      <c r="AL1101" s="592"/>
      <c r="AM1101" s="592"/>
      <c r="AN1101" s="592"/>
      <c r="AO1101" s="593"/>
    </row>
    <row r="1102" spans="2:41" ht="12.75" customHeight="1">
      <c r="B1102" s="597"/>
      <c r="C1102" s="597"/>
      <c r="D1102" s="597"/>
      <c r="E1102" s="597"/>
      <c r="F1102" s="597"/>
      <c r="G1102" s="597"/>
      <c r="H1102" s="597"/>
      <c r="I1102" s="597"/>
      <c r="J1102" s="597"/>
      <c r="K1102" s="597"/>
      <c r="L1102" s="597"/>
      <c r="M1102" s="597"/>
      <c r="N1102" s="597"/>
      <c r="O1102" s="597"/>
      <c r="P1102" s="597"/>
      <c r="Q1102" s="597"/>
      <c r="R1102" s="597"/>
      <c r="S1102" s="597"/>
      <c r="T1102" s="592"/>
      <c r="U1102" s="592"/>
      <c r="V1102" s="592"/>
      <c r="W1102" s="592"/>
      <c r="X1102" s="592"/>
      <c r="Y1102" s="592"/>
      <c r="Z1102" s="592"/>
      <c r="AA1102" s="592"/>
      <c r="AB1102" s="592"/>
      <c r="AC1102" s="592"/>
      <c r="AD1102" s="592"/>
      <c r="AE1102" s="592"/>
      <c r="AF1102" s="592"/>
      <c r="AG1102" s="592"/>
      <c r="AH1102" s="592"/>
      <c r="AI1102" s="592"/>
      <c r="AJ1102" s="592"/>
      <c r="AK1102" s="592"/>
      <c r="AL1102" s="592"/>
      <c r="AM1102" s="592"/>
      <c r="AN1102" s="592"/>
      <c r="AO1102" s="593"/>
    </row>
    <row r="1103" spans="2:41" ht="12.75" customHeight="1">
      <c r="B1103" s="597"/>
      <c r="C1103" s="597"/>
      <c r="D1103" s="597"/>
      <c r="E1103" s="597"/>
      <c r="F1103" s="597"/>
      <c r="G1103" s="597"/>
      <c r="H1103" s="597"/>
      <c r="I1103" s="597"/>
      <c r="J1103" s="597"/>
      <c r="K1103" s="597"/>
      <c r="L1103" s="597"/>
      <c r="M1103" s="597"/>
      <c r="N1103" s="597"/>
      <c r="O1103" s="597"/>
      <c r="P1103" s="597"/>
      <c r="Q1103" s="597"/>
      <c r="R1103" s="597"/>
      <c r="S1103" s="597"/>
      <c r="T1103" s="592"/>
      <c r="U1103" s="592"/>
      <c r="V1103" s="592"/>
      <c r="W1103" s="592"/>
      <c r="X1103" s="592"/>
      <c r="Y1103" s="592"/>
      <c r="Z1103" s="592"/>
      <c r="AA1103" s="592"/>
      <c r="AB1103" s="592"/>
      <c r="AC1103" s="592"/>
      <c r="AD1103" s="592"/>
      <c r="AE1103" s="592"/>
      <c r="AF1103" s="592"/>
      <c r="AG1103" s="592"/>
      <c r="AH1103" s="592"/>
      <c r="AI1103" s="592"/>
      <c r="AJ1103" s="592"/>
      <c r="AK1103" s="592"/>
      <c r="AL1103" s="592"/>
      <c r="AM1103" s="592"/>
      <c r="AN1103" s="592"/>
      <c r="AO1103" s="593"/>
    </row>
    <row r="1104" spans="2:41" ht="12.75" customHeight="1">
      <c r="B1104" s="597"/>
      <c r="C1104" s="597"/>
      <c r="D1104" s="597"/>
      <c r="E1104" s="597"/>
      <c r="F1104" s="597"/>
      <c r="G1104" s="597"/>
      <c r="H1104" s="597"/>
      <c r="I1104" s="597"/>
      <c r="J1104" s="597"/>
      <c r="K1104" s="597"/>
      <c r="L1104" s="597"/>
      <c r="M1104" s="597"/>
      <c r="N1104" s="597"/>
      <c r="O1104" s="597"/>
      <c r="P1104" s="597"/>
      <c r="Q1104" s="597"/>
      <c r="R1104" s="597"/>
      <c r="S1104" s="597"/>
      <c r="T1104" s="592"/>
      <c r="U1104" s="592"/>
      <c r="V1104" s="592"/>
      <c r="W1104" s="592"/>
      <c r="X1104" s="592"/>
      <c r="Y1104" s="592"/>
      <c r="Z1104" s="592"/>
      <c r="AA1104" s="592"/>
      <c r="AB1104" s="592"/>
      <c r="AC1104" s="592"/>
      <c r="AD1104" s="592"/>
      <c r="AE1104" s="592"/>
      <c r="AF1104" s="592"/>
      <c r="AG1104" s="592"/>
      <c r="AH1104" s="592"/>
      <c r="AI1104" s="592"/>
      <c r="AJ1104" s="592"/>
      <c r="AK1104" s="592"/>
      <c r="AL1104" s="592"/>
      <c r="AM1104" s="592"/>
      <c r="AN1104" s="592"/>
      <c r="AO1104" s="593"/>
    </row>
    <row r="1105" spans="2:41" ht="12.75" customHeight="1">
      <c r="B1105" s="597"/>
      <c r="C1105" s="597"/>
      <c r="D1105" s="597"/>
      <c r="E1105" s="597"/>
      <c r="F1105" s="597"/>
      <c r="G1105" s="597"/>
      <c r="H1105" s="597"/>
      <c r="I1105" s="597"/>
      <c r="J1105" s="597"/>
      <c r="K1105" s="597"/>
      <c r="L1105" s="597"/>
      <c r="M1105" s="597"/>
      <c r="N1105" s="597"/>
      <c r="O1105" s="597"/>
      <c r="P1105" s="597"/>
      <c r="Q1105" s="597"/>
      <c r="R1105" s="597"/>
      <c r="S1105" s="597"/>
      <c r="T1105" s="592"/>
      <c r="U1105" s="592"/>
      <c r="V1105" s="592"/>
      <c r="W1105" s="592"/>
      <c r="X1105" s="592"/>
      <c r="Y1105" s="592"/>
      <c r="Z1105" s="592"/>
      <c r="AA1105" s="592"/>
      <c r="AB1105" s="592"/>
      <c r="AC1105" s="592"/>
      <c r="AD1105" s="592"/>
      <c r="AE1105" s="592"/>
      <c r="AF1105" s="592"/>
      <c r="AG1105" s="592"/>
      <c r="AH1105" s="592"/>
      <c r="AI1105" s="592"/>
      <c r="AJ1105" s="592"/>
      <c r="AK1105" s="592"/>
      <c r="AL1105" s="592"/>
      <c r="AM1105" s="592"/>
      <c r="AN1105" s="592"/>
      <c r="AO1105" s="593"/>
    </row>
    <row r="1106" spans="2:41" ht="12.75" customHeight="1">
      <c r="B1106" s="597"/>
      <c r="C1106" s="597"/>
      <c r="D1106" s="597"/>
      <c r="E1106" s="597"/>
      <c r="F1106" s="597"/>
      <c r="G1106" s="597"/>
      <c r="H1106" s="597"/>
      <c r="I1106" s="597"/>
      <c r="J1106" s="597"/>
      <c r="K1106" s="597"/>
      <c r="L1106" s="597"/>
      <c r="M1106" s="597"/>
      <c r="N1106" s="597"/>
      <c r="O1106" s="597"/>
      <c r="P1106" s="597"/>
      <c r="Q1106" s="597"/>
      <c r="R1106" s="597"/>
      <c r="S1106" s="597"/>
      <c r="T1106" s="592"/>
      <c r="U1106" s="592"/>
      <c r="V1106" s="592"/>
      <c r="W1106" s="592"/>
      <c r="X1106" s="592"/>
      <c r="Y1106" s="592"/>
      <c r="Z1106" s="592"/>
      <c r="AA1106" s="592"/>
      <c r="AB1106" s="592"/>
      <c r="AC1106" s="592"/>
      <c r="AD1106" s="592"/>
      <c r="AE1106" s="592"/>
      <c r="AF1106" s="592"/>
      <c r="AG1106" s="592"/>
      <c r="AH1106" s="592"/>
      <c r="AI1106" s="592"/>
      <c r="AJ1106" s="592"/>
      <c r="AK1106" s="592"/>
      <c r="AL1106" s="592"/>
      <c r="AM1106" s="592"/>
      <c r="AN1106" s="592"/>
      <c r="AO1106" s="593"/>
    </row>
    <row r="1107" spans="2:41" ht="12.75" customHeight="1">
      <c r="B1107" s="597"/>
      <c r="C1107" s="597"/>
      <c r="D1107" s="597"/>
      <c r="E1107" s="597"/>
      <c r="F1107" s="597"/>
      <c r="G1107" s="597"/>
      <c r="H1107" s="597"/>
      <c r="I1107" s="597"/>
      <c r="J1107" s="597"/>
      <c r="K1107" s="597"/>
      <c r="L1107" s="597"/>
      <c r="M1107" s="597"/>
      <c r="N1107" s="597"/>
      <c r="O1107" s="597"/>
      <c r="P1107" s="597"/>
      <c r="Q1107" s="597"/>
      <c r="R1107" s="597"/>
      <c r="S1107" s="597"/>
      <c r="T1107" s="592"/>
      <c r="U1107" s="592"/>
      <c r="V1107" s="592"/>
      <c r="W1107" s="592"/>
      <c r="X1107" s="592"/>
      <c r="Y1107" s="592"/>
      <c r="Z1107" s="592"/>
      <c r="AA1107" s="592"/>
      <c r="AB1107" s="592"/>
      <c r="AC1107" s="592"/>
      <c r="AD1107" s="592"/>
      <c r="AE1107" s="592"/>
      <c r="AF1107" s="592"/>
      <c r="AG1107" s="592"/>
      <c r="AH1107" s="592"/>
      <c r="AI1107" s="592"/>
      <c r="AJ1107" s="592"/>
      <c r="AK1107" s="592"/>
      <c r="AL1107" s="592"/>
      <c r="AM1107" s="592"/>
      <c r="AN1107" s="592"/>
      <c r="AO1107" s="593"/>
    </row>
    <row r="1108" spans="2:41" ht="12.75" customHeight="1">
      <c r="B1108" s="597"/>
      <c r="C1108" s="597"/>
      <c r="D1108" s="597"/>
      <c r="E1108" s="597"/>
      <c r="F1108" s="597"/>
      <c r="G1108" s="597"/>
      <c r="H1108" s="597"/>
      <c r="I1108" s="597"/>
      <c r="J1108" s="597"/>
      <c r="K1108" s="597"/>
      <c r="L1108" s="597"/>
      <c r="M1108" s="597"/>
      <c r="N1108" s="597"/>
      <c r="O1108" s="597"/>
      <c r="P1108" s="597"/>
      <c r="Q1108" s="597"/>
      <c r="R1108" s="597"/>
      <c r="S1108" s="597"/>
      <c r="T1108" s="592"/>
      <c r="U1108" s="592"/>
      <c r="V1108" s="592"/>
      <c r="W1108" s="592"/>
      <c r="X1108" s="592"/>
      <c r="Y1108" s="592"/>
      <c r="Z1108" s="592"/>
      <c r="AA1108" s="592"/>
      <c r="AB1108" s="592"/>
      <c r="AC1108" s="592"/>
      <c r="AD1108" s="592"/>
      <c r="AE1108" s="592"/>
      <c r="AF1108" s="592"/>
      <c r="AG1108" s="592"/>
      <c r="AH1108" s="592"/>
      <c r="AI1108" s="592"/>
      <c r="AJ1108" s="592"/>
      <c r="AK1108" s="592"/>
      <c r="AL1108" s="592"/>
      <c r="AM1108" s="592"/>
      <c r="AN1108" s="592"/>
      <c r="AO1108" s="593"/>
    </row>
    <row r="1109" spans="2:41" ht="12.75" customHeight="1">
      <c r="B1109" s="597"/>
      <c r="C1109" s="597"/>
      <c r="D1109" s="597"/>
      <c r="E1109" s="597"/>
      <c r="F1109" s="597"/>
      <c r="G1109" s="597"/>
      <c r="H1109" s="597"/>
      <c r="I1109" s="597"/>
      <c r="J1109" s="597"/>
      <c r="K1109" s="597"/>
      <c r="L1109" s="597"/>
      <c r="M1109" s="597"/>
      <c r="N1109" s="597"/>
      <c r="O1109" s="597"/>
      <c r="P1109" s="597"/>
      <c r="Q1109" s="597"/>
      <c r="R1109" s="597"/>
      <c r="S1109" s="597"/>
      <c r="T1109" s="592"/>
      <c r="U1109" s="592"/>
      <c r="V1109" s="592"/>
      <c r="W1109" s="592"/>
      <c r="X1109" s="592"/>
      <c r="Y1109" s="592"/>
      <c r="Z1109" s="592"/>
      <c r="AA1109" s="592"/>
      <c r="AB1109" s="592"/>
      <c r="AC1109" s="592"/>
      <c r="AD1109" s="592"/>
      <c r="AE1109" s="592"/>
      <c r="AF1109" s="592"/>
      <c r="AG1109" s="592"/>
      <c r="AH1109" s="592"/>
      <c r="AI1109" s="592"/>
      <c r="AJ1109" s="592"/>
      <c r="AK1109" s="592"/>
      <c r="AL1109" s="592"/>
      <c r="AM1109" s="592"/>
      <c r="AN1109" s="592"/>
      <c r="AO1109" s="593"/>
    </row>
    <row r="1110" spans="2:41" ht="12.75" customHeight="1">
      <c r="B1110" s="597"/>
      <c r="C1110" s="597"/>
      <c r="D1110" s="597"/>
      <c r="E1110" s="597"/>
      <c r="F1110" s="597"/>
      <c r="G1110" s="597"/>
      <c r="H1110" s="597"/>
      <c r="I1110" s="597"/>
      <c r="J1110" s="597"/>
      <c r="K1110" s="597"/>
      <c r="L1110" s="597"/>
      <c r="M1110" s="597"/>
      <c r="N1110" s="597"/>
      <c r="O1110" s="597"/>
      <c r="P1110" s="597"/>
      <c r="Q1110" s="597"/>
      <c r="R1110" s="597"/>
      <c r="S1110" s="597"/>
      <c r="T1110" s="592"/>
      <c r="U1110" s="592"/>
      <c r="V1110" s="592"/>
      <c r="W1110" s="592"/>
      <c r="X1110" s="592"/>
      <c r="Y1110" s="592"/>
      <c r="Z1110" s="592"/>
      <c r="AA1110" s="592"/>
      <c r="AB1110" s="592"/>
      <c r="AC1110" s="592"/>
      <c r="AD1110" s="592"/>
      <c r="AE1110" s="592"/>
      <c r="AF1110" s="592"/>
      <c r="AG1110" s="592"/>
      <c r="AH1110" s="592"/>
      <c r="AI1110" s="592"/>
      <c r="AJ1110" s="592"/>
      <c r="AK1110" s="592"/>
      <c r="AL1110" s="592"/>
      <c r="AM1110" s="592"/>
      <c r="AN1110" s="592"/>
      <c r="AO1110" s="593"/>
    </row>
    <row r="1111" spans="2:41" ht="12.75" customHeight="1">
      <c r="B1111" s="597"/>
      <c r="C1111" s="597"/>
      <c r="D1111" s="597"/>
      <c r="E1111" s="597"/>
      <c r="F1111" s="597"/>
      <c r="G1111" s="597"/>
      <c r="H1111" s="597"/>
      <c r="I1111" s="597"/>
      <c r="J1111" s="597"/>
      <c r="K1111" s="597"/>
      <c r="L1111" s="597"/>
      <c r="M1111" s="597"/>
      <c r="N1111" s="597"/>
      <c r="O1111" s="597"/>
      <c r="P1111" s="597"/>
      <c r="Q1111" s="597"/>
      <c r="R1111" s="597"/>
      <c r="S1111" s="597"/>
      <c r="T1111" s="592"/>
      <c r="U1111" s="592"/>
      <c r="V1111" s="592"/>
      <c r="W1111" s="592"/>
      <c r="X1111" s="592"/>
      <c r="Y1111" s="592"/>
      <c r="Z1111" s="592"/>
      <c r="AA1111" s="592"/>
      <c r="AB1111" s="592"/>
      <c r="AC1111" s="592"/>
      <c r="AD1111" s="592"/>
      <c r="AE1111" s="592"/>
      <c r="AF1111" s="592"/>
      <c r="AG1111" s="592"/>
      <c r="AH1111" s="592"/>
      <c r="AI1111" s="592"/>
      <c r="AJ1111" s="592"/>
      <c r="AK1111" s="592"/>
      <c r="AL1111" s="592"/>
      <c r="AM1111" s="592"/>
      <c r="AN1111" s="592"/>
      <c r="AO1111" s="593"/>
    </row>
    <row r="1112" spans="2:41" ht="12.75" customHeight="1">
      <c r="B1112" s="597"/>
      <c r="C1112" s="597"/>
      <c r="D1112" s="597"/>
      <c r="E1112" s="597"/>
      <c r="F1112" s="597"/>
      <c r="G1112" s="597"/>
      <c r="H1112" s="597"/>
      <c r="I1112" s="597"/>
      <c r="J1112" s="597"/>
      <c r="K1112" s="597"/>
      <c r="L1112" s="597"/>
      <c r="M1112" s="597"/>
      <c r="N1112" s="597"/>
      <c r="O1112" s="597"/>
      <c r="P1112" s="597"/>
      <c r="Q1112" s="597"/>
      <c r="R1112" s="597"/>
      <c r="S1112" s="597"/>
      <c r="T1112" s="592"/>
      <c r="U1112" s="592"/>
      <c r="V1112" s="592"/>
      <c r="W1112" s="592"/>
      <c r="X1112" s="592"/>
      <c r="Y1112" s="592"/>
      <c r="Z1112" s="592"/>
      <c r="AA1112" s="592"/>
      <c r="AB1112" s="592"/>
      <c r="AC1112" s="592"/>
      <c r="AD1112" s="592"/>
      <c r="AE1112" s="592"/>
      <c r="AF1112" s="592"/>
      <c r="AG1112" s="592"/>
      <c r="AH1112" s="592"/>
      <c r="AI1112" s="592"/>
      <c r="AJ1112" s="592"/>
      <c r="AK1112" s="592"/>
      <c r="AL1112" s="592"/>
      <c r="AM1112" s="592"/>
      <c r="AN1112" s="592"/>
      <c r="AO1112" s="593"/>
    </row>
    <row r="1113" spans="2:41" ht="12.75" customHeight="1">
      <c r="B1113" s="597"/>
      <c r="C1113" s="597"/>
      <c r="D1113" s="597"/>
      <c r="E1113" s="597"/>
      <c r="F1113" s="597"/>
      <c r="G1113" s="597"/>
      <c r="H1113" s="597"/>
      <c r="I1113" s="597"/>
      <c r="J1113" s="597"/>
      <c r="K1113" s="597"/>
      <c r="L1113" s="597"/>
      <c r="M1113" s="597"/>
      <c r="N1113" s="597"/>
      <c r="O1113" s="597"/>
      <c r="P1113" s="597"/>
      <c r="Q1113" s="597"/>
      <c r="R1113" s="597"/>
      <c r="S1113" s="597"/>
      <c r="T1113" s="592"/>
      <c r="U1113" s="592"/>
      <c r="V1113" s="592"/>
      <c r="W1113" s="592"/>
      <c r="X1113" s="592"/>
      <c r="Y1113" s="592"/>
      <c r="Z1113" s="592"/>
      <c r="AA1113" s="592"/>
      <c r="AB1113" s="592"/>
      <c r="AC1113" s="592"/>
      <c r="AD1113" s="592"/>
      <c r="AE1113" s="592"/>
      <c r="AF1113" s="592"/>
      <c r="AG1113" s="592"/>
      <c r="AH1113" s="592"/>
      <c r="AI1113" s="592"/>
      <c r="AJ1113" s="592"/>
      <c r="AK1113" s="592"/>
      <c r="AL1113" s="592"/>
      <c r="AM1113" s="592"/>
      <c r="AN1113" s="592"/>
      <c r="AO1113" s="593"/>
    </row>
    <row r="1114" spans="2:41" ht="12.75" customHeight="1">
      <c r="B1114" s="597"/>
      <c r="C1114" s="597"/>
      <c r="D1114" s="597"/>
      <c r="E1114" s="597"/>
      <c r="F1114" s="597"/>
      <c r="G1114" s="597"/>
      <c r="H1114" s="597"/>
      <c r="I1114" s="597"/>
      <c r="J1114" s="597"/>
      <c r="K1114" s="597"/>
      <c r="L1114" s="597"/>
      <c r="M1114" s="597"/>
      <c r="N1114" s="597"/>
      <c r="O1114" s="597"/>
      <c r="P1114" s="597"/>
      <c r="Q1114" s="597"/>
      <c r="R1114" s="597"/>
      <c r="S1114" s="597"/>
      <c r="T1114" s="592"/>
      <c r="U1114" s="592"/>
      <c r="V1114" s="592"/>
      <c r="W1114" s="592"/>
      <c r="X1114" s="592"/>
      <c r="Y1114" s="592"/>
      <c r="Z1114" s="592"/>
      <c r="AA1114" s="592"/>
      <c r="AB1114" s="592"/>
      <c r="AC1114" s="592"/>
      <c r="AD1114" s="592"/>
      <c r="AE1114" s="592"/>
      <c r="AF1114" s="592"/>
      <c r="AG1114" s="592"/>
      <c r="AH1114" s="592"/>
      <c r="AI1114" s="592"/>
      <c r="AJ1114" s="592"/>
      <c r="AK1114" s="592"/>
      <c r="AL1114" s="592"/>
      <c r="AM1114" s="592"/>
      <c r="AN1114" s="592"/>
      <c r="AO1114" s="593"/>
    </row>
    <row r="1115" spans="2:41" ht="12.75" customHeight="1">
      <c r="B1115" s="597"/>
      <c r="C1115" s="597"/>
      <c r="D1115" s="597"/>
      <c r="E1115" s="597"/>
      <c r="F1115" s="597"/>
      <c r="G1115" s="597"/>
      <c r="H1115" s="597"/>
      <c r="I1115" s="597"/>
      <c r="J1115" s="597"/>
      <c r="K1115" s="597"/>
      <c r="L1115" s="597"/>
      <c r="M1115" s="597"/>
      <c r="N1115" s="597"/>
      <c r="O1115" s="597"/>
      <c r="P1115" s="597"/>
      <c r="Q1115" s="597"/>
      <c r="R1115" s="597"/>
      <c r="S1115" s="597"/>
      <c r="T1115" s="592"/>
      <c r="U1115" s="592"/>
      <c r="V1115" s="592"/>
      <c r="W1115" s="592"/>
      <c r="X1115" s="592"/>
      <c r="Y1115" s="592"/>
      <c r="Z1115" s="592"/>
      <c r="AA1115" s="592"/>
      <c r="AB1115" s="592"/>
      <c r="AC1115" s="592"/>
      <c r="AD1115" s="592"/>
      <c r="AE1115" s="592"/>
      <c r="AF1115" s="592"/>
      <c r="AG1115" s="592"/>
      <c r="AH1115" s="592"/>
      <c r="AI1115" s="592"/>
      <c r="AJ1115" s="592"/>
      <c r="AK1115" s="592"/>
      <c r="AL1115" s="592"/>
      <c r="AM1115" s="592"/>
      <c r="AN1115" s="592"/>
      <c r="AO1115" s="593"/>
    </row>
    <row r="1116" spans="2:41" ht="12.75" customHeight="1">
      <c r="B1116" s="597"/>
      <c r="C1116" s="597"/>
      <c r="D1116" s="597"/>
      <c r="E1116" s="597"/>
      <c r="F1116" s="597"/>
      <c r="G1116" s="597"/>
      <c r="H1116" s="597"/>
      <c r="I1116" s="597"/>
      <c r="J1116" s="597"/>
      <c r="K1116" s="597"/>
      <c r="L1116" s="597"/>
      <c r="M1116" s="597"/>
      <c r="N1116" s="597"/>
      <c r="O1116" s="597"/>
      <c r="P1116" s="597"/>
      <c r="Q1116" s="597"/>
      <c r="R1116" s="597"/>
      <c r="S1116" s="597"/>
      <c r="T1116" s="592"/>
      <c r="U1116" s="592"/>
      <c r="V1116" s="592"/>
      <c r="W1116" s="592"/>
      <c r="X1116" s="592"/>
      <c r="Y1116" s="592"/>
      <c r="Z1116" s="592"/>
      <c r="AA1116" s="592"/>
      <c r="AB1116" s="592"/>
      <c r="AC1116" s="592"/>
      <c r="AD1116" s="592"/>
      <c r="AE1116" s="592"/>
      <c r="AF1116" s="592"/>
      <c r="AG1116" s="592"/>
      <c r="AH1116" s="592"/>
      <c r="AI1116" s="592"/>
      <c r="AJ1116" s="592"/>
      <c r="AK1116" s="592"/>
      <c r="AL1116" s="592"/>
      <c r="AM1116" s="592"/>
      <c r="AN1116" s="592"/>
      <c r="AO1116" s="593"/>
    </row>
    <row r="1117" spans="2:41" ht="12.75" customHeight="1">
      <c r="B1117" s="597"/>
      <c r="C1117" s="597"/>
      <c r="D1117" s="597"/>
      <c r="E1117" s="597"/>
      <c r="F1117" s="597"/>
      <c r="G1117" s="597"/>
      <c r="H1117" s="597"/>
      <c r="I1117" s="597"/>
      <c r="J1117" s="597"/>
      <c r="K1117" s="597"/>
      <c r="L1117" s="597"/>
      <c r="M1117" s="597"/>
      <c r="N1117" s="597"/>
      <c r="O1117" s="597"/>
      <c r="P1117" s="597"/>
      <c r="Q1117" s="597"/>
      <c r="R1117" s="597"/>
      <c r="S1117" s="597"/>
      <c r="T1117" s="592"/>
      <c r="U1117" s="592"/>
      <c r="V1117" s="592"/>
      <c r="W1117" s="592"/>
      <c r="X1117" s="592"/>
      <c r="Y1117" s="592"/>
      <c r="Z1117" s="592"/>
      <c r="AA1117" s="592"/>
      <c r="AB1117" s="592"/>
      <c r="AC1117" s="592"/>
      <c r="AD1117" s="592"/>
      <c r="AE1117" s="592"/>
      <c r="AF1117" s="592"/>
      <c r="AG1117" s="592"/>
      <c r="AH1117" s="592"/>
      <c r="AI1117" s="592"/>
      <c r="AJ1117" s="592"/>
      <c r="AK1117" s="592"/>
      <c r="AL1117" s="592"/>
      <c r="AM1117" s="592"/>
      <c r="AN1117" s="592"/>
      <c r="AO1117" s="593"/>
    </row>
    <row r="1118" spans="2:41" ht="12.75" customHeight="1">
      <c r="B1118" s="597"/>
      <c r="C1118" s="597"/>
      <c r="D1118" s="597"/>
      <c r="E1118" s="597"/>
      <c r="F1118" s="597"/>
      <c r="G1118" s="597"/>
      <c r="H1118" s="597"/>
      <c r="I1118" s="597"/>
      <c r="J1118" s="597"/>
      <c r="K1118" s="597"/>
      <c r="L1118" s="597"/>
      <c r="M1118" s="597"/>
      <c r="N1118" s="597"/>
      <c r="O1118" s="597"/>
      <c r="P1118" s="597"/>
      <c r="Q1118" s="597"/>
      <c r="R1118" s="597"/>
      <c r="S1118" s="597"/>
      <c r="T1118" s="592"/>
      <c r="U1118" s="592"/>
      <c r="V1118" s="592"/>
      <c r="W1118" s="592"/>
      <c r="X1118" s="592"/>
      <c r="Y1118" s="592"/>
      <c r="Z1118" s="592"/>
      <c r="AA1118" s="592"/>
      <c r="AB1118" s="592"/>
      <c r="AC1118" s="592"/>
      <c r="AD1118" s="592"/>
      <c r="AE1118" s="592"/>
      <c r="AF1118" s="592"/>
      <c r="AG1118" s="592"/>
      <c r="AH1118" s="592"/>
      <c r="AI1118" s="592"/>
      <c r="AJ1118" s="592"/>
      <c r="AK1118" s="592"/>
      <c r="AL1118" s="592"/>
      <c r="AM1118" s="592"/>
      <c r="AN1118" s="592"/>
      <c r="AO1118" s="593"/>
    </row>
    <row r="1119" spans="2:41" ht="12.75" customHeight="1">
      <c r="B1119" s="597"/>
      <c r="C1119" s="597"/>
      <c r="D1119" s="597"/>
      <c r="E1119" s="597"/>
      <c r="F1119" s="597"/>
      <c r="G1119" s="597"/>
      <c r="H1119" s="597"/>
      <c r="I1119" s="597"/>
      <c r="J1119" s="597"/>
      <c r="K1119" s="597"/>
      <c r="L1119" s="597"/>
      <c r="M1119" s="597"/>
      <c r="N1119" s="597"/>
      <c r="O1119" s="597"/>
      <c r="P1119" s="597"/>
      <c r="Q1119" s="597"/>
      <c r="R1119" s="597"/>
      <c r="S1119" s="597"/>
      <c r="T1119" s="592"/>
      <c r="U1119" s="592"/>
      <c r="V1119" s="592"/>
      <c r="W1119" s="592"/>
      <c r="X1119" s="592"/>
      <c r="Y1119" s="592"/>
      <c r="Z1119" s="592"/>
      <c r="AA1119" s="592"/>
      <c r="AB1119" s="592"/>
      <c r="AC1119" s="592"/>
      <c r="AD1119" s="592"/>
      <c r="AE1119" s="592"/>
      <c r="AF1119" s="592"/>
      <c r="AG1119" s="592"/>
      <c r="AH1119" s="592"/>
      <c r="AI1119" s="592"/>
      <c r="AJ1119" s="592"/>
      <c r="AK1119" s="592"/>
      <c r="AL1119" s="592"/>
      <c r="AM1119" s="592"/>
      <c r="AN1119" s="592"/>
      <c r="AO1119" s="593"/>
    </row>
    <row r="1120" spans="2:41" ht="12.75" customHeight="1">
      <c r="B1120" s="597"/>
      <c r="C1120" s="597"/>
      <c r="D1120" s="597"/>
      <c r="E1120" s="597"/>
      <c r="F1120" s="597"/>
      <c r="G1120" s="597"/>
      <c r="H1120" s="597"/>
      <c r="I1120" s="597"/>
      <c r="J1120" s="597"/>
      <c r="K1120" s="597"/>
      <c r="L1120" s="597"/>
      <c r="M1120" s="597"/>
      <c r="N1120" s="597"/>
      <c r="O1120" s="597"/>
      <c r="P1120" s="597"/>
      <c r="Q1120" s="597"/>
      <c r="R1120" s="597"/>
      <c r="S1120" s="597"/>
      <c r="T1120" s="592"/>
      <c r="U1120" s="592"/>
      <c r="V1120" s="592"/>
      <c r="W1120" s="592"/>
      <c r="X1120" s="592"/>
      <c r="Y1120" s="592"/>
      <c r="Z1120" s="592"/>
      <c r="AA1120" s="592"/>
      <c r="AB1120" s="592"/>
      <c r="AC1120" s="592"/>
      <c r="AD1120" s="592"/>
      <c r="AE1120" s="592"/>
      <c r="AF1120" s="592"/>
      <c r="AG1120" s="592"/>
      <c r="AH1120" s="592"/>
      <c r="AI1120" s="592"/>
      <c r="AJ1120" s="592"/>
      <c r="AK1120" s="592"/>
      <c r="AL1120" s="592"/>
      <c r="AM1120" s="592"/>
      <c r="AN1120" s="592"/>
      <c r="AO1120" s="593"/>
    </row>
    <row r="1121" spans="2:41" ht="12.75" customHeight="1">
      <c r="B1121" s="597"/>
      <c r="C1121" s="597"/>
      <c r="D1121" s="597"/>
      <c r="E1121" s="597"/>
      <c r="F1121" s="597"/>
      <c r="G1121" s="597"/>
      <c r="H1121" s="597"/>
      <c r="I1121" s="597"/>
      <c r="J1121" s="597"/>
      <c r="K1121" s="597"/>
      <c r="L1121" s="597"/>
      <c r="M1121" s="597"/>
      <c r="N1121" s="597"/>
      <c r="O1121" s="597"/>
      <c r="P1121" s="597"/>
      <c r="Q1121" s="597"/>
      <c r="R1121" s="597"/>
      <c r="S1121" s="597"/>
      <c r="T1121" s="592"/>
      <c r="U1121" s="592"/>
      <c r="V1121" s="592"/>
      <c r="W1121" s="592"/>
      <c r="X1121" s="592"/>
      <c r="Y1121" s="592"/>
      <c r="Z1121" s="592"/>
      <c r="AA1121" s="592"/>
      <c r="AB1121" s="592"/>
      <c r="AC1121" s="592"/>
      <c r="AD1121" s="592"/>
      <c r="AE1121" s="592"/>
      <c r="AF1121" s="592"/>
      <c r="AG1121" s="592"/>
      <c r="AH1121" s="592"/>
      <c r="AI1121" s="592"/>
      <c r="AJ1121" s="592"/>
      <c r="AK1121" s="592"/>
      <c r="AL1121" s="592"/>
      <c r="AM1121" s="592"/>
      <c r="AN1121" s="592"/>
      <c r="AO1121" s="593"/>
    </row>
    <row r="1122" spans="2:41" ht="12.75" customHeight="1">
      <c r="B1122" s="597"/>
      <c r="C1122" s="597"/>
      <c r="D1122" s="597"/>
      <c r="E1122" s="597"/>
      <c r="F1122" s="597"/>
      <c r="G1122" s="597"/>
      <c r="H1122" s="597"/>
      <c r="I1122" s="597"/>
      <c r="J1122" s="597"/>
      <c r="K1122" s="597"/>
      <c r="L1122" s="597"/>
      <c r="M1122" s="597"/>
      <c r="N1122" s="597"/>
      <c r="O1122" s="597"/>
      <c r="P1122" s="597"/>
      <c r="Q1122" s="597"/>
      <c r="R1122" s="597"/>
      <c r="S1122" s="597"/>
      <c r="T1122" s="592"/>
      <c r="U1122" s="592"/>
      <c r="V1122" s="592"/>
      <c r="W1122" s="592"/>
      <c r="X1122" s="592"/>
      <c r="Y1122" s="592"/>
      <c r="Z1122" s="592"/>
      <c r="AA1122" s="592"/>
      <c r="AB1122" s="592"/>
      <c r="AC1122" s="592"/>
      <c r="AD1122" s="592"/>
      <c r="AE1122" s="592"/>
      <c r="AF1122" s="592"/>
      <c r="AG1122" s="592"/>
      <c r="AH1122" s="592"/>
      <c r="AI1122" s="592"/>
      <c r="AJ1122" s="592"/>
      <c r="AK1122" s="592"/>
      <c r="AL1122" s="592"/>
      <c r="AM1122" s="592"/>
      <c r="AN1122" s="592"/>
      <c r="AO1122" s="593"/>
    </row>
    <row r="1123" spans="2:41" ht="12.75" customHeight="1">
      <c r="B1123" s="597"/>
      <c r="C1123" s="597"/>
      <c r="D1123" s="597"/>
      <c r="E1123" s="597"/>
      <c r="F1123" s="597"/>
      <c r="G1123" s="597"/>
      <c r="H1123" s="597"/>
      <c r="I1123" s="597"/>
      <c r="J1123" s="597"/>
      <c r="K1123" s="597"/>
      <c r="L1123" s="597"/>
      <c r="M1123" s="597"/>
      <c r="N1123" s="597"/>
      <c r="O1123" s="597"/>
      <c r="P1123" s="597"/>
      <c r="Q1123" s="597"/>
      <c r="R1123" s="597"/>
      <c r="S1123" s="597"/>
      <c r="T1123" s="592"/>
      <c r="U1123" s="592"/>
      <c r="V1123" s="592"/>
      <c r="W1123" s="592"/>
      <c r="X1123" s="592"/>
      <c r="Y1123" s="592"/>
      <c r="Z1123" s="592"/>
      <c r="AA1123" s="592"/>
      <c r="AB1123" s="592"/>
      <c r="AC1123" s="592"/>
      <c r="AD1123" s="592"/>
      <c r="AE1123" s="592"/>
      <c r="AF1123" s="592"/>
      <c r="AG1123" s="592"/>
      <c r="AH1123" s="592"/>
      <c r="AI1123" s="592"/>
      <c r="AJ1123" s="592"/>
      <c r="AK1123" s="592"/>
      <c r="AL1123" s="592"/>
      <c r="AM1123" s="592"/>
      <c r="AN1123" s="592"/>
      <c r="AO1123" s="593"/>
    </row>
    <row r="1124" spans="2:41" ht="12.75" customHeight="1">
      <c r="B1124" s="597"/>
      <c r="C1124" s="597"/>
      <c r="D1124" s="597"/>
      <c r="E1124" s="597"/>
      <c r="F1124" s="597"/>
      <c r="G1124" s="597"/>
      <c r="H1124" s="597"/>
      <c r="I1124" s="597"/>
      <c r="J1124" s="597"/>
      <c r="K1124" s="597"/>
      <c r="L1124" s="597"/>
      <c r="M1124" s="597"/>
      <c r="N1124" s="597"/>
      <c r="O1124" s="597"/>
      <c r="P1124" s="597"/>
      <c r="Q1124" s="597"/>
      <c r="R1124" s="597"/>
      <c r="S1124" s="597"/>
      <c r="T1124" s="592"/>
      <c r="U1124" s="592"/>
      <c r="V1124" s="592"/>
      <c r="W1124" s="592"/>
      <c r="X1124" s="592"/>
      <c r="Y1124" s="592"/>
      <c r="Z1124" s="592"/>
      <c r="AA1124" s="592"/>
      <c r="AB1124" s="592"/>
      <c r="AC1124" s="592"/>
      <c r="AD1124" s="592"/>
      <c r="AE1124" s="592"/>
      <c r="AF1124" s="592"/>
      <c r="AG1124" s="592"/>
      <c r="AH1124" s="592"/>
      <c r="AI1124" s="592"/>
      <c r="AJ1124" s="592"/>
      <c r="AK1124" s="592"/>
      <c r="AL1124" s="592"/>
      <c r="AM1124" s="592"/>
      <c r="AN1124" s="592"/>
      <c r="AO1124" s="593"/>
    </row>
    <row r="1125" spans="2:41" ht="12.75" customHeight="1">
      <c r="B1125" s="597"/>
      <c r="C1125" s="597"/>
      <c r="D1125" s="597"/>
      <c r="E1125" s="597"/>
      <c r="F1125" s="597"/>
      <c r="G1125" s="597"/>
      <c r="H1125" s="597"/>
      <c r="I1125" s="597"/>
      <c r="J1125" s="597"/>
      <c r="K1125" s="597"/>
      <c r="L1125" s="597"/>
      <c r="M1125" s="597"/>
      <c r="N1125" s="597"/>
      <c r="O1125" s="597"/>
      <c r="P1125" s="597"/>
      <c r="Q1125" s="597"/>
      <c r="R1125" s="597"/>
      <c r="S1125" s="597"/>
      <c r="T1125" s="592"/>
      <c r="U1125" s="592"/>
      <c r="V1125" s="592"/>
      <c r="W1125" s="592"/>
      <c r="X1125" s="592"/>
      <c r="Y1125" s="592"/>
      <c r="Z1125" s="592"/>
      <c r="AA1125" s="592"/>
      <c r="AB1125" s="592"/>
      <c r="AC1125" s="592"/>
      <c r="AD1125" s="592"/>
      <c r="AE1125" s="592"/>
      <c r="AF1125" s="592"/>
      <c r="AG1125" s="592"/>
      <c r="AH1125" s="592"/>
      <c r="AI1125" s="592"/>
      <c r="AJ1125" s="592"/>
      <c r="AK1125" s="592"/>
      <c r="AL1125" s="592"/>
      <c r="AM1125" s="592"/>
      <c r="AN1125" s="592"/>
      <c r="AO1125" s="593"/>
    </row>
    <row r="1126" spans="2:41" ht="12.75" customHeight="1">
      <c r="B1126" s="597"/>
      <c r="C1126" s="597"/>
      <c r="D1126" s="597"/>
      <c r="E1126" s="597"/>
      <c r="F1126" s="597"/>
      <c r="G1126" s="597"/>
      <c r="H1126" s="597"/>
      <c r="I1126" s="597"/>
      <c r="J1126" s="597"/>
      <c r="K1126" s="597"/>
      <c r="L1126" s="597"/>
      <c r="M1126" s="597"/>
      <c r="N1126" s="597"/>
      <c r="O1126" s="597"/>
      <c r="P1126" s="597"/>
      <c r="Q1126" s="597"/>
      <c r="R1126" s="597"/>
      <c r="S1126" s="597"/>
      <c r="T1126" s="592"/>
      <c r="U1126" s="592"/>
      <c r="V1126" s="592"/>
      <c r="W1126" s="592"/>
      <c r="X1126" s="592"/>
      <c r="Y1126" s="592"/>
      <c r="Z1126" s="592"/>
      <c r="AA1126" s="592"/>
      <c r="AB1126" s="592"/>
      <c r="AC1126" s="592"/>
      <c r="AD1126" s="592"/>
      <c r="AE1126" s="592"/>
      <c r="AF1126" s="592"/>
      <c r="AG1126" s="592"/>
      <c r="AH1126" s="592"/>
      <c r="AI1126" s="592"/>
      <c r="AJ1126" s="592"/>
      <c r="AK1126" s="592"/>
      <c r="AL1126" s="592"/>
      <c r="AM1126" s="592"/>
      <c r="AN1126" s="592"/>
      <c r="AO1126" s="593"/>
    </row>
    <row r="1127" spans="2:41" ht="12.75" customHeight="1">
      <c r="B1127" s="597"/>
      <c r="C1127" s="597"/>
      <c r="D1127" s="597"/>
      <c r="E1127" s="597"/>
      <c r="F1127" s="597"/>
      <c r="G1127" s="597"/>
      <c r="H1127" s="597"/>
      <c r="I1127" s="597"/>
      <c r="J1127" s="597"/>
      <c r="K1127" s="597"/>
      <c r="L1127" s="597"/>
      <c r="M1127" s="597"/>
      <c r="N1127" s="597"/>
      <c r="O1127" s="597"/>
      <c r="P1127" s="597"/>
      <c r="Q1127" s="597"/>
      <c r="R1127" s="597"/>
      <c r="S1127" s="597"/>
      <c r="T1127" s="592"/>
      <c r="U1127" s="592"/>
      <c r="V1127" s="592"/>
      <c r="W1127" s="592"/>
      <c r="X1127" s="592"/>
      <c r="Y1127" s="592"/>
      <c r="Z1127" s="592"/>
      <c r="AA1127" s="592"/>
      <c r="AB1127" s="592"/>
      <c r="AC1127" s="592"/>
      <c r="AD1127" s="592"/>
      <c r="AE1127" s="592"/>
      <c r="AF1127" s="592"/>
      <c r="AG1127" s="592"/>
      <c r="AH1127" s="592"/>
      <c r="AI1127" s="592"/>
      <c r="AJ1127" s="592"/>
      <c r="AK1127" s="592"/>
      <c r="AL1127" s="592"/>
      <c r="AM1127" s="592"/>
      <c r="AN1127" s="592"/>
      <c r="AO1127" s="593"/>
    </row>
    <row r="1128" spans="2:41" ht="12.75" customHeight="1">
      <c r="B1128" s="597"/>
      <c r="C1128" s="597"/>
      <c r="D1128" s="597"/>
      <c r="E1128" s="597"/>
      <c r="F1128" s="597"/>
      <c r="G1128" s="597"/>
      <c r="H1128" s="597"/>
      <c r="I1128" s="597"/>
      <c r="J1128" s="597"/>
      <c r="K1128" s="597"/>
      <c r="L1128" s="597"/>
      <c r="M1128" s="597"/>
      <c r="N1128" s="597"/>
      <c r="O1128" s="597"/>
      <c r="P1128" s="597"/>
      <c r="Q1128" s="597"/>
      <c r="R1128" s="597"/>
      <c r="S1128" s="597"/>
      <c r="T1128" s="592"/>
      <c r="U1128" s="592"/>
      <c r="V1128" s="592"/>
      <c r="W1128" s="592"/>
      <c r="X1128" s="592"/>
      <c r="Y1128" s="592"/>
      <c r="Z1128" s="592"/>
      <c r="AA1128" s="592"/>
      <c r="AB1128" s="592"/>
      <c r="AC1128" s="592"/>
      <c r="AD1128" s="592"/>
      <c r="AE1128" s="592"/>
      <c r="AF1128" s="592"/>
      <c r="AG1128" s="592"/>
      <c r="AH1128" s="592"/>
      <c r="AI1128" s="592"/>
      <c r="AJ1128" s="592"/>
      <c r="AK1128" s="592"/>
      <c r="AL1128" s="592"/>
      <c r="AM1128" s="592"/>
      <c r="AN1128" s="592"/>
      <c r="AO1128" s="593"/>
    </row>
    <row r="1129" spans="2:41" ht="12.75" customHeight="1">
      <c r="B1129" s="597"/>
      <c r="C1129" s="597"/>
      <c r="D1129" s="597"/>
      <c r="E1129" s="597"/>
      <c r="F1129" s="597"/>
      <c r="G1129" s="597"/>
      <c r="H1129" s="597"/>
      <c r="I1129" s="597"/>
      <c r="J1129" s="597"/>
      <c r="K1129" s="597"/>
      <c r="L1129" s="597"/>
      <c r="M1129" s="597"/>
      <c r="N1129" s="597"/>
      <c r="O1129" s="597"/>
      <c r="P1129" s="597"/>
      <c r="Q1129" s="597"/>
      <c r="R1129" s="597"/>
      <c r="S1129" s="597"/>
      <c r="T1129" s="592"/>
      <c r="U1129" s="592"/>
      <c r="V1129" s="592"/>
      <c r="W1129" s="592"/>
      <c r="X1129" s="592"/>
      <c r="Y1129" s="592"/>
      <c r="Z1129" s="592"/>
      <c r="AA1129" s="592"/>
      <c r="AB1129" s="592"/>
      <c r="AC1129" s="592"/>
      <c r="AD1129" s="592"/>
      <c r="AE1129" s="592"/>
      <c r="AF1129" s="592"/>
      <c r="AG1129" s="592"/>
      <c r="AH1129" s="592"/>
      <c r="AI1129" s="592"/>
      <c r="AJ1129" s="592"/>
      <c r="AK1129" s="592"/>
      <c r="AL1129" s="592"/>
      <c r="AM1129" s="592"/>
      <c r="AN1129" s="592"/>
      <c r="AO1129" s="593"/>
    </row>
    <row r="1130" spans="2:41" ht="12.75" customHeight="1">
      <c r="B1130" s="597"/>
      <c r="C1130" s="597"/>
      <c r="D1130" s="597"/>
      <c r="E1130" s="597"/>
      <c r="F1130" s="597"/>
      <c r="G1130" s="597"/>
      <c r="H1130" s="597"/>
      <c r="I1130" s="597"/>
      <c r="J1130" s="597"/>
      <c r="K1130" s="597"/>
      <c r="L1130" s="597"/>
      <c r="M1130" s="597"/>
      <c r="N1130" s="597"/>
      <c r="O1130" s="597"/>
      <c r="P1130" s="597"/>
      <c r="Q1130" s="597"/>
      <c r="R1130" s="597"/>
      <c r="S1130" s="597"/>
      <c r="T1130" s="592"/>
      <c r="U1130" s="592"/>
      <c r="V1130" s="592"/>
      <c r="W1130" s="592"/>
      <c r="X1130" s="592"/>
      <c r="Y1130" s="592"/>
      <c r="Z1130" s="592"/>
      <c r="AA1130" s="592"/>
      <c r="AB1130" s="592"/>
      <c r="AC1130" s="592"/>
      <c r="AD1130" s="592"/>
      <c r="AE1130" s="592"/>
      <c r="AF1130" s="592"/>
      <c r="AG1130" s="592"/>
      <c r="AH1130" s="592"/>
      <c r="AI1130" s="592"/>
      <c r="AJ1130" s="592"/>
      <c r="AK1130" s="592"/>
      <c r="AL1130" s="592"/>
      <c r="AM1130" s="592"/>
      <c r="AN1130" s="592"/>
      <c r="AO1130" s="593"/>
    </row>
    <row r="1131" spans="2:41" ht="12.75" customHeight="1">
      <c r="B1131" s="597"/>
      <c r="C1131" s="597"/>
      <c r="D1131" s="597"/>
      <c r="E1131" s="597"/>
      <c r="F1131" s="597"/>
      <c r="G1131" s="597"/>
      <c r="H1131" s="597"/>
      <c r="I1131" s="597"/>
      <c r="J1131" s="597"/>
      <c r="K1131" s="597"/>
      <c r="L1131" s="597"/>
      <c r="M1131" s="597"/>
      <c r="N1131" s="597"/>
      <c r="O1131" s="597"/>
      <c r="P1131" s="597"/>
      <c r="Q1131" s="597"/>
      <c r="R1131" s="597"/>
      <c r="S1131" s="597"/>
      <c r="T1131" s="592"/>
      <c r="U1131" s="592"/>
      <c r="V1131" s="592"/>
      <c r="W1131" s="592"/>
      <c r="X1131" s="592"/>
      <c r="Y1131" s="592"/>
      <c r="Z1131" s="592"/>
      <c r="AA1131" s="592"/>
      <c r="AB1131" s="592"/>
      <c r="AC1131" s="592"/>
      <c r="AD1131" s="592"/>
      <c r="AE1131" s="592"/>
      <c r="AF1131" s="592"/>
      <c r="AG1131" s="592"/>
      <c r="AH1131" s="592"/>
      <c r="AI1131" s="592"/>
      <c r="AJ1131" s="592"/>
      <c r="AK1131" s="592"/>
      <c r="AL1131" s="592"/>
      <c r="AM1131" s="592"/>
      <c r="AN1131" s="592"/>
      <c r="AO1131" s="593"/>
    </row>
    <row r="1132" spans="2:41" ht="12.75" customHeight="1">
      <c r="B1132" s="597"/>
      <c r="C1132" s="597"/>
      <c r="D1132" s="597"/>
      <c r="E1132" s="597"/>
      <c r="F1132" s="597"/>
      <c r="G1132" s="597"/>
      <c r="H1132" s="597"/>
      <c r="I1132" s="597"/>
      <c r="J1132" s="597"/>
      <c r="K1132" s="597"/>
      <c r="L1132" s="597"/>
      <c r="M1132" s="597"/>
      <c r="N1132" s="597"/>
      <c r="O1132" s="597"/>
      <c r="P1132" s="597"/>
      <c r="Q1132" s="597"/>
      <c r="R1132" s="597"/>
      <c r="S1132" s="597"/>
      <c r="T1132" s="592"/>
      <c r="U1132" s="592"/>
      <c r="V1132" s="592"/>
      <c r="W1132" s="592"/>
      <c r="X1132" s="592"/>
      <c r="Y1132" s="592"/>
      <c r="Z1132" s="592"/>
      <c r="AA1132" s="592"/>
      <c r="AB1132" s="592"/>
      <c r="AC1132" s="592"/>
      <c r="AD1132" s="592"/>
      <c r="AE1132" s="592"/>
      <c r="AF1132" s="592"/>
      <c r="AG1132" s="592"/>
      <c r="AH1132" s="592"/>
      <c r="AI1132" s="592"/>
      <c r="AJ1132" s="592"/>
      <c r="AK1132" s="592"/>
      <c r="AL1132" s="592"/>
      <c r="AM1132" s="592"/>
      <c r="AN1132" s="592"/>
      <c r="AO1132" s="593"/>
    </row>
    <row r="1133" spans="2:41" ht="12.75" customHeight="1">
      <c r="B1133" s="597"/>
      <c r="C1133" s="597"/>
      <c r="D1133" s="597"/>
      <c r="E1133" s="597"/>
      <c r="F1133" s="597"/>
      <c r="G1133" s="597"/>
      <c r="H1133" s="597"/>
      <c r="I1133" s="597"/>
      <c r="J1133" s="597"/>
      <c r="K1133" s="597"/>
      <c r="L1133" s="597"/>
      <c r="M1133" s="597"/>
      <c r="N1133" s="597"/>
      <c r="O1133" s="597"/>
      <c r="P1133" s="597"/>
      <c r="Q1133" s="597"/>
      <c r="R1133" s="597"/>
      <c r="S1133" s="597"/>
      <c r="T1133" s="592"/>
      <c r="U1133" s="592"/>
      <c r="V1133" s="592"/>
      <c r="W1133" s="592"/>
      <c r="X1133" s="592"/>
      <c r="Y1133" s="592"/>
      <c r="Z1133" s="592"/>
      <c r="AA1133" s="592"/>
      <c r="AB1133" s="592"/>
      <c r="AC1133" s="592"/>
      <c r="AD1133" s="592"/>
      <c r="AE1133" s="592"/>
      <c r="AF1133" s="592"/>
      <c r="AG1133" s="592"/>
      <c r="AH1133" s="592"/>
      <c r="AI1133" s="592"/>
      <c r="AJ1133" s="592"/>
      <c r="AK1133" s="592"/>
      <c r="AL1133" s="592"/>
      <c r="AM1133" s="592"/>
      <c r="AN1133" s="592"/>
      <c r="AO1133" s="593"/>
    </row>
    <row r="1134" spans="2:41" ht="12.75" customHeight="1">
      <c r="B1134" s="597"/>
      <c r="C1134" s="597"/>
      <c r="D1134" s="597"/>
      <c r="E1134" s="597"/>
      <c r="F1134" s="597"/>
      <c r="G1134" s="597"/>
      <c r="H1134" s="597"/>
      <c r="I1134" s="597"/>
      <c r="J1134" s="597"/>
      <c r="K1134" s="597"/>
      <c r="L1134" s="597"/>
      <c r="M1134" s="597"/>
      <c r="N1134" s="597"/>
      <c r="O1134" s="597"/>
      <c r="P1134" s="597"/>
      <c r="Q1134" s="597"/>
      <c r="R1134" s="597"/>
      <c r="S1134" s="597"/>
      <c r="T1134" s="592"/>
      <c r="U1134" s="592"/>
      <c r="V1134" s="592"/>
      <c r="W1134" s="592"/>
      <c r="X1134" s="592"/>
      <c r="Y1134" s="592"/>
      <c r="Z1134" s="592"/>
      <c r="AA1134" s="592"/>
      <c r="AB1134" s="592"/>
      <c r="AC1134" s="592"/>
      <c r="AD1134" s="592"/>
      <c r="AE1134" s="592"/>
      <c r="AF1134" s="592"/>
      <c r="AG1134" s="592"/>
      <c r="AH1134" s="592"/>
      <c r="AI1134" s="592"/>
      <c r="AJ1134" s="592"/>
      <c r="AK1134" s="592"/>
      <c r="AL1134" s="592"/>
      <c r="AM1134" s="592"/>
      <c r="AN1134" s="592"/>
      <c r="AO1134" s="593"/>
    </row>
    <row r="1135" spans="2:41" ht="12.75" customHeight="1">
      <c r="B1135" s="597"/>
      <c r="C1135" s="597"/>
      <c r="D1135" s="597"/>
      <c r="E1135" s="597"/>
      <c r="F1135" s="597"/>
      <c r="G1135" s="597"/>
      <c r="H1135" s="597"/>
      <c r="I1135" s="597"/>
      <c r="J1135" s="597"/>
      <c r="K1135" s="597"/>
      <c r="L1135" s="597"/>
      <c r="M1135" s="597"/>
      <c r="N1135" s="597"/>
      <c r="O1135" s="597"/>
      <c r="P1135" s="597"/>
      <c r="Q1135" s="597"/>
      <c r="R1135" s="597"/>
      <c r="S1135" s="597"/>
      <c r="T1135" s="592"/>
      <c r="U1135" s="592"/>
      <c r="V1135" s="592"/>
      <c r="W1135" s="592"/>
      <c r="X1135" s="592"/>
      <c r="Y1135" s="592"/>
      <c r="Z1135" s="592"/>
      <c r="AA1135" s="592"/>
      <c r="AB1135" s="592"/>
      <c r="AC1135" s="592"/>
      <c r="AD1135" s="592"/>
      <c r="AE1135" s="592"/>
      <c r="AF1135" s="592"/>
      <c r="AG1135" s="592"/>
      <c r="AH1135" s="592"/>
      <c r="AI1135" s="592"/>
      <c r="AJ1135" s="592"/>
      <c r="AK1135" s="592"/>
      <c r="AL1135" s="592"/>
      <c r="AM1135" s="592"/>
      <c r="AN1135" s="592"/>
      <c r="AO1135" s="593"/>
    </row>
    <row r="1136" spans="2:41" ht="12.75" customHeight="1">
      <c r="B1136" s="597"/>
      <c r="C1136" s="597"/>
      <c r="D1136" s="597"/>
      <c r="E1136" s="597"/>
      <c r="F1136" s="597"/>
      <c r="G1136" s="597"/>
      <c r="H1136" s="597"/>
      <c r="I1136" s="597"/>
      <c r="J1136" s="597"/>
      <c r="K1136" s="597"/>
      <c r="L1136" s="597"/>
      <c r="M1136" s="597"/>
      <c r="N1136" s="597"/>
      <c r="O1136" s="597"/>
      <c r="P1136" s="597"/>
      <c r="Q1136" s="597"/>
      <c r="R1136" s="597"/>
      <c r="S1136" s="597"/>
      <c r="T1136" s="592"/>
      <c r="U1136" s="592"/>
      <c r="V1136" s="592"/>
      <c r="W1136" s="592"/>
      <c r="X1136" s="592"/>
      <c r="Y1136" s="592"/>
      <c r="Z1136" s="592"/>
      <c r="AA1136" s="592"/>
      <c r="AB1136" s="592"/>
      <c r="AC1136" s="592"/>
      <c r="AD1136" s="592"/>
      <c r="AE1136" s="592"/>
      <c r="AF1136" s="592"/>
      <c r="AG1136" s="592"/>
      <c r="AH1136" s="592"/>
      <c r="AI1136" s="592"/>
      <c r="AJ1136" s="592"/>
      <c r="AK1136" s="592"/>
      <c r="AL1136" s="592"/>
      <c r="AM1136" s="592"/>
      <c r="AN1136" s="592"/>
      <c r="AO1136" s="593"/>
    </row>
    <row r="1137" spans="2:41" ht="12.75" customHeight="1">
      <c r="B1137" s="597"/>
      <c r="C1137" s="597"/>
      <c r="D1137" s="597"/>
      <c r="E1137" s="597"/>
      <c r="F1137" s="597"/>
      <c r="G1137" s="597"/>
      <c r="H1137" s="597"/>
      <c r="I1137" s="597"/>
      <c r="J1137" s="597"/>
      <c r="K1137" s="597"/>
      <c r="L1137" s="597"/>
      <c r="M1137" s="597"/>
      <c r="N1137" s="597"/>
      <c r="O1137" s="597"/>
      <c r="P1137" s="597"/>
      <c r="Q1137" s="597"/>
      <c r="R1137" s="597"/>
      <c r="S1137" s="597"/>
      <c r="T1137" s="592"/>
      <c r="U1137" s="592"/>
      <c r="V1137" s="592"/>
      <c r="W1137" s="592"/>
      <c r="X1137" s="592"/>
      <c r="Y1137" s="592"/>
      <c r="Z1137" s="592"/>
      <c r="AA1137" s="592"/>
      <c r="AB1137" s="592"/>
      <c r="AC1137" s="592"/>
      <c r="AD1137" s="592"/>
      <c r="AE1137" s="592"/>
      <c r="AF1137" s="592"/>
      <c r="AG1137" s="592"/>
      <c r="AH1137" s="592"/>
      <c r="AI1137" s="592"/>
      <c r="AJ1137" s="592"/>
      <c r="AK1137" s="592"/>
      <c r="AL1137" s="592"/>
      <c r="AM1137" s="592"/>
      <c r="AN1137" s="592"/>
      <c r="AO1137" s="593"/>
    </row>
    <row r="1138" spans="2:41" ht="12.75" customHeight="1">
      <c r="B1138" s="597"/>
      <c r="C1138" s="597"/>
      <c r="D1138" s="597"/>
      <c r="E1138" s="597"/>
      <c r="F1138" s="597"/>
      <c r="G1138" s="597"/>
      <c r="H1138" s="597"/>
      <c r="I1138" s="597"/>
      <c r="J1138" s="597"/>
      <c r="K1138" s="597"/>
      <c r="L1138" s="597"/>
      <c r="M1138" s="597"/>
      <c r="N1138" s="597"/>
      <c r="O1138" s="597"/>
      <c r="P1138" s="597"/>
      <c r="Q1138" s="597"/>
      <c r="R1138" s="597"/>
      <c r="S1138" s="597"/>
      <c r="T1138" s="592"/>
      <c r="U1138" s="592"/>
      <c r="V1138" s="592"/>
      <c r="W1138" s="592"/>
      <c r="X1138" s="592"/>
      <c r="Y1138" s="592"/>
      <c r="Z1138" s="592"/>
      <c r="AA1138" s="592"/>
      <c r="AB1138" s="592"/>
      <c r="AC1138" s="592"/>
      <c r="AD1138" s="592"/>
      <c r="AE1138" s="592"/>
      <c r="AF1138" s="592"/>
      <c r="AG1138" s="592"/>
      <c r="AH1138" s="592"/>
      <c r="AI1138" s="592"/>
      <c r="AJ1138" s="592"/>
      <c r="AK1138" s="592"/>
      <c r="AL1138" s="592"/>
      <c r="AM1138" s="592"/>
      <c r="AN1138" s="592"/>
      <c r="AO1138" s="593"/>
    </row>
    <row r="1139" spans="2:41" ht="12.75" customHeight="1">
      <c r="B1139" s="597"/>
      <c r="C1139" s="597"/>
      <c r="D1139" s="597"/>
      <c r="E1139" s="597"/>
      <c r="F1139" s="597"/>
      <c r="G1139" s="597"/>
      <c r="H1139" s="597"/>
      <c r="I1139" s="597"/>
      <c r="J1139" s="597"/>
      <c r="K1139" s="597"/>
      <c r="L1139" s="597"/>
      <c r="M1139" s="597"/>
      <c r="N1139" s="597"/>
      <c r="O1139" s="597"/>
      <c r="P1139" s="597"/>
      <c r="Q1139" s="597"/>
      <c r="R1139" s="597"/>
      <c r="S1139" s="597"/>
      <c r="T1139" s="592"/>
      <c r="U1139" s="592"/>
      <c r="V1139" s="592"/>
      <c r="W1139" s="592"/>
      <c r="X1139" s="592"/>
      <c r="Y1139" s="592"/>
      <c r="Z1139" s="592"/>
      <c r="AA1139" s="592"/>
      <c r="AB1139" s="592"/>
      <c r="AC1139" s="592"/>
      <c r="AD1139" s="592"/>
      <c r="AE1139" s="592"/>
      <c r="AF1139" s="592"/>
      <c r="AG1139" s="592"/>
      <c r="AH1139" s="592"/>
      <c r="AI1139" s="592"/>
      <c r="AJ1139" s="592"/>
      <c r="AK1139" s="592"/>
      <c r="AL1139" s="592"/>
      <c r="AM1139" s="592"/>
      <c r="AN1139" s="592"/>
      <c r="AO1139" s="593"/>
    </row>
    <row r="1140" spans="2:41" ht="12.75" customHeight="1">
      <c r="B1140" s="597"/>
      <c r="C1140" s="597"/>
      <c r="D1140" s="597"/>
      <c r="E1140" s="597"/>
      <c r="F1140" s="597"/>
      <c r="G1140" s="597"/>
      <c r="H1140" s="597"/>
      <c r="I1140" s="597"/>
      <c r="J1140" s="597"/>
      <c r="K1140" s="597"/>
      <c r="L1140" s="597"/>
      <c r="M1140" s="597"/>
      <c r="N1140" s="597"/>
      <c r="O1140" s="597"/>
      <c r="P1140" s="597"/>
      <c r="Q1140" s="597"/>
      <c r="R1140" s="597"/>
      <c r="S1140" s="597"/>
      <c r="T1140" s="592"/>
      <c r="U1140" s="592"/>
      <c r="V1140" s="592"/>
      <c r="W1140" s="592"/>
      <c r="X1140" s="592"/>
      <c r="Y1140" s="592"/>
      <c r="Z1140" s="592"/>
      <c r="AA1140" s="592"/>
      <c r="AB1140" s="592"/>
      <c r="AC1140" s="592"/>
      <c r="AD1140" s="592"/>
      <c r="AE1140" s="592"/>
      <c r="AF1140" s="592"/>
      <c r="AG1140" s="592"/>
      <c r="AH1140" s="592"/>
      <c r="AI1140" s="592"/>
      <c r="AJ1140" s="592"/>
      <c r="AK1140" s="592"/>
      <c r="AL1140" s="592"/>
      <c r="AM1140" s="592"/>
      <c r="AN1140" s="592"/>
      <c r="AO1140" s="593"/>
    </row>
    <row r="1141" spans="2:41" ht="12.75" customHeight="1">
      <c r="B1141" s="597"/>
      <c r="C1141" s="597"/>
      <c r="D1141" s="597"/>
      <c r="E1141" s="597"/>
      <c r="F1141" s="597"/>
      <c r="G1141" s="597"/>
      <c r="H1141" s="597"/>
      <c r="I1141" s="597"/>
      <c r="J1141" s="597"/>
      <c r="K1141" s="597"/>
      <c r="L1141" s="597"/>
      <c r="M1141" s="597"/>
      <c r="N1141" s="597"/>
      <c r="O1141" s="597"/>
      <c r="P1141" s="597"/>
      <c r="Q1141" s="597"/>
      <c r="R1141" s="597"/>
      <c r="S1141" s="597"/>
      <c r="T1141" s="592"/>
      <c r="U1141" s="592"/>
      <c r="V1141" s="592"/>
      <c r="W1141" s="592"/>
      <c r="X1141" s="592"/>
      <c r="Y1141" s="592"/>
      <c r="Z1141" s="592"/>
      <c r="AA1141" s="592"/>
      <c r="AB1141" s="592"/>
      <c r="AC1141" s="592"/>
      <c r="AD1141" s="592"/>
      <c r="AE1141" s="592"/>
      <c r="AF1141" s="592"/>
      <c r="AG1141" s="592"/>
      <c r="AH1141" s="592"/>
      <c r="AI1141" s="592"/>
      <c r="AJ1141" s="592"/>
      <c r="AK1141" s="592"/>
      <c r="AL1141" s="592"/>
      <c r="AM1141" s="592"/>
      <c r="AN1141" s="592"/>
      <c r="AO1141" s="593"/>
    </row>
    <row r="1142" spans="2:41" ht="12.75" customHeight="1">
      <c r="B1142" s="597"/>
      <c r="C1142" s="597"/>
      <c r="D1142" s="597"/>
      <c r="E1142" s="597"/>
      <c r="F1142" s="597"/>
      <c r="G1142" s="597"/>
      <c r="H1142" s="597"/>
      <c r="I1142" s="597"/>
      <c r="J1142" s="597"/>
      <c r="K1142" s="597"/>
      <c r="L1142" s="597"/>
      <c r="M1142" s="597"/>
      <c r="N1142" s="597"/>
      <c r="O1142" s="597"/>
      <c r="P1142" s="597"/>
      <c r="Q1142" s="597"/>
      <c r="R1142" s="597"/>
      <c r="S1142" s="597"/>
      <c r="T1142" s="592"/>
      <c r="U1142" s="592"/>
      <c r="V1142" s="592"/>
      <c r="W1142" s="592"/>
      <c r="X1142" s="592"/>
      <c r="Y1142" s="592"/>
      <c r="Z1142" s="592"/>
      <c r="AA1142" s="592"/>
      <c r="AB1142" s="592"/>
      <c r="AC1142" s="592"/>
      <c r="AD1142" s="592"/>
      <c r="AE1142" s="592"/>
      <c r="AF1142" s="592"/>
      <c r="AG1142" s="592"/>
      <c r="AH1142" s="592"/>
      <c r="AI1142" s="592"/>
      <c r="AJ1142" s="592"/>
      <c r="AK1142" s="592"/>
      <c r="AL1142" s="592"/>
      <c r="AM1142" s="592"/>
      <c r="AN1142" s="592"/>
      <c r="AO1142" s="593"/>
    </row>
    <row r="1143" spans="2:41" ht="12.75" customHeight="1">
      <c r="B1143" s="597"/>
      <c r="C1143" s="597"/>
      <c r="D1143" s="597"/>
      <c r="E1143" s="597"/>
      <c r="F1143" s="597"/>
      <c r="G1143" s="597"/>
      <c r="H1143" s="597"/>
      <c r="I1143" s="597"/>
      <c r="J1143" s="597"/>
      <c r="K1143" s="597"/>
      <c r="L1143" s="597"/>
      <c r="M1143" s="597"/>
      <c r="N1143" s="597"/>
      <c r="O1143" s="597"/>
      <c r="P1143" s="597"/>
      <c r="Q1143" s="597"/>
      <c r="R1143" s="597"/>
      <c r="S1143" s="597"/>
      <c r="T1143" s="592"/>
      <c r="U1143" s="592"/>
      <c r="V1143" s="592"/>
      <c r="W1143" s="592"/>
      <c r="X1143" s="592"/>
      <c r="Y1143" s="592"/>
      <c r="Z1143" s="592"/>
      <c r="AA1143" s="592"/>
      <c r="AB1143" s="592"/>
      <c r="AC1143" s="592"/>
      <c r="AD1143" s="592"/>
      <c r="AE1143" s="592"/>
      <c r="AF1143" s="592"/>
      <c r="AG1143" s="592"/>
      <c r="AH1143" s="592"/>
      <c r="AI1143" s="592"/>
      <c r="AJ1143" s="592"/>
      <c r="AK1143" s="592"/>
      <c r="AL1143" s="592"/>
      <c r="AM1143" s="592"/>
      <c r="AN1143" s="592"/>
      <c r="AO1143" s="593"/>
    </row>
    <row r="1144" spans="2:41" ht="12.75" customHeight="1">
      <c r="B1144" s="597"/>
      <c r="C1144" s="597"/>
      <c r="D1144" s="597"/>
      <c r="E1144" s="597"/>
      <c r="F1144" s="597"/>
      <c r="G1144" s="597"/>
      <c r="H1144" s="597"/>
      <c r="I1144" s="597"/>
      <c r="J1144" s="597"/>
      <c r="K1144" s="597"/>
      <c r="L1144" s="597"/>
      <c r="M1144" s="597"/>
      <c r="N1144" s="597"/>
      <c r="O1144" s="597"/>
      <c r="P1144" s="597"/>
      <c r="Q1144" s="597"/>
      <c r="R1144" s="597"/>
      <c r="S1144" s="597"/>
      <c r="T1144" s="592"/>
      <c r="U1144" s="592"/>
      <c r="V1144" s="592"/>
      <c r="W1144" s="592"/>
      <c r="X1144" s="592"/>
      <c r="Y1144" s="592"/>
      <c r="Z1144" s="592"/>
      <c r="AA1144" s="592"/>
      <c r="AB1144" s="592"/>
      <c r="AC1144" s="592"/>
      <c r="AD1144" s="592"/>
      <c r="AE1144" s="592"/>
      <c r="AF1144" s="592"/>
      <c r="AG1144" s="592"/>
      <c r="AH1144" s="592"/>
      <c r="AI1144" s="592"/>
      <c r="AJ1144" s="592"/>
      <c r="AK1144" s="592"/>
      <c r="AL1144" s="592"/>
      <c r="AM1144" s="592"/>
      <c r="AN1144" s="592"/>
      <c r="AO1144" s="593"/>
    </row>
    <row r="1145" spans="2:41" ht="12.75" customHeight="1">
      <c r="B1145" s="597"/>
      <c r="C1145" s="597"/>
      <c r="D1145" s="597"/>
      <c r="E1145" s="597"/>
      <c r="F1145" s="597"/>
      <c r="G1145" s="597"/>
      <c r="H1145" s="597"/>
      <c r="I1145" s="597"/>
      <c r="J1145" s="597"/>
      <c r="K1145" s="597"/>
      <c r="L1145" s="597"/>
      <c r="M1145" s="597"/>
      <c r="N1145" s="597"/>
      <c r="O1145" s="597"/>
      <c r="P1145" s="597"/>
      <c r="Q1145" s="597"/>
      <c r="R1145" s="597"/>
      <c r="S1145" s="597"/>
      <c r="T1145" s="592"/>
      <c r="U1145" s="592"/>
      <c r="V1145" s="592"/>
      <c r="W1145" s="592"/>
      <c r="X1145" s="592"/>
      <c r="Y1145" s="592"/>
      <c r="Z1145" s="592"/>
      <c r="AA1145" s="592"/>
      <c r="AB1145" s="592"/>
      <c r="AC1145" s="592"/>
      <c r="AD1145" s="592"/>
      <c r="AE1145" s="592"/>
      <c r="AF1145" s="592"/>
      <c r="AG1145" s="592"/>
      <c r="AH1145" s="592"/>
      <c r="AI1145" s="592"/>
      <c r="AJ1145" s="592"/>
      <c r="AK1145" s="592"/>
      <c r="AL1145" s="592"/>
      <c r="AM1145" s="592"/>
      <c r="AN1145" s="592"/>
      <c r="AO1145" s="593"/>
    </row>
    <row r="1146" spans="2:41" ht="12.75" customHeight="1">
      <c r="B1146" s="597"/>
      <c r="C1146" s="597"/>
      <c r="D1146" s="597"/>
      <c r="E1146" s="597"/>
      <c r="F1146" s="597"/>
      <c r="G1146" s="597"/>
      <c r="H1146" s="597"/>
      <c r="I1146" s="597"/>
      <c r="J1146" s="597"/>
      <c r="K1146" s="597"/>
      <c r="L1146" s="597"/>
      <c r="M1146" s="597"/>
      <c r="N1146" s="597"/>
      <c r="O1146" s="597"/>
      <c r="P1146" s="597"/>
      <c r="Q1146" s="597"/>
      <c r="R1146" s="597"/>
      <c r="S1146" s="597"/>
      <c r="T1146" s="592"/>
      <c r="U1146" s="592"/>
      <c r="V1146" s="592"/>
      <c r="W1146" s="592"/>
      <c r="X1146" s="592"/>
      <c r="Y1146" s="592"/>
      <c r="Z1146" s="592"/>
      <c r="AA1146" s="592"/>
      <c r="AB1146" s="592"/>
      <c r="AC1146" s="592"/>
      <c r="AD1146" s="592"/>
      <c r="AE1146" s="592"/>
      <c r="AF1146" s="592"/>
      <c r="AG1146" s="592"/>
      <c r="AH1146" s="592"/>
      <c r="AI1146" s="592"/>
      <c r="AJ1146" s="592"/>
      <c r="AK1146" s="592"/>
      <c r="AL1146" s="592"/>
      <c r="AM1146" s="592"/>
      <c r="AN1146" s="592"/>
      <c r="AO1146" s="593"/>
    </row>
    <row r="1147" spans="2:41" ht="12.75" customHeight="1">
      <c r="B1147" s="597"/>
      <c r="C1147" s="597"/>
      <c r="D1147" s="597"/>
      <c r="E1147" s="597"/>
      <c r="F1147" s="597"/>
      <c r="G1147" s="597"/>
      <c r="H1147" s="597"/>
      <c r="I1147" s="597"/>
      <c r="J1147" s="597"/>
      <c r="K1147" s="597"/>
      <c r="L1147" s="597"/>
      <c r="M1147" s="597"/>
      <c r="N1147" s="597"/>
      <c r="O1147" s="597"/>
      <c r="P1147" s="597"/>
      <c r="Q1147" s="597"/>
      <c r="R1147" s="597"/>
      <c r="S1147" s="597"/>
      <c r="T1147" s="592"/>
      <c r="U1147" s="592"/>
      <c r="V1147" s="592"/>
      <c r="W1147" s="592"/>
      <c r="X1147" s="592"/>
      <c r="Y1147" s="592"/>
      <c r="Z1147" s="592"/>
      <c r="AA1147" s="592"/>
      <c r="AB1147" s="592"/>
      <c r="AC1147" s="592"/>
      <c r="AD1147" s="592"/>
      <c r="AE1147" s="592"/>
      <c r="AF1147" s="592"/>
      <c r="AG1147" s="592"/>
      <c r="AH1147" s="592"/>
      <c r="AI1147" s="592"/>
      <c r="AJ1147" s="592"/>
      <c r="AK1147" s="592"/>
      <c r="AL1147" s="592"/>
      <c r="AM1147" s="592"/>
      <c r="AN1147" s="592"/>
      <c r="AO1147" s="593"/>
    </row>
    <row r="1148" spans="2:41" ht="12.75" customHeight="1">
      <c r="B1148" s="597"/>
      <c r="C1148" s="597"/>
      <c r="D1148" s="597"/>
      <c r="E1148" s="597"/>
      <c r="F1148" s="597"/>
      <c r="G1148" s="597"/>
      <c r="H1148" s="597"/>
      <c r="I1148" s="597"/>
      <c r="J1148" s="597"/>
      <c r="K1148" s="597"/>
      <c r="L1148" s="597"/>
      <c r="M1148" s="597"/>
      <c r="N1148" s="597"/>
      <c r="O1148" s="597"/>
      <c r="P1148" s="597"/>
      <c r="Q1148" s="597"/>
      <c r="R1148" s="597"/>
      <c r="S1148" s="597"/>
      <c r="T1148" s="592"/>
      <c r="U1148" s="592"/>
      <c r="V1148" s="592"/>
      <c r="W1148" s="592"/>
      <c r="X1148" s="592"/>
      <c r="Y1148" s="592"/>
      <c r="Z1148" s="592"/>
      <c r="AA1148" s="592"/>
      <c r="AB1148" s="592"/>
      <c r="AC1148" s="592"/>
      <c r="AD1148" s="592"/>
      <c r="AE1148" s="592"/>
      <c r="AF1148" s="592"/>
      <c r="AG1148" s="592"/>
      <c r="AH1148" s="592"/>
      <c r="AI1148" s="592"/>
      <c r="AJ1148" s="592"/>
      <c r="AK1148" s="592"/>
      <c r="AL1148" s="592"/>
      <c r="AM1148" s="592"/>
      <c r="AN1148" s="592"/>
      <c r="AO1148" s="593"/>
    </row>
    <row r="1149" spans="2:41" ht="12.75" customHeight="1">
      <c r="B1149" s="597"/>
      <c r="C1149" s="597"/>
      <c r="D1149" s="597"/>
      <c r="E1149" s="597"/>
      <c r="F1149" s="597"/>
      <c r="G1149" s="597"/>
      <c r="H1149" s="597"/>
      <c r="I1149" s="597"/>
      <c r="J1149" s="597"/>
      <c r="K1149" s="597"/>
      <c r="L1149" s="597"/>
      <c r="M1149" s="597"/>
      <c r="N1149" s="597"/>
      <c r="O1149" s="597"/>
      <c r="P1149" s="597"/>
      <c r="Q1149" s="597"/>
      <c r="R1149" s="597"/>
      <c r="S1149" s="597"/>
      <c r="T1149" s="592"/>
      <c r="U1149" s="592"/>
      <c r="V1149" s="592"/>
      <c r="W1149" s="592"/>
      <c r="X1149" s="592"/>
      <c r="Y1149" s="592"/>
      <c r="Z1149" s="592"/>
      <c r="AA1149" s="592"/>
      <c r="AB1149" s="592"/>
      <c r="AC1149" s="592"/>
      <c r="AD1149" s="592"/>
      <c r="AE1149" s="592"/>
      <c r="AF1149" s="592"/>
      <c r="AG1149" s="592"/>
      <c r="AH1149" s="592"/>
      <c r="AI1149" s="592"/>
      <c r="AJ1149" s="592"/>
      <c r="AK1149" s="592"/>
      <c r="AL1149" s="592"/>
      <c r="AM1149" s="592"/>
      <c r="AN1149" s="592"/>
      <c r="AO1149" s="593"/>
    </row>
    <row r="1150" spans="2:41" ht="12.75" customHeight="1">
      <c r="B1150" s="597"/>
      <c r="C1150" s="597"/>
      <c r="D1150" s="597"/>
      <c r="E1150" s="597"/>
      <c r="F1150" s="597"/>
      <c r="G1150" s="597"/>
      <c r="H1150" s="597"/>
      <c r="I1150" s="597"/>
      <c r="J1150" s="597"/>
      <c r="K1150" s="597"/>
      <c r="L1150" s="597"/>
      <c r="M1150" s="597"/>
      <c r="N1150" s="597"/>
      <c r="O1150" s="597"/>
      <c r="P1150" s="597"/>
      <c r="Q1150" s="597"/>
      <c r="R1150" s="597"/>
      <c r="S1150" s="597"/>
      <c r="T1150" s="592"/>
      <c r="U1150" s="592"/>
      <c r="V1150" s="592"/>
      <c r="W1150" s="592"/>
      <c r="X1150" s="592"/>
      <c r="Y1150" s="592"/>
      <c r="Z1150" s="592"/>
      <c r="AA1150" s="592"/>
      <c r="AB1150" s="592"/>
      <c r="AC1150" s="592"/>
      <c r="AD1150" s="592"/>
      <c r="AE1150" s="592"/>
      <c r="AF1150" s="592"/>
      <c r="AG1150" s="592"/>
      <c r="AH1150" s="592"/>
      <c r="AI1150" s="592"/>
      <c r="AJ1150" s="592"/>
      <c r="AK1150" s="592"/>
      <c r="AL1150" s="592"/>
      <c r="AM1150" s="592"/>
      <c r="AN1150" s="592"/>
      <c r="AO1150" s="593"/>
    </row>
    <row r="1151" spans="2:41" ht="12.75" customHeight="1">
      <c r="B1151" s="597"/>
      <c r="C1151" s="597"/>
      <c r="D1151" s="597"/>
      <c r="E1151" s="597"/>
      <c r="F1151" s="597"/>
      <c r="G1151" s="597"/>
      <c r="H1151" s="597"/>
      <c r="I1151" s="597"/>
      <c r="J1151" s="597"/>
      <c r="K1151" s="597"/>
      <c r="L1151" s="597"/>
      <c r="M1151" s="597"/>
      <c r="N1151" s="597"/>
      <c r="O1151" s="597"/>
      <c r="P1151" s="597"/>
      <c r="Q1151" s="597"/>
      <c r="R1151" s="597"/>
      <c r="S1151" s="597"/>
      <c r="T1151" s="592"/>
      <c r="U1151" s="592"/>
      <c r="V1151" s="592"/>
      <c r="W1151" s="592"/>
      <c r="X1151" s="592"/>
      <c r="Y1151" s="592"/>
      <c r="Z1151" s="592"/>
      <c r="AA1151" s="592"/>
      <c r="AB1151" s="592"/>
      <c r="AC1151" s="592"/>
      <c r="AD1151" s="592"/>
      <c r="AE1151" s="592"/>
      <c r="AF1151" s="592"/>
      <c r="AG1151" s="592"/>
      <c r="AH1151" s="592"/>
      <c r="AI1151" s="592"/>
      <c r="AJ1151" s="592"/>
      <c r="AK1151" s="592"/>
      <c r="AL1151" s="592"/>
      <c r="AM1151" s="592"/>
      <c r="AN1151" s="592"/>
      <c r="AO1151" s="593"/>
    </row>
    <row r="1152" spans="2:41" ht="12.75" customHeight="1">
      <c r="B1152" s="597"/>
      <c r="C1152" s="597"/>
      <c r="D1152" s="597"/>
      <c r="E1152" s="597"/>
      <c r="F1152" s="597"/>
      <c r="G1152" s="597"/>
      <c r="H1152" s="597"/>
      <c r="I1152" s="597"/>
      <c r="J1152" s="597"/>
      <c r="K1152" s="597"/>
      <c r="L1152" s="597"/>
      <c r="M1152" s="597"/>
      <c r="N1152" s="597"/>
      <c r="O1152" s="597"/>
      <c r="P1152" s="597"/>
      <c r="Q1152" s="597"/>
      <c r="R1152" s="597"/>
      <c r="S1152" s="597"/>
      <c r="T1152" s="592"/>
      <c r="U1152" s="592"/>
      <c r="V1152" s="592"/>
      <c r="W1152" s="592"/>
      <c r="X1152" s="592"/>
      <c r="Y1152" s="592"/>
      <c r="Z1152" s="592"/>
      <c r="AA1152" s="592"/>
      <c r="AB1152" s="592"/>
      <c r="AC1152" s="592"/>
      <c r="AD1152" s="592"/>
      <c r="AE1152" s="592"/>
      <c r="AF1152" s="592"/>
      <c r="AG1152" s="592"/>
      <c r="AH1152" s="592"/>
      <c r="AI1152" s="592"/>
      <c r="AJ1152" s="592"/>
      <c r="AK1152" s="592"/>
      <c r="AL1152" s="592"/>
      <c r="AM1152" s="592"/>
      <c r="AN1152" s="592"/>
      <c r="AO1152" s="593"/>
    </row>
    <row r="1153" spans="2:41" ht="12.75" customHeight="1">
      <c r="B1153" s="597"/>
      <c r="C1153" s="597"/>
      <c r="D1153" s="597"/>
      <c r="E1153" s="597"/>
      <c r="F1153" s="597"/>
      <c r="G1153" s="597"/>
      <c r="H1153" s="597"/>
      <c r="I1153" s="597"/>
      <c r="J1153" s="597"/>
      <c r="K1153" s="597"/>
      <c r="L1153" s="597"/>
      <c r="M1153" s="597"/>
      <c r="N1153" s="597"/>
      <c r="O1153" s="597"/>
      <c r="P1153" s="597"/>
      <c r="Q1153" s="597"/>
      <c r="R1153" s="597"/>
      <c r="S1153" s="597"/>
      <c r="T1153" s="592"/>
      <c r="U1153" s="592"/>
      <c r="V1153" s="592"/>
      <c r="W1153" s="592"/>
      <c r="X1153" s="592"/>
      <c r="Y1153" s="592"/>
      <c r="Z1153" s="592"/>
      <c r="AA1153" s="592"/>
      <c r="AB1153" s="592"/>
      <c r="AC1153" s="592"/>
      <c r="AD1153" s="592"/>
      <c r="AE1153" s="592"/>
      <c r="AF1153" s="592"/>
      <c r="AG1153" s="592"/>
      <c r="AH1153" s="592"/>
      <c r="AI1153" s="592"/>
      <c r="AJ1153" s="592"/>
      <c r="AK1153" s="592"/>
      <c r="AL1153" s="592"/>
      <c r="AM1153" s="592"/>
      <c r="AN1153" s="592"/>
      <c r="AO1153" s="593"/>
    </row>
    <row r="1154" spans="2:41" ht="12.75" customHeight="1">
      <c r="B1154" s="597"/>
      <c r="C1154" s="597"/>
      <c r="D1154" s="597"/>
      <c r="E1154" s="597"/>
      <c r="F1154" s="597"/>
      <c r="G1154" s="597"/>
      <c r="H1154" s="597"/>
      <c r="I1154" s="597"/>
      <c r="J1154" s="597"/>
      <c r="K1154" s="597"/>
      <c r="L1154" s="597"/>
      <c r="M1154" s="597"/>
      <c r="N1154" s="597"/>
      <c r="O1154" s="597"/>
      <c r="P1154" s="597"/>
      <c r="Q1154" s="597"/>
      <c r="R1154" s="597"/>
      <c r="S1154" s="597"/>
      <c r="T1154" s="592"/>
      <c r="U1154" s="592"/>
      <c r="V1154" s="592"/>
      <c r="W1154" s="592"/>
      <c r="X1154" s="592"/>
      <c r="Y1154" s="592"/>
      <c r="Z1154" s="592"/>
      <c r="AA1154" s="592"/>
      <c r="AB1154" s="592"/>
      <c r="AC1154" s="592"/>
      <c r="AD1154" s="592"/>
      <c r="AE1154" s="592"/>
      <c r="AF1154" s="592"/>
      <c r="AG1154" s="592"/>
      <c r="AH1154" s="592"/>
      <c r="AI1154" s="592"/>
      <c r="AJ1154" s="592"/>
      <c r="AK1154" s="592"/>
      <c r="AL1154" s="592"/>
      <c r="AM1154" s="592"/>
      <c r="AN1154" s="592"/>
      <c r="AO1154" s="593"/>
    </row>
    <row r="1155" spans="2:41" ht="12.75" customHeight="1">
      <c r="B1155" s="597"/>
      <c r="C1155" s="597"/>
      <c r="D1155" s="597"/>
      <c r="E1155" s="597"/>
      <c r="F1155" s="597"/>
      <c r="G1155" s="597"/>
      <c r="H1155" s="597"/>
      <c r="I1155" s="597"/>
      <c r="J1155" s="597"/>
      <c r="K1155" s="597"/>
      <c r="L1155" s="597"/>
      <c r="M1155" s="597"/>
      <c r="N1155" s="597"/>
      <c r="O1155" s="597"/>
      <c r="P1155" s="597"/>
      <c r="Q1155" s="597"/>
      <c r="R1155" s="597"/>
      <c r="S1155" s="597"/>
      <c r="T1155" s="592"/>
      <c r="U1155" s="592"/>
      <c r="V1155" s="592"/>
      <c r="W1155" s="592"/>
      <c r="X1155" s="592"/>
      <c r="Y1155" s="592"/>
      <c r="Z1155" s="592"/>
      <c r="AA1155" s="592"/>
      <c r="AB1155" s="592"/>
      <c r="AC1155" s="592"/>
      <c r="AD1155" s="592"/>
      <c r="AE1155" s="592"/>
      <c r="AF1155" s="592"/>
      <c r="AG1155" s="592"/>
      <c r="AH1155" s="592"/>
      <c r="AI1155" s="592"/>
      <c r="AJ1155" s="592"/>
      <c r="AK1155" s="592"/>
      <c r="AL1155" s="592"/>
      <c r="AM1155" s="592"/>
      <c r="AN1155" s="592"/>
      <c r="AO1155" s="593"/>
    </row>
    <row r="1156" spans="2:41" ht="12.75" customHeight="1">
      <c r="B1156" s="597"/>
      <c r="C1156" s="597"/>
      <c r="D1156" s="597"/>
      <c r="E1156" s="597"/>
      <c r="F1156" s="597"/>
      <c r="G1156" s="597"/>
      <c r="H1156" s="597"/>
      <c r="I1156" s="597"/>
      <c r="J1156" s="597"/>
      <c r="K1156" s="597"/>
      <c r="L1156" s="597"/>
      <c r="M1156" s="597"/>
      <c r="N1156" s="597"/>
      <c r="O1156" s="597"/>
      <c r="P1156" s="597"/>
      <c r="Q1156" s="597"/>
      <c r="R1156" s="597"/>
      <c r="S1156" s="597"/>
      <c r="T1156" s="592"/>
      <c r="U1156" s="592"/>
      <c r="V1156" s="592"/>
      <c r="W1156" s="592"/>
      <c r="X1156" s="592"/>
      <c r="Y1156" s="592"/>
      <c r="Z1156" s="592"/>
      <c r="AA1156" s="592"/>
      <c r="AB1156" s="592"/>
      <c r="AC1156" s="592"/>
      <c r="AD1156" s="592"/>
      <c r="AE1156" s="592"/>
      <c r="AF1156" s="592"/>
      <c r="AG1156" s="592"/>
      <c r="AH1156" s="592"/>
      <c r="AI1156" s="592"/>
      <c r="AJ1156" s="592"/>
      <c r="AK1156" s="592"/>
      <c r="AL1156" s="592"/>
      <c r="AM1156" s="592"/>
      <c r="AN1156" s="592"/>
      <c r="AO1156" s="593"/>
    </row>
    <row r="1157" spans="2:41" ht="12.75" customHeight="1">
      <c r="B1157" s="597"/>
      <c r="C1157" s="597"/>
      <c r="D1157" s="597"/>
      <c r="E1157" s="597"/>
      <c r="F1157" s="597"/>
      <c r="G1157" s="597"/>
      <c r="H1157" s="597"/>
      <c r="I1157" s="597"/>
      <c r="J1157" s="597"/>
      <c r="K1157" s="597"/>
      <c r="L1157" s="597"/>
      <c r="M1157" s="597"/>
      <c r="N1157" s="597"/>
      <c r="O1157" s="597"/>
      <c r="P1157" s="597"/>
      <c r="Q1157" s="597"/>
      <c r="R1157" s="597"/>
      <c r="S1157" s="597"/>
      <c r="T1157" s="592"/>
      <c r="U1157" s="592"/>
      <c r="V1157" s="592"/>
      <c r="W1157" s="592"/>
      <c r="X1157" s="592"/>
      <c r="Y1157" s="592"/>
      <c r="Z1157" s="592"/>
      <c r="AA1157" s="592"/>
      <c r="AB1157" s="592"/>
      <c r="AC1157" s="592"/>
      <c r="AD1157" s="592"/>
      <c r="AE1157" s="592"/>
      <c r="AF1157" s="592"/>
      <c r="AG1157" s="592"/>
      <c r="AH1157" s="592"/>
      <c r="AI1157" s="592"/>
      <c r="AJ1157" s="592"/>
      <c r="AK1157" s="592"/>
      <c r="AL1157" s="592"/>
      <c r="AM1157" s="592"/>
      <c r="AN1157" s="592"/>
      <c r="AO1157" s="593"/>
    </row>
    <row r="1158" spans="2:41" ht="12.75" customHeight="1">
      <c r="B1158" s="597"/>
      <c r="C1158" s="597"/>
      <c r="D1158" s="597"/>
      <c r="E1158" s="597"/>
      <c r="F1158" s="597"/>
      <c r="G1158" s="597"/>
      <c r="H1158" s="597"/>
      <c r="I1158" s="597"/>
      <c r="J1158" s="597"/>
      <c r="K1158" s="597"/>
      <c r="L1158" s="597"/>
      <c r="M1158" s="597"/>
      <c r="N1158" s="597"/>
      <c r="O1158" s="597"/>
      <c r="P1158" s="597"/>
      <c r="Q1158" s="597"/>
      <c r="R1158" s="597"/>
      <c r="S1158" s="597"/>
      <c r="T1158" s="592"/>
      <c r="U1158" s="592"/>
      <c r="V1158" s="592"/>
      <c r="W1158" s="592"/>
      <c r="X1158" s="592"/>
      <c r="Y1158" s="592"/>
      <c r="Z1158" s="592"/>
      <c r="AA1158" s="592"/>
      <c r="AB1158" s="592"/>
      <c r="AC1158" s="592"/>
      <c r="AD1158" s="592"/>
      <c r="AE1158" s="592"/>
      <c r="AF1158" s="592"/>
      <c r="AG1158" s="592"/>
      <c r="AH1158" s="592"/>
      <c r="AI1158" s="592"/>
      <c r="AJ1158" s="592"/>
      <c r="AK1158" s="592"/>
      <c r="AL1158" s="592"/>
      <c r="AM1158" s="592"/>
      <c r="AN1158" s="592"/>
      <c r="AO1158" s="593"/>
    </row>
    <row r="1159" spans="2:41" ht="12.75" customHeight="1">
      <c r="B1159" s="597"/>
      <c r="C1159" s="597"/>
      <c r="D1159" s="597"/>
      <c r="E1159" s="597"/>
      <c r="F1159" s="597"/>
      <c r="G1159" s="597"/>
      <c r="H1159" s="597"/>
      <c r="I1159" s="597"/>
      <c r="J1159" s="597"/>
      <c r="K1159" s="597"/>
      <c r="L1159" s="597"/>
      <c r="M1159" s="597"/>
      <c r="N1159" s="597"/>
      <c r="O1159" s="597"/>
      <c r="P1159" s="597"/>
      <c r="Q1159" s="597"/>
      <c r="R1159" s="597"/>
      <c r="S1159" s="597"/>
      <c r="T1159" s="592"/>
      <c r="U1159" s="592"/>
      <c r="V1159" s="592"/>
      <c r="W1159" s="592"/>
      <c r="X1159" s="592"/>
      <c r="Y1159" s="592"/>
      <c r="Z1159" s="592"/>
      <c r="AA1159" s="592"/>
      <c r="AB1159" s="592"/>
      <c r="AC1159" s="592"/>
      <c r="AD1159" s="592"/>
      <c r="AE1159" s="592"/>
      <c r="AF1159" s="592"/>
      <c r="AG1159" s="592"/>
      <c r="AH1159" s="592"/>
      <c r="AI1159" s="592"/>
      <c r="AJ1159" s="592"/>
      <c r="AK1159" s="592"/>
      <c r="AL1159" s="592"/>
      <c r="AM1159" s="592"/>
      <c r="AN1159" s="592"/>
      <c r="AO1159" s="593"/>
    </row>
    <row r="1160" spans="2:41" ht="12.75" customHeight="1">
      <c r="B1160" s="597"/>
      <c r="C1160" s="597"/>
      <c r="D1160" s="597"/>
      <c r="E1160" s="597"/>
      <c r="F1160" s="597"/>
      <c r="G1160" s="597"/>
      <c r="H1160" s="597"/>
      <c r="I1160" s="597"/>
      <c r="J1160" s="597"/>
      <c r="K1160" s="597"/>
      <c r="L1160" s="597"/>
      <c r="M1160" s="597"/>
      <c r="N1160" s="597"/>
      <c r="O1160" s="597"/>
      <c r="P1160" s="597"/>
      <c r="Q1160" s="597"/>
      <c r="R1160" s="597"/>
      <c r="S1160" s="597"/>
      <c r="T1160" s="592"/>
      <c r="U1160" s="592"/>
      <c r="V1160" s="592"/>
      <c r="W1160" s="592"/>
      <c r="X1160" s="592"/>
      <c r="Y1160" s="592"/>
      <c r="Z1160" s="592"/>
      <c r="AA1160" s="592"/>
      <c r="AB1160" s="592"/>
      <c r="AC1160" s="592"/>
      <c r="AD1160" s="592"/>
      <c r="AE1160" s="592"/>
      <c r="AF1160" s="592"/>
      <c r="AG1160" s="592"/>
      <c r="AH1160" s="592"/>
      <c r="AI1160" s="592"/>
      <c r="AJ1160" s="592"/>
      <c r="AK1160" s="592"/>
      <c r="AL1160" s="592"/>
      <c r="AM1160" s="592"/>
      <c r="AN1160" s="592"/>
      <c r="AO1160" s="593"/>
    </row>
    <row r="1161" spans="2:41" ht="12.75" customHeight="1">
      <c r="B1161" s="597"/>
      <c r="C1161" s="597"/>
      <c r="D1161" s="597"/>
      <c r="E1161" s="597"/>
      <c r="F1161" s="597"/>
      <c r="G1161" s="597"/>
      <c r="H1161" s="597"/>
      <c r="I1161" s="597"/>
      <c r="J1161" s="597"/>
      <c r="K1161" s="597"/>
      <c r="L1161" s="597"/>
      <c r="M1161" s="597"/>
      <c r="N1161" s="597"/>
      <c r="O1161" s="597"/>
      <c r="P1161" s="597"/>
      <c r="Q1161" s="597"/>
      <c r="R1161" s="597"/>
      <c r="S1161" s="597"/>
      <c r="T1161" s="592"/>
      <c r="U1161" s="592"/>
      <c r="V1161" s="592"/>
      <c r="W1161" s="592"/>
      <c r="X1161" s="592"/>
      <c r="Y1161" s="592"/>
      <c r="Z1161" s="592"/>
      <c r="AA1161" s="592"/>
      <c r="AB1161" s="592"/>
      <c r="AC1161" s="592"/>
      <c r="AD1161" s="592"/>
      <c r="AE1161" s="592"/>
      <c r="AF1161" s="592"/>
      <c r="AG1161" s="592"/>
      <c r="AH1161" s="592"/>
      <c r="AI1161" s="592"/>
      <c r="AJ1161" s="592"/>
      <c r="AK1161" s="592"/>
      <c r="AL1161" s="592"/>
      <c r="AM1161" s="592"/>
      <c r="AN1161" s="592"/>
      <c r="AO1161" s="593"/>
    </row>
    <row r="1162" spans="2:41" ht="12.75" customHeight="1">
      <c r="B1162" s="597"/>
      <c r="C1162" s="597"/>
      <c r="D1162" s="597"/>
      <c r="E1162" s="597"/>
      <c r="F1162" s="597"/>
      <c r="G1162" s="597"/>
      <c r="H1162" s="597"/>
      <c r="I1162" s="597"/>
      <c r="J1162" s="597"/>
      <c r="K1162" s="597"/>
      <c r="L1162" s="597"/>
      <c r="M1162" s="597"/>
      <c r="N1162" s="597"/>
      <c r="O1162" s="597"/>
      <c r="P1162" s="597"/>
      <c r="Q1162" s="597"/>
      <c r="R1162" s="597"/>
      <c r="S1162" s="597"/>
      <c r="T1162" s="592"/>
      <c r="U1162" s="592"/>
      <c r="V1162" s="592"/>
      <c r="W1162" s="592"/>
      <c r="X1162" s="592"/>
      <c r="Y1162" s="592"/>
      <c r="Z1162" s="592"/>
      <c r="AA1162" s="592"/>
      <c r="AB1162" s="592"/>
      <c r="AC1162" s="592"/>
      <c r="AD1162" s="592"/>
      <c r="AE1162" s="592"/>
      <c r="AF1162" s="592"/>
      <c r="AG1162" s="592"/>
      <c r="AH1162" s="592"/>
      <c r="AI1162" s="592"/>
      <c r="AJ1162" s="592"/>
      <c r="AK1162" s="592"/>
      <c r="AL1162" s="592"/>
      <c r="AM1162" s="592"/>
      <c r="AN1162" s="592"/>
      <c r="AO1162" s="593"/>
    </row>
    <row r="1163" spans="2:41" ht="12.75" customHeight="1">
      <c r="B1163" s="597"/>
      <c r="C1163" s="597"/>
      <c r="D1163" s="597"/>
      <c r="E1163" s="597"/>
      <c r="F1163" s="597"/>
      <c r="G1163" s="597"/>
      <c r="H1163" s="597"/>
      <c r="I1163" s="597"/>
      <c r="J1163" s="597"/>
      <c r="K1163" s="597"/>
      <c r="L1163" s="597"/>
      <c r="M1163" s="597"/>
      <c r="N1163" s="597"/>
      <c r="O1163" s="597"/>
      <c r="P1163" s="597"/>
      <c r="Q1163" s="597"/>
      <c r="R1163" s="597"/>
      <c r="S1163" s="597"/>
      <c r="T1163" s="592"/>
      <c r="U1163" s="592"/>
      <c r="V1163" s="592"/>
      <c r="W1163" s="592"/>
      <c r="X1163" s="592"/>
      <c r="Y1163" s="592"/>
      <c r="Z1163" s="592"/>
      <c r="AA1163" s="592"/>
      <c r="AB1163" s="592"/>
      <c r="AC1163" s="592"/>
      <c r="AD1163" s="592"/>
      <c r="AE1163" s="592"/>
      <c r="AF1163" s="592"/>
      <c r="AG1163" s="592"/>
      <c r="AH1163" s="592"/>
      <c r="AI1163" s="592"/>
      <c r="AJ1163" s="592"/>
      <c r="AK1163" s="592"/>
      <c r="AL1163" s="592"/>
      <c r="AM1163" s="592"/>
      <c r="AN1163" s="592"/>
      <c r="AO1163" s="593"/>
    </row>
    <row r="1164" spans="2:41" ht="12.75" customHeight="1">
      <c r="B1164" s="597"/>
      <c r="C1164" s="597"/>
      <c r="D1164" s="597"/>
      <c r="E1164" s="597"/>
      <c r="F1164" s="597"/>
      <c r="G1164" s="597"/>
      <c r="H1164" s="597"/>
      <c r="I1164" s="597"/>
      <c r="J1164" s="597"/>
      <c r="K1164" s="597"/>
      <c r="L1164" s="597"/>
      <c r="M1164" s="597"/>
      <c r="N1164" s="597"/>
      <c r="O1164" s="597"/>
      <c r="P1164" s="597"/>
      <c r="Q1164" s="597"/>
      <c r="R1164" s="597"/>
      <c r="S1164" s="597"/>
      <c r="T1164" s="592"/>
      <c r="U1164" s="592"/>
      <c r="V1164" s="592"/>
      <c r="W1164" s="592"/>
      <c r="X1164" s="592"/>
      <c r="Y1164" s="592"/>
      <c r="Z1164" s="592"/>
      <c r="AA1164" s="592"/>
      <c r="AB1164" s="592"/>
      <c r="AC1164" s="592"/>
      <c r="AD1164" s="592"/>
      <c r="AE1164" s="592"/>
      <c r="AF1164" s="592"/>
      <c r="AG1164" s="592"/>
      <c r="AH1164" s="592"/>
      <c r="AI1164" s="592"/>
      <c r="AJ1164" s="592"/>
      <c r="AK1164" s="592"/>
      <c r="AL1164" s="592"/>
      <c r="AM1164" s="592"/>
      <c r="AN1164" s="592"/>
      <c r="AO1164" s="593"/>
    </row>
    <row r="1165" spans="2:41" ht="12.75" customHeight="1">
      <c r="B1165" s="597"/>
      <c r="C1165" s="597"/>
      <c r="D1165" s="597"/>
      <c r="E1165" s="597"/>
      <c r="F1165" s="597"/>
      <c r="G1165" s="597"/>
      <c r="H1165" s="597"/>
      <c r="I1165" s="597"/>
      <c r="J1165" s="597"/>
      <c r="K1165" s="597"/>
      <c r="L1165" s="597"/>
      <c r="M1165" s="597"/>
      <c r="N1165" s="597"/>
      <c r="O1165" s="597"/>
      <c r="P1165" s="597"/>
      <c r="Q1165" s="597"/>
      <c r="R1165" s="597"/>
      <c r="S1165" s="597"/>
      <c r="T1165" s="592"/>
      <c r="U1165" s="592"/>
      <c r="V1165" s="592"/>
      <c r="W1165" s="592"/>
      <c r="X1165" s="592"/>
      <c r="Y1165" s="592"/>
      <c r="Z1165" s="592"/>
      <c r="AA1165" s="592"/>
      <c r="AB1165" s="592"/>
      <c r="AC1165" s="592"/>
      <c r="AD1165" s="592"/>
      <c r="AE1165" s="592"/>
      <c r="AF1165" s="592"/>
      <c r="AG1165" s="592"/>
      <c r="AH1165" s="592"/>
      <c r="AI1165" s="592"/>
      <c r="AJ1165" s="592"/>
      <c r="AK1165" s="592"/>
      <c r="AL1165" s="592"/>
      <c r="AM1165" s="592"/>
      <c r="AN1165" s="592"/>
      <c r="AO1165" s="593"/>
    </row>
    <row r="1166" spans="2:41" ht="12.75" customHeight="1">
      <c r="B1166" s="597"/>
      <c r="C1166" s="597"/>
      <c r="D1166" s="597"/>
      <c r="E1166" s="597"/>
      <c r="F1166" s="597"/>
      <c r="G1166" s="597"/>
      <c r="H1166" s="597"/>
      <c r="I1166" s="597"/>
      <c r="J1166" s="597"/>
      <c r="K1166" s="597"/>
      <c r="L1166" s="597"/>
      <c r="M1166" s="597"/>
      <c r="N1166" s="597"/>
      <c r="O1166" s="597"/>
      <c r="P1166" s="597"/>
      <c r="Q1166" s="597"/>
      <c r="R1166" s="597"/>
      <c r="S1166" s="597"/>
      <c r="T1166" s="592"/>
      <c r="U1166" s="592"/>
      <c r="V1166" s="592"/>
      <c r="W1166" s="592"/>
      <c r="X1166" s="592"/>
      <c r="Y1166" s="592"/>
      <c r="Z1166" s="592"/>
      <c r="AA1166" s="592"/>
      <c r="AB1166" s="592"/>
      <c r="AC1166" s="592"/>
      <c r="AD1166" s="592"/>
      <c r="AE1166" s="592"/>
      <c r="AF1166" s="592"/>
      <c r="AG1166" s="592"/>
      <c r="AH1166" s="592"/>
      <c r="AI1166" s="592"/>
      <c r="AJ1166" s="592"/>
      <c r="AK1166" s="592"/>
      <c r="AL1166" s="592"/>
      <c r="AM1166" s="592"/>
      <c r="AN1166" s="592"/>
      <c r="AO1166" s="593"/>
    </row>
    <row r="1167" spans="2:41" ht="12.75" customHeight="1">
      <c r="B1167" s="597"/>
      <c r="C1167" s="597"/>
      <c r="D1167" s="597"/>
      <c r="E1167" s="597"/>
      <c r="F1167" s="597"/>
      <c r="G1167" s="597"/>
      <c r="H1167" s="597"/>
      <c r="I1167" s="597"/>
      <c r="J1167" s="597"/>
      <c r="K1167" s="597"/>
      <c r="L1167" s="597"/>
      <c r="M1167" s="597"/>
      <c r="N1167" s="597"/>
      <c r="O1167" s="597"/>
      <c r="P1167" s="597"/>
      <c r="Q1167" s="597"/>
      <c r="R1167" s="597"/>
      <c r="S1167" s="597"/>
      <c r="T1167" s="592"/>
      <c r="U1167" s="592"/>
      <c r="V1167" s="592"/>
      <c r="W1167" s="592"/>
      <c r="X1167" s="592"/>
      <c r="Y1167" s="592"/>
      <c r="Z1167" s="592"/>
      <c r="AA1167" s="592"/>
      <c r="AB1167" s="592"/>
      <c r="AC1167" s="592"/>
      <c r="AD1167" s="592"/>
      <c r="AE1167" s="592"/>
      <c r="AF1167" s="592"/>
      <c r="AG1167" s="592"/>
      <c r="AH1167" s="592"/>
      <c r="AI1167" s="592"/>
      <c r="AJ1167" s="592"/>
      <c r="AK1167" s="592"/>
      <c r="AL1167" s="592"/>
      <c r="AM1167" s="592"/>
      <c r="AN1167" s="592"/>
      <c r="AO1167" s="593"/>
    </row>
    <row r="1168" spans="2:41" ht="12.75" customHeight="1">
      <c r="B1168" s="597"/>
      <c r="C1168" s="597"/>
      <c r="D1168" s="597"/>
      <c r="E1168" s="597"/>
      <c r="F1168" s="597"/>
      <c r="G1168" s="597"/>
      <c r="H1168" s="597"/>
      <c r="I1168" s="597"/>
      <c r="J1168" s="597"/>
      <c r="K1168" s="597"/>
      <c r="L1168" s="597"/>
      <c r="M1168" s="597"/>
      <c r="N1168" s="597"/>
      <c r="O1168" s="597"/>
      <c r="P1168" s="597"/>
      <c r="Q1168" s="597"/>
      <c r="R1168" s="597"/>
      <c r="S1168" s="597"/>
      <c r="T1168" s="592"/>
      <c r="U1168" s="592"/>
      <c r="V1168" s="592"/>
      <c r="W1168" s="592"/>
      <c r="X1168" s="592"/>
      <c r="Y1168" s="592"/>
      <c r="Z1168" s="592"/>
      <c r="AA1168" s="592"/>
      <c r="AB1168" s="592"/>
      <c r="AC1168" s="592"/>
      <c r="AD1168" s="592"/>
      <c r="AE1168" s="592"/>
      <c r="AF1168" s="592"/>
      <c r="AG1168" s="592"/>
      <c r="AH1168" s="592"/>
      <c r="AI1168" s="592"/>
      <c r="AJ1168" s="592"/>
      <c r="AK1168" s="592"/>
      <c r="AL1168" s="592"/>
      <c r="AM1168" s="592"/>
      <c r="AN1168" s="592"/>
      <c r="AO1168" s="593"/>
    </row>
    <row r="1169" spans="2:41" ht="12.75" customHeight="1">
      <c r="B1169" s="597"/>
      <c r="C1169" s="597"/>
      <c r="D1169" s="597"/>
      <c r="E1169" s="597"/>
      <c r="F1169" s="597"/>
      <c r="G1169" s="597"/>
      <c r="H1169" s="597"/>
      <c r="I1169" s="597"/>
      <c r="J1169" s="597"/>
      <c r="K1169" s="597"/>
      <c r="L1169" s="597"/>
      <c r="M1169" s="597"/>
      <c r="N1169" s="597"/>
      <c r="O1169" s="597"/>
      <c r="P1169" s="597"/>
      <c r="Q1169" s="597"/>
      <c r="R1169" s="597"/>
      <c r="S1169" s="597"/>
      <c r="T1169" s="592"/>
      <c r="U1169" s="592"/>
      <c r="V1169" s="592"/>
      <c r="W1169" s="592"/>
      <c r="X1169" s="592"/>
      <c r="Y1169" s="592"/>
      <c r="Z1169" s="592"/>
      <c r="AA1169" s="592"/>
      <c r="AB1169" s="592"/>
      <c r="AC1169" s="592"/>
      <c r="AD1169" s="592"/>
      <c r="AE1169" s="592"/>
      <c r="AF1169" s="592"/>
      <c r="AG1169" s="592"/>
      <c r="AH1169" s="592"/>
      <c r="AI1169" s="592"/>
      <c r="AJ1169" s="592"/>
      <c r="AK1169" s="592"/>
      <c r="AL1169" s="592"/>
      <c r="AM1169" s="592"/>
      <c r="AN1169" s="592"/>
      <c r="AO1169" s="593"/>
    </row>
    <row r="1170" spans="2:41" ht="12.75" customHeight="1">
      <c r="B1170" s="597"/>
      <c r="C1170" s="597"/>
      <c r="D1170" s="597"/>
      <c r="E1170" s="597"/>
      <c r="F1170" s="597"/>
      <c r="G1170" s="597"/>
      <c r="H1170" s="597"/>
      <c r="I1170" s="597"/>
      <c r="J1170" s="597"/>
      <c r="K1170" s="597"/>
      <c r="L1170" s="597"/>
      <c r="M1170" s="597"/>
      <c r="N1170" s="597"/>
      <c r="O1170" s="597"/>
      <c r="P1170" s="597"/>
      <c r="Q1170" s="597"/>
      <c r="R1170" s="597"/>
      <c r="S1170" s="597"/>
      <c r="T1170" s="592"/>
      <c r="U1170" s="592"/>
      <c r="V1170" s="592"/>
      <c r="W1170" s="592"/>
      <c r="X1170" s="592"/>
      <c r="Y1170" s="592"/>
      <c r="Z1170" s="592"/>
      <c r="AA1170" s="592"/>
      <c r="AB1170" s="592"/>
      <c r="AC1170" s="592"/>
      <c r="AD1170" s="592"/>
      <c r="AE1170" s="592"/>
      <c r="AF1170" s="592"/>
      <c r="AG1170" s="592"/>
      <c r="AH1170" s="592"/>
      <c r="AI1170" s="592"/>
      <c r="AJ1170" s="592"/>
      <c r="AK1170" s="592"/>
      <c r="AL1170" s="592"/>
      <c r="AM1170" s="592"/>
      <c r="AN1170" s="592"/>
      <c r="AO1170" s="593"/>
    </row>
    <row r="1171" spans="2:41" ht="12.75" customHeight="1">
      <c r="B1171" s="597"/>
      <c r="C1171" s="597"/>
      <c r="D1171" s="597"/>
      <c r="E1171" s="597"/>
      <c r="F1171" s="597"/>
      <c r="G1171" s="597"/>
      <c r="H1171" s="597"/>
      <c r="I1171" s="597"/>
      <c r="J1171" s="597"/>
      <c r="K1171" s="597"/>
      <c r="L1171" s="597"/>
      <c r="M1171" s="597"/>
      <c r="N1171" s="597"/>
      <c r="O1171" s="597"/>
      <c r="P1171" s="597"/>
      <c r="Q1171" s="597"/>
      <c r="R1171" s="597"/>
      <c r="S1171" s="597"/>
      <c r="T1171" s="592"/>
      <c r="U1171" s="592"/>
      <c r="V1171" s="592"/>
      <c r="W1171" s="592"/>
      <c r="X1171" s="592"/>
      <c r="Y1171" s="592"/>
      <c r="Z1171" s="592"/>
      <c r="AA1171" s="592"/>
      <c r="AB1171" s="592"/>
      <c r="AC1171" s="592"/>
      <c r="AD1171" s="592"/>
      <c r="AE1171" s="592"/>
      <c r="AF1171" s="592"/>
      <c r="AG1171" s="592"/>
      <c r="AH1171" s="592"/>
      <c r="AI1171" s="592"/>
      <c r="AJ1171" s="592"/>
      <c r="AK1171" s="592"/>
      <c r="AL1171" s="592"/>
      <c r="AM1171" s="592"/>
      <c r="AN1171" s="592"/>
      <c r="AO1171" s="593"/>
    </row>
    <row r="1172" spans="2:41" ht="12.75" customHeight="1">
      <c r="B1172" s="597"/>
      <c r="C1172" s="597"/>
      <c r="D1172" s="597"/>
      <c r="E1172" s="597"/>
      <c r="F1172" s="597"/>
      <c r="G1172" s="597"/>
      <c r="H1172" s="597"/>
      <c r="I1172" s="597"/>
      <c r="J1172" s="597"/>
      <c r="K1172" s="597"/>
      <c r="L1172" s="597"/>
      <c r="M1172" s="597"/>
      <c r="N1172" s="597"/>
      <c r="O1172" s="597"/>
      <c r="P1172" s="597"/>
      <c r="Q1172" s="597"/>
      <c r="R1172" s="597"/>
      <c r="S1172" s="597"/>
      <c r="T1172" s="592"/>
      <c r="U1172" s="592"/>
      <c r="V1172" s="592"/>
      <c r="W1172" s="592"/>
      <c r="X1172" s="592"/>
      <c r="Y1172" s="592"/>
      <c r="Z1172" s="592"/>
      <c r="AA1172" s="592"/>
      <c r="AB1172" s="592"/>
      <c r="AC1172" s="592"/>
      <c r="AD1172" s="592"/>
      <c r="AE1172" s="592"/>
      <c r="AF1172" s="592"/>
      <c r="AG1172" s="592"/>
      <c r="AH1172" s="592"/>
      <c r="AI1172" s="592"/>
      <c r="AJ1172" s="592"/>
      <c r="AK1172" s="592"/>
      <c r="AL1172" s="592"/>
      <c r="AM1172" s="592"/>
      <c r="AN1172" s="592"/>
      <c r="AO1172" s="593"/>
    </row>
    <row r="1173" spans="2:41" ht="12.75" customHeight="1">
      <c r="B1173" s="597"/>
      <c r="C1173" s="597"/>
      <c r="D1173" s="597"/>
      <c r="E1173" s="597"/>
      <c r="F1173" s="597"/>
      <c r="G1173" s="597"/>
      <c r="H1173" s="597"/>
      <c r="I1173" s="597"/>
      <c r="J1173" s="597"/>
      <c r="K1173" s="597"/>
      <c r="L1173" s="597"/>
      <c r="M1173" s="597"/>
      <c r="N1173" s="597"/>
      <c r="O1173" s="597"/>
      <c r="P1173" s="597"/>
      <c r="Q1173" s="597"/>
      <c r="R1173" s="597"/>
      <c r="S1173" s="597"/>
      <c r="T1173" s="592"/>
      <c r="U1173" s="592"/>
      <c r="V1173" s="592"/>
      <c r="W1173" s="592"/>
      <c r="X1173" s="592"/>
      <c r="Y1173" s="592"/>
      <c r="Z1173" s="592"/>
      <c r="AA1173" s="592"/>
      <c r="AB1173" s="592"/>
      <c r="AC1173" s="592"/>
      <c r="AD1173" s="592"/>
      <c r="AE1173" s="592"/>
      <c r="AF1173" s="592"/>
      <c r="AG1173" s="592"/>
      <c r="AH1173" s="592"/>
      <c r="AI1173" s="592"/>
      <c r="AJ1173" s="592"/>
      <c r="AK1173" s="592"/>
      <c r="AL1173" s="592"/>
      <c r="AM1173" s="592"/>
      <c r="AN1173" s="592"/>
      <c r="AO1173" s="593"/>
    </row>
    <row r="1174" spans="2:41" ht="12.75" customHeight="1">
      <c r="B1174" s="597"/>
      <c r="C1174" s="597"/>
      <c r="D1174" s="597"/>
      <c r="E1174" s="597"/>
      <c r="F1174" s="597"/>
      <c r="G1174" s="597"/>
      <c r="H1174" s="597"/>
      <c r="I1174" s="597"/>
      <c r="J1174" s="597"/>
      <c r="K1174" s="597"/>
      <c r="L1174" s="597"/>
      <c r="M1174" s="597"/>
      <c r="N1174" s="597"/>
      <c r="O1174" s="597"/>
      <c r="P1174" s="597"/>
      <c r="Q1174" s="597"/>
      <c r="R1174" s="597"/>
      <c r="S1174" s="597"/>
      <c r="T1174" s="592"/>
      <c r="U1174" s="592"/>
      <c r="V1174" s="592"/>
      <c r="W1174" s="592"/>
      <c r="X1174" s="592"/>
      <c r="Y1174" s="592"/>
      <c r="Z1174" s="592"/>
      <c r="AA1174" s="592"/>
      <c r="AB1174" s="592"/>
      <c r="AC1174" s="592"/>
      <c r="AD1174" s="592"/>
      <c r="AE1174" s="592"/>
      <c r="AF1174" s="592"/>
      <c r="AG1174" s="592"/>
      <c r="AH1174" s="592"/>
      <c r="AI1174" s="592"/>
      <c r="AJ1174" s="592"/>
      <c r="AK1174" s="592"/>
      <c r="AL1174" s="592"/>
      <c r="AM1174" s="592"/>
      <c r="AN1174" s="592"/>
      <c r="AO1174" s="593"/>
    </row>
    <row r="1175" spans="2:41" ht="12.75" customHeight="1">
      <c r="B1175" s="597"/>
      <c r="C1175" s="597"/>
      <c r="D1175" s="597"/>
      <c r="E1175" s="597"/>
      <c r="F1175" s="597"/>
      <c r="G1175" s="597"/>
      <c r="H1175" s="597"/>
      <c r="I1175" s="597"/>
      <c r="J1175" s="597"/>
      <c r="K1175" s="597"/>
      <c r="L1175" s="597"/>
      <c r="M1175" s="597"/>
      <c r="N1175" s="597"/>
      <c r="O1175" s="597"/>
      <c r="P1175" s="597"/>
      <c r="Q1175" s="597"/>
      <c r="R1175" s="597"/>
      <c r="S1175" s="597"/>
      <c r="T1175" s="592"/>
      <c r="U1175" s="592"/>
      <c r="V1175" s="592"/>
      <c r="W1175" s="592"/>
      <c r="X1175" s="592"/>
      <c r="Y1175" s="592"/>
      <c r="Z1175" s="592"/>
      <c r="AA1175" s="592"/>
      <c r="AB1175" s="592"/>
      <c r="AC1175" s="592"/>
      <c r="AD1175" s="592"/>
      <c r="AE1175" s="592"/>
      <c r="AF1175" s="592"/>
      <c r="AG1175" s="592"/>
      <c r="AH1175" s="592"/>
      <c r="AI1175" s="592"/>
      <c r="AJ1175" s="592"/>
      <c r="AK1175" s="592"/>
      <c r="AL1175" s="592"/>
      <c r="AM1175" s="592"/>
      <c r="AN1175" s="592"/>
      <c r="AO1175" s="593"/>
    </row>
    <row r="1176" spans="2:41" ht="12.75" customHeight="1">
      <c r="B1176" s="597"/>
      <c r="C1176" s="597"/>
      <c r="D1176" s="597"/>
      <c r="E1176" s="597"/>
      <c r="F1176" s="597"/>
      <c r="G1176" s="597"/>
      <c r="H1176" s="597"/>
      <c r="I1176" s="597"/>
      <c r="J1176" s="597"/>
      <c r="K1176" s="597"/>
      <c r="L1176" s="597"/>
      <c r="M1176" s="597"/>
      <c r="N1176" s="597"/>
      <c r="O1176" s="597"/>
      <c r="P1176" s="597"/>
      <c r="Q1176" s="597"/>
      <c r="R1176" s="597"/>
      <c r="S1176" s="597"/>
      <c r="T1176" s="592"/>
      <c r="U1176" s="592"/>
      <c r="V1176" s="592"/>
      <c r="W1176" s="592"/>
      <c r="X1176" s="592"/>
      <c r="Y1176" s="592"/>
      <c r="Z1176" s="592"/>
      <c r="AA1176" s="592"/>
      <c r="AB1176" s="592"/>
      <c r="AC1176" s="592"/>
      <c r="AD1176" s="592"/>
      <c r="AE1176" s="592"/>
      <c r="AF1176" s="592"/>
      <c r="AG1176" s="592"/>
      <c r="AH1176" s="592"/>
      <c r="AI1176" s="592"/>
      <c r="AJ1176" s="592"/>
      <c r="AK1176" s="592"/>
      <c r="AL1176" s="592"/>
      <c r="AM1176" s="592"/>
      <c r="AN1176" s="592"/>
      <c r="AO1176" s="593"/>
    </row>
    <row r="1177" spans="2:41" ht="12.75" customHeight="1">
      <c r="B1177" s="597"/>
      <c r="C1177" s="597"/>
      <c r="D1177" s="597"/>
      <c r="E1177" s="597"/>
      <c r="F1177" s="597"/>
      <c r="G1177" s="597"/>
      <c r="H1177" s="597"/>
      <c r="I1177" s="597"/>
      <c r="J1177" s="597"/>
      <c r="K1177" s="597"/>
      <c r="L1177" s="597"/>
      <c r="M1177" s="597"/>
      <c r="N1177" s="597"/>
      <c r="O1177" s="597"/>
      <c r="P1177" s="597"/>
      <c r="Q1177" s="597"/>
      <c r="R1177" s="597"/>
      <c r="S1177" s="597"/>
      <c r="T1177" s="592"/>
      <c r="U1177" s="592"/>
      <c r="V1177" s="592"/>
      <c r="W1177" s="592"/>
      <c r="X1177" s="592"/>
      <c r="Y1177" s="592"/>
      <c r="Z1177" s="592"/>
      <c r="AA1177" s="592"/>
      <c r="AB1177" s="592"/>
      <c r="AC1177" s="592"/>
      <c r="AD1177" s="592"/>
      <c r="AE1177" s="592"/>
      <c r="AF1177" s="592"/>
      <c r="AG1177" s="592"/>
      <c r="AH1177" s="592"/>
      <c r="AI1177" s="592"/>
      <c r="AJ1177" s="592"/>
      <c r="AK1177" s="592"/>
      <c r="AL1177" s="592"/>
      <c r="AM1177" s="592"/>
      <c r="AN1177" s="592"/>
      <c r="AO1177" s="593"/>
    </row>
    <row r="1178" spans="2:41" ht="12.75" customHeight="1">
      <c r="B1178" s="597"/>
      <c r="C1178" s="597"/>
      <c r="D1178" s="597"/>
      <c r="E1178" s="597"/>
      <c r="F1178" s="597"/>
      <c r="G1178" s="597"/>
      <c r="H1178" s="597"/>
      <c r="I1178" s="597"/>
      <c r="J1178" s="597"/>
      <c r="K1178" s="597"/>
      <c r="L1178" s="597"/>
      <c r="M1178" s="597"/>
      <c r="N1178" s="597"/>
      <c r="O1178" s="597"/>
      <c r="P1178" s="597"/>
      <c r="Q1178" s="597"/>
      <c r="R1178" s="597"/>
      <c r="S1178" s="597"/>
      <c r="T1178" s="592"/>
      <c r="U1178" s="592"/>
      <c r="V1178" s="592"/>
      <c r="W1178" s="592"/>
      <c r="X1178" s="592"/>
      <c r="Y1178" s="592"/>
      <c r="Z1178" s="592"/>
      <c r="AA1178" s="592"/>
      <c r="AB1178" s="592"/>
      <c r="AC1178" s="592"/>
      <c r="AD1178" s="592"/>
      <c r="AE1178" s="592"/>
      <c r="AF1178" s="592"/>
      <c r="AG1178" s="592"/>
      <c r="AH1178" s="592"/>
      <c r="AI1178" s="592"/>
      <c r="AJ1178" s="592"/>
      <c r="AK1178" s="592"/>
      <c r="AL1178" s="592"/>
      <c r="AM1178" s="592"/>
      <c r="AN1178" s="592"/>
      <c r="AO1178" s="593"/>
    </row>
    <row r="1179" spans="2:41" ht="12.75" customHeight="1">
      <c r="B1179" s="597"/>
      <c r="C1179" s="597"/>
      <c r="D1179" s="597"/>
      <c r="E1179" s="597"/>
      <c r="F1179" s="597"/>
      <c r="G1179" s="597"/>
      <c r="H1179" s="597"/>
      <c r="I1179" s="597"/>
      <c r="J1179" s="597"/>
      <c r="K1179" s="597"/>
      <c r="L1179" s="597"/>
      <c r="M1179" s="597"/>
      <c r="N1179" s="597"/>
      <c r="O1179" s="597"/>
      <c r="P1179" s="597"/>
      <c r="Q1179" s="597"/>
      <c r="R1179" s="597"/>
      <c r="S1179" s="597"/>
      <c r="T1179" s="592"/>
      <c r="U1179" s="592"/>
      <c r="V1179" s="592"/>
      <c r="W1179" s="592"/>
      <c r="X1179" s="592"/>
      <c r="Y1179" s="592"/>
      <c r="Z1179" s="592"/>
      <c r="AA1179" s="592"/>
      <c r="AB1179" s="592"/>
      <c r="AC1179" s="592"/>
      <c r="AD1179" s="592"/>
      <c r="AE1179" s="592"/>
      <c r="AF1179" s="592"/>
      <c r="AG1179" s="592"/>
      <c r="AH1179" s="592"/>
      <c r="AI1179" s="592"/>
      <c r="AJ1179" s="592"/>
      <c r="AK1179" s="592"/>
      <c r="AL1179" s="592"/>
      <c r="AM1179" s="592"/>
      <c r="AN1179" s="592"/>
      <c r="AO1179" s="593"/>
    </row>
    <row r="1180" spans="2:41" ht="12.75" customHeight="1">
      <c r="B1180" s="597"/>
      <c r="C1180" s="597"/>
      <c r="D1180" s="597"/>
      <c r="E1180" s="597"/>
      <c r="F1180" s="597"/>
      <c r="G1180" s="597"/>
      <c r="H1180" s="597"/>
      <c r="I1180" s="597"/>
      <c r="J1180" s="597"/>
      <c r="K1180" s="597"/>
      <c r="L1180" s="597"/>
      <c r="M1180" s="597"/>
      <c r="N1180" s="597"/>
      <c r="O1180" s="597"/>
      <c r="P1180" s="597"/>
      <c r="Q1180" s="597"/>
      <c r="R1180" s="597"/>
      <c r="S1180" s="597"/>
      <c r="T1180" s="592"/>
      <c r="U1180" s="592"/>
      <c r="V1180" s="592"/>
      <c r="W1180" s="592"/>
      <c r="X1180" s="592"/>
      <c r="Y1180" s="592"/>
      <c r="Z1180" s="592"/>
      <c r="AA1180" s="592"/>
      <c r="AB1180" s="592"/>
      <c r="AC1180" s="592"/>
      <c r="AD1180" s="592"/>
      <c r="AE1180" s="592"/>
      <c r="AF1180" s="592"/>
      <c r="AG1180" s="592"/>
      <c r="AH1180" s="592"/>
      <c r="AI1180" s="592"/>
      <c r="AJ1180" s="592"/>
      <c r="AK1180" s="592"/>
      <c r="AL1180" s="592"/>
      <c r="AM1180" s="592"/>
      <c r="AN1180" s="592"/>
      <c r="AO1180" s="593"/>
    </row>
    <row r="1181" spans="2:41" ht="12.75" customHeight="1">
      <c r="B1181" s="597"/>
      <c r="C1181" s="597"/>
      <c r="D1181" s="597"/>
      <c r="E1181" s="597"/>
      <c r="F1181" s="597"/>
      <c r="G1181" s="597"/>
      <c r="H1181" s="597"/>
      <c r="I1181" s="597"/>
      <c r="J1181" s="597"/>
      <c r="K1181" s="597"/>
      <c r="L1181" s="597"/>
      <c r="M1181" s="597"/>
      <c r="N1181" s="597"/>
      <c r="O1181" s="597"/>
      <c r="P1181" s="597"/>
      <c r="Q1181" s="597"/>
      <c r="R1181" s="597"/>
      <c r="S1181" s="597"/>
      <c r="T1181" s="592"/>
      <c r="U1181" s="592"/>
      <c r="V1181" s="592"/>
      <c r="W1181" s="592"/>
      <c r="X1181" s="592"/>
      <c r="Y1181" s="592"/>
      <c r="Z1181" s="592"/>
      <c r="AA1181" s="592"/>
      <c r="AB1181" s="592"/>
      <c r="AC1181" s="592"/>
      <c r="AD1181" s="592"/>
      <c r="AE1181" s="592"/>
      <c r="AF1181" s="592"/>
      <c r="AG1181" s="592"/>
      <c r="AH1181" s="592"/>
      <c r="AI1181" s="592"/>
      <c r="AJ1181" s="592"/>
      <c r="AK1181" s="592"/>
      <c r="AL1181" s="592"/>
      <c r="AM1181" s="592"/>
      <c r="AN1181" s="592"/>
      <c r="AO1181" s="593"/>
    </row>
    <row r="1182" spans="2:41" ht="12.75" customHeight="1">
      <c r="B1182" s="597"/>
      <c r="C1182" s="597"/>
      <c r="D1182" s="597"/>
      <c r="E1182" s="597"/>
      <c r="F1182" s="597"/>
      <c r="G1182" s="597"/>
      <c r="H1182" s="597"/>
      <c r="I1182" s="597"/>
      <c r="J1182" s="597"/>
      <c r="K1182" s="597"/>
      <c r="L1182" s="597"/>
      <c r="M1182" s="597"/>
      <c r="N1182" s="597"/>
      <c r="O1182" s="597"/>
      <c r="P1182" s="597"/>
      <c r="Q1182" s="597"/>
      <c r="R1182" s="597"/>
      <c r="S1182" s="597"/>
      <c r="T1182" s="592"/>
      <c r="U1182" s="592"/>
      <c r="V1182" s="592"/>
      <c r="W1182" s="592"/>
      <c r="X1182" s="592"/>
      <c r="Y1182" s="592"/>
      <c r="Z1182" s="592"/>
      <c r="AA1182" s="592"/>
      <c r="AB1182" s="592"/>
      <c r="AC1182" s="592"/>
      <c r="AD1182" s="592"/>
      <c r="AE1182" s="592"/>
      <c r="AF1182" s="592"/>
      <c r="AG1182" s="592"/>
      <c r="AH1182" s="592"/>
      <c r="AI1182" s="592"/>
      <c r="AJ1182" s="592"/>
      <c r="AK1182" s="592"/>
      <c r="AL1182" s="592"/>
      <c r="AM1182" s="592"/>
      <c r="AN1182" s="592"/>
      <c r="AO1182" s="593"/>
    </row>
    <row r="1183" spans="2:41" ht="12.75" customHeight="1">
      <c r="B1183" s="597"/>
      <c r="C1183" s="597"/>
      <c r="D1183" s="597"/>
      <c r="E1183" s="597"/>
      <c r="F1183" s="597"/>
      <c r="G1183" s="597"/>
      <c r="H1183" s="597"/>
      <c r="I1183" s="597"/>
      <c r="J1183" s="597"/>
      <c r="K1183" s="597"/>
      <c r="L1183" s="597"/>
      <c r="M1183" s="597"/>
      <c r="N1183" s="597"/>
      <c r="O1183" s="597"/>
      <c r="P1183" s="597"/>
      <c r="Q1183" s="597"/>
      <c r="R1183" s="597"/>
      <c r="S1183" s="597"/>
      <c r="T1183" s="592"/>
      <c r="U1183" s="592"/>
      <c r="V1183" s="592"/>
      <c r="W1183" s="592"/>
      <c r="X1183" s="592"/>
      <c r="Y1183" s="592"/>
      <c r="Z1183" s="592"/>
      <c r="AA1183" s="592"/>
      <c r="AB1183" s="592"/>
      <c r="AC1183" s="592"/>
      <c r="AD1183" s="592"/>
      <c r="AE1183" s="592"/>
      <c r="AF1183" s="592"/>
      <c r="AG1183" s="592"/>
      <c r="AH1183" s="592"/>
      <c r="AI1183" s="592"/>
      <c r="AJ1183" s="592"/>
      <c r="AK1183" s="592"/>
      <c r="AL1183" s="592"/>
      <c r="AM1183" s="592"/>
      <c r="AN1183" s="592"/>
      <c r="AO1183" s="593"/>
    </row>
    <row r="1184" spans="2:41" ht="12.75" customHeight="1">
      <c r="B1184" s="597"/>
      <c r="C1184" s="597"/>
      <c r="D1184" s="597"/>
      <c r="E1184" s="597"/>
      <c r="F1184" s="597"/>
      <c r="G1184" s="597"/>
      <c r="H1184" s="597"/>
      <c r="I1184" s="597"/>
      <c r="J1184" s="597"/>
      <c r="K1184" s="597"/>
      <c r="L1184" s="597"/>
      <c r="M1184" s="597"/>
      <c r="N1184" s="597"/>
      <c r="O1184" s="597"/>
      <c r="P1184" s="597"/>
      <c r="Q1184" s="597"/>
      <c r="R1184" s="597"/>
      <c r="S1184" s="597"/>
      <c r="T1184" s="592"/>
      <c r="U1184" s="592"/>
      <c r="V1184" s="592"/>
      <c r="W1184" s="592"/>
      <c r="X1184" s="592"/>
      <c r="Y1184" s="592"/>
      <c r="Z1184" s="592"/>
      <c r="AA1184" s="592"/>
      <c r="AB1184" s="592"/>
      <c r="AC1184" s="592"/>
      <c r="AD1184" s="592"/>
      <c r="AE1184" s="592"/>
      <c r="AF1184" s="592"/>
      <c r="AG1184" s="592"/>
      <c r="AH1184" s="592"/>
      <c r="AI1184" s="592"/>
      <c r="AJ1184" s="592"/>
      <c r="AK1184" s="592"/>
      <c r="AL1184" s="592"/>
      <c r="AM1184" s="592"/>
      <c r="AN1184" s="592"/>
      <c r="AO1184" s="593"/>
    </row>
    <row r="1185" spans="2:41" ht="12.75" customHeight="1">
      <c r="B1185" s="597"/>
      <c r="C1185" s="597"/>
      <c r="D1185" s="597"/>
      <c r="E1185" s="597"/>
      <c r="F1185" s="597"/>
      <c r="G1185" s="597"/>
      <c r="H1185" s="597"/>
      <c r="I1185" s="597"/>
      <c r="J1185" s="597"/>
      <c r="K1185" s="597"/>
      <c r="L1185" s="597"/>
      <c r="M1185" s="597"/>
      <c r="N1185" s="597"/>
      <c r="O1185" s="597"/>
      <c r="P1185" s="597"/>
      <c r="Q1185" s="597"/>
      <c r="R1185" s="597"/>
      <c r="S1185" s="597"/>
      <c r="T1185" s="592"/>
      <c r="U1185" s="592"/>
      <c r="V1185" s="592"/>
      <c r="W1185" s="592"/>
      <c r="X1185" s="592"/>
      <c r="Y1185" s="592"/>
      <c r="Z1185" s="592"/>
      <c r="AA1185" s="592"/>
      <c r="AB1185" s="592"/>
      <c r="AC1185" s="592"/>
      <c r="AD1185" s="592"/>
      <c r="AE1185" s="592"/>
      <c r="AF1185" s="592"/>
      <c r="AG1185" s="592"/>
      <c r="AH1185" s="592"/>
      <c r="AI1185" s="592"/>
      <c r="AJ1185" s="592"/>
      <c r="AK1185" s="592"/>
      <c r="AL1185" s="592"/>
      <c r="AM1185" s="592"/>
      <c r="AN1185" s="592"/>
      <c r="AO1185" s="593"/>
    </row>
    <row r="1186" spans="2:41" ht="12.75" customHeight="1">
      <c r="B1186" s="597"/>
      <c r="C1186" s="597"/>
      <c r="D1186" s="597"/>
      <c r="E1186" s="597"/>
      <c r="F1186" s="597"/>
      <c r="G1186" s="597"/>
      <c r="H1186" s="597"/>
      <c r="I1186" s="597"/>
      <c r="J1186" s="597"/>
      <c r="K1186" s="597"/>
      <c r="L1186" s="597"/>
      <c r="M1186" s="597"/>
      <c r="N1186" s="597"/>
      <c r="O1186" s="597"/>
      <c r="P1186" s="597"/>
      <c r="Q1186" s="597"/>
      <c r="R1186" s="597"/>
      <c r="S1186" s="597"/>
      <c r="T1186" s="592"/>
      <c r="U1186" s="592"/>
      <c r="V1186" s="592"/>
      <c r="W1186" s="592"/>
      <c r="X1186" s="592"/>
      <c r="Y1186" s="592"/>
      <c r="Z1186" s="592"/>
      <c r="AA1186" s="592"/>
      <c r="AB1186" s="592"/>
      <c r="AC1186" s="592"/>
      <c r="AD1186" s="592"/>
      <c r="AE1186" s="592"/>
      <c r="AF1186" s="592"/>
      <c r="AG1186" s="592"/>
      <c r="AH1186" s="592"/>
      <c r="AI1186" s="592"/>
      <c r="AJ1186" s="592"/>
      <c r="AK1186" s="592"/>
      <c r="AL1186" s="592"/>
      <c r="AM1186" s="592"/>
      <c r="AN1186" s="592"/>
      <c r="AO1186" s="593"/>
    </row>
    <row r="1187" spans="2:41" ht="12.75" customHeight="1">
      <c r="B1187" s="598"/>
      <c r="C1187" s="598"/>
      <c r="D1187" s="598"/>
      <c r="E1187" s="598"/>
      <c r="F1187" s="598"/>
      <c r="G1187" s="598"/>
      <c r="H1187" s="598"/>
      <c r="I1187" s="598"/>
      <c r="J1187" s="598"/>
      <c r="K1187" s="598"/>
      <c r="L1187" s="598"/>
      <c r="M1187" s="598"/>
      <c r="N1187" s="598"/>
      <c r="O1187" s="598"/>
      <c r="P1187" s="598"/>
      <c r="Q1187" s="598"/>
      <c r="R1187" s="598"/>
      <c r="S1187" s="598"/>
      <c r="T1187" s="602"/>
      <c r="U1187" s="602"/>
      <c r="V1187" s="602"/>
      <c r="W1187" s="602"/>
      <c r="X1187" s="602"/>
      <c r="Y1187" s="602"/>
      <c r="Z1187" s="602"/>
      <c r="AA1187" s="602"/>
      <c r="AB1187" s="602"/>
      <c r="AC1187" s="602"/>
      <c r="AD1187" s="602"/>
      <c r="AE1187" s="602"/>
      <c r="AF1187" s="602"/>
      <c r="AG1187" s="602"/>
      <c r="AH1187" s="602"/>
      <c r="AI1187" s="602"/>
      <c r="AJ1187" s="602"/>
      <c r="AK1187" s="602"/>
      <c r="AL1187" s="602"/>
      <c r="AM1187" s="602"/>
      <c r="AN1187" s="602"/>
      <c r="AO1187" s="603"/>
    </row>
    <row r="1188" spans="2:41" ht="12.75" customHeight="1">
      <c r="B1188" s="36"/>
      <c r="C1188" s="36"/>
      <c r="D1188" s="36"/>
      <c r="E1188" s="36"/>
      <c r="F1188" s="36"/>
      <c r="G1188" s="36"/>
      <c r="H1188" s="36"/>
      <c r="I1188" s="36"/>
      <c r="J1188" s="36"/>
      <c r="K1188" s="36"/>
      <c r="L1188" s="36"/>
      <c r="M1188" s="36"/>
      <c r="N1188" s="36"/>
      <c r="O1188" s="36"/>
      <c r="P1188" s="36"/>
      <c r="Q1188" s="36"/>
      <c r="R1188" s="36"/>
      <c r="S1188" s="36"/>
    </row>
    <row r="1189" spans="2:41" ht="12.75" customHeight="1">
      <c r="B1189" s="36"/>
      <c r="C1189" s="36"/>
      <c r="D1189" s="36"/>
      <c r="E1189" s="36"/>
      <c r="F1189" s="36"/>
      <c r="G1189" s="36"/>
      <c r="H1189" s="36"/>
      <c r="I1189" s="36"/>
      <c r="J1189" s="36"/>
      <c r="K1189" s="36"/>
      <c r="L1189" s="36"/>
      <c r="M1189" s="36"/>
      <c r="N1189" s="36"/>
      <c r="O1189" s="36"/>
      <c r="P1189" s="36"/>
      <c r="Q1189" s="36"/>
      <c r="R1189" s="36"/>
      <c r="S1189" s="36"/>
    </row>
    <row r="1190" spans="2:41" ht="12.75" customHeight="1">
      <c r="B1190" s="36"/>
      <c r="C1190" s="36"/>
      <c r="D1190" s="36"/>
      <c r="E1190" s="36"/>
      <c r="F1190" s="36"/>
      <c r="G1190" s="36"/>
      <c r="H1190" s="36"/>
      <c r="I1190" s="36"/>
      <c r="J1190" s="36"/>
      <c r="K1190" s="36"/>
      <c r="L1190" s="36"/>
      <c r="M1190" s="36"/>
      <c r="N1190" s="36"/>
      <c r="O1190" s="36"/>
      <c r="P1190" s="36"/>
      <c r="Q1190" s="36"/>
      <c r="R1190" s="36"/>
      <c r="S1190" s="36"/>
    </row>
    <row r="1191" spans="2:41" ht="12.75" customHeight="1">
      <c r="B1191" s="36"/>
      <c r="C1191" s="36"/>
      <c r="D1191" s="36"/>
      <c r="E1191" s="36"/>
      <c r="F1191" s="36"/>
      <c r="G1191" s="36"/>
      <c r="H1191" s="36"/>
      <c r="I1191" s="36"/>
      <c r="J1191" s="36"/>
      <c r="K1191" s="36"/>
      <c r="L1191" s="36"/>
      <c r="M1191" s="36"/>
      <c r="N1191" s="36"/>
      <c r="O1191" s="36"/>
      <c r="P1191" s="36"/>
      <c r="Q1191" s="36"/>
      <c r="R1191" s="36"/>
      <c r="S1191" s="36"/>
    </row>
    <row r="1192" spans="2:41" ht="12.75" customHeight="1">
      <c r="B1192" s="36"/>
      <c r="C1192" s="36"/>
      <c r="D1192" s="36"/>
      <c r="E1192" s="36"/>
      <c r="F1192" s="36"/>
      <c r="G1192" s="36"/>
      <c r="H1192" s="36"/>
      <c r="I1192" s="36"/>
      <c r="J1192" s="36"/>
      <c r="K1192" s="36"/>
      <c r="L1192" s="36"/>
      <c r="M1192" s="36"/>
      <c r="N1192" s="36"/>
      <c r="O1192" s="36"/>
      <c r="P1192" s="36"/>
      <c r="Q1192" s="36"/>
      <c r="R1192" s="36"/>
      <c r="S1192" s="36"/>
    </row>
    <row r="1193" spans="2:41" ht="12.75" customHeight="1">
      <c r="B1193" s="36"/>
      <c r="C1193" s="36"/>
      <c r="D1193" s="36"/>
      <c r="E1193" s="36"/>
      <c r="F1193" s="36"/>
      <c r="G1193" s="36"/>
      <c r="H1193" s="36"/>
      <c r="I1193" s="36"/>
      <c r="J1193" s="36"/>
      <c r="K1193" s="36"/>
      <c r="L1193" s="36"/>
      <c r="M1193" s="36"/>
      <c r="N1193" s="36"/>
      <c r="O1193" s="36"/>
      <c r="P1193" s="36"/>
      <c r="Q1193" s="36"/>
      <c r="R1193" s="36"/>
      <c r="S1193" s="36"/>
    </row>
    <row r="1194" spans="2:41" ht="12.75" customHeight="1">
      <c r="B1194" s="36"/>
      <c r="C1194" s="36"/>
      <c r="D1194" s="36"/>
      <c r="E1194" s="36"/>
      <c r="F1194" s="36"/>
      <c r="G1194" s="36"/>
      <c r="H1194" s="36"/>
      <c r="I1194" s="36"/>
      <c r="J1194" s="36"/>
      <c r="K1194" s="36"/>
      <c r="L1194" s="36"/>
      <c r="M1194" s="36"/>
      <c r="N1194" s="36"/>
      <c r="O1194" s="36"/>
      <c r="P1194" s="36"/>
      <c r="Q1194" s="36"/>
      <c r="R1194" s="36"/>
      <c r="S1194" s="36"/>
    </row>
    <row r="1195" spans="2:41" ht="12.75" customHeight="1">
      <c r="B1195" s="36"/>
      <c r="C1195" s="36"/>
      <c r="D1195" s="36"/>
      <c r="E1195" s="36"/>
      <c r="F1195" s="36"/>
      <c r="G1195" s="36"/>
      <c r="H1195" s="36"/>
      <c r="I1195" s="36"/>
      <c r="J1195" s="36"/>
      <c r="K1195" s="36"/>
      <c r="L1195" s="36"/>
      <c r="M1195" s="36"/>
      <c r="N1195" s="36"/>
      <c r="O1195" s="36"/>
      <c r="P1195" s="36"/>
      <c r="Q1195" s="36"/>
      <c r="R1195" s="36"/>
      <c r="S1195" s="36"/>
    </row>
    <row r="1196" spans="2:41" ht="12.75" customHeight="1">
      <c r="B1196" s="36"/>
      <c r="C1196" s="36"/>
      <c r="D1196" s="36"/>
      <c r="E1196" s="36"/>
      <c r="F1196" s="36"/>
      <c r="G1196" s="36"/>
      <c r="H1196" s="36"/>
      <c r="I1196" s="36"/>
      <c r="J1196" s="36"/>
      <c r="K1196" s="36"/>
      <c r="L1196" s="36"/>
      <c r="M1196" s="36"/>
      <c r="N1196" s="36"/>
      <c r="O1196" s="36"/>
      <c r="P1196" s="36"/>
      <c r="Q1196" s="36"/>
      <c r="R1196" s="36"/>
      <c r="S1196" s="36"/>
    </row>
    <row r="1197" spans="2:41" ht="12.75" customHeight="1">
      <c r="B1197" s="36"/>
      <c r="C1197" s="36"/>
      <c r="D1197" s="36"/>
      <c r="E1197" s="36"/>
      <c r="F1197" s="36"/>
      <c r="G1197" s="36"/>
      <c r="H1197" s="36"/>
      <c r="I1197" s="36"/>
      <c r="J1197" s="36"/>
      <c r="K1197" s="36"/>
      <c r="L1197" s="36"/>
      <c r="M1197" s="36"/>
      <c r="N1197" s="36"/>
      <c r="O1197" s="36"/>
      <c r="P1197" s="36"/>
      <c r="Q1197" s="36"/>
      <c r="R1197" s="36"/>
      <c r="S1197" s="36"/>
    </row>
    <row r="1198" spans="2:41" ht="12.75" customHeight="1">
      <c r="B1198" s="36"/>
      <c r="C1198" s="36"/>
      <c r="D1198" s="36"/>
      <c r="E1198" s="36"/>
      <c r="F1198" s="36"/>
      <c r="G1198" s="36"/>
      <c r="H1198" s="36"/>
      <c r="I1198" s="36"/>
      <c r="J1198" s="36"/>
      <c r="K1198" s="36"/>
      <c r="L1198" s="36"/>
      <c r="M1198" s="36"/>
      <c r="N1198" s="36"/>
      <c r="O1198" s="36"/>
      <c r="P1198" s="36"/>
      <c r="Q1198" s="36"/>
      <c r="R1198" s="36"/>
      <c r="S1198" s="36"/>
    </row>
    <row r="1199" spans="2:41" ht="12.75" customHeight="1">
      <c r="B1199" s="36"/>
      <c r="C1199" s="36"/>
      <c r="D1199" s="36"/>
      <c r="E1199" s="36"/>
      <c r="F1199" s="36"/>
      <c r="G1199" s="36"/>
      <c r="H1199" s="36"/>
      <c r="I1199" s="36"/>
      <c r="J1199" s="36"/>
      <c r="K1199" s="36"/>
      <c r="L1199" s="36"/>
      <c r="M1199" s="36"/>
      <c r="N1199" s="36"/>
      <c r="O1199" s="36"/>
      <c r="P1199" s="36"/>
      <c r="Q1199" s="36"/>
      <c r="R1199" s="36"/>
      <c r="S1199" s="36"/>
    </row>
    <row r="1200" spans="2:41" ht="12.75" customHeight="1">
      <c r="B1200" s="36"/>
      <c r="C1200" s="36"/>
      <c r="D1200" s="36"/>
      <c r="E1200" s="36"/>
      <c r="F1200" s="36"/>
      <c r="G1200" s="36"/>
      <c r="H1200" s="36"/>
      <c r="I1200" s="36"/>
      <c r="J1200" s="36"/>
      <c r="K1200" s="36"/>
      <c r="L1200" s="36"/>
      <c r="M1200" s="36"/>
      <c r="N1200" s="36"/>
      <c r="O1200" s="36"/>
      <c r="P1200" s="36"/>
      <c r="Q1200" s="36"/>
      <c r="R1200" s="36"/>
      <c r="S1200" s="36"/>
    </row>
    <row r="1201" spans="2:19" ht="12.75" customHeight="1">
      <c r="B1201" s="36"/>
      <c r="C1201" s="36"/>
      <c r="D1201" s="36"/>
      <c r="E1201" s="36"/>
      <c r="F1201" s="36"/>
      <c r="G1201" s="36"/>
      <c r="H1201" s="36"/>
      <c r="I1201" s="36"/>
      <c r="J1201" s="36"/>
      <c r="K1201" s="36"/>
      <c r="L1201" s="36"/>
      <c r="M1201" s="36"/>
      <c r="N1201" s="36"/>
      <c r="O1201" s="36"/>
      <c r="P1201" s="36"/>
      <c r="Q1201" s="36"/>
      <c r="R1201" s="36"/>
      <c r="S1201" s="36"/>
    </row>
    <row r="1202" spans="2:19" ht="12.75" customHeight="1">
      <c r="B1202" s="36"/>
      <c r="C1202" s="36"/>
      <c r="D1202" s="36"/>
      <c r="E1202" s="36"/>
      <c r="F1202" s="36"/>
      <c r="G1202" s="36"/>
      <c r="H1202" s="36"/>
      <c r="I1202" s="36"/>
      <c r="J1202" s="36"/>
      <c r="K1202" s="36"/>
      <c r="L1202" s="36"/>
      <c r="M1202" s="36"/>
      <c r="N1202" s="36"/>
      <c r="O1202" s="36"/>
      <c r="P1202" s="36"/>
      <c r="Q1202" s="36"/>
      <c r="R1202" s="36"/>
      <c r="S1202" s="36"/>
    </row>
    <row r="1203" spans="2:19" ht="12.75" customHeight="1">
      <c r="B1203" s="36"/>
      <c r="C1203" s="36"/>
      <c r="D1203" s="36"/>
      <c r="E1203" s="36"/>
      <c r="F1203" s="36"/>
      <c r="G1203" s="36"/>
      <c r="H1203" s="36"/>
      <c r="I1203" s="36"/>
      <c r="J1203" s="36"/>
      <c r="K1203" s="36"/>
      <c r="L1203" s="36"/>
      <c r="M1203" s="36"/>
      <c r="N1203" s="36"/>
      <c r="O1203" s="36"/>
      <c r="P1203" s="36"/>
      <c r="Q1203" s="36"/>
      <c r="R1203" s="36"/>
      <c r="S1203" s="36"/>
    </row>
    <row r="1204" spans="2:19" ht="12.75" customHeight="1">
      <c r="B1204" s="36"/>
      <c r="C1204" s="36"/>
      <c r="D1204" s="36"/>
      <c r="E1204" s="36"/>
      <c r="F1204" s="36"/>
      <c r="G1204" s="36"/>
      <c r="H1204" s="36"/>
      <c r="I1204" s="36"/>
      <c r="J1204" s="36"/>
      <c r="K1204" s="36"/>
      <c r="L1204" s="36"/>
      <c r="M1204" s="36"/>
      <c r="N1204" s="36"/>
      <c r="O1204" s="36"/>
      <c r="P1204" s="36"/>
      <c r="Q1204" s="36"/>
      <c r="R1204" s="36"/>
      <c r="S1204" s="36"/>
    </row>
    <row r="1205" spans="2:19" ht="12.75" customHeight="1">
      <c r="B1205" s="36"/>
      <c r="C1205" s="36"/>
      <c r="D1205" s="36"/>
      <c r="E1205" s="36"/>
      <c r="F1205" s="36"/>
      <c r="G1205" s="36"/>
      <c r="H1205" s="36"/>
      <c r="I1205" s="36"/>
      <c r="J1205" s="36"/>
      <c r="K1205" s="36"/>
      <c r="L1205" s="36"/>
      <c r="M1205" s="36"/>
      <c r="N1205" s="36"/>
      <c r="O1205" s="36"/>
      <c r="P1205" s="36"/>
      <c r="Q1205" s="36"/>
      <c r="R1205" s="36"/>
      <c r="S1205" s="36"/>
    </row>
    <row r="1206" spans="2:19" ht="12.75" customHeight="1">
      <c r="B1206" s="36"/>
      <c r="C1206" s="36"/>
      <c r="D1206" s="36"/>
      <c r="E1206" s="36"/>
      <c r="F1206" s="36"/>
      <c r="G1206" s="36"/>
      <c r="H1206" s="36"/>
      <c r="I1206" s="36"/>
      <c r="J1206" s="36"/>
      <c r="K1206" s="36"/>
      <c r="L1206" s="36"/>
      <c r="M1206" s="36"/>
      <c r="N1206" s="36"/>
      <c r="O1206" s="36"/>
      <c r="P1206" s="36"/>
      <c r="Q1206" s="36"/>
      <c r="R1206" s="36"/>
      <c r="S1206" s="36"/>
    </row>
    <row r="1207" spans="2:19" ht="12.75" customHeight="1">
      <c r="B1207" s="36"/>
      <c r="C1207" s="36"/>
      <c r="D1207" s="36"/>
      <c r="E1207" s="36"/>
      <c r="F1207" s="36"/>
      <c r="G1207" s="36"/>
      <c r="H1207" s="36"/>
      <c r="I1207" s="36"/>
      <c r="J1207" s="36"/>
      <c r="K1207" s="36"/>
      <c r="L1207" s="36"/>
      <c r="M1207" s="36"/>
      <c r="N1207" s="36"/>
      <c r="O1207" s="36"/>
      <c r="P1207" s="36"/>
      <c r="Q1207" s="36"/>
      <c r="R1207" s="36"/>
      <c r="S1207" s="36"/>
    </row>
    <row r="1208" spans="2:19" ht="12.75" customHeight="1">
      <c r="B1208" s="36"/>
      <c r="C1208" s="36"/>
      <c r="D1208" s="36"/>
      <c r="E1208" s="36"/>
      <c r="F1208" s="36"/>
      <c r="G1208" s="36"/>
      <c r="H1208" s="36"/>
      <c r="I1208" s="36"/>
      <c r="J1208" s="36"/>
      <c r="K1208" s="36"/>
      <c r="L1208" s="36"/>
      <c r="M1208" s="36"/>
      <c r="N1208" s="36"/>
      <c r="O1208" s="36"/>
      <c r="P1208" s="36"/>
      <c r="Q1208" s="36"/>
      <c r="R1208" s="36"/>
      <c r="S1208" s="36"/>
    </row>
    <row r="1209" spans="2:19" ht="12.75" customHeight="1">
      <c r="B1209" s="36"/>
      <c r="C1209" s="36"/>
      <c r="D1209" s="36"/>
      <c r="E1209" s="36"/>
      <c r="F1209" s="36"/>
      <c r="G1209" s="36"/>
      <c r="H1209" s="36"/>
      <c r="I1209" s="36"/>
      <c r="J1209" s="36"/>
      <c r="K1209" s="36"/>
      <c r="L1209" s="36"/>
      <c r="M1209" s="36"/>
      <c r="N1209" s="36"/>
      <c r="O1209" s="36"/>
      <c r="P1209" s="36"/>
      <c r="Q1209" s="36"/>
      <c r="R1209" s="36"/>
      <c r="S1209" s="36"/>
    </row>
    <row r="1210" spans="2:19" ht="12.75" customHeight="1">
      <c r="B1210" s="36"/>
      <c r="C1210" s="36"/>
      <c r="D1210" s="36"/>
      <c r="E1210" s="36"/>
      <c r="F1210" s="36"/>
      <c r="G1210" s="36"/>
      <c r="H1210" s="36"/>
      <c r="I1210" s="36"/>
      <c r="J1210" s="36"/>
      <c r="K1210" s="36"/>
      <c r="L1210" s="36"/>
      <c r="M1210" s="36"/>
      <c r="N1210" s="36"/>
      <c r="O1210" s="36"/>
      <c r="P1210" s="36"/>
      <c r="Q1210" s="36"/>
      <c r="R1210" s="36"/>
      <c r="S1210" s="36"/>
    </row>
    <row r="1211" spans="2:19" ht="12.75" customHeight="1">
      <c r="B1211" s="36"/>
      <c r="C1211" s="36"/>
      <c r="D1211" s="36"/>
      <c r="E1211" s="36"/>
      <c r="F1211" s="36"/>
      <c r="G1211" s="36"/>
      <c r="H1211" s="36"/>
      <c r="I1211" s="36"/>
      <c r="J1211" s="36"/>
      <c r="K1211" s="36"/>
      <c r="L1211" s="36"/>
      <c r="M1211" s="36"/>
      <c r="N1211" s="36"/>
      <c r="O1211" s="36"/>
      <c r="P1211" s="36"/>
      <c r="Q1211" s="36"/>
      <c r="R1211" s="36"/>
      <c r="S1211" s="36"/>
    </row>
    <row r="1212" spans="2:19" ht="12.75" customHeight="1">
      <c r="B1212" s="36"/>
      <c r="C1212" s="36"/>
      <c r="D1212" s="36"/>
      <c r="E1212" s="36"/>
      <c r="F1212" s="36"/>
      <c r="G1212" s="36"/>
      <c r="H1212" s="36"/>
      <c r="I1212" s="36"/>
      <c r="J1212" s="36"/>
      <c r="K1212" s="36"/>
      <c r="L1212" s="36"/>
      <c r="M1212" s="36"/>
      <c r="N1212" s="36"/>
      <c r="O1212" s="36"/>
      <c r="P1212" s="36"/>
      <c r="Q1212" s="36"/>
      <c r="R1212" s="36"/>
      <c r="S1212" s="36"/>
    </row>
    <row r="1213" spans="2:19" ht="12.75" customHeight="1">
      <c r="B1213" s="36"/>
      <c r="C1213" s="36"/>
      <c r="D1213" s="36"/>
      <c r="E1213" s="36"/>
      <c r="F1213" s="36"/>
      <c r="G1213" s="36"/>
      <c r="H1213" s="36"/>
      <c r="I1213" s="36"/>
      <c r="J1213" s="36"/>
      <c r="K1213" s="36"/>
      <c r="L1213" s="36"/>
      <c r="M1213" s="36"/>
      <c r="N1213" s="36"/>
      <c r="O1213" s="36"/>
      <c r="P1213" s="36"/>
      <c r="Q1213" s="36"/>
      <c r="R1213" s="36"/>
      <c r="S1213" s="36"/>
    </row>
    <row r="1214" spans="2:19" ht="12.75" customHeight="1">
      <c r="B1214" s="36"/>
      <c r="C1214" s="36"/>
      <c r="D1214" s="36"/>
      <c r="E1214" s="36"/>
      <c r="F1214" s="36"/>
      <c r="G1214" s="36"/>
      <c r="H1214" s="36"/>
      <c r="I1214" s="36"/>
      <c r="J1214" s="36"/>
      <c r="K1214" s="36"/>
      <c r="L1214" s="36"/>
      <c r="M1214" s="36"/>
      <c r="N1214" s="36"/>
      <c r="O1214" s="36"/>
      <c r="P1214" s="36"/>
      <c r="Q1214" s="36"/>
      <c r="R1214" s="36"/>
      <c r="S1214" s="36"/>
    </row>
    <row r="1215" spans="2:19" ht="12.75" customHeight="1">
      <c r="B1215" s="36"/>
      <c r="C1215" s="36"/>
      <c r="D1215" s="36"/>
      <c r="E1215" s="36"/>
      <c r="F1215" s="36"/>
      <c r="G1215" s="36"/>
      <c r="H1215" s="36"/>
      <c r="I1215" s="36"/>
      <c r="J1215" s="36"/>
      <c r="K1215" s="36"/>
      <c r="L1215" s="36"/>
      <c r="M1215" s="36"/>
      <c r="N1215" s="36"/>
      <c r="O1215" s="36"/>
      <c r="P1215" s="36"/>
      <c r="Q1215" s="36"/>
      <c r="R1215" s="36"/>
      <c r="S1215" s="36"/>
    </row>
    <row r="1216" spans="2:19" ht="12.75" customHeight="1">
      <c r="B1216" s="36"/>
      <c r="C1216" s="36"/>
      <c r="D1216" s="36"/>
      <c r="E1216" s="36"/>
      <c r="F1216" s="36"/>
      <c r="G1216" s="36"/>
      <c r="H1216" s="36"/>
      <c r="I1216" s="36"/>
      <c r="J1216" s="36"/>
      <c r="K1216" s="36"/>
      <c r="L1216" s="36"/>
      <c r="M1216" s="36"/>
      <c r="N1216" s="36"/>
      <c r="O1216" s="36"/>
      <c r="P1216" s="36"/>
      <c r="Q1216" s="36"/>
      <c r="R1216" s="36"/>
      <c r="S1216" s="36"/>
    </row>
    <row r="1217" spans="2:19" ht="12.75" customHeight="1">
      <c r="B1217" s="36"/>
      <c r="C1217" s="36"/>
      <c r="D1217" s="36"/>
      <c r="E1217" s="36"/>
      <c r="F1217" s="36"/>
      <c r="G1217" s="36"/>
      <c r="H1217" s="36"/>
      <c r="I1217" s="36"/>
      <c r="J1217" s="36"/>
      <c r="K1217" s="36"/>
      <c r="L1217" s="36"/>
      <c r="M1217" s="36"/>
      <c r="N1217" s="36"/>
      <c r="O1217" s="36"/>
      <c r="P1217" s="36"/>
      <c r="Q1217" s="36"/>
      <c r="R1217" s="36"/>
      <c r="S1217" s="36"/>
    </row>
    <row r="1218" spans="2:19" ht="12.75" customHeight="1">
      <c r="B1218" s="36"/>
      <c r="C1218" s="36"/>
      <c r="D1218" s="36"/>
      <c r="E1218" s="36"/>
      <c r="F1218" s="36"/>
      <c r="G1218" s="36"/>
      <c r="H1218" s="36"/>
      <c r="I1218" s="36"/>
      <c r="J1218" s="36"/>
      <c r="K1218" s="36"/>
      <c r="L1218" s="36"/>
      <c r="M1218" s="36"/>
      <c r="N1218" s="36"/>
      <c r="O1218" s="36"/>
      <c r="P1218" s="36"/>
      <c r="Q1218" s="36"/>
      <c r="R1218" s="36"/>
      <c r="S1218" s="36"/>
    </row>
    <row r="1219" spans="2:19" ht="12.75" customHeight="1">
      <c r="B1219" s="36"/>
      <c r="C1219" s="36"/>
      <c r="D1219" s="36"/>
      <c r="E1219" s="36"/>
      <c r="F1219" s="36"/>
      <c r="G1219" s="36"/>
      <c r="H1219" s="36"/>
      <c r="I1219" s="36"/>
      <c r="J1219" s="36"/>
      <c r="K1219" s="36"/>
      <c r="L1219" s="36"/>
      <c r="M1219" s="36"/>
      <c r="N1219" s="36"/>
      <c r="O1219" s="36"/>
      <c r="P1219" s="36"/>
      <c r="Q1219" s="36"/>
      <c r="R1219" s="36"/>
      <c r="S1219" s="36"/>
    </row>
    <row r="1220" spans="2:19" ht="12.75" customHeight="1">
      <c r="B1220" s="36"/>
      <c r="C1220" s="36"/>
      <c r="D1220" s="36"/>
      <c r="E1220" s="36"/>
      <c r="F1220" s="36"/>
      <c r="G1220" s="36"/>
      <c r="H1220" s="36"/>
      <c r="I1220" s="36"/>
      <c r="J1220" s="36"/>
      <c r="K1220" s="36"/>
      <c r="L1220" s="36"/>
      <c r="M1220" s="36"/>
      <c r="N1220" s="36"/>
      <c r="O1220" s="36"/>
      <c r="P1220" s="36"/>
      <c r="Q1220" s="36"/>
      <c r="R1220" s="36"/>
      <c r="S1220" s="36"/>
    </row>
    <row r="1221" spans="2:19" ht="12.75" customHeight="1">
      <c r="B1221" s="36"/>
      <c r="C1221" s="36"/>
      <c r="D1221" s="36"/>
      <c r="E1221" s="36"/>
      <c r="F1221" s="36"/>
      <c r="G1221" s="36"/>
      <c r="H1221" s="36"/>
      <c r="I1221" s="36"/>
      <c r="J1221" s="36"/>
      <c r="K1221" s="36"/>
      <c r="L1221" s="36"/>
      <c r="M1221" s="36"/>
      <c r="N1221" s="36"/>
      <c r="O1221" s="36"/>
      <c r="P1221" s="36"/>
      <c r="Q1221" s="36"/>
      <c r="R1221" s="36"/>
      <c r="S1221" s="36"/>
    </row>
    <row r="1222" spans="2:19" ht="12.75" customHeight="1">
      <c r="B1222" s="36"/>
      <c r="C1222" s="36"/>
      <c r="D1222" s="36"/>
      <c r="E1222" s="36"/>
      <c r="F1222" s="36"/>
      <c r="G1222" s="36"/>
      <c r="H1222" s="36"/>
      <c r="I1222" s="36"/>
      <c r="J1222" s="36"/>
      <c r="K1222" s="36"/>
      <c r="L1222" s="36"/>
      <c r="M1222" s="36"/>
      <c r="N1222" s="36"/>
      <c r="O1222" s="36"/>
      <c r="P1222" s="36"/>
      <c r="Q1222" s="36"/>
      <c r="R1222" s="36"/>
      <c r="S1222" s="36"/>
    </row>
    <row r="1223" spans="2:19" ht="12.75" customHeight="1">
      <c r="B1223" s="36"/>
      <c r="C1223" s="36"/>
      <c r="D1223" s="36"/>
      <c r="E1223" s="36"/>
      <c r="F1223" s="36"/>
      <c r="G1223" s="36"/>
      <c r="H1223" s="36"/>
      <c r="I1223" s="36"/>
      <c r="J1223" s="36"/>
      <c r="K1223" s="36"/>
      <c r="L1223" s="36"/>
      <c r="M1223" s="36"/>
      <c r="N1223" s="36"/>
      <c r="O1223" s="36"/>
      <c r="P1223" s="36"/>
      <c r="Q1223" s="36"/>
      <c r="R1223" s="36"/>
      <c r="S1223" s="36"/>
    </row>
    <row r="1224" spans="2:19" ht="12.75" customHeight="1">
      <c r="B1224" s="36"/>
      <c r="C1224" s="36"/>
      <c r="D1224" s="36"/>
      <c r="E1224" s="36"/>
      <c r="F1224" s="36"/>
      <c r="G1224" s="36"/>
      <c r="H1224" s="36"/>
      <c r="I1224" s="36"/>
      <c r="J1224" s="36"/>
      <c r="K1224" s="36"/>
      <c r="L1224" s="36"/>
      <c r="M1224" s="36"/>
      <c r="N1224" s="36"/>
      <c r="O1224" s="36"/>
      <c r="P1224" s="36"/>
      <c r="Q1224" s="36"/>
      <c r="R1224" s="36"/>
      <c r="S1224" s="36"/>
    </row>
    <row r="1225" spans="2:19" ht="12.75" customHeight="1">
      <c r="B1225" s="36"/>
      <c r="C1225" s="36"/>
      <c r="D1225" s="36"/>
      <c r="E1225" s="36"/>
      <c r="F1225" s="36"/>
      <c r="G1225" s="36"/>
      <c r="H1225" s="36"/>
      <c r="I1225" s="36"/>
      <c r="J1225" s="36"/>
      <c r="K1225" s="36"/>
      <c r="L1225" s="36"/>
      <c r="M1225" s="36"/>
      <c r="N1225" s="36"/>
      <c r="O1225" s="36"/>
      <c r="P1225" s="36"/>
      <c r="Q1225" s="36"/>
      <c r="R1225" s="36"/>
      <c r="S1225" s="36"/>
    </row>
    <row r="1226" spans="2:19" ht="12.75" customHeight="1">
      <c r="B1226" s="36"/>
      <c r="C1226" s="36"/>
      <c r="D1226" s="36"/>
      <c r="E1226" s="36"/>
      <c r="F1226" s="36"/>
      <c r="G1226" s="36"/>
      <c r="H1226" s="36"/>
      <c r="I1226" s="36"/>
      <c r="J1226" s="36"/>
      <c r="K1226" s="36"/>
      <c r="L1226" s="36"/>
      <c r="M1226" s="36"/>
      <c r="N1226" s="36"/>
      <c r="O1226" s="36"/>
      <c r="P1226" s="36"/>
      <c r="Q1226" s="36"/>
      <c r="R1226" s="36"/>
      <c r="S1226" s="36"/>
    </row>
    <row r="1227" spans="2:19" ht="12.75" customHeight="1">
      <c r="B1227" s="36"/>
      <c r="C1227" s="36"/>
      <c r="D1227" s="36"/>
      <c r="E1227" s="36"/>
      <c r="F1227" s="36"/>
      <c r="G1227" s="36"/>
      <c r="H1227" s="36"/>
      <c r="I1227" s="36"/>
      <c r="J1227" s="36"/>
      <c r="K1227" s="36"/>
      <c r="L1227" s="36"/>
      <c r="M1227" s="36"/>
      <c r="N1227" s="36"/>
      <c r="O1227" s="36"/>
      <c r="P1227" s="36"/>
      <c r="Q1227" s="36"/>
      <c r="R1227" s="36"/>
      <c r="S1227" s="36"/>
    </row>
    <row r="1228" spans="2:19" ht="12.75" customHeight="1">
      <c r="B1228" s="36"/>
      <c r="C1228" s="36"/>
      <c r="D1228" s="36"/>
      <c r="E1228" s="36"/>
      <c r="F1228" s="36"/>
      <c r="G1228" s="36"/>
      <c r="H1228" s="36"/>
      <c r="I1228" s="36"/>
      <c r="J1228" s="36"/>
      <c r="K1228" s="36"/>
      <c r="L1228" s="36"/>
      <c r="M1228" s="36"/>
      <c r="N1228" s="36"/>
      <c r="O1228" s="36"/>
      <c r="P1228" s="36"/>
      <c r="Q1228" s="36"/>
      <c r="R1228" s="36"/>
      <c r="S1228" s="36"/>
    </row>
    <row r="1229" spans="2:19" ht="12.75" customHeight="1">
      <c r="B1229" s="36"/>
      <c r="C1229" s="36"/>
      <c r="D1229" s="36"/>
      <c r="E1229" s="36"/>
      <c r="F1229" s="36"/>
      <c r="G1229" s="36"/>
      <c r="H1229" s="36"/>
      <c r="I1229" s="36"/>
      <c r="J1229" s="36"/>
      <c r="K1229" s="36"/>
      <c r="L1229" s="36"/>
      <c r="M1229" s="36"/>
      <c r="N1229" s="36"/>
      <c r="O1229" s="36"/>
      <c r="P1229" s="36"/>
      <c r="Q1229" s="36"/>
      <c r="R1229" s="36"/>
      <c r="S1229" s="36"/>
    </row>
    <row r="1230" spans="2:19" ht="12.75" customHeight="1">
      <c r="B1230" s="36"/>
      <c r="C1230" s="36"/>
      <c r="D1230" s="36"/>
      <c r="E1230" s="36"/>
      <c r="F1230" s="36"/>
      <c r="G1230" s="36"/>
      <c r="H1230" s="36"/>
      <c r="I1230" s="36"/>
      <c r="J1230" s="36"/>
      <c r="K1230" s="36"/>
      <c r="L1230" s="36"/>
      <c r="M1230" s="36"/>
      <c r="N1230" s="36"/>
      <c r="O1230" s="36"/>
      <c r="P1230" s="36"/>
      <c r="Q1230" s="36"/>
      <c r="R1230" s="36"/>
      <c r="S1230" s="36"/>
    </row>
    <row r="1231" spans="2:19" ht="12.75" customHeight="1">
      <c r="B1231" s="36"/>
      <c r="C1231" s="36"/>
      <c r="D1231" s="36"/>
      <c r="E1231" s="36"/>
      <c r="F1231" s="36"/>
      <c r="G1231" s="36"/>
      <c r="H1231" s="36"/>
      <c r="I1231" s="36"/>
      <c r="J1231" s="36"/>
      <c r="K1231" s="36"/>
      <c r="L1231" s="36"/>
      <c r="M1231" s="36"/>
      <c r="N1231" s="36"/>
      <c r="O1231" s="36"/>
      <c r="P1231" s="36"/>
      <c r="Q1231" s="36"/>
      <c r="R1231" s="36"/>
      <c r="S1231" s="36"/>
    </row>
    <row r="1232" spans="2:19" ht="12.75" customHeight="1">
      <c r="B1232" s="36"/>
      <c r="C1232" s="36"/>
      <c r="D1232" s="36"/>
      <c r="E1232" s="36"/>
      <c r="F1232" s="36"/>
      <c r="G1232" s="36"/>
      <c r="H1232" s="36"/>
      <c r="I1232" s="36"/>
      <c r="J1232" s="36"/>
      <c r="K1232" s="36"/>
      <c r="L1232" s="36"/>
      <c r="M1232" s="36"/>
      <c r="N1232" s="36"/>
      <c r="O1232" s="36"/>
      <c r="P1232" s="36"/>
      <c r="Q1232" s="36"/>
      <c r="R1232" s="36"/>
      <c r="S1232" s="36"/>
    </row>
    <row r="1233" spans="2:19" ht="12.75" customHeight="1">
      <c r="B1233" s="36"/>
      <c r="C1233" s="36"/>
      <c r="D1233" s="36"/>
      <c r="E1233" s="36"/>
      <c r="F1233" s="36"/>
      <c r="G1233" s="36"/>
      <c r="H1233" s="36"/>
      <c r="I1233" s="36"/>
      <c r="J1233" s="36"/>
      <c r="K1233" s="36"/>
      <c r="L1233" s="36"/>
      <c r="M1233" s="36"/>
      <c r="N1233" s="36"/>
      <c r="O1233" s="36"/>
      <c r="P1233" s="36"/>
      <c r="Q1233" s="36"/>
      <c r="R1233" s="36"/>
      <c r="S1233" s="36"/>
    </row>
    <row r="1234" spans="2:19" ht="12.75" customHeight="1">
      <c r="B1234" s="36"/>
      <c r="C1234" s="36"/>
      <c r="D1234" s="36"/>
      <c r="E1234" s="36"/>
      <c r="F1234" s="36"/>
      <c r="G1234" s="36"/>
      <c r="H1234" s="36"/>
      <c r="I1234" s="36"/>
      <c r="J1234" s="36"/>
      <c r="K1234" s="36"/>
      <c r="L1234" s="36"/>
      <c r="M1234" s="36"/>
      <c r="N1234" s="36"/>
      <c r="O1234" s="36"/>
      <c r="P1234" s="36"/>
      <c r="Q1234" s="36"/>
      <c r="R1234" s="36"/>
      <c r="S1234" s="36"/>
    </row>
    <row r="1235" spans="2:19" ht="12.75" customHeight="1">
      <c r="B1235" s="36"/>
      <c r="C1235" s="36"/>
      <c r="D1235" s="36"/>
      <c r="E1235" s="36"/>
      <c r="F1235" s="36"/>
      <c r="G1235" s="36"/>
      <c r="H1235" s="36"/>
      <c r="I1235" s="36"/>
      <c r="J1235" s="36"/>
      <c r="K1235" s="36"/>
      <c r="L1235" s="36"/>
      <c r="M1235" s="36"/>
      <c r="N1235" s="36"/>
      <c r="O1235" s="36"/>
      <c r="P1235" s="36"/>
      <c r="Q1235" s="36"/>
      <c r="R1235" s="36"/>
      <c r="S1235" s="36"/>
    </row>
    <row r="1236" spans="2:19" ht="12.75" customHeight="1">
      <c r="B1236" s="36"/>
      <c r="C1236" s="36"/>
      <c r="D1236" s="36"/>
      <c r="E1236" s="36"/>
      <c r="F1236" s="36"/>
      <c r="G1236" s="36"/>
      <c r="H1236" s="36"/>
      <c r="I1236" s="36"/>
      <c r="J1236" s="36"/>
      <c r="K1236" s="36"/>
      <c r="L1236" s="36"/>
      <c r="M1236" s="36"/>
      <c r="N1236" s="36"/>
      <c r="O1236" s="36"/>
      <c r="P1236" s="36"/>
      <c r="Q1236" s="36"/>
      <c r="R1236" s="36"/>
      <c r="S1236" s="36"/>
    </row>
    <row r="1237" spans="2:19" ht="12.75" customHeight="1">
      <c r="B1237" s="36"/>
      <c r="C1237" s="36"/>
      <c r="D1237" s="36"/>
      <c r="E1237" s="36"/>
      <c r="F1237" s="36"/>
      <c r="G1237" s="36"/>
      <c r="H1237" s="36"/>
      <c r="I1237" s="36"/>
      <c r="J1237" s="36"/>
      <c r="K1237" s="36"/>
      <c r="L1237" s="36"/>
      <c r="M1237" s="36"/>
      <c r="N1237" s="36"/>
      <c r="O1237" s="36"/>
      <c r="P1237" s="36"/>
      <c r="Q1237" s="36"/>
      <c r="R1237" s="36"/>
      <c r="S1237" s="36"/>
    </row>
    <row r="1238" spans="2:19" ht="12.75" customHeight="1">
      <c r="B1238" s="36"/>
      <c r="C1238" s="36"/>
      <c r="D1238" s="36"/>
      <c r="E1238" s="36"/>
      <c r="F1238" s="36"/>
      <c r="G1238" s="36"/>
      <c r="H1238" s="36"/>
      <c r="I1238" s="36"/>
      <c r="J1238" s="36"/>
      <c r="K1238" s="36"/>
      <c r="L1238" s="36"/>
      <c r="M1238" s="36"/>
      <c r="N1238" s="36"/>
      <c r="O1238" s="36"/>
      <c r="P1238" s="36"/>
      <c r="Q1238" s="36"/>
      <c r="R1238" s="36"/>
      <c r="S1238" s="36"/>
    </row>
    <row r="1239" spans="2:19" ht="12.75" customHeight="1">
      <c r="B1239" s="36"/>
      <c r="C1239" s="36"/>
      <c r="D1239" s="36"/>
      <c r="E1239" s="36"/>
      <c r="F1239" s="36"/>
      <c r="G1239" s="36"/>
      <c r="H1239" s="36"/>
      <c r="I1239" s="36"/>
      <c r="J1239" s="36"/>
      <c r="K1239" s="36"/>
      <c r="L1239" s="36"/>
      <c r="M1239" s="36"/>
      <c r="N1239" s="36"/>
      <c r="O1239" s="36"/>
      <c r="P1239" s="36"/>
      <c r="Q1239" s="36"/>
      <c r="R1239" s="36"/>
      <c r="S1239" s="36"/>
    </row>
    <row r="1240" spans="2:19" ht="12.75" customHeight="1">
      <c r="B1240" s="36"/>
      <c r="C1240" s="36"/>
      <c r="D1240" s="36"/>
      <c r="E1240" s="36"/>
      <c r="F1240" s="36"/>
      <c r="G1240" s="36"/>
      <c r="H1240" s="36"/>
      <c r="I1240" s="36"/>
      <c r="J1240" s="36"/>
      <c r="K1240" s="36"/>
      <c r="L1240" s="36"/>
      <c r="M1240" s="36"/>
      <c r="N1240" s="36"/>
      <c r="O1240" s="36"/>
      <c r="P1240" s="36"/>
      <c r="Q1240" s="36"/>
      <c r="R1240" s="36"/>
      <c r="S1240" s="36"/>
    </row>
    <row r="1241" spans="2:19" ht="12.75" customHeight="1">
      <c r="B1241" s="36"/>
      <c r="C1241" s="36"/>
      <c r="D1241" s="36"/>
      <c r="E1241" s="36"/>
      <c r="F1241" s="36"/>
      <c r="G1241" s="36"/>
      <c r="H1241" s="36"/>
      <c r="I1241" s="36"/>
      <c r="J1241" s="36"/>
      <c r="K1241" s="36"/>
      <c r="L1241" s="36"/>
      <c r="M1241" s="36"/>
      <c r="N1241" s="36"/>
      <c r="O1241" s="36"/>
      <c r="P1241" s="36"/>
      <c r="Q1241" s="36"/>
      <c r="R1241" s="36"/>
      <c r="S1241" s="36"/>
    </row>
    <row r="1242" spans="2:19" ht="12.75" customHeight="1">
      <c r="B1242" s="36"/>
      <c r="C1242" s="36"/>
      <c r="D1242" s="36"/>
      <c r="E1242" s="36"/>
      <c r="F1242" s="36"/>
      <c r="G1242" s="36"/>
      <c r="H1242" s="36"/>
      <c r="I1242" s="36"/>
      <c r="J1242" s="36"/>
      <c r="K1242" s="36"/>
      <c r="L1242" s="36"/>
      <c r="M1242" s="36"/>
      <c r="N1242" s="36"/>
      <c r="O1242" s="36"/>
      <c r="P1242" s="36"/>
      <c r="Q1242" s="36"/>
      <c r="R1242" s="36"/>
      <c r="S1242" s="36"/>
    </row>
    <row r="1243" spans="2:19" ht="12.75" customHeight="1">
      <c r="B1243" s="36"/>
      <c r="C1243" s="36"/>
      <c r="D1243" s="36"/>
      <c r="E1243" s="36"/>
      <c r="F1243" s="36"/>
      <c r="G1243" s="36"/>
      <c r="H1243" s="36"/>
      <c r="I1243" s="36"/>
      <c r="J1243" s="36"/>
      <c r="K1243" s="36"/>
      <c r="L1243" s="36"/>
      <c r="M1243" s="36"/>
      <c r="N1243" s="36"/>
      <c r="O1243" s="36"/>
      <c r="P1243" s="36"/>
      <c r="Q1243" s="36"/>
      <c r="R1243" s="36"/>
      <c r="S1243" s="36"/>
    </row>
    <row r="1244" spans="2:19" ht="12.75" customHeight="1">
      <c r="B1244" s="36"/>
      <c r="C1244" s="36"/>
      <c r="D1244" s="36"/>
      <c r="E1244" s="36"/>
      <c r="F1244" s="36"/>
      <c r="G1244" s="36"/>
      <c r="H1244" s="36"/>
      <c r="I1244" s="36"/>
      <c r="J1244" s="36"/>
      <c r="K1244" s="36"/>
      <c r="L1244" s="36"/>
      <c r="M1244" s="36"/>
      <c r="N1244" s="36"/>
      <c r="O1244" s="36"/>
      <c r="P1244" s="36"/>
      <c r="Q1244" s="36"/>
      <c r="R1244" s="36"/>
      <c r="S1244" s="36"/>
    </row>
    <row r="1245" spans="2:19" ht="12.75" customHeight="1">
      <c r="B1245" s="36"/>
      <c r="C1245" s="36"/>
      <c r="D1245" s="36"/>
      <c r="E1245" s="36"/>
      <c r="F1245" s="36"/>
      <c r="G1245" s="36"/>
      <c r="H1245" s="36"/>
      <c r="I1245" s="36"/>
      <c r="J1245" s="36"/>
      <c r="K1245" s="36"/>
      <c r="L1245" s="36"/>
      <c r="M1245" s="36"/>
      <c r="N1245" s="36"/>
      <c r="O1245" s="36"/>
      <c r="P1245" s="36"/>
      <c r="Q1245" s="36"/>
      <c r="R1245" s="36"/>
      <c r="S1245" s="36"/>
    </row>
    <row r="1246" spans="2:19" ht="12.75" customHeight="1">
      <c r="B1246" s="36"/>
      <c r="C1246" s="36"/>
      <c r="D1246" s="36"/>
      <c r="E1246" s="36"/>
      <c r="F1246" s="36"/>
      <c r="G1246" s="36"/>
      <c r="H1246" s="36"/>
      <c r="I1246" s="36"/>
      <c r="J1246" s="36"/>
      <c r="K1246" s="36"/>
      <c r="L1246" s="36"/>
      <c r="M1246" s="36"/>
      <c r="N1246" s="36"/>
      <c r="O1246" s="36"/>
      <c r="P1246" s="36"/>
      <c r="Q1246" s="36"/>
      <c r="R1246" s="36"/>
      <c r="S1246" s="36"/>
    </row>
    <row r="1247" spans="2:19" ht="12.75" customHeight="1">
      <c r="B1247" s="36"/>
      <c r="C1247" s="36"/>
      <c r="D1247" s="36"/>
      <c r="E1247" s="36"/>
      <c r="F1247" s="36"/>
      <c r="G1247" s="36"/>
      <c r="H1247" s="36"/>
      <c r="I1247" s="36"/>
      <c r="J1247" s="36"/>
      <c r="K1247" s="36"/>
      <c r="L1247" s="36"/>
      <c r="M1247" s="36"/>
      <c r="N1247" s="36"/>
      <c r="O1247" s="36"/>
      <c r="P1247" s="36"/>
      <c r="Q1247" s="36"/>
      <c r="R1247" s="36"/>
      <c r="S1247" s="36"/>
    </row>
    <row r="1248" spans="2:19" ht="12.75" customHeight="1">
      <c r="B1248" s="36"/>
      <c r="C1248" s="36"/>
      <c r="D1248" s="36"/>
      <c r="E1248" s="36"/>
      <c r="F1248" s="36"/>
      <c r="G1248" s="36"/>
      <c r="H1248" s="36"/>
      <c r="I1248" s="36"/>
      <c r="J1248" s="36"/>
      <c r="K1248" s="36"/>
      <c r="L1248" s="36"/>
      <c r="M1248" s="36"/>
      <c r="N1248" s="36"/>
      <c r="O1248" s="36"/>
      <c r="P1248" s="36"/>
      <c r="Q1248" s="36"/>
      <c r="R1248" s="36"/>
      <c r="S1248" s="36"/>
    </row>
    <row r="1249" spans="2:19" ht="12.75" customHeight="1">
      <c r="B1249" s="36"/>
      <c r="C1249" s="36"/>
      <c r="D1249" s="36"/>
      <c r="E1249" s="36"/>
      <c r="F1249" s="36"/>
      <c r="G1249" s="36"/>
      <c r="H1249" s="36"/>
      <c r="I1249" s="36"/>
      <c r="J1249" s="36"/>
      <c r="K1249" s="36"/>
      <c r="L1249" s="36"/>
      <c r="M1249" s="36"/>
      <c r="N1249" s="36"/>
      <c r="O1249" s="36"/>
      <c r="P1249" s="36"/>
      <c r="Q1249" s="36"/>
      <c r="R1249" s="36"/>
      <c r="S1249" s="36"/>
    </row>
    <row r="1250" spans="2:19" ht="12.75" customHeight="1">
      <c r="B1250" s="36"/>
      <c r="C1250" s="36"/>
      <c r="D1250" s="36"/>
      <c r="E1250" s="36"/>
      <c r="F1250" s="36"/>
      <c r="G1250" s="36"/>
      <c r="H1250" s="36"/>
      <c r="I1250" s="36"/>
      <c r="J1250" s="36"/>
      <c r="K1250" s="36"/>
      <c r="L1250" s="36"/>
      <c r="M1250" s="36"/>
      <c r="N1250" s="36"/>
      <c r="O1250" s="36"/>
      <c r="P1250" s="36"/>
      <c r="Q1250" s="36"/>
      <c r="R1250" s="36"/>
      <c r="S1250" s="36"/>
    </row>
    <row r="1251" spans="2:19" ht="12.75" customHeight="1">
      <c r="B1251" s="36"/>
      <c r="C1251" s="36"/>
      <c r="D1251" s="36"/>
      <c r="E1251" s="36"/>
      <c r="F1251" s="36"/>
      <c r="G1251" s="36"/>
      <c r="H1251" s="36"/>
      <c r="I1251" s="36"/>
      <c r="J1251" s="36"/>
      <c r="K1251" s="36"/>
      <c r="L1251" s="36"/>
      <c r="M1251" s="36"/>
      <c r="N1251" s="36"/>
      <c r="O1251" s="36"/>
      <c r="P1251" s="36"/>
      <c r="Q1251" s="36"/>
      <c r="R1251" s="36"/>
      <c r="S1251" s="36"/>
    </row>
    <row r="1252" spans="2:19" ht="12.75" customHeight="1">
      <c r="B1252" s="36"/>
      <c r="C1252" s="36"/>
      <c r="D1252" s="36"/>
      <c r="E1252" s="36"/>
      <c r="F1252" s="36"/>
      <c r="G1252" s="36"/>
      <c r="H1252" s="36"/>
      <c r="I1252" s="36"/>
      <c r="J1252" s="36"/>
      <c r="K1252" s="36"/>
      <c r="L1252" s="36"/>
      <c r="M1252" s="36"/>
      <c r="N1252" s="36"/>
      <c r="O1252" s="36"/>
      <c r="P1252" s="36"/>
      <c r="Q1252" s="36"/>
      <c r="R1252" s="36"/>
      <c r="S1252" s="36"/>
    </row>
    <row r="1253" spans="2:19" ht="12.75" customHeight="1">
      <c r="B1253" s="36"/>
      <c r="C1253" s="36"/>
      <c r="D1253" s="36"/>
      <c r="E1253" s="36"/>
      <c r="F1253" s="36"/>
      <c r="G1253" s="36"/>
      <c r="H1253" s="36"/>
      <c r="I1253" s="36"/>
      <c r="J1253" s="36"/>
      <c r="K1253" s="36"/>
      <c r="L1253" s="36"/>
      <c r="M1253" s="36"/>
      <c r="N1253" s="36"/>
      <c r="O1253" s="36"/>
      <c r="P1253" s="36"/>
      <c r="Q1253" s="36"/>
      <c r="R1253" s="36"/>
      <c r="S1253" s="36"/>
    </row>
    <row r="1254" spans="2:19" ht="12.75" customHeight="1">
      <c r="B1254" s="36"/>
      <c r="C1254" s="36"/>
      <c r="D1254" s="36"/>
      <c r="E1254" s="36"/>
      <c r="F1254" s="36"/>
      <c r="G1254" s="36"/>
      <c r="H1254" s="36"/>
      <c r="I1254" s="36"/>
      <c r="J1254" s="36"/>
      <c r="K1254" s="36"/>
      <c r="L1254" s="36"/>
      <c r="M1254" s="36"/>
      <c r="N1254" s="36"/>
      <c r="O1254" s="36"/>
      <c r="P1254" s="36"/>
      <c r="Q1254" s="36"/>
      <c r="R1254" s="36"/>
      <c r="S1254" s="36"/>
    </row>
    <row r="1255" spans="2:19" ht="12.75" customHeight="1">
      <c r="B1255" s="36"/>
      <c r="C1255" s="36"/>
      <c r="D1255" s="36"/>
      <c r="E1255" s="36"/>
      <c r="F1255" s="36"/>
      <c r="G1255" s="36"/>
      <c r="H1255" s="36"/>
      <c r="I1255" s="36"/>
      <c r="J1255" s="36"/>
      <c r="K1255" s="36"/>
      <c r="L1255" s="36"/>
      <c r="M1255" s="36"/>
      <c r="N1255" s="36"/>
      <c r="O1255" s="36"/>
      <c r="P1255" s="36"/>
      <c r="Q1255" s="36"/>
      <c r="R1255" s="36"/>
      <c r="S1255" s="36"/>
    </row>
    <row r="1256" spans="2:19" ht="12.75" customHeight="1">
      <c r="B1256" s="36"/>
      <c r="C1256" s="36"/>
      <c r="D1256" s="36"/>
      <c r="E1256" s="36"/>
      <c r="F1256" s="36"/>
      <c r="G1256" s="36"/>
      <c r="H1256" s="36"/>
      <c r="I1256" s="36"/>
      <c r="J1256" s="36"/>
      <c r="K1256" s="36"/>
      <c r="L1256" s="36"/>
      <c r="M1256" s="36"/>
      <c r="N1256" s="36"/>
      <c r="O1256" s="36"/>
      <c r="P1256" s="36"/>
      <c r="Q1256" s="36"/>
      <c r="R1256" s="36"/>
      <c r="S1256" s="36"/>
    </row>
    <row r="1257" spans="2:19" ht="12.75" customHeight="1">
      <c r="B1257" s="36"/>
      <c r="C1257" s="36"/>
      <c r="D1257" s="36"/>
      <c r="E1257" s="36"/>
      <c r="F1257" s="36"/>
      <c r="G1257" s="36"/>
      <c r="H1257" s="36"/>
      <c r="I1257" s="36"/>
      <c r="J1257" s="36"/>
      <c r="K1257" s="36"/>
      <c r="L1257" s="36"/>
      <c r="M1257" s="36"/>
      <c r="N1257" s="36"/>
      <c r="O1257" s="36"/>
      <c r="P1257" s="36"/>
      <c r="Q1257" s="36"/>
      <c r="R1257" s="36"/>
      <c r="S1257" s="36"/>
    </row>
    <row r="1258" spans="2:19" ht="12.75" customHeight="1">
      <c r="B1258" s="36"/>
      <c r="C1258" s="36"/>
      <c r="D1258" s="36"/>
      <c r="E1258" s="36"/>
      <c r="F1258" s="36"/>
      <c r="G1258" s="36"/>
      <c r="H1258" s="36"/>
      <c r="I1258" s="36"/>
      <c r="J1258" s="36"/>
      <c r="K1258" s="36"/>
      <c r="L1258" s="36"/>
      <c r="M1258" s="36"/>
      <c r="N1258" s="36"/>
      <c r="O1258" s="36"/>
      <c r="P1258" s="36"/>
      <c r="Q1258" s="36"/>
      <c r="R1258" s="36"/>
      <c r="S1258" s="36"/>
    </row>
    <row r="1259" spans="2:19" ht="12.75" customHeight="1">
      <c r="B1259" s="36"/>
      <c r="C1259" s="36"/>
      <c r="D1259" s="36"/>
      <c r="E1259" s="36"/>
      <c r="F1259" s="36"/>
      <c r="G1259" s="36"/>
      <c r="H1259" s="36"/>
      <c r="I1259" s="36"/>
      <c r="J1259" s="36"/>
      <c r="K1259" s="36"/>
      <c r="L1259" s="36"/>
      <c r="M1259" s="36"/>
      <c r="N1259" s="36"/>
      <c r="O1259" s="36"/>
      <c r="P1259" s="36"/>
      <c r="Q1259" s="36"/>
      <c r="R1259" s="36"/>
      <c r="S1259" s="36"/>
    </row>
    <row r="1260" spans="2:19" ht="12.75" customHeight="1">
      <c r="B1260" s="36"/>
      <c r="C1260" s="36"/>
      <c r="D1260" s="36"/>
      <c r="E1260" s="36"/>
      <c r="F1260" s="36"/>
      <c r="G1260" s="36"/>
      <c r="H1260" s="36"/>
      <c r="I1260" s="36"/>
      <c r="J1260" s="36"/>
      <c r="K1260" s="36"/>
      <c r="L1260" s="36"/>
      <c r="M1260" s="36"/>
      <c r="N1260" s="36"/>
      <c r="O1260" s="36"/>
      <c r="P1260" s="36"/>
      <c r="Q1260" s="36"/>
      <c r="R1260" s="36"/>
      <c r="S1260" s="36"/>
    </row>
    <row r="1261" spans="2:19" ht="12.75" customHeight="1">
      <c r="B1261" s="36"/>
      <c r="C1261" s="36"/>
      <c r="D1261" s="36"/>
      <c r="E1261" s="36"/>
      <c r="F1261" s="36"/>
      <c r="G1261" s="36"/>
      <c r="H1261" s="36"/>
      <c r="I1261" s="36"/>
      <c r="J1261" s="36"/>
      <c r="K1261" s="36"/>
      <c r="L1261" s="36"/>
      <c r="M1261" s="36"/>
      <c r="N1261" s="36"/>
      <c r="O1261" s="36"/>
      <c r="P1261" s="36"/>
      <c r="Q1261" s="36"/>
      <c r="R1261" s="36"/>
      <c r="S1261" s="36"/>
    </row>
    <row r="1262" spans="2:19" ht="12.75" customHeight="1">
      <c r="B1262" s="36"/>
      <c r="C1262" s="36"/>
      <c r="D1262" s="36"/>
      <c r="E1262" s="36"/>
      <c r="F1262" s="36"/>
      <c r="G1262" s="36"/>
      <c r="H1262" s="36"/>
      <c r="I1262" s="36"/>
      <c r="J1262" s="36"/>
      <c r="K1262" s="36"/>
      <c r="L1262" s="36"/>
      <c r="M1262" s="36"/>
      <c r="N1262" s="36"/>
      <c r="O1262" s="36"/>
      <c r="P1262" s="36"/>
      <c r="Q1262" s="36"/>
      <c r="R1262" s="36"/>
      <c r="S1262" s="36"/>
    </row>
    <row r="1263" spans="2:19" ht="12.75" customHeight="1">
      <c r="B1263" s="36"/>
      <c r="C1263" s="36"/>
      <c r="D1263" s="36"/>
      <c r="E1263" s="36"/>
      <c r="F1263" s="36"/>
      <c r="G1263" s="36"/>
      <c r="H1263" s="36"/>
      <c r="I1263" s="36"/>
      <c r="J1263" s="36"/>
      <c r="K1263" s="36"/>
      <c r="L1263" s="36"/>
      <c r="M1263" s="36"/>
      <c r="N1263" s="36"/>
      <c r="O1263" s="36"/>
      <c r="P1263" s="36"/>
      <c r="Q1263" s="36"/>
      <c r="R1263" s="36"/>
      <c r="S1263" s="36"/>
    </row>
    <row r="1264" spans="2:19" ht="12.75" customHeight="1">
      <c r="B1264" s="36"/>
      <c r="C1264" s="36"/>
      <c r="D1264" s="36"/>
      <c r="E1264" s="36"/>
      <c r="F1264" s="36"/>
      <c r="G1264" s="36"/>
      <c r="H1264" s="36"/>
      <c r="I1264" s="36"/>
      <c r="J1264" s="36"/>
      <c r="K1264" s="36"/>
      <c r="L1264" s="36"/>
      <c r="M1264" s="36"/>
      <c r="N1264" s="36"/>
      <c r="O1264" s="36"/>
      <c r="P1264" s="36"/>
      <c r="Q1264" s="36"/>
      <c r="R1264" s="36"/>
      <c r="S1264" s="36"/>
    </row>
    <row r="1265" spans="2:19" ht="12.75" customHeight="1">
      <c r="B1265" s="36"/>
      <c r="C1265" s="36"/>
      <c r="D1265" s="36"/>
      <c r="E1265" s="36"/>
      <c r="F1265" s="36"/>
      <c r="G1265" s="36"/>
      <c r="H1265" s="36"/>
      <c r="I1265" s="36"/>
      <c r="J1265" s="36"/>
      <c r="K1265" s="36"/>
      <c r="L1265" s="36"/>
      <c r="M1265" s="36"/>
      <c r="N1265" s="36"/>
      <c r="O1265" s="36"/>
      <c r="P1265" s="36"/>
      <c r="Q1265" s="36"/>
      <c r="R1265" s="36"/>
      <c r="S1265" s="36"/>
    </row>
    <row r="1266" spans="2:19" ht="12.75" customHeight="1">
      <c r="B1266" s="36"/>
      <c r="C1266" s="36"/>
      <c r="D1266" s="36"/>
      <c r="E1266" s="36"/>
      <c r="F1266" s="36"/>
      <c r="G1266" s="36"/>
      <c r="H1266" s="36"/>
      <c r="I1266" s="36"/>
      <c r="J1266" s="36"/>
      <c r="K1266" s="36"/>
      <c r="L1266" s="36"/>
      <c r="M1266" s="36"/>
      <c r="N1266" s="36"/>
      <c r="O1266" s="36"/>
      <c r="P1266" s="36"/>
      <c r="Q1266" s="36"/>
      <c r="R1266" s="36"/>
      <c r="S1266" s="36"/>
    </row>
    <row r="1267" spans="2:19" ht="12.75" customHeight="1">
      <c r="B1267" s="36"/>
      <c r="C1267" s="17"/>
      <c r="D1267" s="17"/>
      <c r="E1267" s="17"/>
      <c r="F1267" s="17"/>
      <c r="G1267" s="17"/>
      <c r="H1267" s="17"/>
      <c r="I1267" s="17"/>
      <c r="J1267" s="17"/>
      <c r="K1267" s="17"/>
      <c r="L1267" s="17"/>
      <c r="M1267" s="36"/>
      <c r="N1267" s="36"/>
      <c r="O1267" s="36"/>
      <c r="P1267" s="36"/>
      <c r="Q1267" s="36"/>
      <c r="R1267" s="36"/>
      <c r="S1267" s="36"/>
    </row>
    <row r="1268" spans="2:19" ht="12.75" customHeight="1">
      <c r="B1268" s="36"/>
      <c r="C1268" s="17"/>
      <c r="D1268" s="17"/>
      <c r="E1268" s="17"/>
      <c r="F1268" s="17"/>
      <c r="G1268" s="17"/>
      <c r="H1268" s="17"/>
      <c r="I1268" s="17"/>
      <c r="J1268" s="17"/>
      <c r="K1268" s="17"/>
      <c r="L1268" s="17"/>
      <c r="M1268" s="36"/>
      <c r="N1268" s="36"/>
      <c r="O1268" s="36"/>
      <c r="P1268" s="36"/>
      <c r="Q1268" s="36"/>
      <c r="R1268" s="36"/>
      <c r="S1268" s="36"/>
    </row>
    <row r="1269" spans="2:19" ht="12.75" customHeight="1">
      <c r="B1269" s="36"/>
      <c r="C1269" s="17"/>
      <c r="D1269" s="17"/>
      <c r="E1269" s="17"/>
      <c r="F1269" s="17"/>
      <c r="G1269" s="17"/>
      <c r="H1269" s="17"/>
      <c r="I1269" s="17"/>
      <c r="J1269" s="17"/>
      <c r="K1269" s="17"/>
      <c r="L1269" s="17"/>
      <c r="M1269" s="36"/>
      <c r="N1269" s="36"/>
      <c r="O1269" s="36"/>
      <c r="P1269" s="36"/>
      <c r="Q1269" s="36"/>
      <c r="R1269" s="36"/>
      <c r="S1269" s="36"/>
    </row>
    <row r="1270" spans="2:19" ht="12.75" customHeight="1">
      <c r="B1270" s="36"/>
      <c r="C1270" s="17"/>
      <c r="D1270" s="17"/>
      <c r="E1270" s="17"/>
      <c r="F1270" s="17"/>
      <c r="G1270" s="17"/>
      <c r="H1270" s="17"/>
      <c r="I1270" s="17"/>
      <c r="J1270" s="17"/>
      <c r="K1270" s="17"/>
      <c r="L1270" s="17"/>
      <c r="M1270" s="36"/>
      <c r="N1270" s="36"/>
      <c r="O1270" s="36"/>
      <c r="P1270" s="36"/>
      <c r="Q1270" s="36"/>
      <c r="R1270" s="36"/>
      <c r="S1270" s="36"/>
    </row>
    <row r="1271" spans="2:19" ht="12.75" customHeight="1">
      <c r="B1271" s="36"/>
      <c r="C1271" s="17"/>
      <c r="D1271" s="17"/>
      <c r="E1271" s="17"/>
      <c r="F1271" s="17"/>
      <c r="G1271" s="17"/>
      <c r="H1271" s="17"/>
      <c r="I1271" s="17"/>
      <c r="J1271" s="17"/>
      <c r="K1271" s="17"/>
      <c r="L1271" s="17"/>
      <c r="M1271" s="36"/>
      <c r="N1271" s="36"/>
      <c r="O1271" s="36"/>
      <c r="P1271" s="36"/>
      <c r="Q1271" s="36"/>
      <c r="R1271" s="36"/>
      <c r="S1271" s="36"/>
    </row>
    <row r="1272" spans="2:19" ht="12.75" customHeight="1">
      <c r="B1272" s="36"/>
      <c r="C1272" s="17"/>
      <c r="D1272" s="17"/>
      <c r="E1272" s="17"/>
      <c r="F1272" s="17"/>
      <c r="G1272" s="17"/>
      <c r="H1272" s="17"/>
      <c r="I1272" s="17"/>
      <c r="J1272" s="17"/>
      <c r="K1272" s="17"/>
      <c r="L1272" s="17"/>
      <c r="M1272" s="36"/>
      <c r="N1272" s="36"/>
      <c r="O1272" s="36"/>
      <c r="P1272" s="36"/>
      <c r="Q1272" s="36"/>
      <c r="R1272" s="36"/>
      <c r="S1272" s="36"/>
    </row>
    <row r="1273" spans="2:19" ht="12.75" customHeight="1">
      <c r="B1273" s="36"/>
      <c r="C1273" s="17"/>
      <c r="D1273" s="17"/>
      <c r="E1273" s="17"/>
      <c r="F1273" s="17"/>
      <c r="G1273" s="17"/>
      <c r="H1273" s="17"/>
      <c r="I1273" s="17"/>
      <c r="J1273" s="17"/>
      <c r="K1273" s="17"/>
      <c r="L1273" s="17"/>
      <c r="M1273" s="36"/>
      <c r="N1273" s="36"/>
      <c r="O1273" s="36"/>
      <c r="P1273" s="36"/>
      <c r="Q1273" s="36"/>
      <c r="R1273" s="36"/>
      <c r="S1273" s="36"/>
    </row>
    <row r="1274" spans="2:19" ht="12.75" customHeight="1">
      <c r="B1274" s="36"/>
      <c r="C1274" s="17"/>
      <c r="D1274" s="17"/>
      <c r="E1274" s="17"/>
      <c r="F1274" s="17"/>
      <c r="G1274" s="17"/>
      <c r="H1274" s="17"/>
      <c r="I1274" s="17"/>
      <c r="J1274" s="17"/>
      <c r="K1274" s="17"/>
      <c r="L1274" s="17"/>
      <c r="M1274" s="36"/>
      <c r="N1274" s="36"/>
      <c r="O1274" s="36"/>
      <c r="P1274" s="36"/>
      <c r="Q1274" s="36"/>
      <c r="R1274" s="36"/>
      <c r="S1274" s="36"/>
    </row>
    <row r="1275" spans="2:19" ht="12.75" customHeight="1">
      <c r="B1275" s="36"/>
      <c r="C1275" s="17"/>
      <c r="D1275" s="17"/>
      <c r="E1275" s="17"/>
      <c r="F1275" s="17"/>
      <c r="G1275" s="17"/>
      <c r="H1275" s="17"/>
      <c r="I1275" s="17"/>
      <c r="J1275" s="17"/>
      <c r="K1275" s="17"/>
      <c r="L1275" s="17"/>
      <c r="M1275" s="36"/>
      <c r="N1275" s="36"/>
      <c r="O1275" s="36"/>
      <c r="P1275" s="36"/>
      <c r="Q1275" s="36"/>
      <c r="R1275" s="36"/>
      <c r="S1275" s="36"/>
    </row>
    <row r="1276" spans="2:19" ht="12.75" customHeight="1">
      <c r="B1276" s="36"/>
      <c r="C1276" s="17"/>
      <c r="D1276" s="17"/>
      <c r="E1276" s="17"/>
      <c r="F1276" s="17"/>
      <c r="G1276" s="17"/>
      <c r="H1276" s="17"/>
      <c r="I1276" s="17"/>
      <c r="J1276" s="17"/>
      <c r="K1276" s="17"/>
      <c r="L1276" s="17"/>
      <c r="M1276" s="36"/>
      <c r="N1276" s="36"/>
      <c r="O1276" s="36"/>
      <c r="P1276" s="36"/>
      <c r="Q1276" s="36"/>
      <c r="R1276" s="36"/>
      <c r="S1276" s="36"/>
    </row>
    <row r="1277" spans="2:19" ht="12.75" customHeight="1">
      <c r="B1277" s="36"/>
      <c r="C1277" s="17"/>
      <c r="D1277" s="17"/>
      <c r="E1277" s="17"/>
      <c r="F1277" s="17"/>
      <c r="G1277" s="17"/>
      <c r="H1277" s="17"/>
      <c r="I1277" s="17"/>
      <c r="J1277" s="17"/>
      <c r="K1277" s="17"/>
      <c r="L1277" s="17"/>
      <c r="M1277" s="36"/>
      <c r="N1277" s="36"/>
      <c r="O1277" s="36"/>
      <c r="P1277" s="36"/>
      <c r="Q1277" s="36"/>
      <c r="R1277" s="36"/>
      <c r="S1277" s="36"/>
    </row>
    <row r="1278" spans="2:19" ht="12.75" customHeight="1">
      <c r="B1278" s="36"/>
      <c r="C1278" s="17"/>
      <c r="D1278" s="17"/>
      <c r="E1278" s="17"/>
      <c r="F1278" s="17"/>
      <c r="G1278" s="17"/>
      <c r="H1278" s="17"/>
      <c r="I1278" s="17"/>
      <c r="J1278" s="17"/>
      <c r="K1278" s="17"/>
      <c r="L1278" s="17"/>
      <c r="M1278" s="36"/>
      <c r="N1278" s="36"/>
      <c r="O1278" s="36"/>
      <c r="P1278" s="36"/>
      <c r="Q1278" s="36"/>
      <c r="R1278" s="36"/>
      <c r="S1278" s="36"/>
    </row>
    <row r="1279" spans="2:19" ht="12.75" customHeight="1">
      <c r="B1279" s="36"/>
      <c r="C1279" s="17"/>
      <c r="D1279" s="17"/>
      <c r="E1279" s="17"/>
      <c r="F1279" s="17"/>
      <c r="G1279" s="17"/>
      <c r="H1279" s="17"/>
      <c r="I1279" s="17"/>
      <c r="J1279" s="17"/>
      <c r="K1279" s="17"/>
      <c r="L1279" s="17"/>
      <c r="M1279" s="36"/>
      <c r="N1279" s="36"/>
      <c r="O1279" s="36"/>
      <c r="P1279" s="36"/>
      <c r="Q1279" s="36"/>
      <c r="R1279" s="36"/>
      <c r="S1279" s="36"/>
    </row>
    <row r="1280" spans="2:19" ht="12.75" customHeight="1">
      <c r="B1280" s="36"/>
      <c r="C1280" s="17"/>
      <c r="D1280" s="17"/>
      <c r="E1280" s="17"/>
      <c r="F1280" s="17"/>
      <c r="G1280" s="17"/>
      <c r="H1280" s="17"/>
      <c r="I1280" s="17"/>
      <c r="J1280" s="17"/>
      <c r="K1280" s="17"/>
      <c r="L1280" s="17"/>
      <c r="M1280" s="36"/>
      <c r="N1280" s="36"/>
      <c r="O1280" s="36"/>
      <c r="P1280" s="36"/>
      <c r="Q1280" s="36"/>
      <c r="R1280" s="36"/>
      <c r="S1280" s="36"/>
    </row>
    <row r="1281" spans="2:19" ht="12.75" customHeight="1">
      <c r="B1281" s="36"/>
      <c r="C1281" s="17"/>
      <c r="D1281" s="17"/>
      <c r="E1281" s="17"/>
      <c r="F1281" s="17"/>
      <c r="G1281" s="17"/>
      <c r="H1281" s="17"/>
      <c r="I1281" s="17"/>
      <c r="J1281" s="17"/>
      <c r="K1281" s="17"/>
      <c r="L1281" s="17"/>
      <c r="M1281" s="36"/>
      <c r="N1281" s="36"/>
      <c r="O1281" s="36"/>
      <c r="P1281" s="36"/>
      <c r="Q1281" s="36"/>
      <c r="R1281" s="36"/>
      <c r="S1281" s="36"/>
    </row>
    <row r="1282" spans="2:19" ht="12.75" customHeight="1">
      <c r="B1282" s="36"/>
      <c r="C1282" s="17"/>
      <c r="D1282" s="17"/>
      <c r="E1282" s="17"/>
      <c r="F1282" s="17"/>
      <c r="G1282" s="17"/>
      <c r="H1282" s="17"/>
      <c r="I1282" s="17"/>
      <c r="J1282" s="17"/>
      <c r="K1282" s="17"/>
      <c r="L1282" s="17"/>
      <c r="M1282" s="36"/>
      <c r="N1282" s="36"/>
      <c r="O1282" s="36"/>
      <c r="P1282" s="36"/>
      <c r="Q1282" s="36"/>
      <c r="R1282" s="36"/>
      <c r="S1282" s="36"/>
    </row>
    <row r="1283" spans="2:19" ht="12.75" customHeight="1">
      <c r="B1283" s="36"/>
      <c r="C1283" s="17"/>
      <c r="D1283" s="17"/>
      <c r="E1283" s="17"/>
      <c r="F1283" s="17"/>
      <c r="G1283" s="17"/>
      <c r="H1283" s="17"/>
      <c r="I1283" s="17"/>
      <c r="J1283" s="17"/>
      <c r="K1283" s="17"/>
      <c r="L1283" s="17"/>
      <c r="M1283" s="36"/>
      <c r="N1283" s="36"/>
      <c r="O1283" s="36"/>
      <c r="P1283" s="36"/>
      <c r="Q1283" s="36"/>
      <c r="R1283" s="36"/>
      <c r="S1283" s="36"/>
    </row>
    <row r="1284" spans="2:19" ht="12.75" customHeight="1">
      <c r="B1284" s="36"/>
      <c r="C1284" s="17"/>
      <c r="D1284" s="17"/>
      <c r="E1284" s="17"/>
      <c r="F1284" s="17"/>
      <c r="G1284" s="17"/>
      <c r="H1284" s="17"/>
      <c r="I1284" s="17"/>
      <c r="J1284" s="17"/>
      <c r="K1284" s="17"/>
      <c r="L1284" s="17"/>
      <c r="M1284" s="36"/>
      <c r="N1284" s="36"/>
      <c r="O1284" s="36"/>
      <c r="P1284" s="36"/>
      <c r="Q1284" s="36"/>
      <c r="R1284" s="36"/>
      <c r="S1284" s="36"/>
    </row>
    <row r="1285" spans="2:19" ht="12.75" customHeight="1">
      <c r="B1285" s="36"/>
      <c r="C1285" s="17"/>
      <c r="D1285" s="17"/>
      <c r="E1285" s="17"/>
      <c r="F1285" s="17"/>
      <c r="G1285" s="17"/>
      <c r="H1285" s="17"/>
      <c r="I1285" s="17"/>
      <c r="J1285" s="17"/>
      <c r="K1285" s="17"/>
      <c r="L1285" s="17"/>
      <c r="M1285" s="36"/>
      <c r="N1285" s="36"/>
      <c r="O1285" s="36"/>
      <c r="P1285" s="36"/>
      <c r="Q1285" s="36"/>
      <c r="R1285" s="36"/>
      <c r="S1285" s="36"/>
    </row>
    <row r="1286" spans="2:19" ht="12.75" customHeight="1">
      <c r="B1286" s="36"/>
      <c r="C1286" s="17"/>
      <c r="D1286" s="17"/>
      <c r="E1286" s="17"/>
      <c r="F1286" s="17"/>
      <c r="G1286" s="17"/>
      <c r="H1286" s="17"/>
      <c r="I1286" s="17"/>
      <c r="J1286" s="17"/>
      <c r="K1286" s="17"/>
      <c r="L1286" s="17"/>
      <c r="M1286" s="36"/>
      <c r="N1286" s="36"/>
      <c r="O1286" s="36"/>
      <c r="P1286" s="36"/>
      <c r="Q1286" s="36"/>
      <c r="R1286" s="36"/>
      <c r="S1286" s="36"/>
    </row>
    <row r="1287" spans="2:19" ht="12.75" customHeight="1">
      <c r="B1287" s="36"/>
      <c r="C1287" s="17"/>
      <c r="D1287" s="17"/>
      <c r="E1287" s="17"/>
      <c r="F1287" s="17"/>
      <c r="G1287" s="17"/>
      <c r="H1287" s="17"/>
      <c r="I1287" s="17"/>
      <c r="J1287" s="17"/>
      <c r="K1287" s="17"/>
      <c r="L1287" s="17"/>
      <c r="M1287" s="36"/>
      <c r="N1287" s="36"/>
      <c r="O1287" s="36"/>
      <c r="P1287" s="36"/>
      <c r="Q1287" s="36"/>
      <c r="R1287" s="36"/>
      <c r="S1287" s="36"/>
    </row>
    <row r="1288" spans="2:19" ht="12.75" customHeight="1">
      <c r="B1288" s="36"/>
      <c r="C1288" s="17"/>
      <c r="D1288" s="17"/>
      <c r="E1288" s="17"/>
      <c r="F1288" s="17"/>
      <c r="G1288" s="17"/>
      <c r="H1288" s="17"/>
      <c r="I1288" s="17"/>
      <c r="J1288" s="17"/>
      <c r="K1288" s="17"/>
      <c r="L1288" s="17"/>
      <c r="M1288" s="36"/>
      <c r="N1288" s="36"/>
      <c r="O1288" s="36"/>
      <c r="P1288" s="36"/>
      <c r="Q1288" s="36"/>
      <c r="R1288" s="36"/>
      <c r="S1288" s="36"/>
    </row>
    <row r="1289" spans="2:19" ht="12.75" customHeight="1">
      <c r="B1289" s="36"/>
      <c r="C1289" s="17"/>
      <c r="D1289" s="17"/>
      <c r="E1289" s="17"/>
      <c r="F1289" s="17"/>
      <c r="G1289" s="17"/>
      <c r="H1289" s="17"/>
      <c r="I1289" s="17"/>
      <c r="J1289" s="17"/>
      <c r="K1289" s="17"/>
      <c r="L1289" s="17"/>
      <c r="M1289" s="36"/>
      <c r="N1289" s="36"/>
      <c r="O1289" s="36"/>
      <c r="P1289" s="36"/>
      <c r="Q1289" s="36"/>
      <c r="R1289" s="36"/>
      <c r="S1289" s="36"/>
    </row>
    <row r="1290" spans="2:19" ht="12.75" customHeight="1">
      <c r="B1290" s="36"/>
      <c r="C1290" s="17"/>
      <c r="D1290" s="17"/>
      <c r="E1290" s="17"/>
      <c r="F1290" s="17"/>
      <c r="G1290" s="17"/>
      <c r="H1290" s="17"/>
      <c r="I1290" s="17"/>
      <c r="J1290" s="17"/>
      <c r="K1290" s="17"/>
      <c r="L1290" s="17"/>
      <c r="M1290" s="36"/>
      <c r="N1290" s="36"/>
      <c r="O1290" s="36"/>
      <c r="P1290" s="36"/>
      <c r="Q1290" s="36"/>
      <c r="R1290" s="36"/>
      <c r="S1290" s="36"/>
    </row>
    <row r="1291" spans="2:19" ht="12.75" customHeight="1">
      <c r="B1291" s="36"/>
      <c r="C1291" s="17"/>
      <c r="D1291" s="17"/>
      <c r="E1291" s="17"/>
      <c r="F1291" s="17"/>
      <c r="G1291" s="17"/>
      <c r="H1291" s="17"/>
      <c r="I1291" s="17"/>
      <c r="J1291" s="17"/>
      <c r="K1291" s="17"/>
      <c r="L1291" s="17"/>
      <c r="M1291" s="36"/>
      <c r="N1291" s="36"/>
      <c r="O1291" s="36"/>
      <c r="P1291" s="36"/>
      <c r="Q1291" s="36"/>
      <c r="R1291" s="36"/>
      <c r="S1291" s="36"/>
    </row>
    <row r="1292" spans="2:19" ht="12.75" customHeight="1">
      <c r="B1292" s="36"/>
      <c r="C1292" s="17"/>
      <c r="D1292" s="17"/>
      <c r="E1292" s="17"/>
      <c r="F1292" s="17"/>
      <c r="G1292" s="17"/>
      <c r="H1292" s="17"/>
      <c r="I1292" s="17"/>
      <c r="J1292" s="17"/>
      <c r="K1292" s="17"/>
      <c r="L1292" s="17"/>
      <c r="M1292" s="36"/>
      <c r="N1292" s="36"/>
      <c r="O1292" s="36"/>
      <c r="P1292" s="36"/>
      <c r="Q1292" s="36"/>
      <c r="R1292" s="36"/>
      <c r="S1292" s="36"/>
    </row>
    <row r="1293" spans="2:19" ht="12.75" customHeight="1">
      <c r="B1293" s="36"/>
      <c r="C1293" s="17"/>
      <c r="D1293" s="17"/>
      <c r="E1293" s="17"/>
      <c r="F1293" s="17"/>
      <c r="G1293" s="17"/>
      <c r="H1293" s="17"/>
      <c r="I1293" s="17"/>
      <c r="J1293" s="17"/>
      <c r="K1293" s="17"/>
      <c r="L1293" s="17"/>
      <c r="M1293" s="36"/>
      <c r="N1293" s="36"/>
      <c r="O1293" s="36"/>
      <c r="P1293" s="36"/>
      <c r="Q1293" s="36"/>
      <c r="R1293" s="36"/>
      <c r="S1293" s="36"/>
    </row>
    <row r="1294" spans="2:19" ht="12.75" customHeight="1">
      <c r="B1294" s="36"/>
      <c r="C1294" s="17"/>
      <c r="D1294" s="17"/>
      <c r="E1294" s="17"/>
      <c r="F1294" s="17"/>
      <c r="G1294" s="17"/>
      <c r="H1294" s="17"/>
      <c r="I1294" s="17"/>
      <c r="J1294" s="17"/>
      <c r="K1294" s="17"/>
      <c r="L1294" s="17"/>
      <c r="M1294" s="36"/>
      <c r="N1294" s="36"/>
      <c r="O1294" s="36"/>
      <c r="P1294" s="36"/>
      <c r="Q1294" s="36"/>
      <c r="R1294" s="36"/>
      <c r="S1294" s="36"/>
    </row>
    <row r="1295" spans="2:19" ht="12.75" customHeight="1">
      <c r="B1295" s="36"/>
      <c r="C1295" s="17"/>
      <c r="D1295" s="17"/>
      <c r="E1295" s="17"/>
      <c r="F1295" s="17"/>
      <c r="G1295" s="17"/>
      <c r="H1295" s="17"/>
      <c r="I1295" s="17"/>
      <c r="J1295" s="17"/>
      <c r="K1295" s="17"/>
      <c r="L1295" s="17"/>
      <c r="M1295" s="36"/>
      <c r="N1295" s="36"/>
      <c r="O1295" s="36"/>
      <c r="P1295" s="36"/>
      <c r="Q1295" s="36"/>
      <c r="R1295" s="36"/>
      <c r="S1295" s="36"/>
    </row>
    <row r="1296" spans="2:19" ht="12.75" customHeight="1">
      <c r="B1296" s="36"/>
      <c r="C1296" s="17"/>
      <c r="D1296" s="17"/>
      <c r="E1296" s="17"/>
      <c r="F1296" s="17"/>
      <c r="G1296" s="17"/>
      <c r="H1296" s="17"/>
      <c r="I1296" s="17"/>
      <c r="J1296" s="17"/>
      <c r="K1296" s="17"/>
      <c r="L1296" s="17"/>
      <c r="M1296" s="36"/>
      <c r="N1296" s="36"/>
      <c r="O1296" s="36"/>
      <c r="P1296" s="36"/>
      <c r="Q1296" s="36"/>
      <c r="R1296" s="36"/>
      <c r="S1296" s="36"/>
    </row>
    <row r="1297" spans="2:19" ht="12.75" customHeight="1">
      <c r="B1297" s="36"/>
      <c r="C1297" s="17"/>
      <c r="D1297" s="17"/>
      <c r="E1297" s="17"/>
      <c r="F1297" s="17"/>
      <c r="G1297" s="17"/>
      <c r="H1297" s="17"/>
      <c r="I1297" s="17"/>
      <c r="J1297" s="17"/>
      <c r="K1297" s="17"/>
      <c r="L1297" s="17"/>
      <c r="M1297" s="36"/>
      <c r="N1297" s="36"/>
      <c r="O1297" s="36"/>
      <c r="P1297" s="36"/>
      <c r="Q1297" s="36"/>
      <c r="R1297" s="36"/>
      <c r="S1297" s="36"/>
    </row>
    <row r="1298" spans="2:19" ht="12.75" customHeight="1">
      <c r="B1298" s="36"/>
      <c r="C1298" s="17"/>
      <c r="D1298" s="17"/>
      <c r="E1298" s="17"/>
      <c r="F1298" s="17"/>
      <c r="G1298" s="17"/>
      <c r="H1298" s="17"/>
      <c r="I1298" s="17"/>
      <c r="J1298" s="17"/>
      <c r="K1298" s="17"/>
      <c r="L1298" s="17"/>
      <c r="M1298" s="36"/>
      <c r="N1298" s="36"/>
      <c r="O1298" s="36"/>
      <c r="P1298" s="36"/>
      <c r="Q1298" s="36"/>
      <c r="R1298" s="36"/>
      <c r="S1298" s="36"/>
    </row>
    <row r="1299" spans="2:19" ht="12.75" customHeight="1">
      <c r="B1299" s="36"/>
      <c r="C1299" s="17"/>
      <c r="D1299" s="17"/>
      <c r="E1299" s="17"/>
      <c r="F1299" s="17"/>
      <c r="G1299" s="17"/>
      <c r="H1299" s="17"/>
      <c r="I1299" s="17"/>
      <c r="J1299" s="17"/>
      <c r="K1299" s="17"/>
      <c r="L1299" s="17"/>
      <c r="M1299" s="36"/>
      <c r="N1299" s="36"/>
      <c r="O1299" s="36"/>
      <c r="P1299" s="36"/>
      <c r="Q1299" s="36"/>
      <c r="R1299" s="36"/>
      <c r="S1299" s="36"/>
    </row>
    <row r="1300" spans="2:19" ht="12.75" customHeight="1">
      <c r="B1300" s="36"/>
      <c r="C1300" s="17"/>
      <c r="D1300" s="17"/>
      <c r="E1300" s="17"/>
      <c r="F1300" s="17"/>
      <c r="G1300" s="17"/>
      <c r="H1300" s="17"/>
      <c r="I1300" s="17"/>
      <c r="J1300" s="17"/>
      <c r="K1300" s="17"/>
      <c r="L1300" s="17"/>
      <c r="M1300" s="36"/>
      <c r="N1300" s="36"/>
      <c r="O1300" s="36"/>
      <c r="P1300" s="36"/>
      <c r="Q1300" s="36"/>
      <c r="R1300" s="36"/>
      <c r="S1300" s="36"/>
    </row>
    <row r="1301" spans="2:19" ht="12.75" customHeight="1">
      <c r="B1301" s="36"/>
      <c r="C1301" s="17"/>
      <c r="D1301" s="17"/>
      <c r="E1301" s="17"/>
      <c r="F1301" s="17"/>
      <c r="G1301" s="17"/>
      <c r="H1301" s="17"/>
      <c r="I1301" s="17"/>
      <c r="J1301" s="17"/>
      <c r="K1301" s="17"/>
      <c r="L1301" s="17"/>
      <c r="M1301" s="36"/>
      <c r="N1301" s="36"/>
      <c r="O1301" s="36"/>
      <c r="P1301" s="36"/>
      <c r="Q1301" s="36"/>
      <c r="R1301" s="36"/>
      <c r="S1301" s="36"/>
    </row>
    <row r="1302" spans="2:19" ht="12.75" customHeight="1">
      <c r="B1302" s="36"/>
      <c r="C1302" s="17"/>
      <c r="D1302" s="17"/>
      <c r="E1302" s="17"/>
      <c r="F1302" s="17"/>
      <c r="G1302" s="17"/>
      <c r="H1302" s="17"/>
      <c r="I1302" s="17"/>
      <c r="J1302" s="17"/>
      <c r="K1302" s="17"/>
      <c r="L1302" s="17"/>
      <c r="M1302" s="36"/>
      <c r="N1302" s="36"/>
      <c r="O1302" s="36"/>
      <c r="P1302" s="36"/>
      <c r="Q1302" s="36"/>
      <c r="R1302" s="36"/>
      <c r="S1302" s="36"/>
    </row>
    <row r="1303" spans="2:19" ht="12.75" customHeight="1">
      <c r="B1303" s="36"/>
      <c r="C1303" s="17"/>
      <c r="D1303" s="17"/>
      <c r="E1303" s="17"/>
      <c r="F1303" s="17"/>
      <c r="G1303" s="17"/>
      <c r="H1303" s="17"/>
      <c r="I1303" s="17"/>
      <c r="J1303" s="17"/>
      <c r="K1303" s="17"/>
      <c r="L1303" s="17"/>
      <c r="M1303" s="36"/>
      <c r="N1303" s="36"/>
      <c r="O1303" s="36"/>
      <c r="P1303" s="36"/>
      <c r="Q1303" s="36"/>
      <c r="R1303" s="36"/>
      <c r="S1303" s="36"/>
    </row>
    <row r="1304" spans="2:19" ht="12.75" customHeight="1">
      <c r="B1304" s="36"/>
      <c r="C1304" s="17"/>
      <c r="D1304" s="17"/>
      <c r="E1304" s="17"/>
      <c r="F1304" s="17"/>
      <c r="G1304" s="17"/>
      <c r="H1304" s="17"/>
      <c r="I1304" s="17"/>
      <c r="J1304" s="17"/>
      <c r="K1304" s="17"/>
      <c r="L1304" s="17"/>
      <c r="M1304" s="36"/>
      <c r="N1304" s="36"/>
      <c r="O1304" s="36"/>
      <c r="P1304" s="36"/>
      <c r="Q1304" s="36"/>
      <c r="R1304" s="36"/>
      <c r="S1304" s="36"/>
    </row>
    <row r="1305" spans="2:19" ht="12.75" customHeight="1">
      <c r="B1305" s="36"/>
      <c r="C1305" s="17"/>
      <c r="D1305" s="17"/>
      <c r="E1305" s="17"/>
      <c r="F1305" s="17"/>
      <c r="G1305" s="17"/>
      <c r="H1305" s="17"/>
      <c r="I1305" s="17"/>
      <c r="J1305" s="17"/>
      <c r="K1305" s="17"/>
      <c r="L1305" s="17"/>
      <c r="M1305" s="36"/>
      <c r="N1305" s="36"/>
      <c r="O1305" s="36"/>
      <c r="P1305" s="36"/>
      <c r="Q1305" s="36"/>
      <c r="R1305" s="36"/>
      <c r="S1305" s="36"/>
    </row>
    <row r="1306" spans="2:19" ht="12.75" customHeight="1">
      <c r="B1306" s="36"/>
      <c r="C1306" s="17"/>
      <c r="D1306" s="17"/>
      <c r="E1306" s="17"/>
      <c r="F1306" s="17"/>
      <c r="G1306" s="17"/>
      <c r="H1306" s="17"/>
      <c r="I1306" s="17"/>
      <c r="J1306" s="17"/>
      <c r="K1306" s="17"/>
      <c r="L1306" s="17"/>
      <c r="M1306" s="36"/>
      <c r="N1306" s="36"/>
      <c r="O1306" s="36"/>
      <c r="P1306" s="36"/>
      <c r="Q1306" s="36"/>
      <c r="R1306" s="36"/>
      <c r="S1306" s="36"/>
    </row>
    <row r="1307" spans="2:19" ht="12.75" customHeight="1">
      <c r="B1307" s="36"/>
      <c r="C1307" s="17"/>
      <c r="D1307" s="17"/>
      <c r="E1307" s="17"/>
      <c r="F1307" s="17"/>
      <c r="G1307" s="17"/>
      <c r="H1307" s="17"/>
      <c r="I1307" s="17"/>
      <c r="J1307" s="17"/>
      <c r="K1307" s="17"/>
      <c r="L1307" s="17"/>
      <c r="M1307" s="36"/>
      <c r="N1307" s="36"/>
      <c r="O1307" s="36"/>
      <c r="P1307" s="36"/>
      <c r="Q1307" s="36"/>
      <c r="R1307" s="36"/>
      <c r="S1307" s="36"/>
    </row>
    <row r="1308" spans="2:19" ht="12.75" customHeight="1">
      <c r="B1308" s="36"/>
      <c r="C1308" s="17"/>
      <c r="D1308" s="17"/>
      <c r="E1308" s="17"/>
      <c r="F1308" s="17"/>
      <c r="G1308" s="17"/>
      <c r="H1308" s="17"/>
      <c r="I1308" s="17"/>
      <c r="J1308" s="17"/>
      <c r="K1308" s="17"/>
      <c r="L1308" s="17"/>
      <c r="M1308" s="36"/>
      <c r="N1308" s="36"/>
      <c r="O1308" s="36"/>
      <c r="P1308" s="36"/>
      <c r="Q1308" s="36"/>
      <c r="R1308" s="36"/>
      <c r="S1308" s="36"/>
    </row>
    <row r="1309" spans="2:19" ht="12.75" customHeight="1">
      <c r="B1309" s="36"/>
      <c r="C1309" s="17"/>
      <c r="D1309" s="17"/>
      <c r="E1309" s="17"/>
      <c r="F1309" s="17"/>
      <c r="G1309" s="17"/>
      <c r="H1309" s="17"/>
      <c r="I1309" s="17"/>
      <c r="J1309" s="17"/>
      <c r="K1309" s="17"/>
      <c r="L1309" s="17"/>
      <c r="M1309" s="36"/>
      <c r="N1309" s="36"/>
      <c r="O1309" s="36"/>
      <c r="P1309" s="36"/>
      <c r="Q1309" s="36"/>
      <c r="R1309" s="36"/>
      <c r="S1309" s="36"/>
    </row>
    <row r="1310" spans="2:19" ht="12.75" customHeight="1">
      <c r="B1310" s="36"/>
      <c r="C1310" s="17"/>
      <c r="D1310" s="17"/>
      <c r="E1310" s="17"/>
      <c r="F1310" s="17"/>
      <c r="G1310" s="17"/>
      <c r="H1310" s="17"/>
      <c r="I1310" s="17"/>
      <c r="J1310" s="17"/>
      <c r="K1310" s="17"/>
      <c r="L1310" s="17"/>
      <c r="M1310" s="36"/>
      <c r="N1310" s="36"/>
      <c r="O1310" s="36"/>
      <c r="P1310" s="36"/>
      <c r="Q1310" s="36"/>
      <c r="R1310" s="36"/>
      <c r="S1310" s="36"/>
    </row>
    <row r="1311" spans="2:19" ht="12.75" customHeight="1">
      <c r="B1311" s="36"/>
      <c r="C1311" s="17"/>
      <c r="D1311" s="17"/>
      <c r="E1311" s="17"/>
      <c r="F1311" s="17"/>
      <c r="G1311" s="17"/>
      <c r="H1311" s="17"/>
      <c r="I1311" s="17"/>
      <c r="J1311" s="17"/>
      <c r="K1311" s="17"/>
      <c r="L1311" s="17"/>
      <c r="M1311" s="36"/>
      <c r="N1311" s="36"/>
      <c r="O1311" s="36"/>
      <c r="P1311" s="36"/>
      <c r="Q1311" s="36"/>
      <c r="R1311" s="36"/>
      <c r="S1311" s="36"/>
    </row>
    <row r="1312" spans="2:19" ht="12.75" customHeight="1">
      <c r="B1312" s="36"/>
      <c r="C1312" s="17"/>
      <c r="D1312" s="17"/>
      <c r="E1312" s="17"/>
      <c r="F1312" s="17"/>
      <c r="G1312" s="17"/>
      <c r="H1312" s="17"/>
      <c r="I1312" s="17"/>
      <c r="J1312" s="17"/>
      <c r="K1312" s="17"/>
      <c r="L1312" s="17"/>
      <c r="M1312" s="36"/>
      <c r="N1312" s="36"/>
      <c r="O1312" s="36"/>
      <c r="P1312" s="36"/>
      <c r="Q1312" s="36"/>
      <c r="R1312" s="36"/>
      <c r="S1312" s="36"/>
    </row>
    <row r="1313" spans="2:19" ht="12.75" customHeight="1">
      <c r="B1313" s="36"/>
      <c r="C1313" s="17"/>
      <c r="D1313" s="17"/>
      <c r="E1313" s="17"/>
      <c r="F1313" s="17"/>
      <c r="G1313" s="17"/>
      <c r="H1313" s="17"/>
      <c r="I1313" s="17"/>
      <c r="J1313" s="17"/>
      <c r="K1313" s="17"/>
      <c r="L1313" s="17"/>
      <c r="M1313" s="36"/>
      <c r="N1313" s="36"/>
      <c r="O1313" s="36"/>
      <c r="P1313" s="36"/>
      <c r="Q1313" s="36"/>
      <c r="R1313" s="36"/>
      <c r="S1313" s="36"/>
    </row>
    <row r="1314" spans="2:19" ht="12.75" customHeight="1">
      <c r="B1314" s="36"/>
      <c r="C1314" s="17"/>
      <c r="D1314" s="17"/>
      <c r="E1314" s="17"/>
      <c r="F1314" s="17"/>
      <c r="G1314" s="17"/>
      <c r="H1314" s="17"/>
      <c r="I1314" s="17"/>
      <c r="J1314" s="17"/>
      <c r="K1314" s="17"/>
      <c r="L1314" s="17"/>
      <c r="M1314" s="36"/>
      <c r="N1314" s="36"/>
      <c r="O1314" s="36"/>
      <c r="P1314" s="36"/>
      <c r="Q1314" s="36"/>
      <c r="R1314" s="36"/>
      <c r="S1314" s="36"/>
    </row>
    <row r="1315" spans="2:19" ht="12.75" customHeight="1">
      <c r="B1315" s="36"/>
      <c r="C1315" s="17"/>
      <c r="D1315" s="17"/>
      <c r="E1315" s="17"/>
      <c r="F1315" s="17"/>
      <c r="G1315" s="17"/>
      <c r="H1315" s="17"/>
      <c r="I1315" s="17"/>
      <c r="J1315" s="17"/>
      <c r="K1315" s="17"/>
      <c r="L1315" s="17"/>
      <c r="M1315" s="36"/>
      <c r="N1315" s="36"/>
      <c r="O1315" s="36"/>
      <c r="P1315" s="36"/>
      <c r="Q1315" s="36"/>
      <c r="R1315" s="36"/>
      <c r="S1315" s="36"/>
    </row>
    <row r="1316" spans="2:19" ht="12.75" customHeight="1">
      <c r="B1316" s="36"/>
      <c r="C1316" s="17"/>
      <c r="D1316" s="17"/>
      <c r="E1316" s="17"/>
      <c r="F1316" s="17"/>
      <c r="G1316" s="17"/>
      <c r="H1316" s="17"/>
      <c r="I1316" s="17"/>
      <c r="J1316" s="17"/>
      <c r="K1316" s="17"/>
      <c r="L1316" s="17"/>
      <c r="M1316" s="36"/>
      <c r="N1316" s="36"/>
      <c r="O1316" s="36"/>
      <c r="P1316" s="36"/>
      <c r="Q1316" s="36"/>
      <c r="R1316" s="36"/>
      <c r="S1316" s="36"/>
    </row>
    <row r="1317" spans="2:19" ht="12.75" customHeight="1">
      <c r="B1317" s="36"/>
      <c r="C1317" s="17"/>
      <c r="D1317" s="17"/>
      <c r="E1317" s="17"/>
      <c r="F1317" s="17"/>
      <c r="G1317" s="17"/>
      <c r="H1317" s="17"/>
      <c r="I1317" s="17"/>
      <c r="J1317" s="17"/>
      <c r="K1317" s="17"/>
      <c r="L1317" s="17"/>
      <c r="M1317" s="36"/>
      <c r="N1317" s="36"/>
      <c r="O1317" s="36"/>
      <c r="P1317" s="36"/>
      <c r="Q1317" s="36"/>
      <c r="R1317" s="36"/>
      <c r="S1317" s="36"/>
    </row>
    <row r="1318" spans="2:19" ht="12.75" customHeight="1">
      <c r="B1318" s="36"/>
      <c r="C1318" s="17"/>
      <c r="D1318" s="17"/>
      <c r="E1318" s="17"/>
      <c r="F1318" s="17"/>
      <c r="G1318" s="17"/>
      <c r="H1318" s="17"/>
      <c r="I1318" s="17"/>
      <c r="J1318" s="17"/>
      <c r="K1318" s="17"/>
      <c r="L1318" s="17"/>
      <c r="M1318" s="36"/>
      <c r="N1318" s="36"/>
      <c r="O1318" s="36"/>
      <c r="P1318" s="36"/>
      <c r="Q1318" s="36"/>
      <c r="R1318" s="36"/>
      <c r="S1318" s="36"/>
    </row>
    <row r="1319" spans="2:19" ht="12.75" customHeight="1">
      <c r="B1319" s="36"/>
      <c r="C1319" s="17"/>
      <c r="D1319" s="17"/>
      <c r="E1319" s="17"/>
      <c r="F1319" s="17"/>
      <c r="G1319" s="17"/>
      <c r="H1319" s="17"/>
      <c r="I1319" s="17"/>
      <c r="J1319" s="17"/>
      <c r="K1319" s="17"/>
      <c r="L1319" s="17"/>
      <c r="M1319" s="36"/>
      <c r="N1319" s="36"/>
      <c r="O1319" s="36"/>
      <c r="P1319" s="36"/>
      <c r="Q1319" s="36"/>
      <c r="R1319" s="36"/>
      <c r="S1319" s="36"/>
    </row>
    <row r="1320" spans="2:19" ht="12.75" customHeight="1">
      <c r="B1320" s="36"/>
      <c r="C1320" s="17"/>
      <c r="D1320" s="17"/>
      <c r="E1320" s="17"/>
      <c r="F1320" s="17"/>
      <c r="G1320" s="17"/>
      <c r="H1320" s="17"/>
      <c r="I1320" s="17"/>
      <c r="J1320" s="17"/>
      <c r="K1320" s="17"/>
      <c r="L1320" s="17"/>
      <c r="M1320" s="36"/>
      <c r="N1320" s="36"/>
      <c r="O1320" s="36"/>
      <c r="P1320" s="36"/>
      <c r="Q1320" s="36"/>
      <c r="R1320" s="36"/>
      <c r="S1320" s="36"/>
    </row>
    <row r="1321" spans="2:19" ht="12.75" customHeight="1">
      <c r="B1321" s="36"/>
      <c r="C1321" s="17"/>
      <c r="D1321" s="17"/>
      <c r="E1321" s="17"/>
      <c r="F1321" s="17"/>
      <c r="G1321" s="17"/>
      <c r="H1321" s="17"/>
      <c r="I1321" s="17"/>
      <c r="J1321" s="17"/>
      <c r="K1321" s="17"/>
      <c r="L1321" s="17"/>
      <c r="M1321" s="36"/>
      <c r="N1321" s="36"/>
      <c r="O1321" s="36"/>
      <c r="P1321" s="36"/>
      <c r="Q1321" s="36"/>
      <c r="R1321" s="36"/>
      <c r="S1321" s="36"/>
    </row>
    <row r="1322" spans="2:19" ht="12.75" customHeight="1">
      <c r="B1322" s="36"/>
      <c r="C1322" s="17"/>
      <c r="D1322" s="17"/>
      <c r="E1322" s="17"/>
      <c r="F1322" s="17"/>
      <c r="G1322" s="17"/>
      <c r="H1322" s="17"/>
      <c r="I1322" s="17"/>
      <c r="J1322" s="17"/>
      <c r="K1322" s="17"/>
      <c r="L1322" s="17"/>
      <c r="M1322" s="36"/>
      <c r="N1322" s="36"/>
      <c r="O1322" s="36"/>
      <c r="P1322" s="36"/>
      <c r="Q1322" s="36"/>
      <c r="R1322" s="36"/>
      <c r="S1322" s="36"/>
    </row>
    <row r="1323" spans="2:19" ht="12.75" customHeight="1">
      <c r="B1323" s="36"/>
      <c r="C1323" s="17"/>
      <c r="D1323" s="17"/>
      <c r="E1323" s="17"/>
      <c r="F1323" s="17"/>
      <c r="G1323" s="17"/>
      <c r="H1323" s="17"/>
      <c r="I1323" s="17"/>
      <c r="J1323" s="17"/>
      <c r="K1323" s="17"/>
      <c r="L1323" s="17"/>
      <c r="M1323" s="36"/>
      <c r="N1323" s="36"/>
      <c r="O1323" s="36"/>
      <c r="P1323" s="36"/>
      <c r="Q1323" s="36"/>
      <c r="R1323" s="36"/>
      <c r="S1323" s="36"/>
    </row>
    <row r="1324" spans="2:19" ht="12.75" customHeight="1">
      <c r="B1324" s="36"/>
      <c r="C1324" s="17"/>
      <c r="D1324" s="17"/>
      <c r="E1324" s="17"/>
      <c r="F1324" s="17"/>
      <c r="G1324" s="17"/>
      <c r="H1324" s="17"/>
      <c r="I1324" s="17"/>
      <c r="J1324" s="17"/>
      <c r="K1324" s="17"/>
      <c r="L1324" s="17"/>
      <c r="M1324" s="36"/>
      <c r="N1324" s="36"/>
      <c r="O1324" s="36"/>
      <c r="P1324" s="36"/>
      <c r="Q1324" s="36"/>
      <c r="R1324" s="36"/>
      <c r="S1324" s="36"/>
    </row>
    <row r="1325" spans="2:19" ht="12.75" customHeight="1">
      <c r="B1325" s="36"/>
      <c r="C1325" s="17"/>
      <c r="D1325" s="17"/>
      <c r="E1325" s="17"/>
      <c r="F1325" s="17"/>
      <c r="G1325" s="17"/>
      <c r="H1325" s="17"/>
      <c r="I1325" s="17"/>
      <c r="J1325" s="17"/>
      <c r="K1325" s="17"/>
      <c r="L1325" s="17"/>
      <c r="M1325" s="36"/>
      <c r="N1325" s="36"/>
      <c r="O1325" s="36"/>
      <c r="P1325" s="36"/>
      <c r="Q1325" s="36"/>
      <c r="R1325" s="36"/>
      <c r="S1325" s="36"/>
    </row>
    <row r="1326" spans="2:19" ht="12.75" customHeight="1">
      <c r="B1326" s="36"/>
      <c r="C1326" s="17"/>
      <c r="D1326" s="17"/>
      <c r="E1326" s="17"/>
      <c r="F1326" s="17"/>
      <c r="G1326" s="17"/>
      <c r="H1326" s="17"/>
      <c r="I1326" s="17"/>
      <c r="J1326" s="17"/>
      <c r="K1326" s="17"/>
      <c r="L1326" s="17"/>
      <c r="M1326" s="36"/>
      <c r="N1326" s="36"/>
      <c r="O1326" s="36"/>
      <c r="P1326" s="36"/>
      <c r="Q1326" s="36"/>
      <c r="R1326" s="36"/>
      <c r="S1326" s="36"/>
    </row>
    <row r="1327" spans="2:19" ht="12.75" customHeight="1">
      <c r="B1327" s="36"/>
      <c r="C1327" s="17"/>
      <c r="D1327" s="17"/>
      <c r="E1327" s="17"/>
      <c r="F1327" s="17"/>
      <c r="G1327" s="17"/>
      <c r="H1327" s="17"/>
      <c r="I1327" s="17"/>
      <c r="J1327" s="17"/>
      <c r="K1327" s="17"/>
      <c r="L1327" s="17"/>
      <c r="M1327" s="36"/>
      <c r="N1327" s="36"/>
      <c r="O1327" s="36"/>
      <c r="P1327" s="36"/>
      <c r="Q1327" s="36"/>
      <c r="R1327" s="36"/>
      <c r="S1327" s="36"/>
    </row>
    <row r="1328" spans="2:19" ht="12.75" customHeight="1">
      <c r="B1328" s="36"/>
      <c r="C1328" s="17"/>
      <c r="D1328" s="17"/>
      <c r="E1328" s="17"/>
      <c r="F1328" s="17"/>
      <c r="G1328" s="17"/>
      <c r="H1328" s="17"/>
      <c r="I1328" s="17"/>
      <c r="J1328" s="17"/>
      <c r="K1328" s="17"/>
      <c r="L1328" s="17"/>
      <c r="M1328" s="36"/>
      <c r="N1328" s="36"/>
      <c r="O1328" s="36"/>
      <c r="P1328" s="36"/>
      <c r="Q1328" s="36"/>
      <c r="R1328" s="36"/>
      <c r="S1328" s="36"/>
    </row>
    <row r="1329" spans="2:19" ht="12.75" customHeight="1">
      <c r="B1329" s="36"/>
      <c r="C1329" s="17"/>
      <c r="D1329" s="17"/>
      <c r="E1329" s="17"/>
      <c r="F1329" s="17"/>
      <c r="G1329" s="17"/>
      <c r="H1329" s="17"/>
      <c r="I1329" s="17"/>
      <c r="J1329" s="17"/>
      <c r="K1329" s="17"/>
      <c r="L1329" s="17"/>
      <c r="M1329" s="36"/>
      <c r="N1329" s="36"/>
      <c r="O1329" s="36"/>
      <c r="P1329" s="36"/>
      <c r="Q1329" s="36"/>
      <c r="R1329" s="36"/>
      <c r="S1329" s="36"/>
    </row>
    <row r="1330" spans="2:19" ht="12.75" customHeight="1">
      <c r="B1330" s="36"/>
      <c r="C1330" s="17"/>
      <c r="D1330" s="17"/>
      <c r="E1330" s="17"/>
      <c r="F1330" s="17"/>
      <c r="G1330" s="17"/>
      <c r="H1330" s="17"/>
      <c r="I1330" s="17"/>
      <c r="J1330" s="17"/>
      <c r="K1330" s="17"/>
      <c r="L1330" s="17"/>
      <c r="M1330" s="36"/>
      <c r="N1330" s="36"/>
      <c r="O1330" s="36"/>
      <c r="P1330" s="36"/>
      <c r="Q1330" s="36"/>
      <c r="R1330" s="36"/>
      <c r="S1330" s="36"/>
    </row>
    <row r="1331" spans="2:19" ht="12.75" customHeight="1">
      <c r="B1331" s="36"/>
      <c r="C1331" s="17"/>
      <c r="D1331" s="17"/>
      <c r="E1331" s="17"/>
      <c r="F1331" s="17"/>
      <c r="G1331" s="17"/>
      <c r="H1331" s="17"/>
      <c r="I1331" s="17"/>
      <c r="J1331" s="17"/>
      <c r="K1331" s="17"/>
      <c r="L1331" s="17"/>
      <c r="M1331" s="36"/>
      <c r="N1331" s="36"/>
      <c r="O1331" s="36"/>
      <c r="P1331" s="36"/>
      <c r="Q1331" s="36"/>
      <c r="R1331" s="36"/>
      <c r="S1331" s="36"/>
    </row>
    <row r="1332" spans="2:19" ht="12.75" customHeight="1">
      <c r="B1332" s="36"/>
      <c r="C1332" s="17"/>
      <c r="D1332" s="17"/>
      <c r="E1332" s="17"/>
      <c r="F1332" s="17"/>
      <c r="G1332" s="17"/>
      <c r="H1332" s="17"/>
      <c r="I1332" s="17"/>
      <c r="J1332" s="17"/>
      <c r="K1332" s="17"/>
      <c r="L1332" s="17"/>
      <c r="M1332" s="36"/>
      <c r="N1332" s="36"/>
      <c r="O1332" s="36"/>
      <c r="P1332" s="36"/>
      <c r="Q1332" s="36"/>
      <c r="R1332" s="36"/>
      <c r="S1332" s="36"/>
    </row>
    <row r="1333" spans="2:19" ht="12.75" customHeight="1">
      <c r="B1333" s="36"/>
      <c r="C1333" s="17"/>
      <c r="D1333" s="17"/>
      <c r="E1333" s="17"/>
      <c r="F1333" s="17"/>
      <c r="G1333" s="17"/>
      <c r="H1333" s="17"/>
      <c r="I1333" s="17"/>
      <c r="J1333" s="17"/>
      <c r="K1333" s="17"/>
      <c r="L1333" s="17"/>
      <c r="M1333" s="36"/>
      <c r="N1333" s="36"/>
      <c r="O1333" s="36"/>
      <c r="P1333" s="36"/>
      <c r="Q1333" s="36"/>
      <c r="R1333" s="36"/>
      <c r="S1333" s="36"/>
    </row>
    <row r="1334" spans="2:19" ht="12.75" customHeight="1">
      <c r="B1334" s="36"/>
      <c r="C1334" s="17"/>
      <c r="D1334" s="17"/>
      <c r="E1334" s="17"/>
      <c r="F1334" s="17"/>
      <c r="G1334" s="17"/>
      <c r="H1334" s="17"/>
      <c r="I1334" s="17"/>
      <c r="J1334" s="17"/>
      <c r="K1334" s="17"/>
      <c r="L1334" s="17"/>
      <c r="M1334" s="36"/>
      <c r="N1334" s="36"/>
      <c r="O1334" s="36"/>
      <c r="P1334" s="36"/>
      <c r="Q1334" s="36"/>
      <c r="R1334" s="36"/>
      <c r="S1334" s="36"/>
    </row>
    <row r="1335" spans="2:19" ht="12.75" customHeight="1">
      <c r="B1335" s="36"/>
      <c r="C1335" s="17"/>
      <c r="D1335" s="17"/>
      <c r="E1335" s="17"/>
      <c r="F1335" s="17"/>
      <c r="G1335" s="17"/>
      <c r="H1335" s="17"/>
      <c r="I1335" s="17"/>
      <c r="J1335" s="17"/>
      <c r="K1335" s="17"/>
      <c r="L1335" s="17"/>
      <c r="M1335" s="36"/>
      <c r="N1335" s="36"/>
      <c r="O1335" s="36"/>
      <c r="P1335" s="36"/>
      <c r="Q1335" s="36"/>
      <c r="R1335" s="36"/>
      <c r="S1335" s="36"/>
    </row>
    <row r="1336" spans="2:19" ht="12.75" customHeight="1">
      <c r="B1336" s="36"/>
      <c r="C1336" s="17"/>
      <c r="D1336" s="17"/>
      <c r="E1336" s="17"/>
      <c r="F1336" s="17"/>
      <c r="G1336" s="17"/>
      <c r="H1336" s="17"/>
      <c r="I1336" s="17"/>
      <c r="J1336" s="17"/>
      <c r="K1336" s="17"/>
      <c r="L1336" s="17"/>
      <c r="M1336" s="36"/>
      <c r="N1336" s="36"/>
      <c r="O1336" s="36"/>
      <c r="P1336" s="36"/>
      <c r="Q1336" s="36"/>
      <c r="R1336" s="36"/>
      <c r="S1336" s="36"/>
    </row>
    <row r="1337" spans="2:19" ht="12.75" customHeight="1">
      <c r="B1337" s="36"/>
      <c r="C1337" s="17"/>
      <c r="D1337" s="17"/>
      <c r="E1337" s="17"/>
      <c r="F1337" s="17"/>
      <c r="G1337" s="17"/>
      <c r="H1337" s="17"/>
      <c r="I1337" s="17"/>
      <c r="J1337" s="17"/>
      <c r="K1337" s="17"/>
      <c r="L1337" s="17"/>
      <c r="M1337" s="36"/>
      <c r="N1337" s="36"/>
      <c r="O1337" s="36"/>
      <c r="P1337" s="36"/>
      <c r="Q1337" s="36"/>
      <c r="R1337" s="36"/>
      <c r="S1337" s="36"/>
    </row>
    <row r="1338" spans="2:19" ht="12.75" customHeight="1">
      <c r="B1338" s="36"/>
      <c r="C1338" s="17"/>
      <c r="D1338" s="17"/>
      <c r="E1338" s="17"/>
      <c r="F1338" s="17"/>
      <c r="G1338" s="17"/>
      <c r="H1338" s="17"/>
      <c r="I1338" s="17"/>
      <c r="J1338" s="17"/>
      <c r="K1338" s="17"/>
      <c r="L1338" s="17"/>
      <c r="M1338" s="36"/>
      <c r="N1338" s="36"/>
      <c r="O1338" s="36"/>
      <c r="P1338" s="36"/>
      <c r="Q1338" s="36"/>
      <c r="R1338" s="36"/>
      <c r="S1338" s="36"/>
    </row>
    <row r="1339" spans="2:19" ht="12.75" customHeight="1">
      <c r="B1339" s="36"/>
      <c r="C1339" s="17"/>
      <c r="D1339" s="17"/>
      <c r="E1339" s="17"/>
      <c r="F1339" s="17"/>
      <c r="G1339" s="17"/>
      <c r="H1339" s="17"/>
      <c r="I1339" s="17"/>
      <c r="J1339" s="17"/>
      <c r="K1339" s="17"/>
      <c r="L1339" s="17"/>
      <c r="M1339" s="36"/>
      <c r="N1339" s="36"/>
      <c r="O1339" s="36"/>
      <c r="P1339" s="36"/>
      <c r="Q1339" s="36"/>
      <c r="R1339" s="36"/>
      <c r="S1339" s="36"/>
    </row>
    <row r="1340" spans="2:19" ht="12.75" customHeight="1">
      <c r="B1340" s="36"/>
      <c r="C1340" s="17"/>
      <c r="D1340" s="17"/>
      <c r="E1340" s="17"/>
      <c r="F1340" s="17"/>
      <c r="G1340" s="17"/>
      <c r="H1340" s="17"/>
      <c r="I1340" s="17"/>
      <c r="J1340" s="17"/>
      <c r="K1340" s="17"/>
      <c r="L1340" s="17"/>
      <c r="M1340" s="36"/>
      <c r="N1340" s="36"/>
      <c r="O1340" s="36"/>
      <c r="P1340" s="36"/>
      <c r="Q1340" s="36"/>
      <c r="R1340" s="36"/>
      <c r="S1340" s="36"/>
    </row>
    <row r="1341" spans="2:19" ht="12.75" customHeight="1">
      <c r="B1341" s="36"/>
      <c r="C1341" s="17"/>
      <c r="D1341" s="17"/>
      <c r="E1341" s="17"/>
      <c r="F1341" s="17"/>
      <c r="G1341" s="17"/>
      <c r="H1341" s="17"/>
      <c r="I1341" s="17"/>
      <c r="J1341" s="17"/>
      <c r="K1341" s="17"/>
      <c r="L1341" s="17"/>
      <c r="M1341" s="36"/>
      <c r="N1341" s="36"/>
      <c r="O1341" s="36"/>
      <c r="P1341" s="36"/>
      <c r="Q1341" s="36"/>
      <c r="R1341" s="36"/>
      <c r="S1341" s="36"/>
    </row>
    <row r="1342" spans="2:19" ht="12.75" customHeight="1">
      <c r="B1342" s="36"/>
      <c r="C1342" s="17"/>
      <c r="D1342" s="17"/>
      <c r="E1342" s="17"/>
      <c r="F1342" s="17"/>
      <c r="G1342" s="17"/>
      <c r="H1342" s="17"/>
      <c r="I1342" s="17"/>
      <c r="J1342" s="17"/>
      <c r="K1342" s="17"/>
      <c r="L1342" s="17"/>
      <c r="M1342" s="36"/>
      <c r="N1342" s="36"/>
      <c r="O1342" s="36"/>
      <c r="P1342" s="36"/>
      <c r="Q1342" s="36"/>
      <c r="R1342" s="36"/>
      <c r="S1342" s="36"/>
    </row>
    <row r="1343" spans="2:19" ht="12.75" customHeight="1">
      <c r="B1343" s="36"/>
      <c r="C1343" s="17"/>
      <c r="D1343" s="17"/>
      <c r="E1343" s="17"/>
      <c r="F1343" s="17"/>
      <c r="G1343" s="17"/>
      <c r="H1343" s="17"/>
      <c r="I1343" s="17"/>
      <c r="J1343" s="17"/>
      <c r="K1343" s="17"/>
      <c r="L1343" s="17"/>
      <c r="M1343" s="36"/>
      <c r="N1343" s="36"/>
      <c r="O1343" s="36"/>
      <c r="P1343" s="36"/>
      <c r="Q1343" s="36"/>
      <c r="R1343" s="36"/>
      <c r="S1343" s="36"/>
    </row>
    <row r="1344" spans="2:19" ht="12.75" customHeight="1">
      <c r="B1344" s="36"/>
      <c r="C1344" s="17"/>
      <c r="D1344" s="17"/>
      <c r="E1344" s="17"/>
      <c r="F1344" s="17"/>
      <c r="G1344" s="17"/>
      <c r="H1344" s="17"/>
      <c r="I1344" s="17"/>
      <c r="J1344" s="17"/>
      <c r="K1344" s="17"/>
      <c r="L1344" s="17"/>
      <c r="M1344" s="36"/>
      <c r="N1344" s="36"/>
      <c r="O1344" s="36"/>
      <c r="P1344" s="36"/>
      <c r="Q1344" s="36"/>
      <c r="R1344" s="36"/>
      <c r="S1344" s="36"/>
    </row>
    <row r="1345" spans="2:19" ht="12.75" customHeight="1">
      <c r="B1345" s="36"/>
      <c r="C1345" s="17"/>
      <c r="D1345" s="17"/>
      <c r="E1345" s="17"/>
      <c r="F1345" s="17"/>
      <c r="G1345" s="17"/>
      <c r="H1345" s="17"/>
      <c r="I1345" s="17"/>
      <c r="J1345" s="17"/>
      <c r="K1345" s="17"/>
      <c r="L1345" s="17"/>
      <c r="M1345" s="36"/>
      <c r="N1345" s="36"/>
      <c r="O1345" s="36"/>
      <c r="P1345" s="36"/>
      <c r="Q1345" s="36"/>
      <c r="R1345" s="36"/>
      <c r="S1345" s="36"/>
    </row>
    <row r="1346" spans="2:19" ht="12.75" customHeight="1">
      <c r="B1346" s="36"/>
      <c r="C1346" s="17"/>
      <c r="D1346" s="17"/>
      <c r="E1346" s="17"/>
      <c r="F1346" s="17"/>
      <c r="G1346" s="17"/>
      <c r="H1346" s="17"/>
      <c r="I1346" s="17"/>
      <c r="J1346" s="17"/>
      <c r="K1346" s="17"/>
      <c r="L1346" s="17"/>
      <c r="M1346" s="36"/>
      <c r="N1346" s="36"/>
      <c r="O1346" s="36"/>
      <c r="P1346" s="36"/>
      <c r="Q1346" s="36"/>
      <c r="R1346" s="36"/>
      <c r="S1346" s="36"/>
    </row>
    <row r="1347" spans="2:19" ht="12.75" customHeight="1">
      <c r="B1347" s="36"/>
      <c r="C1347" s="17"/>
      <c r="D1347" s="17"/>
      <c r="E1347" s="17"/>
      <c r="F1347" s="17"/>
      <c r="G1347" s="17"/>
      <c r="H1347" s="17"/>
      <c r="I1347" s="17"/>
      <c r="J1347" s="17"/>
      <c r="K1347" s="17"/>
      <c r="L1347" s="17"/>
      <c r="M1347" s="36"/>
      <c r="N1347" s="36"/>
      <c r="O1347" s="36"/>
      <c r="P1347" s="36"/>
      <c r="Q1347" s="36"/>
      <c r="R1347" s="36"/>
      <c r="S1347" s="36"/>
    </row>
    <row r="1348" spans="2:19" ht="12.75" customHeight="1">
      <c r="B1348" s="36"/>
      <c r="C1348" s="17"/>
      <c r="D1348" s="17"/>
      <c r="E1348" s="17"/>
      <c r="F1348" s="17"/>
      <c r="G1348" s="17"/>
      <c r="H1348" s="17"/>
      <c r="I1348" s="17"/>
      <c r="J1348" s="17"/>
      <c r="K1348" s="17"/>
      <c r="L1348" s="17"/>
      <c r="M1348" s="36"/>
      <c r="N1348" s="36"/>
      <c r="O1348" s="36"/>
      <c r="P1348" s="36"/>
      <c r="Q1348" s="36"/>
      <c r="R1348" s="36"/>
      <c r="S1348" s="36"/>
    </row>
    <row r="1349" spans="2:19" ht="12.75" customHeight="1">
      <c r="B1349" s="36"/>
      <c r="C1349" s="17"/>
      <c r="D1349" s="17"/>
      <c r="E1349" s="17"/>
      <c r="F1349" s="17"/>
      <c r="G1349" s="17"/>
      <c r="H1349" s="17"/>
      <c r="I1349" s="17"/>
      <c r="J1349" s="17"/>
      <c r="K1349" s="17"/>
      <c r="L1349" s="17"/>
      <c r="M1349" s="36"/>
      <c r="N1349" s="36"/>
      <c r="O1349" s="36"/>
      <c r="P1349" s="36"/>
      <c r="Q1349" s="36"/>
      <c r="R1349" s="36"/>
      <c r="S1349" s="36"/>
    </row>
    <row r="1350" spans="2:19" ht="12.75" customHeight="1">
      <c r="B1350" s="36"/>
      <c r="C1350" s="17"/>
      <c r="D1350" s="17"/>
      <c r="E1350" s="17"/>
      <c r="F1350" s="17"/>
      <c r="G1350" s="17"/>
      <c r="H1350" s="17"/>
      <c r="I1350" s="17"/>
      <c r="J1350" s="17"/>
      <c r="K1350" s="17"/>
      <c r="L1350" s="17"/>
      <c r="M1350" s="36"/>
      <c r="N1350" s="36"/>
      <c r="O1350" s="36"/>
      <c r="P1350" s="36"/>
      <c r="Q1350" s="36"/>
      <c r="R1350" s="36"/>
      <c r="S1350" s="36"/>
    </row>
    <row r="1351" spans="2:19" ht="12.75" customHeight="1">
      <c r="B1351" s="36"/>
      <c r="C1351" s="17"/>
      <c r="D1351" s="17"/>
      <c r="E1351" s="17"/>
      <c r="F1351" s="17"/>
      <c r="G1351" s="17"/>
      <c r="H1351" s="17"/>
      <c r="I1351" s="17"/>
      <c r="J1351" s="17"/>
      <c r="K1351" s="17"/>
      <c r="L1351" s="17"/>
      <c r="M1351" s="36"/>
      <c r="N1351" s="36"/>
      <c r="O1351" s="36"/>
      <c r="P1351" s="36"/>
      <c r="Q1351" s="36"/>
      <c r="R1351" s="36"/>
      <c r="S1351" s="36"/>
    </row>
    <row r="1352" spans="2:19">
      <c r="B1352" s="36"/>
      <c r="C1352" s="17"/>
      <c r="D1352" s="17"/>
      <c r="E1352" s="17"/>
      <c r="F1352" s="17"/>
      <c r="G1352" s="17"/>
      <c r="H1352" s="17"/>
      <c r="I1352" s="17"/>
      <c r="J1352" s="17"/>
      <c r="K1352" s="17"/>
      <c r="L1352" s="17"/>
      <c r="M1352" s="36"/>
      <c r="N1352" s="36"/>
      <c r="O1352" s="36"/>
      <c r="P1352" s="36"/>
      <c r="Q1352" s="36"/>
      <c r="R1352" s="36"/>
      <c r="S1352" s="36"/>
    </row>
    <row r="1353" spans="2:19">
      <c r="B1353" s="36"/>
      <c r="C1353" s="17"/>
      <c r="D1353" s="17"/>
      <c r="E1353" s="17"/>
      <c r="F1353" s="17"/>
      <c r="G1353" s="17"/>
      <c r="H1353" s="17"/>
      <c r="I1353" s="17"/>
      <c r="J1353" s="17"/>
      <c r="K1353" s="17"/>
      <c r="L1353" s="17"/>
      <c r="M1353" s="36"/>
      <c r="N1353" s="36"/>
      <c r="O1353" s="36"/>
      <c r="P1353" s="36"/>
      <c r="Q1353" s="36"/>
      <c r="R1353" s="36"/>
      <c r="S1353" s="36"/>
    </row>
    <row r="1354" spans="2:19">
      <c r="B1354" s="36"/>
      <c r="C1354" s="17"/>
      <c r="D1354" s="17"/>
      <c r="E1354" s="17"/>
      <c r="F1354" s="17"/>
      <c r="G1354" s="17"/>
      <c r="H1354" s="17"/>
      <c r="I1354" s="17"/>
      <c r="J1354" s="17"/>
      <c r="K1354" s="17"/>
      <c r="L1354" s="17"/>
      <c r="M1354" s="36"/>
      <c r="N1354" s="36"/>
      <c r="O1354" s="36"/>
      <c r="P1354" s="36"/>
      <c r="Q1354" s="36"/>
      <c r="R1354" s="36"/>
      <c r="S1354" s="36"/>
    </row>
    <row r="1355" spans="2:19">
      <c r="B1355" s="36"/>
      <c r="C1355" s="17"/>
      <c r="D1355" s="17"/>
      <c r="E1355" s="17"/>
      <c r="F1355" s="17"/>
      <c r="G1355" s="17"/>
      <c r="H1355" s="17"/>
      <c r="I1355" s="17"/>
      <c r="J1355" s="17"/>
      <c r="K1355" s="17"/>
      <c r="L1355" s="17"/>
      <c r="M1355" s="36"/>
      <c r="N1355" s="36"/>
      <c r="O1355" s="36"/>
      <c r="P1355" s="36"/>
      <c r="Q1355" s="36"/>
      <c r="R1355" s="36"/>
      <c r="S1355" s="36"/>
    </row>
    <row r="1356" spans="2:19">
      <c r="B1356" s="36"/>
      <c r="C1356" s="17"/>
      <c r="D1356" s="17"/>
      <c r="E1356" s="17"/>
      <c r="F1356" s="17"/>
      <c r="G1356" s="17"/>
      <c r="H1356" s="17"/>
      <c r="I1356" s="17"/>
      <c r="J1356" s="17"/>
      <c r="K1356" s="17"/>
      <c r="L1356" s="17"/>
      <c r="M1356" s="36"/>
      <c r="N1356" s="36"/>
      <c r="O1356" s="36"/>
      <c r="P1356" s="36"/>
      <c r="Q1356" s="36"/>
      <c r="R1356" s="36"/>
      <c r="S1356" s="36"/>
    </row>
    <row r="1357" spans="2:19">
      <c r="B1357" s="36"/>
      <c r="C1357" s="17"/>
      <c r="D1357" s="17"/>
      <c r="E1357" s="17"/>
      <c r="F1357" s="17"/>
      <c r="G1357" s="17"/>
      <c r="H1357" s="17"/>
      <c r="I1357" s="17"/>
      <c r="J1357" s="17"/>
      <c r="K1357" s="17"/>
      <c r="L1357" s="17"/>
      <c r="M1357" s="36"/>
      <c r="N1357" s="36"/>
      <c r="O1357" s="36"/>
      <c r="P1357" s="36"/>
      <c r="Q1357" s="36"/>
      <c r="R1357" s="36"/>
      <c r="S1357" s="36"/>
    </row>
    <row r="1358" spans="2:19">
      <c r="B1358" s="36"/>
      <c r="C1358" s="17"/>
      <c r="D1358" s="17"/>
      <c r="E1358" s="17"/>
      <c r="F1358" s="17"/>
      <c r="G1358" s="17"/>
      <c r="H1358" s="17"/>
      <c r="I1358" s="17"/>
      <c r="J1358" s="17"/>
      <c r="K1358" s="17"/>
      <c r="L1358" s="17"/>
      <c r="M1358" s="36"/>
      <c r="N1358" s="36"/>
      <c r="O1358" s="36"/>
      <c r="P1358" s="36"/>
      <c r="Q1358" s="36"/>
      <c r="R1358" s="36"/>
      <c r="S1358" s="36"/>
    </row>
    <row r="1359" spans="2:19">
      <c r="B1359" s="36"/>
      <c r="C1359" s="17"/>
      <c r="D1359" s="17"/>
      <c r="E1359" s="17"/>
      <c r="F1359" s="17"/>
      <c r="G1359" s="17"/>
      <c r="H1359" s="17"/>
      <c r="I1359" s="17"/>
      <c r="J1359" s="17"/>
      <c r="K1359" s="17"/>
      <c r="L1359" s="17"/>
      <c r="M1359" s="36"/>
      <c r="N1359" s="36"/>
      <c r="O1359" s="36"/>
      <c r="P1359" s="36"/>
      <c r="Q1359" s="36"/>
      <c r="R1359" s="36"/>
      <c r="S1359" s="36"/>
    </row>
    <row r="1360" spans="2:19">
      <c r="B1360" s="36"/>
      <c r="C1360" s="17"/>
      <c r="D1360" s="17"/>
      <c r="E1360" s="17"/>
      <c r="F1360" s="17"/>
      <c r="G1360" s="17"/>
      <c r="H1360" s="17"/>
      <c r="I1360" s="17"/>
      <c r="J1360" s="17"/>
      <c r="K1360" s="17"/>
      <c r="L1360" s="17"/>
      <c r="M1360" s="36"/>
      <c r="N1360" s="36"/>
      <c r="O1360" s="36"/>
      <c r="P1360" s="36"/>
      <c r="Q1360" s="36"/>
      <c r="R1360" s="36"/>
      <c r="S1360" s="36"/>
    </row>
    <row r="1361" spans="2:19">
      <c r="B1361" s="36"/>
      <c r="C1361" s="17"/>
      <c r="D1361" s="17"/>
      <c r="E1361" s="17"/>
      <c r="F1361" s="17"/>
      <c r="G1361" s="17"/>
      <c r="H1361" s="17"/>
      <c r="I1361" s="17"/>
      <c r="J1361" s="17"/>
      <c r="K1361" s="17"/>
      <c r="L1361" s="17"/>
      <c r="M1361" s="36"/>
      <c r="N1361" s="36"/>
      <c r="O1361" s="36"/>
      <c r="P1361" s="36"/>
      <c r="Q1361" s="36"/>
      <c r="R1361" s="36"/>
      <c r="S1361" s="36"/>
    </row>
    <row r="1362" spans="2:19">
      <c r="B1362" s="36"/>
      <c r="C1362" s="17"/>
      <c r="D1362" s="17"/>
      <c r="E1362" s="17"/>
      <c r="F1362" s="17"/>
      <c r="G1362" s="17"/>
      <c r="H1362" s="17"/>
      <c r="I1362" s="17"/>
      <c r="J1362" s="17"/>
      <c r="K1362" s="17"/>
      <c r="L1362" s="17"/>
      <c r="M1362" s="36"/>
      <c r="N1362" s="36"/>
      <c r="O1362" s="36"/>
      <c r="P1362" s="36"/>
      <c r="Q1362" s="36"/>
      <c r="R1362" s="36"/>
      <c r="S1362" s="36"/>
    </row>
    <row r="1363" spans="2:19">
      <c r="B1363" s="36"/>
      <c r="C1363" s="17"/>
      <c r="D1363" s="17"/>
      <c r="E1363" s="17"/>
      <c r="F1363" s="17"/>
      <c r="G1363" s="17"/>
      <c r="H1363" s="17"/>
      <c r="I1363" s="17"/>
      <c r="J1363" s="17"/>
      <c r="K1363" s="17"/>
      <c r="L1363" s="17"/>
      <c r="M1363" s="36"/>
      <c r="N1363" s="36"/>
      <c r="O1363" s="36"/>
      <c r="P1363" s="36"/>
      <c r="Q1363" s="36"/>
      <c r="R1363" s="36"/>
      <c r="S1363" s="36"/>
    </row>
    <row r="1364" spans="2:19">
      <c r="B1364" s="36"/>
      <c r="C1364" s="17"/>
      <c r="D1364" s="17"/>
      <c r="E1364" s="17"/>
      <c r="F1364" s="17"/>
      <c r="G1364" s="17"/>
      <c r="H1364" s="17"/>
      <c r="I1364" s="17"/>
      <c r="J1364" s="17"/>
      <c r="K1364" s="17"/>
      <c r="L1364" s="17"/>
      <c r="M1364" s="36"/>
      <c r="N1364" s="36"/>
      <c r="O1364" s="36"/>
      <c r="P1364" s="36"/>
      <c r="Q1364" s="36"/>
      <c r="R1364" s="36"/>
      <c r="S1364" s="36"/>
    </row>
    <row r="1365" spans="2:19">
      <c r="B1365" s="36"/>
      <c r="C1365" s="17"/>
      <c r="D1365" s="17"/>
      <c r="E1365" s="17"/>
      <c r="F1365" s="17"/>
      <c r="G1365" s="17"/>
      <c r="H1365" s="17"/>
      <c r="I1365" s="17"/>
      <c r="J1365" s="17"/>
      <c r="K1365" s="17"/>
      <c r="L1365" s="17"/>
      <c r="M1365" s="36"/>
      <c r="N1365" s="36"/>
      <c r="O1365" s="36"/>
      <c r="P1365" s="36"/>
      <c r="Q1365" s="36"/>
      <c r="R1365" s="36"/>
      <c r="S1365" s="36"/>
    </row>
    <row r="1366" spans="2:19">
      <c r="B1366" s="36"/>
      <c r="C1366" s="17"/>
      <c r="D1366" s="17"/>
      <c r="E1366" s="17"/>
      <c r="F1366" s="17"/>
      <c r="G1366" s="17"/>
      <c r="H1366" s="17"/>
      <c r="I1366" s="17"/>
      <c r="J1366" s="17"/>
      <c r="K1366" s="17"/>
      <c r="L1366" s="17"/>
      <c r="M1366" s="36"/>
      <c r="N1366" s="36"/>
      <c r="O1366" s="36"/>
      <c r="P1366" s="36"/>
      <c r="Q1366" s="36"/>
      <c r="R1366" s="36"/>
      <c r="S1366" s="36"/>
    </row>
    <row r="1367" spans="2:19">
      <c r="B1367" s="36"/>
      <c r="C1367" s="17"/>
      <c r="D1367" s="17"/>
      <c r="E1367" s="17"/>
      <c r="F1367" s="17"/>
      <c r="G1367" s="17"/>
      <c r="H1367" s="17"/>
      <c r="I1367" s="17"/>
      <c r="J1367" s="17"/>
      <c r="K1367" s="17"/>
      <c r="L1367" s="17"/>
      <c r="M1367" s="36"/>
      <c r="N1367" s="36"/>
      <c r="O1367" s="36"/>
      <c r="P1367" s="36"/>
      <c r="Q1367" s="36"/>
      <c r="R1367" s="36"/>
      <c r="S1367" s="36"/>
    </row>
    <row r="1368" spans="2:19">
      <c r="B1368" s="36"/>
      <c r="C1368" s="17"/>
      <c r="D1368" s="17"/>
      <c r="E1368" s="17"/>
      <c r="F1368" s="17"/>
      <c r="G1368" s="17"/>
      <c r="H1368" s="17"/>
      <c r="I1368" s="17"/>
      <c r="J1368" s="17"/>
      <c r="K1368" s="17"/>
      <c r="L1368" s="17"/>
      <c r="M1368" s="36"/>
      <c r="N1368" s="36"/>
      <c r="O1368" s="36"/>
      <c r="P1368" s="36"/>
      <c r="Q1368" s="36"/>
      <c r="R1368" s="36"/>
      <c r="S1368" s="36"/>
    </row>
    <row r="1369" spans="2:19">
      <c r="B1369" s="36"/>
      <c r="C1369" s="17"/>
      <c r="D1369" s="17"/>
      <c r="E1369" s="17"/>
      <c r="F1369" s="17"/>
      <c r="G1369" s="17"/>
      <c r="H1369" s="17"/>
      <c r="I1369" s="17"/>
      <c r="J1369" s="17"/>
      <c r="K1369" s="17"/>
      <c r="L1369" s="17"/>
      <c r="M1369" s="36"/>
      <c r="N1369" s="36"/>
      <c r="O1369" s="36"/>
      <c r="P1369" s="36"/>
      <c r="Q1369" s="36"/>
      <c r="R1369" s="36"/>
      <c r="S1369" s="36"/>
    </row>
    <row r="1370" spans="2:19">
      <c r="B1370" s="36"/>
      <c r="C1370" s="17"/>
      <c r="D1370" s="17"/>
      <c r="E1370" s="17"/>
      <c r="F1370" s="17"/>
      <c r="G1370" s="17"/>
      <c r="H1370" s="17"/>
      <c r="I1370" s="17"/>
      <c r="J1370" s="17"/>
      <c r="K1370" s="17"/>
      <c r="L1370" s="17"/>
      <c r="M1370" s="36"/>
      <c r="N1370" s="36"/>
      <c r="O1370" s="36"/>
      <c r="P1370" s="36"/>
      <c r="Q1370" s="36"/>
      <c r="R1370" s="36"/>
      <c r="S1370" s="36"/>
    </row>
    <row r="1371" spans="2:19">
      <c r="B1371" s="36"/>
      <c r="C1371" s="17"/>
      <c r="D1371" s="17"/>
      <c r="E1371" s="17"/>
      <c r="F1371" s="17"/>
      <c r="G1371" s="17"/>
      <c r="H1371" s="17"/>
      <c r="I1371" s="17"/>
      <c r="J1371" s="17"/>
      <c r="K1371" s="17"/>
      <c r="L1371" s="17"/>
      <c r="M1371" s="36"/>
      <c r="N1371" s="36"/>
      <c r="O1371" s="36"/>
      <c r="P1371" s="36"/>
      <c r="Q1371" s="36"/>
      <c r="R1371" s="36"/>
      <c r="S1371" s="36"/>
    </row>
    <row r="1372" spans="2:19">
      <c r="B1372" s="36"/>
      <c r="C1372" s="17"/>
      <c r="D1372" s="17"/>
      <c r="E1372" s="17"/>
      <c r="F1372" s="17"/>
      <c r="G1372" s="17"/>
      <c r="H1372" s="17"/>
      <c r="I1372" s="17"/>
      <c r="J1372" s="17"/>
      <c r="K1372" s="17"/>
      <c r="L1372" s="17"/>
      <c r="M1372" s="36"/>
      <c r="N1372" s="36"/>
      <c r="O1372" s="36"/>
      <c r="P1372" s="36"/>
      <c r="Q1372" s="36"/>
      <c r="R1372" s="36"/>
      <c r="S1372" s="36"/>
    </row>
    <row r="1373" spans="2:19">
      <c r="B1373" s="36"/>
      <c r="C1373" s="17"/>
      <c r="D1373" s="17"/>
      <c r="E1373" s="17"/>
      <c r="F1373" s="17"/>
      <c r="G1373" s="17"/>
      <c r="H1373" s="17"/>
      <c r="I1373" s="17"/>
      <c r="J1373" s="17"/>
      <c r="K1373" s="17"/>
      <c r="L1373" s="17"/>
      <c r="M1373" s="36"/>
      <c r="N1373" s="36"/>
      <c r="O1373" s="36"/>
      <c r="P1373" s="36"/>
      <c r="Q1373" s="36"/>
      <c r="R1373" s="36"/>
      <c r="S1373" s="36"/>
    </row>
    <row r="1374" spans="2:19">
      <c r="B1374" s="36"/>
      <c r="C1374" s="17"/>
      <c r="D1374" s="17"/>
      <c r="E1374" s="17"/>
      <c r="F1374" s="17"/>
      <c r="G1374" s="17"/>
      <c r="H1374" s="17"/>
      <c r="I1374" s="17"/>
      <c r="J1374" s="17"/>
      <c r="K1374" s="17"/>
      <c r="L1374" s="17"/>
      <c r="M1374" s="36"/>
      <c r="N1374" s="36"/>
      <c r="O1374" s="36"/>
      <c r="P1374" s="36"/>
      <c r="Q1374" s="36"/>
      <c r="R1374" s="36"/>
      <c r="S1374" s="36"/>
    </row>
    <row r="1375" spans="2:19">
      <c r="B1375" s="36"/>
      <c r="C1375" s="17"/>
      <c r="D1375" s="17"/>
      <c r="E1375" s="17"/>
      <c r="F1375" s="17"/>
      <c r="G1375" s="17"/>
      <c r="H1375" s="17"/>
      <c r="I1375" s="17"/>
      <c r="J1375" s="17"/>
      <c r="K1375" s="17"/>
      <c r="L1375" s="17"/>
      <c r="M1375" s="36"/>
      <c r="N1375" s="36"/>
      <c r="O1375" s="36"/>
      <c r="P1375" s="36"/>
      <c r="Q1375" s="36"/>
      <c r="R1375" s="36"/>
      <c r="S1375" s="36"/>
    </row>
    <row r="1376" spans="2:19">
      <c r="B1376" s="36"/>
      <c r="C1376" s="17"/>
      <c r="D1376" s="17"/>
      <c r="E1376" s="17"/>
      <c r="F1376" s="17"/>
      <c r="G1376" s="17"/>
      <c r="H1376" s="17"/>
      <c r="I1376" s="17"/>
      <c r="J1376" s="17"/>
      <c r="K1376" s="17"/>
      <c r="L1376" s="17"/>
      <c r="M1376" s="36"/>
      <c r="N1376" s="36"/>
      <c r="O1376" s="36"/>
      <c r="P1376" s="36"/>
      <c r="Q1376" s="36"/>
      <c r="R1376" s="36"/>
      <c r="S1376" s="36"/>
    </row>
    <row r="1377" spans="2:19">
      <c r="B1377" s="36"/>
      <c r="C1377" s="17"/>
      <c r="D1377" s="17"/>
      <c r="E1377" s="17"/>
      <c r="F1377" s="17"/>
      <c r="G1377" s="17"/>
      <c r="H1377" s="17"/>
      <c r="I1377" s="17"/>
      <c r="J1377" s="17"/>
      <c r="K1377" s="17"/>
      <c r="L1377" s="17"/>
      <c r="M1377" s="36"/>
      <c r="N1377" s="36"/>
      <c r="O1377" s="36"/>
      <c r="P1377" s="36"/>
      <c r="Q1377" s="36"/>
      <c r="R1377" s="36"/>
      <c r="S1377" s="36"/>
    </row>
    <row r="1378" spans="2:19">
      <c r="B1378" s="36"/>
      <c r="C1378" s="17"/>
      <c r="D1378" s="17"/>
      <c r="E1378" s="17"/>
      <c r="F1378" s="17"/>
      <c r="G1378" s="17"/>
      <c r="H1378" s="17"/>
      <c r="I1378" s="17"/>
      <c r="J1378" s="17"/>
      <c r="K1378" s="17"/>
      <c r="L1378" s="17"/>
      <c r="M1378" s="36"/>
      <c r="N1378" s="36"/>
      <c r="O1378" s="36"/>
      <c r="P1378" s="36"/>
      <c r="Q1378" s="36"/>
      <c r="R1378" s="36"/>
      <c r="S1378" s="36"/>
    </row>
    <row r="1379" spans="2:19">
      <c r="B1379" s="36"/>
      <c r="C1379" s="17"/>
      <c r="D1379" s="17"/>
      <c r="E1379" s="17"/>
      <c r="F1379" s="17"/>
      <c r="G1379" s="17"/>
      <c r="H1379" s="17"/>
      <c r="I1379" s="17"/>
      <c r="J1379" s="17"/>
      <c r="K1379" s="17"/>
      <c r="L1379" s="17"/>
      <c r="M1379" s="36"/>
      <c r="N1379" s="36"/>
      <c r="O1379" s="36"/>
      <c r="P1379" s="36"/>
      <c r="Q1379" s="36"/>
      <c r="R1379" s="36"/>
      <c r="S1379" s="36"/>
    </row>
    <row r="1380" spans="2:19">
      <c r="B1380" s="36"/>
      <c r="C1380" s="17"/>
      <c r="D1380" s="17"/>
      <c r="E1380" s="17"/>
      <c r="F1380" s="17"/>
      <c r="G1380" s="17"/>
      <c r="H1380" s="17"/>
      <c r="I1380" s="17"/>
      <c r="J1380" s="17"/>
      <c r="K1380" s="17"/>
      <c r="L1380" s="17"/>
      <c r="M1380" s="36"/>
      <c r="N1380" s="36"/>
      <c r="O1380" s="36"/>
      <c r="P1380" s="36"/>
      <c r="Q1380" s="36"/>
      <c r="R1380" s="36"/>
      <c r="S1380" s="36"/>
    </row>
    <row r="1381" spans="2:19">
      <c r="B1381" s="36"/>
      <c r="C1381" s="17"/>
      <c r="D1381" s="17"/>
      <c r="E1381" s="17"/>
      <c r="F1381" s="17"/>
      <c r="G1381" s="17"/>
      <c r="H1381" s="17"/>
      <c r="I1381" s="17"/>
      <c r="J1381" s="17"/>
      <c r="K1381" s="17"/>
      <c r="L1381" s="17"/>
      <c r="M1381" s="36"/>
      <c r="N1381" s="36"/>
      <c r="O1381" s="36"/>
      <c r="P1381" s="36"/>
      <c r="Q1381" s="36"/>
      <c r="R1381" s="36"/>
      <c r="S1381" s="36"/>
    </row>
    <row r="1382" spans="2:19">
      <c r="B1382" s="36"/>
      <c r="C1382" s="17"/>
      <c r="D1382" s="17"/>
      <c r="E1382" s="17"/>
      <c r="F1382" s="17"/>
      <c r="G1382" s="17"/>
      <c r="H1382" s="17"/>
      <c r="I1382" s="17"/>
      <c r="J1382" s="17"/>
      <c r="K1382" s="17"/>
      <c r="L1382" s="17"/>
      <c r="M1382" s="36"/>
      <c r="N1382" s="36"/>
      <c r="O1382" s="36"/>
      <c r="P1382" s="36"/>
      <c r="Q1382" s="36"/>
      <c r="R1382" s="36"/>
      <c r="S1382" s="36"/>
    </row>
    <row r="1383" spans="2:19">
      <c r="B1383" s="36"/>
      <c r="C1383" s="17"/>
      <c r="D1383" s="17"/>
      <c r="E1383" s="17"/>
      <c r="F1383" s="17"/>
      <c r="G1383" s="17"/>
      <c r="H1383" s="17"/>
      <c r="I1383" s="17"/>
      <c r="J1383" s="17"/>
      <c r="K1383" s="17"/>
      <c r="L1383" s="17"/>
      <c r="M1383" s="36"/>
      <c r="N1383" s="36"/>
      <c r="O1383" s="36"/>
      <c r="P1383" s="36"/>
      <c r="Q1383" s="36"/>
      <c r="R1383" s="36"/>
      <c r="S1383" s="36"/>
    </row>
  </sheetData>
  <sheetProtection algorithmName="SHA-512" hashValue="HgBA8/ksNPU25KxXvANeXV8qWPv24TPlMcmZ6tqWqOs+EjCdUfCIBZOEDq4m0lZg31vAgSpgCGrG2zI0YsDr6w==" saltValue="puYGirGRX3YoZ/pRZHGUUQ==" spinCount="100000" sheet="1" objects="1" scenarios="1"/>
  <mergeCells count="10">
    <mergeCell ref="D266:K266"/>
    <mergeCell ref="D23:K23"/>
    <mergeCell ref="D211:F211"/>
    <mergeCell ref="D2:K2"/>
    <mergeCell ref="D14:K14"/>
    <mergeCell ref="D205:F205"/>
    <mergeCell ref="D114:F114"/>
    <mergeCell ref="D139:F139"/>
    <mergeCell ref="D241:K241"/>
    <mergeCell ref="D16:K16"/>
  </mergeCells>
  <hyperlinks>
    <hyperlink ref="D6" location="arribaINVERSIONES" tooltip="Ir a INVERSIONES" display="1- Inversiones" xr:uid="{00000000-0004-0000-0100-000000000000}"/>
    <hyperlink ref="D8" location="arribaFINAN" tooltip="Ir a FINANCIACIÓN" display="2- Financiación" xr:uid="{00000000-0004-0000-0100-000001000000}"/>
    <hyperlink ref="D10" location="arribaGASTOS" tooltip="Ir a GASTOS" display="    3- Gastos operativos" xr:uid="{00000000-0004-0000-0100-000002000000}"/>
    <hyperlink ref="D12" location="arriba4" tooltip="Ir a VENTAS" display="    4- Ventas" xr:uid="{00000000-0004-0000-0100-000003000000}"/>
    <hyperlink ref="H6" location="arribaRESULTADOS" tooltip="Ir a RESULTADOS" display="    PG- Resultados" xr:uid="{00000000-0004-0000-0100-000004000000}"/>
    <hyperlink ref="H8" location="arribaTESORERIA" tooltip="Ir a CASH FLOW" display="    CF- Tesoreria" xr:uid="{00000000-0004-0000-0100-000005000000}"/>
    <hyperlink ref="H10" location="arribaBAL" tooltip="Ir a  BALANCES" display="    BL- Balances" xr:uid="{00000000-0004-0000-0100-000006000000}"/>
  </hyperlinks>
  <printOptions horizontalCentered="1" verticalCentered="1"/>
  <pageMargins left="0.78740157480314965" right="0.78740157480314965" top="0.98425196850393704" bottom="0.98425196850393704" header="0" footer="0"/>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249977111117893"/>
    <pageSetUpPr autoPageBreaks="0" fitToPage="1"/>
  </sheetPr>
  <dimension ref="A1:BM738"/>
  <sheetViews>
    <sheetView showGridLines="0" showRowColHeaders="0" showZeros="0" showOutlineSymbols="0" topLeftCell="B1" zoomScaleNormal="100" workbookViewId="0">
      <pane xSplit="3" ySplit="6" topLeftCell="E7" activePane="bottomRight" state="frozen"/>
      <selection activeCell="F64" sqref="F64"/>
      <selection pane="topRight" activeCell="F64" sqref="F64"/>
      <selection pane="bottomLeft" activeCell="F64" sqref="F64"/>
      <selection pane="bottomRight" activeCell="A7" sqref="A7:A101"/>
    </sheetView>
  </sheetViews>
  <sheetFormatPr baseColWidth="10" defaultColWidth="11.44140625" defaultRowHeight="13.2"/>
  <cols>
    <col min="1" max="1" width="11.44140625" style="3" hidden="1" customWidth="1"/>
    <col min="2" max="2" width="1.6640625" style="36" customWidth="1"/>
    <col min="3" max="3" width="2.44140625" style="17" customWidth="1"/>
    <col min="4" max="4" width="28.33203125" style="17" customWidth="1"/>
    <col min="5" max="5" width="0.88671875" style="17" customWidth="1"/>
    <col min="6" max="6" width="12.6640625" style="17" customWidth="1"/>
    <col min="7" max="7" width="0.88671875" style="17" customWidth="1"/>
    <col min="8" max="13" width="12.6640625" style="17" customWidth="1"/>
    <col min="14" max="14" width="0.88671875" style="17" customWidth="1"/>
    <col min="15" max="15" width="5.6640625" style="17" customWidth="1"/>
    <col min="16" max="16" width="2.44140625" style="17" customWidth="1"/>
    <col min="17" max="19" width="11.109375" style="36" customWidth="1"/>
    <col min="20" max="20" width="5" style="16" hidden="1" customWidth="1"/>
    <col min="21" max="21" width="11.109375" style="16" customWidth="1"/>
    <col min="22" max="22" width="2.5546875" style="16" customWidth="1"/>
    <col min="23" max="25" width="11.109375" style="36" customWidth="1"/>
    <col min="26" max="26" width="12.33203125" style="36" customWidth="1"/>
    <col min="27" max="34" width="11.44140625" style="36"/>
    <col min="35" max="35" width="3.6640625" style="36" customWidth="1"/>
    <col min="36" max="39" width="0" style="36" hidden="1" customWidth="1"/>
    <col min="40" max="40" width="4.109375" style="36" customWidth="1"/>
    <col min="41" max="45" width="11.44140625" style="36"/>
    <col min="46" max="65" width="11.44140625" style="3"/>
    <col min="66" max="16384" width="11.44140625" style="1"/>
  </cols>
  <sheetData>
    <row r="1" spans="1:65" s="3" customFormat="1" ht="5.0999999999999996" customHeight="1" thickBot="1">
      <c r="B1" s="36"/>
      <c r="C1" s="626"/>
      <c r="D1" s="626"/>
      <c r="E1" s="626"/>
      <c r="F1" s="626"/>
      <c r="G1" s="626"/>
      <c r="H1" s="626"/>
      <c r="I1" s="626"/>
      <c r="J1" s="626"/>
      <c r="K1" s="626"/>
      <c r="L1" s="626"/>
      <c r="M1" s="626"/>
      <c r="N1" s="626"/>
      <c r="O1" s="626"/>
      <c r="P1" s="626"/>
      <c r="Q1" s="36"/>
      <c r="R1" s="36"/>
      <c r="S1" s="36"/>
      <c r="T1" s="16"/>
      <c r="U1" s="16"/>
      <c r="V1" s="16"/>
      <c r="W1" s="36"/>
      <c r="X1" s="36"/>
      <c r="Y1" s="36"/>
      <c r="Z1" s="36"/>
      <c r="AA1" s="36"/>
      <c r="AB1" s="36"/>
      <c r="AC1" s="36"/>
      <c r="AD1" s="36"/>
      <c r="AE1" s="16"/>
      <c r="AF1" s="16"/>
      <c r="AG1" s="16"/>
      <c r="AH1" s="16"/>
      <c r="AI1" s="16"/>
      <c r="AJ1" s="16"/>
      <c r="AK1" s="16"/>
      <c r="AL1" s="16"/>
      <c r="AM1" s="16"/>
      <c r="AN1" s="16"/>
      <c r="AO1" s="16"/>
      <c r="AP1" s="16"/>
      <c r="AQ1" s="16"/>
      <c r="AR1" s="16"/>
      <c r="AS1" s="16"/>
      <c r="AT1" s="116"/>
      <c r="AU1" s="116"/>
      <c r="AV1" s="116"/>
      <c r="AW1" s="116"/>
      <c r="AX1" s="116"/>
      <c r="AY1" s="116"/>
      <c r="AZ1" s="116"/>
      <c r="BA1" s="116"/>
      <c r="BB1" s="116"/>
      <c r="BC1" s="116"/>
      <c r="BD1" s="116"/>
      <c r="BE1" s="116"/>
      <c r="BF1" s="116"/>
      <c r="BG1" s="116"/>
      <c r="BH1" s="116"/>
      <c r="BI1" s="116"/>
      <c r="BJ1" s="116"/>
      <c r="BK1" s="117"/>
    </row>
    <row r="2" spans="1:65" ht="24.75" customHeight="1" thickTop="1" thickBot="1">
      <c r="C2" s="41"/>
      <c r="D2" s="855" t="s">
        <v>436</v>
      </c>
      <c r="E2" s="854"/>
      <c r="F2" s="1133" t="s">
        <v>435</v>
      </c>
      <c r="G2" s="1133"/>
      <c r="H2" s="1133"/>
      <c r="I2" s="1133"/>
      <c r="J2" s="1133"/>
      <c r="K2" s="1133"/>
      <c r="L2" s="1133"/>
      <c r="M2" s="42"/>
      <c r="N2" s="42"/>
      <c r="O2" s="42"/>
      <c r="P2" s="43"/>
      <c r="Q2" s="1062"/>
      <c r="R2" s="1062"/>
      <c r="S2" s="1062"/>
      <c r="T2" s="915"/>
      <c r="U2" s="915"/>
      <c r="V2" s="915"/>
      <c r="W2" s="1062"/>
      <c r="X2" s="1062"/>
      <c r="AE2" s="16"/>
      <c r="AF2" s="16"/>
      <c r="AG2" s="16"/>
      <c r="AH2" s="16"/>
      <c r="AI2" s="16"/>
      <c r="AJ2" s="16"/>
      <c r="AK2" s="16"/>
      <c r="AL2" s="16"/>
      <c r="AM2" s="16"/>
      <c r="AN2" s="16"/>
      <c r="AO2" s="16"/>
      <c r="AP2" s="16"/>
      <c r="AQ2" s="16"/>
      <c r="AR2" s="16"/>
      <c r="AS2" s="16"/>
      <c r="AT2" s="116"/>
      <c r="AU2" s="116"/>
      <c r="AV2" s="116"/>
      <c r="AW2" s="116"/>
      <c r="AX2" s="116"/>
      <c r="AY2" s="116"/>
      <c r="AZ2" s="116"/>
      <c r="BA2" s="116"/>
      <c r="BB2" s="116"/>
      <c r="BC2" s="116"/>
      <c r="BD2" s="116"/>
      <c r="BE2" s="116"/>
      <c r="BF2" s="116"/>
      <c r="BG2" s="116"/>
      <c r="BH2" s="116"/>
      <c r="BI2" s="116"/>
      <c r="BJ2" s="116"/>
      <c r="BK2" s="117"/>
    </row>
    <row r="3" spans="1:65" s="17" customFormat="1" ht="5.0999999999999996" customHeight="1" thickTop="1">
      <c r="A3" s="36"/>
      <c r="B3" s="36"/>
      <c r="C3" s="44"/>
      <c r="D3" s="39"/>
      <c r="E3" s="45"/>
      <c r="F3" s="46"/>
      <c r="G3" s="47"/>
      <c r="H3" s="48"/>
      <c r="I3" s="48"/>
      <c r="J3" s="48"/>
      <c r="K3" s="48"/>
      <c r="L3" s="48"/>
      <c r="M3" s="48"/>
      <c r="N3" s="48"/>
      <c r="O3" s="48"/>
      <c r="P3" s="49"/>
      <c r="Q3" s="1062"/>
      <c r="R3" s="1062"/>
      <c r="S3" s="1062"/>
      <c r="T3" s="915"/>
      <c r="U3" s="915"/>
      <c r="V3" s="915"/>
      <c r="W3" s="1062"/>
      <c r="X3" s="1062"/>
      <c r="Y3" s="36"/>
      <c r="Z3" s="36"/>
      <c r="AA3" s="36"/>
      <c r="AB3" s="36"/>
      <c r="AC3" s="36"/>
      <c r="AD3" s="3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20"/>
      <c r="BL3" s="36"/>
      <c r="BM3" s="36"/>
    </row>
    <row r="4" spans="1:65" s="17" customFormat="1" ht="16.05" customHeight="1" thickBot="1">
      <c r="A4" s="36"/>
      <c r="B4" s="36"/>
      <c r="C4" s="44"/>
      <c r="D4" s="39"/>
      <c r="E4" s="45"/>
      <c r="F4" s="856" t="str">
        <f>'2'!F4</f>
        <v>inicial</v>
      </c>
      <c r="G4" s="857">
        <f>'2'!G4</f>
        <v>0</v>
      </c>
      <c r="H4" s="859">
        <f>$H$7</f>
        <v>2020</v>
      </c>
      <c r="I4" s="860">
        <f>'2'!I4</f>
        <v>2021</v>
      </c>
      <c r="J4" s="861">
        <f>'2'!J4</f>
        <v>2022</v>
      </c>
      <c r="K4" s="862">
        <f>'2'!K4</f>
        <v>2023</v>
      </c>
      <c r="L4" s="863">
        <f>'2'!L4</f>
        <v>2024</v>
      </c>
      <c r="M4" s="858" t="str">
        <f>'2'!M4</f>
        <v>Total</v>
      </c>
      <c r="N4" s="48"/>
      <c r="O4" s="48"/>
      <c r="P4" s="49"/>
      <c r="Q4" s="1062" t="s">
        <v>26</v>
      </c>
      <c r="R4" s="1062"/>
      <c r="S4" s="1062"/>
      <c r="T4" s="915">
        <f ca="1">TODAY()</f>
        <v>44507</v>
      </c>
      <c r="U4" s="915"/>
      <c r="V4" s="915"/>
      <c r="W4" s="1062"/>
      <c r="X4" s="1062"/>
      <c r="Y4" s="36"/>
      <c r="Z4" s="36"/>
      <c r="AA4" s="36"/>
      <c r="AB4" s="36"/>
      <c r="AC4" s="36"/>
      <c r="AD4" s="3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20"/>
      <c r="BL4" s="36"/>
      <c r="BM4" s="36"/>
    </row>
    <row r="5" spans="1:65" s="17" customFormat="1" ht="15.9" customHeight="1" thickTop="1" thickBot="1">
      <c r="A5" s="36"/>
      <c r="B5" s="36"/>
      <c r="C5" s="44"/>
      <c r="D5" s="984" t="s">
        <v>508</v>
      </c>
      <c r="E5" s="50"/>
      <c r="F5" s="177">
        <f>F33+F46</f>
        <v>0</v>
      </c>
      <c r="G5" s="95"/>
      <c r="H5" s="177">
        <f>$H$33</f>
        <v>0</v>
      </c>
      <c r="I5" s="177">
        <f>$I$33</f>
        <v>0</v>
      </c>
      <c r="J5" s="177">
        <f>$J$33</f>
        <v>0</v>
      </c>
      <c r="K5" s="177">
        <f>$K$33</f>
        <v>0</v>
      </c>
      <c r="L5" s="177">
        <f>$L$33</f>
        <v>0</v>
      </c>
      <c r="M5" s="183">
        <f>SUM(F5:L5)</f>
        <v>0</v>
      </c>
      <c r="N5" s="48"/>
      <c r="O5" s="48"/>
      <c r="P5" s="49"/>
      <c r="Q5" s="1062"/>
      <c r="R5" s="1062"/>
      <c r="S5" s="1062"/>
      <c r="T5" s="915"/>
      <c r="U5" s="915"/>
      <c r="V5" s="915"/>
      <c r="W5" s="1062"/>
      <c r="X5" s="1062"/>
      <c r="Y5" s="36"/>
      <c r="Z5" s="36"/>
      <c r="AA5" s="36"/>
      <c r="AB5" s="36"/>
      <c r="AC5" s="36"/>
      <c r="AD5" s="3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20"/>
      <c r="BL5" s="36"/>
      <c r="BM5" s="36"/>
    </row>
    <row r="6" spans="1:65" s="17" customFormat="1" ht="9.9" customHeight="1" thickTop="1">
      <c r="A6" s="36"/>
      <c r="B6" s="36"/>
      <c r="C6" s="44"/>
      <c r="D6" s="39"/>
      <c r="E6" s="45"/>
      <c r="F6" s="46"/>
      <c r="G6" s="47"/>
      <c r="H6" s="582"/>
      <c r="I6" s="48"/>
      <c r="J6" s="48"/>
      <c r="K6" s="48"/>
      <c r="L6" s="48"/>
      <c r="M6" s="48"/>
      <c r="N6" s="48"/>
      <c r="O6" s="48"/>
      <c r="P6" s="49"/>
      <c r="Q6" s="1062"/>
      <c r="R6" s="1062"/>
      <c r="S6" s="1062"/>
      <c r="T6" s="915"/>
      <c r="U6" s="915"/>
      <c r="V6" s="915"/>
      <c r="W6" s="1062"/>
      <c r="X6" s="1062"/>
      <c r="Y6" s="36"/>
      <c r="Z6" s="36"/>
      <c r="AA6" s="36"/>
      <c r="AB6" s="36"/>
      <c r="AC6" s="36"/>
      <c r="AD6" s="3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20"/>
      <c r="BL6" s="36"/>
      <c r="BM6" s="36"/>
    </row>
    <row r="7" spans="1:65" s="17" customFormat="1" ht="16.05" customHeight="1">
      <c r="A7" s="36"/>
      <c r="B7" s="36"/>
      <c r="C7" s="44"/>
      <c r="D7" s="870" t="s">
        <v>98</v>
      </c>
      <c r="E7" s="51"/>
      <c r="F7" s="856" t="s">
        <v>46</v>
      </c>
      <c r="G7" s="52"/>
      <c r="H7" s="888">
        <v>2020</v>
      </c>
      <c r="I7" s="860">
        <f>H7+1</f>
        <v>2021</v>
      </c>
      <c r="J7" s="861">
        <f>I7+1</f>
        <v>2022</v>
      </c>
      <c r="K7" s="862">
        <f>J7+1</f>
        <v>2023</v>
      </c>
      <c r="L7" s="863">
        <f>K7+1</f>
        <v>2024</v>
      </c>
      <c r="M7" s="858" t="s">
        <v>457</v>
      </c>
      <c r="N7" s="53"/>
      <c r="O7" s="712" t="s">
        <v>458</v>
      </c>
      <c r="P7" s="49"/>
      <c r="Q7" s="1063" t="str">
        <f>IF(H7=0,"&lt; PON el AÑO de inicio (celda en blanco)","")</f>
        <v/>
      </c>
      <c r="R7" s="1064"/>
      <c r="S7" s="1064"/>
      <c r="T7" s="914"/>
      <c r="U7" s="914"/>
      <c r="V7" s="914"/>
      <c r="W7" s="1064"/>
      <c r="X7" s="1062"/>
      <c r="Y7" s="36"/>
      <c r="Z7" s="36"/>
      <c r="AA7" s="36"/>
      <c r="AB7" s="36"/>
      <c r="AC7" s="36"/>
      <c r="AD7" s="3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20"/>
      <c r="BL7" s="36"/>
      <c r="BM7" s="36"/>
    </row>
    <row r="8" spans="1:65" s="17" customFormat="1" ht="15.9" customHeight="1">
      <c r="A8" s="36"/>
      <c r="B8" s="36"/>
      <c r="C8" s="54"/>
      <c r="D8" s="970" t="s">
        <v>50</v>
      </c>
      <c r="E8" s="729"/>
      <c r="F8" s="976"/>
      <c r="G8" s="865"/>
      <c r="H8" s="976"/>
      <c r="I8" s="976"/>
      <c r="J8" s="976"/>
      <c r="K8" s="976"/>
      <c r="L8" s="976"/>
      <c r="M8" s="873">
        <f>SUM(F8:L8)</f>
        <v>0</v>
      </c>
      <c r="N8" s="55"/>
      <c r="O8" s="977"/>
      <c r="P8" s="49"/>
      <c r="Q8" s="1065" t="str">
        <f>IF(M8=0,"",IF(O8=0,"&lt; Si se deprecia, pon los años de amortización, aunque sea estimado",""))</f>
        <v/>
      </c>
      <c r="R8" s="1064"/>
      <c r="S8" s="1064"/>
      <c r="T8" s="914"/>
      <c r="U8" s="914"/>
      <c r="V8" s="914"/>
      <c r="W8" s="1064"/>
      <c r="X8" s="1062"/>
      <c r="Y8" s="36"/>
      <c r="Z8" s="36"/>
      <c r="AA8" s="36"/>
      <c r="AB8" s="36"/>
      <c r="AC8" s="36"/>
      <c r="AD8" s="3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20"/>
      <c r="BL8" s="36"/>
      <c r="BM8" s="36"/>
    </row>
    <row r="9" spans="1:65" s="17" customFormat="1" ht="15.9" customHeight="1">
      <c r="A9" s="36"/>
      <c r="B9" s="36"/>
      <c r="C9" s="54"/>
      <c r="D9" s="971" t="s">
        <v>6</v>
      </c>
      <c r="E9" s="729"/>
      <c r="F9" s="974"/>
      <c r="G9" s="865"/>
      <c r="H9" s="974"/>
      <c r="I9" s="974"/>
      <c r="J9" s="974"/>
      <c r="K9" s="974"/>
      <c r="L9" s="974"/>
      <c r="M9" s="874">
        <f t="shared" ref="M9:M17" si="0">SUM(F9:L9)</f>
        <v>0</v>
      </c>
      <c r="N9" s="55"/>
      <c r="O9" s="978"/>
      <c r="P9" s="49"/>
      <c r="Q9" s="1065" t="str">
        <f t="shared" ref="Q9:Q16" si="1">IF(M9=0,"",IF(O9=0,"&lt; Si se deprecia, pon los años de amortización, aunque sea estimado",""))</f>
        <v/>
      </c>
      <c r="R9" s="1064"/>
      <c r="S9" s="1064"/>
      <c r="T9" s="914"/>
      <c r="U9" s="914"/>
      <c r="V9" s="914"/>
      <c r="W9" s="1064"/>
      <c r="X9" s="1062"/>
      <c r="Y9" s="36"/>
      <c r="Z9" s="36"/>
      <c r="AA9" s="36"/>
      <c r="AB9" s="36"/>
      <c r="AC9" s="36"/>
      <c r="AD9" s="3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20"/>
      <c r="BL9" s="36"/>
      <c r="BM9" s="36"/>
    </row>
    <row r="10" spans="1:65" s="17" customFormat="1" ht="15.9" customHeight="1">
      <c r="A10" s="36"/>
      <c r="B10" s="36"/>
      <c r="C10" s="54"/>
      <c r="D10" s="971" t="s">
        <v>5</v>
      </c>
      <c r="E10" s="729"/>
      <c r="F10" s="974"/>
      <c r="G10" s="865"/>
      <c r="H10" s="974"/>
      <c r="I10" s="974"/>
      <c r="J10" s="974"/>
      <c r="K10" s="974"/>
      <c r="L10" s="974"/>
      <c r="M10" s="874">
        <f t="shared" si="0"/>
        <v>0</v>
      </c>
      <c r="N10" s="55"/>
      <c r="O10" s="978"/>
      <c r="P10" s="49"/>
      <c r="Q10" s="1065" t="str">
        <f t="shared" si="1"/>
        <v/>
      </c>
      <c r="R10" s="1064"/>
      <c r="S10" s="1064"/>
      <c r="T10" s="914"/>
      <c r="U10" s="914"/>
      <c r="V10" s="914"/>
      <c r="W10" s="1064"/>
      <c r="X10" s="1062"/>
      <c r="Y10" s="36"/>
      <c r="Z10" s="36"/>
      <c r="AA10" s="36"/>
      <c r="AB10" s="36"/>
      <c r="AC10" s="36"/>
      <c r="AD10" s="3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20"/>
      <c r="BL10" s="36"/>
      <c r="BM10" s="36"/>
    </row>
    <row r="11" spans="1:65" s="17" customFormat="1" ht="15.9" customHeight="1">
      <c r="A11" s="36"/>
      <c r="B11" s="36"/>
      <c r="C11" s="54"/>
      <c r="D11" s="971" t="s">
        <v>7</v>
      </c>
      <c r="E11" s="729"/>
      <c r="F11" s="974"/>
      <c r="G11" s="865"/>
      <c r="H11" s="974"/>
      <c r="I11" s="974"/>
      <c r="J11" s="974"/>
      <c r="K11" s="974"/>
      <c r="L11" s="974"/>
      <c r="M11" s="874">
        <f t="shared" si="0"/>
        <v>0</v>
      </c>
      <c r="N11" s="55"/>
      <c r="O11" s="978"/>
      <c r="P11" s="49"/>
      <c r="Q11" s="1065" t="str">
        <f t="shared" si="1"/>
        <v/>
      </c>
      <c r="R11" s="1064"/>
      <c r="S11" s="1064"/>
      <c r="T11" s="914"/>
      <c r="U11" s="914"/>
      <c r="V11" s="914"/>
      <c r="W11" s="1064"/>
      <c r="X11" s="1062"/>
      <c r="Y11" s="36"/>
      <c r="Z11" s="36"/>
      <c r="AA11" s="36"/>
      <c r="AB11" s="36"/>
      <c r="AC11" s="36"/>
      <c r="AD11" s="3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20"/>
      <c r="BL11" s="36"/>
      <c r="BM11" s="36"/>
    </row>
    <row r="12" spans="1:65" s="17" customFormat="1" ht="15.9" customHeight="1">
      <c r="A12" s="36"/>
      <c r="B12" s="36"/>
      <c r="C12" s="54"/>
      <c r="D12" s="971" t="s">
        <v>8</v>
      </c>
      <c r="E12" s="729"/>
      <c r="F12" s="974"/>
      <c r="G12" s="865"/>
      <c r="H12" s="974"/>
      <c r="I12" s="974"/>
      <c r="J12" s="974"/>
      <c r="K12" s="974"/>
      <c r="L12" s="974"/>
      <c r="M12" s="874">
        <f t="shared" si="0"/>
        <v>0</v>
      </c>
      <c r="N12" s="55"/>
      <c r="O12" s="978"/>
      <c r="P12" s="49"/>
      <c r="Q12" s="1065" t="str">
        <f t="shared" si="1"/>
        <v/>
      </c>
      <c r="R12" s="1064"/>
      <c r="S12" s="1064"/>
      <c r="T12" s="914"/>
      <c r="U12" s="914"/>
      <c r="V12" s="914"/>
      <c r="W12" s="1064"/>
      <c r="X12" s="1062"/>
      <c r="Y12" s="36"/>
      <c r="Z12" s="36"/>
      <c r="AA12" s="36"/>
      <c r="AB12" s="36"/>
      <c r="AC12" s="36"/>
      <c r="AD12" s="3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20"/>
      <c r="BL12" s="36"/>
      <c r="BM12" s="36"/>
    </row>
    <row r="13" spans="1:65" s="17" customFormat="1" ht="15.9" customHeight="1">
      <c r="A13" s="36"/>
      <c r="B13" s="36"/>
      <c r="C13" s="54"/>
      <c r="D13" s="971" t="s">
        <v>51</v>
      </c>
      <c r="E13" s="729"/>
      <c r="F13" s="974"/>
      <c r="G13" s="865"/>
      <c r="H13" s="974"/>
      <c r="I13" s="974"/>
      <c r="J13" s="974"/>
      <c r="K13" s="974"/>
      <c r="L13" s="974"/>
      <c r="M13" s="874">
        <f t="shared" si="0"/>
        <v>0</v>
      </c>
      <c r="N13" s="55"/>
      <c r="O13" s="978"/>
      <c r="P13" s="49"/>
      <c r="Q13" s="1065" t="str">
        <f t="shared" si="1"/>
        <v/>
      </c>
      <c r="R13" s="1064"/>
      <c r="S13" s="1064"/>
      <c r="T13" s="914"/>
      <c r="U13" s="914"/>
      <c r="V13" s="914"/>
      <c r="W13" s="1064"/>
      <c r="X13" s="1062"/>
      <c r="Y13" s="36"/>
      <c r="Z13" s="36"/>
      <c r="AA13" s="36"/>
      <c r="AB13" s="36"/>
      <c r="AC13" s="36"/>
      <c r="AD13" s="3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20"/>
      <c r="BL13" s="36"/>
      <c r="BM13" s="36"/>
    </row>
    <row r="14" spans="1:65" s="17" customFormat="1" ht="15.9" customHeight="1">
      <c r="A14" s="36"/>
      <c r="B14" s="36"/>
      <c r="C14" s="54"/>
      <c r="D14" s="971" t="s">
        <v>52</v>
      </c>
      <c r="E14" s="729"/>
      <c r="F14" s="974"/>
      <c r="G14" s="865"/>
      <c r="H14" s="974"/>
      <c r="I14" s="974"/>
      <c r="J14" s="974"/>
      <c r="K14" s="974"/>
      <c r="L14" s="974"/>
      <c r="M14" s="874">
        <f t="shared" si="0"/>
        <v>0</v>
      </c>
      <c r="N14" s="55"/>
      <c r="O14" s="978"/>
      <c r="P14" s="49"/>
      <c r="Q14" s="1065" t="str">
        <f t="shared" si="1"/>
        <v/>
      </c>
      <c r="R14" s="1064"/>
      <c r="S14" s="1064"/>
      <c r="T14" s="914"/>
      <c r="U14" s="914"/>
      <c r="V14" s="914"/>
      <c r="W14" s="1064"/>
      <c r="X14" s="1062"/>
      <c r="Y14" s="36"/>
      <c r="Z14" s="36"/>
      <c r="AA14" s="36"/>
      <c r="AB14" s="36"/>
      <c r="AC14" s="36"/>
      <c r="AD14" s="3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20"/>
      <c r="BL14" s="36"/>
      <c r="BM14" s="36"/>
    </row>
    <row r="15" spans="1:65" s="17" customFormat="1" ht="15.9" customHeight="1">
      <c r="A15" s="36"/>
      <c r="B15" s="36"/>
      <c r="C15" s="54"/>
      <c r="D15" s="971" t="s">
        <v>53</v>
      </c>
      <c r="E15" s="729"/>
      <c r="F15" s="974"/>
      <c r="G15" s="865"/>
      <c r="H15" s="974"/>
      <c r="I15" s="974"/>
      <c r="J15" s="974"/>
      <c r="K15" s="974"/>
      <c r="L15" s="974"/>
      <c r="M15" s="874">
        <f t="shared" si="0"/>
        <v>0</v>
      </c>
      <c r="N15" s="55"/>
      <c r="O15" s="978"/>
      <c r="P15" s="49"/>
      <c r="Q15" s="1065" t="str">
        <f t="shared" si="1"/>
        <v/>
      </c>
      <c r="R15" s="1064"/>
      <c r="S15" s="1064"/>
      <c r="T15" s="914"/>
      <c r="U15" s="914"/>
      <c r="V15" s="914"/>
      <c r="W15" s="1064"/>
      <c r="X15" s="1062"/>
      <c r="Y15" s="36"/>
      <c r="Z15" s="36"/>
      <c r="AA15" s="36"/>
      <c r="AB15" s="36"/>
      <c r="AC15" s="36"/>
      <c r="AD15" s="3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20"/>
      <c r="BL15" s="36"/>
      <c r="BM15" s="36"/>
    </row>
    <row r="16" spans="1:65" s="17" customFormat="1" ht="15.9" customHeight="1">
      <c r="A16" s="36"/>
      <c r="B16" s="36"/>
      <c r="C16" s="54"/>
      <c r="D16" s="971"/>
      <c r="E16" s="729"/>
      <c r="F16" s="974"/>
      <c r="G16" s="865"/>
      <c r="H16" s="974"/>
      <c r="I16" s="974"/>
      <c r="J16" s="974"/>
      <c r="K16" s="974"/>
      <c r="L16" s="974"/>
      <c r="M16" s="874">
        <f t="shared" si="0"/>
        <v>0</v>
      </c>
      <c r="N16" s="55"/>
      <c r="O16" s="978"/>
      <c r="P16" s="49"/>
      <c r="Q16" s="1065" t="str">
        <f t="shared" si="1"/>
        <v/>
      </c>
      <c r="R16" s="1064"/>
      <c r="S16" s="1064"/>
      <c r="T16" s="914"/>
      <c r="U16" s="914"/>
      <c r="V16" s="914"/>
      <c r="W16" s="1064"/>
      <c r="X16" s="1062"/>
      <c r="Y16" s="36"/>
      <c r="Z16" s="36"/>
      <c r="AA16" s="36"/>
      <c r="AB16" s="36"/>
      <c r="AC16" s="36"/>
      <c r="AD16" s="3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20"/>
      <c r="BL16" s="36"/>
      <c r="BM16" s="36"/>
    </row>
    <row r="17" spans="1:65" s="17" customFormat="1" ht="15.9" customHeight="1">
      <c r="A17" s="36"/>
      <c r="B17" s="36"/>
      <c r="C17" s="54"/>
      <c r="D17" s="972"/>
      <c r="E17" s="729"/>
      <c r="F17" s="975"/>
      <c r="G17" s="865"/>
      <c r="H17" s="975"/>
      <c r="I17" s="975"/>
      <c r="J17" s="975"/>
      <c r="K17" s="975"/>
      <c r="L17" s="975"/>
      <c r="M17" s="875">
        <f t="shared" si="0"/>
        <v>0</v>
      </c>
      <c r="N17" s="55"/>
      <c r="O17" s="979"/>
      <c r="P17" s="49"/>
      <c r="Q17" s="1066" t="s">
        <v>374</v>
      </c>
      <c r="R17" s="1064"/>
      <c r="S17" s="1064"/>
      <c r="T17" s="914"/>
      <c r="U17" s="914"/>
      <c r="V17" s="914"/>
      <c r="W17" s="1064"/>
      <c r="X17" s="1062"/>
      <c r="Y17" s="36"/>
      <c r="Z17" s="36"/>
      <c r="AA17" s="36"/>
      <c r="AB17" s="36"/>
      <c r="AC17" s="36"/>
      <c r="AD17" s="3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20"/>
      <c r="BL17" s="36"/>
      <c r="BM17" s="36"/>
    </row>
    <row r="18" spans="1:65" s="17" customFormat="1" ht="15.9" hidden="1" customHeight="1">
      <c r="A18" s="36"/>
      <c r="B18" s="36"/>
      <c r="C18" s="54"/>
      <c r="D18" s="732"/>
      <c r="E18" s="729"/>
      <c r="F18" s="867"/>
      <c r="G18" s="868"/>
      <c r="H18" s="867"/>
      <c r="I18" s="867"/>
      <c r="J18" s="867"/>
      <c r="K18" s="867"/>
      <c r="L18" s="867"/>
      <c r="M18" s="876">
        <f>SUM(F18:L18)</f>
        <v>0</v>
      </c>
      <c r="N18" s="48"/>
      <c r="O18" s="735"/>
      <c r="P18" s="49"/>
      <c r="Q18" s="1064"/>
      <c r="R18" s="1064"/>
      <c r="S18" s="1064"/>
      <c r="T18" s="914"/>
      <c r="U18" s="914"/>
      <c r="V18" s="914"/>
      <c r="W18" s="1064"/>
      <c r="X18" s="1062"/>
      <c r="Y18" s="36"/>
      <c r="Z18" s="36"/>
      <c r="AA18" s="36"/>
      <c r="AB18" s="36"/>
      <c r="AC18" s="36"/>
      <c r="AD18" s="3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20"/>
      <c r="BL18" s="36"/>
      <c r="BM18" s="36"/>
    </row>
    <row r="19" spans="1:65" s="17" customFormat="1" ht="15.9" hidden="1" customHeight="1">
      <c r="A19" s="36"/>
      <c r="B19" s="36"/>
      <c r="C19" s="54"/>
      <c r="D19" s="733"/>
      <c r="E19" s="729"/>
      <c r="F19" s="736"/>
      <c r="G19" s="868"/>
      <c r="H19" s="736"/>
      <c r="I19" s="736"/>
      <c r="J19" s="736"/>
      <c r="K19" s="736"/>
      <c r="L19" s="736"/>
      <c r="M19" s="877">
        <f t="shared" ref="M19:M32" si="2">SUM(F19:L19)</f>
        <v>0</v>
      </c>
      <c r="N19" s="48"/>
      <c r="O19" s="736"/>
      <c r="P19" s="49"/>
      <c r="Q19" s="1064"/>
      <c r="R19" s="1064"/>
      <c r="S19" s="1064"/>
      <c r="T19" s="914"/>
      <c r="U19" s="914"/>
      <c r="V19" s="914"/>
      <c r="W19" s="1064"/>
      <c r="X19" s="1062"/>
      <c r="Y19" s="36"/>
      <c r="Z19" s="36"/>
      <c r="AA19" s="36"/>
      <c r="AB19" s="36"/>
      <c r="AC19" s="36"/>
      <c r="AD19" s="3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20"/>
      <c r="BL19" s="36"/>
      <c r="BM19" s="36"/>
    </row>
    <row r="20" spans="1:65" s="17" customFormat="1" ht="15.9" hidden="1" customHeight="1">
      <c r="A20" s="36"/>
      <c r="B20" s="36"/>
      <c r="C20" s="54"/>
      <c r="D20" s="733"/>
      <c r="E20" s="729"/>
      <c r="F20" s="736"/>
      <c r="G20" s="868"/>
      <c r="H20" s="736"/>
      <c r="I20" s="736"/>
      <c r="J20" s="736"/>
      <c r="K20" s="736"/>
      <c r="L20" s="736"/>
      <c r="M20" s="877">
        <f t="shared" si="2"/>
        <v>0</v>
      </c>
      <c r="N20" s="48"/>
      <c r="O20" s="736"/>
      <c r="P20" s="49"/>
      <c r="Q20" s="1064"/>
      <c r="R20" s="1064"/>
      <c r="S20" s="1064"/>
      <c r="T20" s="914"/>
      <c r="U20" s="914"/>
      <c r="V20" s="914"/>
      <c r="W20" s="1064"/>
      <c r="X20" s="1062"/>
      <c r="Y20" s="36"/>
      <c r="Z20" s="36"/>
      <c r="AA20" s="36"/>
      <c r="AB20" s="36"/>
      <c r="AC20" s="36"/>
      <c r="AD20" s="3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20"/>
      <c r="BL20" s="36"/>
      <c r="BM20" s="36"/>
    </row>
    <row r="21" spans="1:65" s="17" customFormat="1" ht="15.9" hidden="1" customHeight="1">
      <c r="A21" s="36"/>
      <c r="B21" s="36"/>
      <c r="C21" s="54"/>
      <c r="D21" s="733"/>
      <c r="E21" s="729"/>
      <c r="F21" s="736"/>
      <c r="G21" s="868"/>
      <c r="H21" s="736"/>
      <c r="I21" s="736"/>
      <c r="J21" s="736"/>
      <c r="K21" s="736"/>
      <c r="L21" s="736"/>
      <c r="M21" s="877">
        <f t="shared" si="2"/>
        <v>0</v>
      </c>
      <c r="N21" s="48"/>
      <c r="O21" s="736"/>
      <c r="P21" s="49"/>
      <c r="Q21" s="1064"/>
      <c r="R21" s="1064"/>
      <c r="S21" s="1064"/>
      <c r="T21" s="914"/>
      <c r="U21" s="914"/>
      <c r="V21" s="914"/>
      <c r="W21" s="1064"/>
      <c r="X21" s="1062"/>
      <c r="Y21" s="36"/>
      <c r="Z21" s="36"/>
      <c r="AA21" s="36"/>
      <c r="AB21" s="36"/>
      <c r="AC21" s="36"/>
      <c r="AD21" s="3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20"/>
      <c r="BL21" s="36"/>
      <c r="BM21" s="36"/>
    </row>
    <row r="22" spans="1:65" s="17" customFormat="1" ht="15.9" hidden="1" customHeight="1">
      <c r="A22" s="36"/>
      <c r="B22" s="36"/>
      <c r="C22" s="54"/>
      <c r="D22" s="733"/>
      <c r="E22" s="729"/>
      <c r="F22" s="736"/>
      <c r="G22" s="868"/>
      <c r="H22" s="736"/>
      <c r="I22" s="736"/>
      <c r="J22" s="736"/>
      <c r="K22" s="736"/>
      <c r="L22" s="736"/>
      <c r="M22" s="877">
        <f t="shared" si="2"/>
        <v>0</v>
      </c>
      <c r="N22" s="48"/>
      <c r="O22" s="736"/>
      <c r="P22" s="49"/>
      <c r="Q22" s="1064"/>
      <c r="R22" s="1064"/>
      <c r="S22" s="1064"/>
      <c r="T22" s="914"/>
      <c r="U22" s="914"/>
      <c r="V22" s="914"/>
      <c r="W22" s="1064"/>
      <c r="X22" s="1062"/>
      <c r="Y22" s="36"/>
      <c r="Z22" s="36"/>
      <c r="AA22" s="36"/>
      <c r="AB22" s="36"/>
      <c r="AC22" s="36"/>
      <c r="AD22" s="3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20"/>
      <c r="BL22" s="36"/>
      <c r="BM22" s="36"/>
    </row>
    <row r="23" spans="1:65" s="17" customFormat="1" ht="15.9" hidden="1" customHeight="1">
      <c r="A23" s="36"/>
      <c r="B23" s="36"/>
      <c r="C23" s="54"/>
      <c r="D23" s="733"/>
      <c r="E23" s="729"/>
      <c r="F23" s="736"/>
      <c r="G23" s="868"/>
      <c r="H23" s="736"/>
      <c r="I23" s="736"/>
      <c r="J23" s="736"/>
      <c r="K23" s="736"/>
      <c r="L23" s="736"/>
      <c r="M23" s="877">
        <f t="shared" si="2"/>
        <v>0</v>
      </c>
      <c r="N23" s="48"/>
      <c r="O23" s="736"/>
      <c r="P23" s="49"/>
      <c r="Q23" s="1064"/>
      <c r="R23" s="1064"/>
      <c r="S23" s="1064"/>
      <c r="T23" s="914"/>
      <c r="U23" s="914"/>
      <c r="V23" s="914"/>
      <c r="W23" s="1064"/>
      <c r="X23" s="1062"/>
      <c r="Y23" s="36"/>
      <c r="Z23" s="36"/>
      <c r="AA23" s="36"/>
      <c r="AB23" s="36"/>
      <c r="AC23" s="36"/>
      <c r="AD23" s="3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20"/>
      <c r="BL23" s="36"/>
      <c r="BM23" s="36"/>
    </row>
    <row r="24" spans="1:65" s="17" customFormat="1" ht="15.9" hidden="1" customHeight="1">
      <c r="A24" s="36"/>
      <c r="B24" s="36"/>
      <c r="C24" s="54"/>
      <c r="D24" s="733"/>
      <c r="E24" s="729"/>
      <c r="F24" s="736"/>
      <c r="G24" s="868"/>
      <c r="H24" s="736"/>
      <c r="I24" s="736"/>
      <c r="J24" s="736"/>
      <c r="K24" s="736"/>
      <c r="L24" s="736"/>
      <c r="M24" s="877">
        <f t="shared" si="2"/>
        <v>0</v>
      </c>
      <c r="N24" s="48"/>
      <c r="O24" s="736"/>
      <c r="P24" s="49"/>
      <c r="Q24" s="1064"/>
      <c r="R24" s="1064"/>
      <c r="S24" s="1064"/>
      <c r="T24" s="914"/>
      <c r="U24" s="914"/>
      <c r="V24" s="914"/>
      <c r="W24" s="1064"/>
      <c r="X24" s="1062"/>
      <c r="Y24" s="36"/>
      <c r="Z24" s="36"/>
      <c r="AA24" s="36"/>
      <c r="AB24" s="36"/>
      <c r="AC24" s="36"/>
      <c r="AD24" s="3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20"/>
      <c r="BL24" s="36"/>
      <c r="BM24" s="36"/>
    </row>
    <row r="25" spans="1:65" s="17" customFormat="1" ht="15.9" hidden="1" customHeight="1">
      <c r="A25" s="36"/>
      <c r="B25" s="36"/>
      <c r="C25" s="54"/>
      <c r="D25" s="733"/>
      <c r="E25" s="729"/>
      <c r="F25" s="736"/>
      <c r="G25" s="868"/>
      <c r="H25" s="736"/>
      <c r="I25" s="736"/>
      <c r="J25" s="736"/>
      <c r="K25" s="736"/>
      <c r="L25" s="736"/>
      <c r="M25" s="877">
        <f t="shared" si="2"/>
        <v>0</v>
      </c>
      <c r="N25" s="48"/>
      <c r="O25" s="736"/>
      <c r="P25" s="49"/>
      <c r="Q25" s="1064"/>
      <c r="R25" s="1064"/>
      <c r="S25" s="1064"/>
      <c r="T25" s="914"/>
      <c r="U25" s="914"/>
      <c r="V25" s="914"/>
      <c r="W25" s="1064"/>
      <c r="X25" s="1062"/>
      <c r="Y25" s="36"/>
      <c r="Z25" s="36"/>
      <c r="AA25" s="36"/>
      <c r="AB25" s="36"/>
      <c r="AC25" s="36"/>
      <c r="AD25" s="3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20"/>
      <c r="BL25" s="36"/>
      <c r="BM25" s="36"/>
    </row>
    <row r="26" spans="1:65" s="17" customFormat="1" ht="15.9" hidden="1" customHeight="1">
      <c r="A26" s="36"/>
      <c r="B26" s="36"/>
      <c r="C26" s="54"/>
      <c r="D26" s="733"/>
      <c r="E26" s="729"/>
      <c r="F26" s="736"/>
      <c r="G26" s="868"/>
      <c r="H26" s="736"/>
      <c r="I26" s="736"/>
      <c r="J26" s="736"/>
      <c r="K26" s="736"/>
      <c r="L26" s="736"/>
      <c r="M26" s="877">
        <f t="shared" si="2"/>
        <v>0</v>
      </c>
      <c r="N26" s="48"/>
      <c r="O26" s="736"/>
      <c r="P26" s="49"/>
      <c r="Q26" s="1064"/>
      <c r="R26" s="1064"/>
      <c r="S26" s="1064"/>
      <c r="T26" s="914"/>
      <c r="U26" s="914"/>
      <c r="V26" s="914"/>
      <c r="W26" s="1064"/>
      <c r="X26" s="1062"/>
      <c r="Y26" s="36"/>
      <c r="Z26" s="36"/>
      <c r="AA26" s="36"/>
      <c r="AB26" s="36"/>
      <c r="AC26" s="36"/>
      <c r="AD26" s="3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20"/>
      <c r="BL26" s="36"/>
      <c r="BM26" s="36"/>
    </row>
    <row r="27" spans="1:65" s="17" customFormat="1" ht="15.9" hidden="1" customHeight="1">
      <c r="A27" s="36"/>
      <c r="B27" s="36"/>
      <c r="C27" s="54"/>
      <c r="D27" s="733"/>
      <c r="E27" s="729"/>
      <c r="F27" s="736"/>
      <c r="G27" s="868"/>
      <c r="H27" s="736"/>
      <c r="I27" s="736"/>
      <c r="J27" s="736"/>
      <c r="K27" s="736"/>
      <c r="L27" s="736"/>
      <c r="M27" s="877">
        <f t="shared" si="2"/>
        <v>0</v>
      </c>
      <c r="N27" s="48"/>
      <c r="O27" s="736"/>
      <c r="P27" s="49"/>
      <c r="Q27" s="1064"/>
      <c r="R27" s="1064"/>
      <c r="S27" s="1064"/>
      <c r="T27" s="914"/>
      <c r="U27" s="914"/>
      <c r="V27" s="914"/>
      <c r="W27" s="1064"/>
      <c r="X27" s="1062"/>
      <c r="Y27" s="36"/>
      <c r="Z27" s="36"/>
      <c r="AA27" s="36"/>
      <c r="AB27" s="36"/>
      <c r="AC27" s="36"/>
      <c r="AD27" s="3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20"/>
      <c r="BL27" s="36"/>
      <c r="BM27" s="36"/>
    </row>
    <row r="28" spans="1:65" s="17" customFormat="1" ht="15.9" hidden="1" customHeight="1">
      <c r="A28" s="36"/>
      <c r="B28" s="36"/>
      <c r="C28" s="54"/>
      <c r="D28" s="733"/>
      <c r="E28" s="729"/>
      <c r="F28" s="736"/>
      <c r="G28" s="868"/>
      <c r="H28" s="736"/>
      <c r="I28" s="736"/>
      <c r="J28" s="736"/>
      <c r="K28" s="736"/>
      <c r="L28" s="736"/>
      <c r="M28" s="877">
        <f t="shared" si="2"/>
        <v>0</v>
      </c>
      <c r="N28" s="48"/>
      <c r="O28" s="736"/>
      <c r="P28" s="49"/>
      <c r="Q28" s="1064"/>
      <c r="R28" s="1064"/>
      <c r="S28" s="1064"/>
      <c r="T28" s="914"/>
      <c r="U28" s="914"/>
      <c r="V28" s="914"/>
      <c r="W28" s="1064"/>
      <c r="X28" s="1062"/>
      <c r="Y28" s="36"/>
      <c r="Z28" s="36"/>
      <c r="AA28" s="36"/>
      <c r="AB28" s="36"/>
      <c r="AC28" s="36"/>
      <c r="AD28" s="3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20"/>
      <c r="BL28" s="36"/>
      <c r="BM28" s="36"/>
    </row>
    <row r="29" spans="1:65" s="17" customFormat="1" ht="15.9" hidden="1" customHeight="1">
      <c r="A29" s="36"/>
      <c r="B29" s="36"/>
      <c r="C29" s="54"/>
      <c r="D29" s="733"/>
      <c r="E29" s="729"/>
      <c r="F29" s="736"/>
      <c r="G29" s="868"/>
      <c r="H29" s="736"/>
      <c r="I29" s="736"/>
      <c r="J29" s="736"/>
      <c r="K29" s="736"/>
      <c r="L29" s="736"/>
      <c r="M29" s="877">
        <f t="shared" si="2"/>
        <v>0</v>
      </c>
      <c r="N29" s="48"/>
      <c r="O29" s="736"/>
      <c r="P29" s="49"/>
      <c r="Q29" s="1064"/>
      <c r="R29" s="1064"/>
      <c r="S29" s="1064"/>
      <c r="T29" s="914"/>
      <c r="U29" s="914"/>
      <c r="V29" s="914"/>
      <c r="W29" s="1064"/>
      <c r="X29" s="1062"/>
      <c r="Y29" s="36"/>
      <c r="Z29" s="36"/>
      <c r="AA29" s="36"/>
      <c r="AB29" s="36"/>
      <c r="AC29" s="36"/>
      <c r="AD29" s="3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20"/>
      <c r="BL29" s="36"/>
      <c r="BM29" s="36"/>
    </row>
    <row r="30" spans="1:65" s="17" customFormat="1" ht="15.9" hidden="1" customHeight="1">
      <c r="A30" s="36"/>
      <c r="B30" s="36"/>
      <c r="C30" s="54"/>
      <c r="D30" s="733"/>
      <c r="E30" s="729"/>
      <c r="F30" s="736"/>
      <c r="G30" s="868"/>
      <c r="H30" s="736"/>
      <c r="I30" s="736"/>
      <c r="J30" s="736"/>
      <c r="K30" s="736"/>
      <c r="L30" s="736"/>
      <c r="M30" s="877">
        <f t="shared" si="2"/>
        <v>0</v>
      </c>
      <c r="N30" s="48"/>
      <c r="O30" s="736"/>
      <c r="P30" s="49"/>
      <c r="Q30" s="1064"/>
      <c r="R30" s="1064"/>
      <c r="S30" s="1064"/>
      <c r="T30" s="914"/>
      <c r="U30" s="914"/>
      <c r="V30" s="914"/>
      <c r="W30" s="1064"/>
      <c r="X30" s="1062"/>
      <c r="Y30" s="36"/>
      <c r="Z30" s="36"/>
      <c r="AA30" s="36"/>
      <c r="AB30" s="36"/>
      <c r="AC30" s="36"/>
      <c r="AD30" s="3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20"/>
      <c r="BL30" s="36"/>
      <c r="BM30" s="36"/>
    </row>
    <row r="31" spans="1:65" s="17" customFormat="1" ht="15.9" hidden="1" customHeight="1">
      <c r="A31" s="36"/>
      <c r="B31" s="36"/>
      <c r="C31" s="54"/>
      <c r="D31" s="733"/>
      <c r="E31" s="729"/>
      <c r="F31" s="736"/>
      <c r="G31" s="868"/>
      <c r="H31" s="736"/>
      <c r="I31" s="736"/>
      <c r="J31" s="736"/>
      <c r="K31" s="736"/>
      <c r="L31" s="736"/>
      <c r="M31" s="877">
        <f t="shared" si="2"/>
        <v>0</v>
      </c>
      <c r="N31" s="48"/>
      <c r="O31" s="736"/>
      <c r="P31" s="49"/>
      <c r="Q31" s="1064"/>
      <c r="R31" s="1064"/>
      <c r="S31" s="1064"/>
      <c r="T31" s="914"/>
      <c r="U31" s="914"/>
      <c r="V31" s="914"/>
      <c r="W31" s="1064"/>
      <c r="X31" s="1062"/>
      <c r="Y31" s="36"/>
      <c r="Z31" s="36"/>
      <c r="AA31" s="36"/>
      <c r="AB31" s="36"/>
      <c r="AC31" s="36"/>
      <c r="AD31" s="3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20"/>
      <c r="BL31" s="36"/>
      <c r="BM31" s="36"/>
    </row>
    <row r="32" spans="1:65" s="17" customFormat="1" ht="15.9" hidden="1" customHeight="1">
      <c r="A32" s="36"/>
      <c r="B32" s="36"/>
      <c r="C32" s="54"/>
      <c r="D32" s="734"/>
      <c r="E32" s="729"/>
      <c r="F32" s="737"/>
      <c r="G32" s="868"/>
      <c r="H32" s="737"/>
      <c r="I32" s="737"/>
      <c r="J32" s="737"/>
      <c r="K32" s="737"/>
      <c r="L32" s="737"/>
      <c r="M32" s="878">
        <f t="shared" si="2"/>
        <v>0</v>
      </c>
      <c r="N32" s="48"/>
      <c r="O32" s="737"/>
      <c r="P32" s="49"/>
      <c r="Q32" s="1064"/>
      <c r="R32" s="1064"/>
      <c r="S32" s="1064"/>
      <c r="T32" s="914"/>
      <c r="U32" s="914"/>
      <c r="V32" s="914"/>
      <c r="W32" s="1064"/>
      <c r="X32" s="1062"/>
      <c r="Y32" s="36"/>
      <c r="Z32" s="36"/>
      <c r="AA32" s="36"/>
      <c r="AB32" s="36"/>
      <c r="AC32" s="36"/>
      <c r="AD32" s="3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20"/>
      <c r="BL32" s="36"/>
      <c r="BM32" s="36"/>
    </row>
    <row r="33" spans="1:65" s="17" customFormat="1" ht="16.05" customHeight="1">
      <c r="A33" s="36"/>
      <c r="B33" s="36"/>
      <c r="C33" s="44"/>
      <c r="D33" s="921" t="s">
        <v>99</v>
      </c>
      <c r="E33" s="50"/>
      <c r="F33" s="879">
        <f>SUM(F8:F32)</f>
        <v>0</v>
      </c>
      <c r="G33" s="869"/>
      <c r="H33" s="879">
        <f t="shared" ref="H33:M33" si="3">SUM(H8:H32)</f>
        <v>0</v>
      </c>
      <c r="I33" s="879">
        <f t="shared" si="3"/>
        <v>0</v>
      </c>
      <c r="J33" s="879">
        <f t="shared" si="3"/>
        <v>0</v>
      </c>
      <c r="K33" s="879">
        <f t="shared" si="3"/>
        <v>0</v>
      </c>
      <c r="L33" s="879">
        <f t="shared" si="3"/>
        <v>0</v>
      </c>
      <c r="M33" s="879">
        <f t="shared" si="3"/>
        <v>0</v>
      </c>
      <c r="N33" s="48"/>
      <c r="O33" s="880"/>
      <c r="P33" s="49"/>
      <c r="Q33" s="1067" t="s">
        <v>376</v>
      </c>
      <c r="R33" s="1064"/>
      <c r="S33" s="1064"/>
      <c r="T33" s="914"/>
      <c r="U33" s="914"/>
      <c r="V33" s="914"/>
      <c r="W33" s="1064"/>
      <c r="X33" s="1062"/>
      <c r="Y33" s="36"/>
      <c r="Z33" s="36"/>
      <c r="AA33" s="36"/>
      <c r="AB33" s="36"/>
      <c r="AC33" s="36"/>
      <c r="AD33" s="3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20"/>
      <c r="BL33" s="36"/>
      <c r="BM33" s="36"/>
    </row>
    <row r="34" spans="1:65" s="17" customFormat="1" ht="14.1" customHeight="1">
      <c r="A34" s="36"/>
      <c r="B34" s="36"/>
      <c r="C34" s="44"/>
      <c r="D34" s="40"/>
      <c r="E34" s="50"/>
      <c r="F34" s="48"/>
      <c r="G34" s="56"/>
      <c r="H34" s="48"/>
      <c r="I34" s="48"/>
      <c r="J34" s="48"/>
      <c r="K34" s="48"/>
      <c r="L34" s="48"/>
      <c r="M34" s="48"/>
      <c r="N34" s="48"/>
      <c r="O34" s="48"/>
      <c r="P34" s="49"/>
      <c r="Q34" s="1064"/>
      <c r="R34" s="1064"/>
      <c r="S34" s="1064"/>
      <c r="T34" s="914"/>
      <c r="U34" s="914"/>
      <c r="V34" s="914"/>
      <c r="W34" s="1064"/>
      <c r="X34" s="1062"/>
      <c r="Y34" s="36"/>
      <c r="Z34" s="36"/>
      <c r="AA34" s="36"/>
      <c r="AB34" s="36"/>
      <c r="AC34" s="36"/>
      <c r="AD34" s="3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20"/>
      <c r="BL34" s="36"/>
      <c r="BM34" s="36"/>
    </row>
    <row r="35" spans="1:65" s="17" customFormat="1" ht="18" customHeight="1">
      <c r="A35" s="36"/>
      <c r="B35" s="36"/>
      <c r="C35" s="44"/>
      <c r="D35" s="871" t="s">
        <v>100</v>
      </c>
      <c r="E35" s="50"/>
      <c r="F35" s="712" t="s">
        <v>46</v>
      </c>
      <c r="G35" s="56"/>
      <c r="H35" s="937"/>
      <c r="I35" s="938"/>
      <c r="J35" s="939"/>
      <c r="K35" s="938"/>
      <c r="L35" s="939"/>
      <c r="M35" s="939"/>
      <c r="N35" s="938"/>
      <c r="O35" s="940"/>
      <c r="P35" s="49"/>
      <c r="Q35" s="1064"/>
      <c r="R35" s="1064"/>
      <c r="S35" s="1064"/>
      <c r="T35" s="914"/>
      <c r="U35" s="914"/>
      <c r="V35" s="914"/>
      <c r="W35" s="1064"/>
      <c r="X35" s="1062"/>
      <c r="Y35" s="36"/>
      <c r="Z35" s="36"/>
      <c r="AA35" s="36"/>
      <c r="AB35" s="36"/>
      <c r="AC35" s="36"/>
      <c r="AD35" s="3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20"/>
      <c r="BL35" s="36"/>
      <c r="BM35" s="36"/>
    </row>
    <row r="36" spans="1:65" s="17" customFormat="1" ht="15.9" customHeight="1">
      <c r="A36" s="36"/>
      <c r="B36" s="36"/>
      <c r="C36" s="44"/>
      <c r="D36" s="881" t="s">
        <v>27</v>
      </c>
      <c r="E36" s="50"/>
      <c r="F36" s="973"/>
      <c r="G36" s="56"/>
      <c r="H36" s="941"/>
      <c r="I36" s="942"/>
      <c r="J36" s="943"/>
      <c r="K36" s="942"/>
      <c r="L36" s="943"/>
      <c r="M36" s="943"/>
      <c r="N36" s="942"/>
      <c r="O36" s="944"/>
      <c r="P36" s="49"/>
      <c r="Q36" s="1064"/>
      <c r="R36" s="1064"/>
      <c r="S36" s="1064"/>
      <c r="T36" s="914"/>
      <c r="U36" s="914"/>
      <c r="V36" s="914"/>
      <c r="W36" s="1064"/>
      <c r="X36" s="1062"/>
      <c r="Y36" s="36"/>
      <c r="Z36" s="36"/>
      <c r="AA36" s="36"/>
      <c r="AB36" s="36"/>
      <c r="AC36" s="36"/>
      <c r="AD36" s="3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20"/>
      <c r="BL36" s="36"/>
      <c r="BM36" s="36"/>
    </row>
    <row r="37" spans="1:65" s="17" customFormat="1" ht="15.9" customHeight="1">
      <c r="A37" s="36"/>
      <c r="B37" s="36"/>
      <c r="C37" s="44"/>
      <c r="D37" s="882" t="s">
        <v>468</v>
      </c>
      <c r="E37" s="50"/>
      <c r="F37" s="883">
        <f>SUM(F38:F45)</f>
        <v>0</v>
      </c>
      <c r="G37" s="56"/>
      <c r="H37" s="945"/>
      <c r="I37" s="942"/>
      <c r="J37" s="943"/>
      <c r="K37" s="942"/>
      <c r="L37" s="943"/>
      <c r="M37" s="943"/>
      <c r="N37" s="942"/>
      <c r="O37" s="946"/>
      <c r="P37" s="49"/>
      <c r="Q37" s="1064"/>
      <c r="R37" s="1064"/>
      <c r="S37" s="1064"/>
      <c r="T37" s="914"/>
      <c r="U37" s="914"/>
      <c r="V37" s="914"/>
      <c r="W37" s="1064"/>
      <c r="X37" s="1062"/>
      <c r="Y37" s="36"/>
      <c r="Z37" s="36"/>
      <c r="AA37" s="36"/>
      <c r="AB37" s="36"/>
      <c r="AC37" s="36"/>
      <c r="AD37" s="3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20"/>
      <c r="BL37" s="36"/>
      <c r="BM37" s="36"/>
    </row>
    <row r="38" spans="1:65" s="17" customFormat="1" ht="15.9" customHeight="1">
      <c r="A38" s="36"/>
      <c r="B38" s="36"/>
      <c r="C38" s="44"/>
      <c r="D38" s="970" t="s">
        <v>48</v>
      </c>
      <c r="E38" s="50"/>
      <c r="F38" s="974"/>
      <c r="G38" s="56"/>
      <c r="H38" s="945"/>
      <c r="I38" s="942"/>
      <c r="J38" s="943"/>
      <c r="K38" s="942"/>
      <c r="L38" s="943"/>
      <c r="M38" s="943"/>
      <c r="N38" s="942"/>
      <c r="O38" s="946"/>
      <c r="P38" s="49"/>
      <c r="Q38" s="1064"/>
      <c r="R38" s="1064"/>
      <c r="S38" s="1064"/>
      <c r="T38" s="914"/>
      <c r="U38" s="914"/>
      <c r="V38" s="914"/>
      <c r="W38" s="1064"/>
      <c r="X38" s="1062"/>
      <c r="Y38" s="36"/>
      <c r="Z38" s="36"/>
      <c r="AA38" s="36"/>
      <c r="AB38" s="36"/>
      <c r="AC38" s="36"/>
      <c r="AD38" s="3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20"/>
      <c r="BL38" s="36"/>
      <c r="BM38" s="36"/>
    </row>
    <row r="39" spans="1:65" s="17" customFormat="1" ht="15.9" customHeight="1">
      <c r="A39" s="36"/>
      <c r="B39" s="36"/>
      <c r="C39" s="44"/>
      <c r="D39" s="971" t="s">
        <v>49</v>
      </c>
      <c r="E39" s="50"/>
      <c r="F39" s="974"/>
      <c r="G39" s="56"/>
      <c r="H39" s="945"/>
      <c r="I39" s="942"/>
      <c r="J39" s="943"/>
      <c r="K39" s="942"/>
      <c r="L39" s="943"/>
      <c r="M39" s="943"/>
      <c r="N39" s="942"/>
      <c r="O39" s="946"/>
      <c r="P39" s="49"/>
      <c r="Q39" s="1064"/>
      <c r="R39" s="1064"/>
      <c r="S39" s="1064"/>
      <c r="T39" s="914"/>
      <c r="U39" s="914"/>
      <c r="V39" s="914"/>
      <c r="W39" s="1064"/>
      <c r="X39" s="1062"/>
      <c r="Y39" s="36"/>
      <c r="Z39" s="36"/>
      <c r="AA39" s="36"/>
      <c r="AB39" s="36"/>
      <c r="AC39" s="36"/>
      <c r="AD39" s="3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20"/>
      <c r="BL39" s="36"/>
      <c r="BM39" s="36"/>
    </row>
    <row r="40" spans="1:65" s="17" customFormat="1" ht="15.9" customHeight="1">
      <c r="A40" s="36"/>
      <c r="B40" s="36"/>
      <c r="C40" s="44"/>
      <c r="D40" s="971" t="s">
        <v>47</v>
      </c>
      <c r="E40" s="50"/>
      <c r="F40" s="974"/>
      <c r="G40" s="56"/>
      <c r="H40" s="945"/>
      <c r="I40" s="942"/>
      <c r="J40" s="943"/>
      <c r="K40" s="942"/>
      <c r="L40" s="943"/>
      <c r="M40" s="943"/>
      <c r="N40" s="942"/>
      <c r="O40" s="946"/>
      <c r="P40" s="49"/>
      <c r="Q40" s="1064"/>
      <c r="R40" s="1064"/>
      <c r="S40" s="1064"/>
      <c r="T40" s="914"/>
      <c r="U40" s="914"/>
      <c r="V40" s="914"/>
      <c r="W40" s="1064"/>
      <c r="X40" s="1062"/>
      <c r="Y40" s="36"/>
      <c r="Z40" s="36"/>
      <c r="AA40" s="36"/>
      <c r="AB40" s="36"/>
      <c r="AC40" s="36"/>
      <c r="AD40" s="3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20"/>
      <c r="BL40" s="36"/>
      <c r="BM40" s="36"/>
    </row>
    <row r="41" spans="1:65" s="17" customFormat="1" ht="15.9" customHeight="1">
      <c r="A41" s="36"/>
      <c r="B41" s="36"/>
      <c r="C41" s="44"/>
      <c r="D41" s="972" t="s">
        <v>133</v>
      </c>
      <c r="E41" s="50"/>
      <c r="F41" s="975"/>
      <c r="G41" s="56"/>
      <c r="H41" s="945"/>
      <c r="I41" s="942"/>
      <c r="J41" s="943"/>
      <c r="K41" s="942"/>
      <c r="L41" s="943"/>
      <c r="M41" s="943"/>
      <c r="N41" s="942"/>
      <c r="O41" s="946"/>
      <c r="P41" s="49"/>
      <c r="Q41" s="1066" t="s">
        <v>374</v>
      </c>
      <c r="R41" s="1064"/>
      <c r="S41" s="1064"/>
      <c r="T41" s="914"/>
      <c r="U41" s="914"/>
      <c r="V41" s="914"/>
      <c r="W41" s="1064"/>
      <c r="X41" s="1062"/>
      <c r="Y41" s="36"/>
      <c r="Z41" s="36"/>
      <c r="AA41" s="36"/>
      <c r="AB41" s="36"/>
      <c r="AC41" s="36"/>
      <c r="AD41" s="3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20"/>
      <c r="BL41" s="36"/>
      <c r="BM41" s="36"/>
    </row>
    <row r="42" spans="1:65" s="17" customFormat="1" ht="15.9" hidden="1" customHeight="1">
      <c r="A42" s="36"/>
      <c r="B42" s="36"/>
      <c r="C42" s="44"/>
      <c r="D42" s="728"/>
      <c r="E42" s="729"/>
      <c r="F42" s="864"/>
      <c r="G42" s="56"/>
      <c r="H42" s="945"/>
      <c r="I42" s="942"/>
      <c r="J42" s="943"/>
      <c r="K42" s="942"/>
      <c r="L42" s="943"/>
      <c r="M42" s="943"/>
      <c r="N42" s="942"/>
      <c r="O42" s="946"/>
      <c r="P42" s="49"/>
      <c r="Q42" s="1064"/>
      <c r="R42" s="1064"/>
      <c r="S42" s="1064"/>
      <c r="T42" s="914"/>
      <c r="U42" s="914"/>
      <c r="V42" s="914"/>
      <c r="W42" s="1064"/>
      <c r="X42" s="1062"/>
      <c r="Y42" s="36"/>
      <c r="Z42" s="36"/>
      <c r="AA42" s="36"/>
      <c r="AB42" s="36"/>
      <c r="AC42" s="36"/>
      <c r="AD42" s="3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20"/>
      <c r="BL42" s="36"/>
      <c r="BM42" s="36"/>
    </row>
    <row r="43" spans="1:65" s="17" customFormat="1" ht="15.9" hidden="1" customHeight="1">
      <c r="A43" s="36"/>
      <c r="B43" s="36"/>
      <c r="C43" s="44"/>
      <c r="D43" s="730"/>
      <c r="E43" s="729"/>
      <c r="F43" s="866"/>
      <c r="G43" s="56"/>
      <c r="H43" s="945"/>
      <c r="I43" s="942"/>
      <c r="J43" s="943"/>
      <c r="K43" s="942"/>
      <c r="L43" s="943"/>
      <c r="M43" s="943"/>
      <c r="N43" s="942"/>
      <c r="O43" s="946"/>
      <c r="P43" s="49"/>
      <c r="Q43" s="1064"/>
      <c r="R43" s="1064"/>
      <c r="S43" s="1064"/>
      <c r="T43" s="914"/>
      <c r="U43" s="914"/>
      <c r="V43" s="914"/>
      <c r="W43" s="1064"/>
      <c r="X43" s="1062"/>
      <c r="Y43" s="36"/>
      <c r="Z43" s="36"/>
      <c r="AA43" s="36"/>
      <c r="AB43" s="36"/>
      <c r="AC43" s="36"/>
      <c r="AD43" s="3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20"/>
      <c r="BL43" s="36"/>
      <c r="BM43" s="36"/>
    </row>
    <row r="44" spans="1:65" s="17" customFormat="1" ht="15.9" hidden="1" customHeight="1">
      <c r="A44" s="36"/>
      <c r="B44" s="36"/>
      <c r="C44" s="44"/>
      <c r="D44" s="730"/>
      <c r="E44" s="729"/>
      <c r="F44" s="866"/>
      <c r="G44" s="56"/>
      <c r="H44" s="945"/>
      <c r="I44" s="942"/>
      <c r="J44" s="943"/>
      <c r="K44" s="942"/>
      <c r="L44" s="943"/>
      <c r="M44" s="943"/>
      <c r="N44" s="942"/>
      <c r="O44" s="946"/>
      <c r="P44" s="49"/>
      <c r="Q44" s="1064"/>
      <c r="R44" s="1064"/>
      <c r="S44" s="1064"/>
      <c r="T44" s="914"/>
      <c r="U44" s="914"/>
      <c r="V44" s="914"/>
      <c r="W44" s="1064"/>
      <c r="X44" s="1062"/>
      <c r="Y44" s="36"/>
      <c r="Z44" s="36"/>
      <c r="AA44" s="36"/>
      <c r="AB44" s="36"/>
      <c r="AC44" s="36"/>
      <c r="AD44" s="3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20"/>
      <c r="BL44" s="36"/>
      <c r="BM44" s="36"/>
    </row>
    <row r="45" spans="1:65" s="17" customFormat="1" ht="15.9" hidden="1" customHeight="1">
      <c r="A45" s="36"/>
      <c r="B45" s="36"/>
      <c r="C45" s="44"/>
      <c r="D45" s="731"/>
      <c r="E45" s="729"/>
      <c r="F45" s="866"/>
      <c r="G45" s="56"/>
      <c r="H45" s="945"/>
      <c r="I45" s="942"/>
      <c r="J45" s="943"/>
      <c r="K45" s="942"/>
      <c r="L45" s="943"/>
      <c r="M45" s="943"/>
      <c r="N45" s="942"/>
      <c r="O45" s="946"/>
      <c r="P45" s="49"/>
      <c r="Q45" s="1064"/>
      <c r="R45" s="1064"/>
      <c r="S45" s="1064"/>
      <c r="T45" s="914"/>
      <c r="U45" s="914"/>
      <c r="V45" s="914"/>
      <c r="W45" s="1064"/>
      <c r="X45" s="1062"/>
      <c r="Y45" s="36"/>
      <c r="Z45" s="36"/>
      <c r="AA45" s="36"/>
      <c r="AB45" s="36"/>
      <c r="AC45" s="36"/>
      <c r="AD45" s="3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20"/>
      <c r="BL45" s="36"/>
      <c r="BM45" s="36"/>
    </row>
    <row r="46" spans="1:65" s="17" customFormat="1" ht="15.9" customHeight="1">
      <c r="A46" s="36"/>
      <c r="B46" s="36"/>
      <c r="C46" s="44"/>
      <c r="D46" s="921" t="s">
        <v>433</v>
      </c>
      <c r="E46" s="50"/>
      <c r="F46" s="879">
        <f>F37+F36</f>
        <v>0</v>
      </c>
      <c r="G46" s="56"/>
      <c r="H46" s="945"/>
      <c r="I46" s="942"/>
      <c r="J46" s="943"/>
      <c r="K46" s="942"/>
      <c r="L46" s="943"/>
      <c r="M46" s="943"/>
      <c r="N46" s="942"/>
      <c r="O46" s="946"/>
      <c r="P46" s="49"/>
      <c r="Q46" s="1067" t="s">
        <v>376</v>
      </c>
      <c r="R46" s="1064"/>
      <c r="S46" s="1064"/>
      <c r="T46" s="914"/>
      <c r="U46" s="914"/>
      <c r="V46" s="914"/>
      <c r="W46" s="1064"/>
      <c r="X46" s="1062"/>
      <c r="Y46" s="36"/>
      <c r="Z46" s="36"/>
      <c r="AA46" s="36"/>
      <c r="AB46" s="36"/>
      <c r="AC46" s="36"/>
      <c r="AD46" s="3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20"/>
      <c r="BL46" s="36"/>
      <c r="BM46" s="36"/>
    </row>
    <row r="47" spans="1:65" s="17" customFormat="1" ht="14.1" customHeight="1">
      <c r="A47" s="36"/>
      <c r="B47" s="36"/>
      <c r="C47" s="61"/>
      <c r="D47" s="40"/>
      <c r="E47" s="50"/>
      <c r="F47" s="872"/>
      <c r="G47" s="56"/>
      <c r="H47" s="947"/>
      <c r="I47" s="948"/>
      <c r="J47" s="949"/>
      <c r="K47" s="948"/>
      <c r="L47" s="949"/>
      <c r="M47" s="949"/>
      <c r="N47" s="948"/>
      <c r="O47" s="950"/>
      <c r="P47" s="49"/>
      <c r="Q47" s="1064"/>
      <c r="R47" s="1064"/>
      <c r="S47" s="1064"/>
      <c r="T47" s="914"/>
      <c r="U47" s="914"/>
      <c r="V47" s="914"/>
      <c r="W47" s="1064"/>
      <c r="X47" s="1062"/>
      <c r="Y47" s="36"/>
      <c r="Z47" s="36"/>
      <c r="AA47" s="36"/>
      <c r="AB47" s="36"/>
      <c r="AC47" s="36"/>
      <c r="AD47" s="3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20"/>
      <c r="BL47" s="36"/>
      <c r="BM47" s="36"/>
    </row>
    <row r="48" spans="1:65" s="17" customFormat="1" ht="15.9" customHeight="1">
      <c r="A48" s="36"/>
      <c r="B48" s="36"/>
      <c r="C48" s="61"/>
      <c r="D48" s="870" t="s">
        <v>497</v>
      </c>
      <c r="E48" s="50"/>
      <c r="F48" s="887">
        <f>SUM(F5:L5)</f>
        <v>0</v>
      </c>
      <c r="G48" s="56"/>
      <c r="H48" s="825">
        <f>IF(F48=0,0," &lt; Inversión total (activos, gastos y provisiones) acumulada en los cinco años")</f>
        <v>0</v>
      </c>
      <c r="I48" s="56"/>
      <c r="J48" s="48"/>
      <c r="K48" s="56"/>
      <c r="L48" s="48"/>
      <c r="M48" s="48"/>
      <c r="N48" s="56"/>
      <c r="O48" s="48"/>
      <c r="P48" s="49"/>
      <c r="Q48" s="1064"/>
      <c r="R48" s="1064"/>
      <c r="S48" s="1064"/>
      <c r="T48" s="914"/>
      <c r="U48" s="914"/>
      <c r="V48" s="914"/>
      <c r="W48" s="1064"/>
      <c r="X48" s="1062"/>
      <c r="Y48" s="36"/>
      <c r="Z48" s="36"/>
      <c r="AA48" s="36"/>
      <c r="AB48" s="36"/>
      <c r="AC48" s="36"/>
      <c r="AD48" s="3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20"/>
      <c r="BL48" s="36"/>
      <c r="BM48" s="36"/>
    </row>
    <row r="49" spans="1:65" s="17" customFormat="1" ht="24.9" customHeight="1">
      <c r="A49" s="36"/>
      <c r="B49" s="36"/>
      <c r="C49" s="57"/>
      <c r="D49" s="58"/>
      <c r="E49" s="59"/>
      <c r="F49" s="58"/>
      <c r="G49" s="58"/>
      <c r="H49" s="58"/>
      <c r="I49" s="58"/>
      <c r="J49" s="58"/>
      <c r="K49" s="58"/>
      <c r="L49" s="58"/>
      <c r="M49" s="58"/>
      <c r="N49" s="58"/>
      <c r="O49" s="58"/>
      <c r="P49" s="60"/>
      <c r="Q49" s="1064"/>
      <c r="R49" s="1064"/>
      <c r="S49" s="1064"/>
      <c r="T49" s="914"/>
      <c r="U49" s="914"/>
      <c r="V49" s="914"/>
      <c r="W49" s="1064"/>
      <c r="X49" s="1062"/>
      <c r="Y49" s="36"/>
      <c r="Z49" s="36"/>
      <c r="AA49" s="36"/>
      <c r="AB49" s="36"/>
      <c r="AC49" s="36"/>
      <c r="AD49" s="3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20"/>
      <c r="BL49" s="36"/>
      <c r="BM49" s="36"/>
    </row>
    <row r="50" spans="1:65" s="36" customFormat="1" ht="15" customHeight="1">
      <c r="C50" s="915"/>
      <c r="D50" s="915"/>
      <c r="E50" s="915"/>
      <c r="F50" s="915"/>
      <c r="G50" s="915"/>
      <c r="H50" s="915"/>
      <c r="I50" s="915"/>
      <c r="J50" s="915"/>
      <c r="K50" s="915"/>
      <c r="L50" s="915"/>
      <c r="M50" s="915"/>
      <c r="N50" s="915"/>
      <c r="O50" s="915"/>
      <c r="P50" s="915"/>
      <c r="Q50" s="1062"/>
      <c r="R50" s="1062"/>
      <c r="S50" s="1062"/>
      <c r="T50" s="915"/>
      <c r="U50" s="915"/>
      <c r="V50" s="915"/>
      <c r="W50" s="1062"/>
      <c r="X50" s="1062"/>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20"/>
    </row>
    <row r="51" spans="1:65" s="36" customFormat="1" ht="15" customHeight="1">
      <c r="C51" s="915"/>
      <c r="D51" s="915"/>
      <c r="E51" s="915"/>
      <c r="F51" s="915"/>
      <c r="G51" s="915"/>
      <c r="H51" s="915"/>
      <c r="I51" s="915"/>
      <c r="J51" s="915"/>
      <c r="K51" s="915"/>
      <c r="L51" s="915"/>
      <c r="M51" s="915"/>
      <c r="N51" s="915"/>
      <c r="O51" s="915"/>
      <c r="P51" s="915"/>
      <c r="Q51" s="1062"/>
      <c r="R51" s="1062"/>
      <c r="S51" s="1062"/>
      <c r="T51" s="915"/>
      <c r="U51" s="915"/>
      <c r="V51" s="915"/>
      <c r="W51" s="1062"/>
      <c r="X51" s="1062"/>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20"/>
    </row>
    <row r="52" spans="1:65" s="36" customFormat="1" ht="15" customHeight="1">
      <c r="C52" s="915"/>
      <c r="D52" s="915"/>
      <c r="E52" s="915"/>
      <c r="F52" s="915"/>
      <c r="G52" s="915"/>
      <c r="H52" s="915"/>
      <c r="I52" s="915"/>
      <c r="J52" s="915"/>
      <c r="K52" s="915"/>
      <c r="L52" s="915"/>
      <c r="M52" s="915"/>
      <c r="N52" s="915"/>
      <c r="O52" s="915"/>
      <c r="P52" s="915"/>
      <c r="Q52" s="1062"/>
      <c r="R52" s="1062"/>
      <c r="S52" s="1062"/>
      <c r="T52" s="915"/>
      <c r="U52" s="915"/>
      <c r="V52" s="915"/>
      <c r="W52" s="1062"/>
      <c r="X52" s="1062"/>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20"/>
    </row>
    <row r="53" spans="1:65" s="36" customFormat="1" ht="15" customHeight="1">
      <c r="C53" s="915"/>
      <c r="D53" s="915"/>
      <c r="E53" s="915"/>
      <c r="F53" s="915"/>
      <c r="G53" s="915"/>
      <c r="H53" s="915"/>
      <c r="I53" s="915"/>
      <c r="J53" s="915"/>
      <c r="K53" s="915"/>
      <c r="L53" s="915"/>
      <c r="M53" s="915"/>
      <c r="N53" s="915"/>
      <c r="O53" s="915"/>
      <c r="P53" s="915"/>
      <c r="Q53" s="1062"/>
      <c r="R53" s="1062"/>
      <c r="S53" s="1062"/>
      <c r="T53" s="915"/>
      <c r="U53" s="915"/>
      <c r="V53" s="915"/>
      <c r="W53" s="1062"/>
      <c r="X53" s="1062"/>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20"/>
    </row>
    <row r="54" spans="1:65" s="36" customFormat="1" ht="15" customHeight="1">
      <c r="C54" s="915"/>
      <c r="D54" s="915"/>
      <c r="E54" s="915"/>
      <c r="F54" s="915"/>
      <c r="G54" s="915"/>
      <c r="H54" s="915"/>
      <c r="I54" s="915"/>
      <c r="J54" s="915"/>
      <c r="K54" s="915"/>
      <c r="L54" s="915"/>
      <c r="M54" s="915"/>
      <c r="N54" s="915"/>
      <c r="O54" s="915"/>
      <c r="P54" s="915"/>
      <c r="Q54" s="1062"/>
      <c r="R54" s="1062"/>
      <c r="S54" s="1062"/>
      <c r="T54" s="915"/>
      <c r="U54" s="915"/>
      <c r="V54" s="915"/>
      <c r="W54" s="1062"/>
      <c r="X54" s="1062"/>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20"/>
    </row>
    <row r="55" spans="1:65" s="36" customFormat="1" ht="15" customHeight="1">
      <c r="C55" s="915"/>
      <c r="D55" s="915"/>
      <c r="E55" s="915"/>
      <c r="F55" s="915"/>
      <c r="G55" s="915"/>
      <c r="H55" s="915"/>
      <c r="I55" s="915"/>
      <c r="J55" s="915"/>
      <c r="K55" s="915"/>
      <c r="L55" s="915"/>
      <c r="M55" s="915"/>
      <c r="N55" s="915"/>
      <c r="O55" s="915"/>
      <c r="P55" s="915"/>
      <c r="Q55" s="1062"/>
      <c r="R55" s="1062"/>
      <c r="S55" s="1062"/>
      <c r="T55" s="915"/>
      <c r="U55" s="915"/>
      <c r="V55" s="915"/>
      <c r="W55" s="1062"/>
      <c r="X55" s="1062"/>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20"/>
    </row>
    <row r="56" spans="1:65" s="36" customFormat="1" ht="15" customHeight="1">
      <c r="C56" s="915"/>
      <c r="D56" s="915"/>
      <c r="E56" s="915"/>
      <c r="F56" s="915"/>
      <c r="G56" s="915"/>
      <c r="H56" s="915"/>
      <c r="I56" s="915"/>
      <c r="J56" s="915"/>
      <c r="K56" s="915"/>
      <c r="L56" s="915"/>
      <c r="M56" s="915"/>
      <c r="N56" s="915"/>
      <c r="O56" s="915"/>
      <c r="P56" s="915"/>
      <c r="Q56" s="1062"/>
      <c r="R56" s="1062"/>
      <c r="S56" s="1062"/>
      <c r="T56" s="915"/>
      <c r="U56" s="915"/>
      <c r="V56" s="915"/>
      <c r="W56" s="1062"/>
      <c r="X56" s="1062"/>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20"/>
    </row>
    <row r="57" spans="1:65" s="36" customFormat="1" ht="15" customHeight="1">
      <c r="C57" s="915"/>
      <c r="D57" s="915"/>
      <c r="E57" s="915"/>
      <c r="F57" s="915"/>
      <c r="G57" s="915"/>
      <c r="H57" s="915"/>
      <c r="I57" s="915"/>
      <c r="J57" s="915"/>
      <c r="K57" s="915"/>
      <c r="L57" s="915"/>
      <c r="M57" s="915"/>
      <c r="N57" s="915"/>
      <c r="O57" s="915"/>
      <c r="P57" s="915"/>
      <c r="Q57" s="1062"/>
      <c r="R57" s="1062"/>
      <c r="S57" s="1062"/>
      <c r="T57" s="915"/>
      <c r="U57" s="915"/>
      <c r="V57" s="915"/>
      <c r="W57" s="1062"/>
      <c r="X57" s="1062"/>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20"/>
    </row>
    <row r="58" spans="1:65" s="36" customFormat="1" ht="15" customHeight="1">
      <c r="C58" s="915"/>
      <c r="D58" s="915"/>
      <c r="E58" s="915"/>
      <c r="F58" s="915"/>
      <c r="G58" s="915"/>
      <c r="H58" s="915"/>
      <c r="I58" s="915"/>
      <c r="J58" s="915"/>
      <c r="K58" s="915"/>
      <c r="L58" s="915"/>
      <c r="M58" s="915"/>
      <c r="N58" s="915"/>
      <c r="O58" s="915"/>
      <c r="P58" s="915"/>
      <c r="Q58" s="1062"/>
      <c r="R58" s="1062"/>
      <c r="S58" s="1062"/>
      <c r="T58" s="915"/>
      <c r="U58" s="915"/>
      <c r="V58" s="915"/>
      <c r="W58" s="1062"/>
      <c r="X58" s="1062"/>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20"/>
    </row>
    <row r="59" spans="1:65" s="36" customFormat="1" ht="15" customHeight="1">
      <c r="C59" s="16"/>
      <c r="D59" s="16"/>
      <c r="E59" s="16"/>
      <c r="F59" s="16"/>
      <c r="G59" s="16"/>
      <c r="H59" s="16"/>
      <c r="I59" s="16"/>
      <c r="J59" s="16"/>
      <c r="K59" s="16"/>
      <c r="L59" s="16"/>
      <c r="M59" s="16"/>
      <c r="N59" s="16"/>
      <c r="O59" s="16"/>
      <c r="P59" s="16"/>
      <c r="T59" s="16"/>
      <c r="U59" s="16"/>
      <c r="V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20"/>
    </row>
    <row r="60" spans="1:65" s="36" customFormat="1" ht="15" customHeight="1">
      <c r="C60" s="16"/>
      <c r="D60" s="16"/>
      <c r="E60" s="16"/>
      <c r="F60" s="16"/>
      <c r="G60" s="16"/>
      <c r="H60" s="16"/>
      <c r="I60" s="16"/>
      <c r="J60" s="16"/>
      <c r="K60" s="16"/>
      <c r="L60" s="16"/>
      <c r="M60" s="16"/>
      <c r="N60" s="16"/>
      <c r="O60" s="16"/>
      <c r="P60" s="16"/>
      <c r="T60" s="16"/>
      <c r="U60" s="16"/>
      <c r="V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20"/>
    </row>
    <row r="61" spans="1:65" s="36" customFormat="1" ht="15" customHeight="1">
      <c r="C61" s="16"/>
      <c r="D61" s="16"/>
      <c r="E61" s="16"/>
      <c r="F61" s="16"/>
      <c r="G61" s="16"/>
      <c r="H61" s="16"/>
      <c r="I61" s="16"/>
      <c r="J61" s="16"/>
      <c r="K61" s="16"/>
      <c r="L61" s="16"/>
      <c r="M61" s="16"/>
      <c r="N61" s="16"/>
      <c r="O61" s="16"/>
      <c r="P61" s="16"/>
      <c r="T61" s="16"/>
      <c r="U61" s="16"/>
      <c r="V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20"/>
    </row>
    <row r="62" spans="1:65" s="36" customFormat="1" ht="15" customHeight="1">
      <c r="C62" s="16"/>
      <c r="D62" s="16"/>
      <c r="E62" s="16"/>
      <c r="F62" s="16"/>
      <c r="G62" s="16"/>
      <c r="H62" s="16"/>
      <c r="I62" s="16"/>
      <c r="J62" s="16"/>
      <c r="K62" s="16"/>
      <c r="L62" s="16"/>
      <c r="M62" s="16"/>
      <c r="N62" s="16"/>
      <c r="O62" s="16"/>
      <c r="P62" s="16"/>
      <c r="T62" s="16"/>
      <c r="U62" s="16"/>
      <c r="V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20"/>
    </row>
    <row r="63" spans="1:65" s="36" customFormat="1" ht="15" customHeight="1">
      <c r="C63" s="16"/>
      <c r="D63" s="16"/>
      <c r="E63" s="16"/>
      <c r="F63" s="16"/>
      <c r="G63" s="16"/>
      <c r="H63" s="16"/>
      <c r="I63" s="16"/>
      <c r="J63" s="16"/>
      <c r="K63" s="16"/>
      <c r="L63" s="16"/>
      <c r="M63" s="16"/>
      <c r="N63" s="16"/>
      <c r="O63" s="16"/>
      <c r="P63" s="16"/>
      <c r="T63" s="16"/>
      <c r="U63" s="16"/>
      <c r="V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20"/>
    </row>
    <row r="64" spans="1:65" s="36" customFormat="1" ht="15" customHeight="1">
      <c r="C64" s="16"/>
      <c r="D64" s="16"/>
      <c r="E64" s="16"/>
      <c r="F64" s="16"/>
      <c r="G64" s="16"/>
      <c r="H64" s="16"/>
      <c r="I64" s="16"/>
      <c r="J64" s="16"/>
      <c r="K64" s="16"/>
      <c r="L64" s="16"/>
      <c r="M64" s="16"/>
      <c r="N64" s="16"/>
      <c r="O64" s="16"/>
      <c r="P64" s="16"/>
      <c r="T64" s="16"/>
      <c r="U64" s="16"/>
      <c r="V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20"/>
    </row>
    <row r="65" spans="3:63" s="36" customFormat="1" ht="15" customHeight="1">
      <c r="C65" s="16"/>
      <c r="D65" s="16"/>
      <c r="E65" s="16"/>
      <c r="F65" s="16"/>
      <c r="G65" s="16"/>
      <c r="H65" s="16"/>
      <c r="I65" s="16"/>
      <c r="J65" s="16"/>
      <c r="K65" s="16"/>
      <c r="L65" s="16"/>
      <c r="M65" s="16"/>
      <c r="N65" s="16"/>
      <c r="O65" s="16"/>
      <c r="P65" s="16"/>
      <c r="T65" s="16"/>
      <c r="U65" s="16"/>
      <c r="V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20"/>
    </row>
    <row r="66" spans="3:63" s="36" customFormat="1" ht="15" customHeight="1">
      <c r="C66" s="16"/>
      <c r="D66" s="16"/>
      <c r="E66" s="16"/>
      <c r="F66" s="16"/>
      <c r="G66" s="16"/>
      <c r="H66" s="16"/>
      <c r="I66" s="16"/>
      <c r="J66" s="16"/>
      <c r="K66" s="16"/>
      <c r="L66" s="16"/>
      <c r="M66" s="16"/>
      <c r="N66" s="16"/>
      <c r="O66" s="16"/>
      <c r="P66" s="16"/>
      <c r="T66" s="16"/>
      <c r="U66" s="16"/>
      <c r="V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20"/>
    </row>
    <row r="67" spans="3:63" s="36" customFormat="1" ht="15" customHeight="1">
      <c r="C67" s="16"/>
      <c r="D67" s="16"/>
      <c r="E67" s="16"/>
      <c r="F67" s="16"/>
      <c r="G67" s="16"/>
      <c r="H67" s="16"/>
      <c r="I67" s="16"/>
      <c r="J67" s="16"/>
      <c r="K67" s="16"/>
      <c r="L67" s="16"/>
      <c r="M67" s="16"/>
      <c r="N67" s="16"/>
      <c r="O67" s="16"/>
      <c r="P67" s="16"/>
      <c r="T67" s="16"/>
      <c r="U67" s="16"/>
      <c r="V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20"/>
    </row>
    <row r="68" spans="3:63" s="36" customFormat="1" ht="15" customHeight="1">
      <c r="C68" s="16"/>
      <c r="D68" s="16"/>
      <c r="E68" s="16"/>
      <c r="F68" s="16"/>
      <c r="G68" s="16"/>
      <c r="H68" s="16"/>
      <c r="I68" s="16"/>
      <c r="J68" s="16"/>
      <c r="K68" s="16"/>
      <c r="L68" s="16"/>
      <c r="M68" s="16"/>
      <c r="N68" s="16"/>
      <c r="O68" s="16"/>
      <c r="P68" s="16"/>
      <c r="T68" s="16"/>
      <c r="U68" s="16"/>
      <c r="V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20"/>
    </row>
    <row r="69" spans="3:63" s="36" customFormat="1" ht="15" customHeight="1">
      <c r="C69" s="16"/>
      <c r="D69" s="16"/>
      <c r="E69" s="16"/>
      <c r="F69" s="16"/>
      <c r="G69" s="16"/>
      <c r="H69" s="16"/>
      <c r="I69" s="16"/>
      <c r="J69" s="16"/>
      <c r="K69" s="16"/>
      <c r="L69" s="16"/>
      <c r="M69" s="16"/>
      <c r="N69" s="16"/>
      <c r="O69" s="16"/>
      <c r="P69" s="16"/>
      <c r="T69" s="16"/>
      <c r="U69" s="16"/>
      <c r="V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20"/>
    </row>
    <row r="70" spans="3:63" s="36" customFormat="1" ht="15" customHeight="1">
      <c r="C70" s="16"/>
      <c r="D70" s="16"/>
      <c r="E70" s="16"/>
      <c r="F70" s="16"/>
      <c r="G70" s="16"/>
      <c r="H70" s="16"/>
      <c r="I70" s="16"/>
      <c r="J70" s="16"/>
      <c r="K70" s="16"/>
      <c r="L70" s="16"/>
      <c r="M70" s="16"/>
      <c r="N70" s="16"/>
      <c r="O70" s="16"/>
      <c r="P70" s="16"/>
      <c r="T70" s="16"/>
      <c r="U70" s="16"/>
      <c r="V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20"/>
    </row>
    <row r="71" spans="3:63" s="36" customFormat="1" ht="15" customHeight="1">
      <c r="C71" s="16"/>
      <c r="D71" s="16"/>
      <c r="E71" s="16"/>
      <c r="F71" s="16"/>
      <c r="G71" s="16"/>
      <c r="H71" s="16"/>
      <c r="I71" s="16"/>
      <c r="J71" s="16"/>
      <c r="K71" s="16"/>
      <c r="L71" s="16"/>
      <c r="M71" s="16"/>
      <c r="N71" s="16"/>
      <c r="O71" s="16"/>
      <c r="P71" s="16"/>
      <c r="T71" s="16"/>
      <c r="U71" s="16"/>
      <c r="V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20"/>
    </row>
    <row r="72" spans="3:63" s="36" customFormat="1" ht="15" customHeight="1">
      <c r="C72" s="16"/>
      <c r="D72" s="16"/>
      <c r="E72" s="16"/>
      <c r="F72" s="16"/>
      <c r="G72" s="16"/>
      <c r="H72" s="16"/>
      <c r="I72" s="16"/>
      <c r="J72" s="16"/>
      <c r="K72" s="16"/>
      <c r="L72" s="16"/>
      <c r="M72" s="16"/>
      <c r="N72" s="16"/>
      <c r="O72" s="16"/>
      <c r="P72" s="16"/>
      <c r="T72" s="16"/>
      <c r="U72" s="16"/>
      <c r="V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20"/>
    </row>
    <row r="73" spans="3:63" s="36" customFormat="1" ht="15" customHeight="1">
      <c r="C73" s="16"/>
      <c r="D73" s="16"/>
      <c r="E73" s="16"/>
      <c r="F73" s="16"/>
      <c r="G73" s="16"/>
      <c r="H73" s="16"/>
      <c r="I73" s="16"/>
      <c r="J73" s="16"/>
      <c r="K73" s="16"/>
      <c r="L73" s="16"/>
      <c r="M73" s="16"/>
      <c r="N73" s="16"/>
      <c r="O73" s="16"/>
      <c r="P73" s="16"/>
      <c r="T73" s="16"/>
      <c r="U73" s="16"/>
      <c r="V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20"/>
    </row>
    <row r="74" spans="3:63" s="36" customFormat="1" ht="15" customHeight="1">
      <c r="C74" s="16"/>
      <c r="D74" s="16"/>
      <c r="E74" s="16"/>
      <c r="F74" s="16"/>
      <c r="G74" s="16"/>
      <c r="H74" s="16"/>
      <c r="I74" s="16"/>
      <c r="J74" s="16"/>
      <c r="K74" s="16"/>
      <c r="L74" s="16"/>
      <c r="M74" s="16"/>
      <c r="N74" s="16"/>
      <c r="O74" s="16"/>
      <c r="P74" s="16"/>
      <c r="T74" s="16"/>
      <c r="U74" s="16"/>
      <c r="V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20"/>
    </row>
    <row r="75" spans="3:63" s="36" customFormat="1" ht="15" customHeight="1">
      <c r="C75" s="16"/>
      <c r="D75" s="16"/>
      <c r="E75" s="16"/>
      <c r="F75" s="16"/>
      <c r="G75" s="16"/>
      <c r="H75" s="16"/>
      <c r="I75" s="16"/>
      <c r="J75" s="16"/>
      <c r="K75" s="16"/>
      <c r="L75" s="16"/>
      <c r="M75" s="16"/>
      <c r="N75" s="16"/>
      <c r="O75" s="16"/>
      <c r="P75" s="16"/>
      <c r="T75" s="16"/>
      <c r="U75" s="16"/>
      <c r="V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20"/>
    </row>
    <row r="76" spans="3:63" s="36" customFormat="1" ht="15" customHeight="1">
      <c r="C76" s="16"/>
      <c r="D76" s="16"/>
      <c r="E76" s="16"/>
      <c r="F76" s="16"/>
      <c r="G76" s="16"/>
      <c r="H76" s="16"/>
      <c r="I76" s="16"/>
      <c r="J76" s="16"/>
      <c r="K76" s="16"/>
      <c r="L76" s="16"/>
      <c r="M76" s="16"/>
      <c r="N76" s="16"/>
      <c r="O76" s="16"/>
      <c r="P76" s="16"/>
      <c r="T76" s="16"/>
      <c r="U76" s="16"/>
      <c r="V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20"/>
    </row>
    <row r="77" spans="3:63" s="36" customFormat="1" ht="15" customHeight="1">
      <c r="C77" s="16"/>
      <c r="D77" s="16"/>
      <c r="E77" s="16"/>
      <c r="F77" s="16"/>
      <c r="G77" s="16"/>
      <c r="H77" s="16"/>
      <c r="I77" s="16"/>
      <c r="J77" s="16"/>
      <c r="K77" s="16"/>
      <c r="L77" s="16"/>
      <c r="M77" s="16"/>
      <c r="N77" s="16"/>
      <c r="O77" s="16"/>
      <c r="P77" s="16"/>
      <c r="T77" s="16"/>
      <c r="U77" s="16"/>
      <c r="V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20"/>
    </row>
    <row r="78" spans="3:63" s="36" customFormat="1" ht="15" customHeight="1">
      <c r="C78" s="16"/>
      <c r="D78" s="16"/>
      <c r="E78" s="16"/>
      <c r="F78" s="16"/>
      <c r="G78" s="16"/>
      <c r="H78" s="16"/>
      <c r="I78" s="16"/>
      <c r="J78" s="16"/>
      <c r="K78" s="16"/>
      <c r="L78" s="16"/>
      <c r="M78" s="16"/>
      <c r="N78" s="16"/>
      <c r="O78" s="16"/>
      <c r="P78" s="16"/>
      <c r="T78" s="16"/>
      <c r="U78" s="16"/>
      <c r="V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20"/>
    </row>
    <row r="79" spans="3:63" s="36" customFormat="1" ht="15" customHeight="1">
      <c r="C79" s="16"/>
      <c r="D79" s="16"/>
      <c r="E79" s="16"/>
      <c r="F79" s="16"/>
      <c r="G79" s="16"/>
      <c r="H79" s="16"/>
      <c r="I79" s="16"/>
      <c r="J79" s="16"/>
      <c r="K79" s="16"/>
      <c r="L79" s="16"/>
      <c r="M79" s="16"/>
      <c r="N79" s="16"/>
      <c r="O79" s="16"/>
      <c r="P79" s="16"/>
      <c r="T79" s="16"/>
      <c r="U79" s="16"/>
      <c r="V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20"/>
    </row>
    <row r="80" spans="3:63" s="36" customFormat="1" ht="15" customHeight="1">
      <c r="C80" s="16"/>
      <c r="D80" s="16"/>
      <c r="E80" s="16"/>
      <c r="F80" s="16"/>
      <c r="G80" s="16"/>
      <c r="H80" s="16"/>
      <c r="I80" s="16"/>
      <c r="J80" s="16"/>
      <c r="K80" s="16"/>
      <c r="L80" s="16"/>
      <c r="M80" s="16"/>
      <c r="N80" s="16"/>
      <c r="O80" s="16"/>
      <c r="P80" s="16"/>
      <c r="T80" s="16"/>
      <c r="U80" s="16"/>
      <c r="V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20"/>
    </row>
    <row r="81" spans="2:63" s="36" customFormat="1" ht="15" customHeight="1">
      <c r="C81" s="16"/>
      <c r="D81" s="16"/>
      <c r="E81" s="16"/>
      <c r="F81" s="16"/>
      <c r="G81" s="16"/>
      <c r="H81" s="16"/>
      <c r="I81" s="16"/>
      <c r="J81" s="16"/>
      <c r="K81" s="16"/>
      <c r="L81" s="16"/>
      <c r="M81" s="16"/>
      <c r="N81" s="16"/>
      <c r="O81" s="16"/>
      <c r="P81" s="16"/>
      <c r="T81" s="16"/>
      <c r="U81" s="16"/>
      <c r="V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20"/>
    </row>
    <row r="82" spans="2:63" s="36" customFormat="1" ht="15" customHeight="1">
      <c r="C82" s="16"/>
      <c r="D82" s="16"/>
      <c r="E82" s="16"/>
      <c r="F82" s="16"/>
      <c r="G82" s="16"/>
      <c r="H82" s="16"/>
      <c r="I82" s="16"/>
      <c r="J82" s="16"/>
      <c r="K82" s="16"/>
      <c r="L82" s="16"/>
      <c r="M82" s="16"/>
      <c r="N82" s="16"/>
      <c r="O82" s="16"/>
      <c r="P82" s="16"/>
      <c r="T82" s="16"/>
      <c r="U82" s="16"/>
      <c r="V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20"/>
    </row>
    <row r="83" spans="2:63" s="36" customFormat="1" ht="15" customHeight="1">
      <c r="C83" s="16"/>
      <c r="D83" s="16"/>
      <c r="E83" s="16"/>
      <c r="F83" s="16"/>
      <c r="G83" s="16"/>
      <c r="H83" s="16"/>
      <c r="I83" s="16"/>
      <c r="J83" s="16"/>
      <c r="K83" s="16"/>
      <c r="L83" s="16"/>
      <c r="M83" s="16"/>
      <c r="N83" s="16"/>
      <c r="O83" s="16"/>
      <c r="P83" s="16"/>
      <c r="T83" s="16"/>
      <c r="U83" s="16"/>
      <c r="V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20"/>
    </row>
    <row r="84" spans="2:63" s="36" customFormat="1" ht="15" customHeight="1">
      <c r="C84" s="16"/>
      <c r="D84" s="16"/>
      <c r="E84" s="16"/>
      <c r="F84" s="16"/>
      <c r="G84" s="16"/>
      <c r="H84" s="16"/>
      <c r="I84" s="16"/>
      <c r="J84" s="16"/>
      <c r="K84" s="16"/>
      <c r="L84" s="16"/>
      <c r="M84" s="16"/>
      <c r="N84" s="16"/>
      <c r="O84" s="16"/>
      <c r="P84" s="16"/>
      <c r="T84" s="16"/>
      <c r="U84" s="16"/>
      <c r="V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20"/>
    </row>
    <row r="85" spans="2:63" s="36" customFormat="1" ht="15" customHeight="1">
      <c r="C85" s="16"/>
      <c r="D85" s="16"/>
      <c r="E85" s="16"/>
      <c r="F85" s="16"/>
      <c r="G85" s="16"/>
      <c r="H85" s="16"/>
      <c r="I85" s="16"/>
      <c r="J85" s="16"/>
      <c r="K85" s="16"/>
      <c r="L85" s="16"/>
      <c r="M85" s="16"/>
      <c r="N85" s="16"/>
      <c r="O85" s="16"/>
      <c r="P85" s="16"/>
      <c r="T85" s="16"/>
      <c r="U85" s="16"/>
      <c r="V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20"/>
    </row>
    <row r="86" spans="2:63" s="36" customFormat="1" ht="15" customHeight="1">
      <c r="C86" s="16"/>
      <c r="D86" s="16"/>
      <c r="E86" s="16"/>
      <c r="F86" s="16"/>
      <c r="G86" s="16"/>
      <c r="H86" s="16"/>
      <c r="I86" s="16"/>
      <c r="J86" s="16"/>
      <c r="K86" s="16"/>
      <c r="L86" s="16"/>
      <c r="M86" s="16"/>
      <c r="N86" s="16"/>
      <c r="O86" s="16"/>
      <c r="P86" s="16"/>
      <c r="T86" s="16"/>
      <c r="U86" s="16"/>
      <c r="V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20"/>
    </row>
    <row r="87" spans="2:63" s="36" customFormat="1" ht="15" customHeight="1">
      <c r="C87" s="16"/>
      <c r="D87" s="16"/>
      <c r="E87" s="16"/>
      <c r="F87" s="16"/>
      <c r="G87" s="16"/>
      <c r="H87" s="16"/>
      <c r="I87" s="16"/>
      <c r="J87" s="16"/>
      <c r="K87" s="16"/>
      <c r="L87" s="16"/>
      <c r="M87" s="16"/>
      <c r="N87" s="16"/>
      <c r="O87" s="16"/>
      <c r="P87" s="16"/>
      <c r="T87" s="16"/>
      <c r="U87" s="16"/>
      <c r="V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c r="BD87" s="16"/>
      <c r="BE87" s="16"/>
      <c r="BF87" s="16"/>
      <c r="BG87" s="16"/>
      <c r="BH87" s="16"/>
      <c r="BI87" s="16"/>
      <c r="BJ87" s="16"/>
      <c r="BK87" s="120"/>
    </row>
    <row r="88" spans="2:63" s="36" customFormat="1" ht="15" customHeight="1">
      <c r="C88" s="16"/>
      <c r="D88" s="16"/>
      <c r="E88" s="16"/>
      <c r="F88" s="16"/>
      <c r="G88" s="16"/>
      <c r="H88" s="16"/>
      <c r="I88" s="16"/>
      <c r="J88" s="16"/>
      <c r="K88" s="16"/>
      <c r="L88" s="16"/>
      <c r="M88" s="16"/>
      <c r="N88" s="16"/>
      <c r="O88" s="16"/>
      <c r="P88" s="16"/>
      <c r="T88" s="16"/>
      <c r="U88" s="16"/>
      <c r="V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6"/>
      <c r="BE88" s="16"/>
      <c r="BF88" s="16"/>
      <c r="BG88" s="16"/>
      <c r="BH88" s="16"/>
      <c r="BI88" s="16"/>
      <c r="BJ88" s="16"/>
      <c r="BK88" s="120"/>
    </row>
    <row r="89" spans="2:63" s="36" customFormat="1" ht="15" customHeight="1">
      <c r="C89" s="16"/>
      <c r="D89" s="16"/>
      <c r="E89" s="16"/>
      <c r="F89" s="16"/>
      <c r="G89" s="16"/>
      <c r="H89" s="16"/>
      <c r="I89" s="16"/>
      <c r="J89" s="16"/>
      <c r="K89" s="16"/>
      <c r="L89" s="16"/>
      <c r="M89" s="16"/>
      <c r="N89" s="16"/>
      <c r="O89" s="16"/>
      <c r="P89" s="16"/>
      <c r="T89" s="16"/>
      <c r="U89" s="16"/>
      <c r="V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20"/>
    </row>
    <row r="90" spans="2:63" s="3" customFormat="1">
      <c r="B90" s="36"/>
      <c r="C90" s="630"/>
      <c r="D90" s="36"/>
      <c r="E90" s="36"/>
      <c r="F90" s="36"/>
      <c r="G90" s="36"/>
      <c r="H90" s="36"/>
      <c r="I90" s="36"/>
      <c r="J90" s="36"/>
      <c r="K90" s="36"/>
      <c r="L90" s="36"/>
      <c r="M90" s="36"/>
      <c r="N90" s="36"/>
      <c r="O90" s="36"/>
      <c r="P90" s="36"/>
      <c r="Q90" s="36"/>
      <c r="R90" s="36"/>
      <c r="S90" s="36"/>
      <c r="T90" s="16"/>
      <c r="U90" s="16"/>
      <c r="V90" s="16"/>
      <c r="W90" s="36"/>
      <c r="X90" s="36"/>
      <c r="Y90" s="36"/>
      <c r="Z90" s="36"/>
      <c r="AA90" s="36"/>
      <c r="AB90" s="36"/>
      <c r="AC90" s="36"/>
      <c r="AD90" s="36"/>
      <c r="AE90" s="16"/>
      <c r="AF90" s="16"/>
      <c r="AG90" s="16"/>
      <c r="AH90" s="16"/>
      <c r="AI90" s="16"/>
      <c r="AJ90" s="16"/>
      <c r="AK90" s="16"/>
      <c r="AL90" s="16"/>
      <c r="AM90" s="16"/>
      <c r="AN90" s="16"/>
      <c r="AO90" s="16"/>
      <c r="AP90" s="16"/>
      <c r="AQ90" s="16"/>
      <c r="AR90" s="16"/>
      <c r="AS90" s="16"/>
      <c r="AT90" s="116"/>
      <c r="AU90" s="116"/>
      <c r="AV90" s="116"/>
      <c r="AW90" s="116"/>
      <c r="AX90" s="116"/>
      <c r="AY90" s="116"/>
      <c r="AZ90" s="116"/>
      <c r="BA90" s="116"/>
      <c r="BB90" s="116"/>
      <c r="BC90" s="116"/>
      <c r="BD90" s="116"/>
      <c r="BE90" s="116"/>
      <c r="BF90" s="116"/>
      <c r="BG90" s="116"/>
      <c r="BH90" s="116"/>
      <c r="BI90" s="116"/>
      <c r="BJ90" s="116"/>
      <c r="BK90" s="117"/>
    </row>
    <row r="91" spans="2:63" s="3" customFormat="1">
      <c r="B91" s="36"/>
      <c r="C91" s="630"/>
      <c r="D91" s="36"/>
      <c r="E91" s="36"/>
      <c r="F91" s="36"/>
      <c r="G91" s="36"/>
      <c r="H91" s="36"/>
      <c r="I91" s="36"/>
      <c r="J91" s="36"/>
      <c r="K91" s="36"/>
      <c r="L91" s="36"/>
      <c r="M91" s="36"/>
      <c r="N91" s="36"/>
      <c r="O91" s="36"/>
      <c r="P91" s="36"/>
      <c r="Q91" s="36"/>
      <c r="R91" s="36"/>
      <c r="S91" s="36"/>
      <c r="T91" s="16"/>
      <c r="U91" s="16"/>
      <c r="V91" s="16"/>
      <c r="W91" s="36"/>
      <c r="X91" s="36"/>
      <c r="Y91" s="36"/>
      <c r="Z91" s="36"/>
      <c r="AA91" s="36"/>
      <c r="AB91" s="36"/>
      <c r="AC91" s="36"/>
      <c r="AD91" s="36"/>
      <c r="AE91" s="16"/>
      <c r="AF91" s="16"/>
      <c r="AG91" s="16"/>
      <c r="AH91" s="16"/>
      <c r="AI91" s="16"/>
      <c r="AJ91" s="16"/>
      <c r="AK91" s="16"/>
      <c r="AL91" s="16"/>
      <c r="AM91" s="16"/>
      <c r="AN91" s="16"/>
      <c r="AO91" s="16"/>
      <c r="AP91" s="16"/>
      <c r="AQ91" s="16"/>
      <c r="AR91" s="16"/>
      <c r="AS91" s="16"/>
      <c r="AT91" s="116"/>
      <c r="AU91" s="116"/>
      <c r="AV91" s="116"/>
      <c r="AW91" s="116"/>
      <c r="AX91" s="116"/>
      <c r="AY91" s="116"/>
      <c r="AZ91" s="116"/>
      <c r="BA91" s="116"/>
      <c r="BB91" s="116"/>
      <c r="BC91" s="116"/>
      <c r="BD91" s="116"/>
      <c r="BE91" s="116"/>
      <c r="BF91" s="116"/>
      <c r="BG91" s="116"/>
      <c r="BH91" s="116"/>
      <c r="BI91" s="116"/>
      <c r="BJ91" s="116"/>
      <c r="BK91" s="117"/>
    </row>
    <row r="92" spans="2:63" s="3" customFormat="1">
      <c r="B92" s="36"/>
      <c r="C92" s="630"/>
      <c r="D92" s="36"/>
      <c r="E92" s="36"/>
      <c r="F92" s="36"/>
      <c r="G92" s="36"/>
      <c r="H92" s="36"/>
      <c r="I92" s="36"/>
      <c r="J92" s="36"/>
      <c r="K92" s="36"/>
      <c r="L92" s="36"/>
      <c r="M92" s="36"/>
      <c r="N92" s="36"/>
      <c r="O92" s="36"/>
      <c r="P92" s="36"/>
      <c r="Q92" s="36"/>
      <c r="R92" s="36"/>
      <c r="S92" s="36"/>
      <c r="T92" s="16"/>
      <c r="U92" s="16"/>
      <c r="V92" s="16"/>
      <c r="W92" s="36"/>
      <c r="X92" s="36"/>
      <c r="Y92" s="36"/>
      <c r="Z92" s="36"/>
      <c r="AA92" s="36"/>
      <c r="AB92" s="36"/>
      <c r="AC92" s="36"/>
      <c r="AD92" s="36"/>
      <c r="AE92" s="16"/>
      <c r="AF92" s="16"/>
      <c r="AG92" s="16"/>
      <c r="AH92" s="16"/>
      <c r="AI92" s="16"/>
      <c r="AJ92" s="16"/>
      <c r="AK92" s="16"/>
      <c r="AL92" s="16"/>
      <c r="AM92" s="16"/>
      <c r="AN92" s="16"/>
      <c r="AO92" s="16"/>
      <c r="AP92" s="16"/>
      <c r="AQ92" s="16"/>
      <c r="AR92" s="16"/>
      <c r="AS92" s="16"/>
      <c r="AT92" s="116"/>
      <c r="AU92" s="116"/>
      <c r="AV92" s="116"/>
      <c r="AW92" s="116"/>
      <c r="AX92" s="116"/>
      <c r="AY92" s="116"/>
      <c r="AZ92" s="116"/>
      <c r="BA92" s="116"/>
      <c r="BB92" s="116"/>
      <c r="BC92" s="116"/>
      <c r="BD92" s="116"/>
      <c r="BE92" s="116"/>
      <c r="BF92" s="116"/>
      <c r="BG92" s="116"/>
      <c r="BH92" s="116"/>
      <c r="BI92" s="116"/>
      <c r="BJ92" s="116"/>
      <c r="BK92" s="117"/>
    </row>
    <row r="93" spans="2:63" s="3" customFormat="1">
      <c r="B93" s="36"/>
      <c r="C93" s="630"/>
      <c r="D93" s="36"/>
      <c r="E93" s="36"/>
      <c r="F93" s="36"/>
      <c r="G93" s="36"/>
      <c r="H93" s="36"/>
      <c r="I93" s="36"/>
      <c r="J93" s="36"/>
      <c r="K93" s="36"/>
      <c r="L93" s="36"/>
      <c r="M93" s="36"/>
      <c r="N93" s="36"/>
      <c r="O93" s="36"/>
      <c r="P93" s="36"/>
      <c r="Q93" s="36"/>
      <c r="R93" s="36"/>
      <c r="S93" s="36"/>
      <c r="T93" s="16"/>
      <c r="U93" s="16"/>
      <c r="V93" s="16"/>
      <c r="W93" s="36"/>
      <c r="X93" s="36"/>
      <c r="Y93" s="36"/>
      <c r="Z93" s="36"/>
      <c r="AA93" s="36"/>
      <c r="AB93" s="36"/>
      <c r="AC93" s="36"/>
      <c r="AD93" s="36"/>
      <c r="AE93" s="16"/>
      <c r="AF93" s="16"/>
      <c r="AG93" s="16"/>
      <c r="AH93" s="16"/>
      <c r="AI93" s="16"/>
      <c r="AJ93" s="16"/>
      <c r="AK93" s="16"/>
      <c r="AL93" s="16"/>
      <c r="AM93" s="16"/>
      <c r="AN93" s="16"/>
      <c r="AO93" s="16"/>
      <c r="AP93" s="16"/>
      <c r="AQ93" s="16"/>
      <c r="AR93" s="16"/>
      <c r="AS93" s="16"/>
      <c r="AT93" s="116"/>
      <c r="AU93" s="116"/>
      <c r="AV93" s="116"/>
      <c r="AW93" s="116"/>
      <c r="AX93" s="116"/>
      <c r="AY93" s="116"/>
      <c r="AZ93" s="116"/>
      <c r="BA93" s="116"/>
      <c r="BB93" s="116"/>
      <c r="BC93" s="116"/>
      <c r="BD93" s="116"/>
      <c r="BE93" s="116"/>
      <c r="BF93" s="116"/>
      <c r="BG93" s="116"/>
      <c r="BH93" s="116"/>
      <c r="BI93" s="116"/>
      <c r="BJ93" s="116"/>
      <c r="BK93" s="117"/>
    </row>
    <row r="94" spans="2:63" s="3" customFormat="1">
      <c r="B94" s="36"/>
      <c r="C94" s="630"/>
      <c r="D94" s="36"/>
      <c r="E94" s="36"/>
      <c r="F94" s="36"/>
      <c r="G94" s="36"/>
      <c r="H94" s="36"/>
      <c r="I94" s="36"/>
      <c r="J94" s="36"/>
      <c r="K94" s="36"/>
      <c r="L94" s="36"/>
      <c r="M94" s="36"/>
      <c r="N94" s="36"/>
      <c r="O94" s="36"/>
      <c r="P94" s="36"/>
      <c r="Q94" s="36"/>
      <c r="R94" s="36"/>
      <c r="S94" s="36"/>
      <c r="T94" s="16"/>
      <c r="U94" s="16"/>
      <c r="V94" s="16"/>
      <c r="W94" s="36"/>
      <c r="X94" s="36"/>
      <c r="Y94" s="36"/>
      <c r="Z94" s="36"/>
      <c r="AA94" s="36"/>
      <c r="AB94" s="36"/>
      <c r="AC94" s="36"/>
      <c r="AD94" s="36"/>
      <c r="AE94" s="16"/>
      <c r="AF94" s="16"/>
      <c r="AG94" s="16"/>
      <c r="AH94" s="16"/>
      <c r="AI94" s="16"/>
      <c r="AJ94" s="16"/>
      <c r="AK94" s="16"/>
      <c r="AL94" s="16"/>
      <c r="AM94" s="16"/>
      <c r="AN94" s="16"/>
      <c r="AO94" s="16"/>
      <c r="AP94" s="16"/>
      <c r="AQ94" s="16"/>
      <c r="AR94" s="16"/>
      <c r="AS94" s="16"/>
      <c r="AT94" s="116"/>
      <c r="AU94" s="116"/>
      <c r="AV94" s="116"/>
      <c r="AW94" s="116"/>
      <c r="AX94" s="116"/>
      <c r="AY94" s="116"/>
      <c r="AZ94" s="116"/>
      <c r="BA94" s="116"/>
      <c r="BB94" s="116"/>
      <c r="BC94" s="116"/>
      <c r="BD94" s="116"/>
      <c r="BE94" s="116"/>
      <c r="BF94" s="116"/>
      <c r="BG94" s="116"/>
      <c r="BH94" s="116"/>
      <c r="BI94" s="116"/>
      <c r="BJ94" s="116"/>
      <c r="BK94" s="117"/>
    </row>
    <row r="95" spans="2:63" s="3" customFormat="1">
      <c r="B95" s="36"/>
      <c r="C95" s="630"/>
      <c r="D95" s="36"/>
      <c r="E95" s="36"/>
      <c r="F95" s="36"/>
      <c r="G95" s="36"/>
      <c r="H95" s="36"/>
      <c r="I95" s="36"/>
      <c r="J95" s="36"/>
      <c r="K95" s="36"/>
      <c r="L95" s="36"/>
      <c r="M95" s="36"/>
      <c r="N95" s="36"/>
      <c r="O95" s="36"/>
      <c r="P95" s="36"/>
      <c r="Q95" s="36"/>
      <c r="R95" s="36"/>
      <c r="S95" s="36"/>
      <c r="T95" s="16"/>
      <c r="U95" s="16"/>
      <c r="V95" s="16"/>
      <c r="W95" s="36"/>
      <c r="X95" s="36"/>
      <c r="Y95" s="36"/>
      <c r="Z95" s="36"/>
      <c r="AA95" s="36"/>
      <c r="AB95" s="36"/>
      <c r="AC95" s="36"/>
      <c r="AD95" s="36"/>
      <c r="AE95" s="16"/>
      <c r="AF95" s="16"/>
      <c r="AG95" s="16"/>
      <c r="AH95" s="16"/>
      <c r="AI95" s="16"/>
      <c r="AJ95" s="16"/>
      <c r="AK95" s="16"/>
      <c r="AL95" s="16"/>
      <c r="AM95" s="16"/>
      <c r="AN95" s="16"/>
      <c r="AO95" s="16"/>
      <c r="AP95" s="16"/>
      <c r="AQ95" s="16"/>
      <c r="AR95" s="16"/>
      <c r="AS95" s="16"/>
      <c r="AT95" s="116"/>
      <c r="AU95" s="116"/>
      <c r="AV95" s="116"/>
      <c r="AW95" s="116"/>
      <c r="AX95" s="116"/>
      <c r="AY95" s="116"/>
      <c r="AZ95" s="116"/>
      <c r="BA95" s="116"/>
      <c r="BB95" s="116"/>
      <c r="BC95" s="116"/>
      <c r="BD95" s="116"/>
      <c r="BE95" s="116"/>
      <c r="BF95" s="116"/>
      <c r="BG95" s="116"/>
      <c r="BH95" s="116"/>
      <c r="BI95" s="116"/>
      <c r="BJ95" s="116"/>
      <c r="BK95" s="117"/>
    </row>
    <row r="96" spans="2:63" s="3" customFormat="1">
      <c r="B96" s="36"/>
      <c r="C96" s="630"/>
      <c r="D96" s="36"/>
      <c r="E96" s="36"/>
      <c r="F96" s="36"/>
      <c r="G96" s="36"/>
      <c r="H96" s="36"/>
      <c r="I96" s="36"/>
      <c r="J96" s="36"/>
      <c r="K96" s="36"/>
      <c r="L96" s="36"/>
      <c r="M96" s="36"/>
      <c r="N96" s="36"/>
      <c r="O96" s="36"/>
      <c r="P96" s="36"/>
      <c r="Q96" s="36"/>
      <c r="R96" s="36"/>
      <c r="S96" s="36"/>
      <c r="T96" s="16"/>
      <c r="U96" s="16"/>
      <c r="V96" s="16"/>
      <c r="W96" s="36"/>
      <c r="X96" s="36"/>
      <c r="Y96" s="36"/>
      <c r="Z96" s="36"/>
      <c r="AA96" s="36"/>
      <c r="AB96" s="36"/>
      <c r="AC96" s="36"/>
      <c r="AD96" s="36"/>
      <c r="AE96" s="16"/>
      <c r="AF96" s="16"/>
      <c r="AG96" s="16"/>
      <c r="AH96" s="16"/>
      <c r="AI96" s="16"/>
      <c r="AJ96" s="16"/>
      <c r="AK96" s="16"/>
      <c r="AL96" s="16"/>
      <c r="AM96" s="16"/>
      <c r="AN96" s="16"/>
      <c r="AO96" s="16"/>
      <c r="AP96" s="16"/>
      <c r="AQ96" s="16"/>
      <c r="AR96" s="16"/>
      <c r="AS96" s="16"/>
      <c r="AT96" s="116"/>
      <c r="AU96" s="116"/>
      <c r="AV96" s="116"/>
      <c r="AW96" s="116"/>
      <c r="AX96" s="116"/>
      <c r="AY96" s="116"/>
      <c r="AZ96" s="116"/>
      <c r="BA96" s="116"/>
      <c r="BB96" s="116"/>
      <c r="BC96" s="116"/>
      <c r="BD96" s="116"/>
      <c r="BE96" s="116"/>
      <c r="BF96" s="116"/>
      <c r="BG96" s="116"/>
      <c r="BH96" s="116"/>
      <c r="BI96" s="116"/>
      <c r="BJ96" s="116"/>
      <c r="BK96" s="117"/>
    </row>
    <row r="97" spans="2:63" s="3" customFormat="1">
      <c r="B97" s="36"/>
      <c r="C97" s="630"/>
      <c r="D97" s="36"/>
      <c r="E97" s="36"/>
      <c r="F97" s="36"/>
      <c r="G97" s="36"/>
      <c r="H97" s="36"/>
      <c r="I97" s="36"/>
      <c r="J97" s="36"/>
      <c r="K97" s="36"/>
      <c r="L97" s="36"/>
      <c r="M97" s="36"/>
      <c r="N97" s="36"/>
      <c r="O97" s="36"/>
      <c r="P97" s="36"/>
      <c r="Q97" s="36"/>
      <c r="R97" s="36"/>
      <c r="S97" s="36"/>
      <c r="T97" s="16"/>
      <c r="U97" s="16"/>
      <c r="V97" s="16"/>
      <c r="W97" s="36"/>
      <c r="X97" s="36"/>
      <c r="Y97" s="36"/>
      <c r="Z97" s="36"/>
      <c r="AA97" s="36"/>
      <c r="AB97" s="36"/>
      <c r="AC97" s="36"/>
      <c r="AD97" s="36"/>
      <c r="AE97" s="16"/>
      <c r="AF97" s="16"/>
      <c r="AG97" s="16"/>
      <c r="AH97" s="16"/>
      <c r="AI97" s="16"/>
      <c r="AJ97" s="16"/>
      <c r="AK97" s="16"/>
      <c r="AL97" s="16"/>
      <c r="AM97" s="16"/>
      <c r="AN97" s="16"/>
      <c r="AO97" s="16"/>
      <c r="AP97" s="16"/>
      <c r="AQ97" s="16"/>
      <c r="AR97" s="16"/>
      <c r="AS97" s="16"/>
      <c r="AT97" s="116"/>
      <c r="AU97" s="116"/>
      <c r="AV97" s="116"/>
      <c r="AW97" s="116"/>
      <c r="AX97" s="116"/>
      <c r="AY97" s="116"/>
      <c r="AZ97" s="116"/>
      <c r="BA97" s="116"/>
      <c r="BB97" s="116"/>
      <c r="BC97" s="116"/>
      <c r="BD97" s="116"/>
      <c r="BE97" s="116"/>
      <c r="BF97" s="116"/>
      <c r="BG97" s="116"/>
      <c r="BH97" s="116"/>
      <c r="BI97" s="116"/>
      <c r="BJ97" s="116"/>
      <c r="BK97" s="117"/>
    </row>
    <row r="98" spans="2:63" s="3" customFormat="1">
      <c r="B98" s="36"/>
      <c r="C98" s="630"/>
      <c r="D98" s="36"/>
      <c r="E98" s="36"/>
      <c r="F98" s="36"/>
      <c r="G98" s="36"/>
      <c r="H98" s="36"/>
      <c r="I98" s="36"/>
      <c r="J98" s="36"/>
      <c r="K98" s="36"/>
      <c r="L98" s="36"/>
      <c r="M98" s="36"/>
      <c r="N98" s="36"/>
      <c r="O98" s="36"/>
      <c r="P98" s="36"/>
      <c r="Q98" s="36"/>
      <c r="R98" s="36"/>
      <c r="S98" s="36"/>
      <c r="T98" s="16"/>
      <c r="U98" s="16"/>
      <c r="V98" s="16"/>
      <c r="W98" s="36"/>
      <c r="X98" s="36"/>
      <c r="Y98" s="36"/>
      <c r="Z98" s="36"/>
      <c r="AA98" s="36"/>
      <c r="AB98" s="36"/>
      <c r="AC98" s="36"/>
      <c r="AD98" s="36"/>
      <c r="AE98" s="16"/>
      <c r="AF98" s="16"/>
      <c r="AG98" s="16"/>
      <c r="AH98" s="16"/>
      <c r="AI98" s="16"/>
      <c r="AJ98" s="16"/>
      <c r="AK98" s="16"/>
      <c r="AL98" s="16"/>
      <c r="AM98" s="16"/>
      <c r="AN98" s="16"/>
      <c r="AO98" s="16"/>
      <c r="AP98" s="16"/>
      <c r="AQ98" s="16"/>
      <c r="AR98" s="16"/>
      <c r="AS98" s="16"/>
      <c r="AT98" s="116"/>
      <c r="AU98" s="116"/>
      <c r="AV98" s="116"/>
      <c r="AW98" s="116"/>
      <c r="AX98" s="116"/>
      <c r="AY98" s="116"/>
      <c r="AZ98" s="116"/>
      <c r="BA98" s="116"/>
      <c r="BB98" s="116"/>
      <c r="BC98" s="116"/>
      <c r="BD98" s="116"/>
      <c r="BE98" s="116"/>
      <c r="BF98" s="116"/>
      <c r="BG98" s="116"/>
      <c r="BH98" s="116"/>
      <c r="BI98" s="116"/>
      <c r="BJ98" s="116"/>
      <c r="BK98" s="117"/>
    </row>
    <row r="99" spans="2:63" s="3" customFormat="1">
      <c r="B99" s="36"/>
      <c r="C99" s="630"/>
      <c r="D99" s="36"/>
      <c r="E99" s="36"/>
      <c r="F99" s="36"/>
      <c r="G99" s="36"/>
      <c r="H99" s="36"/>
      <c r="I99" s="36"/>
      <c r="J99" s="36"/>
      <c r="K99" s="36"/>
      <c r="L99" s="36"/>
      <c r="M99" s="36"/>
      <c r="N99" s="36"/>
      <c r="O99" s="36"/>
      <c r="P99" s="36"/>
      <c r="Q99" s="36"/>
      <c r="R99" s="36"/>
      <c r="S99" s="36"/>
      <c r="T99" s="16"/>
      <c r="U99" s="16"/>
      <c r="V99" s="16"/>
      <c r="W99" s="36"/>
      <c r="X99" s="36"/>
      <c r="Y99" s="36"/>
      <c r="Z99" s="36"/>
      <c r="AA99" s="36"/>
      <c r="AB99" s="36"/>
      <c r="AC99" s="36"/>
      <c r="AD99" s="36"/>
      <c r="AE99" s="16"/>
      <c r="AF99" s="16"/>
      <c r="AG99" s="16"/>
      <c r="AH99" s="16"/>
      <c r="AI99" s="16"/>
      <c r="AJ99" s="16"/>
      <c r="AK99" s="16"/>
      <c r="AL99" s="16"/>
      <c r="AM99" s="16"/>
      <c r="AN99" s="16"/>
      <c r="AO99" s="16"/>
      <c r="AP99" s="16"/>
      <c r="AQ99" s="16"/>
      <c r="AR99" s="16"/>
      <c r="AS99" s="16"/>
      <c r="AT99" s="116"/>
      <c r="AU99" s="116"/>
      <c r="AV99" s="116"/>
      <c r="AW99" s="116"/>
      <c r="AX99" s="116"/>
      <c r="AY99" s="116"/>
      <c r="AZ99" s="116"/>
      <c r="BA99" s="116"/>
      <c r="BB99" s="116"/>
      <c r="BC99" s="116"/>
      <c r="BD99" s="116"/>
      <c r="BE99" s="116"/>
      <c r="BF99" s="116"/>
      <c r="BG99" s="116"/>
      <c r="BH99" s="116"/>
      <c r="BI99" s="116"/>
      <c r="BJ99" s="116"/>
      <c r="BK99" s="117"/>
    </row>
    <row r="100" spans="2:63" s="3" customFormat="1">
      <c r="B100" s="36"/>
      <c r="C100" s="630"/>
      <c r="D100" s="36"/>
      <c r="E100" s="36"/>
      <c r="F100" s="36"/>
      <c r="G100" s="36"/>
      <c r="H100" s="36"/>
      <c r="I100" s="36"/>
      <c r="J100" s="36"/>
      <c r="K100" s="36"/>
      <c r="L100" s="36"/>
      <c r="M100" s="36"/>
      <c r="N100" s="36"/>
      <c r="O100" s="36"/>
      <c r="P100" s="36"/>
      <c r="Q100" s="36"/>
      <c r="R100" s="36"/>
      <c r="S100" s="36"/>
      <c r="T100" s="16"/>
      <c r="U100" s="16"/>
      <c r="V100" s="16"/>
      <c r="W100" s="36"/>
      <c r="X100" s="36"/>
      <c r="Y100" s="36"/>
      <c r="Z100" s="36"/>
      <c r="AA100" s="36"/>
      <c r="AB100" s="36"/>
      <c r="AC100" s="36"/>
      <c r="AD100" s="36"/>
      <c r="AE100" s="16"/>
      <c r="AF100" s="16"/>
      <c r="AG100" s="16"/>
      <c r="AH100" s="16"/>
      <c r="AI100" s="16"/>
      <c r="AJ100" s="16"/>
      <c r="AK100" s="16"/>
      <c r="AL100" s="16"/>
      <c r="AM100" s="16"/>
      <c r="AN100" s="16"/>
      <c r="AO100" s="16"/>
      <c r="AP100" s="16"/>
      <c r="AQ100" s="16"/>
      <c r="AR100" s="16"/>
      <c r="AS100" s="16"/>
      <c r="AT100" s="116"/>
      <c r="AU100" s="116"/>
      <c r="AV100" s="116"/>
      <c r="AW100" s="116"/>
      <c r="AX100" s="116"/>
      <c r="AY100" s="116"/>
      <c r="AZ100" s="116"/>
      <c r="BA100" s="116"/>
      <c r="BB100" s="116"/>
      <c r="BC100" s="116"/>
      <c r="BD100" s="116"/>
      <c r="BE100" s="116"/>
      <c r="BF100" s="116"/>
      <c r="BG100" s="116"/>
      <c r="BH100" s="116"/>
      <c r="BI100" s="116"/>
      <c r="BJ100" s="116"/>
      <c r="BK100" s="117"/>
    </row>
    <row r="101" spans="2:63" s="3" customFormat="1">
      <c r="B101" s="36"/>
      <c r="C101" s="630"/>
      <c r="D101" s="36"/>
      <c r="E101" s="36"/>
      <c r="F101" s="36"/>
      <c r="G101" s="36"/>
      <c r="H101" s="36"/>
      <c r="I101" s="36"/>
      <c r="J101" s="36"/>
      <c r="K101" s="36"/>
      <c r="L101" s="36"/>
      <c r="M101" s="36"/>
      <c r="N101" s="36"/>
      <c r="O101" s="36"/>
      <c r="P101" s="36"/>
      <c r="Q101" s="36"/>
      <c r="R101" s="36"/>
      <c r="S101" s="36"/>
      <c r="T101" s="16"/>
      <c r="U101" s="16"/>
      <c r="V101" s="16"/>
      <c r="W101" s="36"/>
      <c r="X101" s="36"/>
      <c r="Y101" s="36"/>
      <c r="Z101" s="36"/>
      <c r="AA101" s="36"/>
      <c r="AB101" s="36"/>
      <c r="AC101" s="36"/>
      <c r="AD101" s="36"/>
      <c r="AE101" s="16"/>
      <c r="AF101" s="16"/>
      <c r="AG101" s="16"/>
      <c r="AH101" s="16"/>
      <c r="AI101" s="16"/>
      <c r="AJ101" s="16"/>
      <c r="AK101" s="16"/>
      <c r="AL101" s="16"/>
      <c r="AM101" s="16"/>
      <c r="AN101" s="16"/>
      <c r="AO101" s="16"/>
      <c r="AP101" s="16"/>
      <c r="AQ101" s="16"/>
      <c r="AR101" s="16"/>
      <c r="AS101" s="16"/>
      <c r="AT101" s="116"/>
      <c r="AU101" s="116"/>
      <c r="AV101" s="116"/>
      <c r="AW101" s="116"/>
      <c r="AX101" s="116"/>
      <c r="AY101" s="116"/>
      <c r="AZ101" s="116"/>
      <c r="BA101" s="116"/>
      <c r="BB101" s="116"/>
      <c r="BC101" s="116"/>
      <c r="BD101" s="116"/>
      <c r="BE101" s="116"/>
      <c r="BF101" s="116"/>
      <c r="BG101" s="116"/>
      <c r="BH101" s="116"/>
      <c r="BI101" s="116"/>
      <c r="BJ101" s="116"/>
      <c r="BK101" s="117"/>
    </row>
    <row r="102" spans="2:63" s="3" customFormat="1">
      <c r="B102" s="36"/>
      <c r="C102" s="630"/>
      <c r="D102" s="36"/>
      <c r="E102" s="36"/>
      <c r="F102" s="36"/>
      <c r="G102" s="36"/>
      <c r="H102" s="36"/>
      <c r="I102" s="36"/>
      <c r="J102" s="36"/>
      <c r="K102" s="36"/>
      <c r="L102" s="36"/>
      <c r="M102" s="36"/>
      <c r="N102" s="36"/>
      <c r="O102" s="36"/>
      <c r="P102" s="36"/>
      <c r="Q102" s="36"/>
      <c r="R102" s="36"/>
      <c r="S102" s="36"/>
      <c r="T102" s="16"/>
      <c r="U102" s="16"/>
      <c r="V102" s="16"/>
      <c r="W102" s="36"/>
      <c r="X102" s="36"/>
      <c r="Y102" s="36"/>
      <c r="Z102" s="36"/>
      <c r="AA102" s="36"/>
      <c r="AB102" s="36"/>
      <c r="AC102" s="36"/>
      <c r="AD102" s="36"/>
      <c r="AE102" s="16"/>
      <c r="AF102" s="16"/>
      <c r="AG102" s="16"/>
      <c r="AH102" s="16"/>
      <c r="AI102" s="16"/>
      <c r="AJ102" s="16"/>
      <c r="AK102" s="16"/>
      <c r="AL102" s="16"/>
      <c r="AM102" s="16"/>
      <c r="AN102" s="16"/>
      <c r="AO102" s="16"/>
      <c r="AP102" s="16"/>
      <c r="AQ102" s="16"/>
      <c r="AR102" s="16"/>
      <c r="AS102" s="16"/>
      <c r="AT102" s="116"/>
      <c r="AU102" s="116"/>
      <c r="AV102" s="116"/>
      <c r="AW102" s="116"/>
      <c r="AX102" s="116"/>
      <c r="AY102" s="116"/>
      <c r="AZ102" s="116"/>
      <c r="BA102" s="116"/>
      <c r="BB102" s="116"/>
      <c r="BC102" s="116"/>
      <c r="BD102" s="116"/>
      <c r="BE102" s="116"/>
      <c r="BF102" s="116"/>
      <c r="BG102" s="116"/>
      <c r="BH102" s="116"/>
      <c r="BI102" s="116"/>
      <c r="BJ102" s="116"/>
      <c r="BK102" s="117"/>
    </row>
    <row r="103" spans="2:63" s="3" customFormat="1">
      <c r="B103" s="36"/>
      <c r="C103" s="630"/>
      <c r="D103" s="36"/>
      <c r="E103" s="36"/>
      <c r="F103" s="36"/>
      <c r="G103" s="36"/>
      <c r="H103" s="36"/>
      <c r="I103" s="36"/>
      <c r="J103" s="36"/>
      <c r="K103" s="36"/>
      <c r="L103" s="36"/>
      <c r="M103" s="36"/>
      <c r="N103" s="36"/>
      <c r="O103" s="36"/>
      <c r="P103" s="36"/>
      <c r="Q103" s="36"/>
      <c r="R103" s="36"/>
      <c r="S103" s="36"/>
      <c r="T103" s="16"/>
      <c r="U103" s="16"/>
      <c r="V103" s="16"/>
      <c r="W103" s="36"/>
      <c r="X103" s="36"/>
      <c r="Y103" s="36"/>
      <c r="Z103" s="36"/>
      <c r="AA103" s="36"/>
      <c r="AB103" s="36"/>
      <c r="AC103" s="36"/>
      <c r="AD103" s="36"/>
      <c r="AE103" s="16"/>
      <c r="AF103" s="16"/>
      <c r="AG103" s="16"/>
      <c r="AH103" s="16"/>
      <c r="AI103" s="16"/>
      <c r="AJ103" s="16"/>
      <c r="AK103" s="16"/>
      <c r="AL103" s="16"/>
      <c r="AM103" s="16"/>
      <c r="AN103" s="16"/>
      <c r="AO103" s="16"/>
      <c r="AP103" s="16"/>
      <c r="AQ103" s="16"/>
      <c r="AR103" s="16"/>
      <c r="AS103" s="16"/>
      <c r="AT103" s="116"/>
      <c r="AU103" s="116"/>
      <c r="AV103" s="116"/>
      <c r="AW103" s="116"/>
      <c r="AX103" s="116"/>
      <c r="AY103" s="116"/>
      <c r="AZ103" s="116"/>
      <c r="BA103" s="116"/>
      <c r="BB103" s="116"/>
      <c r="BC103" s="116"/>
      <c r="BD103" s="116"/>
      <c r="BE103" s="116"/>
      <c r="BF103" s="116"/>
      <c r="BG103" s="116"/>
      <c r="BH103" s="116"/>
      <c r="BI103" s="116"/>
      <c r="BJ103" s="116"/>
      <c r="BK103" s="117"/>
    </row>
    <row r="104" spans="2:63" s="3" customFormat="1">
      <c r="B104" s="36"/>
      <c r="C104" s="630"/>
      <c r="D104" s="36"/>
      <c r="E104" s="36"/>
      <c r="F104" s="36"/>
      <c r="G104" s="36"/>
      <c r="H104" s="36"/>
      <c r="I104" s="36"/>
      <c r="J104" s="36"/>
      <c r="K104" s="36"/>
      <c r="L104" s="36"/>
      <c r="M104" s="36"/>
      <c r="N104" s="36"/>
      <c r="O104" s="36"/>
      <c r="P104" s="36"/>
      <c r="Q104" s="36"/>
      <c r="R104" s="36"/>
      <c r="S104" s="36"/>
      <c r="T104" s="16"/>
      <c r="U104" s="16"/>
      <c r="V104" s="16"/>
      <c r="W104" s="36"/>
      <c r="X104" s="36"/>
      <c r="Y104" s="36"/>
      <c r="Z104" s="36"/>
      <c r="AA104" s="36"/>
      <c r="AB104" s="36"/>
      <c r="AC104" s="36"/>
      <c r="AD104" s="36"/>
      <c r="AE104" s="16"/>
      <c r="AF104" s="16"/>
      <c r="AG104" s="16"/>
      <c r="AH104" s="16"/>
      <c r="AI104" s="16"/>
      <c r="AJ104" s="16"/>
      <c r="AK104" s="16"/>
      <c r="AL104" s="16"/>
      <c r="AM104" s="16"/>
      <c r="AN104" s="16"/>
      <c r="AO104" s="16"/>
      <c r="AP104" s="16"/>
      <c r="AQ104" s="16"/>
      <c r="AR104" s="16"/>
      <c r="AS104" s="16"/>
      <c r="AT104" s="116"/>
      <c r="AU104" s="116"/>
      <c r="AV104" s="116"/>
      <c r="AW104" s="116"/>
      <c r="AX104" s="116"/>
      <c r="AY104" s="116"/>
      <c r="AZ104" s="116"/>
      <c r="BA104" s="116"/>
      <c r="BB104" s="116"/>
      <c r="BC104" s="116"/>
      <c r="BD104" s="116"/>
      <c r="BE104" s="116"/>
      <c r="BF104" s="116"/>
      <c r="BG104" s="116"/>
      <c r="BH104" s="116"/>
      <c r="BI104" s="116"/>
      <c r="BJ104" s="116"/>
      <c r="BK104" s="117"/>
    </row>
    <row r="105" spans="2:63" s="3" customFormat="1">
      <c r="B105" s="36"/>
      <c r="C105" s="630"/>
      <c r="D105" s="36"/>
      <c r="E105" s="36"/>
      <c r="F105" s="36"/>
      <c r="G105" s="36"/>
      <c r="H105" s="36"/>
      <c r="I105" s="36"/>
      <c r="J105" s="36"/>
      <c r="K105" s="36"/>
      <c r="L105" s="36"/>
      <c r="M105" s="36"/>
      <c r="N105" s="36"/>
      <c r="O105" s="36"/>
      <c r="P105" s="36"/>
      <c r="Q105" s="36"/>
      <c r="R105" s="36"/>
      <c r="S105" s="36"/>
      <c r="T105" s="16"/>
      <c r="U105" s="16"/>
      <c r="V105" s="16"/>
      <c r="W105" s="36"/>
      <c r="X105" s="36"/>
      <c r="Y105" s="36"/>
      <c r="Z105" s="36"/>
      <c r="AA105" s="36"/>
      <c r="AB105" s="36"/>
      <c r="AC105" s="36"/>
      <c r="AD105" s="36"/>
      <c r="AE105" s="16"/>
      <c r="AF105" s="16"/>
      <c r="AG105" s="16"/>
      <c r="AH105" s="16"/>
      <c r="AI105" s="16"/>
      <c r="AJ105" s="16"/>
      <c r="AK105" s="16"/>
      <c r="AL105" s="16"/>
      <c r="AM105" s="16"/>
      <c r="AN105" s="16"/>
      <c r="AO105" s="16"/>
      <c r="AP105" s="16"/>
      <c r="AQ105" s="16"/>
      <c r="AR105" s="16"/>
      <c r="AS105" s="16"/>
      <c r="AT105" s="116"/>
      <c r="AU105" s="116"/>
      <c r="AV105" s="116"/>
      <c r="AW105" s="116"/>
      <c r="AX105" s="116"/>
      <c r="AY105" s="116"/>
      <c r="AZ105" s="116"/>
      <c r="BA105" s="116"/>
      <c r="BB105" s="116"/>
      <c r="BC105" s="116"/>
      <c r="BD105" s="116"/>
      <c r="BE105" s="116"/>
      <c r="BF105" s="116"/>
      <c r="BG105" s="116"/>
      <c r="BH105" s="116"/>
      <c r="BI105" s="116"/>
      <c r="BJ105" s="116"/>
      <c r="BK105" s="117"/>
    </row>
    <row r="106" spans="2:63" s="3" customFormat="1">
      <c r="B106" s="36"/>
      <c r="C106" s="630"/>
      <c r="D106" s="36"/>
      <c r="E106" s="36"/>
      <c r="F106" s="36"/>
      <c r="G106" s="36"/>
      <c r="H106" s="36"/>
      <c r="I106" s="36"/>
      <c r="J106" s="36"/>
      <c r="K106" s="36"/>
      <c r="L106" s="36"/>
      <c r="M106" s="36"/>
      <c r="N106" s="36"/>
      <c r="O106" s="36"/>
      <c r="P106" s="36"/>
      <c r="Q106" s="36"/>
      <c r="R106" s="36"/>
      <c r="S106" s="36"/>
      <c r="T106" s="16"/>
      <c r="U106" s="16"/>
      <c r="V106" s="16"/>
      <c r="W106" s="36"/>
      <c r="X106" s="36"/>
      <c r="Y106" s="36"/>
      <c r="Z106" s="36"/>
      <c r="AA106" s="36"/>
      <c r="AB106" s="36"/>
      <c r="AC106" s="36"/>
      <c r="AD106" s="36"/>
      <c r="AE106" s="16"/>
      <c r="AF106" s="16"/>
      <c r="AG106" s="16"/>
      <c r="AH106" s="16"/>
      <c r="AI106" s="16"/>
      <c r="AJ106" s="16"/>
      <c r="AK106" s="16"/>
      <c r="AL106" s="16"/>
      <c r="AM106" s="16"/>
      <c r="AN106" s="16"/>
      <c r="AO106" s="16"/>
      <c r="AP106" s="16"/>
      <c r="AQ106" s="16"/>
      <c r="AR106" s="16"/>
      <c r="AS106" s="16"/>
      <c r="AT106" s="116"/>
      <c r="AU106" s="116"/>
      <c r="AV106" s="116"/>
      <c r="AW106" s="116"/>
      <c r="AX106" s="116"/>
      <c r="AY106" s="116"/>
      <c r="AZ106" s="116"/>
      <c r="BA106" s="116"/>
      <c r="BB106" s="116"/>
      <c r="BC106" s="116"/>
      <c r="BD106" s="116"/>
      <c r="BE106" s="116"/>
      <c r="BF106" s="116"/>
      <c r="BG106" s="116"/>
      <c r="BH106" s="116"/>
      <c r="BI106" s="116"/>
      <c r="BJ106" s="116"/>
      <c r="BK106" s="117"/>
    </row>
    <row r="107" spans="2:63" s="3" customFormat="1">
      <c r="B107" s="36"/>
      <c r="C107" s="630"/>
      <c r="D107" s="36"/>
      <c r="E107" s="36"/>
      <c r="F107" s="36"/>
      <c r="G107" s="36"/>
      <c r="H107" s="36"/>
      <c r="I107" s="36"/>
      <c r="J107" s="36"/>
      <c r="K107" s="36"/>
      <c r="L107" s="36"/>
      <c r="M107" s="36"/>
      <c r="N107" s="36"/>
      <c r="O107" s="36"/>
      <c r="P107" s="36"/>
      <c r="Q107" s="36"/>
      <c r="R107" s="36"/>
      <c r="S107" s="36"/>
      <c r="T107" s="16"/>
      <c r="U107" s="16"/>
      <c r="V107" s="16"/>
      <c r="W107" s="36"/>
      <c r="X107" s="36"/>
      <c r="Y107" s="36"/>
      <c r="Z107" s="36"/>
      <c r="AA107" s="36"/>
      <c r="AB107" s="36"/>
      <c r="AC107" s="36"/>
      <c r="AD107" s="36"/>
      <c r="AE107" s="16"/>
      <c r="AF107" s="16"/>
      <c r="AG107" s="16"/>
      <c r="AH107" s="16"/>
      <c r="AI107" s="16"/>
      <c r="AJ107" s="16"/>
      <c r="AK107" s="16"/>
      <c r="AL107" s="16"/>
      <c r="AM107" s="16"/>
      <c r="AN107" s="16"/>
      <c r="AO107" s="16"/>
      <c r="AP107" s="16"/>
      <c r="AQ107" s="16"/>
      <c r="AR107" s="16"/>
      <c r="AS107" s="16"/>
      <c r="AT107" s="116"/>
      <c r="AU107" s="116"/>
      <c r="AV107" s="116"/>
      <c r="AW107" s="116"/>
      <c r="AX107" s="116"/>
      <c r="AY107" s="116"/>
      <c r="AZ107" s="116"/>
      <c r="BA107" s="116"/>
      <c r="BB107" s="116"/>
      <c r="BC107" s="116"/>
      <c r="BD107" s="116"/>
      <c r="BE107" s="116"/>
      <c r="BF107" s="116"/>
      <c r="BG107" s="116"/>
      <c r="BH107" s="116"/>
      <c r="BI107" s="116"/>
      <c r="BJ107" s="116"/>
      <c r="BK107" s="117"/>
    </row>
    <row r="108" spans="2:63" s="3" customFormat="1">
      <c r="B108" s="36"/>
      <c r="C108" s="630"/>
      <c r="D108" s="36"/>
      <c r="E108" s="36"/>
      <c r="F108" s="36"/>
      <c r="G108" s="36"/>
      <c r="H108" s="36"/>
      <c r="I108" s="36"/>
      <c r="J108" s="36"/>
      <c r="K108" s="36"/>
      <c r="L108" s="36"/>
      <c r="M108" s="36"/>
      <c r="N108" s="36"/>
      <c r="O108" s="36"/>
      <c r="P108" s="36"/>
      <c r="Q108" s="36"/>
      <c r="R108" s="36"/>
      <c r="S108" s="36"/>
      <c r="T108" s="16"/>
      <c r="U108" s="16"/>
      <c r="V108" s="16"/>
      <c r="W108" s="36"/>
      <c r="X108" s="36"/>
      <c r="Y108" s="36"/>
      <c r="Z108" s="36"/>
      <c r="AA108" s="36"/>
      <c r="AB108" s="36"/>
      <c r="AC108" s="36"/>
      <c r="AD108" s="36"/>
      <c r="AE108" s="16"/>
      <c r="AF108" s="16"/>
      <c r="AG108" s="16"/>
      <c r="AH108" s="16"/>
      <c r="AI108" s="16"/>
      <c r="AJ108" s="16"/>
      <c r="AK108" s="16"/>
      <c r="AL108" s="16"/>
      <c r="AM108" s="16"/>
      <c r="AN108" s="16"/>
      <c r="AO108" s="16"/>
      <c r="AP108" s="16"/>
      <c r="AQ108" s="16"/>
      <c r="AR108" s="16"/>
      <c r="AS108" s="16"/>
      <c r="AT108" s="116"/>
      <c r="AU108" s="116"/>
      <c r="AV108" s="116"/>
      <c r="AW108" s="116"/>
      <c r="AX108" s="116"/>
      <c r="AY108" s="116"/>
      <c r="AZ108" s="116"/>
      <c r="BA108" s="116"/>
      <c r="BB108" s="116"/>
      <c r="BC108" s="116"/>
      <c r="BD108" s="116"/>
      <c r="BE108" s="116"/>
      <c r="BF108" s="116"/>
      <c r="BG108" s="116"/>
      <c r="BH108" s="116"/>
      <c r="BI108" s="116"/>
      <c r="BJ108" s="116"/>
      <c r="BK108" s="117"/>
    </row>
    <row r="109" spans="2:63" s="3" customFormat="1">
      <c r="B109" s="36"/>
      <c r="C109" s="630"/>
      <c r="D109" s="36"/>
      <c r="E109" s="36"/>
      <c r="F109" s="36"/>
      <c r="G109" s="36"/>
      <c r="H109" s="36"/>
      <c r="I109" s="36"/>
      <c r="J109" s="36"/>
      <c r="K109" s="36"/>
      <c r="L109" s="36"/>
      <c r="M109" s="36"/>
      <c r="N109" s="36"/>
      <c r="O109" s="36"/>
      <c r="P109" s="36"/>
      <c r="Q109" s="36"/>
      <c r="R109" s="36"/>
      <c r="S109" s="36"/>
      <c r="T109" s="16"/>
      <c r="U109" s="16"/>
      <c r="V109" s="16"/>
      <c r="W109" s="36"/>
      <c r="X109" s="36"/>
      <c r="Y109" s="36"/>
      <c r="Z109" s="36"/>
      <c r="AA109" s="36"/>
      <c r="AB109" s="36"/>
      <c r="AC109" s="36"/>
      <c r="AD109" s="36"/>
      <c r="AE109" s="16"/>
      <c r="AF109" s="16"/>
      <c r="AG109" s="16"/>
      <c r="AH109" s="16"/>
      <c r="AI109" s="16"/>
      <c r="AJ109" s="16"/>
      <c r="AK109" s="16"/>
      <c r="AL109" s="16"/>
      <c r="AM109" s="16"/>
      <c r="AN109" s="16"/>
      <c r="AO109" s="16"/>
      <c r="AP109" s="16"/>
      <c r="AQ109" s="16"/>
      <c r="AR109" s="16"/>
      <c r="AS109" s="16"/>
      <c r="AT109" s="116"/>
      <c r="AU109" s="116"/>
      <c r="AV109" s="116"/>
      <c r="AW109" s="116"/>
      <c r="AX109" s="116"/>
      <c r="AY109" s="116"/>
      <c r="AZ109" s="116"/>
      <c r="BA109" s="116"/>
      <c r="BB109" s="116"/>
      <c r="BC109" s="116"/>
      <c r="BD109" s="116"/>
      <c r="BE109" s="116"/>
      <c r="BF109" s="116"/>
      <c r="BG109" s="116"/>
      <c r="BH109" s="116"/>
      <c r="BI109" s="116"/>
      <c r="BJ109" s="116"/>
      <c r="BK109" s="117"/>
    </row>
    <row r="110" spans="2:63" s="3" customFormat="1">
      <c r="B110" s="36"/>
      <c r="C110" s="630"/>
      <c r="D110" s="36"/>
      <c r="E110" s="36"/>
      <c r="F110" s="36"/>
      <c r="G110" s="36"/>
      <c r="H110" s="36"/>
      <c r="I110" s="36"/>
      <c r="J110" s="36"/>
      <c r="K110" s="36"/>
      <c r="L110" s="36"/>
      <c r="M110" s="36"/>
      <c r="N110" s="36"/>
      <c r="O110" s="36"/>
      <c r="P110" s="36"/>
      <c r="Q110" s="36"/>
      <c r="R110" s="36"/>
      <c r="S110" s="36"/>
      <c r="T110" s="16"/>
      <c r="U110" s="16"/>
      <c r="V110" s="16"/>
      <c r="W110" s="36"/>
      <c r="X110" s="36"/>
      <c r="Y110" s="36"/>
      <c r="Z110" s="36"/>
      <c r="AA110" s="36"/>
      <c r="AB110" s="36"/>
      <c r="AC110" s="36"/>
      <c r="AD110" s="36"/>
      <c r="AE110" s="16"/>
      <c r="AF110" s="16"/>
      <c r="AG110" s="16"/>
      <c r="AH110" s="16"/>
      <c r="AI110" s="16"/>
      <c r="AJ110" s="16"/>
      <c r="AK110" s="16"/>
      <c r="AL110" s="16"/>
      <c r="AM110" s="16"/>
      <c r="AN110" s="16"/>
      <c r="AO110" s="16"/>
      <c r="AP110" s="16"/>
      <c r="AQ110" s="16"/>
      <c r="AR110" s="16"/>
      <c r="AS110" s="16"/>
      <c r="AT110" s="116"/>
      <c r="AU110" s="116"/>
      <c r="AV110" s="116"/>
      <c r="AW110" s="116"/>
      <c r="AX110" s="116"/>
      <c r="AY110" s="116"/>
      <c r="AZ110" s="116"/>
      <c r="BA110" s="116"/>
      <c r="BB110" s="116"/>
      <c r="BC110" s="116"/>
      <c r="BD110" s="116"/>
      <c r="BE110" s="116"/>
      <c r="BF110" s="116"/>
      <c r="BG110" s="116"/>
      <c r="BH110" s="116"/>
      <c r="BI110" s="116"/>
      <c r="BJ110" s="116"/>
      <c r="BK110" s="117"/>
    </row>
    <row r="111" spans="2:63" s="3" customFormat="1">
      <c r="B111" s="36"/>
      <c r="C111" s="36"/>
      <c r="D111" s="36"/>
      <c r="E111" s="36"/>
      <c r="F111" s="36"/>
      <c r="G111" s="36"/>
      <c r="H111" s="36"/>
      <c r="I111" s="36"/>
      <c r="J111" s="36"/>
      <c r="K111" s="36"/>
      <c r="L111" s="36"/>
      <c r="M111" s="36"/>
      <c r="N111" s="36"/>
      <c r="O111" s="36"/>
      <c r="P111" s="36"/>
      <c r="Q111" s="36"/>
      <c r="R111" s="36"/>
      <c r="S111" s="36"/>
      <c r="T111" s="16"/>
      <c r="U111" s="16"/>
      <c r="V111" s="16"/>
      <c r="W111" s="36"/>
      <c r="X111" s="36"/>
      <c r="Y111" s="36"/>
      <c r="Z111" s="36"/>
      <c r="AA111" s="36"/>
      <c r="AB111" s="36"/>
      <c r="AC111" s="36"/>
      <c r="AD111" s="36"/>
      <c r="AE111" s="16"/>
      <c r="AF111" s="16"/>
      <c r="AG111" s="16"/>
      <c r="AH111" s="16"/>
      <c r="AI111" s="16"/>
      <c r="AJ111" s="16"/>
      <c r="AK111" s="16"/>
      <c r="AL111" s="16"/>
      <c r="AM111" s="16"/>
      <c r="AN111" s="16"/>
      <c r="AO111" s="16"/>
      <c r="AP111" s="16"/>
      <c r="AQ111" s="16"/>
      <c r="AR111" s="16"/>
      <c r="AS111" s="16"/>
      <c r="AT111" s="116"/>
      <c r="AU111" s="116"/>
      <c r="AV111" s="116"/>
      <c r="AW111" s="116"/>
      <c r="AX111" s="116"/>
      <c r="AY111" s="116"/>
      <c r="AZ111" s="116"/>
      <c r="BA111" s="116"/>
      <c r="BB111" s="116"/>
      <c r="BC111" s="116"/>
      <c r="BD111" s="116"/>
      <c r="BE111" s="116"/>
      <c r="BF111" s="116"/>
      <c r="BG111" s="116"/>
      <c r="BH111" s="116"/>
      <c r="BI111" s="116"/>
      <c r="BJ111" s="116"/>
      <c r="BK111" s="117"/>
    </row>
    <row r="112" spans="2:63" s="3" customFormat="1">
      <c r="B112" s="36"/>
      <c r="C112" s="36"/>
      <c r="D112" s="36"/>
      <c r="E112" s="36"/>
      <c r="F112" s="36"/>
      <c r="G112" s="36"/>
      <c r="H112" s="36"/>
      <c r="I112" s="36"/>
      <c r="J112" s="36"/>
      <c r="K112" s="36"/>
      <c r="L112" s="36"/>
      <c r="M112" s="36"/>
      <c r="N112" s="36"/>
      <c r="O112" s="36"/>
      <c r="P112" s="36"/>
      <c r="Q112" s="36"/>
      <c r="R112" s="36"/>
      <c r="S112" s="36"/>
      <c r="T112" s="16"/>
      <c r="U112" s="16"/>
      <c r="V112" s="16"/>
      <c r="W112" s="36"/>
      <c r="X112" s="36"/>
      <c r="Y112" s="36"/>
      <c r="Z112" s="36"/>
      <c r="AA112" s="36"/>
      <c r="AB112" s="36"/>
      <c r="AC112" s="36"/>
      <c r="AD112" s="36"/>
      <c r="AE112" s="16"/>
      <c r="AF112" s="16"/>
      <c r="AG112" s="16"/>
      <c r="AH112" s="16"/>
      <c r="AI112" s="16"/>
      <c r="AJ112" s="16"/>
      <c r="AK112" s="16"/>
      <c r="AL112" s="16"/>
      <c r="AM112" s="16"/>
      <c r="AN112" s="16"/>
      <c r="AO112" s="16"/>
      <c r="AP112" s="16"/>
      <c r="AQ112" s="16"/>
      <c r="AR112" s="16"/>
      <c r="AS112" s="16"/>
      <c r="AT112" s="116"/>
      <c r="AU112" s="116"/>
      <c r="AV112" s="116"/>
      <c r="AW112" s="116"/>
      <c r="AX112" s="116"/>
      <c r="AY112" s="116"/>
      <c r="AZ112" s="116"/>
      <c r="BA112" s="116"/>
      <c r="BB112" s="116"/>
      <c r="BC112" s="116"/>
      <c r="BD112" s="116"/>
      <c r="BE112" s="116"/>
      <c r="BF112" s="116"/>
      <c r="BG112" s="116"/>
      <c r="BH112" s="116"/>
      <c r="BI112" s="116"/>
      <c r="BJ112" s="116"/>
      <c r="BK112" s="117"/>
    </row>
    <row r="113" spans="2:63" s="3" customFormat="1">
      <c r="B113" s="36"/>
      <c r="C113" s="36"/>
      <c r="D113" s="36"/>
      <c r="E113" s="36"/>
      <c r="F113" s="36"/>
      <c r="G113" s="36"/>
      <c r="H113" s="36"/>
      <c r="I113" s="36"/>
      <c r="J113" s="36"/>
      <c r="K113" s="36"/>
      <c r="L113" s="36"/>
      <c r="M113" s="36"/>
      <c r="N113" s="36"/>
      <c r="O113" s="36"/>
      <c r="P113" s="36"/>
      <c r="Q113" s="36"/>
      <c r="R113" s="36"/>
      <c r="S113" s="36"/>
      <c r="T113" s="16"/>
      <c r="U113" s="16"/>
      <c r="V113" s="16"/>
      <c r="W113" s="36"/>
      <c r="X113" s="36"/>
      <c r="Y113" s="36"/>
      <c r="Z113" s="36"/>
      <c r="AA113" s="36"/>
      <c r="AB113" s="36"/>
      <c r="AC113" s="36"/>
      <c r="AD113" s="36"/>
      <c r="AE113" s="16"/>
      <c r="AF113" s="16"/>
      <c r="AG113" s="16"/>
      <c r="AH113" s="16"/>
      <c r="AI113" s="16"/>
      <c r="AJ113" s="16"/>
      <c r="AK113" s="16"/>
      <c r="AL113" s="16"/>
      <c r="AM113" s="16"/>
      <c r="AN113" s="16"/>
      <c r="AO113" s="16"/>
      <c r="AP113" s="16"/>
      <c r="AQ113" s="16"/>
      <c r="AR113" s="16"/>
      <c r="AS113" s="16"/>
      <c r="AT113" s="116"/>
      <c r="AU113" s="116"/>
      <c r="AV113" s="116"/>
      <c r="AW113" s="116"/>
      <c r="AX113" s="116"/>
      <c r="AY113" s="116"/>
      <c r="AZ113" s="116"/>
      <c r="BA113" s="116"/>
      <c r="BB113" s="116"/>
      <c r="BC113" s="116"/>
      <c r="BD113" s="116"/>
      <c r="BE113" s="116"/>
      <c r="BF113" s="116"/>
      <c r="BG113" s="116"/>
      <c r="BH113" s="116"/>
      <c r="BI113" s="116"/>
      <c r="BJ113" s="116"/>
      <c r="BK113" s="117"/>
    </row>
    <row r="114" spans="2:63" s="3" customFormat="1">
      <c r="B114" s="36"/>
      <c r="C114" s="36"/>
      <c r="D114" s="36"/>
      <c r="E114" s="36"/>
      <c r="F114" s="36"/>
      <c r="G114" s="36"/>
      <c r="H114" s="36"/>
      <c r="I114" s="36"/>
      <c r="J114" s="36"/>
      <c r="K114" s="36"/>
      <c r="L114" s="36"/>
      <c r="M114" s="36"/>
      <c r="N114" s="36"/>
      <c r="O114" s="36"/>
      <c r="P114" s="36"/>
      <c r="Q114" s="36"/>
      <c r="R114" s="36"/>
      <c r="S114" s="36"/>
      <c r="T114" s="16"/>
      <c r="U114" s="16"/>
      <c r="V114" s="16"/>
      <c r="W114" s="36"/>
      <c r="X114" s="36"/>
      <c r="Y114" s="36"/>
      <c r="Z114" s="36"/>
      <c r="AA114" s="36"/>
      <c r="AB114" s="36"/>
      <c r="AC114" s="36"/>
      <c r="AD114" s="36"/>
      <c r="AE114" s="16"/>
      <c r="AF114" s="16"/>
      <c r="AG114" s="16"/>
      <c r="AH114" s="16"/>
      <c r="AI114" s="16"/>
      <c r="AJ114" s="16"/>
      <c r="AK114" s="16"/>
      <c r="AL114" s="16"/>
      <c r="AM114" s="16"/>
      <c r="AN114" s="16"/>
      <c r="AO114" s="16"/>
      <c r="AP114" s="16"/>
      <c r="AQ114" s="16"/>
      <c r="AR114" s="16"/>
      <c r="AS114" s="16"/>
      <c r="AT114" s="116"/>
      <c r="AU114" s="116"/>
      <c r="AV114" s="116"/>
      <c r="AW114" s="116"/>
      <c r="AX114" s="116"/>
      <c r="AY114" s="116"/>
      <c r="AZ114" s="116"/>
      <c r="BA114" s="116"/>
      <c r="BB114" s="116"/>
      <c r="BC114" s="116"/>
      <c r="BD114" s="116"/>
      <c r="BE114" s="116"/>
      <c r="BF114" s="116"/>
      <c r="BG114" s="116"/>
      <c r="BH114" s="116"/>
      <c r="BI114" s="116"/>
      <c r="BJ114" s="116"/>
      <c r="BK114" s="117"/>
    </row>
    <row r="115" spans="2:63" s="3" customFormat="1">
      <c r="B115" s="36"/>
      <c r="C115" s="36"/>
      <c r="D115" s="36"/>
      <c r="E115" s="36"/>
      <c r="F115" s="36"/>
      <c r="G115" s="36"/>
      <c r="H115" s="36"/>
      <c r="I115" s="36"/>
      <c r="J115" s="36"/>
      <c r="K115" s="36"/>
      <c r="L115" s="36"/>
      <c r="M115" s="36"/>
      <c r="N115" s="36"/>
      <c r="O115" s="36"/>
      <c r="P115" s="36"/>
      <c r="Q115" s="36"/>
      <c r="R115" s="36"/>
      <c r="S115" s="36"/>
      <c r="T115" s="16"/>
      <c r="U115" s="16"/>
      <c r="V115" s="16"/>
      <c r="W115" s="36"/>
      <c r="X115" s="36"/>
      <c r="Y115" s="36"/>
      <c r="Z115" s="36"/>
      <c r="AA115" s="36"/>
      <c r="AB115" s="36"/>
      <c r="AC115" s="36"/>
      <c r="AD115" s="36"/>
      <c r="AE115" s="16"/>
      <c r="AF115" s="16"/>
      <c r="AG115" s="16"/>
      <c r="AH115" s="16"/>
      <c r="AI115" s="16"/>
      <c r="AJ115" s="16"/>
      <c r="AK115" s="16"/>
      <c r="AL115" s="16"/>
      <c r="AM115" s="16"/>
      <c r="AN115" s="16"/>
      <c r="AO115" s="16"/>
      <c r="AP115" s="16"/>
      <c r="AQ115" s="16"/>
      <c r="AR115" s="16"/>
      <c r="AS115" s="16"/>
      <c r="AT115" s="116"/>
      <c r="AU115" s="116"/>
      <c r="AV115" s="116"/>
      <c r="AW115" s="116"/>
      <c r="AX115" s="116"/>
      <c r="AY115" s="116"/>
      <c r="AZ115" s="116"/>
      <c r="BA115" s="116"/>
      <c r="BB115" s="116"/>
      <c r="BC115" s="116"/>
      <c r="BD115" s="116"/>
      <c r="BE115" s="116"/>
      <c r="BF115" s="116"/>
      <c r="BG115" s="116"/>
      <c r="BH115" s="116"/>
      <c r="BI115" s="116"/>
      <c r="BJ115" s="116"/>
      <c r="BK115" s="117"/>
    </row>
    <row r="116" spans="2:63" s="3" customFormat="1">
      <c r="B116" s="36"/>
      <c r="C116" s="36"/>
      <c r="D116" s="36"/>
      <c r="E116" s="36"/>
      <c r="F116" s="36"/>
      <c r="G116" s="36"/>
      <c r="H116" s="36"/>
      <c r="I116" s="36"/>
      <c r="J116" s="36"/>
      <c r="K116" s="36"/>
      <c r="L116" s="36"/>
      <c r="M116" s="36"/>
      <c r="N116" s="36"/>
      <c r="O116" s="36"/>
      <c r="P116" s="36"/>
      <c r="Q116" s="36"/>
      <c r="R116" s="36"/>
      <c r="S116" s="36"/>
      <c r="T116" s="16"/>
      <c r="U116" s="16"/>
      <c r="V116" s="16"/>
      <c r="W116" s="36"/>
      <c r="X116" s="36"/>
      <c r="Y116" s="36"/>
      <c r="Z116" s="36"/>
      <c r="AA116" s="36"/>
      <c r="AB116" s="36"/>
      <c r="AC116" s="36"/>
      <c r="AD116" s="36"/>
      <c r="AE116" s="16"/>
      <c r="AF116" s="16"/>
      <c r="AG116" s="16"/>
      <c r="AH116" s="16"/>
      <c r="AI116" s="16"/>
      <c r="AJ116" s="16"/>
      <c r="AK116" s="16"/>
      <c r="AL116" s="16"/>
      <c r="AM116" s="16"/>
      <c r="AN116" s="16"/>
      <c r="AO116" s="16"/>
      <c r="AP116" s="16"/>
      <c r="AQ116" s="16"/>
      <c r="AR116" s="16"/>
      <c r="AS116" s="16"/>
      <c r="AT116" s="116"/>
      <c r="AU116" s="116"/>
      <c r="AV116" s="116"/>
      <c r="AW116" s="116"/>
      <c r="AX116" s="116"/>
      <c r="AY116" s="116"/>
      <c r="AZ116" s="116"/>
      <c r="BA116" s="116"/>
      <c r="BB116" s="116"/>
      <c r="BC116" s="116"/>
      <c r="BD116" s="116"/>
      <c r="BE116" s="116"/>
      <c r="BF116" s="116"/>
      <c r="BG116" s="116"/>
      <c r="BH116" s="116"/>
      <c r="BI116" s="116"/>
      <c r="BJ116" s="116"/>
      <c r="BK116" s="117"/>
    </row>
    <row r="117" spans="2:63" s="3" customFormat="1">
      <c r="B117" s="36"/>
      <c r="C117" s="36"/>
      <c r="D117" s="36"/>
      <c r="E117" s="36"/>
      <c r="F117" s="36"/>
      <c r="G117" s="36"/>
      <c r="H117" s="36"/>
      <c r="I117" s="36"/>
      <c r="J117" s="36"/>
      <c r="K117" s="36"/>
      <c r="L117" s="36"/>
      <c r="M117" s="36"/>
      <c r="N117" s="36"/>
      <c r="O117" s="36"/>
      <c r="P117" s="36"/>
      <c r="Q117" s="36"/>
      <c r="R117" s="36"/>
      <c r="S117" s="36"/>
      <c r="T117" s="16"/>
      <c r="U117" s="16"/>
      <c r="V117" s="16"/>
      <c r="W117" s="36"/>
      <c r="X117" s="36"/>
      <c r="Y117" s="36"/>
      <c r="Z117" s="36"/>
      <c r="AA117" s="36"/>
      <c r="AB117" s="36"/>
      <c r="AC117" s="36"/>
      <c r="AD117" s="36"/>
      <c r="AE117" s="16"/>
      <c r="AF117" s="16"/>
      <c r="AG117" s="16"/>
      <c r="AH117" s="16"/>
      <c r="AI117" s="16"/>
      <c r="AJ117" s="16"/>
      <c r="AK117" s="16"/>
      <c r="AL117" s="16"/>
      <c r="AM117" s="16"/>
      <c r="AN117" s="16"/>
      <c r="AO117" s="16"/>
      <c r="AP117" s="16"/>
      <c r="AQ117" s="16"/>
      <c r="AR117" s="16"/>
      <c r="AS117" s="16"/>
      <c r="AT117" s="116"/>
      <c r="AU117" s="116"/>
      <c r="AV117" s="116"/>
      <c r="AW117" s="116"/>
      <c r="AX117" s="116"/>
      <c r="AY117" s="116"/>
      <c r="AZ117" s="116"/>
      <c r="BA117" s="116"/>
      <c r="BB117" s="116"/>
      <c r="BC117" s="116"/>
      <c r="BD117" s="116"/>
      <c r="BE117" s="116"/>
      <c r="BF117" s="116"/>
      <c r="BG117" s="116"/>
      <c r="BH117" s="116"/>
      <c r="BI117" s="116"/>
      <c r="BJ117" s="116"/>
      <c r="BK117" s="117"/>
    </row>
    <row r="118" spans="2:63" s="3" customFormat="1">
      <c r="B118" s="36"/>
      <c r="C118" s="36"/>
      <c r="D118" s="36"/>
      <c r="E118" s="36"/>
      <c r="F118" s="36"/>
      <c r="G118" s="36"/>
      <c r="H118" s="36"/>
      <c r="I118" s="36"/>
      <c r="J118" s="36"/>
      <c r="K118" s="36"/>
      <c r="L118" s="36"/>
      <c r="M118" s="36"/>
      <c r="N118" s="36"/>
      <c r="O118" s="36"/>
      <c r="P118" s="36"/>
      <c r="Q118" s="36"/>
      <c r="R118" s="36"/>
      <c r="S118" s="36"/>
      <c r="T118" s="16"/>
      <c r="U118" s="16"/>
      <c r="V118" s="16"/>
      <c r="W118" s="36"/>
      <c r="X118" s="36"/>
      <c r="Y118" s="36"/>
      <c r="Z118" s="36"/>
      <c r="AA118" s="36"/>
      <c r="AB118" s="36"/>
      <c r="AC118" s="36"/>
      <c r="AD118" s="36"/>
      <c r="AE118" s="16"/>
      <c r="AF118" s="16"/>
      <c r="AG118" s="16"/>
      <c r="AH118" s="16"/>
      <c r="AI118" s="16"/>
      <c r="AJ118" s="16"/>
      <c r="AK118" s="16"/>
      <c r="AL118" s="16"/>
      <c r="AM118" s="16"/>
      <c r="AN118" s="16"/>
      <c r="AO118" s="16"/>
      <c r="AP118" s="16"/>
      <c r="AQ118" s="16"/>
      <c r="AR118" s="16"/>
      <c r="AS118" s="16"/>
      <c r="AT118" s="116"/>
      <c r="AU118" s="116"/>
      <c r="AV118" s="116"/>
      <c r="AW118" s="116"/>
      <c r="AX118" s="116"/>
      <c r="AY118" s="116"/>
      <c r="AZ118" s="116"/>
      <c r="BA118" s="116"/>
      <c r="BB118" s="116"/>
      <c r="BC118" s="116"/>
      <c r="BD118" s="116"/>
      <c r="BE118" s="116"/>
      <c r="BF118" s="116"/>
      <c r="BG118" s="116"/>
      <c r="BH118" s="116"/>
      <c r="BI118" s="116"/>
      <c r="BJ118" s="116"/>
      <c r="BK118" s="117"/>
    </row>
    <row r="119" spans="2:63" s="3" customFormat="1">
      <c r="B119" s="36"/>
      <c r="C119" s="36"/>
      <c r="D119" s="36"/>
      <c r="E119" s="36"/>
      <c r="F119" s="36"/>
      <c r="G119" s="36"/>
      <c r="H119" s="36"/>
      <c r="I119" s="36"/>
      <c r="J119" s="36"/>
      <c r="K119" s="36"/>
      <c r="L119" s="36"/>
      <c r="M119" s="36"/>
      <c r="N119" s="36"/>
      <c r="O119" s="36"/>
      <c r="P119" s="36"/>
      <c r="Q119" s="36"/>
      <c r="R119" s="36"/>
      <c r="S119" s="36"/>
      <c r="T119" s="16"/>
      <c r="U119" s="16"/>
      <c r="V119" s="16"/>
      <c r="W119" s="36"/>
      <c r="X119" s="36"/>
      <c r="Y119" s="36"/>
      <c r="Z119" s="36"/>
      <c r="AA119" s="36"/>
      <c r="AB119" s="36"/>
      <c r="AC119" s="36"/>
      <c r="AD119" s="36"/>
      <c r="AE119" s="16"/>
      <c r="AF119" s="16"/>
      <c r="AG119" s="16"/>
      <c r="AH119" s="16"/>
      <c r="AI119" s="16"/>
      <c r="AJ119" s="16"/>
      <c r="AK119" s="16"/>
      <c r="AL119" s="16"/>
      <c r="AM119" s="16"/>
      <c r="AN119" s="16"/>
      <c r="AO119" s="16"/>
      <c r="AP119" s="16"/>
      <c r="AQ119" s="16"/>
      <c r="AR119" s="16"/>
      <c r="AS119" s="16"/>
      <c r="AT119" s="116"/>
      <c r="AU119" s="116"/>
      <c r="AV119" s="116"/>
      <c r="AW119" s="116"/>
      <c r="AX119" s="116"/>
      <c r="AY119" s="116"/>
      <c r="AZ119" s="116"/>
      <c r="BA119" s="116"/>
      <c r="BB119" s="116"/>
      <c r="BC119" s="116"/>
      <c r="BD119" s="116"/>
      <c r="BE119" s="116"/>
      <c r="BF119" s="116"/>
      <c r="BG119" s="116"/>
      <c r="BH119" s="116"/>
      <c r="BI119" s="116"/>
      <c r="BJ119" s="116"/>
      <c r="BK119" s="117"/>
    </row>
    <row r="120" spans="2:63" s="3" customFormat="1">
      <c r="B120" s="36"/>
      <c r="C120" s="36"/>
      <c r="D120" s="36"/>
      <c r="E120" s="36"/>
      <c r="F120" s="36"/>
      <c r="G120" s="36"/>
      <c r="H120" s="36"/>
      <c r="I120" s="36"/>
      <c r="J120" s="36"/>
      <c r="K120" s="36"/>
      <c r="L120" s="36"/>
      <c r="M120" s="36"/>
      <c r="N120" s="36"/>
      <c r="O120" s="36"/>
      <c r="P120" s="36"/>
      <c r="Q120" s="36"/>
      <c r="R120" s="36"/>
      <c r="S120" s="36"/>
      <c r="T120" s="16"/>
      <c r="U120" s="16"/>
      <c r="V120" s="16"/>
      <c r="W120" s="36"/>
      <c r="X120" s="36"/>
      <c r="Y120" s="36"/>
      <c r="Z120" s="36"/>
      <c r="AA120" s="36"/>
      <c r="AB120" s="36"/>
      <c r="AC120" s="36"/>
      <c r="AD120" s="36"/>
      <c r="AE120" s="16"/>
      <c r="AF120" s="16"/>
      <c r="AG120" s="16"/>
      <c r="AH120" s="16"/>
      <c r="AI120" s="16"/>
      <c r="AJ120" s="16"/>
      <c r="AK120" s="16"/>
      <c r="AL120" s="16"/>
      <c r="AM120" s="16"/>
      <c r="AN120" s="16"/>
      <c r="AO120" s="16"/>
      <c r="AP120" s="16"/>
      <c r="AQ120" s="16"/>
      <c r="AR120" s="16"/>
      <c r="AS120" s="16"/>
      <c r="AT120" s="116"/>
      <c r="AU120" s="116"/>
      <c r="AV120" s="116"/>
      <c r="AW120" s="116"/>
      <c r="AX120" s="116"/>
      <c r="AY120" s="116"/>
      <c r="AZ120" s="116"/>
      <c r="BA120" s="116"/>
      <c r="BB120" s="116"/>
      <c r="BC120" s="116"/>
      <c r="BD120" s="116"/>
      <c r="BE120" s="116"/>
      <c r="BF120" s="116"/>
      <c r="BG120" s="116"/>
      <c r="BH120" s="116"/>
      <c r="BI120" s="116"/>
      <c r="BJ120" s="116"/>
      <c r="BK120" s="117"/>
    </row>
    <row r="121" spans="2:63" s="3" customFormat="1">
      <c r="B121" s="36"/>
      <c r="C121" s="36"/>
      <c r="D121" s="36"/>
      <c r="E121" s="36"/>
      <c r="F121" s="36"/>
      <c r="G121" s="36"/>
      <c r="H121" s="36"/>
      <c r="I121" s="36"/>
      <c r="J121" s="36"/>
      <c r="K121" s="36"/>
      <c r="L121" s="36"/>
      <c r="M121" s="36"/>
      <c r="N121" s="36"/>
      <c r="O121" s="36"/>
      <c r="P121" s="36"/>
      <c r="Q121" s="36"/>
      <c r="R121" s="36"/>
      <c r="S121" s="36"/>
      <c r="T121" s="16"/>
      <c r="U121" s="16"/>
      <c r="V121" s="16"/>
      <c r="W121" s="36"/>
      <c r="X121" s="36"/>
      <c r="Y121" s="36"/>
      <c r="Z121" s="36"/>
      <c r="AA121" s="36"/>
      <c r="AB121" s="36"/>
      <c r="AC121" s="36"/>
      <c r="AD121" s="36"/>
      <c r="AE121" s="16"/>
      <c r="AF121" s="16"/>
      <c r="AG121" s="16"/>
      <c r="AH121" s="16"/>
      <c r="AI121" s="16"/>
      <c r="AJ121" s="16"/>
      <c r="AK121" s="16"/>
      <c r="AL121" s="16"/>
      <c r="AM121" s="16"/>
      <c r="AN121" s="16"/>
      <c r="AO121" s="16"/>
      <c r="AP121" s="16"/>
      <c r="AQ121" s="16"/>
      <c r="AR121" s="16"/>
      <c r="AS121" s="16"/>
      <c r="AT121" s="116"/>
      <c r="AU121" s="116"/>
      <c r="AV121" s="116"/>
      <c r="AW121" s="116"/>
      <c r="AX121" s="116"/>
      <c r="AY121" s="116"/>
      <c r="AZ121" s="116"/>
      <c r="BA121" s="116"/>
      <c r="BB121" s="116"/>
      <c r="BC121" s="116"/>
      <c r="BD121" s="116"/>
      <c r="BE121" s="116"/>
      <c r="BF121" s="116"/>
      <c r="BG121" s="116"/>
      <c r="BH121" s="116"/>
      <c r="BI121" s="116"/>
      <c r="BJ121" s="116"/>
      <c r="BK121" s="117"/>
    </row>
    <row r="122" spans="2:63" s="3" customFormat="1">
      <c r="B122" s="36"/>
      <c r="C122" s="36"/>
      <c r="D122" s="36"/>
      <c r="E122" s="36"/>
      <c r="F122" s="36"/>
      <c r="G122" s="36"/>
      <c r="H122" s="36"/>
      <c r="I122" s="36"/>
      <c r="J122" s="36"/>
      <c r="K122" s="36"/>
      <c r="L122" s="36"/>
      <c r="M122" s="36"/>
      <c r="N122" s="36"/>
      <c r="O122" s="36"/>
      <c r="P122" s="36"/>
      <c r="Q122" s="36"/>
      <c r="R122" s="36"/>
      <c r="S122" s="36"/>
      <c r="T122" s="16"/>
      <c r="U122" s="16"/>
      <c r="V122" s="16"/>
      <c r="W122" s="36"/>
      <c r="X122" s="36"/>
      <c r="Y122" s="36"/>
      <c r="Z122" s="36"/>
      <c r="AA122" s="36"/>
      <c r="AB122" s="36"/>
      <c r="AC122" s="36"/>
      <c r="AD122" s="36"/>
      <c r="AE122" s="16"/>
      <c r="AF122" s="16"/>
      <c r="AG122" s="16"/>
      <c r="AH122" s="16"/>
      <c r="AI122" s="16"/>
      <c r="AJ122" s="16"/>
      <c r="AK122" s="16"/>
      <c r="AL122" s="16"/>
      <c r="AM122" s="16"/>
      <c r="AN122" s="16"/>
      <c r="AO122" s="16"/>
      <c r="AP122" s="16"/>
      <c r="AQ122" s="16"/>
      <c r="AR122" s="16"/>
      <c r="AS122" s="16"/>
      <c r="AT122" s="116"/>
      <c r="AU122" s="116"/>
      <c r="AV122" s="116"/>
      <c r="AW122" s="116"/>
      <c r="AX122" s="116"/>
      <c r="AY122" s="116"/>
      <c r="AZ122" s="116"/>
      <c r="BA122" s="116"/>
      <c r="BB122" s="116"/>
      <c r="BC122" s="116"/>
      <c r="BD122" s="116"/>
      <c r="BE122" s="116"/>
      <c r="BF122" s="116"/>
      <c r="BG122" s="116"/>
      <c r="BH122" s="116"/>
      <c r="BI122" s="116"/>
      <c r="BJ122" s="116"/>
      <c r="BK122" s="117"/>
    </row>
    <row r="123" spans="2:63" s="3" customFormat="1">
      <c r="B123" s="36"/>
      <c r="C123" s="36"/>
      <c r="D123" s="36"/>
      <c r="E123" s="36"/>
      <c r="F123" s="36"/>
      <c r="G123" s="36"/>
      <c r="H123" s="36"/>
      <c r="I123" s="36"/>
      <c r="J123" s="36"/>
      <c r="K123" s="36"/>
      <c r="L123" s="36"/>
      <c r="M123" s="36"/>
      <c r="N123" s="36"/>
      <c r="O123" s="36"/>
      <c r="P123" s="36"/>
      <c r="Q123" s="36"/>
      <c r="R123" s="36"/>
      <c r="S123" s="36"/>
      <c r="T123" s="16"/>
      <c r="U123" s="16"/>
      <c r="V123" s="16"/>
      <c r="W123" s="36"/>
      <c r="X123" s="36"/>
      <c r="Y123" s="36"/>
      <c r="Z123" s="36"/>
      <c r="AA123" s="36"/>
      <c r="AB123" s="36"/>
      <c r="AC123" s="36"/>
      <c r="AD123" s="36"/>
      <c r="AE123" s="16"/>
      <c r="AF123" s="16"/>
      <c r="AG123" s="16"/>
      <c r="AH123" s="16"/>
      <c r="AI123" s="16"/>
      <c r="AJ123" s="16"/>
      <c r="AK123" s="16"/>
      <c r="AL123" s="16"/>
      <c r="AM123" s="16"/>
      <c r="AN123" s="16"/>
      <c r="AO123" s="16"/>
      <c r="AP123" s="16"/>
      <c r="AQ123" s="16"/>
      <c r="AR123" s="16"/>
      <c r="AS123" s="16"/>
      <c r="AT123" s="116"/>
      <c r="AU123" s="116"/>
      <c r="AV123" s="116"/>
      <c r="AW123" s="116"/>
      <c r="AX123" s="116"/>
      <c r="AY123" s="116"/>
      <c r="AZ123" s="116"/>
      <c r="BA123" s="116"/>
      <c r="BB123" s="116"/>
      <c r="BC123" s="116"/>
      <c r="BD123" s="116"/>
      <c r="BE123" s="116"/>
      <c r="BF123" s="116"/>
      <c r="BG123" s="116"/>
      <c r="BH123" s="116"/>
      <c r="BI123" s="116"/>
      <c r="BJ123" s="116"/>
      <c r="BK123" s="117"/>
    </row>
    <row r="124" spans="2:63" s="3" customFormat="1">
      <c r="B124" s="36"/>
      <c r="C124" s="36"/>
      <c r="D124" s="36"/>
      <c r="E124" s="36"/>
      <c r="F124" s="36"/>
      <c r="G124" s="36"/>
      <c r="H124" s="36"/>
      <c r="I124" s="36"/>
      <c r="J124" s="36"/>
      <c r="K124" s="36"/>
      <c r="L124" s="36"/>
      <c r="M124" s="36"/>
      <c r="N124" s="36"/>
      <c r="O124" s="36"/>
      <c r="P124" s="36"/>
      <c r="Q124" s="36"/>
      <c r="R124" s="36"/>
      <c r="S124" s="36"/>
      <c r="T124" s="16"/>
      <c r="U124" s="16"/>
      <c r="V124" s="16"/>
      <c r="W124" s="36"/>
      <c r="X124" s="36"/>
      <c r="Y124" s="36"/>
      <c r="Z124" s="36"/>
      <c r="AA124" s="36"/>
      <c r="AB124" s="36"/>
      <c r="AC124" s="36"/>
      <c r="AD124" s="36"/>
      <c r="AE124" s="16"/>
      <c r="AF124" s="16"/>
      <c r="AG124" s="16"/>
      <c r="AH124" s="16"/>
      <c r="AI124" s="16"/>
      <c r="AJ124" s="16"/>
      <c r="AK124" s="16"/>
      <c r="AL124" s="16"/>
      <c r="AM124" s="16"/>
      <c r="AN124" s="16"/>
      <c r="AO124" s="16"/>
      <c r="AP124" s="16"/>
      <c r="AQ124" s="16"/>
      <c r="AR124" s="16"/>
      <c r="AS124" s="16"/>
      <c r="AT124" s="116"/>
      <c r="AU124" s="116"/>
      <c r="AV124" s="116"/>
      <c r="AW124" s="116"/>
      <c r="AX124" s="116"/>
      <c r="AY124" s="116"/>
      <c r="AZ124" s="116"/>
      <c r="BA124" s="116"/>
      <c r="BB124" s="116"/>
      <c r="BC124" s="116"/>
      <c r="BD124" s="116"/>
      <c r="BE124" s="116"/>
      <c r="BF124" s="116"/>
      <c r="BG124" s="116"/>
      <c r="BH124" s="116"/>
      <c r="BI124" s="116"/>
      <c r="BJ124" s="116"/>
      <c r="BK124" s="117"/>
    </row>
    <row r="125" spans="2:63" s="3" customFormat="1">
      <c r="B125" s="36"/>
      <c r="C125" s="36"/>
      <c r="D125" s="36"/>
      <c r="E125" s="36"/>
      <c r="F125" s="36"/>
      <c r="G125" s="36"/>
      <c r="H125" s="36"/>
      <c r="I125" s="36"/>
      <c r="J125" s="36"/>
      <c r="K125" s="36"/>
      <c r="L125" s="36"/>
      <c r="M125" s="36"/>
      <c r="N125" s="36"/>
      <c r="O125" s="36"/>
      <c r="P125" s="36"/>
      <c r="Q125" s="36"/>
      <c r="R125" s="36"/>
      <c r="S125" s="36"/>
      <c r="T125" s="16"/>
      <c r="U125" s="16"/>
      <c r="V125" s="16"/>
      <c r="W125" s="36"/>
      <c r="X125" s="36"/>
      <c r="Y125" s="36"/>
      <c r="Z125" s="36"/>
      <c r="AA125" s="36"/>
      <c r="AB125" s="36"/>
      <c r="AC125" s="36"/>
      <c r="AD125" s="36"/>
      <c r="AE125" s="16"/>
      <c r="AF125" s="16"/>
      <c r="AG125" s="16"/>
      <c r="AH125" s="16"/>
      <c r="AI125" s="16"/>
      <c r="AJ125" s="16"/>
      <c r="AK125" s="16"/>
      <c r="AL125" s="16"/>
      <c r="AM125" s="16"/>
      <c r="AN125" s="16"/>
      <c r="AO125" s="16"/>
      <c r="AP125" s="16"/>
      <c r="AQ125" s="16"/>
      <c r="AR125" s="16"/>
      <c r="AS125" s="16"/>
      <c r="AT125" s="116"/>
      <c r="AU125" s="116"/>
      <c r="AV125" s="116"/>
      <c r="AW125" s="116"/>
      <c r="AX125" s="116"/>
      <c r="AY125" s="116"/>
      <c r="AZ125" s="116"/>
      <c r="BA125" s="116"/>
      <c r="BB125" s="116"/>
      <c r="BC125" s="116"/>
      <c r="BD125" s="116"/>
      <c r="BE125" s="116"/>
      <c r="BF125" s="116"/>
      <c r="BG125" s="116"/>
      <c r="BH125" s="116"/>
      <c r="BI125" s="116"/>
      <c r="BJ125" s="116"/>
      <c r="BK125" s="117"/>
    </row>
    <row r="126" spans="2:63" s="3" customFormat="1">
      <c r="B126" s="36"/>
      <c r="C126" s="36"/>
      <c r="D126" s="36"/>
      <c r="E126" s="36"/>
      <c r="F126" s="36"/>
      <c r="G126" s="36"/>
      <c r="H126" s="36"/>
      <c r="I126" s="36"/>
      <c r="J126" s="36"/>
      <c r="K126" s="36"/>
      <c r="L126" s="36"/>
      <c r="M126" s="36"/>
      <c r="N126" s="36"/>
      <c r="O126" s="36"/>
      <c r="P126" s="36"/>
      <c r="Q126" s="36"/>
      <c r="R126" s="36"/>
      <c r="S126" s="36"/>
      <c r="T126" s="16"/>
      <c r="U126" s="16"/>
      <c r="V126" s="16"/>
      <c r="W126" s="36"/>
      <c r="X126" s="36"/>
      <c r="Y126" s="36"/>
      <c r="Z126" s="36"/>
      <c r="AA126" s="36"/>
      <c r="AB126" s="36"/>
      <c r="AC126" s="36"/>
      <c r="AD126" s="36"/>
      <c r="AE126" s="16"/>
      <c r="AF126" s="16"/>
      <c r="AG126" s="16"/>
      <c r="AH126" s="16"/>
      <c r="AI126" s="16"/>
      <c r="AJ126" s="16"/>
      <c r="AK126" s="16"/>
      <c r="AL126" s="16"/>
      <c r="AM126" s="16"/>
      <c r="AN126" s="16"/>
      <c r="AO126" s="16"/>
      <c r="AP126" s="16"/>
      <c r="AQ126" s="16"/>
      <c r="AR126" s="16"/>
      <c r="AS126" s="16"/>
      <c r="AT126" s="116"/>
      <c r="AU126" s="116"/>
      <c r="AV126" s="116"/>
      <c r="AW126" s="116"/>
      <c r="AX126" s="116"/>
      <c r="AY126" s="116"/>
      <c r="AZ126" s="116"/>
      <c r="BA126" s="116"/>
      <c r="BB126" s="116"/>
      <c r="BC126" s="116"/>
      <c r="BD126" s="116"/>
      <c r="BE126" s="116"/>
      <c r="BF126" s="116"/>
      <c r="BG126" s="116"/>
      <c r="BH126" s="116"/>
      <c r="BI126" s="116"/>
      <c r="BJ126" s="116"/>
      <c r="BK126" s="117"/>
    </row>
    <row r="127" spans="2:63" s="3" customFormat="1">
      <c r="B127" s="36"/>
      <c r="C127" s="36"/>
      <c r="D127" s="36"/>
      <c r="E127" s="36"/>
      <c r="F127" s="36"/>
      <c r="G127" s="36"/>
      <c r="H127" s="36"/>
      <c r="I127" s="36"/>
      <c r="J127" s="36"/>
      <c r="K127" s="36"/>
      <c r="L127" s="36"/>
      <c r="M127" s="36"/>
      <c r="N127" s="36"/>
      <c r="O127" s="36"/>
      <c r="P127" s="36"/>
      <c r="Q127" s="36"/>
      <c r="R127" s="36"/>
      <c r="S127" s="36"/>
      <c r="T127" s="16"/>
      <c r="U127" s="16"/>
      <c r="V127" s="16"/>
      <c r="W127" s="36"/>
      <c r="X127" s="36"/>
      <c r="Y127" s="36"/>
      <c r="Z127" s="36"/>
      <c r="AA127" s="36"/>
      <c r="AB127" s="36"/>
      <c r="AC127" s="36"/>
      <c r="AD127" s="36"/>
      <c r="AE127" s="16"/>
      <c r="AF127" s="16"/>
      <c r="AG127" s="16"/>
      <c r="AH127" s="16"/>
      <c r="AI127" s="16"/>
      <c r="AJ127" s="16"/>
      <c r="AK127" s="16"/>
      <c r="AL127" s="16"/>
      <c r="AM127" s="16"/>
      <c r="AN127" s="16"/>
      <c r="AO127" s="16"/>
      <c r="AP127" s="16"/>
      <c r="AQ127" s="16"/>
      <c r="AR127" s="16"/>
      <c r="AS127" s="16"/>
      <c r="AT127" s="116"/>
      <c r="AU127" s="116"/>
      <c r="AV127" s="116"/>
      <c r="AW127" s="116"/>
      <c r="AX127" s="116"/>
      <c r="AY127" s="116"/>
      <c r="AZ127" s="116"/>
      <c r="BA127" s="116"/>
      <c r="BB127" s="116"/>
      <c r="BC127" s="116"/>
      <c r="BD127" s="116"/>
      <c r="BE127" s="116"/>
      <c r="BF127" s="116"/>
      <c r="BG127" s="116"/>
      <c r="BH127" s="116"/>
      <c r="BI127" s="116"/>
      <c r="BJ127" s="116"/>
      <c r="BK127" s="117"/>
    </row>
    <row r="128" spans="2:63" s="3" customFormat="1">
      <c r="B128" s="36"/>
      <c r="C128" s="36"/>
      <c r="D128" s="36"/>
      <c r="E128" s="36"/>
      <c r="F128" s="36"/>
      <c r="G128" s="36"/>
      <c r="H128" s="36"/>
      <c r="I128" s="36"/>
      <c r="J128" s="36"/>
      <c r="K128" s="36"/>
      <c r="L128" s="36"/>
      <c r="M128" s="36"/>
      <c r="N128" s="36"/>
      <c r="O128" s="36"/>
      <c r="P128" s="36"/>
      <c r="Q128" s="36"/>
      <c r="R128" s="36"/>
      <c r="S128" s="36"/>
      <c r="T128" s="16"/>
      <c r="U128" s="16"/>
      <c r="V128" s="16"/>
      <c r="W128" s="36"/>
      <c r="X128" s="36"/>
      <c r="Y128" s="36"/>
      <c r="Z128" s="36"/>
      <c r="AA128" s="36"/>
      <c r="AB128" s="36"/>
      <c r="AC128" s="36"/>
      <c r="AD128" s="36"/>
      <c r="AE128" s="16"/>
      <c r="AF128" s="16"/>
      <c r="AG128" s="16"/>
      <c r="AH128" s="16"/>
      <c r="AI128" s="16"/>
      <c r="AJ128" s="16"/>
      <c r="AK128" s="16"/>
      <c r="AL128" s="16"/>
      <c r="AM128" s="16"/>
      <c r="AN128" s="16"/>
      <c r="AO128" s="16"/>
      <c r="AP128" s="16"/>
      <c r="AQ128" s="16"/>
      <c r="AR128" s="16"/>
      <c r="AS128" s="16"/>
      <c r="AT128" s="116"/>
      <c r="AU128" s="116"/>
      <c r="AV128" s="116"/>
      <c r="AW128" s="116"/>
      <c r="AX128" s="116"/>
      <c r="AY128" s="116"/>
      <c r="AZ128" s="116"/>
      <c r="BA128" s="116"/>
      <c r="BB128" s="116"/>
      <c r="BC128" s="116"/>
      <c r="BD128" s="116"/>
      <c r="BE128" s="116"/>
      <c r="BF128" s="116"/>
      <c r="BG128" s="116"/>
      <c r="BH128" s="116"/>
      <c r="BI128" s="116"/>
      <c r="BJ128" s="116"/>
      <c r="BK128" s="117"/>
    </row>
    <row r="129" spans="2:63" s="3" customFormat="1">
      <c r="B129" s="36"/>
      <c r="C129" s="36"/>
      <c r="D129" s="36"/>
      <c r="E129" s="36"/>
      <c r="F129" s="36"/>
      <c r="G129" s="36"/>
      <c r="H129" s="36"/>
      <c r="I129" s="36"/>
      <c r="J129" s="36"/>
      <c r="K129" s="36"/>
      <c r="L129" s="36"/>
      <c r="M129" s="36"/>
      <c r="N129" s="36"/>
      <c r="O129" s="36"/>
      <c r="P129" s="36"/>
      <c r="Q129" s="36"/>
      <c r="R129" s="36"/>
      <c r="S129" s="36"/>
      <c r="T129" s="16"/>
      <c r="U129" s="16"/>
      <c r="V129" s="16"/>
      <c r="W129" s="36"/>
      <c r="X129" s="36"/>
      <c r="Y129" s="36"/>
      <c r="Z129" s="36"/>
      <c r="AA129" s="36"/>
      <c r="AB129" s="36"/>
      <c r="AC129" s="36"/>
      <c r="AD129" s="36"/>
      <c r="AE129" s="16"/>
      <c r="AF129" s="16"/>
      <c r="AG129" s="16"/>
      <c r="AH129" s="16"/>
      <c r="AI129" s="16"/>
      <c r="AJ129" s="16"/>
      <c r="AK129" s="16"/>
      <c r="AL129" s="16"/>
      <c r="AM129" s="16"/>
      <c r="AN129" s="16"/>
      <c r="AO129" s="16"/>
      <c r="AP129" s="16"/>
      <c r="AQ129" s="16"/>
      <c r="AR129" s="16"/>
      <c r="AS129" s="16"/>
      <c r="AT129" s="116"/>
      <c r="AU129" s="116"/>
      <c r="AV129" s="116"/>
      <c r="AW129" s="116"/>
      <c r="AX129" s="116"/>
      <c r="AY129" s="116"/>
      <c r="AZ129" s="116"/>
      <c r="BA129" s="116"/>
      <c r="BB129" s="116"/>
      <c r="BC129" s="116"/>
      <c r="BD129" s="116"/>
      <c r="BE129" s="116"/>
      <c r="BF129" s="116"/>
      <c r="BG129" s="116"/>
      <c r="BH129" s="116"/>
      <c r="BI129" s="116"/>
      <c r="BJ129" s="116"/>
      <c r="BK129" s="117"/>
    </row>
    <row r="130" spans="2:63" s="3" customFormat="1">
      <c r="B130" s="36"/>
      <c r="C130" s="36"/>
      <c r="D130" s="36"/>
      <c r="E130" s="36"/>
      <c r="F130" s="36"/>
      <c r="G130" s="36"/>
      <c r="H130" s="36"/>
      <c r="I130" s="36"/>
      <c r="J130" s="36"/>
      <c r="K130" s="36"/>
      <c r="L130" s="36"/>
      <c r="M130" s="36"/>
      <c r="N130" s="36"/>
      <c r="O130" s="36"/>
      <c r="P130" s="36"/>
      <c r="Q130" s="36"/>
      <c r="R130" s="36"/>
      <c r="S130" s="36"/>
      <c r="T130" s="16"/>
      <c r="U130" s="16"/>
      <c r="V130" s="16"/>
      <c r="W130" s="36"/>
      <c r="X130" s="36"/>
      <c r="Y130" s="36"/>
      <c r="Z130" s="36"/>
      <c r="AA130" s="36"/>
      <c r="AB130" s="36"/>
      <c r="AC130" s="36"/>
      <c r="AD130" s="36"/>
      <c r="AE130" s="16"/>
      <c r="AF130" s="16"/>
      <c r="AG130" s="16"/>
      <c r="AH130" s="16"/>
      <c r="AI130" s="16"/>
      <c r="AJ130" s="16"/>
      <c r="AK130" s="16"/>
      <c r="AL130" s="16"/>
      <c r="AM130" s="16"/>
      <c r="AN130" s="16"/>
      <c r="AO130" s="16"/>
      <c r="AP130" s="16"/>
      <c r="AQ130" s="16"/>
      <c r="AR130" s="16"/>
      <c r="AS130" s="16"/>
      <c r="AT130" s="116"/>
      <c r="AU130" s="116"/>
      <c r="AV130" s="116"/>
      <c r="AW130" s="116"/>
      <c r="AX130" s="116"/>
      <c r="AY130" s="116"/>
      <c r="AZ130" s="116"/>
      <c r="BA130" s="116"/>
      <c r="BB130" s="116"/>
      <c r="BC130" s="116"/>
      <c r="BD130" s="116"/>
      <c r="BE130" s="116"/>
      <c r="BF130" s="116"/>
      <c r="BG130" s="116"/>
      <c r="BH130" s="116"/>
      <c r="BI130" s="116"/>
      <c r="BJ130" s="116"/>
      <c r="BK130" s="117"/>
    </row>
    <row r="131" spans="2:63" s="3" customFormat="1">
      <c r="B131" s="36"/>
      <c r="C131" s="36"/>
      <c r="D131" s="36"/>
      <c r="E131" s="36"/>
      <c r="F131" s="36"/>
      <c r="G131" s="36"/>
      <c r="H131" s="36"/>
      <c r="I131" s="36"/>
      <c r="J131" s="36"/>
      <c r="K131" s="36"/>
      <c r="L131" s="36"/>
      <c r="M131" s="36"/>
      <c r="N131" s="36"/>
      <c r="O131" s="36"/>
      <c r="P131" s="36"/>
      <c r="Q131" s="36"/>
      <c r="R131" s="36"/>
      <c r="S131" s="36"/>
      <c r="T131" s="16"/>
      <c r="U131" s="16"/>
      <c r="V131" s="16"/>
      <c r="W131" s="36"/>
      <c r="X131" s="36"/>
      <c r="Y131" s="36"/>
      <c r="Z131" s="36"/>
      <c r="AA131" s="36"/>
      <c r="AB131" s="36"/>
      <c r="AC131" s="36"/>
      <c r="AD131" s="36"/>
      <c r="AE131" s="16"/>
      <c r="AF131" s="16"/>
      <c r="AG131" s="16"/>
      <c r="AH131" s="16"/>
      <c r="AI131" s="16"/>
      <c r="AJ131" s="16"/>
      <c r="AK131" s="16"/>
      <c r="AL131" s="16"/>
      <c r="AM131" s="16"/>
      <c r="AN131" s="16"/>
      <c r="AO131" s="16"/>
      <c r="AP131" s="16"/>
      <c r="AQ131" s="16"/>
      <c r="AR131" s="16"/>
      <c r="AS131" s="16"/>
      <c r="AT131" s="116"/>
      <c r="AU131" s="116"/>
      <c r="AV131" s="116"/>
      <c r="AW131" s="116"/>
      <c r="AX131" s="116"/>
      <c r="AY131" s="116"/>
      <c r="AZ131" s="116"/>
      <c r="BA131" s="116"/>
      <c r="BB131" s="116"/>
      <c r="BC131" s="116"/>
      <c r="BD131" s="116"/>
      <c r="BE131" s="116"/>
      <c r="BF131" s="116"/>
      <c r="BG131" s="116"/>
      <c r="BH131" s="116"/>
      <c r="BI131" s="116"/>
      <c r="BJ131" s="116"/>
      <c r="BK131" s="117"/>
    </row>
    <row r="132" spans="2:63" s="3" customFormat="1">
      <c r="B132" s="36"/>
      <c r="C132" s="36"/>
      <c r="D132" s="36"/>
      <c r="E132" s="36"/>
      <c r="F132" s="36"/>
      <c r="G132" s="36"/>
      <c r="H132" s="36"/>
      <c r="I132" s="36"/>
      <c r="J132" s="36"/>
      <c r="K132" s="36"/>
      <c r="L132" s="36"/>
      <c r="M132" s="36"/>
      <c r="N132" s="36"/>
      <c r="O132" s="36"/>
      <c r="P132" s="36"/>
      <c r="Q132" s="36"/>
      <c r="R132" s="36"/>
      <c r="S132" s="36"/>
      <c r="T132" s="16"/>
      <c r="U132" s="16"/>
      <c r="V132" s="16"/>
      <c r="W132" s="36"/>
      <c r="X132" s="36"/>
      <c r="Y132" s="36"/>
      <c r="Z132" s="36"/>
      <c r="AA132" s="36"/>
      <c r="AB132" s="36"/>
      <c r="AC132" s="36"/>
      <c r="AD132" s="36"/>
      <c r="AE132" s="16"/>
      <c r="AF132" s="16"/>
      <c r="AG132" s="16"/>
      <c r="AH132" s="16"/>
      <c r="AI132" s="16"/>
      <c r="AJ132" s="16"/>
      <c r="AK132" s="16"/>
      <c r="AL132" s="16"/>
      <c r="AM132" s="16"/>
      <c r="AN132" s="16"/>
      <c r="AO132" s="16"/>
      <c r="AP132" s="16"/>
      <c r="AQ132" s="16"/>
      <c r="AR132" s="16"/>
      <c r="AS132" s="16"/>
      <c r="AT132" s="116"/>
      <c r="AU132" s="116"/>
      <c r="AV132" s="116"/>
      <c r="AW132" s="116"/>
      <c r="AX132" s="116"/>
      <c r="AY132" s="116"/>
      <c r="AZ132" s="116"/>
      <c r="BA132" s="116"/>
      <c r="BB132" s="116"/>
      <c r="BC132" s="116"/>
      <c r="BD132" s="116"/>
      <c r="BE132" s="116"/>
      <c r="BF132" s="116"/>
      <c r="BG132" s="116"/>
      <c r="BH132" s="116"/>
      <c r="BI132" s="116"/>
      <c r="BJ132" s="116"/>
      <c r="BK132" s="117"/>
    </row>
    <row r="133" spans="2:63" s="3" customFormat="1">
      <c r="B133" s="36"/>
      <c r="C133" s="36"/>
      <c r="D133" s="36"/>
      <c r="E133" s="36"/>
      <c r="F133" s="36"/>
      <c r="G133" s="36"/>
      <c r="H133" s="36"/>
      <c r="I133" s="36"/>
      <c r="J133" s="36"/>
      <c r="K133" s="36"/>
      <c r="L133" s="36"/>
      <c r="M133" s="36"/>
      <c r="N133" s="36"/>
      <c r="O133" s="36"/>
      <c r="P133" s="36"/>
      <c r="Q133" s="36"/>
      <c r="R133" s="36"/>
      <c r="S133" s="36"/>
      <c r="T133" s="16"/>
      <c r="U133" s="16"/>
      <c r="V133" s="16"/>
      <c r="W133" s="36"/>
      <c r="X133" s="36"/>
      <c r="Y133" s="36"/>
      <c r="Z133" s="36"/>
      <c r="AA133" s="36"/>
      <c r="AB133" s="36"/>
      <c r="AC133" s="36"/>
      <c r="AD133" s="36"/>
      <c r="AE133" s="16"/>
      <c r="AF133" s="16"/>
      <c r="AG133" s="16"/>
      <c r="AH133" s="16"/>
      <c r="AI133" s="16"/>
      <c r="AJ133" s="16"/>
      <c r="AK133" s="16"/>
      <c r="AL133" s="16"/>
      <c r="AM133" s="16"/>
      <c r="AN133" s="16"/>
      <c r="AO133" s="16"/>
      <c r="AP133" s="16"/>
      <c r="AQ133" s="16"/>
      <c r="AR133" s="16"/>
      <c r="AS133" s="16"/>
      <c r="AT133" s="116"/>
      <c r="AU133" s="116"/>
      <c r="AV133" s="116"/>
      <c r="AW133" s="116"/>
      <c r="AX133" s="116"/>
      <c r="AY133" s="116"/>
      <c r="AZ133" s="116"/>
      <c r="BA133" s="116"/>
      <c r="BB133" s="116"/>
      <c r="BC133" s="116"/>
      <c r="BD133" s="116"/>
      <c r="BE133" s="116"/>
      <c r="BF133" s="116"/>
      <c r="BG133" s="116"/>
      <c r="BH133" s="116"/>
      <c r="BI133" s="116"/>
      <c r="BJ133" s="116"/>
      <c r="BK133" s="117"/>
    </row>
    <row r="134" spans="2:63" s="3" customFormat="1">
      <c r="B134" s="36"/>
      <c r="C134" s="16"/>
      <c r="D134" s="16"/>
      <c r="E134" s="16"/>
      <c r="F134" s="16"/>
      <c r="G134" s="16"/>
      <c r="H134" s="16"/>
      <c r="I134" s="16"/>
      <c r="J134" s="16"/>
      <c r="K134" s="16"/>
      <c r="L134" s="16"/>
      <c r="M134" s="16"/>
      <c r="N134" s="16"/>
      <c r="O134" s="16"/>
      <c r="P134" s="36"/>
      <c r="Q134" s="36"/>
      <c r="R134" s="36"/>
      <c r="S134" s="36"/>
      <c r="T134" s="16"/>
      <c r="U134" s="16"/>
      <c r="V134" s="16"/>
      <c r="W134" s="36"/>
      <c r="X134" s="36"/>
      <c r="Y134" s="36"/>
      <c r="Z134" s="36"/>
      <c r="AA134" s="36"/>
      <c r="AB134" s="36"/>
      <c r="AC134" s="36"/>
      <c r="AD134" s="36"/>
      <c r="AE134" s="16"/>
      <c r="AF134" s="16"/>
      <c r="AG134" s="16"/>
      <c r="AH134" s="16"/>
      <c r="AI134" s="16"/>
      <c r="AJ134" s="16"/>
      <c r="AK134" s="16"/>
      <c r="AL134" s="16"/>
      <c r="AM134" s="16"/>
      <c r="AN134" s="16"/>
      <c r="AO134" s="16"/>
      <c r="AP134" s="16"/>
      <c r="AQ134" s="16"/>
      <c r="AR134" s="16"/>
      <c r="AS134" s="16"/>
      <c r="AT134" s="116"/>
      <c r="AU134" s="116"/>
      <c r="AV134" s="116"/>
      <c r="AW134" s="116"/>
      <c r="AX134" s="116"/>
      <c r="AY134" s="116"/>
      <c r="AZ134" s="116"/>
      <c r="BA134" s="116"/>
      <c r="BB134" s="116"/>
      <c r="BC134" s="116"/>
      <c r="BD134" s="116"/>
      <c r="BE134" s="116"/>
      <c r="BF134" s="116"/>
      <c r="BG134" s="116"/>
      <c r="BH134" s="116"/>
      <c r="BI134" s="116"/>
      <c r="BJ134" s="116"/>
      <c r="BK134" s="117"/>
    </row>
    <row r="135" spans="2:63" s="3" customFormat="1" ht="20.399999999999999">
      <c r="B135" s="36"/>
      <c r="C135" s="16"/>
      <c r="D135" s="604"/>
      <c r="E135" s="16"/>
      <c r="F135" s="16"/>
      <c r="G135" s="16"/>
      <c r="H135" s="16"/>
      <c r="I135" s="16"/>
      <c r="J135" s="16"/>
      <c r="K135" s="16"/>
      <c r="L135" s="16"/>
      <c r="M135" s="16"/>
      <c r="N135" s="16"/>
      <c r="O135" s="16"/>
      <c r="P135" s="36"/>
      <c r="Q135" s="36"/>
      <c r="R135" s="36"/>
      <c r="S135" s="36"/>
      <c r="T135" s="16"/>
      <c r="U135" s="16"/>
      <c r="V135" s="16"/>
      <c r="W135" s="36"/>
      <c r="X135" s="36"/>
      <c r="Y135" s="36"/>
      <c r="Z135" s="36"/>
      <c r="AA135" s="36"/>
      <c r="AB135" s="36"/>
      <c r="AC135" s="36"/>
      <c r="AD135" s="36"/>
      <c r="AE135" s="16"/>
      <c r="AF135" s="16"/>
      <c r="AG135" s="16"/>
      <c r="AH135" s="16"/>
      <c r="AI135" s="16"/>
      <c r="AJ135" s="16"/>
      <c r="AK135" s="16"/>
      <c r="AL135" s="16"/>
      <c r="AM135" s="16"/>
      <c r="AN135" s="16"/>
      <c r="AO135" s="16"/>
      <c r="AP135" s="16"/>
      <c r="AQ135" s="16"/>
      <c r="AR135" s="16"/>
      <c r="AS135" s="16"/>
      <c r="AT135" s="116"/>
      <c r="AU135" s="116"/>
      <c r="AV135" s="116"/>
      <c r="AW135" s="116"/>
      <c r="AX135" s="116"/>
      <c r="AY135" s="116"/>
      <c r="AZ135" s="116"/>
      <c r="BA135" s="116"/>
      <c r="BB135" s="116"/>
      <c r="BC135" s="116"/>
      <c r="BD135" s="116"/>
      <c r="BE135" s="116"/>
      <c r="BF135" s="116"/>
      <c r="BG135" s="116"/>
      <c r="BH135" s="116"/>
      <c r="BI135" s="116"/>
      <c r="BJ135" s="116"/>
      <c r="BK135" s="117"/>
    </row>
    <row r="136" spans="2:63" s="3" customFormat="1">
      <c r="B136" s="36"/>
      <c r="C136" s="16"/>
      <c r="D136" s="16"/>
      <c r="E136" s="16"/>
      <c r="F136" s="16"/>
      <c r="G136" s="16"/>
      <c r="H136" s="16"/>
      <c r="I136" s="16"/>
      <c r="J136" s="16"/>
      <c r="K136" s="16"/>
      <c r="L136" s="16"/>
      <c r="M136" s="16"/>
      <c r="N136" s="16"/>
      <c r="O136" s="16"/>
      <c r="P136" s="36"/>
      <c r="Q136" s="36"/>
      <c r="R136" s="36"/>
      <c r="S136" s="36"/>
      <c r="T136" s="16"/>
      <c r="U136" s="16"/>
      <c r="V136" s="16"/>
      <c r="W136" s="36"/>
      <c r="X136" s="36"/>
      <c r="Y136" s="36"/>
      <c r="Z136" s="36"/>
      <c r="AA136" s="36"/>
      <c r="AB136" s="36"/>
      <c r="AC136" s="36"/>
      <c r="AD136" s="36"/>
      <c r="AE136" s="16"/>
      <c r="AF136" s="16"/>
      <c r="AG136" s="16"/>
      <c r="AH136" s="16"/>
      <c r="AI136" s="16"/>
      <c r="AJ136" s="16"/>
      <c r="AK136" s="16"/>
      <c r="AL136" s="16"/>
      <c r="AM136" s="16"/>
      <c r="AN136" s="16"/>
      <c r="AO136" s="16"/>
      <c r="AP136" s="16"/>
      <c r="AQ136" s="16"/>
      <c r="AR136" s="16"/>
      <c r="AS136" s="16"/>
      <c r="AT136" s="116"/>
      <c r="AU136" s="116"/>
      <c r="AV136" s="116"/>
      <c r="AW136" s="116"/>
      <c r="AX136" s="116"/>
      <c r="AY136" s="116"/>
      <c r="AZ136" s="116"/>
      <c r="BA136" s="116"/>
      <c r="BB136" s="116"/>
      <c r="BC136" s="116"/>
      <c r="BD136" s="116"/>
      <c r="BE136" s="116"/>
      <c r="BF136" s="116"/>
      <c r="BG136" s="116"/>
      <c r="BH136" s="116"/>
      <c r="BI136" s="116"/>
      <c r="BJ136" s="116"/>
      <c r="BK136" s="117"/>
    </row>
    <row r="137" spans="2:63" s="3" customFormat="1" ht="13.8">
      <c r="B137" s="36"/>
      <c r="C137" s="16"/>
      <c r="D137" s="605"/>
      <c r="E137" s="122"/>
      <c r="F137" s="122"/>
      <c r="G137" s="122"/>
      <c r="H137" s="122"/>
      <c r="I137" s="122"/>
      <c r="J137" s="122"/>
      <c r="K137" s="122"/>
      <c r="L137" s="122"/>
      <c r="M137" s="122"/>
      <c r="N137" s="122"/>
      <c r="O137" s="122"/>
      <c r="P137" s="36"/>
      <c r="Q137" s="36"/>
      <c r="R137" s="36"/>
      <c r="S137" s="36"/>
      <c r="T137" s="16"/>
      <c r="U137" s="16"/>
      <c r="V137" s="16"/>
      <c r="W137" s="36"/>
      <c r="X137" s="36"/>
      <c r="Y137" s="36"/>
      <c r="Z137" s="36"/>
      <c r="AA137" s="36"/>
      <c r="AB137" s="36"/>
      <c r="AC137" s="36"/>
      <c r="AD137" s="36"/>
      <c r="AE137" s="16"/>
      <c r="AF137" s="16"/>
      <c r="AG137" s="16"/>
      <c r="AH137" s="16"/>
      <c r="AI137" s="16"/>
      <c r="AJ137" s="16"/>
      <c r="AK137" s="16"/>
      <c r="AL137" s="16"/>
      <c r="AM137" s="16"/>
      <c r="AN137" s="16"/>
      <c r="AO137" s="16"/>
      <c r="AP137" s="16"/>
      <c r="AQ137" s="16"/>
      <c r="AR137" s="16"/>
      <c r="AS137" s="16"/>
      <c r="AT137" s="116"/>
      <c r="AU137" s="116"/>
      <c r="AV137" s="116"/>
      <c r="AW137" s="116"/>
      <c r="AX137" s="116"/>
      <c r="AY137" s="116"/>
      <c r="AZ137" s="116"/>
      <c r="BA137" s="116"/>
      <c r="BB137" s="116"/>
      <c r="BC137" s="116"/>
      <c r="BD137" s="116"/>
      <c r="BE137" s="116"/>
      <c r="BF137" s="116"/>
      <c r="BG137" s="116"/>
      <c r="BH137" s="116"/>
      <c r="BI137" s="116"/>
      <c r="BJ137" s="116"/>
      <c r="BK137" s="117"/>
    </row>
    <row r="138" spans="2:63" s="3" customFormat="1" ht="17.25" customHeight="1">
      <c r="B138" s="36"/>
      <c r="C138" s="16"/>
      <c r="D138" s="606"/>
      <c r="E138" s="122"/>
      <c r="F138" s="122"/>
      <c r="G138" s="122"/>
      <c r="H138" s="122"/>
      <c r="I138" s="122"/>
      <c r="J138" s="122"/>
      <c r="K138" s="122"/>
      <c r="L138" s="122"/>
      <c r="M138" s="122"/>
      <c r="N138" s="122"/>
      <c r="O138" s="122"/>
      <c r="P138" s="36"/>
      <c r="Q138" s="36"/>
      <c r="R138" s="36"/>
      <c r="S138" s="36"/>
      <c r="T138" s="16"/>
      <c r="U138" s="16"/>
      <c r="V138" s="16"/>
      <c r="W138" s="36"/>
      <c r="X138" s="36"/>
      <c r="Y138" s="36"/>
      <c r="Z138" s="36"/>
      <c r="AA138" s="36"/>
      <c r="AB138" s="36"/>
      <c r="AC138" s="36"/>
      <c r="AD138" s="36"/>
      <c r="AE138" s="16"/>
      <c r="AF138" s="16"/>
      <c r="AG138" s="16"/>
      <c r="AH138" s="16"/>
      <c r="AI138" s="16"/>
      <c r="AJ138" s="16"/>
      <c r="AK138" s="16"/>
      <c r="AL138" s="16"/>
      <c r="AM138" s="16"/>
      <c r="AN138" s="16"/>
      <c r="AO138" s="16"/>
      <c r="AP138" s="16"/>
      <c r="AQ138" s="16"/>
      <c r="AR138" s="16"/>
      <c r="AS138" s="16"/>
      <c r="AT138" s="116"/>
      <c r="AU138" s="116"/>
      <c r="AV138" s="116"/>
      <c r="AW138" s="116"/>
      <c r="AX138" s="116"/>
      <c r="AY138" s="116"/>
      <c r="AZ138" s="116"/>
      <c r="BA138" s="116"/>
      <c r="BB138" s="116"/>
      <c r="BC138" s="116"/>
      <c r="BD138" s="116"/>
      <c r="BE138" s="116"/>
      <c r="BF138" s="116"/>
      <c r="BG138" s="116"/>
      <c r="BH138" s="116"/>
      <c r="BI138" s="116"/>
      <c r="BJ138" s="116"/>
      <c r="BK138" s="117"/>
    </row>
    <row r="139" spans="2:63" s="3" customFormat="1" ht="3.75" customHeight="1">
      <c r="B139" s="36"/>
      <c r="C139" s="16"/>
      <c r="D139" s="607"/>
      <c r="E139" s="122"/>
      <c r="F139" s="122"/>
      <c r="G139" s="122"/>
      <c r="H139" s="122"/>
      <c r="I139" s="122"/>
      <c r="J139" s="122"/>
      <c r="K139" s="122"/>
      <c r="L139" s="122"/>
      <c r="M139" s="122"/>
      <c r="N139" s="122"/>
      <c r="O139" s="122"/>
      <c r="P139" s="36"/>
      <c r="Q139" s="36"/>
      <c r="R139" s="36"/>
      <c r="S139" s="36"/>
      <c r="T139" s="16"/>
      <c r="U139" s="16"/>
      <c r="V139" s="16"/>
      <c r="W139" s="36"/>
      <c r="X139" s="36"/>
      <c r="Y139" s="36"/>
      <c r="Z139" s="36"/>
      <c r="AA139" s="36"/>
      <c r="AB139" s="36"/>
      <c r="AC139" s="36"/>
      <c r="AD139" s="36"/>
      <c r="AE139" s="16"/>
      <c r="AF139" s="16"/>
      <c r="AG139" s="16"/>
      <c r="AH139" s="16"/>
      <c r="AI139" s="16"/>
      <c r="AJ139" s="16"/>
      <c r="AK139" s="16"/>
      <c r="AL139" s="16"/>
      <c r="AM139" s="16"/>
      <c r="AN139" s="16"/>
      <c r="AO139" s="16"/>
      <c r="AP139" s="16"/>
      <c r="AQ139" s="16"/>
      <c r="AR139" s="16"/>
      <c r="AS139" s="16"/>
      <c r="AT139" s="116"/>
      <c r="AU139" s="116"/>
      <c r="AV139" s="116"/>
      <c r="AW139" s="116"/>
      <c r="AX139" s="116"/>
      <c r="AY139" s="116"/>
      <c r="AZ139" s="116"/>
      <c r="BA139" s="116"/>
      <c r="BB139" s="116"/>
      <c r="BC139" s="116"/>
      <c r="BD139" s="116"/>
      <c r="BE139" s="116"/>
      <c r="BF139" s="116"/>
      <c r="BG139" s="116"/>
      <c r="BH139" s="116"/>
      <c r="BI139" s="116"/>
      <c r="BJ139" s="116"/>
      <c r="BK139" s="117"/>
    </row>
    <row r="140" spans="2:63" s="3" customFormat="1">
      <c r="B140" s="36"/>
      <c r="C140" s="16"/>
      <c r="D140" s="607"/>
      <c r="E140" s="122"/>
      <c r="F140" s="122"/>
      <c r="G140" s="122"/>
      <c r="H140" s="122"/>
      <c r="I140" s="122"/>
      <c r="J140" s="122"/>
      <c r="K140" s="122"/>
      <c r="L140" s="122"/>
      <c r="M140" s="122"/>
      <c r="N140" s="122"/>
      <c r="O140" s="122"/>
      <c r="P140" s="36"/>
      <c r="Q140" s="36"/>
      <c r="R140" s="36"/>
      <c r="S140" s="36"/>
      <c r="T140" s="16"/>
      <c r="U140" s="16"/>
      <c r="V140" s="16"/>
      <c r="W140" s="36"/>
      <c r="X140" s="36"/>
      <c r="Y140" s="36"/>
      <c r="Z140" s="36"/>
      <c r="AA140" s="36"/>
      <c r="AB140" s="36"/>
      <c r="AC140" s="36"/>
      <c r="AD140" s="36"/>
      <c r="AE140" s="16"/>
      <c r="AF140" s="16"/>
      <c r="AG140" s="16"/>
      <c r="AH140" s="16"/>
      <c r="AI140" s="16"/>
      <c r="AJ140" s="16"/>
      <c r="AK140" s="16"/>
      <c r="AL140" s="16"/>
      <c r="AM140" s="16"/>
      <c r="AN140" s="16"/>
      <c r="AO140" s="16"/>
      <c r="AP140" s="16"/>
      <c r="AQ140" s="16"/>
      <c r="AR140" s="16"/>
      <c r="AS140" s="16"/>
      <c r="AT140" s="116"/>
      <c r="AU140" s="116"/>
      <c r="AV140" s="116"/>
      <c r="AW140" s="116"/>
      <c r="AX140" s="116"/>
      <c r="AY140" s="116"/>
      <c r="AZ140" s="116"/>
      <c r="BA140" s="116"/>
      <c r="BB140" s="116"/>
      <c r="BC140" s="116"/>
      <c r="BD140" s="116"/>
      <c r="BE140" s="116"/>
      <c r="BF140" s="116"/>
      <c r="BG140" s="116"/>
      <c r="BH140" s="116"/>
      <c r="BI140" s="116"/>
      <c r="BJ140" s="116"/>
      <c r="BK140" s="117"/>
    </row>
    <row r="141" spans="2:63" s="3" customFormat="1" ht="16.5" customHeight="1">
      <c r="B141" s="36"/>
      <c r="C141" s="16"/>
      <c r="D141" s="608"/>
      <c r="E141" s="122"/>
      <c r="F141" s="609"/>
      <c r="G141" s="122"/>
      <c r="H141" s="122"/>
      <c r="I141" s="122"/>
      <c r="J141" s="122"/>
      <c r="K141" s="122"/>
      <c r="L141" s="122"/>
      <c r="M141" s="122"/>
      <c r="N141" s="122"/>
      <c r="O141" s="122"/>
      <c r="P141" s="36"/>
      <c r="Q141" s="36"/>
      <c r="R141" s="36"/>
      <c r="S141" s="36"/>
      <c r="T141" s="16"/>
      <c r="U141" s="16"/>
      <c r="V141" s="16"/>
      <c r="W141" s="36"/>
      <c r="X141" s="36"/>
      <c r="Y141" s="36"/>
      <c r="Z141" s="36"/>
      <c r="AA141" s="36"/>
      <c r="AB141" s="36"/>
      <c r="AC141" s="36"/>
      <c r="AD141" s="36"/>
      <c r="AE141" s="16"/>
      <c r="AF141" s="16"/>
      <c r="AG141" s="16"/>
      <c r="AH141" s="16"/>
      <c r="AI141" s="16"/>
      <c r="AJ141" s="16"/>
      <c r="AK141" s="16"/>
      <c r="AL141" s="16"/>
      <c r="AM141" s="16"/>
      <c r="AN141" s="16"/>
      <c r="AO141" s="16"/>
      <c r="AP141" s="16"/>
      <c r="AQ141" s="16"/>
      <c r="AR141" s="16"/>
      <c r="AS141" s="16"/>
      <c r="AT141" s="116"/>
      <c r="AU141" s="116"/>
      <c r="AV141" s="116"/>
      <c r="AW141" s="116"/>
      <c r="AX141" s="116"/>
      <c r="AY141" s="116"/>
      <c r="AZ141" s="116"/>
      <c r="BA141" s="116"/>
      <c r="BB141" s="116"/>
      <c r="BC141" s="116"/>
      <c r="BD141" s="116"/>
      <c r="BE141" s="116"/>
      <c r="BF141" s="116"/>
      <c r="BG141" s="116"/>
      <c r="BH141" s="116"/>
      <c r="BI141" s="116"/>
      <c r="BJ141" s="116"/>
      <c r="BK141" s="117"/>
    </row>
    <row r="142" spans="2:63" s="3" customFormat="1">
      <c r="B142" s="36"/>
      <c r="C142" s="16"/>
      <c r="D142" s="608"/>
      <c r="E142" s="122"/>
      <c r="F142" s="609"/>
      <c r="G142" s="122"/>
      <c r="H142" s="122"/>
      <c r="I142" s="122"/>
      <c r="J142" s="122"/>
      <c r="K142" s="122"/>
      <c r="L142" s="122"/>
      <c r="M142" s="122"/>
      <c r="N142" s="122"/>
      <c r="O142" s="122"/>
      <c r="P142" s="36"/>
      <c r="Q142" s="36"/>
      <c r="R142" s="36"/>
      <c r="S142" s="36"/>
      <c r="T142" s="16"/>
      <c r="U142" s="16"/>
      <c r="V142" s="16"/>
      <c r="W142" s="36"/>
      <c r="X142" s="36"/>
      <c r="Y142" s="36"/>
      <c r="Z142" s="36"/>
      <c r="AA142" s="36"/>
      <c r="AB142" s="36"/>
      <c r="AC142" s="36"/>
      <c r="AD142" s="36"/>
      <c r="AE142" s="16"/>
      <c r="AF142" s="16"/>
      <c r="AG142" s="16"/>
      <c r="AH142" s="16"/>
      <c r="AI142" s="16"/>
      <c r="AJ142" s="16"/>
      <c r="AK142" s="16"/>
      <c r="AL142" s="16"/>
      <c r="AM142" s="16"/>
      <c r="AN142" s="16"/>
      <c r="AO142" s="16"/>
      <c r="AP142" s="16"/>
      <c r="AQ142" s="16"/>
      <c r="AR142" s="16"/>
      <c r="AS142" s="16"/>
      <c r="AT142" s="116"/>
      <c r="AU142" s="116"/>
      <c r="AV142" s="116"/>
      <c r="AW142" s="116"/>
      <c r="AX142" s="116"/>
      <c r="AY142" s="116"/>
      <c r="AZ142" s="116"/>
      <c r="BA142" s="116"/>
      <c r="BB142" s="116"/>
      <c r="BC142" s="116"/>
      <c r="BD142" s="116"/>
      <c r="BE142" s="116"/>
      <c r="BF142" s="116"/>
      <c r="BG142" s="116"/>
      <c r="BH142" s="116"/>
      <c r="BI142" s="116"/>
      <c r="BJ142" s="116"/>
      <c r="BK142" s="117"/>
    </row>
    <row r="143" spans="2:63" s="3" customFormat="1">
      <c r="B143" s="36"/>
      <c r="C143" s="16"/>
      <c r="D143" s="608"/>
      <c r="E143" s="122"/>
      <c r="F143" s="609"/>
      <c r="G143" s="122"/>
      <c r="H143" s="122"/>
      <c r="I143" s="122"/>
      <c r="J143" s="122"/>
      <c r="K143" s="122"/>
      <c r="L143" s="122"/>
      <c r="M143" s="122"/>
      <c r="N143" s="122"/>
      <c r="O143" s="122"/>
      <c r="P143" s="36"/>
      <c r="Q143" s="36"/>
      <c r="R143" s="36"/>
      <c r="S143" s="36"/>
      <c r="T143" s="16"/>
      <c r="U143" s="16"/>
      <c r="V143" s="16"/>
      <c r="W143" s="36"/>
      <c r="X143" s="36"/>
      <c r="Y143" s="36"/>
      <c r="Z143" s="36"/>
      <c r="AA143" s="36"/>
      <c r="AB143" s="36"/>
      <c r="AC143" s="36"/>
      <c r="AD143" s="36"/>
      <c r="AE143" s="16"/>
      <c r="AF143" s="16"/>
      <c r="AG143" s="16"/>
      <c r="AH143" s="16"/>
      <c r="AI143" s="16"/>
      <c r="AJ143" s="16"/>
      <c r="AK143" s="16"/>
      <c r="AL143" s="16"/>
      <c r="AM143" s="16"/>
      <c r="AN143" s="16"/>
      <c r="AO143" s="16"/>
      <c r="AP143" s="16"/>
      <c r="AQ143" s="16"/>
      <c r="AR143" s="16"/>
      <c r="AS143" s="16"/>
      <c r="AT143" s="116"/>
      <c r="AU143" s="116"/>
      <c r="AV143" s="116"/>
      <c r="AW143" s="116"/>
      <c r="AX143" s="116"/>
      <c r="AY143" s="116"/>
      <c r="AZ143" s="116"/>
      <c r="BA143" s="116"/>
      <c r="BB143" s="116"/>
      <c r="BC143" s="116"/>
      <c r="BD143" s="116"/>
      <c r="BE143" s="116"/>
      <c r="BF143" s="116"/>
      <c r="BG143" s="116"/>
      <c r="BH143" s="116"/>
      <c r="BI143" s="116"/>
      <c r="BJ143" s="116"/>
      <c r="BK143" s="117"/>
    </row>
    <row r="144" spans="2:63" s="3" customFormat="1">
      <c r="B144" s="36"/>
      <c r="C144" s="16"/>
      <c r="D144" s="608"/>
      <c r="E144" s="122"/>
      <c r="F144" s="609"/>
      <c r="G144" s="122"/>
      <c r="H144" s="122"/>
      <c r="I144" s="122"/>
      <c r="J144" s="122"/>
      <c r="K144" s="122"/>
      <c r="L144" s="122"/>
      <c r="M144" s="122"/>
      <c r="N144" s="122"/>
      <c r="O144" s="122"/>
      <c r="P144" s="36"/>
      <c r="Q144" s="36"/>
      <c r="R144" s="36"/>
      <c r="S144" s="36"/>
      <c r="T144" s="16"/>
      <c r="U144" s="16"/>
      <c r="V144" s="16"/>
      <c r="W144" s="36"/>
      <c r="X144" s="36"/>
      <c r="Y144" s="36"/>
      <c r="Z144" s="36"/>
      <c r="AA144" s="36"/>
      <c r="AB144" s="36"/>
      <c r="AC144" s="36"/>
      <c r="AD144" s="36"/>
      <c r="AE144" s="16"/>
      <c r="AF144" s="16"/>
      <c r="AG144" s="16"/>
      <c r="AH144" s="16"/>
      <c r="AI144" s="16"/>
      <c r="AJ144" s="16"/>
      <c r="AK144" s="16"/>
      <c r="AL144" s="16"/>
      <c r="AM144" s="16"/>
      <c r="AN144" s="16"/>
      <c r="AO144" s="16"/>
      <c r="AP144" s="16"/>
      <c r="AQ144" s="16"/>
      <c r="AR144" s="16"/>
      <c r="AS144" s="16"/>
      <c r="AT144" s="116"/>
      <c r="AU144" s="116"/>
      <c r="AV144" s="116"/>
      <c r="AW144" s="116"/>
      <c r="AX144" s="116"/>
      <c r="AY144" s="116"/>
      <c r="AZ144" s="116"/>
      <c r="BA144" s="116"/>
      <c r="BB144" s="116"/>
      <c r="BC144" s="116"/>
      <c r="BD144" s="116"/>
      <c r="BE144" s="116"/>
      <c r="BF144" s="116"/>
      <c r="BG144" s="116"/>
      <c r="BH144" s="116"/>
      <c r="BI144" s="116"/>
      <c r="BJ144" s="116"/>
      <c r="BK144" s="117"/>
    </row>
    <row r="145" spans="2:63" s="3" customFormat="1" ht="9.9" customHeight="1">
      <c r="B145" s="36"/>
      <c r="C145" s="16"/>
      <c r="D145" s="607"/>
      <c r="E145" s="122"/>
      <c r="F145" s="122"/>
      <c r="G145" s="122"/>
      <c r="H145" s="122"/>
      <c r="I145" s="122"/>
      <c r="J145" s="122"/>
      <c r="K145" s="122"/>
      <c r="L145" s="122"/>
      <c r="M145" s="122"/>
      <c r="N145" s="122"/>
      <c r="O145" s="122"/>
      <c r="P145" s="36"/>
      <c r="Q145" s="36"/>
      <c r="R145" s="36"/>
      <c r="S145" s="36"/>
      <c r="T145" s="16"/>
      <c r="U145" s="16"/>
      <c r="V145" s="16"/>
      <c r="W145" s="36"/>
      <c r="X145" s="36"/>
      <c r="Y145" s="36"/>
      <c r="Z145" s="36"/>
      <c r="AA145" s="36"/>
      <c r="AB145" s="36"/>
      <c r="AC145" s="36"/>
      <c r="AD145" s="36"/>
      <c r="AE145" s="16"/>
      <c r="AF145" s="16"/>
      <c r="AG145" s="16"/>
      <c r="AH145" s="16"/>
      <c r="AI145" s="16"/>
      <c r="AJ145" s="16"/>
      <c r="AK145" s="16"/>
      <c r="AL145" s="16"/>
      <c r="AM145" s="16"/>
      <c r="AN145" s="16"/>
      <c r="AO145" s="16"/>
      <c r="AP145" s="16"/>
      <c r="AQ145" s="16"/>
      <c r="AR145" s="16"/>
      <c r="AS145" s="16"/>
      <c r="AT145" s="116"/>
      <c r="AU145" s="116"/>
      <c r="AV145" s="116"/>
      <c r="AW145" s="116"/>
      <c r="AX145" s="116"/>
      <c r="AY145" s="116"/>
      <c r="AZ145" s="116"/>
      <c r="BA145" s="116"/>
      <c r="BB145" s="116"/>
      <c r="BC145" s="116"/>
      <c r="BD145" s="116"/>
      <c r="BE145" s="116"/>
      <c r="BF145" s="116"/>
      <c r="BG145" s="116"/>
      <c r="BH145" s="116"/>
      <c r="BI145" s="116"/>
      <c r="BJ145" s="116"/>
      <c r="BK145" s="117"/>
    </row>
    <row r="146" spans="2:63" s="3" customFormat="1" ht="9.9" customHeight="1">
      <c r="B146" s="36"/>
      <c r="C146" s="16"/>
      <c r="D146" s="631"/>
      <c r="E146" s="122"/>
      <c r="F146" s="122"/>
      <c r="G146" s="122"/>
      <c r="H146" s="122"/>
      <c r="I146" s="122"/>
      <c r="J146" s="122"/>
      <c r="K146" s="122"/>
      <c r="L146" s="122"/>
      <c r="M146" s="122"/>
      <c r="N146" s="122"/>
      <c r="O146" s="122"/>
      <c r="P146" s="36"/>
      <c r="Q146" s="36"/>
      <c r="R146" s="36"/>
      <c r="S146" s="36"/>
      <c r="T146" s="16"/>
      <c r="U146" s="16"/>
      <c r="V146" s="16"/>
      <c r="W146" s="36"/>
      <c r="X146" s="36"/>
      <c r="Y146" s="36"/>
      <c r="Z146" s="36"/>
      <c r="AA146" s="36"/>
      <c r="AB146" s="36"/>
      <c r="AC146" s="36"/>
      <c r="AD146" s="36"/>
      <c r="AE146" s="16"/>
      <c r="AF146" s="16"/>
      <c r="AG146" s="16"/>
      <c r="AH146" s="16"/>
      <c r="AI146" s="16"/>
      <c r="AJ146" s="16"/>
      <c r="AK146" s="16"/>
      <c r="AL146" s="16"/>
      <c r="AM146" s="16"/>
      <c r="AN146" s="16"/>
      <c r="AO146" s="16"/>
      <c r="AP146" s="16"/>
      <c r="AQ146" s="16"/>
      <c r="AR146" s="16"/>
      <c r="AS146" s="16"/>
      <c r="AT146" s="116"/>
      <c r="AU146" s="116"/>
      <c r="AV146" s="116"/>
      <c r="AW146" s="116"/>
      <c r="AX146" s="116"/>
      <c r="AY146" s="116"/>
      <c r="AZ146" s="116"/>
      <c r="BA146" s="116"/>
      <c r="BB146" s="116"/>
      <c r="BC146" s="116"/>
      <c r="BD146" s="116"/>
      <c r="BE146" s="116"/>
      <c r="BF146" s="116"/>
      <c r="BG146" s="116"/>
      <c r="BH146" s="116"/>
      <c r="BI146" s="116"/>
      <c r="BJ146" s="116"/>
      <c r="BK146" s="117"/>
    </row>
    <row r="147" spans="2:63" s="3" customFormat="1" ht="16.8">
      <c r="B147" s="36"/>
      <c r="C147" s="16"/>
      <c r="D147" s="1132"/>
      <c r="E147" s="1132"/>
      <c r="F147" s="1132"/>
      <c r="G147" s="1132"/>
      <c r="H147" s="122"/>
      <c r="I147" s="122"/>
      <c r="J147" s="122"/>
      <c r="K147" s="122"/>
      <c r="L147" s="122"/>
      <c r="M147" s="122"/>
      <c r="N147" s="122"/>
      <c r="O147" s="122"/>
      <c r="P147" s="36"/>
      <c r="Q147" s="36"/>
      <c r="R147" s="36"/>
      <c r="S147" s="36"/>
      <c r="T147" s="16"/>
      <c r="U147" s="16"/>
      <c r="V147" s="16"/>
      <c r="W147" s="36"/>
      <c r="X147" s="36"/>
      <c r="Y147" s="36"/>
      <c r="Z147" s="36"/>
      <c r="AA147" s="36"/>
      <c r="AB147" s="36"/>
      <c r="AC147" s="36"/>
      <c r="AD147" s="36"/>
      <c r="AE147" s="16"/>
      <c r="AF147" s="16"/>
      <c r="AG147" s="16"/>
      <c r="AH147" s="16"/>
      <c r="AI147" s="16"/>
      <c r="AJ147" s="16"/>
      <c r="AK147" s="16"/>
      <c r="AL147" s="16"/>
      <c r="AM147" s="16"/>
      <c r="AN147" s="16"/>
      <c r="AO147" s="16"/>
      <c r="AP147" s="16"/>
      <c r="AQ147" s="16"/>
      <c r="AR147" s="16"/>
      <c r="AS147" s="16"/>
      <c r="AT147" s="116"/>
      <c r="AU147" s="116"/>
      <c r="AV147" s="116"/>
      <c r="AW147" s="116"/>
      <c r="AX147" s="116"/>
      <c r="AY147" s="116"/>
      <c r="AZ147" s="116"/>
      <c r="BA147" s="116"/>
      <c r="BB147" s="116"/>
      <c r="BC147" s="116"/>
      <c r="BD147" s="116"/>
      <c r="BE147" s="116"/>
      <c r="BF147" s="116"/>
      <c r="BG147" s="116"/>
      <c r="BH147" s="116"/>
      <c r="BI147" s="116"/>
      <c r="BJ147" s="116"/>
      <c r="BK147" s="117"/>
    </row>
    <row r="148" spans="2:63" s="3" customFormat="1" ht="4.5" customHeight="1">
      <c r="B148" s="36"/>
      <c r="C148" s="16"/>
      <c r="D148" s="631"/>
      <c r="E148" s="122"/>
      <c r="F148" s="122"/>
      <c r="G148" s="122"/>
      <c r="H148" s="122"/>
      <c r="I148" s="122"/>
      <c r="J148" s="122"/>
      <c r="K148" s="122"/>
      <c r="L148" s="122"/>
      <c r="M148" s="122"/>
      <c r="N148" s="122"/>
      <c r="O148" s="122"/>
      <c r="P148" s="36"/>
      <c r="Q148" s="36"/>
      <c r="R148" s="36"/>
      <c r="S148" s="36"/>
      <c r="T148" s="16"/>
      <c r="U148" s="16"/>
      <c r="V148" s="16"/>
      <c r="W148" s="36"/>
      <c r="X148" s="36"/>
      <c r="Y148" s="36"/>
      <c r="Z148" s="36"/>
      <c r="AA148" s="36"/>
      <c r="AB148" s="36"/>
      <c r="AC148" s="36"/>
      <c r="AD148" s="36"/>
      <c r="AE148" s="16"/>
      <c r="AF148" s="16"/>
      <c r="AG148" s="16"/>
      <c r="AH148" s="16"/>
      <c r="AI148" s="16"/>
      <c r="AJ148" s="16"/>
      <c r="AK148" s="16"/>
      <c r="AL148" s="16"/>
      <c r="AM148" s="16"/>
      <c r="AN148" s="16"/>
      <c r="AO148" s="16"/>
      <c r="AP148" s="16"/>
      <c r="AQ148" s="16"/>
      <c r="AR148" s="16"/>
      <c r="AS148" s="16"/>
      <c r="AT148" s="116"/>
      <c r="AU148" s="116"/>
      <c r="AV148" s="116"/>
      <c r="AW148" s="116"/>
      <c r="AX148" s="116"/>
      <c r="AY148" s="116"/>
      <c r="AZ148" s="116"/>
      <c r="BA148" s="116"/>
      <c r="BB148" s="116"/>
      <c r="BC148" s="116"/>
      <c r="BD148" s="116"/>
      <c r="BE148" s="116"/>
      <c r="BF148" s="116"/>
      <c r="BG148" s="116"/>
      <c r="BH148" s="116"/>
      <c r="BI148" s="116"/>
      <c r="BJ148" s="116"/>
      <c r="BK148" s="117"/>
    </row>
    <row r="149" spans="2:63" s="3" customFormat="1">
      <c r="B149" s="36"/>
      <c r="C149" s="16"/>
      <c r="D149" s="631"/>
      <c r="E149" s="122"/>
      <c r="F149" s="122"/>
      <c r="G149" s="122"/>
      <c r="H149" s="122"/>
      <c r="I149" s="122"/>
      <c r="J149" s="122"/>
      <c r="K149" s="122"/>
      <c r="L149" s="122"/>
      <c r="M149" s="122"/>
      <c r="N149" s="122"/>
      <c r="O149" s="122"/>
      <c r="P149" s="36"/>
      <c r="Q149" s="36"/>
      <c r="R149" s="36"/>
      <c r="S149" s="36"/>
      <c r="T149" s="16"/>
      <c r="U149" s="16"/>
      <c r="V149" s="16"/>
      <c r="W149" s="36"/>
      <c r="X149" s="36"/>
      <c r="Y149" s="36"/>
      <c r="Z149" s="36"/>
      <c r="AA149" s="36"/>
      <c r="AB149" s="36"/>
      <c r="AC149" s="36"/>
      <c r="AD149" s="36"/>
      <c r="AE149" s="16"/>
      <c r="AF149" s="16"/>
      <c r="AG149" s="16"/>
      <c r="AH149" s="16"/>
      <c r="AI149" s="16"/>
      <c r="AJ149" s="16"/>
      <c r="AK149" s="16"/>
      <c r="AL149" s="16"/>
      <c r="AM149" s="16"/>
      <c r="AN149" s="16"/>
      <c r="AO149" s="16"/>
      <c r="AP149" s="16"/>
      <c r="AQ149" s="16"/>
      <c r="AR149" s="16"/>
      <c r="AS149" s="16"/>
      <c r="AT149" s="116"/>
      <c r="AU149" s="116"/>
      <c r="AV149" s="116"/>
      <c r="AW149" s="116"/>
      <c r="AX149" s="116"/>
      <c r="AY149" s="116"/>
      <c r="AZ149" s="116"/>
      <c r="BA149" s="116"/>
      <c r="BB149" s="116"/>
      <c r="BC149" s="116"/>
      <c r="BD149" s="116"/>
      <c r="BE149" s="116"/>
      <c r="BF149" s="116"/>
      <c r="BG149" s="116"/>
      <c r="BH149" s="116"/>
      <c r="BI149" s="116"/>
      <c r="BJ149" s="116"/>
      <c r="BK149" s="117"/>
    </row>
    <row r="150" spans="2:63" s="3" customFormat="1">
      <c r="B150" s="36"/>
      <c r="C150" s="16"/>
      <c r="D150" s="607"/>
      <c r="E150" s="122"/>
      <c r="F150" s="122"/>
      <c r="G150" s="122"/>
      <c r="H150" s="122"/>
      <c r="I150" s="122"/>
      <c r="J150" s="122"/>
      <c r="K150" s="122"/>
      <c r="L150" s="122"/>
      <c r="M150" s="122"/>
      <c r="N150" s="122"/>
      <c r="O150" s="122"/>
      <c r="P150" s="36"/>
      <c r="Q150" s="36"/>
      <c r="R150" s="36"/>
      <c r="S150" s="36"/>
      <c r="T150" s="16"/>
      <c r="U150" s="16"/>
      <c r="V150" s="16"/>
      <c r="W150" s="36"/>
      <c r="X150" s="36"/>
      <c r="Y150" s="36"/>
      <c r="Z150" s="36"/>
      <c r="AA150" s="36"/>
      <c r="AB150" s="36"/>
      <c r="AC150" s="36"/>
      <c r="AD150" s="36"/>
      <c r="AE150" s="16"/>
      <c r="AF150" s="16"/>
      <c r="AG150" s="16"/>
      <c r="AH150" s="16"/>
      <c r="AI150" s="16"/>
      <c r="AJ150" s="16"/>
      <c r="AK150" s="16"/>
      <c r="AL150" s="16"/>
      <c r="AM150" s="16"/>
      <c r="AN150" s="16"/>
      <c r="AO150" s="16"/>
      <c r="AP150" s="16"/>
      <c r="AQ150" s="16"/>
      <c r="AR150" s="16"/>
      <c r="AS150" s="16"/>
      <c r="AT150" s="116"/>
      <c r="AU150" s="116"/>
      <c r="AV150" s="116"/>
      <c r="AW150" s="116"/>
      <c r="AX150" s="116"/>
      <c r="AY150" s="116"/>
      <c r="AZ150" s="116"/>
      <c r="BA150" s="116"/>
      <c r="BB150" s="116"/>
      <c r="BC150" s="116"/>
      <c r="BD150" s="116"/>
      <c r="BE150" s="116"/>
      <c r="BF150" s="116"/>
      <c r="BG150" s="116"/>
      <c r="BH150" s="116"/>
      <c r="BI150" s="116"/>
      <c r="BJ150" s="116"/>
      <c r="BK150" s="117"/>
    </row>
    <row r="151" spans="2:63" s="3" customFormat="1">
      <c r="B151" s="36"/>
      <c r="C151" s="16"/>
      <c r="D151" s="607"/>
      <c r="E151" s="122"/>
      <c r="F151" s="122"/>
      <c r="G151" s="122"/>
      <c r="H151" s="122"/>
      <c r="I151" s="122"/>
      <c r="J151" s="122"/>
      <c r="K151" s="122"/>
      <c r="L151" s="122"/>
      <c r="M151" s="122"/>
      <c r="N151" s="122"/>
      <c r="O151" s="122"/>
      <c r="P151" s="36"/>
      <c r="Q151" s="36"/>
      <c r="R151" s="36"/>
      <c r="S151" s="36"/>
      <c r="T151" s="16"/>
      <c r="U151" s="16"/>
      <c r="V151" s="16"/>
      <c r="W151" s="36"/>
      <c r="X151" s="36"/>
      <c r="Y151" s="36"/>
      <c r="Z151" s="36"/>
      <c r="AA151" s="36"/>
      <c r="AB151" s="36"/>
      <c r="AC151" s="36"/>
      <c r="AD151" s="36"/>
      <c r="AE151" s="16"/>
      <c r="AF151" s="16"/>
      <c r="AG151" s="16"/>
      <c r="AH151" s="16"/>
      <c r="AI151" s="16"/>
      <c r="AJ151" s="16"/>
      <c r="AK151" s="16"/>
      <c r="AL151" s="16"/>
      <c r="AM151" s="16"/>
      <c r="AN151" s="16"/>
      <c r="AO151" s="16"/>
      <c r="AP151" s="16"/>
      <c r="AQ151" s="16"/>
      <c r="AR151" s="16"/>
      <c r="AS151" s="16"/>
      <c r="AT151" s="116"/>
      <c r="AU151" s="116"/>
      <c r="AV151" s="116"/>
      <c r="AW151" s="116"/>
      <c r="AX151" s="116"/>
      <c r="AY151" s="116"/>
      <c r="AZ151" s="116"/>
      <c r="BA151" s="116"/>
      <c r="BB151" s="116"/>
      <c r="BC151" s="116"/>
      <c r="BD151" s="116"/>
      <c r="BE151" s="116"/>
      <c r="BF151" s="116"/>
      <c r="BG151" s="116"/>
      <c r="BH151" s="116"/>
      <c r="BI151" s="116"/>
      <c r="BJ151" s="116"/>
      <c r="BK151" s="117"/>
    </row>
    <row r="152" spans="2:63" s="3" customFormat="1" ht="14.25" customHeight="1">
      <c r="B152" s="36"/>
      <c r="C152" s="16"/>
      <c r="D152" s="632"/>
      <c r="E152" s="122"/>
      <c r="F152" s="122"/>
      <c r="G152" s="122"/>
      <c r="H152" s="122"/>
      <c r="I152" s="122"/>
      <c r="J152" s="122"/>
      <c r="K152" s="122"/>
      <c r="L152" s="122"/>
      <c r="M152" s="122"/>
      <c r="N152" s="122"/>
      <c r="O152" s="122"/>
      <c r="P152" s="36"/>
      <c r="Q152" s="36"/>
      <c r="R152" s="36"/>
      <c r="S152" s="36"/>
      <c r="T152" s="16"/>
      <c r="U152" s="16"/>
      <c r="V152" s="16"/>
      <c r="W152" s="36"/>
      <c r="X152" s="36"/>
      <c r="Y152" s="36"/>
      <c r="Z152" s="36"/>
      <c r="AA152" s="36"/>
      <c r="AB152" s="36"/>
      <c r="AC152" s="36"/>
      <c r="AD152" s="36"/>
      <c r="AE152" s="16"/>
      <c r="AF152" s="16"/>
      <c r="AG152" s="16"/>
      <c r="AH152" s="16"/>
      <c r="AI152" s="16"/>
      <c r="AJ152" s="16"/>
      <c r="AK152" s="16"/>
      <c r="AL152" s="16"/>
      <c r="AM152" s="16"/>
      <c r="AN152" s="16"/>
      <c r="AO152" s="16"/>
      <c r="AP152" s="16"/>
      <c r="AQ152" s="16"/>
      <c r="AR152" s="16"/>
      <c r="AS152" s="16"/>
      <c r="AT152" s="116"/>
      <c r="AU152" s="116"/>
      <c r="AV152" s="116"/>
      <c r="AW152" s="116"/>
      <c r="AX152" s="116"/>
      <c r="AY152" s="116"/>
      <c r="AZ152" s="116"/>
      <c r="BA152" s="116"/>
      <c r="BB152" s="116"/>
      <c r="BC152" s="116"/>
      <c r="BD152" s="116"/>
      <c r="BE152" s="116"/>
      <c r="BF152" s="116"/>
      <c r="BG152" s="116"/>
      <c r="BH152" s="116"/>
      <c r="BI152" s="116"/>
      <c r="BJ152" s="116"/>
      <c r="BK152" s="117"/>
    </row>
    <row r="153" spans="2:63" s="3" customFormat="1">
      <c r="B153" s="36"/>
      <c r="C153" s="16"/>
      <c r="D153" s="633"/>
      <c r="E153" s="122"/>
      <c r="F153" s="122"/>
      <c r="G153" s="122"/>
      <c r="H153" s="122"/>
      <c r="I153" s="122"/>
      <c r="J153" s="122"/>
      <c r="K153" s="122"/>
      <c r="L153" s="122"/>
      <c r="M153" s="122"/>
      <c r="N153" s="122"/>
      <c r="O153" s="122"/>
      <c r="P153" s="36"/>
      <c r="Q153" s="36"/>
      <c r="R153" s="36"/>
      <c r="S153" s="36"/>
      <c r="T153" s="16"/>
      <c r="U153" s="16"/>
      <c r="V153" s="16"/>
      <c r="W153" s="36"/>
      <c r="X153" s="36"/>
      <c r="Y153" s="36"/>
      <c r="Z153" s="36"/>
      <c r="AA153" s="36"/>
      <c r="AB153" s="36"/>
      <c r="AC153" s="36"/>
      <c r="AD153" s="36"/>
      <c r="AE153" s="16"/>
      <c r="AF153" s="16"/>
      <c r="AG153" s="16"/>
      <c r="AH153" s="16"/>
      <c r="AI153" s="16"/>
      <c r="AJ153" s="16"/>
      <c r="AK153" s="16"/>
      <c r="AL153" s="16"/>
      <c r="AM153" s="16"/>
      <c r="AN153" s="16"/>
      <c r="AO153" s="16"/>
      <c r="AP153" s="16"/>
      <c r="AQ153" s="16"/>
      <c r="AR153" s="16"/>
      <c r="AS153" s="16"/>
      <c r="AT153" s="116"/>
      <c r="AU153" s="116"/>
      <c r="AV153" s="116"/>
      <c r="AW153" s="116"/>
      <c r="AX153" s="116"/>
      <c r="AY153" s="116"/>
      <c r="AZ153" s="116"/>
      <c r="BA153" s="116"/>
      <c r="BB153" s="116"/>
      <c r="BC153" s="116"/>
      <c r="BD153" s="116"/>
      <c r="BE153" s="116"/>
      <c r="BF153" s="116"/>
      <c r="BG153" s="116"/>
      <c r="BH153" s="116"/>
      <c r="BI153" s="116"/>
      <c r="BJ153" s="116"/>
      <c r="BK153" s="117"/>
    </row>
    <row r="154" spans="2:63" s="3" customFormat="1">
      <c r="B154" s="36"/>
      <c r="C154" s="16"/>
      <c r="D154" s="634"/>
      <c r="E154" s="122"/>
      <c r="F154" s="122"/>
      <c r="G154" s="122"/>
      <c r="H154" s="122"/>
      <c r="I154" s="122"/>
      <c r="J154" s="122"/>
      <c r="K154" s="122"/>
      <c r="L154" s="122"/>
      <c r="M154" s="122"/>
      <c r="N154" s="122"/>
      <c r="O154" s="122"/>
      <c r="P154" s="36"/>
      <c r="Q154" s="36"/>
      <c r="R154" s="36"/>
      <c r="S154" s="36"/>
      <c r="T154" s="16"/>
      <c r="U154" s="16"/>
      <c r="V154" s="16"/>
      <c r="W154" s="36"/>
      <c r="X154" s="36"/>
      <c r="Y154" s="36"/>
      <c r="Z154" s="36"/>
      <c r="AA154" s="36"/>
      <c r="AB154" s="36"/>
      <c r="AC154" s="36"/>
      <c r="AD154" s="36"/>
      <c r="AE154" s="16"/>
      <c r="AF154" s="16"/>
      <c r="AG154" s="16"/>
      <c r="AH154" s="16"/>
      <c r="AI154" s="16"/>
      <c r="AJ154" s="16"/>
      <c r="AK154" s="16"/>
      <c r="AL154" s="16"/>
      <c r="AM154" s="16"/>
      <c r="AN154" s="16"/>
      <c r="AO154" s="16"/>
      <c r="AP154" s="16"/>
      <c r="AQ154" s="16"/>
      <c r="AR154" s="16"/>
      <c r="AS154" s="16"/>
      <c r="AT154" s="116"/>
      <c r="AU154" s="116"/>
      <c r="AV154" s="116"/>
      <c r="AW154" s="116"/>
      <c r="AX154" s="116"/>
      <c r="AY154" s="116"/>
      <c r="AZ154" s="116"/>
      <c r="BA154" s="116"/>
      <c r="BB154" s="116"/>
      <c r="BC154" s="116"/>
      <c r="BD154" s="116"/>
      <c r="BE154" s="116"/>
      <c r="BF154" s="116"/>
      <c r="BG154" s="116"/>
      <c r="BH154" s="116"/>
      <c r="BI154" s="116"/>
      <c r="BJ154" s="116"/>
      <c r="BK154" s="117"/>
    </row>
    <row r="155" spans="2:63" s="3" customFormat="1">
      <c r="B155" s="36"/>
      <c r="C155" s="16"/>
      <c r="D155" s="635"/>
      <c r="E155" s="122"/>
      <c r="F155" s="122"/>
      <c r="G155" s="122"/>
      <c r="H155" s="122"/>
      <c r="I155" s="122"/>
      <c r="J155" s="122"/>
      <c r="K155" s="122"/>
      <c r="L155" s="122"/>
      <c r="M155" s="122"/>
      <c r="N155" s="122"/>
      <c r="O155" s="122"/>
      <c r="P155" s="36"/>
      <c r="Q155" s="36"/>
      <c r="R155" s="36"/>
      <c r="S155" s="36"/>
      <c r="T155" s="16"/>
      <c r="U155" s="16"/>
      <c r="V155" s="16"/>
      <c r="W155" s="36"/>
      <c r="X155" s="36"/>
      <c r="Y155" s="36"/>
      <c r="Z155" s="36"/>
      <c r="AA155" s="36"/>
      <c r="AB155" s="36"/>
      <c r="AC155" s="36"/>
      <c r="AD155" s="36"/>
      <c r="AE155" s="16"/>
      <c r="AF155" s="16"/>
      <c r="AG155" s="16"/>
      <c r="AH155" s="16"/>
      <c r="AI155" s="16"/>
      <c r="AJ155" s="16"/>
      <c r="AK155" s="16"/>
      <c r="AL155" s="16"/>
      <c r="AM155" s="16"/>
      <c r="AN155" s="16"/>
      <c r="AO155" s="16"/>
      <c r="AP155" s="16"/>
      <c r="AQ155" s="16"/>
      <c r="AR155" s="16"/>
      <c r="AS155" s="16"/>
      <c r="AT155" s="116"/>
      <c r="AU155" s="116"/>
      <c r="AV155" s="116"/>
      <c r="AW155" s="116"/>
      <c r="AX155" s="116"/>
      <c r="AY155" s="116"/>
      <c r="AZ155" s="116"/>
      <c r="BA155" s="116"/>
      <c r="BB155" s="116"/>
      <c r="BC155" s="116"/>
      <c r="BD155" s="116"/>
      <c r="BE155" s="116"/>
      <c r="BF155" s="116"/>
      <c r="BG155" s="116"/>
      <c r="BH155" s="116"/>
      <c r="BI155" s="116"/>
      <c r="BJ155" s="116"/>
      <c r="BK155" s="117"/>
    </row>
    <row r="156" spans="2:63" s="3" customFormat="1">
      <c r="B156" s="36"/>
      <c r="C156" s="16"/>
      <c r="D156" s="16"/>
      <c r="E156" s="122"/>
      <c r="F156" s="636"/>
      <c r="G156" s="122"/>
      <c r="H156" s="122"/>
      <c r="I156" s="122"/>
      <c r="J156" s="122"/>
      <c r="K156" s="122"/>
      <c r="L156" s="122"/>
      <c r="M156" s="122"/>
      <c r="N156" s="122"/>
      <c r="O156" s="122"/>
      <c r="P156" s="36"/>
      <c r="Q156" s="36"/>
      <c r="R156" s="36"/>
      <c r="S156" s="36"/>
      <c r="T156" s="16"/>
      <c r="U156" s="16"/>
      <c r="V156" s="16"/>
      <c r="W156" s="36"/>
      <c r="X156" s="36"/>
      <c r="Y156" s="36"/>
      <c r="Z156" s="36"/>
      <c r="AA156" s="36"/>
      <c r="AB156" s="36"/>
      <c r="AC156" s="36"/>
      <c r="AD156" s="36"/>
      <c r="AE156" s="16"/>
      <c r="AF156" s="16"/>
      <c r="AG156" s="16"/>
      <c r="AH156" s="16"/>
      <c r="AI156" s="16"/>
      <c r="AJ156" s="16"/>
      <c r="AK156" s="16"/>
      <c r="AL156" s="16"/>
      <c r="AM156" s="16"/>
      <c r="AN156" s="16"/>
      <c r="AO156" s="16"/>
      <c r="AP156" s="16"/>
      <c r="AQ156" s="16"/>
      <c r="AR156" s="16"/>
      <c r="AS156" s="16"/>
      <c r="AT156" s="116"/>
      <c r="AU156" s="116"/>
      <c r="AV156" s="116"/>
      <c r="AW156" s="116"/>
      <c r="AX156" s="116"/>
      <c r="AY156" s="116"/>
      <c r="AZ156" s="116"/>
      <c r="BA156" s="116"/>
      <c r="BB156" s="116"/>
      <c r="BC156" s="116"/>
      <c r="BD156" s="116"/>
      <c r="BE156" s="116"/>
      <c r="BF156" s="116"/>
      <c r="BG156" s="116"/>
      <c r="BH156" s="116"/>
      <c r="BI156" s="116"/>
      <c r="BJ156" s="116"/>
      <c r="BK156" s="117"/>
    </row>
    <row r="157" spans="2:63" s="3" customFormat="1">
      <c r="B157" s="36"/>
      <c r="C157" s="16"/>
      <c r="D157" s="16"/>
      <c r="E157" s="122"/>
      <c r="F157" s="122"/>
      <c r="G157" s="122"/>
      <c r="H157" s="122"/>
      <c r="I157" s="122"/>
      <c r="J157" s="122"/>
      <c r="K157" s="122"/>
      <c r="L157" s="122"/>
      <c r="M157" s="122"/>
      <c r="N157" s="122"/>
      <c r="O157" s="122"/>
      <c r="P157" s="36"/>
      <c r="Q157" s="36"/>
      <c r="R157" s="36"/>
      <c r="S157" s="36"/>
      <c r="T157" s="16"/>
      <c r="U157" s="16"/>
      <c r="V157" s="16"/>
      <c r="W157" s="36"/>
      <c r="X157" s="36"/>
      <c r="Y157" s="36"/>
      <c r="Z157" s="36"/>
      <c r="AA157" s="36"/>
      <c r="AB157" s="36"/>
      <c r="AC157" s="36"/>
      <c r="AD157" s="36"/>
      <c r="AE157" s="16"/>
      <c r="AF157" s="16"/>
      <c r="AG157" s="16"/>
      <c r="AH157" s="16"/>
      <c r="AI157" s="16"/>
      <c r="AJ157" s="16"/>
      <c r="AK157" s="16"/>
      <c r="AL157" s="16"/>
      <c r="AM157" s="16"/>
      <c r="AN157" s="16"/>
      <c r="AO157" s="16"/>
      <c r="AP157" s="16"/>
      <c r="AQ157" s="16"/>
      <c r="AR157" s="16"/>
      <c r="AS157" s="16"/>
      <c r="AT157" s="116"/>
      <c r="AU157" s="116"/>
      <c r="AV157" s="116"/>
      <c r="AW157" s="116"/>
      <c r="AX157" s="116"/>
      <c r="AY157" s="116"/>
      <c r="AZ157" s="116"/>
      <c r="BA157" s="116"/>
      <c r="BB157" s="116"/>
      <c r="BC157" s="116"/>
      <c r="BD157" s="116"/>
      <c r="BE157" s="116"/>
      <c r="BF157" s="116"/>
      <c r="BG157" s="116"/>
      <c r="BH157" s="116"/>
      <c r="BI157" s="116"/>
      <c r="BJ157" s="116"/>
      <c r="BK157" s="117"/>
    </row>
    <row r="158" spans="2:63" s="3" customFormat="1">
      <c r="B158" s="36"/>
      <c r="C158" s="16"/>
      <c r="D158" s="16"/>
      <c r="E158" s="122"/>
      <c r="F158" s="122"/>
      <c r="G158" s="122"/>
      <c r="H158" s="122"/>
      <c r="I158" s="122"/>
      <c r="J158" s="122"/>
      <c r="K158" s="122"/>
      <c r="L158" s="122"/>
      <c r="M158" s="122"/>
      <c r="N158" s="122"/>
      <c r="O158" s="122"/>
      <c r="P158" s="36"/>
      <c r="Q158" s="36"/>
      <c r="R158" s="36"/>
      <c r="S158" s="36"/>
      <c r="T158" s="16"/>
      <c r="U158" s="16"/>
      <c r="V158" s="16"/>
      <c r="W158" s="36"/>
      <c r="X158" s="36"/>
      <c r="Y158" s="36"/>
      <c r="Z158" s="36"/>
      <c r="AA158" s="36"/>
      <c r="AB158" s="36"/>
      <c r="AC158" s="36"/>
      <c r="AD158" s="36"/>
      <c r="AE158" s="16"/>
      <c r="AF158" s="16"/>
      <c r="AG158" s="16"/>
      <c r="AH158" s="16"/>
      <c r="AI158" s="16"/>
      <c r="AJ158" s="16"/>
      <c r="AK158" s="16"/>
      <c r="AL158" s="16"/>
      <c r="AM158" s="16"/>
      <c r="AN158" s="16"/>
      <c r="AO158" s="16"/>
      <c r="AP158" s="16"/>
      <c r="AQ158" s="16"/>
      <c r="AR158" s="16"/>
      <c r="AS158" s="16"/>
      <c r="AT158" s="116"/>
      <c r="AU158" s="116"/>
      <c r="AV158" s="116"/>
      <c r="AW158" s="116"/>
      <c r="AX158" s="116"/>
      <c r="AY158" s="116"/>
      <c r="AZ158" s="116"/>
      <c r="BA158" s="116"/>
      <c r="BB158" s="116"/>
      <c r="BC158" s="116"/>
      <c r="BD158" s="116"/>
      <c r="BE158" s="116"/>
      <c r="BF158" s="116"/>
      <c r="BG158" s="116"/>
      <c r="BH158" s="116"/>
      <c r="BI158" s="116"/>
      <c r="BJ158" s="116"/>
      <c r="BK158" s="117"/>
    </row>
    <row r="159" spans="2:63" s="3" customFormat="1">
      <c r="B159" s="36"/>
      <c r="C159" s="16"/>
      <c r="D159" s="16"/>
      <c r="E159" s="122"/>
      <c r="F159" s="122"/>
      <c r="G159" s="122"/>
      <c r="H159" s="122"/>
      <c r="I159" s="122"/>
      <c r="J159" s="122"/>
      <c r="K159" s="122"/>
      <c r="L159" s="122"/>
      <c r="M159" s="122"/>
      <c r="N159" s="122"/>
      <c r="O159" s="122"/>
      <c r="P159" s="36"/>
      <c r="Q159" s="36"/>
      <c r="R159" s="36"/>
      <c r="S159" s="36"/>
      <c r="T159" s="16"/>
      <c r="U159" s="16"/>
      <c r="V159" s="16"/>
      <c r="W159" s="36"/>
      <c r="X159" s="36"/>
      <c r="Y159" s="36"/>
      <c r="Z159" s="36"/>
      <c r="AA159" s="36"/>
      <c r="AB159" s="36"/>
      <c r="AC159" s="36"/>
      <c r="AD159" s="36"/>
      <c r="AE159" s="16"/>
      <c r="AF159" s="16"/>
      <c r="AG159" s="16"/>
      <c r="AH159" s="16"/>
      <c r="AI159" s="16"/>
      <c r="AJ159" s="16"/>
      <c r="AK159" s="16"/>
      <c r="AL159" s="16"/>
      <c r="AM159" s="16"/>
      <c r="AN159" s="16"/>
      <c r="AO159" s="16"/>
      <c r="AP159" s="16"/>
      <c r="AQ159" s="16"/>
      <c r="AR159" s="16"/>
      <c r="AS159" s="16"/>
      <c r="AT159" s="116"/>
      <c r="AU159" s="116"/>
      <c r="AV159" s="116"/>
      <c r="AW159" s="116"/>
      <c r="AX159" s="116"/>
      <c r="AY159" s="116"/>
      <c r="AZ159" s="116"/>
      <c r="BA159" s="116"/>
      <c r="BB159" s="116"/>
      <c r="BC159" s="116"/>
      <c r="BD159" s="116"/>
      <c r="BE159" s="116"/>
      <c r="BF159" s="116"/>
      <c r="BG159" s="116"/>
      <c r="BH159" s="116"/>
      <c r="BI159" s="116"/>
      <c r="BJ159" s="116"/>
      <c r="BK159" s="117"/>
    </row>
    <row r="160" spans="2:63" s="3" customFormat="1">
      <c r="B160" s="36"/>
      <c r="C160" s="16"/>
      <c r="D160" s="633"/>
      <c r="E160" s="122"/>
      <c r="F160" s="122"/>
      <c r="G160" s="122"/>
      <c r="H160" s="122"/>
      <c r="I160" s="122"/>
      <c r="J160" s="122"/>
      <c r="K160" s="122"/>
      <c r="L160" s="122"/>
      <c r="M160" s="122"/>
      <c r="N160" s="122"/>
      <c r="O160" s="122"/>
      <c r="P160" s="36"/>
      <c r="Q160" s="36"/>
      <c r="R160" s="36"/>
      <c r="S160" s="36"/>
      <c r="T160" s="16"/>
      <c r="U160" s="16"/>
      <c r="V160" s="16"/>
      <c r="W160" s="36"/>
      <c r="X160" s="36"/>
      <c r="Y160" s="36"/>
      <c r="Z160" s="36"/>
      <c r="AA160" s="36"/>
      <c r="AB160" s="36"/>
      <c r="AC160" s="36"/>
      <c r="AD160" s="36"/>
      <c r="AE160" s="16"/>
      <c r="AF160" s="16"/>
      <c r="AG160" s="16"/>
      <c r="AH160" s="16"/>
      <c r="AI160" s="16"/>
      <c r="AJ160" s="16"/>
      <c r="AK160" s="16"/>
      <c r="AL160" s="16"/>
      <c r="AM160" s="16"/>
      <c r="AN160" s="16"/>
      <c r="AO160" s="16"/>
      <c r="AP160" s="16"/>
      <c r="AQ160" s="16"/>
      <c r="AR160" s="16"/>
      <c r="AS160" s="16"/>
      <c r="AT160" s="116"/>
      <c r="AU160" s="116"/>
      <c r="AV160" s="116"/>
      <c r="AW160" s="116"/>
      <c r="AX160" s="116"/>
      <c r="AY160" s="116"/>
      <c r="AZ160" s="116"/>
      <c r="BA160" s="116"/>
      <c r="BB160" s="116"/>
      <c r="BC160" s="116"/>
      <c r="BD160" s="116"/>
      <c r="BE160" s="116"/>
      <c r="BF160" s="116"/>
      <c r="BG160" s="116"/>
      <c r="BH160" s="116"/>
      <c r="BI160" s="116"/>
      <c r="BJ160" s="116"/>
      <c r="BK160" s="117"/>
    </row>
    <row r="161" spans="2:63" s="3" customFormat="1">
      <c r="B161" s="36"/>
      <c r="C161" s="16"/>
      <c r="D161" s="631"/>
      <c r="E161" s="122"/>
      <c r="F161" s="122"/>
      <c r="G161" s="122"/>
      <c r="H161" s="122"/>
      <c r="I161" s="122"/>
      <c r="J161" s="122"/>
      <c r="K161" s="122"/>
      <c r="L161" s="122"/>
      <c r="M161" s="122"/>
      <c r="N161" s="122"/>
      <c r="O161" s="122"/>
      <c r="P161" s="36"/>
      <c r="Q161" s="36"/>
      <c r="R161" s="36"/>
      <c r="S161" s="36"/>
      <c r="T161" s="16"/>
      <c r="U161" s="16"/>
      <c r="V161" s="16"/>
      <c r="W161" s="36"/>
      <c r="X161" s="36"/>
      <c r="Y161" s="36"/>
      <c r="Z161" s="36"/>
      <c r="AA161" s="36"/>
      <c r="AB161" s="36"/>
      <c r="AC161" s="36"/>
      <c r="AD161" s="36"/>
      <c r="AE161" s="16"/>
      <c r="AF161" s="16"/>
      <c r="AG161" s="16"/>
      <c r="AH161" s="16"/>
      <c r="AI161" s="16"/>
      <c r="AJ161" s="16"/>
      <c r="AK161" s="16"/>
      <c r="AL161" s="16"/>
      <c r="AM161" s="16"/>
      <c r="AN161" s="16"/>
      <c r="AO161" s="16"/>
      <c r="AP161" s="16"/>
      <c r="AQ161" s="16"/>
      <c r="AR161" s="16"/>
      <c r="AS161" s="16"/>
      <c r="AT161" s="116"/>
      <c r="AU161" s="116"/>
      <c r="AV161" s="116"/>
      <c r="AW161" s="116"/>
      <c r="AX161" s="116"/>
      <c r="AY161" s="116"/>
      <c r="AZ161" s="116"/>
      <c r="BA161" s="116"/>
      <c r="BB161" s="116"/>
      <c r="BC161" s="116"/>
      <c r="BD161" s="116"/>
      <c r="BE161" s="116"/>
      <c r="BF161" s="116"/>
      <c r="BG161" s="116"/>
      <c r="BH161" s="116"/>
      <c r="BI161" s="116"/>
      <c r="BJ161" s="116"/>
      <c r="BK161" s="117"/>
    </row>
    <row r="162" spans="2:63" s="3" customFormat="1">
      <c r="B162" s="36"/>
      <c r="C162" s="16"/>
      <c r="D162" s="16"/>
      <c r="E162" s="122"/>
      <c r="F162" s="122"/>
      <c r="G162" s="122"/>
      <c r="H162" s="122"/>
      <c r="I162" s="122"/>
      <c r="J162" s="122"/>
      <c r="K162" s="122"/>
      <c r="L162" s="122"/>
      <c r="M162" s="122"/>
      <c r="N162" s="122"/>
      <c r="O162" s="122"/>
      <c r="P162" s="36"/>
      <c r="Q162" s="36"/>
      <c r="R162" s="36"/>
      <c r="S162" s="36"/>
      <c r="T162" s="16"/>
      <c r="U162" s="16"/>
      <c r="V162" s="16"/>
      <c r="W162" s="36"/>
      <c r="X162" s="36"/>
      <c r="Y162" s="36"/>
      <c r="Z162" s="36"/>
      <c r="AA162" s="36"/>
      <c r="AB162" s="36"/>
      <c r="AC162" s="36"/>
      <c r="AD162" s="36"/>
      <c r="AE162" s="16"/>
      <c r="AF162" s="16"/>
      <c r="AG162" s="16"/>
      <c r="AH162" s="16"/>
      <c r="AI162" s="16"/>
      <c r="AJ162" s="16"/>
      <c r="AK162" s="16"/>
      <c r="AL162" s="16"/>
      <c r="AM162" s="16"/>
      <c r="AN162" s="16"/>
      <c r="AO162" s="16"/>
      <c r="AP162" s="16"/>
      <c r="AQ162" s="16"/>
      <c r="AR162" s="16"/>
      <c r="AS162" s="16"/>
      <c r="AT162" s="116"/>
      <c r="AU162" s="116"/>
      <c r="AV162" s="116"/>
      <c r="AW162" s="116"/>
      <c r="AX162" s="116"/>
      <c r="AY162" s="116"/>
      <c r="AZ162" s="116"/>
      <c r="BA162" s="116"/>
      <c r="BB162" s="116"/>
      <c r="BC162" s="116"/>
      <c r="BD162" s="116"/>
      <c r="BE162" s="116"/>
      <c r="BF162" s="116"/>
      <c r="BG162" s="116"/>
      <c r="BH162" s="116"/>
      <c r="BI162" s="116"/>
      <c r="BJ162" s="116"/>
      <c r="BK162" s="117"/>
    </row>
    <row r="163" spans="2:63" s="3" customFormat="1">
      <c r="B163" s="36"/>
      <c r="C163" s="16"/>
      <c r="D163" s="16"/>
      <c r="E163" s="122"/>
      <c r="F163" s="122"/>
      <c r="G163" s="122"/>
      <c r="H163" s="122"/>
      <c r="I163" s="122"/>
      <c r="J163" s="122"/>
      <c r="K163" s="122"/>
      <c r="L163" s="122"/>
      <c r="M163" s="122"/>
      <c r="N163" s="122"/>
      <c r="O163" s="122"/>
      <c r="P163" s="36"/>
      <c r="Q163" s="36"/>
      <c r="R163" s="36"/>
      <c r="S163" s="36"/>
      <c r="T163" s="16"/>
      <c r="U163" s="16"/>
      <c r="V163" s="16"/>
      <c r="W163" s="36"/>
      <c r="X163" s="36"/>
      <c r="Y163" s="36"/>
      <c r="Z163" s="36"/>
      <c r="AA163" s="36"/>
      <c r="AB163" s="36"/>
      <c r="AC163" s="36"/>
      <c r="AD163" s="36"/>
      <c r="AE163" s="16"/>
      <c r="AF163" s="16"/>
      <c r="AG163" s="16"/>
      <c r="AH163" s="16"/>
      <c r="AI163" s="16"/>
      <c r="AJ163" s="16"/>
      <c r="AK163" s="16"/>
      <c r="AL163" s="16"/>
      <c r="AM163" s="16"/>
      <c r="AN163" s="16"/>
      <c r="AO163" s="16"/>
      <c r="AP163" s="16"/>
      <c r="AQ163" s="16"/>
      <c r="AR163" s="16"/>
      <c r="AS163" s="16"/>
      <c r="AT163" s="116"/>
      <c r="AU163" s="116"/>
      <c r="AV163" s="116"/>
      <c r="AW163" s="116"/>
      <c r="AX163" s="116"/>
      <c r="AY163" s="116"/>
      <c r="AZ163" s="116"/>
      <c r="BA163" s="116"/>
      <c r="BB163" s="116"/>
      <c r="BC163" s="116"/>
      <c r="BD163" s="116"/>
      <c r="BE163" s="116"/>
      <c r="BF163" s="116"/>
      <c r="BG163" s="116"/>
      <c r="BH163" s="116"/>
      <c r="BI163" s="116"/>
      <c r="BJ163" s="116"/>
      <c r="BK163" s="117"/>
    </row>
    <row r="164" spans="2:63" s="3" customFormat="1" ht="13.5" customHeight="1">
      <c r="B164" s="36"/>
      <c r="C164" s="16"/>
      <c r="D164" s="635"/>
      <c r="E164" s="122"/>
      <c r="F164" s="122"/>
      <c r="G164" s="122"/>
      <c r="H164" s="122"/>
      <c r="I164" s="122"/>
      <c r="J164" s="122"/>
      <c r="K164" s="122"/>
      <c r="L164" s="122"/>
      <c r="M164" s="122"/>
      <c r="N164" s="122"/>
      <c r="O164" s="122"/>
      <c r="P164" s="36"/>
      <c r="Q164" s="36"/>
      <c r="R164" s="36"/>
      <c r="S164" s="36"/>
      <c r="T164" s="16"/>
      <c r="U164" s="16"/>
      <c r="V164" s="16"/>
      <c r="W164" s="36"/>
      <c r="X164" s="36"/>
      <c r="Y164" s="36"/>
      <c r="Z164" s="36"/>
      <c r="AA164" s="36"/>
      <c r="AB164" s="36"/>
      <c r="AC164" s="36"/>
      <c r="AD164" s="36"/>
      <c r="AE164" s="16"/>
      <c r="AF164" s="16"/>
      <c r="AG164" s="16"/>
      <c r="AH164" s="16"/>
      <c r="AI164" s="16"/>
      <c r="AJ164" s="16"/>
      <c r="AK164" s="16"/>
      <c r="AL164" s="16"/>
      <c r="AM164" s="16"/>
      <c r="AN164" s="16"/>
      <c r="AO164" s="16"/>
      <c r="AP164" s="16"/>
      <c r="AQ164" s="16"/>
      <c r="AR164" s="16"/>
      <c r="AS164" s="16"/>
      <c r="AT164" s="116"/>
      <c r="AU164" s="116"/>
      <c r="AV164" s="116"/>
      <c r="AW164" s="116"/>
      <c r="AX164" s="116"/>
      <c r="AY164" s="116"/>
      <c r="AZ164" s="116"/>
      <c r="BA164" s="116"/>
      <c r="BB164" s="116"/>
      <c r="BC164" s="116"/>
      <c r="BD164" s="116"/>
      <c r="BE164" s="116"/>
      <c r="BF164" s="116"/>
      <c r="BG164" s="116"/>
      <c r="BH164" s="116"/>
      <c r="BI164" s="116"/>
      <c r="BJ164" s="116"/>
      <c r="BK164" s="117"/>
    </row>
    <row r="165" spans="2:63" s="3" customFormat="1">
      <c r="B165" s="36"/>
      <c r="C165" s="16"/>
      <c r="D165" s="16"/>
      <c r="E165" s="122"/>
      <c r="F165" s="122"/>
      <c r="G165" s="122"/>
      <c r="H165" s="122"/>
      <c r="I165" s="122"/>
      <c r="J165" s="122"/>
      <c r="K165" s="122"/>
      <c r="L165" s="122"/>
      <c r="M165" s="122"/>
      <c r="N165" s="122"/>
      <c r="O165" s="122"/>
      <c r="P165" s="36"/>
      <c r="Q165" s="36"/>
      <c r="R165" s="36"/>
      <c r="S165" s="36"/>
      <c r="T165" s="16"/>
      <c r="U165" s="16"/>
      <c r="V165" s="16"/>
      <c r="W165" s="36"/>
      <c r="X165" s="36"/>
      <c r="Y165" s="36"/>
      <c r="Z165" s="36"/>
      <c r="AA165" s="36"/>
      <c r="AB165" s="36"/>
      <c r="AC165" s="36"/>
      <c r="AD165" s="36"/>
      <c r="AE165" s="16"/>
      <c r="AF165" s="16"/>
      <c r="AG165" s="16"/>
      <c r="AH165" s="16"/>
      <c r="AI165" s="16"/>
      <c r="AJ165" s="16"/>
      <c r="AK165" s="16"/>
      <c r="AL165" s="16"/>
      <c r="AM165" s="16"/>
      <c r="AN165" s="16"/>
      <c r="AO165" s="16"/>
      <c r="AP165" s="16"/>
      <c r="AQ165" s="16"/>
      <c r="AR165" s="16"/>
      <c r="AS165" s="16"/>
      <c r="AT165" s="116"/>
      <c r="AU165" s="116"/>
      <c r="AV165" s="116"/>
      <c r="AW165" s="116"/>
      <c r="AX165" s="116"/>
      <c r="AY165" s="116"/>
      <c r="AZ165" s="116"/>
      <c r="BA165" s="116"/>
      <c r="BB165" s="116"/>
      <c r="BC165" s="116"/>
      <c r="BD165" s="116"/>
      <c r="BE165" s="116"/>
      <c r="BF165" s="116"/>
      <c r="BG165" s="116"/>
      <c r="BH165" s="116"/>
      <c r="BI165" s="116"/>
      <c r="BJ165" s="116"/>
      <c r="BK165" s="117"/>
    </row>
    <row r="166" spans="2:63" s="3" customFormat="1">
      <c r="B166" s="36"/>
      <c r="C166" s="16"/>
      <c r="D166" s="16"/>
      <c r="E166" s="122"/>
      <c r="F166" s="122"/>
      <c r="G166" s="122"/>
      <c r="H166" s="122"/>
      <c r="I166" s="122"/>
      <c r="J166" s="122"/>
      <c r="K166" s="122"/>
      <c r="L166" s="122"/>
      <c r="M166" s="122"/>
      <c r="N166" s="122"/>
      <c r="O166" s="122"/>
      <c r="P166" s="36"/>
      <c r="Q166" s="36"/>
      <c r="R166" s="36"/>
      <c r="S166" s="36"/>
      <c r="T166" s="16"/>
      <c r="U166" s="16"/>
      <c r="V166" s="16"/>
      <c r="W166" s="36"/>
      <c r="X166" s="36"/>
      <c r="Y166" s="36"/>
      <c r="Z166" s="36"/>
      <c r="AA166" s="36"/>
      <c r="AB166" s="36"/>
      <c r="AC166" s="36"/>
      <c r="AD166" s="36"/>
      <c r="AE166" s="16"/>
      <c r="AF166" s="16"/>
      <c r="AG166" s="16"/>
      <c r="AH166" s="16"/>
      <c r="AI166" s="16"/>
      <c r="AJ166" s="16"/>
      <c r="AK166" s="16"/>
      <c r="AL166" s="16"/>
      <c r="AM166" s="16"/>
      <c r="AN166" s="16"/>
      <c r="AO166" s="16"/>
      <c r="AP166" s="16"/>
      <c r="AQ166" s="16"/>
      <c r="AR166" s="16"/>
      <c r="AS166" s="16"/>
      <c r="AT166" s="116"/>
      <c r="AU166" s="116"/>
      <c r="AV166" s="116"/>
      <c r="AW166" s="116"/>
      <c r="AX166" s="116"/>
      <c r="AY166" s="116"/>
      <c r="AZ166" s="116"/>
      <c r="BA166" s="116"/>
      <c r="BB166" s="116"/>
      <c r="BC166" s="116"/>
      <c r="BD166" s="116"/>
      <c r="BE166" s="116"/>
      <c r="BF166" s="116"/>
      <c r="BG166" s="116"/>
      <c r="BH166" s="116"/>
      <c r="BI166" s="116"/>
      <c r="BJ166" s="116"/>
      <c r="BK166" s="117"/>
    </row>
    <row r="167" spans="2:63" s="3" customFormat="1">
      <c r="B167" s="36"/>
      <c r="C167" s="16"/>
      <c r="D167" s="16"/>
      <c r="E167" s="122"/>
      <c r="F167" s="122"/>
      <c r="G167" s="122"/>
      <c r="H167" s="122"/>
      <c r="I167" s="122"/>
      <c r="J167" s="122"/>
      <c r="K167" s="122"/>
      <c r="L167" s="122"/>
      <c r="M167" s="122"/>
      <c r="N167" s="122"/>
      <c r="O167" s="122"/>
      <c r="P167" s="36"/>
      <c r="Q167" s="36"/>
      <c r="R167" s="36"/>
      <c r="S167" s="36"/>
      <c r="T167" s="16"/>
      <c r="U167" s="16"/>
      <c r="V167" s="16"/>
      <c r="W167" s="36"/>
      <c r="X167" s="36"/>
      <c r="Y167" s="36"/>
      <c r="Z167" s="36"/>
      <c r="AA167" s="36"/>
      <c r="AB167" s="36"/>
      <c r="AC167" s="36"/>
      <c r="AD167" s="36"/>
      <c r="AE167" s="16"/>
      <c r="AF167" s="16"/>
      <c r="AG167" s="16"/>
      <c r="AH167" s="16"/>
      <c r="AI167" s="16"/>
      <c r="AJ167" s="16"/>
      <c r="AK167" s="16"/>
      <c r="AL167" s="16"/>
      <c r="AM167" s="16"/>
      <c r="AN167" s="16"/>
      <c r="AO167" s="16"/>
      <c r="AP167" s="16"/>
      <c r="AQ167" s="16"/>
      <c r="AR167" s="16"/>
      <c r="AS167" s="16"/>
      <c r="AT167" s="116"/>
      <c r="AU167" s="116"/>
      <c r="AV167" s="116"/>
      <c r="AW167" s="116"/>
      <c r="AX167" s="116"/>
      <c r="AY167" s="116"/>
      <c r="AZ167" s="116"/>
      <c r="BA167" s="116"/>
      <c r="BB167" s="116"/>
      <c r="BC167" s="116"/>
      <c r="BD167" s="116"/>
      <c r="BE167" s="116"/>
      <c r="BF167" s="116"/>
      <c r="BG167" s="116"/>
      <c r="BH167" s="116"/>
      <c r="BI167" s="116"/>
      <c r="BJ167" s="116"/>
      <c r="BK167" s="117"/>
    </row>
    <row r="168" spans="2:63" s="3" customFormat="1">
      <c r="B168" s="36"/>
      <c r="C168" s="16"/>
      <c r="D168" s="16"/>
      <c r="E168" s="122"/>
      <c r="F168" s="122"/>
      <c r="G168" s="122"/>
      <c r="H168" s="122"/>
      <c r="I168" s="122"/>
      <c r="J168" s="122"/>
      <c r="K168" s="122"/>
      <c r="L168" s="122"/>
      <c r="M168" s="122"/>
      <c r="N168" s="122"/>
      <c r="O168" s="122"/>
      <c r="P168" s="36"/>
      <c r="Q168" s="36"/>
      <c r="R168" s="36"/>
      <c r="S168" s="36"/>
      <c r="T168" s="16"/>
      <c r="U168" s="16"/>
      <c r="V168" s="16"/>
      <c r="W168" s="36"/>
      <c r="X168" s="36"/>
      <c r="Y168" s="36"/>
      <c r="Z168" s="36"/>
      <c r="AA168" s="36"/>
      <c r="AB168" s="36"/>
      <c r="AC168" s="36"/>
      <c r="AD168" s="36"/>
      <c r="AE168" s="16"/>
      <c r="AF168" s="16"/>
      <c r="AG168" s="16"/>
      <c r="AH168" s="16"/>
      <c r="AI168" s="16"/>
      <c r="AJ168" s="16"/>
      <c r="AK168" s="16"/>
      <c r="AL168" s="16"/>
      <c r="AM168" s="16"/>
      <c r="AN168" s="16"/>
      <c r="AO168" s="16"/>
      <c r="AP168" s="16"/>
      <c r="AQ168" s="16"/>
      <c r="AR168" s="16"/>
      <c r="AS168" s="16"/>
      <c r="AT168" s="116"/>
      <c r="AU168" s="116"/>
      <c r="AV168" s="116"/>
      <c r="AW168" s="116"/>
      <c r="AX168" s="116"/>
      <c r="AY168" s="116"/>
      <c r="AZ168" s="116"/>
      <c r="BA168" s="116"/>
      <c r="BB168" s="116"/>
      <c r="BC168" s="116"/>
      <c r="BD168" s="116"/>
      <c r="BE168" s="116"/>
      <c r="BF168" s="116"/>
      <c r="BG168" s="116"/>
      <c r="BH168" s="116"/>
      <c r="BI168" s="116"/>
      <c r="BJ168" s="116"/>
      <c r="BK168" s="117"/>
    </row>
    <row r="169" spans="2:63" s="3" customFormat="1">
      <c r="B169" s="36"/>
      <c r="C169" s="16"/>
      <c r="D169" s="633"/>
      <c r="E169" s="122"/>
      <c r="F169" s="122"/>
      <c r="G169" s="122"/>
      <c r="H169" s="122"/>
      <c r="I169" s="122"/>
      <c r="J169" s="122"/>
      <c r="K169" s="122"/>
      <c r="L169" s="122"/>
      <c r="M169" s="122"/>
      <c r="N169" s="122"/>
      <c r="O169" s="122"/>
      <c r="P169" s="36"/>
      <c r="Q169" s="36"/>
      <c r="R169" s="36"/>
      <c r="S169" s="36"/>
      <c r="T169" s="16"/>
      <c r="U169" s="16"/>
      <c r="V169" s="16"/>
      <c r="W169" s="36"/>
      <c r="X169" s="36"/>
      <c r="Y169" s="36"/>
      <c r="Z169" s="36"/>
      <c r="AA169" s="36"/>
      <c r="AB169" s="36"/>
      <c r="AC169" s="36"/>
      <c r="AD169" s="36"/>
      <c r="AE169" s="16"/>
      <c r="AF169" s="16"/>
      <c r="AG169" s="16"/>
      <c r="AH169" s="16"/>
      <c r="AI169" s="16"/>
      <c r="AJ169" s="16"/>
      <c r="AK169" s="16"/>
      <c r="AL169" s="16"/>
      <c r="AM169" s="16"/>
      <c r="AN169" s="16"/>
      <c r="AO169" s="16"/>
      <c r="AP169" s="16"/>
      <c r="AQ169" s="16"/>
      <c r="AR169" s="16"/>
      <c r="AS169" s="16"/>
      <c r="AT169" s="116"/>
      <c r="AU169" s="116"/>
      <c r="AV169" s="116"/>
      <c r="AW169" s="116"/>
      <c r="AX169" s="116"/>
      <c r="AY169" s="116"/>
      <c r="AZ169" s="116"/>
      <c r="BA169" s="116"/>
      <c r="BB169" s="116"/>
      <c r="BC169" s="116"/>
      <c r="BD169" s="116"/>
      <c r="BE169" s="116"/>
      <c r="BF169" s="116"/>
      <c r="BG169" s="116"/>
      <c r="BH169" s="116"/>
      <c r="BI169" s="116"/>
      <c r="BJ169" s="116"/>
      <c r="BK169" s="117"/>
    </row>
    <row r="170" spans="2:63" s="3" customFormat="1">
      <c r="B170" s="36"/>
      <c r="C170" s="16"/>
      <c r="D170" s="631"/>
      <c r="E170" s="122"/>
      <c r="F170" s="122"/>
      <c r="G170" s="122"/>
      <c r="H170" s="122"/>
      <c r="I170" s="122"/>
      <c r="J170" s="122"/>
      <c r="K170" s="122"/>
      <c r="L170" s="122"/>
      <c r="M170" s="122"/>
      <c r="N170" s="122"/>
      <c r="O170" s="122"/>
      <c r="P170" s="36"/>
      <c r="Q170" s="36"/>
      <c r="R170" s="36"/>
      <c r="S170" s="36"/>
      <c r="T170" s="16"/>
      <c r="U170" s="16"/>
      <c r="V170" s="16"/>
      <c r="W170" s="36"/>
      <c r="X170" s="36"/>
      <c r="Y170" s="36"/>
      <c r="Z170" s="36"/>
      <c r="AA170" s="36"/>
      <c r="AB170" s="36"/>
      <c r="AC170" s="36"/>
      <c r="AD170" s="36"/>
      <c r="AE170" s="16"/>
      <c r="AF170" s="16"/>
      <c r="AG170" s="16"/>
      <c r="AH170" s="16"/>
      <c r="AI170" s="16"/>
      <c r="AJ170" s="16"/>
      <c r="AK170" s="16"/>
      <c r="AL170" s="16"/>
      <c r="AM170" s="16"/>
      <c r="AN170" s="16"/>
      <c r="AO170" s="16"/>
      <c r="AP170" s="16"/>
      <c r="AQ170" s="16"/>
      <c r="AR170" s="16"/>
      <c r="AS170" s="16"/>
      <c r="AT170" s="116"/>
      <c r="AU170" s="116"/>
      <c r="AV170" s="116"/>
      <c r="AW170" s="116"/>
      <c r="AX170" s="116"/>
      <c r="AY170" s="116"/>
      <c r="AZ170" s="116"/>
      <c r="BA170" s="116"/>
      <c r="BB170" s="116"/>
      <c r="BC170" s="116"/>
      <c r="BD170" s="116"/>
      <c r="BE170" s="116"/>
      <c r="BF170" s="116"/>
      <c r="BG170" s="116"/>
      <c r="BH170" s="116"/>
      <c r="BI170" s="116"/>
      <c r="BJ170" s="116"/>
      <c r="BK170" s="117"/>
    </row>
    <row r="171" spans="2:63" s="3" customFormat="1">
      <c r="B171" s="36"/>
      <c r="C171" s="16"/>
      <c r="D171" s="16"/>
      <c r="E171" s="122"/>
      <c r="F171" s="122"/>
      <c r="G171" s="122"/>
      <c r="H171" s="122"/>
      <c r="I171" s="122"/>
      <c r="J171" s="122"/>
      <c r="K171" s="122"/>
      <c r="L171" s="122"/>
      <c r="M171" s="122"/>
      <c r="N171" s="122"/>
      <c r="O171" s="122"/>
      <c r="P171" s="36"/>
      <c r="Q171" s="36"/>
      <c r="R171" s="36"/>
      <c r="S171" s="36"/>
      <c r="T171" s="16"/>
      <c r="U171" s="16"/>
      <c r="V171" s="16"/>
      <c r="W171" s="36"/>
      <c r="X171" s="36"/>
      <c r="Y171" s="36"/>
      <c r="Z171" s="36"/>
      <c r="AA171" s="36"/>
      <c r="AB171" s="36"/>
      <c r="AC171" s="36"/>
      <c r="AD171" s="36"/>
      <c r="AE171" s="16"/>
      <c r="AF171" s="16"/>
      <c r="AG171" s="16"/>
      <c r="AH171" s="16"/>
      <c r="AI171" s="16"/>
      <c r="AJ171" s="16"/>
      <c r="AK171" s="16"/>
      <c r="AL171" s="16"/>
      <c r="AM171" s="16"/>
      <c r="AN171" s="16"/>
      <c r="AO171" s="16"/>
      <c r="AP171" s="16"/>
      <c r="AQ171" s="16"/>
      <c r="AR171" s="16"/>
      <c r="AS171" s="16"/>
      <c r="AT171" s="116"/>
      <c r="AU171" s="116"/>
      <c r="AV171" s="116"/>
      <c r="AW171" s="116"/>
      <c r="AX171" s="116"/>
      <c r="AY171" s="116"/>
      <c r="AZ171" s="116"/>
      <c r="BA171" s="116"/>
      <c r="BB171" s="116"/>
      <c r="BC171" s="116"/>
      <c r="BD171" s="116"/>
      <c r="BE171" s="116"/>
      <c r="BF171" s="116"/>
      <c r="BG171" s="116"/>
      <c r="BH171" s="116"/>
      <c r="BI171" s="116"/>
      <c r="BJ171" s="116"/>
      <c r="BK171" s="117"/>
    </row>
    <row r="172" spans="2:63" s="3" customFormat="1">
      <c r="B172" s="36"/>
      <c r="C172" s="16"/>
      <c r="D172" s="16"/>
      <c r="E172" s="122"/>
      <c r="F172" s="122"/>
      <c r="G172" s="122"/>
      <c r="H172" s="122"/>
      <c r="I172" s="122"/>
      <c r="J172" s="122"/>
      <c r="K172" s="122"/>
      <c r="L172" s="122"/>
      <c r="M172" s="122"/>
      <c r="N172" s="122"/>
      <c r="O172" s="122"/>
      <c r="P172" s="36"/>
      <c r="Q172" s="36"/>
      <c r="R172" s="36"/>
      <c r="S172" s="36"/>
      <c r="T172" s="16"/>
      <c r="U172" s="16"/>
      <c r="V172" s="16"/>
      <c r="W172" s="36"/>
      <c r="X172" s="36"/>
      <c r="Y172" s="36"/>
      <c r="Z172" s="36"/>
      <c r="AA172" s="36"/>
      <c r="AB172" s="36"/>
      <c r="AC172" s="36"/>
      <c r="AD172" s="36"/>
      <c r="AE172" s="16"/>
      <c r="AF172" s="16"/>
      <c r="AG172" s="16"/>
      <c r="AH172" s="16"/>
      <c r="AI172" s="16"/>
      <c r="AJ172" s="16"/>
      <c r="AK172" s="16"/>
      <c r="AL172" s="16"/>
      <c r="AM172" s="16"/>
      <c r="AN172" s="16"/>
      <c r="AO172" s="16"/>
      <c r="AP172" s="16"/>
      <c r="AQ172" s="16"/>
      <c r="AR172" s="16"/>
      <c r="AS172" s="16"/>
      <c r="AT172" s="116"/>
      <c r="AU172" s="116"/>
      <c r="AV172" s="116"/>
      <c r="AW172" s="116"/>
      <c r="AX172" s="116"/>
      <c r="AY172" s="116"/>
      <c r="AZ172" s="116"/>
      <c r="BA172" s="116"/>
      <c r="BB172" s="116"/>
      <c r="BC172" s="116"/>
      <c r="BD172" s="116"/>
      <c r="BE172" s="116"/>
      <c r="BF172" s="116"/>
      <c r="BG172" s="116"/>
      <c r="BH172" s="116"/>
      <c r="BI172" s="116"/>
      <c r="BJ172" s="116"/>
      <c r="BK172" s="117"/>
    </row>
    <row r="173" spans="2:63" s="3" customFormat="1">
      <c r="B173" s="36"/>
      <c r="C173" s="16"/>
      <c r="D173" s="635"/>
      <c r="E173" s="122"/>
      <c r="F173" s="122"/>
      <c r="G173" s="122"/>
      <c r="H173" s="122"/>
      <c r="I173" s="122"/>
      <c r="J173" s="122"/>
      <c r="K173" s="122"/>
      <c r="L173" s="122"/>
      <c r="M173" s="122"/>
      <c r="N173" s="122"/>
      <c r="O173" s="122"/>
      <c r="P173" s="36"/>
      <c r="Q173" s="36"/>
      <c r="R173" s="36"/>
      <c r="S173" s="36"/>
      <c r="T173" s="16"/>
      <c r="U173" s="16"/>
      <c r="V173" s="16"/>
      <c r="W173" s="36"/>
      <c r="X173" s="36"/>
      <c r="Y173" s="36"/>
      <c r="Z173" s="36"/>
      <c r="AA173" s="36"/>
      <c r="AB173" s="36"/>
      <c r="AC173" s="36"/>
      <c r="AD173" s="36"/>
      <c r="AE173" s="16"/>
      <c r="AF173" s="16"/>
      <c r="AG173" s="16"/>
      <c r="AH173" s="16"/>
      <c r="AI173" s="16"/>
      <c r="AJ173" s="16"/>
      <c r="AK173" s="16"/>
      <c r="AL173" s="16"/>
      <c r="AM173" s="16"/>
      <c r="AN173" s="16"/>
      <c r="AO173" s="16"/>
      <c r="AP173" s="16"/>
      <c r="AQ173" s="16"/>
      <c r="AR173" s="16"/>
      <c r="AS173" s="16"/>
      <c r="AT173" s="116"/>
      <c r="AU173" s="116"/>
      <c r="AV173" s="116"/>
      <c r="AW173" s="116"/>
      <c r="AX173" s="116"/>
      <c r="AY173" s="116"/>
      <c r="AZ173" s="116"/>
      <c r="BA173" s="116"/>
      <c r="BB173" s="116"/>
      <c r="BC173" s="116"/>
      <c r="BD173" s="116"/>
      <c r="BE173" s="116"/>
      <c r="BF173" s="116"/>
      <c r="BG173" s="116"/>
      <c r="BH173" s="116"/>
      <c r="BI173" s="116"/>
      <c r="BJ173" s="116"/>
      <c r="BK173" s="117"/>
    </row>
    <row r="174" spans="2:63" s="3" customFormat="1">
      <c r="B174" s="36"/>
      <c r="C174" s="16"/>
      <c r="D174" s="633"/>
      <c r="E174" s="122"/>
      <c r="F174" s="122"/>
      <c r="G174" s="122"/>
      <c r="H174" s="122"/>
      <c r="I174" s="122"/>
      <c r="J174" s="122"/>
      <c r="K174" s="122"/>
      <c r="L174" s="122"/>
      <c r="M174" s="122"/>
      <c r="N174" s="122"/>
      <c r="O174" s="122"/>
      <c r="P174" s="36"/>
      <c r="Q174" s="36"/>
      <c r="R174" s="36"/>
      <c r="S174" s="36"/>
      <c r="T174" s="16"/>
      <c r="U174" s="16"/>
      <c r="V174" s="16"/>
      <c r="W174" s="36"/>
      <c r="X174" s="36"/>
      <c r="Y174" s="36"/>
      <c r="Z174" s="36"/>
      <c r="AA174" s="36"/>
      <c r="AB174" s="36"/>
      <c r="AC174" s="36"/>
      <c r="AD174" s="36"/>
      <c r="AE174" s="16"/>
      <c r="AF174" s="16"/>
      <c r="AG174" s="16"/>
      <c r="AH174" s="16"/>
      <c r="AI174" s="16"/>
      <c r="AJ174" s="16"/>
      <c r="AK174" s="16"/>
      <c r="AL174" s="16"/>
      <c r="AM174" s="16"/>
      <c r="AN174" s="16"/>
      <c r="AO174" s="16"/>
      <c r="AP174" s="16"/>
      <c r="AQ174" s="16"/>
      <c r="AR174" s="16"/>
      <c r="AS174" s="16"/>
      <c r="AT174" s="116"/>
      <c r="AU174" s="116"/>
      <c r="AV174" s="116"/>
      <c r="AW174" s="116"/>
      <c r="AX174" s="116"/>
      <c r="AY174" s="116"/>
      <c r="AZ174" s="116"/>
      <c r="BA174" s="116"/>
      <c r="BB174" s="116"/>
      <c r="BC174" s="116"/>
      <c r="BD174" s="116"/>
      <c r="BE174" s="116"/>
      <c r="BF174" s="116"/>
      <c r="BG174" s="116"/>
      <c r="BH174" s="116"/>
      <c r="BI174" s="116"/>
      <c r="BJ174" s="116"/>
      <c r="BK174" s="117"/>
    </row>
    <row r="175" spans="2:63" s="3" customFormat="1">
      <c r="B175" s="36"/>
      <c r="C175" s="16"/>
      <c r="D175" s="633"/>
      <c r="E175" s="122"/>
      <c r="F175" s="122"/>
      <c r="G175" s="122"/>
      <c r="H175" s="122"/>
      <c r="I175" s="122"/>
      <c r="J175" s="122"/>
      <c r="K175" s="122"/>
      <c r="L175" s="122"/>
      <c r="M175" s="122"/>
      <c r="N175" s="122"/>
      <c r="O175" s="122"/>
      <c r="P175" s="36"/>
      <c r="Q175" s="36"/>
      <c r="R175" s="36"/>
      <c r="S175" s="36"/>
      <c r="T175" s="16"/>
      <c r="U175" s="16"/>
      <c r="V175" s="16"/>
      <c r="W175" s="36"/>
      <c r="X175" s="36"/>
      <c r="Y175" s="36"/>
      <c r="Z175" s="36"/>
      <c r="AA175" s="36"/>
      <c r="AB175" s="36"/>
      <c r="AC175" s="36"/>
      <c r="AD175" s="36"/>
      <c r="AE175" s="16"/>
      <c r="AF175" s="16"/>
      <c r="AG175" s="16"/>
      <c r="AH175" s="16"/>
      <c r="AI175" s="16"/>
      <c r="AJ175" s="16"/>
      <c r="AK175" s="16"/>
      <c r="AL175" s="16"/>
      <c r="AM175" s="16"/>
      <c r="AN175" s="16"/>
      <c r="AO175" s="16"/>
      <c r="AP175" s="16"/>
      <c r="AQ175" s="16"/>
      <c r="AR175" s="16"/>
      <c r="AS175" s="16"/>
      <c r="AT175" s="116"/>
      <c r="AU175" s="116"/>
      <c r="AV175" s="116"/>
      <c r="AW175" s="116"/>
      <c r="AX175" s="116"/>
      <c r="AY175" s="116"/>
      <c r="AZ175" s="116"/>
      <c r="BA175" s="116"/>
      <c r="BB175" s="116"/>
      <c r="BC175" s="116"/>
      <c r="BD175" s="116"/>
      <c r="BE175" s="116"/>
      <c r="BF175" s="116"/>
      <c r="BG175" s="116"/>
      <c r="BH175" s="116"/>
      <c r="BI175" s="116"/>
      <c r="BJ175" s="116"/>
      <c r="BK175" s="117"/>
    </row>
    <row r="176" spans="2:63" s="3" customFormat="1" ht="16.8">
      <c r="B176" s="36"/>
      <c r="C176" s="16"/>
      <c r="D176" s="637"/>
      <c r="E176" s="122"/>
      <c r="F176" s="122"/>
      <c r="G176" s="122"/>
      <c r="H176" s="122"/>
      <c r="I176" s="122"/>
      <c r="J176" s="122"/>
      <c r="K176" s="122"/>
      <c r="L176" s="122"/>
      <c r="M176" s="122"/>
      <c r="N176" s="122"/>
      <c r="O176" s="122"/>
      <c r="P176" s="36"/>
      <c r="Q176" s="36"/>
      <c r="R176" s="36"/>
      <c r="S176" s="36"/>
      <c r="T176" s="16"/>
      <c r="U176" s="16"/>
      <c r="V176" s="16"/>
      <c r="W176" s="36"/>
      <c r="X176" s="36"/>
      <c r="Y176" s="36"/>
      <c r="Z176" s="36"/>
      <c r="AA176" s="36"/>
      <c r="AB176" s="36"/>
      <c r="AC176" s="36"/>
      <c r="AD176" s="36"/>
      <c r="AE176" s="16"/>
      <c r="AF176" s="16"/>
      <c r="AG176" s="16"/>
      <c r="AH176" s="16"/>
      <c r="AI176" s="16"/>
      <c r="AJ176" s="16"/>
      <c r="AK176" s="16"/>
      <c r="AL176" s="16"/>
      <c r="AM176" s="16"/>
      <c r="AN176" s="16"/>
      <c r="AO176" s="16"/>
      <c r="AP176" s="16"/>
      <c r="AQ176" s="16"/>
      <c r="AR176" s="16"/>
      <c r="AS176" s="16"/>
      <c r="AT176" s="116"/>
      <c r="AU176" s="116"/>
      <c r="AV176" s="116"/>
      <c r="AW176" s="116"/>
      <c r="AX176" s="116"/>
      <c r="AY176" s="116"/>
      <c r="AZ176" s="116"/>
      <c r="BA176" s="116"/>
      <c r="BB176" s="116"/>
      <c r="BC176" s="116"/>
      <c r="BD176" s="116"/>
      <c r="BE176" s="116"/>
      <c r="BF176" s="116"/>
      <c r="BG176" s="116"/>
      <c r="BH176" s="116"/>
      <c r="BI176" s="116"/>
      <c r="BJ176" s="116"/>
      <c r="BK176" s="117"/>
    </row>
    <row r="177" spans="2:63" s="3" customFormat="1">
      <c r="B177" s="36"/>
      <c r="C177" s="16"/>
      <c r="D177" s="633"/>
      <c r="E177" s="122"/>
      <c r="F177" s="122"/>
      <c r="G177" s="122"/>
      <c r="H177" s="122"/>
      <c r="I177" s="122"/>
      <c r="J177" s="122"/>
      <c r="K177" s="122"/>
      <c r="L177" s="122"/>
      <c r="M177" s="122"/>
      <c r="N177" s="122"/>
      <c r="O177" s="122"/>
      <c r="P177" s="36"/>
      <c r="Q177" s="36"/>
      <c r="R177" s="36"/>
      <c r="S177" s="36"/>
      <c r="T177" s="16"/>
      <c r="U177" s="16"/>
      <c r="V177" s="16"/>
      <c r="W177" s="36"/>
      <c r="X177" s="36"/>
      <c r="Y177" s="36"/>
      <c r="Z177" s="36"/>
      <c r="AA177" s="36"/>
      <c r="AB177" s="36"/>
      <c r="AC177" s="36"/>
      <c r="AD177" s="36"/>
      <c r="AE177" s="16"/>
      <c r="AF177" s="16"/>
      <c r="AG177" s="16"/>
      <c r="AH177" s="16"/>
      <c r="AI177" s="16"/>
      <c r="AJ177" s="16"/>
      <c r="AK177" s="16"/>
      <c r="AL177" s="16"/>
      <c r="AM177" s="16"/>
      <c r="AN177" s="16"/>
      <c r="AO177" s="16"/>
      <c r="AP177" s="16"/>
      <c r="AQ177" s="16"/>
      <c r="AR177" s="16"/>
      <c r="AS177" s="16"/>
      <c r="AT177" s="116"/>
      <c r="AU177" s="116"/>
      <c r="AV177" s="116"/>
      <c r="AW177" s="116"/>
      <c r="AX177" s="116"/>
      <c r="AY177" s="116"/>
      <c r="AZ177" s="116"/>
      <c r="BA177" s="116"/>
      <c r="BB177" s="116"/>
      <c r="BC177" s="116"/>
      <c r="BD177" s="116"/>
      <c r="BE177" s="116"/>
      <c r="BF177" s="116"/>
      <c r="BG177" s="116"/>
      <c r="BH177" s="116"/>
      <c r="BI177" s="116"/>
      <c r="BJ177" s="116"/>
      <c r="BK177" s="117"/>
    </row>
    <row r="178" spans="2:63" s="3" customFormat="1">
      <c r="B178" s="36"/>
      <c r="C178" s="16"/>
      <c r="D178" s="16"/>
      <c r="E178" s="122"/>
      <c r="F178" s="122"/>
      <c r="G178" s="122"/>
      <c r="H178" s="122"/>
      <c r="I178" s="122"/>
      <c r="J178" s="122"/>
      <c r="K178" s="122"/>
      <c r="L178" s="122"/>
      <c r="M178" s="122"/>
      <c r="N178" s="122"/>
      <c r="O178" s="122"/>
      <c r="P178" s="36"/>
      <c r="Q178" s="36"/>
      <c r="R178" s="36"/>
      <c r="S178" s="36"/>
      <c r="T178" s="16"/>
      <c r="U178" s="16"/>
      <c r="V178" s="16"/>
      <c r="W178" s="36"/>
      <c r="X178" s="36"/>
      <c r="Y178" s="36"/>
      <c r="Z178" s="36"/>
      <c r="AA178" s="36"/>
      <c r="AB178" s="36"/>
      <c r="AC178" s="36"/>
      <c r="AD178" s="36"/>
      <c r="AE178" s="16"/>
      <c r="AF178" s="16"/>
      <c r="AG178" s="16"/>
      <c r="AH178" s="16"/>
      <c r="AI178" s="16"/>
      <c r="AJ178" s="16"/>
      <c r="AK178" s="16"/>
      <c r="AL178" s="16"/>
      <c r="AM178" s="16"/>
      <c r="AN178" s="16"/>
      <c r="AO178" s="16"/>
      <c r="AP178" s="16"/>
      <c r="AQ178" s="16"/>
      <c r="AR178" s="16"/>
      <c r="AS178" s="16"/>
      <c r="AT178" s="116"/>
      <c r="AU178" s="116"/>
      <c r="AV178" s="116"/>
      <c r="AW178" s="116"/>
      <c r="AX178" s="116"/>
      <c r="AY178" s="116"/>
      <c r="AZ178" s="116"/>
      <c r="BA178" s="116"/>
      <c r="BB178" s="116"/>
      <c r="BC178" s="116"/>
      <c r="BD178" s="116"/>
      <c r="BE178" s="116"/>
      <c r="BF178" s="116"/>
      <c r="BG178" s="116"/>
      <c r="BH178" s="116"/>
      <c r="BI178" s="116"/>
      <c r="BJ178" s="116"/>
      <c r="BK178" s="117"/>
    </row>
    <row r="179" spans="2:63" s="3" customFormat="1">
      <c r="B179" s="36"/>
      <c r="C179" s="16"/>
      <c r="D179" s="16"/>
      <c r="E179" s="122"/>
      <c r="F179" s="122"/>
      <c r="G179" s="122"/>
      <c r="H179" s="122"/>
      <c r="I179" s="122"/>
      <c r="J179" s="122"/>
      <c r="K179" s="122"/>
      <c r="L179" s="122"/>
      <c r="M179" s="122"/>
      <c r="N179" s="122"/>
      <c r="O179" s="122"/>
      <c r="P179" s="36"/>
      <c r="Q179" s="36"/>
      <c r="R179" s="36"/>
      <c r="S179" s="36"/>
      <c r="T179" s="16"/>
      <c r="U179" s="16"/>
      <c r="V179" s="16"/>
      <c r="W179" s="36"/>
      <c r="X179" s="36"/>
      <c r="Y179" s="36"/>
      <c r="Z179" s="36"/>
      <c r="AA179" s="36"/>
      <c r="AB179" s="36"/>
      <c r="AC179" s="36"/>
      <c r="AD179" s="36"/>
      <c r="AE179" s="16"/>
      <c r="AF179" s="16"/>
      <c r="AG179" s="16"/>
      <c r="AH179" s="16"/>
      <c r="AI179" s="16"/>
      <c r="AJ179" s="16"/>
      <c r="AK179" s="16"/>
      <c r="AL179" s="16"/>
      <c r="AM179" s="16"/>
      <c r="AN179" s="16"/>
      <c r="AO179" s="16"/>
      <c r="AP179" s="16"/>
      <c r="AQ179" s="16"/>
      <c r="AR179" s="16"/>
      <c r="AS179" s="16"/>
      <c r="AT179" s="116"/>
      <c r="AU179" s="116"/>
      <c r="AV179" s="116"/>
      <c r="AW179" s="116"/>
      <c r="AX179" s="116"/>
      <c r="AY179" s="116"/>
      <c r="AZ179" s="116"/>
      <c r="BA179" s="116"/>
      <c r="BB179" s="116"/>
      <c r="BC179" s="116"/>
      <c r="BD179" s="116"/>
      <c r="BE179" s="116"/>
      <c r="BF179" s="116"/>
      <c r="BG179" s="116"/>
      <c r="BH179" s="116"/>
      <c r="BI179" s="116"/>
      <c r="BJ179" s="116"/>
      <c r="BK179" s="117"/>
    </row>
    <row r="180" spans="2:63" s="3" customFormat="1">
      <c r="B180" s="36"/>
      <c r="C180" s="16"/>
      <c r="D180" s="16"/>
      <c r="E180" s="122"/>
      <c r="F180" s="122"/>
      <c r="G180" s="122"/>
      <c r="H180" s="122"/>
      <c r="I180" s="122"/>
      <c r="J180" s="122"/>
      <c r="K180" s="122"/>
      <c r="L180" s="122"/>
      <c r="M180" s="122"/>
      <c r="N180" s="122"/>
      <c r="O180" s="122"/>
      <c r="P180" s="36"/>
      <c r="Q180" s="36"/>
      <c r="R180" s="36"/>
      <c r="S180" s="36"/>
      <c r="T180" s="16"/>
      <c r="U180" s="16"/>
      <c r="V180" s="16"/>
      <c r="W180" s="36"/>
      <c r="X180" s="36"/>
      <c r="Y180" s="36"/>
      <c r="Z180" s="36"/>
      <c r="AA180" s="36"/>
      <c r="AB180" s="36"/>
      <c r="AC180" s="36"/>
      <c r="AD180" s="36"/>
      <c r="AE180" s="16"/>
      <c r="AF180" s="16"/>
      <c r="AG180" s="16"/>
      <c r="AH180" s="16"/>
      <c r="AI180" s="16"/>
      <c r="AJ180" s="16"/>
      <c r="AK180" s="16"/>
      <c r="AL180" s="16"/>
      <c r="AM180" s="16"/>
      <c r="AN180" s="16"/>
      <c r="AO180" s="16"/>
      <c r="AP180" s="16"/>
      <c r="AQ180" s="16"/>
      <c r="AR180" s="16"/>
      <c r="AS180" s="16"/>
      <c r="AT180" s="116"/>
      <c r="AU180" s="116"/>
      <c r="AV180" s="116"/>
      <c r="AW180" s="116"/>
      <c r="AX180" s="116"/>
      <c r="AY180" s="116"/>
      <c r="AZ180" s="116"/>
      <c r="BA180" s="116"/>
      <c r="BB180" s="116"/>
      <c r="BC180" s="116"/>
      <c r="BD180" s="116"/>
      <c r="BE180" s="116"/>
      <c r="BF180" s="116"/>
      <c r="BG180" s="116"/>
      <c r="BH180" s="116"/>
      <c r="BI180" s="116"/>
      <c r="BJ180" s="116"/>
      <c r="BK180" s="117"/>
    </row>
    <row r="181" spans="2:63" s="3" customFormat="1">
      <c r="B181" s="36"/>
      <c r="C181" s="16"/>
      <c r="D181" s="607"/>
      <c r="E181" s="122"/>
      <c r="F181" s="122"/>
      <c r="G181" s="122"/>
      <c r="H181" s="122"/>
      <c r="I181" s="122"/>
      <c r="J181" s="122"/>
      <c r="K181" s="122"/>
      <c r="L181" s="122"/>
      <c r="M181" s="122"/>
      <c r="N181" s="122"/>
      <c r="O181" s="122"/>
      <c r="P181" s="36"/>
      <c r="Q181" s="36"/>
      <c r="R181" s="36"/>
      <c r="S181" s="36"/>
      <c r="T181" s="16"/>
      <c r="U181" s="16"/>
      <c r="V181" s="16"/>
      <c r="W181" s="36"/>
      <c r="X181" s="36"/>
      <c r="Y181" s="36"/>
      <c r="Z181" s="36"/>
      <c r="AA181" s="36"/>
      <c r="AB181" s="36"/>
      <c r="AC181" s="36"/>
      <c r="AD181" s="36"/>
      <c r="AE181" s="16"/>
      <c r="AF181" s="16"/>
      <c r="AG181" s="16"/>
      <c r="AH181" s="16"/>
      <c r="AI181" s="16"/>
      <c r="AJ181" s="16"/>
      <c r="AK181" s="16"/>
      <c r="AL181" s="16"/>
      <c r="AM181" s="16"/>
      <c r="AN181" s="16"/>
      <c r="AO181" s="16"/>
      <c r="AP181" s="16"/>
      <c r="AQ181" s="16"/>
      <c r="AR181" s="16"/>
      <c r="AS181" s="16"/>
      <c r="AT181" s="116"/>
      <c r="AU181" s="116"/>
      <c r="AV181" s="116"/>
      <c r="AW181" s="116"/>
      <c r="AX181" s="116"/>
      <c r="AY181" s="116"/>
      <c r="AZ181" s="116"/>
      <c r="BA181" s="116"/>
      <c r="BB181" s="116"/>
      <c r="BC181" s="116"/>
      <c r="BD181" s="116"/>
      <c r="BE181" s="116"/>
      <c r="BF181" s="116"/>
      <c r="BG181" s="116"/>
      <c r="BH181" s="116"/>
      <c r="BI181" s="116"/>
      <c r="BJ181" s="116"/>
      <c r="BK181" s="117"/>
    </row>
    <row r="182" spans="2:63" s="3" customFormat="1" ht="9.9" customHeight="1">
      <c r="B182" s="36"/>
      <c r="C182" s="16"/>
      <c r="D182" s="607"/>
      <c r="E182" s="122"/>
      <c r="F182" s="122"/>
      <c r="G182" s="122"/>
      <c r="H182" s="122"/>
      <c r="I182" s="122"/>
      <c r="J182" s="122"/>
      <c r="K182" s="122"/>
      <c r="L182" s="122"/>
      <c r="M182" s="122"/>
      <c r="N182" s="122"/>
      <c r="O182" s="122"/>
      <c r="P182" s="36"/>
      <c r="Q182" s="36"/>
      <c r="R182" s="36"/>
      <c r="S182" s="36"/>
      <c r="T182" s="16"/>
      <c r="U182" s="16"/>
      <c r="V182" s="16"/>
      <c r="W182" s="36"/>
      <c r="X182" s="36"/>
      <c r="Y182" s="36"/>
      <c r="Z182" s="36"/>
      <c r="AA182" s="36"/>
      <c r="AB182" s="36"/>
      <c r="AC182" s="36"/>
      <c r="AD182" s="36"/>
      <c r="AE182" s="16"/>
      <c r="AF182" s="16"/>
      <c r="AG182" s="16"/>
      <c r="AH182" s="16"/>
      <c r="AI182" s="16"/>
      <c r="AJ182" s="16"/>
      <c r="AK182" s="16"/>
      <c r="AL182" s="16"/>
      <c r="AM182" s="16"/>
      <c r="AN182" s="16"/>
      <c r="AO182" s="16"/>
      <c r="AP182" s="16"/>
      <c r="AQ182" s="16"/>
      <c r="AR182" s="16"/>
      <c r="AS182" s="16"/>
      <c r="AT182" s="116"/>
      <c r="AU182" s="116"/>
      <c r="AV182" s="116"/>
      <c r="AW182" s="116"/>
      <c r="AX182" s="116"/>
      <c r="AY182" s="116"/>
      <c r="AZ182" s="116"/>
      <c r="BA182" s="116"/>
      <c r="BB182" s="116"/>
      <c r="BC182" s="116"/>
      <c r="BD182" s="116"/>
      <c r="BE182" s="116"/>
      <c r="BF182" s="116"/>
      <c r="BG182" s="116"/>
      <c r="BH182" s="116"/>
      <c r="BI182" s="116"/>
      <c r="BJ182" s="116"/>
      <c r="BK182" s="117"/>
    </row>
    <row r="183" spans="2:63" s="3" customFormat="1" ht="9.9" customHeight="1">
      <c r="B183" s="36"/>
      <c r="C183" s="16"/>
      <c r="D183" s="631"/>
      <c r="E183" s="122"/>
      <c r="F183" s="122"/>
      <c r="G183" s="122"/>
      <c r="H183" s="122"/>
      <c r="I183" s="122"/>
      <c r="J183" s="122"/>
      <c r="K183" s="122"/>
      <c r="L183" s="122"/>
      <c r="M183" s="122"/>
      <c r="N183" s="122"/>
      <c r="O183" s="122"/>
      <c r="P183" s="36"/>
      <c r="Q183" s="36"/>
      <c r="R183" s="36"/>
      <c r="S183" s="36"/>
      <c r="T183" s="16"/>
      <c r="U183" s="16"/>
      <c r="V183" s="16"/>
      <c r="W183" s="36"/>
      <c r="X183" s="36"/>
      <c r="Y183" s="36"/>
      <c r="Z183" s="36"/>
      <c r="AA183" s="36"/>
      <c r="AB183" s="36"/>
      <c r="AC183" s="36"/>
      <c r="AD183" s="36"/>
      <c r="AE183" s="16"/>
      <c r="AF183" s="16"/>
      <c r="AG183" s="16"/>
      <c r="AH183" s="16"/>
      <c r="AI183" s="16"/>
      <c r="AJ183" s="16"/>
      <c r="AK183" s="16"/>
      <c r="AL183" s="16"/>
      <c r="AM183" s="16"/>
      <c r="AN183" s="16"/>
      <c r="AO183" s="16"/>
      <c r="AP183" s="16"/>
      <c r="AQ183" s="16"/>
      <c r="AR183" s="16"/>
      <c r="AS183" s="16"/>
      <c r="AT183" s="116"/>
      <c r="AU183" s="116"/>
      <c r="AV183" s="116"/>
      <c r="AW183" s="116"/>
      <c r="AX183" s="116"/>
      <c r="AY183" s="116"/>
      <c r="AZ183" s="116"/>
      <c r="BA183" s="116"/>
      <c r="BB183" s="116"/>
      <c r="BC183" s="116"/>
      <c r="BD183" s="116"/>
      <c r="BE183" s="116"/>
      <c r="BF183" s="116"/>
      <c r="BG183" s="116"/>
      <c r="BH183" s="116"/>
      <c r="BI183" s="116"/>
      <c r="BJ183" s="116"/>
      <c r="BK183" s="117"/>
    </row>
    <row r="184" spans="2:63" s="3" customFormat="1" ht="17.25" customHeight="1">
      <c r="B184" s="36"/>
      <c r="C184" s="16"/>
      <c r="D184" s="1132"/>
      <c r="E184" s="1132"/>
      <c r="F184" s="1132"/>
      <c r="G184" s="1132"/>
      <c r="H184" s="122"/>
      <c r="I184" s="122"/>
      <c r="J184" s="122"/>
      <c r="K184" s="122"/>
      <c r="L184" s="122"/>
      <c r="M184" s="122"/>
      <c r="N184" s="122"/>
      <c r="O184" s="122"/>
      <c r="P184" s="36"/>
      <c r="Q184" s="36"/>
      <c r="R184" s="36"/>
      <c r="S184" s="36"/>
      <c r="T184" s="16"/>
      <c r="U184" s="16"/>
      <c r="V184" s="16"/>
      <c r="W184" s="36"/>
      <c r="X184" s="36"/>
      <c r="Y184" s="36"/>
      <c r="Z184" s="36"/>
      <c r="AA184" s="36"/>
      <c r="AB184" s="36"/>
      <c r="AC184" s="36"/>
      <c r="AD184" s="36"/>
      <c r="AE184" s="16"/>
      <c r="AF184" s="16"/>
      <c r="AG184" s="16"/>
      <c r="AH184" s="16"/>
      <c r="AI184" s="16"/>
      <c r="AJ184" s="16"/>
      <c r="AK184" s="16"/>
      <c r="AL184" s="16"/>
      <c r="AM184" s="16"/>
      <c r="AN184" s="16"/>
      <c r="AO184" s="16"/>
      <c r="AP184" s="16"/>
      <c r="AQ184" s="16"/>
      <c r="AR184" s="16"/>
      <c r="AS184" s="16"/>
      <c r="AT184" s="116"/>
      <c r="AU184" s="116"/>
      <c r="AV184" s="116"/>
      <c r="AW184" s="116"/>
      <c r="AX184" s="116"/>
      <c r="AY184" s="116"/>
      <c r="AZ184" s="116"/>
      <c r="BA184" s="116"/>
      <c r="BB184" s="116"/>
      <c r="BC184" s="116"/>
      <c r="BD184" s="116"/>
      <c r="BE184" s="116"/>
      <c r="BF184" s="116"/>
      <c r="BG184" s="116"/>
      <c r="BH184" s="116"/>
      <c r="BI184" s="116"/>
      <c r="BJ184" s="116"/>
      <c r="BK184" s="117"/>
    </row>
    <row r="185" spans="2:63" s="3" customFormat="1" ht="5.0999999999999996" customHeight="1">
      <c r="B185" s="36"/>
      <c r="C185" s="16"/>
      <c r="D185" s="631"/>
      <c r="E185" s="122"/>
      <c r="F185" s="122"/>
      <c r="G185" s="122"/>
      <c r="H185" s="122"/>
      <c r="I185" s="122"/>
      <c r="J185" s="122"/>
      <c r="K185" s="122"/>
      <c r="L185" s="122"/>
      <c r="M185" s="122"/>
      <c r="N185" s="122"/>
      <c r="O185" s="122"/>
      <c r="P185" s="36"/>
      <c r="Q185" s="36"/>
      <c r="R185" s="36"/>
      <c r="S185" s="36"/>
      <c r="T185" s="16"/>
      <c r="U185" s="16"/>
      <c r="V185" s="16"/>
      <c r="W185" s="36"/>
      <c r="X185" s="36"/>
      <c r="Y185" s="36"/>
      <c r="Z185" s="36"/>
      <c r="AA185" s="36"/>
      <c r="AB185" s="36"/>
      <c r="AC185" s="36"/>
      <c r="AD185" s="36"/>
      <c r="AE185" s="16"/>
      <c r="AF185" s="16"/>
      <c r="AG185" s="16"/>
      <c r="AH185" s="16"/>
      <c r="AI185" s="16"/>
      <c r="AJ185" s="16"/>
      <c r="AK185" s="16"/>
      <c r="AL185" s="16"/>
      <c r="AM185" s="16"/>
      <c r="AN185" s="16"/>
      <c r="AO185" s="16"/>
      <c r="AP185" s="16"/>
      <c r="AQ185" s="16"/>
      <c r="AR185" s="16"/>
      <c r="AS185" s="16"/>
      <c r="AT185" s="116"/>
      <c r="AU185" s="116"/>
      <c r="AV185" s="116"/>
      <c r="AW185" s="116"/>
      <c r="AX185" s="116"/>
      <c r="AY185" s="116"/>
      <c r="AZ185" s="116"/>
      <c r="BA185" s="116"/>
      <c r="BB185" s="116"/>
      <c r="BC185" s="116"/>
      <c r="BD185" s="116"/>
      <c r="BE185" s="116"/>
      <c r="BF185" s="116"/>
      <c r="BG185" s="116"/>
      <c r="BH185" s="116"/>
      <c r="BI185" s="116"/>
      <c r="BJ185" s="116"/>
      <c r="BK185" s="117"/>
    </row>
    <row r="186" spans="2:63" s="3" customFormat="1">
      <c r="B186" s="36"/>
      <c r="C186" s="16"/>
      <c r="D186" s="638"/>
      <c r="E186" s="639"/>
      <c r="F186" s="640"/>
      <c r="G186" s="16"/>
      <c r="H186" s="641"/>
      <c r="I186" s="122"/>
      <c r="J186" s="122"/>
      <c r="K186" s="122"/>
      <c r="L186" s="122"/>
      <c r="M186" s="122"/>
      <c r="N186" s="122"/>
      <c r="O186" s="122"/>
      <c r="P186" s="36"/>
      <c r="Q186" s="36"/>
      <c r="R186" s="36"/>
      <c r="S186" s="36"/>
      <c r="T186" s="16"/>
      <c r="U186" s="16"/>
      <c r="V186" s="16"/>
      <c r="W186" s="36"/>
      <c r="X186" s="36"/>
      <c r="Y186" s="36"/>
      <c r="Z186" s="36"/>
      <c r="AA186" s="36"/>
      <c r="AB186" s="36"/>
      <c r="AC186" s="36"/>
      <c r="AD186" s="36"/>
      <c r="AE186" s="16"/>
      <c r="AF186" s="16"/>
      <c r="AG186" s="16"/>
      <c r="AH186" s="16"/>
      <c r="AI186" s="16"/>
      <c r="AJ186" s="16"/>
      <c r="AK186" s="16"/>
      <c r="AL186" s="16"/>
      <c r="AM186" s="16"/>
      <c r="AN186" s="16"/>
      <c r="AO186" s="16"/>
      <c r="AP186" s="16"/>
      <c r="AQ186" s="16"/>
      <c r="AR186" s="16"/>
      <c r="AS186" s="16"/>
      <c r="AT186" s="116"/>
      <c r="AU186" s="116"/>
      <c r="AV186" s="116"/>
      <c r="AW186" s="116"/>
      <c r="AX186" s="116"/>
      <c r="AY186" s="116"/>
      <c r="AZ186" s="116"/>
      <c r="BA186" s="116"/>
      <c r="BB186" s="116"/>
      <c r="BC186" s="116"/>
      <c r="BD186" s="116"/>
      <c r="BE186" s="116"/>
      <c r="BF186" s="116"/>
      <c r="BG186" s="116"/>
      <c r="BH186" s="116"/>
      <c r="BI186" s="116"/>
      <c r="BJ186" s="116"/>
      <c r="BK186" s="117"/>
    </row>
    <row r="187" spans="2:63" s="3" customFormat="1" ht="5.0999999999999996" customHeight="1">
      <c r="B187" s="36"/>
      <c r="C187" s="16"/>
      <c r="D187" s="642"/>
      <c r="E187" s="16"/>
      <c r="F187" s="123"/>
      <c r="G187" s="643"/>
      <c r="H187" s="644"/>
      <c r="I187" s="122"/>
      <c r="J187" s="122"/>
      <c r="K187" s="122"/>
      <c r="L187" s="122"/>
      <c r="M187" s="122"/>
      <c r="N187" s="122"/>
      <c r="O187" s="122"/>
      <c r="P187" s="36"/>
      <c r="Q187" s="36"/>
      <c r="R187" s="36"/>
      <c r="S187" s="36"/>
      <c r="T187" s="16"/>
      <c r="U187" s="16"/>
      <c r="V187" s="16"/>
      <c r="W187" s="36"/>
      <c r="X187" s="36"/>
      <c r="Y187" s="36"/>
      <c r="Z187" s="36"/>
      <c r="AA187" s="36"/>
      <c r="AB187" s="36"/>
      <c r="AC187" s="36"/>
      <c r="AD187" s="36"/>
      <c r="AE187" s="16"/>
      <c r="AF187" s="16"/>
      <c r="AG187" s="16"/>
      <c r="AH187" s="16"/>
      <c r="AI187" s="16"/>
      <c r="AJ187" s="16"/>
      <c r="AK187" s="16"/>
      <c r="AL187" s="16"/>
      <c r="AM187" s="16"/>
      <c r="AN187" s="16"/>
      <c r="AO187" s="16"/>
      <c r="AP187" s="16"/>
      <c r="AQ187" s="16"/>
      <c r="AR187" s="16"/>
      <c r="AS187" s="16"/>
      <c r="AT187" s="116"/>
      <c r="AU187" s="116"/>
      <c r="AV187" s="116"/>
      <c r="AW187" s="116"/>
      <c r="AX187" s="116"/>
      <c r="AY187" s="116"/>
      <c r="AZ187" s="116"/>
      <c r="BA187" s="116"/>
      <c r="BB187" s="116"/>
      <c r="BC187" s="116"/>
      <c r="BD187" s="116"/>
      <c r="BE187" s="116"/>
      <c r="BF187" s="116"/>
      <c r="BG187" s="116"/>
      <c r="BH187" s="116"/>
      <c r="BI187" s="116"/>
      <c r="BJ187" s="116"/>
      <c r="BK187" s="117"/>
    </row>
    <row r="188" spans="2:63" s="3" customFormat="1">
      <c r="B188" s="36"/>
      <c r="C188" s="16"/>
      <c r="D188" s="638"/>
      <c r="E188" s="639"/>
      <c r="F188" s="640"/>
      <c r="G188" s="16"/>
      <c r="H188" s="641"/>
      <c r="I188" s="122"/>
      <c r="J188" s="122"/>
      <c r="K188" s="122"/>
      <c r="L188" s="122"/>
      <c r="M188" s="122"/>
      <c r="N188" s="122"/>
      <c r="O188" s="122"/>
      <c r="P188" s="36"/>
      <c r="Q188" s="36"/>
      <c r="R188" s="36"/>
      <c r="S188" s="36"/>
      <c r="T188" s="16"/>
      <c r="U188" s="16"/>
      <c r="V188" s="16"/>
      <c r="W188" s="36"/>
      <c r="X188" s="36"/>
      <c r="Y188" s="36"/>
      <c r="Z188" s="36"/>
      <c r="AA188" s="36"/>
      <c r="AB188" s="36"/>
      <c r="AC188" s="36"/>
      <c r="AD188" s="36"/>
      <c r="AE188" s="16"/>
      <c r="AF188" s="16"/>
      <c r="AG188" s="16"/>
      <c r="AH188" s="16"/>
      <c r="AI188" s="16"/>
      <c r="AJ188" s="16"/>
      <c r="AK188" s="16"/>
      <c r="AL188" s="16"/>
      <c r="AM188" s="16"/>
      <c r="AN188" s="16"/>
      <c r="AO188" s="16"/>
      <c r="AP188" s="16"/>
      <c r="AQ188" s="16"/>
      <c r="AR188" s="16"/>
      <c r="AS188" s="16"/>
      <c r="AT188" s="116"/>
      <c r="AU188" s="116"/>
      <c r="AV188" s="116"/>
      <c r="AW188" s="116"/>
      <c r="AX188" s="116"/>
      <c r="AY188" s="116"/>
      <c r="AZ188" s="116"/>
      <c r="BA188" s="116"/>
      <c r="BB188" s="116"/>
      <c r="BC188" s="116"/>
      <c r="BD188" s="116"/>
      <c r="BE188" s="116"/>
      <c r="BF188" s="116"/>
      <c r="BG188" s="116"/>
      <c r="BH188" s="116"/>
      <c r="BI188" s="116"/>
      <c r="BJ188" s="116"/>
      <c r="BK188" s="117"/>
    </row>
    <row r="189" spans="2:63" s="3" customFormat="1" ht="5.0999999999999996" customHeight="1">
      <c r="B189" s="36"/>
      <c r="C189" s="16"/>
      <c r="D189" s="645"/>
      <c r="E189" s="123"/>
      <c r="F189" s="123"/>
      <c r="G189" s="123"/>
      <c r="H189" s="644"/>
      <c r="I189" s="122"/>
      <c r="J189" s="122"/>
      <c r="K189" s="122"/>
      <c r="L189" s="122"/>
      <c r="M189" s="122"/>
      <c r="N189" s="122"/>
      <c r="O189" s="122"/>
      <c r="P189" s="36"/>
      <c r="Q189" s="36"/>
      <c r="R189" s="36"/>
      <c r="S189" s="36"/>
      <c r="T189" s="16"/>
      <c r="U189" s="16"/>
      <c r="V189" s="16"/>
      <c r="W189" s="36"/>
      <c r="X189" s="36"/>
      <c r="Y189" s="36"/>
      <c r="Z189" s="36"/>
      <c r="AA189" s="36"/>
      <c r="AB189" s="36"/>
      <c r="AC189" s="36"/>
      <c r="AD189" s="36"/>
      <c r="AE189" s="16"/>
      <c r="AF189" s="16"/>
      <c r="AG189" s="16"/>
      <c r="AH189" s="16"/>
      <c r="AI189" s="16"/>
      <c r="AJ189" s="16"/>
      <c r="AK189" s="16"/>
      <c r="AL189" s="16"/>
      <c r="AM189" s="16"/>
      <c r="AN189" s="16"/>
      <c r="AO189" s="16"/>
      <c r="AP189" s="16"/>
      <c r="AQ189" s="16"/>
      <c r="AR189" s="16"/>
      <c r="AS189" s="16"/>
      <c r="AT189" s="116"/>
      <c r="AU189" s="116"/>
      <c r="AV189" s="116"/>
      <c r="AW189" s="116"/>
      <c r="AX189" s="116"/>
      <c r="AY189" s="116"/>
      <c r="AZ189" s="116"/>
      <c r="BA189" s="116"/>
      <c r="BB189" s="116"/>
      <c r="BC189" s="116"/>
      <c r="BD189" s="116"/>
      <c r="BE189" s="116"/>
      <c r="BF189" s="116"/>
      <c r="BG189" s="116"/>
      <c r="BH189" s="116"/>
      <c r="BI189" s="116"/>
      <c r="BJ189" s="116"/>
      <c r="BK189" s="117"/>
    </row>
    <row r="190" spans="2:63" s="3" customFormat="1">
      <c r="B190" s="36"/>
      <c r="C190" s="16"/>
      <c r="D190" s="638"/>
      <c r="E190" s="639"/>
      <c r="F190" s="640"/>
      <c r="G190" s="16"/>
      <c r="H190" s="641"/>
      <c r="I190" s="122"/>
      <c r="J190" s="122"/>
      <c r="K190" s="122"/>
      <c r="L190" s="122"/>
      <c r="M190" s="122"/>
      <c r="N190" s="122"/>
      <c r="O190" s="122"/>
      <c r="P190" s="36"/>
      <c r="Q190" s="36"/>
      <c r="R190" s="36"/>
      <c r="S190" s="36"/>
      <c r="T190" s="16"/>
      <c r="U190" s="16"/>
      <c r="V190" s="16"/>
      <c r="W190" s="36"/>
      <c r="X190" s="36"/>
      <c r="Y190" s="36"/>
      <c r="Z190" s="36"/>
      <c r="AA190" s="36"/>
      <c r="AB190" s="36"/>
      <c r="AC190" s="36"/>
      <c r="AD190" s="36"/>
      <c r="AE190" s="16"/>
      <c r="AF190" s="16"/>
      <c r="AG190" s="16"/>
      <c r="AH190" s="16"/>
      <c r="AI190" s="16"/>
      <c r="AJ190" s="16"/>
      <c r="AK190" s="16"/>
      <c r="AL190" s="16"/>
      <c r="AM190" s="16"/>
      <c r="AN190" s="16"/>
      <c r="AO190" s="16"/>
      <c r="AP190" s="16"/>
      <c r="AQ190" s="16"/>
      <c r="AR190" s="16"/>
      <c r="AS190" s="16"/>
      <c r="AT190" s="116"/>
      <c r="AU190" s="116"/>
      <c r="AV190" s="116"/>
      <c r="AW190" s="116"/>
      <c r="AX190" s="116"/>
      <c r="AY190" s="116"/>
      <c r="AZ190" s="116"/>
      <c r="BA190" s="116"/>
      <c r="BB190" s="116"/>
      <c r="BC190" s="116"/>
      <c r="BD190" s="116"/>
      <c r="BE190" s="116"/>
      <c r="BF190" s="116"/>
      <c r="BG190" s="116"/>
      <c r="BH190" s="116"/>
      <c r="BI190" s="116"/>
      <c r="BJ190" s="116"/>
      <c r="BK190" s="117"/>
    </row>
    <row r="191" spans="2:63" s="3" customFormat="1" ht="5.0999999999999996" customHeight="1">
      <c r="B191" s="36"/>
      <c r="C191" s="16"/>
      <c r="D191" s="645"/>
      <c r="E191" s="123"/>
      <c r="F191" s="123"/>
      <c r="G191" s="123"/>
      <c r="H191" s="644"/>
      <c r="I191" s="122"/>
      <c r="J191" s="122"/>
      <c r="K191" s="122"/>
      <c r="L191" s="122"/>
      <c r="M191" s="122"/>
      <c r="N191" s="122"/>
      <c r="O191" s="122"/>
      <c r="P191" s="36"/>
      <c r="Q191" s="36"/>
      <c r="R191" s="36"/>
      <c r="S191" s="36"/>
      <c r="T191" s="16"/>
      <c r="U191" s="16"/>
      <c r="V191" s="16"/>
      <c r="W191" s="36"/>
      <c r="X191" s="36"/>
      <c r="Y191" s="36"/>
      <c r="Z191" s="36"/>
      <c r="AA191" s="36"/>
      <c r="AB191" s="36"/>
      <c r="AC191" s="36"/>
      <c r="AD191" s="36"/>
      <c r="AE191" s="16"/>
      <c r="AF191" s="16"/>
      <c r="AG191" s="16"/>
      <c r="AH191" s="16"/>
      <c r="AI191" s="16"/>
      <c r="AJ191" s="16"/>
      <c r="AK191" s="16"/>
      <c r="AL191" s="16"/>
      <c r="AM191" s="16"/>
      <c r="AN191" s="16"/>
      <c r="AO191" s="16"/>
      <c r="AP191" s="16"/>
      <c r="AQ191" s="16"/>
      <c r="AR191" s="16"/>
      <c r="AS191" s="16"/>
      <c r="AT191" s="116"/>
      <c r="AU191" s="116"/>
      <c r="AV191" s="116"/>
      <c r="AW191" s="116"/>
      <c r="AX191" s="116"/>
      <c r="AY191" s="116"/>
      <c r="AZ191" s="116"/>
      <c r="BA191" s="116"/>
      <c r="BB191" s="116"/>
      <c r="BC191" s="116"/>
      <c r="BD191" s="116"/>
      <c r="BE191" s="116"/>
      <c r="BF191" s="116"/>
      <c r="BG191" s="116"/>
      <c r="BH191" s="116"/>
      <c r="BI191" s="116"/>
      <c r="BJ191" s="116"/>
      <c r="BK191" s="117"/>
    </row>
    <row r="192" spans="2:63" s="3" customFormat="1">
      <c r="B192" s="36"/>
      <c r="C192" s="16"/>
      <c r="D192" s="638"/>
      <c r="E192" s="639"/>
      <c r="F192" s="640"/>
      <c r="G192" s="16"/>
      <c r="H192" s="641"/>
      <c r="I192" s="122"/>
      <c r="J192" s="122"/>
      <c r="K192" s="122"/>
      <c r="L192" s="122"/>
      <c r="M192" s="122"/>
      <c r="N192" s="122"/>
      <c r="O192" s="122"/>
      <c r="P192" s="36"/>
      <c r="Q192" s="36"/>
      <c r="R192" s="36"/>
      <c r="S192" s="36"/>
      <c r="T192" s="16"/>
      <c r="U192" s="16"/>
      <c r="V192" s="16"/>
      <c r="W192" s="36"/>
      <c r="X192" s="36"/>
      <c r="Y192" s="36"/>
      <c r="Z192" s="36"/>
      <c r="AA192" s="36"/>
      <c r="AB192" s="36"/>
      <c r="AC192" s="36"/>
      <c r="AD192" s="36"/>
      <c r="AE192" s="16"/>
      <c r="AF192" s="16"/>
      <c r="AG192" s="16"/>
      <c r="AH192" s="16"/>
      <c r="AI192" s="16"/>
      <c r="AJ192" s="16"/>
      <c r="AK192" s="16"/>
      <c r="AL192" s="16"/>
      <c r="AM192" s="16"/>
      <c r="AN192" s="16"/>
      <c r="AO192" s="16"/>
      <c r="AP192" s="16"/>
      <c r="AQ192" s="16"/>
      <c r="AR192" s="16"/>
      <c r="AS192" s="16"/>
      <c r="AT192" s="116"/>
      <c r="AU192" s="116"/>
      <c r="AV192" s="116"/>
      <c r="AW192" s="116"/>
      <c r="AX192" s="116"/>
      <c r="AY192" s="116"/>
      <c r="AZ192" s="116"/>
      <c r="BA192" s="116"/>
      <c r="BB192" s="116"/>
      <c r="BC192" s="116"/>
      <c r="BD192" s="116"/>
      <c r="BE192" s="116"/>
      <c r="BF192" s="116"/>
      <c r="BG192" s="116"/>
      <c r="BH192" s="116"/>
      <c r="BI192" s="116"/>
      <c r="BJ192" s="116"/>
      <c r="BK192" s="117"/>
    </row>
    <row r="193" spans="2:63" s="3" customFormat="1" ht="5.0999999999999996" customHeight="1">
      <c r="B193" s="36"/>
      <c r="C193" s="16"/>
      <c r="D193" s="645"/>
      <c r="E193" s="123"/>
      <c r="F193" s="123"/>
      <c r="G193" s="123"/>
      <c r="H193" s="644"/>
      <c r="I193" s="122"/>
      <c r="J193" s="122"/>
      <c r="K193" s="122"/>
      <c r="L193" s="122"/>
      <c r="M193" s="122"/>
      <c r="N193" s="122"/>
      <c r="O193" s="122"/>
      <c r="P193" s="36"/>
      <c r="Q193" s="36"/>
      <c r="R193" s="36"/>
      <c r="S193" s="36"/>
      <c r="T193" s="16"/>
      <c r="U193" s="16"/>
      <c r="V193" s="16"/>
      <c r="W193" s="36"/>
      <c r="X193" s="36"/>
      <c r="Y193" s="36"/>
      <c r="Z193" s="36"/>
      <c r="AA193" s="36"/>
      <c r="AB193" s="36"/>
      <c r="AC193" s="36"/>
      <c r="AD193" s="36"/>
      <c r="AE193" s="16"/>
      <c r="AF193" s="16"/>
      <c r="AG193" s="16"/>
      <c r="AH193" s="16"/>
      <c r="AI193" s="16"/>
      <c r="AJ193" s="16"/>
      <c r="AK193" s="16"/>
      <c r="AL193" s="16"/>
      <c r="AM193" s="16"/>
      <c r="AN193" s="16"/>
      <c r="AO193" s="16"/>
      <c r="AP193" s="16"/>
      <c r="AQ193" s="16"/>
      <c r="AR193" s="16"/>
      <c r="AS193" s="16"/>
      <c r="AT193" s="116"/>
      <c r="AU193" s="116"/>
      <c r="AV193" s="116"/>
      <c r="AW193" s="116"/>
      <c r="AX193" s="116"/>
      <c r="AY193" s="116"/>
      <c r="AZ193" s="116"/>
      <c r="BA193" s="116"/>
      <c r="BB193" s="116"/>
      <c r="BC193" s="116"/>
      <c r="BD193" s="116"/>
      <c r="BE193" s="116"/>
      <c r="BF193" s="116"/>
      <c r="BG193" s="116"/>
      <c r="BH193" s="116"/>
      <c r="BI193" s="116"/>
      <c r="BJ193" s="116"/>
      <c r="BK193" s="117"/>
    </row>
    <row r="194" spans="2:63" s="3" customFormat="1">
      <c r="B194" s="36"/>
      <c r="C194" s="16"/>
      <c r="D194" s="638"/>
      <c r="E194" s="639"/>
      <c r="F194" s="646"/>
      <c r="G194" s="16"/>
      <c r="H194" s="641"/>
      <c r="I194" s="122"/>
      <c r="J194" s="122"/>
      <c r="K194" s="122"/>
      <c r="L194" s="122"/>
      <c r="M194" s="122"/>
      <c r="N194" s="122"/>
      <c r="O194" s="122"/>
      <c r="P194" s="36"/>
      <c r="Q194" s="36"/>
      <c r="R194" s="36"/>
      <c r="S194" s="36"/>
      <c r="T194" s="16"/>
      <c r="U194" s="16"/>
      <c r="V194" s="16"/>
      <c r="W194" s="36"/>
      <c r="X194" s="36"/>
      <c r="Y194" s="36"/>
      <c r="Z194" s="36"/>
      <c r="AA194" s="36"/>
      <c r="AB194" s="36"/>
      <c r="AC194" s="36"/>
      <c r="AD194" s="36"/>
      <c r="AE194" s="16"/>
      <c r="AF194" s="16"/>
      <c r="AG194" s="16"/>
      <c r="AH194" s="16"/>
      <c r="AI194" s="16"/>
      <c r="AJ194" s="16"/>
      <c r="AK194" s="16"/>
      <c r="AL194" s="16"/>
      <c r="AM194" s="16"/>
      <c r="AN194" s="16"/>
      <c r="AO194" s="16"/>
      <c r="AP194" s="16"/>
      <c r="AQ194" s="16"/>
      <c r="AR194" s="16"/>
      <c r="AS194" s="16"/>
      <c r="AT194" s="116"/>
      <c r="AU194" s="116"/>
      <c r="AV194" s="116"/>
      <c r="AW194" s="116"/>
      <c r="AX194" s="116"/>
      <c r="AY194" s="116"/>
      <c r="AZ194" s="116"/>
      <c r="BA194" s="116"/>
      <c r="BB194" s="116"/>
      <c r="BC194" s="116"/>
      <c r="BD194" s="116"/>
      <c r="BE194" s="116"/>
      <c r="BF194" s="116"/>
      <c r="BG194" s="116"/>
      <c r="BH194" s="116"/>
      <c r="BI194" s="116"/>
      <c r="BJ194" s="116"/>
      <c r="BK194" s="117"/>
    </row>
    <row r="195" spans="2:63" s="3" customFormat="1" ht="5.0999999999999996" customHeight="1">
      <c r="B195" s="36"/>
      <c r="C195" s="16"/>
      <c r="D195" s="647"/>
      <c r="E195" s="648"/>
      <c r="F195" s="648"/>
      <c r="G195" s="648"/>
      <c r="H195" s="122"/>
      <c r="I195" s="122"/>
      <c r="J195" s="122"/>
      <c r="K195" s="122"/>
      <c r="L195" s="122"/>
      <c r="M195" s="122"/>
      <c r="N195" s="122"/>
      <c r="O195" s="122"/>
      <c r="P195" s="36"/>
      <c r="Q195" s="36"/>
      <c r="R195" s="36"/>
      <c r="S195" s="36"/>
      <c r="T195" s="16"/>
      <c r="U195" s="16"/>
      <c r="V195" s="16"/>
      <c r="W195" s="36"/>
      <c r="X195" s="36"/>
      <c r="Y195" s="36"/>
      <c r="Z195" s="36"/>
      <c r="AA195" s="36"/>
      <c r="AB195" s="36"/>
      <c r="AC195" s="36"/>
      <c r="AD195" s="36"/>
      <c r="AE195" s="16"/>
      <c r="AF195" s="16"/>
      <c r="AG195" s="16"/>
      <c r="AH195" s="16"/>
      <c r="AI195" s="16"/>
      <c r="AJ195" s="16"/>
      <c r="AK195" s="16"/>
      <c r="AL195" s="16"/>
      <c r="AM195" s="16"/>
      <c r="AN195" s="16"/>
      <c r="AO195" s="16"/>
      <c r="AP195" s="16"/>
      <c r="AQ195" s="16"/>
      <c r="AR195" s="16"/>
      <c r="AS195" s="16"/>
      <c r="AT195" s="116"/>
      <c r="AU195" s="116"/>
      <c r="AV195" s="116"/>
      <c r="AW195" s="116"/>
      <c r="AX195" s="116"/>
      <c r="AY195" s="116"/>
      <c r="AZ195" s="116"/>
      <c r="BA195" s="116"/>
      <c r="BB195" s="116"/>
      <c r="BC195" s="116"/>
      <c r="BD195" s="116"/>
      <c r="BE195" s="116"/>
      <c r="BF195" s="116"/>
      <c r="BG195" s="116"/>
      <c r="BH195" s="116"/>
      <c r="BI195" s="116"/>
      <c r="BJ195" s="116"/>
      <c r="BK195" s="117"/>
    </row>
    <row r="196" spans="2:63" s="3" customFormat="1" ht="8.25" customHeight="1">
      <c r="B196" s="36"/>
      <c r="C196" s="16"/>
      <c r="D196" s="649"/>
      <c r="E196" s="123"/>
      <c r="F196" s="123"/>
      <c r="G196" s="123"/>
      <c r="H196" s="122"/>
      <c r="I196" s="122"/>
      <c r="J196" s="122"/>
      <c r="K196" s="122"/>
      <c r="L196" s="122"/>
      <c r="M196" s="122"/>
      <c r="N196" s="122"/>
      <c r="O196" s="122"/>
      <c r="P196" s="36"/>
      <c r="Q196" s="36"/>
      <c r="R196" s="36"/>
      <c r="S196" s="36"/>
      <c r="T196" s="16"/>
      <c r="U196" s="16"/>
      <c r="V196" s="16"/>
      <c r="W196" s="36"/>
      <c r="X196" s="36"/>
      <c r="Y196" s="36"/>
      <c r="Z196" s="36"/>
      <c r="AA196" s="36"/>
      <c r="AB196" s="36"/>
      <c r="AC196" s="36"/>
      <c r="AD196" s="36"/>
      <c r="AE196" s="16"/>
      <c r="AF196" s="16"/>
      <c r="AG196" s="16"/>
      <c r="AH196" s="16"/>
      <c r="AI196" s="16"/>
      <c r="AJ196" s="16"/>
      <c r="AK196" s="16"/>
      <c r="AL196" s="16"/>
      <c r="AM196" s="16"/>
      <c r="AN196" s="16"/>
      <c r="AO196" s="16"/>
      <c r="AP196" s="16"/>
      <c r="AQ196" s="16"/>
      <c r="AR196" s="16"/>
      <c r="AS196" s="16"/>
      <c r="AT196" s="116"/>
      <c r="AU196" s="116"/>
      <c r="AV196" s="116"/>
      <c r="AW196" s="116"/>
      <c r="AX196" s="116"/>
      <c r="AY196" s="116"/>
      <c r="AZ196" s="116"/>
      <c r="BA196" s="116"/>
      <c r="BB196" s="116"/>
      <c r="BC196" s="116"/>
      <c r="BD196" s="116"/>
      <c r="BE196" s="116"/>
      <c r="BF196" s="116"/>
      <c r="BG196" s="116"/>
      <c r="BH196" s="116"/>
      <c r="BI196" s="116"/>
      <c r="BJ196" s="116"/>
      <c r="BK196" s="117"/>
    </row>
    <row r="197" spans="2:63" s="3" customFormat="1">
      <c r="B197" s="36"/>
      <c r="C197" s="16"/>
      <c r="D197" s="650"/>
      <c r="E197" s="137"/>
      <c r="F197" s="651"/>
      <c r="G197" s="16"/>
      <c r="H197" s="641"/>
      <c r="I197" s="16"/>
      <c r="J197" s="16"/>
      <c r="K197" s="16"/>
      <c r="L197" s="16"/>
      <c r="M197" s="16"/>
      <c r="N197" s="16"/>
      <c r="O197" s="16"/>
      <c r="P197" s="36"/>
      <c r="Q197" s="36"/>
      <c r="R197" s="36"/>
      <c r="S197" s="36"/>
      <c r="T197" s="16"/>
      <c r="U197" s="16"/>
      <c r="V197" s="16"/>
      <c r="W197" s="36"/>
      <c r="X197" s="36"/>
      <c r="Y197" s="36"/>
      <c r="Z197" s="36"/>
      <c r="AA197" s="36"/>
      <c r="AB197" s="36"/>
      <c r="AC197" s="36"/>
      <c r="AD197" s="36"/>
      <c r="AE197" s="16"/>
      <c r="AF197" s="16"/>
      <c r="AG197" s="16"/>
      <c r="AH197" s="16"/>
      <c r="AI197" s="16"/>
      <c r="AJ197" s="16"/>
      <c r="AK197" s="16"/>
      <c r="AL197" s="16"/>
      <c r="AM197" s="16"/>
      <c r="AN197" s="16"/>
      <c r="AO197" s="16"/>
      <c r="AP197" s="16"/>
      <c r="AQ197" s="16"/>
      <c r="AR197" s="16"/>
      <c r="AS197" s="16"/>
      <c r="AT197" s="116"/>
      <c r="AU197" s="116"/>
      <c r="AV197" s="116"/>
      <c r="AW197" s="116"/>
      <c r="AX197" s="116"/>
      <c r="AY197" s="116"/>
      <c r="AZ197" s="116"/>
      <c r="BA197" s="116"/>
      <c r="BB197" s="116"/>
      <c r="BC197" s="116"/>
      <c r="BD197" s="116"/>
      <c r="BE197" s="116"/>
      <c r="BF197" s="116"/>
      <c r="BG197" s="116"/>
      <c r="BH197" s="116"/>
      <c r="BI197" s="116"/>
      <c r="BJ197" s="116"/>
      <c r="BK197" s="117"/>
    </row>
    <row r="198" spans="2:63" s="3" customFormat="1" ht="6.75" customHeight="1">
      <c r="B198" s="36"/>
      <c r="C198" s="16"/>
      <c r="D198" s="16"/>
      <c r="E198" s="16"/>
      <c r="F198" s="16"/>
      <c r="G198" s="16"/>
      <c r="H198" s="16"/>
      <c r="I198" s="16"/>
      <c r="J198" s="16"/>
      <c r="K198" s="16"/>
      <c r="L198" s="16"/>
      <c r="M198" s="16"/>
      <c r="N198" s="16"/>
      <c r="O198" s="16"/>
      <c r="P198" s="36"/>
      <c r="Q198" s="36"/>
      <c r="R198" s="36"/>
      <c r="S198" s="36"/>
      <c r="T198" s="16"/>
      <c r="U198" s="16"/>
      <c r="V198" s="16"/>
      <c r="W198" s="36"/>
      <c r="X198" s="36"/>
      <c r="Y198" s="36"/>
      <c r="Z198" s="36"/>
      <c r="AA198" s="36"/>
      <c r="AB198" s="36"/>
      <c r="AC198" s="36"/>
      <c r="AD198" s="36"/>
      <c r="AE198" s="16"/>
      <c r="AF198" s="16"/>
      <c r="AG198" s="16"/>
      <c r="AH198" s="16"/>
      <c r="AI198" s="16"/>
      <c r="AJ198" s="16"/>
      <c r="AK198" s="16"/>
      <c r="AL198" s="16"/>
      <c r="AM198" s="16"/>
      <c r="AN198" s="16"/>
      <c r="AO198" s="16"/>
      <c r="AP198" s="16"/>
      <c r="AQ198" s="16"/>
      <c r="AR198" s="16"/>
      <c r="AS198" s="16"/>
      <c r="AT198" s="116"/>
      <c r="AU198" s="116"/>
      <c r="AV198" s="116"/>
      <c r="AW198" s="116"/>
      <c r="AX198" s="116"/>
      <c r="AY198" s="116"/>
      <c r="AZ198" s="116"/>
      <c r="BA198" s="116"/>
      <c r="BB198" s="116"/>
      <c r="BC198" s="116"/>
      <c r="BD198" s="116"/>
      <c r="BE198" s="116"/>
      <c r="BF198" s="116"/>
      <c r="BG198" s="116"/>
      <c r="BH198" s="116"/>
      <c r="BI198" s="116"/>
      <c r="BJ198" s="116"/>
      <c r="BK198" s="117"/>
    </row>
    <row r="199" spans="2:63" s="3" customFormat="1">
      <c r="B199" s="36"/>
      <c r="C199" s="16"/>
      <c r="D199" s="16"/>
      <c r="E199" s="16"/>
      <c r="F199" s="16"/>
      <c r="G199" s="16"/>
      <c r="H199" s="16"/>
      <c r="I199" s="16"/>
      <c r="J199" s="16"/>
      <c r="K199" s="16"/>
      <c r="L199" s="16"/>
      <c r="M199" s="16"/>
      <c r="N199" s="16"/>
      <c r="O199" s="16"/>
      <c r="P199" s="36"/>
      <c r="Q199" s="36"/>
      <c r="R199" s="36"/>
      <c r="S199" s="36"/>
      <c r="T199" s="16"/>
      <c r="U199" s="16"/>
      <c r="V199" s="16"/>
      <c r="W199" s="36"/>
      <c r="X199" s="36"/>
      <c r="Y199" s="36"/>
      <c r="Z199" s="36"/>
      <c r="AA199" s="36"/>
      <c r="AB199" s="36"/>
      <c r="AC199" s="36"/>
      <c r="AD199" s="36"/>
      <c r="AE199" s="16"/>
      <c r="AF199" s="16"/>
      <c r="AG199" s="16"/>
      <c r="AH199" s="16"/>
      <c r="AI199" s="16"/>
      <c r="AJ199" s="16"/>
      <c r="AK199" s="16"/>
      <c r="AL199" s="16"/>
      <c r="AM199" s="16"/>
      <c r="AN199" s="16"/>
      <c r="AO199" s="16"/>
      <c r="AP199" s="16"/>
      <c r="AQ199" s="16"/>
      <c r="AR199" s="16"/>
      <c r="AS199" s="16"/>
      <c r="AT199" s="116"/>
      <c r="AU199" s="116"/>
      <c r="AV199" s="116"/>
      <c r="AW199" s="116"/>
      <c r="AX199" s="116"/>
      <c r="AY199" s="116"/>
      <c r="AZ199" s="116"/>
      <c r="BA199" s="116"/>
      <c r="BB199" s="116"/>
      <c r="BC199" s="116"/>
      <c r="BD199" s="116"/>
      <c r="BE199" s="116"/>
      <c r="BF199" s="116"/>
      <c r="BG199" s="116"/>
      <c r="BH199" s="116"/>
      <c r="BI199" s="116"/>
      <c r="BJ199" s="116"/>
      <c r="BK199" s="117"/>
    </row>
    <row r="200" spans="2:63" s="3" customFormat="1">
      <c r="B200" s="36"/>
      <c r="C200" s="16"/>
      <c r="D200" s="16"/>
      <c r="E200" s="16"/>
      <c r="F200" s="16"/>
      <c r="G200" s="16"/>
      <c r="H200" s="16"/>
      <c r="I200" s="16"/>
      <c r="J200" s="16"/>
      <c r="K200" s="16"/>
      <c r="L200" s="16"/>
      <c r="M200" s="16"/>
      <c r="N200" s="16"/>
      <c r="O200" s="16"/>
      <c r="P200" s="36"/>
      <c r="Q200" s="36"/>
      <c r="R200" s="36"/>
      <c r="S200" s="36"/>
      <c r="T200" s="16"/>
      <c r="U200" s="16"/>
      <c r="V200" s="16"/>
      <c r="W200" s="36"/>
      <c r="X200" s="36"/>
      <c r="Y200" s="36"/>
      <c r="Z200" s="36"/>
      <c r="AA200" s="36"/>
      <c r="AB200" s="36"/>
      <c r="AC200" s="36"/>
      <c r="AD200" s="36"/>
      <c r="AE200" s="16"/>
      <c r="AF200" s="16"/>
      <c r="AG200" s="16"/>
      <c r="AH200" s="16"/>
      <c r="AI200" s="16"/>
      <c r="AJ200" s="16"/>
      <c r="AK200" s="16"/>
      <c r="AL200" s="16"/>
      <c r="AM200" s="16"/>
      <c r="AN200" s="16"/>
      <c r="AO200" s="16"/>
      <c r="AP200" s="16"/>
      <c r="AQ200" s="16"/>
      <c r="AR200" s="16"/>
      <c r="AS200" s="16"/>
      <c r="AT200" s="116"/>
      <c r="AU200" s="116"/>
      <c r="AV200" s="116"/>
      <c r="AW200" s="116"/>
      <c r="AX200" s="116"/>
      <c r="AY200" s="116"/>
      <c r="AZ200" s="116"/>
      <c r="BA200" s="116"/>
      <c r="BB200" s="116"/>
      <c r="BC200" s="116"/>
      <c r="BD200" s="116"/>
      <c r="BE200" s="116"/>
      <c r="BF200" s="116"/>
      <c r="BG200" s="116"/>
      <c r="BH200" s="116"/>
      <c r="BI200" s="116"/>
      <c r="BJ200" s="116"/>
      <c r="BK200" s="117"/>
    </row>
    <row r="201" spans="2:63" s="3" customFormat="1">
      <c r="B201" s="36"/>
      <c r="C201" s="16"/>
      <c r="D201" s="16"/>
      <c r="E201" s="16"/>
      <c r="F201" s="16"/>
      <c r="G201" s="16"/>
      <c r="H201" s="16"/>
      <c r="I201" s="16"/>
      <c r="J201" s="16"/>
      <c r="K201" s="16"/>
      <c r="L201" s="16"/>
      <c r="M201" s="16"/>
      <c r="N201" s="16"/>
      <c r="O201" s="16"/>
      <c r="P201" s="36"/>
      <c r="Q201" s="36"/>
      <c r="R201" s="36"/>
      <c r="S201" s="36"/>
      <c r="T201" s="16"/>
      <c r="U201" s="16"/>
      <c r="V201" s="16"/>
      <c r="W201" s="36"/>
      <c r="X201" s="36"/>
      <c r="Y201" s="36"/>
      <c r="Z201" s="36"/>
      <c r="AA201" s="36"/>
      <c r="AB201" s="36"/>
      <c r="AC201" s="36"/>
      <c r="AD201" s="36"/>
      <c r="AE201" s="16"/>
      <c r="AF201" s="16"/>
      <c r="AG201" s="16"/>
      <c r="AH201" s="16"/>
      <c r="AI201" s="16"/>
      <c r="AJ201" s="16"/>
      <c r="AK201" s="16"/>
      <c r="AL201" s="16"/>
      <c r="AM201" s="16"/>
      <c r="AN201" s="16"/>
      <c r="AO201" s="16"/>
      <c r="AP201" s="16"/>
      <c r="AQ201" s="16"/>
      <c r="AR201" s="16"/>
      <c r="AS201" s="16"/>
      <c r="AT201" s="116"/>
      <c r="AU201" s="116"/>
      <c r="AV201" s="116"/>
      <c r="AW201" s="116"/>
      <c r="AX201" s="116"/>
      <c r="AY201" s="116"/>
      <c r="AZ201" s="116"/>
      <c r="BA201" s="116"/>
      <c r="BB201" s="116"/>
      <c r="BC201" s="116"/>
      <c r="BD201" s="116"/>
      <c r="BE201" s="116"/>
      <c r="BF201" s="116"/>
      <c r="BG201" s="116"/>
      <c r="BH201" s="116"/>
      <c r="BI201" s="116"/>
      <c r="BJ201" s="116"/>
      <c r="BK201" s="117"/>
    </row>
    <row r="202" spans="2:63" s="3" customFormat="1">
      <c r="B202" s="36"/>
      <c r="C202" s="16"/>
      <c r="D202" s="16"/>
      <c r="E202" s="16"/>
      <c r="F202" s="16"/>
      <c r="G202" s="16"/>
      <c r="H202" s="16"/>
      <c r="I202" s="16"/>
      <c r="J202" s="16"/>
      <c r="K202" s="16"/>
      <c r="L202" s="16"/>
      <c r="M202" s="16"/>
      <c r="N202" s="16"/>
      <c r="O202" s="16"/>
      <c r="P202" s="36"/>
      <c r="Q202" s="36"/>
      <c r="R202" s="36"/>
      <c r="S202" s="36"/>
      <c r="T202" s="16"/>
      <c r="U202" s="16"/>
      <c r="V202" s="16"/>
      <c r="W202" s="36"/>
      <c r="X202" s="36"/>
      <c r="Y202" s="36"/>
      <c r="Z202" s="36"/>
      <c r="AA202" s="36"/>
      <c r="AB202" s="36"/>
      <c r="AC202" s="36"/>
      <c r="AD202" s="36"/>
      <c r="AE202" s="16"/>
      <c r="AF202" s="16"/>
      <c r="AG202" s="16"/>
      <c r="AH202" s="16"/>
      <c r="AI202" s="16"/>
      <c r="AJ202" s="16"/>
      <c r="AK202" s="16"/>
      <c r="AL202" s="16"/>
      <c r="AM202" s="16"/>
      <c r="AN202" s="16"/>
      <c r="AO202" s="16"/>
      <c r="AP202" s="16"/>
      <c r="AQ202" s="16"/>
      <c r="AR202" s="16"/>
      <c r="AS202" s="16"/>
      <c r="AT202" s="116"/>
      <c r="AU202" s="116"/>
      <c r="AV202" s="116"/>
      <c r="AW202" s="116"/>
      <c r="AX202" s="116"/>
      <c r="AY202" s="116"/>
      <c r="AZ202" s="116"/>
      <c r="BA202" s="116"/>
      <c r="BB202" s="116"/>
      <c r="BC202" s="116"/>
      <c r="BD202" s="116"/>
      <c r="BE202" s="116"/>
      <c r="BF202" s="116"/>
      <c r="BG202" s="116"/>
      <c r="BH202" s="116"/>
      <c r="BI202" s="116"/>
      <c r="BJ202" s="116"/>
      <c r="BK202" s="117"/>
    </row>
    <row r="203" spans="2:63" s="3" customFormat="1">
      <c r="B203" s="36"/>
      <c r="C203" s="16"/>
      <c r="D203" s="16"/>
      <c r="E203" s="16"/>
      <c r="F203" s="16"/>
      <c r="G203" s="16"/>
      <c r="H203" s="16"/>
      <c r="I203" s="16"/>
      <c r="J203" s="16"/>
      <c r="K203" s="16"/>
      <c r="L203" s="16"/>
      <c r="M203" s="16"/>
      <c r="N203" s="16"/>
      <c r="O203" s="16"/>
      <c r="P203" s="36"/>
      <c r="Q203" s="36"/>
      <c r="R203" s="36"/>
      <c r="S203" s="36"/>
      <c r="T203" s="16"/>
      <c r="U203" s="16"/>
      <c r="V203" s="16"/>
      <c r="W203" s="36"/>
      <c r="X203" s="36"/>
      <c r="Y203" s="36"/>
      <c r="Z203" s="36"/>
      <c r="AA203" s="36"/>
      <c r="AB203" s="36"/>
      <c r="AC203" s="36"/>
      <c r="AD203" s="36"/>
      <c r="AE203" s="16"/>
      <c r="AF203" s="16"/>
      <c r="AG203" s="16"/>
      <c r="AH203" s="16"/>
      <c r="AI203" s="16"/>
      <c r="AJ203" s="16"/>
      <c r="AK203" s="16"/>
      <c r="AL203" s="16"/>
      <c r="AM203" s="16"/>
      <c r="AN203" s="16"/>
      <c r="AO203" s="16"/>
      <c r="AP203" s="16"/>
      <c r="AQ203" s="16"/>
      <c r="AR203" s="16"/>
      <c r="AS203" s="16"/>
      <c r="AT203" s="116"/>
      <c r="AU203" s="116"/>
      <c r="AV203" s="116"/>
      <c r="AW203" s="116"/>
      <c r="AX203" s="116"/>
      <c r="AY203" s="116"/>
      <c r="AZ203" s="116"/>
      <c r="BA203" s="116"/>
      <c r="BB203" s="116"/>
      <c r="BC203" s="116"/>
      <c r="BD203" s="116"/>
      <c r="BE203" s="116"/>
      <c r="BF203" s="116"/>
      <c r="BG203" s="116"/>
      <c r="BH203" s="116"/>
      <c r="BI203" s="116"/>
      <c r="BJ203" s="116"/>
      <c r="BK203" s="117"/>
    </row>
    <row r="204" spans="2:63" s="3" customFormat="1">
      <c r="B204" s="36"/>
      <c r="C204" s="16"/>
      <c r="D204" s="16"/>
      <c r="E204" s="16"/>
      <c r="F204" s="16"/>
      <c r="G204" s="16"/>
      <c r="H204" s="16"/>
      <c r="I204" s="16"/>
      <c r="J204" s="16"/>
      <c r="K204" s="16"/>
      <c r="L204" s="16"/>
      <c r="M204" s="16"/>
      <c r="N204" s="16"/>
      <c r="O204" s="16"/>
      <c r="P204" s="36"/>
      <c r="Q204" s="36"/>
      <c r="R204" s="36"/>
      <c r="S204" s="36"/>
      <c r="T204" s="16"/>
      <c r="U204" s="16"/>
      <c r="V204" s="16"/>
      <c r="W204" s="36"/>
      <c r="X204" s="36"/>
      <c r="Y204" s="36"/>
      <c r="Z204" s="36"/>
      <c r="AA204" s="36"/>
      <c r="AB204" s="36"/>
      <c r="AC204" s="36"/>
      <c r="AD204" s="36"/>
      <c r="AE204" s="16"/>
      <c r="AF204" s="16"/>
      <c r="AG204" s="16"/>
      <c r="AH204" s="16"/>
      <c r="AI204" s="16"/>
      <c r="AJ204" s="16"/>
      <c r="AK204" s="16"/>
      <c r="AL204" s="16"/>
      <c r="AM204" s="16"/>
      <c r="AN204" s="16"/>
      <c r="AO204" s="16"/>
      <c r="AP204" s="16"/>
      <c r="AQ204" s="16"/>
      <c r="AR204" s="16"/>
      <c r="AS204" s="16"/>
      <c r="AT204" s="116"/>
      <c r="AU204" s="116"/>
      <c r="AV204" s="116"/>
      <c r="AW204" s="116"/>
      <c r="AX204" s="116"/>
      <c r="AY204" s="116"/>
      <c r="AZ204" s="116"/>
      <c r="BA204" s="116"/>
      <c r="BB204" s="116"/>
      <c r="BC204" s="116"/>
      <c r="BD204" s="116"/>
      <c r="BE204" s="116"/>
      <c r="BF204" s="116"/>
      <c r="BG204" s="116"/>
      <c r="BH204" s="116"/>
      <c r="BI204" s="116"/>
      <c r="BJ204" s="116"/>
      <c r="BK204" s="117"/>
    </row>
    <row r="205" spans="2:63" s="3" customFormat="1">
      <c r="B205" s="36"/>
      <c r="C205" s="16"/>
      <c r="D205" s="16"/>
      <c r="E205" s="16"/>
      <c r="F205" s="16"/>
      <c r="G205" s="16"/>
      <c r="H205" s="16"/>
      <c r="I205" s="16"/>
      <c r="J205" s="16"/>
      <c r="K205" s="16"/>
      <c r="L205" s="16"/>
      <c r="M205" s="16"/>
      <c r="N205" s="16"/>
      <c r="O205" s="16"/>
      <c r="P205" s="36"/>
      <c r="Q205" s="36"/>
      <c r="R205" s="36"/>
      <c r="S205" s="36"/>
      <c r="T205" s="16"/>
      <c r="U205" s="16"/>
      <c r="V205" s="16"/>
      <c r="W205" s="36"/>
      <c r="X205" s="36"/>
      <c r="Y205" s="36"/>
      <c r="Z205" s="36"/>
      <c r="AA205" s="36"/>
      <c r="AB205" s="36"/>
      <c r="AC205" s="36"/>
      <c r="AD205" s="36"/>
      <c r="AE205" s="16"/>
      <c r="AF205" s="16"/>
      <c r="AG205" s="16"/>
      <c r="AH205" s="16"/>
      <c r="AI205" s="16"/>
      <c r="AJ205" s="16"/>
      <c r="AK205" s="16"/>
      <c r="AL205" s="16"/>
      <c r="AM205" s="16"/>
      <c r="AN205" s="16"/>
      <c r="AO205" s="16"/>
      <c r="AP205" s="16"/>
      <c r="AQ205" s="16"/>
      <c r="AR205" s="16"/>
      <c r="AS205" s="16"/>
      <c r="AT205" s="116"/>
      <c r="AU205" s="116"/>
      <c r="AV205" s="116"/>
      <c r="AW205" s="116"/>
      <c r="AX205" s="116"/>
      <c r="AY205" s="116"/>
      <c r="AZ205" s="116"/>
      <c r="BA205" s="116"/>
      <c r="BB205" s="116"/>
      <c r="BC205" s="116"/>
      <c r="BD205" s="116"/>
      <c r="BE205" s="116"/>
      <c r="BF205" s="116"/>
      <c r="BG205" s="116"/>
      <c r="BH205" s="116"/>
      <c r="BI205" s="116"/>
      <c r="BJ205" s="116"/>
      <c r="BK205" s="117"/>
    </row>
    <row r="206" spans="2:63" s="3" customFormat="1">
      <c r="B206" s="36"/>
      <c r="C206" s="16"/>
      <c r="D206" s="16"/>
      <c r="E206" s="16"/>
      <c r="F206" s="16"/>
      <c r="G206" s="16"/>
      <c r="H206" s="16"/>
      <c r="I206" s="16"/>
      <c r="J206" s="16"/>
      <c r="K206" s="16"/>
      <c r="L206" s="16"/>
      <c r="M206" s="16"/>
      <c r="N206" s="16"/>
      <c r="O206" s="16"/>
      <c r="P206" s="36"/>
      <c r="Q206" s="36"/>
      <c r="R206" s="36"/>
      <c r="S206" s="36"/>
      <c r="T206" s="16"/>
      <c r="U206" s="16"/>
      <c r="V206" s="16"/>
      <c r="W206" s="36"/>
      <c r="X206" s="36"/>
      <c r="Y206" s="36"/>
      <c r="Z206" s="36"/>
      <c r="AA206" s="36"/>
      <c r="AB206" s="36"/>
      <c r="AC206" s="36"/>
      <c r="AD206" s="36"/>
      <c r="AE206" s="16"/>
      <c r="AF206" s="16"/>
      <c r="AG206" s="16"/>
      <c r="AH206" s="16"/>
      <c r="AI206" s="16"/>
      <c r="AJ206" s="16"/>
      <c r="AK206" s="16"/>
      <c r="AL206" s="16"/>
      <c r="AM206" s="16"/>
      <c r="AN206" s="16"/>
      <c r="AO206" s="16"/>
      <c r="AP206" s="16"/>
      <c r="AQ206" s="16"/>
      <c r="AR206" s="16"/>
      <c r="AS206" s="16"/>
      <c r="AT206" s="116"/>
      <c r="AU206" s="116"/>
      <c r="AV206" s="116"/>
      <c r="AW206" s="116"/>
      <c r="AX206" s="116"/>
      <c r="AY206" s="116"/>
      <c r="AZ206" s="116"/>
      <c r="BA206" s="116"/>
      <c r="BB206" s="116"/>
      <c r="BC206" s="116"/>
      <c r="BD206" s="116"/>
      <c r="BE206" s="116"/>
      <c r="BF206" s="116"/>
      <c r="BG206" s="116"/>
      <c r="BH206" s="116"/>
      <c r="BI206" s="116"/>
      <c r="BJ206" s="116"/>
      <c r="BK206" s="117"/>
    </row>
    <row r="207" spans="2:63" s="3" customFormat="1">
      <c r="B207" s="36"/>
      <c r="C207" s="16"/>
      <c r="D207" s="16"/>
      <c r="E207" s="16"/>
      <c r="F207" s="16"/>
      <c r="G207" s="16"/>
      <c r="H207" s="16"/>
      <c r="I207" s="16"/>
      <c r="J207" s="16"/>
      <c r="K207" s="16"/>
      <c r="L207" s="16"/>
      <c r="M207" s="16"/>
      <c r="N207" s="16"/>
      <c r="O207" s="16"/>
      <c r="P207" s="36"/>
      <c r="Q207" s="36"/>
      <c r="R207" s="36"/>
      <c r="S207" s="36"/>
      <c r="T207" s="16"/>
      <c r="U207" s="16"/>
      <c r="V207" s="16"/>
      <c r="W207" s="36"/>
      <c r="X207" s="36"/>
      <c r="Y207" s="36"/>
      <c r="Z207" s="36"/>
      <c r="AA207" s="36"/>
      <c r="AB207" s="36"/>
      <c r="AC207" s="36"/>
      <c r="AD207" s="36"/>
      <c r="AE207" s="16"/>
      <c r="AF207" s="16"/>
      <c r="AG207" s="16"/>
      <c r="AH207" s="16"/>
      <c r="AI207" s="16"/>
      <c r="AJ207" s="16"/>
      <c r="AK207" s="16"/>
      <c r="AL207" s="16"/>
      <c r="AM207" s="16"/>
      <c r="AN207" s="16"/>
      <c r="AO207" s="16"/>
      <c r="AP207" s="16"/>
      <c r="AQ207" s="16"/>
      <c r="AR207" s="16"/>
      <c r="AS207" s="16"/>
      <c r="AT207" s="116"/>
      <c r="AU207" s="116"/>
      <c r="AV207" s="116"/>
      <c r="AW207" s="116"/>
      <c r="AX207" s="116"/>
      <c r="AY207" s="116"/>
      <c r="AZ207" s="116"/>
      <c r="BA207" s="116"/>
      <c r="BB207" s="116"/>
      <c r="BC207" s="116"/>
      <c r="BD207" s="116"/>
      <c r="BE207" s="116"/>
      <c r="BF207" s="116"/>
      <c r="BG207" s="116"/>
      <c r="BH207" s="116"/>
      <c r="BI207" s="116"/>
      <c r="BJ207" s="116"/>
      <c r="BK207" s="117"/>
    </row>
    <row r="208" spans="2:63" s="3" customFormat="1">
      <c r="B208" s="36"/>
      <c r="C208" s="16"/>
      <c r="D208" s="16"/>
      <c r="E208" s="16"/>
      <c r="F208" s="16"/>
      <c r="G208" s="16"/>
      <c r="H208" s="16"/>
      <c r="I208" s="16"/>
      <c r="J208" s="16"/>
      <c r="K208" s="16"/>
      <c r="L208" s="16"/>
      <c r="M208" s="16"/>
      <c r="N208" s="16"/>
      <c r="O208" s="16"/>
      <c r="P208" s="36"/>
      <c r="Q208" s="36"/>
      <c r="R208" s="36"/>
      <c r="S208" s="36"/>
      <c r="T208" s="16"/>
      <c r="U208" s="16"/>
      <c r="V208" s="16"/>
      <c r="W208" s="36"/>
      <c r="X208" s="36"/>
      <c r="Y208" s="36"/>
      <c r="Z208" s="36"/>
      <c r="AA208" s="36"/>
      <c r="AB208" s="36"/>
      <c r="AC208" s="36"/>
      <c r="AD208" s="36"/>
      <c r="AE208" s="16"/>
      <c r="AF208" s="16"/>
      <c r="AG208" s="16"/>
      <c r="AH208" s="16"/>
      <c r="AI208" s="16"/>
      <c r="AJ208" s="16"/>
      <c r="AK208" s="16"/>
      <c r="AL208" s="16"/>
      <c r="AM208" s="16"/>
      <c r="AN208" s="16"/>
      <c r="AO208" s="16"/>
      <c r="AP208" s="16"/>
      <c r="AQ208" s="16"/>
      <c r="AR208" s="16"/>
      <c r="AS208" s="16"/>
      <c r="AT208" s="116"/>
      <c r="AU208" s="116"/>
      <c r="AV208" s="116"/>
      <c r="AW208" s="116"/>
      <c r="AX208" s="116"/>
      <c r="AY208" s="116"/>
      <c r="AZ208" s="116"/>
      <c r="BA208" s="116"/>
      <c r="BB208" s="116"/>
      <c r="BC208" s="116"/>
      <c r="BD208" s="116"/>
      <c r="BE208" s="116"/>
      <c r="BF208" s="116"/>
      <c r="BG208" s="116"/>
      <c r="BH208" s="116"/>
      <c r="BI208" s="116"/>
      <c r="BJ208" s="116"/>
      <c r="BK208" s="117"/>
    </row>
    <row r="209" spans="1:63" s="3" customFormat="1">
      <c r="B209" s="36"/>
      <c r="C209" s="16"/>
      <c r="D209" s="16"/>
      <c r="E209" s="16"/>
      <c r="F209" s="16"/>
      <c r="G209" s="16"/>
      <c r="H209" s="16"/>
      <c r="I209" s="16"/>
      <c r="J209" s="16"/>
      <c r="K209" s="16"/>
      <c r="L209" s="16"/>
      <c r="M209" s="16"/>
      <c r="N209" s="16"/>
      <c r="O209" s="16"/>
      <c r="P209" s="36"/>
      <c r="Q209" s="36"/>
      <c r="R209" s="36"/>
      <c r="S209" s="36"/>
      <c r="T209" s="16"/>
      <c r="U209" s="16"/>
      <c r="V209" s="16"/>
      <c r="W209" s="36"/>
      <c r="X209" s="36"/>
      <c r="Y209" s="36"/>
      <c r="Z209" s="36"/>
      <c r="AA209" s="36"/>
      <c r="AB209" s="36"/>
      <c r="AC209" s="36"/>
      <c r="AD209" s="36"/>
      <c r="AE209" s="16"/>
      <c r="AF209" s="16"/>
      <c r="AG209" s="16"/>
      <c r="AH209" s="16"/>
      <c r="AI209" s="16"/>
      <c r="AJ209" s="16"/>
      <c r="AK209" s="16"/>
      <c r="AL209" s="16"/>
      <c r="AM209" s="16"/>
      <c r="AN209" s="16"/>
      <c r="AO209" s="16"/>
      <c r="AP209" s="16"/>
      <c r="AQ209" s="16"/>
      <c r="AR209" s="16"/>
      <c r="AS209" s="16"/>
      <c r="AT209" s="116"/>
      <c r="AU209" s="116"/>
      <c r="AV209" s="116"/>
      <c r="AW209" s="116"/>
      <c r="AX209" s="116"/>
      <c r="AY209" s="116"/>
      <c r="AZ209" s="116"/>
      <c r="BA209" s="116"/>
      <c r="BB209" s="116"/>
      <c r="BC209" s="116"/>
      <c r="BD209" s="116"/>
      <c r="BE209" s="116"/>
      <c r="BF209" s="116"/>
      <c r="BG209" s="116"/>
      <c r="BH209" s="116"/>
      <c r="BI209" s="116"/>
      <c r="BJ209" s="116"/>
      <c r="BK209" s="117"/>
    </row>
    <row r="210" spans="1:63" s="3" customFormat="1">
      <c r="B210" s="36"/>
      <c r="C210" s="16"/>
      <c r="D210" s="16"/>
      <c r="E210" s="16"/>
      <c r="F210" s="16"/>
      <c r="G210" s="16"/>
      <c r="H210" s="16"/>
      <c r="I210" s="16"/>
      <c r="J210" s="16"/>
      <c r="K210" s="16"/>
      <c r="L210" s="16"/>
      <c r="M210" s="16"/>
      <c r="N210" s="16"/>
      <c r="O210" s="16"/>
      <c r="P210" s="36"/>
      <c r="Q210" s="36"/>
      <c r="R210" s="36"/>
      <c r="S210" s="36"/>
      <c r="T210" s="16"/>
      <c r="U210" s="16"/>
      <c r="V210" s="16"/>
      <c r="W210" s="36"/>
      <c r="X210" s="36"/>
      <c r="Y210" s="36"/>
      <c r="Z210" s="36"/>
      <c r="AA210" s="36"/>
      <c r="AB210" s="36"/>
      <c r="AC210" s="36"/>
      <c r="AD210" s="36"/>
      <c r="AE210" s="16"/>
      <c r="AF210" s="16"/>
      <c r="AG210" s="16"/>
      <c r="AH210" s="16"/>
      <c r="AI210" s="16"/>
      <c r="AJ210" s="16"/>
      <c r="AK210" s="16"/>
      <c r="AL210" s="16"/>
      <c r="AM210" s="16"/>
      <c r="AN210" s="16"/>
      <c r="AO210" s="16"/>
      <c r="AP210" s="16"/>
      <c r="AQ210" s="16"/>
      <c r="AR210" s="16"/>
      <c r="AS210" s="16"/>
      <c r="AT210" s="116"/>
      <c r="AU210" s="116"/>
      <c r="AV210" s="116"/>
      <c r="AW210" s="116"/>
      <c r="AX210" s="116"/>
      <c r="AY210" s="116"/>
      <c r="AZ210" s="116"/>
      <c r="BA210" s="116"/>
      <c r="BB210" s="116"/>
      <c r="BC210" s="116"/>
      <c r="BD210" s="116"/>
      <c r="BE210" s="116"/>
      <c r="BF210" s="116"/>
      <c r="BG210" s="116"/>
      <c r="BH210" s="116"/>
      <c r="BI210" s="116"/>
      <c r="BJ210" s="116"/>
      <c r="BK210" s="117"/>
    </row>
    <row r="211" spans="1:63" s="3" customFormat="1">
      <c r="B211" s="36"/>
      <c r="C211" s="16"/>
      <c r="D211" s="16"/>
      <c r="E211" s="16"/>
      <c r="F211" s="16"/>
      <c r="G211" s="16"/>
      <c r="H211" s="16"/>
      <c r="I211" s="16"/>
      <c r="J211" s="16"/>
      <c r="K211" s="16"/>
      <c r="L211" s="16"/>
      <c r="M211" s="16"/>
      <c r="N211" s="16"/>
      <c r="O211" s="16"/>
      <c r="P211" s="36"/>
      <c r="Q211" s="36"/>
      <c r="R211" s="36"/>
      <c r="S211" s="36"/>
      <c r="T211" s="16"/>
      <c r="U211" s="16"/>
      <c r="V211" s="16"/>
      <c r="W211" s="36"/>
      <c r="X211" s="36"/>
      <c r="Y211" s="36"/>
      <c r="Z211" s="36"/>
      <c r="AA211" s="36"/>
      <c r="AB211" s="36"/>
      <c r="AC211" s="36"/>
      <c r="AD211" s="36"/>
      <c r="AE211" s="16"/>
      <c r="AF211" s="16"/>
      <c r="AG211" s="16"/>
      <c r="AH211" s="16"/>
      <c r="AI211" s="16"/>
      <c r="AJ211" s="16"/>
      <c r="AK211" s="16"/>
      <c r="AL211" s="16"/>
      <c r="AM211" s="16"/>
      <c r="AN211" s="16"/>
      <c r="AO211" s="16"/>
      <c r="AP211" s="16"/>
      <c r="AQ211" s="16"/>
      <c r="AR211" s="16"/>
      <c r="AS211" s="16"/>
      <c r="AT211" s="116"/>
      <c r="AU211" s="116"/>
      <c r="AV211" s="116"/>
      <c r="AW211" s="116"/>
      <c r="AX211" s="116"/>
      <c r="AY211" s="116"/>
      <c r="AZ211" s="116"/>
      <c r="BA211" s="116"/>
      <c r="BB211" s="116"/>
      <c r="BC211" s="116"/>
      <c r="BD211" s="116"/>
      <c r="BE211" s="116"/>
      <c r="BF211" s="116"/>
      <c r="BG211" s="116"/>
      <c r="BH211" s="116"/>
      <c r="BI211" s="116"/>
      <c r="BJ211" s="116"/>
      <c r="BK211" s="117"/>
    </row>
    <row r="212" spans="1:63" s="3" customFormat="1">
      <c r="A212" s="1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c r="AE212" s="16"/>
      <c r="AF212" s="16"/>
      <c r="AG212" s="16"/>
      <c r="AH212" s="16"/>
      <c r="AI212" s="16"/>
      <c r="AJ212" s="16"/>
      <c r="AK212" s="16"/>
      <c r="AL212" s="16"/>
      <c r="AM212" s="16"/>
      <c r="AN212" s="16"/>
      <c r="AO212" s="16"/>
      <c r="AP212" s="16"/>
      <c r="AQ212" s="16"/>
      <c r="AR212" s="16"/>
      <c r="AS212" s="16"/>
      <c r="AT212" s="116"/>
      <c r="AU212" s="116"/>
      <c r="AV212" s="116"/>
      <c r="AW212" s="116"/>
      <c r="AX212" s="116"/>
      <c r="AY212" s="116"/>
      <c r="AZ212" s="116"/>
      <c r="BA212" s="116"/>
      <c r="BB212" s="116"/>
      <c r="BC212" s="116"/>
      <c r="BD212" s="116"/>
      <c r="BE212" s="116"/>
      <c r="BF212" s="116"/>
      <c r="BG212" s="116"/>
      <c r="BH212" s="116"/>
      <c r="BI212" s="116"/>
      <c r="BJ212" s="116"/>
      <c r="BK212" s="117"/>
    </row>
    <row r="213" spans="1:63" s="3" customFormat="1">
      <c r="A213" s="1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c r="AE213" s="16"/>
      <c r="AF213" s="16"/>
      <c r="AG213" s="16"/>
      <c r="AH213" s="16"/>
      <c r="AI213" s="16"/>
      <c r="AJ213" s="16"/>
      <c r="AK213" s="16"/>
      <c r="AL213" s="16"/>
      <c r="AM213" s="16"/>
      <c r="AN213" s="16"/>
      <c r="AO213" s="16"/>
      <c r="AP213" s="16"/>
      <c r="AQ213" s="16"/>
      <c r="AR213" s="16"/>
      <c r="AS213" s="16"/>
      <c r="AT213" s="116"/>
      <c r="AU213" s="116"/>
      <c r="AV213" s="116"/>
      <c r="AW213" s="116"/>
      <c r="AX213" s="116"/>
      <c r="AY213" s="116"/>
      <c r="AZ213" s="116"/>
      <c r="BA213" s="116"/>
      <c r="BB213" s="116"/>
      <c r="BC213" s="116"/>
      <c r="BD213" s="116"/>
      <c r="BE213" s="116"/>
      <c r="BF213" s="116"/>
      <c r="BG213" s="116"/>
      <c r="BH213" s="116"/>
      <c r="BI213" s="116"/>
      <c r="BJ213" s="116"/>
      <c r="BK213" s="117"/>
    </row>
    <row r="214" spans="1:63" s="3" customFormat="1">
      <c r="A214" s="1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c r="AK214" s="16"/>
      <c r="AL214" s="16"/>
      <c r="AM214" s="16"/>
      <c r="AN214" s="16"/>
      <c r="AO214" s="16"/>
      <c r="AP214" s="16"/>
      <c r="AQ214" s="16"/>
      <c r="AR214" s="16"/>
      <c r="AS214" s="16"/>
      <c r="AT214" s="116"/>
      <c r="AU214" s="116"/>
      <c r="AV214" s="116"/>
      <c r="AW214" s="116"/>
      <c r="AX214" s="116"/>
      <c r="AY214" s="116"/>
      <c r="AZ214" s="116"/>
      <c r="BA214" s="116"/>
      <c r="BB214" s="116"/>
      <c r="BC214" s="116"/>
      <c r="BD214" s="116"/>
      <c r="BE214" s="116"/>
      <c r="BF214" s="116"/>
      <c r="BG214" s="116"/>
      <c r="BH214" s="116"/>
      <c r="BI214" s="116"/>
      <c r="BJ214" s="116"/>
      <c r="BK214" s="117"/>
    </row>
    <row r="215" spans="1:63" s="3" customFormat="1">
      <c r="A215" s="1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c r="AE215" s="16"/>
      <c r="AF215" s="16"/>
      <c r="AG215" s="16"/>
      <c r="AH215" s="16"/>
      <c r="AI215" s="16"/>
      <c r="AJ215" s="16"/>
      <c r="AK215" s="16"/>
      <c r="AL215" s="16"/>
      <c r="AM215" s="16"/>
      <c r="AN215" s="16"/>
      <c r="AO215" s="16"/>
      <c r="AP215" s="16"/>
      <c r="AQ215" s="16"/>
      <c r="AR215" s="16"/>
      <c r="AS215" s="16"/>
      <c r="AT215" s="116"/>
      <c r="AU215" s="116"/>
      <c r="AV215" s="116"/>
      <c r="AW215" s="116"/>
      <c r="AX215" s="116"/>
      <c r="AY215" s="116"/>
      <c r="AZ215" s="116"/>
      <c r="BA215" s="116"/>
      <c r="BB215" s="116"/>
      <c r="BC215" s="116"/>
      <c r="BD215" s="116"/>
      <c r="BE215" s="116"/>
      <c r="BF215" s="116"/>
      <c r="BG215" s="116"/>
      <c r="BH215" s="116"/>
      <c r="BI215" s="116"/>
      <c r="BJ215" s="116"/>
      <c r="BK215" s="117"/>
    </row>
    <row r="216" spans="1:63" s="3" customFormat="1">
      <c r="A216" s="1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16"/>
      <c r="AU216" s="116"/>
      <c r="AV216" s="116"/>
      <c r="AW216" s="116"/>
      <c r="AX216" s="116"/>
      <c r="AY216" s="116"/>
      <c r="AZ216" s="116"/>
      <c r="BA216" s="116"/>
      <c r="BB216" s="116"/>
      <c r="BC216" s="116"/>
      <c r="BD216" s="116"/>
      <c r="BE216" s="116"/>
      <c r="BF216" s="116"/>
      <c r="BG216" s="116"/>
      <c r="BH216" s="116"/>
      <c r="BI216" s="116"/>
      <c r="BJ216" s="116"/>
      <c r="BK216" s="117"/>
    </row>
    <row r="217" spans="1:63" s="3" customFormat="1">
      <c r="A217" s="1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c r="AE217" s="16"/>
      <c r="AF217" s="16"/>
      <c r="AG217" s="16"/>
      <c r="AH217" s="16"/>
      <c r="AI217" s="16"/>
      <c r="AJ217" s="16"/>
      <c r="AK217" s="16"/>
      <c r="AL217" s="16"/>
      <c r="AM217" s="16"/>
      <c r="AN217" s="16"/>
      <c r="AO217" s="16"/>
      <c r="AP217" s="16"/>
      <c r="AQ217" s="16"/>
      <c r="AR217" s="16"/>
      <c r="AS217" s="16"/>
      <c r="AT217" s="116"/>
      <c r="AU217" s="116"/>
      <c r="AV217" s="116"/>
      <c r="AW217" s="116"/>
      <c r="AX217" s="116"/>
      <c r="AY217" s="116"/>
      <c r="AZ217" s="116"/>
      <c r="BA217" s="116"/>
      <c r="BB217" s="116"/>
      <c r="BC217" s="116"/>
      <c r="BD217" s="116"/>
      <c r="BE217" s="116"/>
      <c r="BF217" s="116"/>
      <c r="BG217" s="116"/>
      <c r="BH217" s="116"/>
      <c r="BI217" s="116"/>
      <c r="BJ217" s="116"/>
      <c r="BK217" s="117"/>
    </row>
    <row r="218" spans="1:63" s="3" customFormat="1">
      <c r="A218" s="1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c r="AE218" s="16"/>
      <c r="AF218" s="16"/>
      <c r="AG218" s="16"/>
      <c r="AH218" s="16"/>
      <c r="AI218" s="16"/>
      <c r="AJ218" s="16"/>
      <c r="AK218" s="16"/>
      <c r="AL218" s="16"/>
      <c r="AM218" s="16"/>
      <c r="AN218" s="16"/>
      <c r="AO218" s="16"/>
      <c r="AP218" s="16"/>
      <c r="AQ218" s="16"/>
      <c r="AR218" s="16"/>
      <c r="AS218" s="16"/>
      <c r="AT218" s="116"/>
      <c r="AU218" s="116"/>
      <c r="AV218" s="116"/>
      <c r="AW218" s="116"/>
      <c r="AX218" s="116"/>
      <c r="AY218" s="116"/>
      <c r="AZ218" s="116"/>
      <c r="BA218" s="116"/>
      <c r="BB218" s="116"/>
      <c r="BC218" s="116"/>
      <c r="BD218" s="116"/>
      <c r="BE218" s="116"/>
      <c r="BF218" s="116"/>
      <c r="BG218" s="116"/>
      <c r="BH218" s="116"/>
      <c r="BI218" s="116"/>
      <c r="BJ218" s="116"/>
      <c r="BK218" s="117"/>
    </row>
    <row r="219" spans="1:63" s="3" customFormat="1">
      <c r="A219" s="1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c r="AE219" s="16"/>
      <c r="AF219" s="16"/>
      <c r="AG219" s="16"/>
      <c r="AH219" s="16"/>
      <c r="AI219" s="16"/>
      <c r="AJ219" s="16"/>
      <c r="AK219" s="16"/>
      <c r="AL219" s="16"/>
      <c r="AM219" s="16"/>
      <c r="AN219" s="16"/>
      <c r="AO219" s="16"/>
      <c r="AP219" s="16"/>
      <c r="AQ219" s="16"/>
      <c r="AR219" s="16"/>
      <c r="AS219" s="16"/>
      <c r="AT219" s="116"/>
      <c r="AU219" s="116"/>
      <c r="AV219" s="116"/>
      <c r="AW219" s="116"/>
      <c r="AX219" s="116"/>
      <c r="AY219" s="116"/>
      <c r="AZ219" s="116"/>
      <c r="BA219" s="116"/>
      <c r="BB219" s="116"/>
      <c r="BC219" s="116"/>
      <c r="BD219" s="116"/>
      <c r="BE219" s="116"/>
      <c r="BF219" s="116"/>
      <c r="BG219" s="116"/>
      <c r="BH219" s="116"/>
      <c r="BI219" s="116"/>
      <c r="BJ219" s="116"/>
      <c r="BK219" s="117"/>
    </row>
    <row r="220" spans="1:63" s="3" customFormat="1">
      <c r="A220" s="1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c r="AE220" s="16"/>
      <c r="AF220" s="16"/>
      <c r="AG220" s="16"/>
      <c r="AH220" s="16"/>
      <c r="AI220" s="16"/>
      <c r="AJ220" s="16"/>
      <c r="AK220" s="16"/>
      <c r="AL220" s="16"/>
      <c r="AM220" s="16"/>
      <c r="AN220" s="16"/>
      <c r="AO220" s="16"/>
      <c r="AP220" s="16"/>
      <c r="AQ220" s="16"/>
      <c r="AR220" s="16"/>
      <c r="AS220" s="16"/>
      <c r="AT220" s="116"/>
      <c r="AU220" s="116"/>
      <c r="AV220" s="116"/>
      <c r="AW220" s="116"/>
      <c r="AX220" s="116"/>
      <c r="AY220" s="116"/>
      <c r="AZ220" s="116"/>
      <c r="BA220" s="116"/>
      <c r="BB220" s="116"/>
      <c r="BC220" s="116"/>
      <c r="BD220" s="116"/>
      <c r="BE220" s="116"/>
      <c r="BF220" s="116"/>
      <c r="BG220" s="116"/>
      <c r="BH220" s="116"/>
      <c r="BI220" s="116"/>
      <c r="BJ220" s="116"/>
      <c r="BK220" s="117"/>
    </row>
    <row r="221" spans="1:63" s="3" customFormat="1">
      <c r="A221" s="1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16"/>
      <c r="AH221" s="16"/>
      <c r="AI221" s="16"/>
      <c r="AJ221" s="16"/>
      <c r="AK221" s="16"/>
      <c r="AL221" s="16"/>
      <c r="AM221" s="16"/>
      <c r="AN221" s="16"/>
      <c r="AO221" s="16"/>
      <c r="AP221" s="16"/>
      <c r="AQ221" s="16"/>
      <c r="AR221" s="16"/>
      <c r="AS221" s="16"/>
      <c r="AT221" s="116"/>
      <c r="AU221" s="116"/>
      <c r="AV221" s="116"/>
      <c r="AW221" s="116"/>
      <c r="AX221" s="116"/>
      <c r="AY221" s="116"/>
      <c r="AZ221" s="116"/>
      <c r="BA221" s="116"/>
      <c r="BB221" s="116"/>
      <c r="BC221" s="116"/>
      <c r="BD221" s="116"/>
      <c r="BE221" s="116"/>
      <c r="BF221" s="116"/>
      <c r="BG221" s="116"/>
      <c r="BH221" s="116"/>
      <c r="BI221" s="116"/>
      <c r="BJ221" s="116"/>
      <c r="BK221" s="117"/>
    </row>
    <row r="222" spans="1:63" s="3" customFormat="1">
      <c r="A222" s="1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16"/>
      <c r="AU222" s="116"/>
      <c r="AV222" s="116"/>
      <c r="AW222" s="116"/>
      <c r="AX222" s="116"/>
      <c r="AY222" s="116"/>
      <c r="AZ222" s="116"/>
      <c r="BA222" s="116"/>
      <c r="BB222" s="116"/>
      <c r="BC222" s="116"/>
      <c r="BD222" s="116"/>
      <c r="BE222" s="116"/>
      <c r="BF222" s="116"/>
      <c r="BG222" s="116"/>
      <c r="BH222" s="116"/>
      <c r="BI222" s="116"/>
      <c r="BJ222" s="116"/>
      <c r="BK222" s="117"/>
    </row>
    <row r="223" spans="1:63" s="3" customFormat="1">
      <c r="A223" s="1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c r="AE223" s="16"/>
      <c r="AF223" s="16"/>
      <c r="AG223" s="16"/>
      <c r="AH223" s="16"/>
      <c r="AI223" s="16"/>
      <c r="AJ223" s="16"/>
      <c r="AK223" s="16"/>
      <c r="AL223" s="16"/>
      <c r="AM223" s="16"/>
      <c r="AN223" s="16"/>
      <c r="AO223" s="16"/>
      <c r="AP223" s="16"/>
      <c r="AQ223" s="16"/>
      <c r="AR223" s="16"/>
      <c r="AS223" s="16"/>
      <c r="AT223" s="116"/>
      <c r="AU223" s="116"/>
      <c r="AV223" s="116"/>
      <c r="AW223" s="116"/>
      <c r="AX223" s="116"/>
      <c r="AY223" s="116"/>
      <c r="AZ223" s="116"/>
      <c r="BA223" s="116"/>
      <c r="BB223" s="116"/>
      <c r="BC223" s="116"/>
      <c r="BD223" s="116"/>
      <c r="BE223" s="116"/>
      <c r="BF223" s="116"/>
      <c r="BG223" s="116"/>
      <c r="BH223" s="116"/>
      <c r="BI223" s="116"/>
      <c r="BJ223" s="116"/>
      <c r="BK223" s="117"/>
    </row>
    <row r="224" spans="1:63" s="3" customFormat="1">
      <c r="A224" s="1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c r="AE224" s="16"/>
      <c r="AF224" s="16"/>
      <c r="AG224" s="16"/>
      <c r="AH224" s="16"/>
      <c r="AI224" s="16"/>
      <c r="AJ224" s="16"/>
      <c r="AK224" s="16"/>
      <c r="AL224" s="16"/>
      <c r="AM224" s="16"/>
      <c r="AN224" s="16"/>
      <c r="AO224" s="16"/>
      <c r="AP224" s="16"/>
      <c r="AQ224" s="16"/>
      <c r="AR224" s="16"/>
      <c r="AS224" s="16"/>
      <c r="AT224" s="116"/>
      <c r="AU224" s="116"/>
      <c r="AV224" s="116"/>
      <c r="AW224" s="116"/>
      <c r="AX224" s="116"/>
      <c r="AY224" s="116"/>
      <c r="AZ224" s="116"/>
      <c r="BA224" s="116"/>
      <c r="BB224" s="116"/>
      <c r="BC224" s="116"/>
      <c r="BD224" s="116"/>
      <c r="BE224" s="116"/>
      <c r="BF224" s="116"/>
      <c r="BG224" s="116"/>
      <c r="BH224" s="116"/>
      <c r="BI224" s="116"/>
      <c r="BJ224" s="116"/>
      <c r="BK224" s="117"/>
    </row>
    <row r="225" spans="1:63" s="3" customFormat="1">
      <c r="A225" s="1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c r="AE225" s="16"/>
      <c r="AF225" s="16"/>
      <c r="AG225" s="16"/>
      <c r="AH225" s="16"/>
      <c r="AI225" s="16"/>
      <c r="AJ225" s="16"/>
      <c r="AK225" s="16"/>
      <c r="AL225" s="16"/>
      <c r="AM225" s="16"/>
      <c r="AN225" s="16"/>
      <c r="AO225" s="16"/>
      <c r="AP225" s="16"/>
      <c r="AQ225" s="16"/>
      <c r="AR225" s="16"/>
      <c r="AS225" s="16"/>
      <c r="AT225" s="116"/>
      <c r="AU225" s="116"/>
      <c r="AV225" s="116"/>
      <c r="AW225" s="116"/>
      <c r="AX225" s="116"/>
      <c r="AY225" s="116"/>
      <c r="AZ225" s="116"/>
      <c r="BA225" s="116"/>
      <c r="BB225" s="116"/>
      <c r="BC225" s="116"/>
      <c r="BD225" s="116"/>
      <c r="BE225" s="116"/>
      <c r="BF225" s="116"/>
      <c r="BG225" s="116"/>
      <c r="BH225" s="116"/>
      <c r="BI225" s="116"/>
      <c r="BJ225" s="116"/>
      <c r="BK225" s="117"/>
    </row>
    <row r="226" spans="1:63" s="3" customFormat="1">
      <c r="A226" s="1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c r="AN226" s="16"/>
      <c r="AO226" s="16"/>
      <c r="AP226" s="16"/>
      <c r="AQ226" s="16"/>
      <c r="AR226" s="16"/>
      <c r="AS226" s="16"/>
      <c r="AT226" s="116"/>
      <c r="AU226" s="116"/>
      <c r="AV226" s="116"/>
      <c r="AW226" s="116"/>
      <c r="AX226" s="116"/>
      <c r="AY226" s="116"/>
      <c r="AZ226" s="116"/>
      <c r="BA226" s="116"/>
      <c r="BB226" s="116"/>
      <c r="BC226" s="116"/>
      <c r="BD226" s="116"/>
      <c r="BE226" s="116"/>
      <c r="BF226" s="116"/>
      <c r="BG226" s="116"/>
      <c r="BH226" s="116"/>
      <c r="BI226" s="116"/>
      <c r="BJ226" s="116"/>
      <c r="BK226" s="117"/>
    </row>
    <row r="227" spans="1:63" s="3" customFormat="1">
      <c r="A227" s="1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c r="AE227" s="16"/>
      <c r="AF227" s="16"/>
      <c r="AG227" s="16"/>
      <c r="AH227" s="16"/>
      <c r="AI227" s="16"/>
      <c r="AJ227" s="16"/>
      <c r="AK227" s="16"/>
      <c r="AL227" s="16"/>
      <c r="AM227" s="16"/>
      <c r="AN227" s="16"/>
      <c r="AO227" s="16"/>
      <c r="AP227" s="16"/>
      <c r="AQ227" s="16"/>
      <c r="AR227" s="16"/>
      <c r="AS227" s="16"/>
      <c r="AT227" s="116"/>
      <c r="AU227" s="116"/>
      <c r="AV227" s="116"/>
      <c r="AW227" s="116"/>
      <c r="AX227" s="116"/>
      <c r="AY227" s="116"/>
      <c r="AZ227" s="116"/>
      <c r="BA227" s="116"/>
      <c r="BB227" s="116"/>
      <c r="BC227" s="116"/>
      <c r="BD227" s="116"/>
      <c r="BE227" s="116"/>
      <c r="BF227" s="116"/>
      <c r="BG227" s="116"/>
      <c r="BH227" s="116"/>
      <c r="BI227" s="116"/>
      <c r="BJ227" s="116"/>
      <c r="BK227" s="117"/>
    </row>
    <row r="228" spans="1:63" s="3" customFormat="1">
      <c r="A228" s="1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c r="AN228" s="16"/>
      <c r="AO228" s="16"/>
      <c r="AP228" s="16"/>
      <c r="AQ228" s="16"/>
      <c r="AR228" s="16"/>
      <c r="AS228" s="16"/>
      <c r="AT228" s="116"/>
      <c r="AU228" s="116"/>
      <c r="AV228" s="116"/>
      <c r="AW228" s="116"/>
      <c r="AX228" s="116"/>
      <c r="AY228" s="116"/>
      <c r="AZ228" s="116"/>
      <c r="BA228" s="116"/>
      <c r="BB228" s="116"/>
      <c r="BC228" s="116"/>
      <c r="BD228" s="116"/>
      <c r="BE228" s="116"/>
      <c r="BF228" s="116"/>
      <c r="BG228" s="116"/>
      <c r="BH228" s="116"/>
      <c r="BI228" s="116"/>
      <c r="BJ228" s="116"/>
      <c r="BK228" s="117"/>
    </row>
    <row r="229" spans="1:63" s="3" customFormat="1">
      <c r="A229" s="1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c r="AE229" s="16"/>
      <c r="AF229" s="16"/>
      <c r="AG229" s="16"/>
      <c r="AH229" s="16"/>
      <c r="AI229" s="16"/>
      <c r="AJ229" s="16"/>
      <c r="AK229" s="16"/>
      <c r="AL229" s="16"/>
      <c r="AM229" s="16"/>
      <c r="AN229" s="16"/>
      <c r="AO229" s="16"/>
      <c r="AP229" s="16"/>
      <c r="AQ229" s="16"/>
      <c r="AR229" s="16"/>
      <c r="AS229" s="16"/>
      <c r="AT229" s="116"/>
      <c r="AU229" s="116"/>
      <c r="AV229" s="116"/>
      <c r="AW229" s="116"/>
      <c r="AX229" s="116"/>
      <c r="AY229" s="116"/>
      <c r="AZ229" s="116"/>
      <c r="BA229" s="116"/>
      <c r="BB229" s="116"/>
      <c r="BC229" s="116"/>
      <c r="BD229" s="116"/>
      <c r="BE229" s="116"/>
      <c r="BF229" s="116"/>
      <c r="BG229" s="116"/>
      <c r="BH229" s="116"/>
      <c r="BI229" s="116"/>
      <c r="BJ229" s="116"/>
      <c r="BK229" s="117"/>
    </row>
    <row r="230" spans="1:63" s="3" customFormat="1">
      <c r="A230" s="1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c r="AN230" s="16"/>
      <c r="AO230" s="16"/>
      <c r="AP230" s="16"/>
      <c r="AQ230" s="16"/>
      <c r="AR230" s="16"/>
      <c r="AS230" s="16"/>
      <c r="AT230" s="116"/>
      <c r="AU230" s="116"/>
      <c r="AV230" s="116"/>
      <c r="AW230" s="116"/>
      <c r="AX230" s="116"/>
      <c r="AY230" s="116"/>
      <c r="AZ230" s="116"/>
      <c r="BA230" s="116"/>
      <c r="BB230" s="116"/>
      <c r="BC230" s="116"/>
      <c r="BD230" s="116"/>
      <c r="BE230" s="116"/>
      <c r="BF230" s="116"/>
      <c r="BG230" s="116"/>
      <c r="BH230" s="116"/>
      <c r="BI230" s="116"/>
      <c r="BJ230" s="116"/>
      <c r="BK230" s="117"/>
    </row>
    <row r="231" spans="1:63" s="3" customFormat="1">
      <c r="A231" s="1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c r="AE231" s="16"/>
      <c r="AF231" s="16"/>
      <c r="AG231" s="16"/>
      <c r="AH231" s="16"/>
      <c r="AI231" s="16"/>
      <c r="AJ231" s="16"/>
      <c r="AK231" s="16"/>
      <c r="AL231" s="16"/>
      <c r="AM231" s="16"/>
      <c r="AN231" s="16"/>
      <c r="AO231" s="16"/>
      <c r="AP231" s="16"/>
      <c r="AQ231" s="16"/>
      <c r="AR231" s="16"/>
      <c r="AS231" s="16"/>
      <c r="AT231" s="116"/>
      <c r="AU231" s="116"/>
      <c r="AV231" s="116"/>
      <c r="AW231" s="116"/>
      <c r="AX231" s="116"/>
      <c r="AY231" s="116"/>
      <c r="AZ231" s="116"/>
      <c r="BA231" s="116"/>
      <c r="BB231" s="116"/>
      <c r="BC231" s="116"/>
      <c r="BD231" s="116"/>
      <c r="BE231" s="116"/>
      <c r="BF231" s="116"/>
      <c r="BG231" s="116"/>
      <c r="BH231" s="116"/>
      <c r="BI231" s="116"/>
      <c r="BJ231" s="116"/>
      <c r="BK231" s="117"/>
    </row>
    <row r="232" spans="1:63" s="3" customFormat="1">
      <c r="A232" s="1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c r="AE232" s="16"/>
      <c r="AF232" s="16"/>
      <c r="AG232" s="16"/>
      <c r="AH232" s="16"/>
      <c r="AI232" s="16"/>
      <c r="AJ232" s="16"/>
      <c r="AK232" s="16"/>
      <c r="AL232" s="16"/>
      <c r="AM232" s="16"/>
      <c r="AN232" s="16"/>
      <c r="AO232" s="16"/>
      <c r="AP232" s="16"/>
      <c r="AQ232" s="16"/>
      <c r="AR232" s="16"/>
      <c r="AS232" s="16"/>
      <c r="AT232" s="116"/>
      <c r="AU232" s="116"/>
      <c r="AV232" s="116"/>
      <c r="AW232" s="116"/>
      <c r="AX232" s="116"/>
      <c r="AY232" s="116"/>
      <c r="AZ232" s="116"/>
      <c r="BA232" s="116"/>
      <c r="BB232" s="116"/>
      <c r="BC232" s="116"/>
      <c r="BD232" s="116"/>
      <c r="BE232" s="116"/>
      <c r="BF232" s="116"/>
      <c r="BG232" s="116"/>
      <c r="BH232" s="116"/>
      <c r="BI232" s="116"/>
      <c r="BJ232" s="116"/>
      <c r="BK232" s="117"/>
    </row>
    <row r="233" spans="1:63" s="3" customFormat="1">
      <c r="A233" s="1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c r="AE233" s="16"/>
      <c r="AF233" s="16"/>
      <c r="AG233" s="16"/>
      <c r="AH233" s="16"/>
      <c r="AI233" s="16"/>
      <c r="AJ233" s="16"/>
      <c r="AK233" s="16"/>
      <c r="AL233" s="16"/>
      <c r="AM233" s="16"/>
      <c r="AN233" s="16"/>
      <c r="AO233" s="16"/>
      <c r="AP233" s="16"/>
      <c r="AQ233" s="16"/>
      <c r="AR233" s="16"/>
      <c r="AS233" s="16"/>
      <c r="AT233" s="116"/>
      <c r="AU233" s="116"/>
      <c r="AV233" s="116"/>
      <c r="AW233" s="116"/>
      <c r="AX233" s="116"/>
      <c r="AY233" s="116"/>
      <c r="AZ233" s="116"/>
      <c r="BA233" s="116"/>
      <c r="BB233" s="116"/>
      <c r="BC233" s="116"/>
      <c r="BD233" s="116"/>
      <c r="BE233" s="116"/>
      <c r="BF233" s="116"/>
      <c r="BG233" s="116"/>
      <c r="BH233" s="116"/>
      <c r="BI233" s="116"/>
      <c r="BJ233" s="116"/>
      <c r="BK233" s="117"/>
    </row>
    <row r="234" spans="1:63" s="3" customFormat="1">
      <c r="A234" s="1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c r="AE234" s="16"/>
      <c r="AF234" s="16"/>
      <c r="AG234" s="16"/>
      <c r="AH234" s="16"/>
      <c r="AI234" s="16"/>
      <c r="AJ234" s="16"/>
      <c r="AK234" s="16"/>
      <c r="AL234" s="16"/>
      <c r="AM234" s="16"/>
      <c r="AN234" s="16"/>
      <c r="AO234" s="16"/>
      <c r="AP234" s="16"/>
      <c r="AQ234" s="16"/>
      <c r="AR234" s="16"/>
      <c r="AS234" s="16"/>
      <c r="AT234" s="116"/>
      <c r="AU234" s="116"/>
      <c r="AV234" s="116"/>
      <c r="AW234" s="116"/>
      <c r="AX234" s="116"/>
      <c r="AY234" s="116"/>
      <c r="AZ234" s="116"/>
      <c r="BA234" s="116"/>
      <c r="BB234" s="116"/>
      <c r="BC234" s="116"/>
      <c r="BD234" s="116"/>
      <c r="BE234" s="116"/>
      <c r="BF234" s="116"/>
      <c r="BG234" s="116"/>
      <c r="BH234" s="116"/>
      <c r="BI234" s="116"/>
      <c r="BJ234" s="116"/>
      <c r="BK234" s="117"/>
    </row>
    <row r="235" spans="1:63" s="3" customFormat="1">
      <c r="A235" s="1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c r="AE235" s="16"/>
      <c r="AF235" s="16"/>
      <c r="AG235" s="16"/>
      <c r="AH235" s="16"/>
      <c r="AI235" s="16"/>
      <c r="AJ235" s="16"/>
      <c r="AK235" s="16"/>
      <c r="AL235" s="16"/>
      <c r="AM235" s="16"/>
      <c r="AN235" s="16"/>
      <c r="AO235" s="16"/>
      <c r="AP235" s="16"/>
      <c r="AQ235" s="16"/>
      <c r="AR235" s="16"/>
      <c r="AS235" s="16"/>
      <c r="AT235" s="116"/>
      <c r="AU235" s="116"/>
      <c r="AV235" s="116"/>
      <c r="AW235" s="116"/>
      <c r="AX235" s="116"/>
      <c r="AY235" s="116"/>
      <c r="AZ235" s="116"/>
      <c r="BA235" s="116"/>
      <c r="BB235" s="116"/>
      <c r="BC235" s="116"/>
      <c r="BD235" s="116"/>
      <c r="BE235" s="116"/>
      <c r="BF235" s="116"/>
      <c r="BG235" s="116"/>
      <c r="BH235" s="116"/>
      <c r="BI235" s="116"/>
      <c r="BJ235" s="116"/>
      <c r="BK235" s="117"/>
    </row>
    <row r="236" spans="1:63" s="3" customFormat="1">
      <c r="A236" s="1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c r="AE236" s="16"/>
      <c r="AF236" s="16"/>
      <c r="AG236" s="16"/>
      <c r="AH236" s="16"/>
      <c r="AI236" s="16"/>
      <c r="AJ236" s="16"/>
      <c r="AK236" s="16"/>
      <c r="AL236" s="16"/>
      <c r="AM236" s="16"/>
      <c r="AN236" s="16"/>
      <c r="AO236" s="16"/>
      <c r="AP236" s="16"/>
      <c r="AQ236" s="16"/>
      <c r="AR236" s="16"/>
      <c r="AS236" s="16"/>
      <c r="AT236" s="116"/>
      <c r="AU236" s="116"/>
      <c r="AV236" s="116"/>
      <c r="AW236" s="116"/>
      <c r="AX236" s="116"/>
      <c r="AY236" s="116"/>
      <c r="AZ236" s="116"/>
      <c r="BA236" s="116"/>
      <c r="BB236" s="116"/>
      <c r="BC236" s="116"/>
      <c r="BD236" s="116"/>
      <c r="BE236" s="116"/>
      <c r="BF236" s="116"/>
      <c r="BG236" s="116"/>
      <c r="BH236" s="116"/>
      <c r="BI236" s="116"/>
      <c r="BJ236" s="116"/>
      <c r="BK236" s="117"/>
    </row>
    <row r="237" spans="1:63" s="3" customFormat="1">
      <c r="A237" s="1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c r="AE237" s="16"/>
      <c r="AF237" s="16"/>
      <c r="AG237" s="16"/>
      <c r="AH237" s="16"/>
      <c r="AI237" s="16"/>
      <c r="AJ237" s="16"/>
      <c r="AK237" s="16"/>
      <c r="AL237" s="16"/>
      <c r="AM237" s="16"/>
      <c r="AN237" s="16"/>
      <c r="AO237" s="16"/>
      <c r="AP237" s="16"/>
      <c r="AQ237" s="16"/>
      <c r="AR237" s="16"/>
      <c r="AS237" s="16"/>
      <c r="AT237" s="116"/>
      <c r="AU237" s="116"/>
      <c r="AV237" s="116"/>
      <c r="AW237" s="116"/>
      <c r="AX237" s="116"/>
      <c r="AY237" s="116"/>
      <c r="AZ237" s="116"/>
      <c r="BA237" s="116"/>
      <c r="BB237" s="116"/>
      <c r="BC237" s="116"/>
      <c r="BD237" s="116"/>
      <c r="BE237" s="116"/>
      <c r="BF237" s="116"/>
      <c r="BG237" s="116"/>
      <c r="BH237" s="116"/>
      <c r="BI237" s="116"/>
      <c r="BJ237" s="116"/>
      <c r="BK237" s="117"/>
    </row>
    <row r="238" spans="1:63" s="3" customFormat="1">
      <c r="A238" s="1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c r="AE238" s="16"/>
      <c r="AF238" s="16"/>
      <c r="AG238" s="16"/>
      <c r="AH238" s="16"/>
      <c r="AI238" s="16"/>
      <c r="AJ238" s="16"/>
      <c r="AK238" s="16"/>
      <c r="AL238" s="16"/>
      <c r="AM238" s="16"/>
      <c r="AN238" s="16"/>
      <c r="AO238" s="16"/>
      <c r="AP238" s="16"/>
      <c r="AQ238" s="16"/>
      <c r="AR238" s="16"/>
      <c r="AS238" s="16"/>
      <c r="AT238" s="116"/>
      <c r="AU238" s="116"/>
      <c r="AV238" s="116"/>
      <c r="AW238" s="116"/>
      <c r="AX238" s="116"/>
      <c r="AY238" s="116"/>
      <c r="AZ238" s="116"/>
      <c r="BA238" s="116"/>
      <c r="BB238" s="116"/>
      <c r="BC238" s="116"/>
      <c r="BD238" s="116"/>
      <c r="BE238" s="116"/>
      <c r="BF238" s="116"/>
      <c r="BG238" s="116"/>
      <c r="BH238" s="116"/>
      <c r="BI238" s="116"/>
      <c r="BJ238" s="116"/>
      <c r="BK238" s="117"/>
    </row>
    <row r="239" spans="1:63" s="3" customFormat="1">
      <c r="A239" s="1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c r="AE239" s="16"/>
      <c r="AF239" s="16"/>
      <c r="AG239" s="16"/>
      <c r="AH239" s="16"/>
      <c r="AI239" s="16"/>
      <c r="AJ239" s="16"/>
      <c r="AK239" s="16"/>
      <c r="AL239" s="16"/>
      <c r="AM239" s="16"/>
      <c r="AN239" s="16"/>
      <c r="AO239" s="16"/>
      <c r="AP239" s="16"/>
      <c r="AQ239" s="16"/>
      <c r="AR239" s="16"/>
      <c r="AS239" s="16"/>
      <c r="AT239" s="116"/>
      <c r="AU239" s="116"/>
      <c r="AV239" s="116"/>
      <c r="AW239" s="116"/>
      <c r="AX239" s="116"/>
      <c r="AY239" s="116"/>
      <c r="AZ239" s="116"/>
      <c r="BA239" s="116"/>
      <c r="BB239" s="116"/>
      <c r="BC239" s="116"/>
      <c r="BD239" s="116"/>
      <c r="BE239" s="116"/>
      <c r="BF239" s="116"/>
      <c r="BG239" s="116"/>
      <c r="BH239" s="116"/>
      <c r="BI239" s="116"/>
      <c r="BJ239" s="116"/>
      <c r="BK239" s="117"/>
    </row>
    <row r="240" spans="1:63" s="3" customFormat="1">
      <c r="A240" s="1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c r="AE240" s="16"/>
      <c r="AF240" s="16"/>
      <c r="AG240" s="16"/>
      <c r="AH240" s="16"/>
      <c r="AI240" s="16"/>
      <c r="AJ240" s="16"/>
      <c r="AK240" s="16"/>
      <c r="AL240" s="16"/>
      <c r="AM240" s="16"/>
      <c r="AN240" s="16"/>
      <c r="AO240" s="16"/>
      <c r="AP240" s="16"/>
      <c r="AQ240" s="16"/>
      <c r="AR240" s="16"/>
      <c r="AS240" s="16"/>
      <c r="AT240" s="116"/>
      <c r="AU240" s="116"/>
      <c r="AV240" s="116"/>
      <c r="AW240" s="116"/>
      <c r="AX240" s="116"/>
      <c r="AY240" s="116"/>
      <c r="AZ240" s="116"/>
      <c r="BA240" s="116"/>
      <c r="BB240" s="116"/>
      <c r="BC240" s="116"/>
      <c r="BD240" s="116"/>
      <c r="BE240" s="116"/>
      <c r="BF240" s="116"/>
      <c r="BG240" s="116"/>
      <c r="BH240" s="116"/>
      <c r="BI240" s="116"/>
      <c r="BJ240" s="116"/>
      <c r="BK240" s="117"/>
    </row>
    <row r="241" spans="1:63" s="3" customFormat="1">
      <c r="A241" s="1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c r="AE241" s="16"/>
      <c r="AF241" s="16"/>
      <c r="AG241" s="16"/>
      <c r="AH241" s="16"/>
      <c r="AI241" s="16"/>
      <c r="AJ241" s="16"/>
      <c r="AK241" s="16"/>
      <c r="AL241" s="16"/>
      <c r="AM241" s="16"/>
      <c r="AN241" s="16"/>
      <c r="AO241" s="16"/>
      <c r="AP241" s="16"/>
      <c r="AQ241" s="16"/>
      <c r="AR241" s="16"/>
      <c r="AS241" s="16"/>
      <c r="AT241" s="116"/>
      <c r="AU241" s="116"/>
      <c r="AV241" s="116"/>
      <c r="AW241" s="116"/>
      <c r="AX241" s="116"/>
      <c r="AY241" s="116"/>
      <c r="AZ241" s="116"/>
      <c r="BA241" s="116"/>
      <c r="BB241" s="116"/>
      <c r="BC241" s="116"/>
      <c r="BD241" s="116"/>
      <c r="BE241" s="116"/>
      <c r="BF241" s="116"/>
      <c r="BG241" s="116"/>
      <c r="BH241" s="116"/>
      <c r="BI241" s="116"/>
      <c r="BJ241" s="116"/>
      <c r="BK241" s="117"/>
    </row>
    <row r="242" spans="1:63" s="3" customFormat="1">
      <c r="A242" s="1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c r="AE242" s="16"/>
      <c r="AF242" s="16"/>
      <c r="AG242" s="16"/>
      <c r="AH242" s="16"/>
      <c r="AI242" s="16"/>
      <c r="AJ242" s="16"/>
      <c r="AK242" s="16"/>
      <c r="AL242" s="16"/>
      <c r="AM242" s="16"/>
      <c r="AN242" s="16"/>
      <c r="AO242" s="16"/>
      <c r="AP242" s="16"/>
      <c r="AQ242" s="16"/>
      <c r="AR242" s="16"/>
      <c r="AS242" s="16"/>
      <c r="AT242" s="116"/>
      <c r="AU242" s="116"/>
      <c r="AV242" s="116"/>
      <c r="AW242" s="116"/>
      <c r="AX242" s="116"/>
      <c r="AY242" s="116"/>
      <c r="AZ242" s="116"/>
      <c r="BA242" s="116"/>
      <c r="BB242" s="116"/>
      <c r="BC242" s="116"/>
      <c r="BD242" s="116"/>
      <c r="BE242" s="116"/>
      <c r="BF242" s="116"/>
      <c r="BG242" s="116"/>
      <c r="BH242" s="116"/>
      <c r="BI242" s="116"/>
      <c r="BJ242" s="116"/>
      <c r="BK242" s="117"/>
    </row>
    <row r="243" spans="1:63" s="3" customFormat="1">
      <c r="A243" s="1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c r="AE243" s="16"/>
      <c r="AF243" s="16"/>
      <c r="AG243" s="16"/>
      <c r="AH243" s="16"/>
      <c r="AI243" s="16"/>
      <c r="AJ243" s="16"/>
      <c r="AK243" s="16"/>
      <c r="AL243" s="16"/>
      <c r="AM243" s="16"/>
      <c r="AN243" s="16"/>
      <c r="AO243" s="16"/>
      <c r="AP243" s="16"/>
      <c r="AQ243" s="16"/>
      <c r="AR243" s="16"/>
      <c r="AS243" s="16"/>
      <c r="AT243" s="116"/>
      <c r="AU243" s="116"/>
      <c r="AV243" s="116"/>
      <c r="AW243" s="116"/>
      <c r="AX243" s="116"/>
      <c r="AY243" s="116"/>
      <c r="AZ243" s="116"/>
      <c r="BA243" s="116"/>
      <c r="BB243" s="116"/>
      <c r="BC243" s="116"/>
      <c r="BD243" s="116"/>
      <c r="BE243" s="116"/>
      <c r="BF243" s="116"/>
      <c r="BG243" s="116"/>
      <c r="BH243" s="116"/>
      <c r="BI243" s="116"/>
      <c r="BJ243" s="116"/>
      <c r="BK243" s="117"/>
    </row>
    <row r="244" spans="1:63" s="3" customFormat="1">
      <c r="A244" s="1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c r="AE244" s="16"/>
      <c r="AF244" s="16"/>
      <c r="AG244" s="16"/>
      <c r="AH244" s="16"/>
      <c r="AI244" s="16"/>
      <c r="AJ244" s="16"/>
      <c r="AK244" s="16"/>
      <c r="AL244" s="16"/>
      <c r="AM244" s="16"/>
      <c r="AN244" s="16"/>
      <c r="AO244" s="16"/>
      <c r="AP244" s="16"/>
      <c r="AQ244" s="16"/>
      <c r="AR244" s="16"/>
      <c r="AS244" s="16"/>
      <c r="AT244" s="116"/>
      <c r="AU244" s="116"/>
      <c r="AV244" s="116"/>
      <c r="AW244" s="116"/>
      <c r="AX244" s="116"/>
      <c r="AY244" s="116"/>
      <c r="AZ244" s="116"/>
      <c r="BA244" s="116"/>
      <c r="BB244" s="116"/>
      <c r="BC244" s="116"/>
      <c r="BD244" s="116"/>
      <c r="BE244" s="116"/>
      <c r="BF244" s="116"/>
      <c r="BG244" s="116"/>
      <c r="BH244" s="116"/>
      <c r="BI244" s="116"/>
      <c r="BJ244" s="116"/>
      <c r="BK244" s="117"/>
    </row>
    <row r="245" spans="1:63" s="3" customFormat="1">
      <c r="A245" s="1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c r="AE245" s="16"/>
      <c r="AF245" s="16"/>
      <c r="AG245" s="16"/>
      <c r="AH245" s="16"/>
      <c r="AI245" s="16"/>
      <c r="AJ245" s="16"/>
      <c r="AK245" s="16"/>
      <c r="AL245" s="16"/>
      <c r="AM245" s="16"/>
      <c r="AN245" s="16"/>
      <c r="AO245" s="16"/>
      <c r="AP245" s="16"/>
      <c r="AQ245" s="16"/>
      <c r="AR245" s="16"/>
      <c r="AS245" s="16"/>
      <c r="AT245" s="116"/>
      <c r="AU245" s="116"/>
      <c r="AV245" s="116"/>
      <c r="AW245" s="116"/>
      <c r="AX245" s="116"/>
      <c r="AY245" s="116"/>
      <c r="AZ245" s="116"/>
      <c r="BA245" s="116"/>
      <c r="BB245" s="116"/>
      <c r="BC245" s="116"/>
      <c r="BD245" s="116"/>
      <c r="BE245" s="116"/>
      <c r="BF245" s="116"/>
      <c r="BG245" s="116"/>
      <c r="BH245" s="116"/>
      <c r="BI245" s="116"/>
      <c r="BJ245" s="116"/>
      <c r="BK245" s="117"/>
    </row>
    <row r="246" spans="1:63" s="3" customFormat="1">
      <c r="A246" s="1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c r="AE246" s="16"/>
      <c r="AF246" s="16"/>
      <c r="AG246" s="16"/>
      <c r="AH246" s="16"/>
      <c r="AI246" s="16"/>
      <c r="AJ246" s="16"/>
      <c r="AK246" s="16"/>
      <c r="AL246" s="16"/>
      <c r="AM246" s="16"/>
      <c r="AN246" s="16"/>
      <c r="AO246" s="16"/>
      <c r="AP246" s="16"/>
      <c r="AQ246" s="16"/>
      <c r="AR246" s="16"/>
      <c r="AS246" s="16"/>
      <c r="AT246" s="116"/>
      <c r="AU246" s="116"/>
      <c r="AV246" s="116"/>
      <c r="AW246" s="116"/>
      <c r="AX246" s="116"/>
      <c r="AY246" s="116"/>
      <c r="AZ246" s="116"/>
      <c r="BA246" s="116"/>
      <c r="BB246" s="116"/>
      <c r="BC246" s="116"/>
      <c r="BD246" s="116"/>
      <c r="BE246" s="116"/>
      <c r="BF246" s="116"/>
      <c r="BG246" s="116"/>
      <c r="BH246" s="116"/>
      <c r="BI246" s="116"/>
      <c r="BJ246" s="116"/>
      <c r="BK246" s="117"/>
    </row>
    <row r="247" spans="1:63" s="3" customFormat="1">
      <c r="A247" s="1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c r="AE247" s="16"/>
      <c r="AF247" s="16"/>
      <c r="AG247" s="16"/>
      <c r="AH247" s="16"/>
      <c r="AI247" s="16"/>
      <c r="AJ247" s="16"/>
      <c r="AK247" s="16"/>
      <c r="AL247" s="16"/>
      <c r="AM247" s="16"/>
      <c r="AN247" s="16"/>
      <c r="AO247" s="16"/>
      <c r="AP247" s="16"/>
      <c r="AQ247" s="16"/>
      <c r="AR247" s="16"/>
      <c r="AS247" s="16"/>
      <c r="AT247" s="116"/>
      <c r="AU247" s="116"/>
      <c r="AV247" s="116"/>
      <c r="AW247" s="116"/>
      <c r="AX247" s="116"/>
      <c r="AY247" s="116"/>
      <c r="AZ247" s="116"/>
      <c r="BA247" s="116"/>
      <c r="BB247" s="116"/>
      <c r="BC247" s="116"/>
      <c r="BD247" s="116"/>
      <c r="BE247" s="116"/>
      <c r="BF247" s="116"/>
      <c r="BG247" s="116"/>
      <c r="BH247" s="116"/>
      <c r="BI247" s="116"/>
      <c r="BJ247" s="116"/>
      <c r="BK247" s="117"/>
    </row>
    <row r="248" spans="1:63" s="3" customFormat="1">
      <c r="A248" s="1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c r="AE248" s="16"/>
      <c r="AF248" s="16"/>
      <c r="AG248" s="16"/>
      <c r="AH248" s="16"/>
      <c r="AI248" s="16"/>
      <c r="AJ248" s="16"/>
      <c r="AK248" s="16"/>
      <c r="AL248" s="16"/>
      <c r="AM248" s="16"/>
      <c r="AN248" s="16"/>
      <c r="AO248" s="16"/>
      <c r="AP248" s="16"/>
      <c r="AQ248" s="16"/>
      <c r="AR248" s="16"/>
      <c r="AS248" s="16"/>
      <c r="AT248" s="116"/>
      <c r="AU248" s="116"/>
      <c r="AV248" s="116"/>
      <c r="AW248" s="116"/>
      <c r="AX248" s="116"/>
      <c r="AY248" s="116"/>
      <c r="AZ248" s="116"/>
      <c r="BA248" s="116"/>
      <c r="BB248" s="116"/>
      <c r="BC248" s="116"/>
      <c r="BD248" s="116"/>
      <c r="BE248" s="116"/>
      <c r="BF248" s="116"/>
      <c r="BG248" s="116"/>
      <c r="BH248" s="116"/>
      <c r="BI248" s="116"/>
      <c r="BJ248" s="116"/>
      <c r="BK248" s="117"/>
    </row>
    <row r="249" spans="1:63" s="3" customFormat="1">
      <c r="A249" s="1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c r="AE249" s="16"/>
      <c r="AF249" s="16"/>
      <c r="AG249" s="16"/>
      <c r="AH249" s="16"/>
      <c r="AI249" s="16"/>
      <c r="AJ249" s="16"/>
      <c r="AK249" s="16"/>
      <c r="AL249" s="16"/>
      <c r="AM249" s="16"/>
      <c r="AN249" s="16"/>
      <c r="AO249" s="16"/>
      <c r="AP249" s="16"/>
      <c r="AQ249" s="16"/>
      <c r="AR249" s="16"/>
      <c r="AS249" s="16"/>
      <c r="AT249" s="116"/>
      <c r="AU249" s="116"/>
      <c r="AV249" s="116"/>
      <c r="AW249" s="116"/>
      <c r="AX249" s="116"/>
      <c r="AY249" s="116"/>
      <c r="AZ249" s="116"/>
      <c r="BA249" s="116"/>
      <c r="BB249" s="116"/>
      <c r="BC249" s="116"/>
      <c r="BD249" s="116"/>
      <c r="BE249" s="116"/>
      <c r="BF249" s="116"/>
      <c r="BG249" s="116"/>
      <c r="BH249" s="116"/>
      <c r="BI249" s="116"/>
      <c r="BJ249" s="116"/>
      <c r="BK249" s="117"/>
    </row>
    <row r="250" spans="1:63" s="3" customFormat="1">
      <c r="A250" s="1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c r="AE250" s="16"/>
      <c r="AF250" s="16"/>
      <c r="AG250" s="16"/>
      <c r="AH250" s="16"/>
      <c r="AI250" s="16"/>
      <c r="AJ250" s="16"/>
      <c r="AK250" s="16"/>
      <c r="AL250" s="16"/>
      <c r="AM250" s="16"/>
      <c r="AN250" s="16"/>
      <c r="AO250" s="16"/>
      <c r="AP250" s="16"/>
      <c r="AQ250" s="16"/>
      <c r="AR250" s="16"/>
      <c r="AS250" s="16"/>
      <c r="AT250" s="116"/>
      <c r="AU250" s="116"/>
      <c r="AV250" s="116"/>
      <c r="AW250" s="116"/>
      <c r="AX250" s="116"/>
      <c r="AY250" s="116"/>
      <c r="AZ250" s="116"/>
      <c r="BA250" s="116"/>
      <c r="BB250" s="116"/>
      <c r="BC250" s="116"/>
      <c r="BD250" s="116"/>
      <c r="BE250" s="116"/>
      <c r="BF250" s="116"/>
      <c r="BG250" s="116"/>
      <c r="BH250" s="116"/>
      <c r="BI250" s="116"/>
      <c r="BJ250" s="116"/>
      <c r="BK250" s="117"/>
    </row>
    <row r="251" spans="1:63" s="3" customFormat="1">
      <c r="A251" s="1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c r="AE251" s="16"/>
      <c r="AF251" s="16"/>
      <c r="AG251" s="16"/>
      <c r="AH251" s="16"/>
      <c r="AI251" s="16"/>
      <c r="AJ251" s="16"/>
      <c r="AK251" s="16"/>
      <c r="AL251" s="16"/>
      <c r="AM251" s="16"/>
      <c r="AN251" s="16"/>
      <c r="AO251" s="16"/>
      <c r="AP251" s="16"/>
      <c r="AQ251" s="16"/>
      <c r="AR251" s="16"/>
      <c r="AS251" s="16"/>
      <c r="AT251" s="116"/>
      <c r="AU251" s="116"/>
      <c r="AV251" s="116"/>
      <c r="AW251" s="116"/>
      <c r="AX251" s="116"/>
      <c r="AY251" s="116"/>
      <c r="AZ251" s="116"/>
      <c r="BA251" s="116"/>
      <c r="BB251" s="116"/>
      <c r="BC251" s="116"/>
      <c r="BD251" s="116"/>
      <c r="BE251" s="116"/>
      <c r="BF251" s="116"/>
      <c r="BG251" s="116"/>
      <c r="BH251" s="116"/>
      <c r="BI251" s="116"/>
      <c r="BJ251" s="116"/>
      <c r="BK251" s="117"/>
    </row>
    <row r="252" spans="1:63" s="3" customFormat="1">
      <c r="A252" s="1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c r="AE252" s="16"/>
      <c r="AF252" s="16"/>
      <c r="AG252" s="16"/>
      <c r="AH252" s="16"/>
      <c r="AI252" s="16"/>
      <c r="AJ252" s="16"/>
      <c r="AK252" s="16"/>
      <c r="AL252" s="16"/>
      <c r="AM252" s="16"/>
      <c r="AN252" s="16"/>
      <c r="AO252" s="16"/>
      <c r="AP252" s="16"/>
      <c r="AQ252" s="16"/>
      <c r="AR252" s="16"/>
      <c r="AS252" s="16"/>
      <c r="AT252" s="116"/>
      <c r="AU252" s="116"/>
      <c r="AV252" s="116"/>
      <c r="AW252" s="116"/>
      <c r="AX252" s="116"/>
      <c r="AY252" s="116"/>
      <c r="AZ252" s="116"/>
      <c r="BA252" s="116"/>
      <c r="BB252" s="116"/>
      <c r="BC252" s="116"/>
      <c r="BD252" s="116"/>
      <c r="BE252" s="116"/>
      <c r="BF252" s="116"/>
      <c r="BG252" s="116"/>
      <c r="BH252" s="116"/>
      <c r="BI252" s="116"/>
      <c r="BJ252" s="116"/>
      <c r="BK252" s="117"/>
    </row>
    <row r="253" spans="1:63" s="3" customFormat="1">
      <c r="A253" s="1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c r="AE253" s="16"/>
      <c r="AF253" s="16"/>
      <c r="AG253" s="16"/>
      <c r="AH253" s="16"/>
      <c r="AI253" s="16"/>
      <c r="AJ253" s="16"/>
      <c r="AK253" s="16"/>
      <c r="AL253" s="16"/>
      <c r="AM253" s="16"/>
      <c r="AN253" s="16"/>
      <c r="AO253" s="16"/>
      <c r="AP253" s="16"/>
      <c r="AQ253" s="16"/>
      <c r="AR253" s="16"/>
      <c r="AS253" s="16"/>
      <c r="AT253" s="116"/>
      <c r="AU253" s="116"/>
      <c r="AV253" s="116"/>
      <c r="AW253" s="116"/>
      <c r="AX253" s="116"/>
      <c r="AY253" s="116"/>
      <c r="AZ253" s="116"/>
      <c r="BA253" s="116"/>
      <c r="BB253" s="116"/>
      <c r="BC253" s="116"/>
      <c r="BD253" s="116"/>
      <c r="BE253" s="116"/>
      <c r="BF253" s="116"/>
      <c r="BG253" s="116"/>
      <c r="BH253" s="116"/>
      <c r="BI253" s="116"/>
      <c r="BJ253" s="116"/>
      <c r="BK253" s="117"/>
    </row>
    <row r="254" spans="1:63" s="3" customFormat="1">
      <c r="A254" s="1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c r="AE254" s="16"/>
      <c r="AF254" s="16"/>
      <c r="AG254" s="16"/>
      <c r="AH254" s="16"/>
      <c r="AI254" s="16"/>
      <c r="AJ254" s="16"/>
      <c r="AK254" s="16"/>
      <c r="AL254" s="16"/>
      <c r="AM254" s="16"/>
      <c r="AN254" s="16"/>
      <c r="AO254" s="16"/>
      <c r="AP254" s="16"/>
      <c r="AQ254" s="16"/>
      <c r="AR254" s="16"/>
      <c r="AS254" s="16"/>
      <c r="AT254" s="116"/>
      <c r="AU254" s="116"/>
      <c r="AV254" s="116"/>
      <c r="AW254" s="116"/>
      <c r="AX254" s="116"/>
      <c r="AY254" s="116"/>
      <c r="AZ254" s="116"/>
      <c r="BA254" s="116"/>
      <c r="BB254" s="116"/>
      <c r="BC254" s="116"/>
      <c r="BD254" s="116"/>
      <c r="BE254" s="116"/>
      <c r="BF254" s="116"/>
      <c r="BG254" s="116"/>
      <c r="BH254" s="116"/>
      <c r="BI254" s="116"/>
      <c r="BJ254" s="116"/>
      <c r="BK254" s="117"/>
    </row>
    <row r="255" spans="1:63" s="3" customFormat="1">
      <c r="A255" s="1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c r="AE255" s="16"/>
      <c r="AF255" s="16"/>
      <c r="AG255" s="16"/>
      <c r="AH255" s="16"/>
      <c r="AI255" s="16"/>
      <c r="AJ255" s="16"/>
      <c r="AK255" s="16"/>
      <c r="AL255" s="16"/>
      <c r="AM255" s="16"/>
      <c r="AN255" s="16"/>
      <c r="AO255" s="16"/>
      <c r="AP255" s="16"/>
      <c r="AQ255" s="16"/>
      <c r="AR255" s="16"/>
      <c r="AS255" s="16"/>
      <c r="AT255" s="116"/>
      <c r="AU255" s="116"/>
      <c r="AV255" s="116"/>
      <c r="AW255" s="116"/>
      <c r="AX255" s="116"/>
      <c r="AY255" s="116"/>
      <c r="AZ255" s="116"/>
      <c r="BA255" s="116"/>
      <c r="BB255" s="116"/>
      <c r="BC255" s="116"/>
      <c r="BD255" s="116"/>
      <c r="BE255" s="116"/>
      <c r="BF255" s="116"/>
      <c r="BG255" s="116"/>
      <c r="BH255" s="116"/>
      <c r="BI255" s="116"/>
      <c r="BJ255" s="116"/>
      <c r="BK255" s="117"/>
    </row>
    <row r="256" spans="1:63" s="3" customFormat="1" ht="13.8">
      <c r="A256" s="116"/>
      <c r="B256" s="16"/>
      <c r="C256" s="16"/>
      <c r="D256" s="125"/>
      <c r="E256" s="125"/>
      <c r="F256" s="125"/>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L256" s="16"/>
      <c r="AM256" s="16"/>
      <c r="AN256" s="16"/>
      <c r="AO256" s="16"/>
      <c r="AP256" s="16"/>
      <c r="AQ256" s="16"/>
      <c r="AR256" s="16"/>
      <c r="AS256" s="16"/>
      <c r="AT256" s="116"/>
      <c r="AU256" s="116"/>
      <c r="AV256" s="116"/>
      <c r="AW256" s="116"/>
      <c r="AX256" s="116"/>
      <c r="AY256" s="116"/>
      <c r="AZ256" s="116"/>
      <c r="BA256" s="116"/>
      <c r="BB256" s="116"/>
      <c r="BC256" s="116"/>
      <c r="BD256" s="116"/>
      <c r="BE256" s="116"/>
      <c r="BF256" s="116"/>
      <c r="BG256" s="116"/>
      <c r="BH256" s="116"/>
      <c r="BI256" s="116"/>
      <c r="BJ256" s="116"/>
      <c r="BK256" s="117"/>
    </row>
    <row r="257" spans="1:63" s="3" customFormat="1" ht="13.8">
      <c r="A257" s="116"/>
      <c r="B257" s="16"/>
      <c r="C257" s="16"/>
      <c r="D257" s="652"/>
      <c r="E257" s="652"/>
      <c r="F257" s="653"/>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c r="AE257" s="16"/>
      <c r="AF257" s="16"/>
      <c r="AG257" s="16"/>
      <c r="AH257" s="16"/>
      <c r="AI257" s="16"/>
      <c r="AJ257" s="16"/>
      <c r="AK257" s="16"/>
      <c r="AL257" s="16"/>
      <c r="AM257" s="16"/>
      <c r="AN257" s="16"/>
      <c r="AO257" s="16"/>
      <c r="AP257" s="16"/>
      <c r="AQ257" s="16"/>
      <c r="AR257" s="16"/>
      <c r="AS257" s="16"/>
      <c r="AT257" s="116"/>
      <c r="AU257" s="116"/>
      <c r="AV257" s="116"/>
      <c r="AW257" s="116"/>
      <c r="AX257" s="116"/>
      <c r="AY257" s="116"/>
      <c r="AZ257" s="116"/>
      <c r="BA257" s="116"/>
      <c r="BB257" s="116"/>
      <c r="BC257" s="116"/>
      <c r="BD257" s="116"/>
      <c r="BE257" s="116"/>
      <c r="BF257" s="116"/>
      <c r="BG257" s="116"/>
      <c r="BH257" s="116"/>
      <c r="BI257" s="116"/>
      <c r="BJ257" s="116"/>
      <c r="BK257" s="117"/>
    </row>
    <row r="258" spans="1:63" s="3" customFormat="1">
      <c r="A258" s="1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c r="AE258" s="16"/>
      <c r="AF258" s="16"/>
      <c r="AG258" s="16"/>
      <c r="AH258" s="16"/>
      <c r="AI258" s="16"/>
      <c r="AJ258" s="16"/>
      <c r="AK258" s="16"/>
      <c r="AL258" s="16"/>
      <c r="AM258" s="16"/>
      <c r="AN258" s="16"/>
      <c r="AO258" s="16"/>
      <c r="AP258" s="16"/>
      <c r="AQ258" s="16"/>
      <c r="AR258" s="16"/>
      <c r="AS258" s="16"/>
      <c r="AT258" s="116"/>
      <c r="AU258" s="116"/>
      <c r="AV258" s="116"/>
      <c r="AW258" s="116"/>
      <c r="AX258" s="116"/>
      <c r="AY258" s="116"/>
      <c r="AZ258" s="116"/>
      <c r="BA258" s="116"/>
      <c r="BB258" s="116"/>
      <c r="BC258" s="116"/>
      <c r="BD258" s="116"/>
      <c r="BE258" s="116"/>
      <c r="BF258" s="116"/>
      <c r="BG258" s="116"/>
      <c r="BH258" s="116"/>
      <c r="BI258" s="116"/>
      <c r="BJ258" s="116"/>
      <c r="BK258" s="117"/>
    </row>
    <row r="259" spans="1:63" s="3" customFormat="1" ht="3" customHeight="1">
      <c r="A259" s="1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c r="AE259" s="16"/>
      <c r="AF259" s="16"/>
      <c r="AG259" s="16"/>
      <c r="AH259" s="16"/>
      <c r="AI259" s="16"/>
      <c r="AJ259" s="16"/>
      <c r="AK259" s="16"/>
      <c r="AL259" s="16"/>
      <c r="AM259" s="16"/>
      <c r="AN259" s="16"/>
      <c r="AO259" s="16"/>
      <c r="AP259" s="16"/>
      <c r="AQ259" s="16"/>
      <c r="AR259" s="16"/>
      <c r="AS259" s="16"/>
      <c r="AT259" s="116"/>
      <c r="AU259" s="116"/>
      <c r="AV259" s="116"/>
      <c r="AW259" s="116"/>
      <c r="AX259" s="116"/>
      <c r="AY259" s="116"/>
      <c r="AZ259" s="116"/>
      <c r="BA259" s="116"/>
      <c r="BB259" s="116"/>
      <c r="BC259" s="116"/>
      <c r="BD259" s="116"/>
      <c r="BE259" s="116"/>
      <c r="BF259" s="116"/>
      <c r="BG259" s="116"/>
      <c r="BH259" s="116"/>
      <c r="BI259" s="116"/>
      <c r="BJ259" s="116"/>
      <c r="BK259" s="117"/>
    </row>
    <row r="260" spans="1:63" s="3" customFormat="1">
      <c r="A260" s="1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c r="AE260" s="16"/>
      <c r="AF260" s="16"/>
      <c r="AG260" s="16"/>
      <c r="AH260" s="16"/>
      <c r="AI260" s="16"/>
      <c r="AJ260" s="16"/>
      <c r="AK260" s="16"/>
      <c r="AL260" s="16"/>
      <c r="AM260" s="16"/>
      <c r="AN260" s="16"/>
      <c r="AO260" s="16"/>
      <c r="AP260" s="16"/>
      <c r="AQ260" s="16"/>
      <c r="AR260" s="16"/>
      <c r="AS260" s="16"/>
      <c r="AT260" s="116"/>
      <c r="AU260" s="116"/>
      <c r="AV260" s="116"/>
      <c r="AW260" s="116"/>
      <c r="AX260" s="116"/>
      <c r="AY260" s="116"/>
      <c r="AZ260" s="116"/>
      <c r="BA260" s="116"/>
      <c r="BB260" s="116"/>
      <c r="BC260" s="116"/>
      <c r="BD260" s="116"/>
      <c r="BE260" s="116"/>
      <c r="BF260" s="116"/>
      <c r="BG260" s="116"/>
      <c r="BH260" s="116"/>
      <c r="BI260" s="116"/>
      <c r="BJ260" s="116"/>
      <c r="BK260" s="117"/>
    </row>
    <row r="261" spans="1:63" s="3" customFormat="1" ht="3" customHeight="1">
      <c r="A261" s="1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c r="AE261" s="16"/>
      <c r="AF261" s="16"/>
      <c r="AG261" s="16"/>
      <c r="AH261" s="16"/>
      <c r="AI261" s="16"/>
      <c r="AJ261" s="16"/>
      <c r="AK261" s="16"/>
      <c r="AL261" s="16"/>
      <c r="AM261" s="16"/>
      <c r="AN261" s="16"/>
      <c r="AO261" s="16"/>
      <c r="AP261" s="16"/>
      <c r="AQ261" s="16"/>
      <c r="AR261" s="16"/>
      <c r="AS261" s="16"/>
      <c r="AT261" s="116"/>
      <c r="AU261" s="116"/>
      <c r="AV261" s="116"/>
      <c r="AW261" s="116"/>
      <c r="AX261" s="116"/>
      <c r="AY261" s="116"/>
      <c r="AZ261" s="116"/>
      <c r="BA261" s="116"/>
      <c r="BB261" s="116"/>
      <c r="BC261" s="116"/>
      <c r="BD261" s="116"/>
      <c r="BE261" s="116"/>
      <c r="BF261" s="116"/>
      <c r="BG261" s="116"/>
      <c r="BH261" s="116"/>
      <c r="BI261" s="116"/>
      <c r="BJ261" s="116"/>
      <c r="BK261" s="117"/>
    </row>
    <row r="262" spans="1:63" s="3" customFormat="1">
      <c r="A262" s="1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c r="AE262" s="16"/>
      <c r="AF262" s="16"/>
      <c r="AG262" s="16"/>
      <c r="AH262" s="16"/>
      <c r="AI262" s="16"/>
      <c r="AJ262" s="16"/>
      <c r="AK262" s="16"/>
      <c r="AL262" s="16"/>
      <c r="AM262" s="16"/>
      <c r="AN262" s="16"/>
      <c r="AO262" s="16"/>
      <c r="AP262" s="16"/>
      <c r="AQ262" s="16"/>
      <c r="AR262" s="16"/>
      <c r="AS262" s="16"/>
      <c r="AT262" s="116"/>
      <c r="AU262" s="116"/>
      <c r="AV262" s="116"/>
      <c r="AW262" s="116"/>
      <c r="AX262" s="116"/>
      <c r="AY262" s="116"/>
      <c r="AZ262" s="116"/>
      <c r="BA262" s="116"/>
      <c r="BB262" s="116"/>
      <c r="BC262" s="116"/>
      <c r="BD262" s="116"/>
      <c r="BE262" s="116"/>
      <c r="BF262" s="116"/>
      <c r="BG262" s="116"/>
      <c r="BH262" s="116"/>
      <c r="BI262" s="116"/>
      <c r="BJ262" s="116"/>
      <c r="BK262" s="117"/>
    </row>
    <row r="263" spans="1:63" s="3" customFormat="1">
      <c r="A263" s="1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c r="AE263" s="16"/>
      <c r="AF263" s="16"/>
      <c r="AG263" s="16"/>
      <c r="AH263" s="16"/>
      <c r="AI263" s="16"/>
      <c r="AJ263" s="16"/>
      <c r="AK263" s="16"/>
      <c r="AL263" s="16"/>
      <c r="AM263" s="16"/>
      <c r="AN263" s="16"/>
      <c r="AO263" s="16"/>
      <c r="AP263" s="16"/>
      <c r="AQ263" s="16"/>
      <c r="AR263" s="16"/>
      <c r="AS263" s="16"/>
      <c r="AT263" s="116"/>
      <c r="AU263" s="116"/>
      <c r="AV263" s="116"/>
      <c r="AW263" s="116"/>
      <c r="AX263" s="116"/>
      <c r="AY263" s="116"/>
      <c r="AZ263" s="116"/>
      <c r="BA263" s="116"/>
      <c r="BB263" s="116"/>
      <c r="BC263" s="116"/>
      <c r="BD263" s="116"/>
      <c r="BE263" s="116"/>
      <c r="BF263" s="116"/>
      <c r="BG263" s="116"/>
      <c r="BH263" s="116"/>
      <c r="BI263" s="116"/>
      <c r="BJ263" s="116"/>
      <c r="BK263" s="117"/>
    </row>
    <row r="264" spans="1:63" s="3" customFormat="1">
      <c r="A264" s="1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c r="AE264" s="16"/>
      <c r="AF264" s="16"/>
      <c r="AG264" s="16"/>
      <c r="AH264" s="16"/>
      <c r="AI264" s="16"/>
      <c r="AJ264" s="16"/>
      <c r="AK264" s="16"/>
      <c r="AL264" s="16"/>
      <c r="AM264" s="16"/>
      <c r="AN264" s="16"/>
      <c r="AO264" s="16"/>
      <c r="AP264" s="16"/>
      <c r="AQ264" s="16"/>
      <c r="AR264" s="16"/>
      <c r="AS264" s="16"/>
      <c r="AT264" s="116"/>
      <c r="AU264" s="116"/>
      <c r="AV264" s="116"/>
      <c r="AW264" s="116"/>
      <c r="AX264" s="116"/>
      <c r="AY264" s="116"/>
      <c r="AZ264" s="116"/>
      <c r="BA264" s="116"/>
      <c r="BB264" s="116"/>
      <c r="BC264" s="116"/>
      <c r="BD264" s="116"/>
      <c r="BE264" s="116"/>
      <c r="BF264" s="116"/>
      <c r="BG264" s="116"/>
      <c r="BH264" s="116"/>
      <c r="BI264" s="116"/>
      <c r="BJ264" s="116"/>
      <c r="BK264" s="117"/>
    </row>
    <row r="265" spans="1:63" s="3" customFormat="1">
      <c r="A265" s="1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c r="AE265" s="16"/>
      <c r="AF265" s="16"/>
      <c r="AG265" s="16"/>
      <c r="AH265" s="16"/>
      <c r="AI265" s="16"/>
      <c r="AJ265" s="16"/>
      <c r="AK265" s="16"/>
      <c r="AL265" s="16"/>
      <c r="AM265" s="16"/>
      <c r="AN265" s="16"/>
      <c r="AO265" s="16"/>
      <c r="AP265" s="16"/>
      <c r="AQ265" s="16"/>
      <c r="AR265" s="16"/>
      <c r="AS265" s="16"/>
      <c r="AT265" s="116"/>
      <c r="AU265" s="116"/>
      <c r="AV265" s="116"/>
      <c r="AW265" s="116"/>
      <c r="AX265" s="116"/>
      <c r="AY265" s="116"/>
      <c r="AZ265" s="116"/>
      <c r="BA265" s="116"/>
      <c r="BB265" s="116"/>
      <c r="BC265" s="116"/>
      <c r="BD265" s="116"/>
      <c r="BE265" s="116"/>
      <c r="BF265" s="116"/>
      <c r="BG265" s="116"/>
      <c r="BH265" s="116"/>
      <c r="BI265" s="116"/>
      <c r="BJ265" s="116"/>
      <c r="BK265" s="117"/>
    </row>
    <row r="266" spans="1:63" s="3" customFormat="1">
      <c r="A266" s="1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16"/>
      <c r="AO266" s="16"/>
      <c r="AP266" s="16"/>
      <c r="AQ266" s="16"/>
      <c r="AR266" s="16"/>
      <c r="AS266" s="16"/>
      <c r="AT266" s="116"/>
      <c r="AU266" s="116"/>
      <c r="AV266" s="116"/>
      <c r="AW266" s="116"/>
      <c r="AX266" s="116"/>
      <c r="AY266" s="116"/>
      <c r="AZ266" s="116"/>
      <c r="BA266" s="116"/>
      <c r="BB266" s="116"/>
      <c r="BC266" s="116"/>
      <c r="BD266" s="116"/>
      <c r="BE266" s="116"/>
      <c r="BF266" s="116"/>
      <c r="BG266" s="116"/>
      <c r="BH266" s="116"/>
      <c r="BI266" s="116"/>
      <c r="BJ266" s="116"/>
      <c r="BK266" s="117"/>
    </row>
    <row r="267" spans="1:63" s="3" customFormat="1">
      <c r="A267" s="1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c r="AE267" s="16"/>
      <c r="AF267" s="16"/>
      <c r="AG267" s="16"/>
      <c r="AH267" s="16"/>
      <c r="AI267" s="16"/>
      <c r="AJ267" s="16"/>
      <c r="AK267" s="16"/>
      <c r="AL267" s="16"/>
      <c r="AM267" s="16"/>
      <c r="AN267" s="16"/>
      <c r="AO267" s="16"/>
      <c r="AP267" s="16"/>
      <c r="AQ267" s="16"/>
      <c r="AR267" s="16"/>
      <c r="AS267" s="16"/>
      <c r="AT267" s="116"/>
      <c r="AU267" s="116"/>
      <c r="AV267" s="116"/>
      <c r="AW267" s="116"/>
      <c r="AX267" s="116"/>
      <c r="AY267" s="116"/>
      <c r="AZ267" s="116"/>
      <c r="BA267" s="116"/>
      <c r="BB267" s="116"/>
      <c r="BC267" s="116"/>
      <c r="BD267" s="116"/>
      <c r="BE267" s="116"/>
      <c r="BF267" s="116"/>
      <c r="BG267" s="116"/>
      <c r="BH267" s="116"/>
      <c r="BI267" s="116"/>
      <c r="BJ267" s="116"/>
      <c r="BK267" s="117"/>
    </row>
    <row r="268" spans="1:63" s="3" customFormat="1">
      <c r="A268" s="1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c r="AE268" s="16"/>
      <c r="AF268" s="16"/>
      <c r="AG268" s="16"/>
      <c r="AH268" s="16"/>
      <c r="AI268" s="16"/>
      <c r="AJ268" s="16"/>
      <c r="AK268" s="16"/>
      <c r="AL268" s="16"/>
      <c r="AM268" s="16"/>
      <c r="AN268" s="16"/>
      <c r="AO268" s="16"/>
      <c r="AP268" s="16"/>
      <c r="AQ268" s="16"/>
      <c r="AR268" s="16"/>
      <c r="AS268" s="16"/>
      <c r="AT268" s="116"/>
      <c r="AU268" s="116"/>
      <c r="AV268" s="116"/>
      <c r="AW268" s="116"/>
      <c r="AX268" s="116"/>
      <c r="AY268" s="116"/>
      <c r="AZ268" s="116"/>
      <c r="BA268" s="116"/>
      <c r="BB268" s="116"/>
      <c r="BC268" s="116"/>
      <c r="BD268" s="116"/>
      <c r="BE268" s="116"/>
      <c r="BF268" s="116"/>
      <c r="BG268" s="116"/>
      <c r="BH268" s="116"/>
      <c r="BI268" s="116"/>
      <c r="BJ268" s="116"/>
      <c r="BK268" s="117"/>
    </row>
    <row r="269" spans="1:63" s="3" customFormat="1">
      <c r="A269" s="1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c r="AE269" s="16"/>
      <c r="AF269" s="16"/>
      <c r="AG269" s="16"/>
      <c r="AH269" s="16"/>
      <c r="AI269" s="16"/>
      <c r="AJ269" s="16"/>
      <c r="AK269" s="16"/>
      <c r="AL269" s="16"/>
      <c r="AM269" s="16"/>
      <c r="AN269" s="16"/>
      <c r="AO269" s="16"/>
      <c r="AP269" s="16"/>
      <c r="AQ269" s="16"/>
      <c r="AR269" s="16"/>
      <c r="AS269" s="16"/>
      <c r="AT269" s="116"/>
      <c r="AU269" s="116"/>
      <c r="AV269" s="116"/>
      <c r="AW269" s="116"/>
      <c r="AX269" s="116"/>
      <c r="AY269" s="116"/>
      <c r="AZ269" s="116"/>
      <c r="BA269" s="116"/>
      <c r="BB269" s="116"/>
      <c r="BC269" s="116"/>
      <c r="BD269" s="116"/>
      <c r="BE269" s="116"/>
      <c r="BF269" s="116"/>
      <c r="BG269" s="116"/>
      <c r="BH269" s="116"/>
      <c r="BI269" s="116"/>
      <c r="BJ269" s="116"/>
      <c r="BK269" s="117"/>
    </row>
    <row r="270" spans="1:63" s="36" customFormat="1">
      <c r="A270" s="116"/>
      <c r="B270" s="16"/>
      <c r="C270" s="16"/>
      <c r="D270" s="123"/>
      <c r="E270" s="123"/>
      <c r="F270" s="123"/>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16"/>
      <c r="AO270" s="16"/>
      <c r="AP270" s="16"/>
      <c r="AQ270" s="16"/>
      <c r="AR270" s="16"/>
      <c r="AS270" s="16"/>
      <c r="AT270" s="16"/>
      <c r="AU270" s="16"/>
      <c r="AV270" s="16"/>
      <c r="AW270" s="16"/>
      <c r="AX270" s="16"/>
      <c r="AY270" s="16"/>
      <c r="AZ270" s="16"/>
      <c r="BA270" s="16"/>
      <c r="BB270" s="16"/>
      <c r="BC270" s="16"/>
      <c r="BD270" s="16"/>
      <c r="BE270" s="16"/>
      <c r="BF270" s="16"/>
      <c r="BG270" s="16"/>
      <c r="BH270" s="16"/>
      <c r="BI270" s="16"/>
      <c r="BJ270" s="16"/>
      <c r="BK270" s="120"/>
    </row>
    <row r="271" spans="1:63" s="3" customFormat="1">
      <c r="A271" s="1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c r="AE271" s="16"/>
      <c r="AF271" s="16"/>
      <c r="AG271" s="16"/>
      <c r="AH271" s="16"/>
      <c r="AI271" s="16"/>
      <c r="AJ271" s="16"/>
      <c r="AK271" s="16"/>
      <c r="AL271" s="16"/>
      <c r="AM271" s="16"/>
      <c r="AN271" s="16"/>
      <c r="AO271" s="16"/>
      <c r="AP271" s="16"/>
      <c r="AQ271" s="16"/>
      <c r="AR271" s="16"/>
      <c r="AS271" s="16"/>
      <c r="AT271" s="116"/>
      <c r="AU271" s="116"/>
      <c r="AV271" s="116"/>
      <c r="AW271" s="116"/>
      <c r="AX271" s="116"/>
      <c r="AY271" s="116"/>
      <c r="AZ271" s="116"/>
      <c r="BA271" s="116"/>
      <c r="BB271" s="116"/>
      <c r="BC271" s="116"/>
      <c r="BD271" s="116"/>
      <c r="BE271" s="116"/>
      <c r="BF271" s="116"/>
      <c r="BG271" s="116"/>
      <c r="BH271" s="116"/>
      <c r="BI271" s="116"/>
      <c r="BJ271" s="116"/>
      <c r="BK271" s="117"/>
    </row>
    <row r="272" spans="1:63" s="3" customFormat="1">
      <c r="A272" s="1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c r="AE272" s="16"/>
      <c r="AF272" s="16"/>
      <c r="AG272" s="16"/>
      <c r="AH272" s="16"/>
      <c r="AI272" s="16"/>
      <c r="AJ272" s="16"/>
      <c r="AK272" s="16"/>
      <c r="AL272" s="16"/>
      <c r="AM272" s="16"/>
      <c r="AN272" s="16"/>
      <c r="AO272" s="16"/>
      <c r="AP272" s="16"/>
      <c r="AQ272" s="16"/>
      <c r="AR272" s="16"/>
      <c r="AS272" s="16"/>
      <c r="AT272" s="116"/>
      <c r="AU272" s="116"/>
      <c r="AV272" s="116"/>
      <c r="AW272" s="116"/>
      <c r="AX272" s="116"/>
      <c r="AY272" s="116"/>
      <c r="AZ272" s="116"/>
      <c r="BA272" s="116"/>
      <c r="BB272" s="116"/>
      <c r="BC272" s="116"/>
      <c r="BD272" s="116"/>
      <c r="BE272" s="116"/>
      <c r="BF272" s="116"/>
      <c r="BG272" s="116"/>
      <c r="BH272" s="116"/>
      <c r="BI272" s="116"/>
      <c r="BJ272" s="116"/>
      <c r="BK272" s="117"/>
    </row>
    <row r="273" spans="1:63" s="3" customFormat="1">
      <c r="A273" s="1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c r="AE273" s="16"/>
      <c r="AF273" s="16"/>
      <c r="AG273" s="16"/>
      <c r="AH273" s="16"/>
      <c r="AI273" s="16"/>
      <c r="AJ273" s="16"/>
      <c r="AK273" s="16"/>
      <c r="AL273" s="16"/>
      <c r="AM273" s="16"/>
      <c r="AN273" s="16"/>
      <c r="AO273" s="16"/>
      <c r="AP273" s="16"/>
      <c r="AQ273" s="16"/>
      <c r="AR273" s="16"/>
      <c r="AS273" s="16"/>
      <c r="AT273" s="116"/>
      <c r="AU273" s="116"/>
      <c r="AV273" s="116"/>
      <c r="AW273" s="116"/>
      <c r="AX273" s="116"/>
      <c r="AY273" s="116"/>
      <c r="AZ273" s="116"/>
      <c r="BA273" s="116"/>
      <c r="BB273" s="116"/>
      <c r="BC273" s="116"/>
      <c r="BD273" s="116"/>
      <c r="BE273" s="116"/>
      <c r="BF273" s="116"/>
      <c r="BG273" s="116"/>
      <c r="BH273" s="116"/>
      <c r="BI273" s="116"/>
      <c r="BJ273" s="116"/>
      <c r="BK273" s="117"/>
    </row>
    <row r="274" spans="1:63" s="3" customFormat="1">
      <c r="A274" s="1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c r="AE274" s="16"/>
      <c r="AF274" s="16"/>
      <c r="AG274" s="16"/>
      <c r="AH274" s="16"/>
      <c r="AI274" s="16"/>
      <c r="AJ274" s="16"/>
      <c r="AK274" s="16"/>
      <c r="AL274" s="16"/>
      <c r="AM274" s="16"/>
      <c r="AN274" s="16"/>
      <c r="AO274" s="16"/>
      <c r="AP274" s="16"/>
      <c r="AQ274" s="16"/>
      <c r="AR274" s="16"/>
      <c r="AS274" s="16"/>
      <c r="AT274" s="116"/>
      <c r="AU274" s="116"/>
      <c r="AV274" s="116"/>
      <c r="AW274" s="116"/>
      <c r="AX274" s="116"/>
      <c r="AY274" s="116"/>
      <c r="AZ274" s="116"/>
      <c r="BA274" s="116"/>
      <c r="BB274" s="116"/>
      <c r="BC274" s="116"/>
      <c r="BD274" s="116"/>
      <c r="BE274" s="116"/>
      <c r="BF274" s="116"/>
      <c r="BG274" s="116"/>
      <c r="BH274" s="116"/>
      <c r="BI274" s="116"/>
      <c r="BJ274" s="116"/>
      <c r="BK274" s="117"/>
    </row>
    <row r="275" spans="1:63" s="3" customFormat="1">
      <c r="A275" s="1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c r="AE275" s="16"/>
      <c r="AF275" s="16"/>
      <c r="AG275" s="16"/>
      <c r="AH275" s="16"/>
      <c r="AI275" s="16"/>
      <c r="AJ275" s="16"/>
      <c r="AK275" s="16"/>
      <c r="AL275" s="16"/>
      <c r="AM275" s="16"/>
      <c r="AN275" s="16"/>
      <c r="AO275" s="16"/>
      <c r="AP275" s="16"/>
      <c r="AQ275" s="16"/>
      <c r="AR275" s="16"/>
      <c r="AS275" s="16"/>
      <c r="AT275" s="116"/>
      <c r="AU275" s="116"/>
      <c r="AV275" s="116"/>
      <c r="AW275" s="116"/>
      <c r="AX275" s="116"/>
      <c r="AY275" s="116"/>
      <c r="AZ275" s="116"/>
      <c r="BA275" s="116"/>
      <c r="BB275" s="116"/>
      <c r="BC275" s="116"/>
      <c r="BD275" s="116"/>
      <c r="BE275" s="116"/>
      <c r="BF275" s="116"/>
      <c r="BG275" s="116"/>
      <c r="BH275" s="116"/>
      <c r="BI275" s="116"/>
      <c r="BJ275" s="116"/>
      <c r="BK275" s="117"/>
    </row>
    <row r="276" spans="1:63" s="3" customFormat="1">
      <c r="A276" s="1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c r="AE276" s="16"/>
      <c r="AF276" s="16"/>
      <c r="AG276" s="16"/>
      <c r="AH276" s="16"/>
      <c r="AI276" s="16"/>
      <c r="AJ276" s="16"/>
      <c r="AK276" s="16"/>
      <c r="AL276" s="16"/>
      <c r="AM276" s="16"/>
      <c r="AN276" s="16"/>
      <c r="AO276" s="16"/>
      <c r="AP276" s="16"/>
      <c r="AQ276" s="16"/>
      <c r="AR276" s="16"/>
      <c r="AS276" s="16"/>
      <c r="AT276" s="116"/>
      <c r="AU276" s="116"/>
      <c r="AV276" s="116"/>
      <c r="AW276" s="116"/>
      <c r="AX276" s="116"/>
      <c r="AY276" s="116"/>
      <c r="AZ276" s="116"/>
      <c r="BA276" s="116"/>
      <c r="BB276" s="116"/>
      <c r="BC276" s="116"/>
      <c r="BD276" s="116"/>
      <c r="BE276" s="116"/>
      <c r="BF276" s="116"/>
      <c r="BG276" s="116"/>
      <c r="BH276" s="116"/>
      <c r="BI276" s="116"/>
      <c r="BJ276" s="116"/>
      <c r="BK276" s="117"/>
    </row>
    <row r="277" spans="1:63" s="3" customFormat="1">
      <c r="A277" s="1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c r="AE277" s="16"/>
      <c r="AF277" s="16"/>
      <c r="AG277" s="16"/>
      <c r="AH277" s="16"/>
      <c r="AI277" s="16"/>
      <c r="AJ277" s="16"/>
      <c r="AK277" s="16"/>
      <c r="AL277" s="16"/>
      <c r="AM277" s="16"/>
      <c r="AN277" s="16"/>
      <c r="AO277" s="16"/>
      <c r="AP277" s="16"/>
      <c r="AQ277" s="16"/>
      <c r="AR277" s="16"/>
      <c r="AS277" s="16"/>
      <c r="AT277" s="116"/>
      <c r="AU277" s="116"/>
      <c r="AV277" s="116"/>
      <c r="AW277" s="116"/>
      <c r="AX277" s="116"/>
      <c r="AY277" s="116"/>
      <c r="AZ277" s="116"/>
      <c r="BA277" s="116"/>
      <c r="BB277" s="116"/>
      <c r="BC277" s="116"/>
      <c r="BD277" s="116"/>
      <c r="BE277" s="116"/>
      <c r="BF277" s="116"/>
      <c r="BG277" s="116"/>
      <c r="BH277" s="116"/>
      <c r="BI277" s="116"/>
      <c r="BJ277" s="116"/>
      <c r="BK277" s="117"/>
    </row>
    <row r="278" spans="1:63" s="3" customFormat="1">
      <c r="A278" s="1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6"/>
      <c r="AI278" s="16"/>
      <c r="AJ278" s="16"/>
      <c r="AK278" s="16"/>
      <c r="AL278" s="16"/>
      <c r="AM278" s="16"/>
      <c r="AN278" s="16"/>
      <c r="AO278" s="16"/>
      <c r="AP278" s="16"/>
      <c r="AQ278" s="16"/>
      <c r="AR278" s="16"/>
      <c r="AS278" s="16"/>
      <c r="AT278" s="116"/>
      <c r="AU278" s="116"/>
      <c r="AV278" s="116"/>
      <c r="AW278" s="116"/>
      <c r="AX278" s="116"/>
      <c r="AY278" s="116"/>
      <c r="AZ278" s="116"/>
      <c r="BA278" s="116"/>
      <c r="BB278" s="116"/>
      <c r="BC278" s="116"/>
      <c r="BD278" s="116"/>
      <c r="BE278" s="116"/>
      <c r="BF278" s="116"/>
      <c r="BG278" s="116"/>
      <c r="BH278" s="116"/>
      <c r="BI278" s="116"/>
      <c r="BJ278" s="116"/>
      <c r="BK278" s="117"/>
    </row>
    <row r="279" spans="1:63" s="3" customFormat="1">
      <c r="A279" s="1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c r="AE279" s="16"/>
      <c r="AF279" s="16"/>
      <c r="AG279" s="16"/>
      <c r="AH279" s="16"/>
      <c r="AI279" s="16"/>
      <c r="AJ279" s="16"/>
      <c r="AK279" s="16"/>
      <c r="AL279" s="16"/>
      <c r="AM279" s="16"/>
      <c r="AN279" s="16"/>
      <c r="AO279" s="16"/>
      <c r="AP279" s="16"/>
      <c r="AQ279" s="16"/>
      <c r="AR279" s="16"/>
      <c r="AS279" s="16"/>
      <c r="AT279" s="116"/>
      <c r="AU279" s="116"/>
      <c r="AV279" s="116"/>
      <c r="AW279" s="116"/>
      <c r="AX279" s="116"/>
      <c r="AY279" s="116"/>
      <c r="AZ279" s="116"/>
      <c r="BA279" s="116"/>
      <c r="BB279" s="116"/>
      <c r="BC279" s="116"/>
      <c r="BD279" s="116"/>
      <c r="BE279" s="116"/>
      <c r="BF279" s="116"/>
      <c r="BG279" s="116"/>
      <c r="BH279" s="116"/>
      <c r="BI279" s="116"/>
      <c r="BJ279" s="116"/>
      <c r="BK279" s="117"/>
    </row>
    <row r="280" spans="1:63" s="3" customFormat="1">
      <c r="A280" s="1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c r="AE280" s="16"/>
      <c r="AF280" s="16"/>
      <c r="AG280" s="16"/>
      <c r="AH280" s="16"/>
      <c r="AI280" s="16"/>
      <c r="AJ280" s="16"/>
      <c r="AK280" s="16"/>
      <c r="AL280" s="16"/>
      <c r="AM280" s="16"/>
      <c r="AN280" s="16"/>
      <c r="AO280" s="16"/>
      <c r="AP280" s="16"/>
      <c r="AQ280" s="16"/>
      <c r="AR280" s="16"/>
      <c r="AS280" s="16"/>
      <c r="AT280" s="116"/>
      <c r="AU280" s="116"/>
      <c r="AV280" s="116"/>
      <c r="AW280" s="116"/>
      <c r="AX280" s="116"/>
      <c r="AY280" s="116"/>
      <c r="AZ280" s="116"/>
      <c r="BA280" s="116"/>
      <c r="BB280" s="116"/>
      <c r="BC280" s="116"/>
      <c r="BD280" s="116"/>
      <c r="BE280" s="116"/>
      <c r="BF280" s="116"/>
      <c r="BG280" s="116"/>
      <c r="BH280" s="116"/>
      <c r="BI280" s="116"/>
      <c r="BJ280" s="116"/>
      <c r="BK280" s="117"/>
    </row>
    <row r="281" spans="1:63" s="3" customFormat="1">
      <c r="A281" s="1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c r="AE281" s="16"/>
      <c r="AF281" s="16"/>
      <c r="AG281" s="16"/>
      <c r="AH281" s="16"/>
      <c r="AI281" s="16"/>
      <c r="AJ281" s="16"/>
      <c r="AK281" s="16"/>
      <c r="AL281" s="16"/>
      <c r="AM281" s="16"/>
      <c r="AN281" s="16"/>
      <c r="AO281" s="16"/>
      <c r="AP281" s="16"/>
      <c r="AQ281" s="16"/>
      <c r="AR281" s="16"/>
      <c r="AS281" s="16"/>
      <c r="AT281" s="116"/>
      <c r="AU281" s="116"/>
      <c r="AV281" s="116"/>
      <c r="AW281" s="116"/>
      <c r="AX281" s="116"/>
      <c r="AY281" s="116"/>
      <c r="AZ281" s="116"/>
      <c r="BA281" s="116"/>
      <c r="BB281" s="116"/>
      <c r="BC281" s="116"/>
      <c r="BD281" s="116"/>
      <c r="BE281" s="116"/>
      <c r="BF281" s="116"/>
      <c r="BG281" s="116"/>
      <c r="BH281" s="116"/>
      <c r="BI281" s="116"/>
      <c r="BJ281" s="116"/>
      <c r="BK281" s="117"/>
    </row>
    <row r="282" spans="1:63" s="3" customFormat="1">
      <c r="A282" s="1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c r="AE282" s="16"/>
      <c r="AF282" s="16"/>
      <c r="AG282" s="16"/>
      <c r="AH282" s="16"/>
      <c r="AI282" s="16"/>
      <c r="AJ282" s="16"/>
      <c r="AK282" s="16"/>
      <c r="AL282" s="16"/>
      <c r="AM282" s="16"/>
      <c r="AN282" s="16"/>
      <c r="AO282" s="16"/>
      <c r="AP282" s="16"/>
      <c r="AQ282" s="16"/>
      <c r="AR282" s="16"/>
      <c r="AS282" s="16"/>
      <c r="AT282" s="116"/>
      <c r="AU282" s="116"/>
      <c r="AV282" s="116"/>
      <c r="AW282" s="116"/>
      <c r="AX282" s="116"/>
      <c r="AY282" s="116"/>
      <c r="AZ282" s="116"/>
      <c r="BA282" s="116"/>
      <c r="BB282" s="116"/>
      <c r="BC282" s="116"/>
      <c r="BD282" s="116"/>
      <c r="BE282" s="116"/>
      <c r="BF282" s="116"/>
      <c r="BG282" s="116"/>
      <c r="BH282" s="116"/>
      <c r="BI282" s="116"/>
      <c r="BJ282" s="116"/>
      <c r="BK282" s="117"/>
    </row>
    <row r="283" spans="1:63" s="3" customFormat="1">
      <c r="A283" s="1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c r="AE283" s="16"/>
      <c r="AF283" s="16"/>
      <c r="AG283" s="16"/>
      <c r="AH283" s="16"/>
      <c r="AI283" s="16"/>
      <c r="AJ283" s="16"/>
      <c r="AK283" s="16"/>
      <c r="AL283" s="16"/>
      <c r="AM283" s="16"/>
      <c r="AN283" s="16"/>
      <c r="AO283" s="16"/>
      <c r="AP283" s="16"/>
      <c r="AQ283" s="16"/>
      <c r="AR283" s="16"/>
      <c r="AS283" s="16"/>
      <c r="AT283" s="116"/>
      <c r="AU283" s="116"/>
      <c r="AV283" s="116"/>
      <c r="AW283" s="116"/>
      <c r="AX283" s="116"/>
      <c r="AY283" s="116"/>
      <c r="AZ283" s="116"/>
      <c r="BA283" s="116"/>
      <c r="BB283" s="116"/>
      <c r="BC283" s="116"/>
      <c r="BD283" s="116"/>
      <c r="BE283" s="116"/>
      <c r="BF283" s="116"/>
      <c r="BG283" s="116"/>
      <c r="BH283" s="116"/>
      <c r="BI283" s="116"/>
      <c r="BJ283" s="116"/>
      <c r="BK283" s="117"/>
    </row>
    <row r="284" spans="1:63" s="3" customFormat="1">
      <c r="A284" s="1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c r="AE284" s="16"/>
      <c r="AF284" s="16"/>
      <c r="AG284" s="16"/>
      <c r="AH284" s="16"/>
      <c r="AI284" s="16"/>
      <c r="AJ284" s="16"/>
      <c r="AK284" s="16"/>
      <c r="AL284" s="16"/>
      <c r="AM284" s="16"/>
      <c r="AN284" s="16"/>
      <c r="AO284" s="16"/>
      <c r="AP284" s="16"/>
      <c r="AQ284" s="16"/>
      <c r="AR284" s="16"/>
      <c r="AS284" s="16"/>
      <c r="AT284" s="116"/>
      <c r="AU284" s="116"/>
      <c r="AV284" s="116"/>
      <c r="AW284" s="116"/>
      <c r="AX284" s="116"/>
      <c r="AY284" s="116"/>
      <c r="AZ284" s="116"/>
      <c r="BA284" s="116"/>
      <c r="BB284" s="116"/>
      <c r="BC284" s="116"/>
      <c r="BD284" s="116"/>
      <c r="BE284" s="116"/>
      <c r="BF284" s="116"/>
      <c r="BG284" s="116"/>
      <c r="BH284" s="116"/>
      <c r="BI284" s="116"/>
      <c r="BJ284" s="116"/>
      <c r="BK284" s="117"/>
    </row>
    <row r="285" spans="1:63" s="3" customFormat="1">
      <c r="A285" s="1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c r="AE285" s="16"/>
      <c r="AF285" s="16"/>
      <c r="AG285" s="16"/>
      <c r="AH285" s="16"/>
      <c r="AI285" s="16"/>
      <c r="AJ285" s="16"/>
      <c r="AK285" s="16"/>
      <c r="AL285" s="16"/>
      <c r="AM285" s="16"/>
      <c r="AN285" s="16"/>
      <c r="AO285" s="16"/>
      <c r="AP285" s="16"/>
      <c r="AQ285" s="16"/>
      <c r="AR285" s="16"/>
      <c r="AS285" s="16"/>
      <c r="AT285" s="116"/>
      <c r="AU285" s="116"/>
      <c r="AV285" s="116"/>
      <c r="AW285" s="116"/>
      <c r="AX285" s="116"/>
      <c r="AY285" s="116"/>
      <c r="AZ285" s="116"/>
      <c r="BA285" s="116"/>
      <c r="BB285" s="116"/>
      <c r="BC285" s="116"/>
      <c r="BD285" s="116"/>
      <c r="BE285" s="116"/>
      <c r="BF285" s="116"/>
      <c r="BG285" s="116"/>
      <c r="BH285" s="116"/>
      <c r="BI285" s="116"/>
      <c r="BJ285" s="116"/>
      <c r="BK285" s="117"/>
    </row>
    <row r="286" spans="1:63" s="3" customFormat="1">
      <c r="A286" s="1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c r="AE286" s="16"/>
      <c r="AF286" s="16"/>
      <c r="AG286" s="16"/>
      <c r="AH286" s="16"/>
      <c r="AI286" s="16"/>
      <c r="AJ286" s="16"/>
      <c r="AK286" s="16"/>
      <c r="AL286" s="16"/>
      <c r="AM286" s="16"/>
      <c r="AN286" s="16"/>
      <c r="AO286" s="16"/>
      <c r="AP286" s="16"/>
      <c r="AQ286" s="16"/>
      <c r="AR286" s="16"/>
      <c r="AS286" s="16"/>
      <c r="AT286" s="116"/>
      <c r="AU286" s="116"/>
      <c r="AV286" s="116"/>
      <c r="AW286" s="116"/>
      <c r="AX286" s="116"/>
      <c r="AY286" s="116"/>
      <c r="AZ286" s="116"/>
      <c r="BA286" s="116"/>
      <c r="BB286" s="116"/>
      <c r="BC286" s="116"/>
      <c r="BD286" s="116"/>
      <c r="BE286" s="116"/>
      <c r="BF286" s="116"/>
      <c r="BG286" s="116"/>
      <c r="BH286" s="116"/>
      <c r="BI286" s="116"/>
      <c r="BJ286" s="116"/>
      <c r="BK286" s="117"/>
    </row>
    <row r="287" spans="1:63" s="3" customFormat="1">
      <c r="A287" s="1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c r="AE287" s="16"/>
      <c r="AF287" s="16"/>
      <c r="AG287" s="16"/>
      <c r="AH287" s="16"/>
      <c r="AI287" s="16"/>
      <c r="AJ287" s="16"/>
      <c r="AK287" s="16"/>
      <c r="AL287" s="16"/>
      <c r="AM287" s="16"/>
      <c r="AN287" s="16"/>
      <c r="AO287" s="16"/>
      <c r="AP287" s="16"/>
      <c r="AQ287" s="16"/>
      <c r="AR287" s="16"/>
      <c r="AS287" s="16"/>
      <c r="AT287" s="116"/>
      <c r="AU287" s="116"/>
      <c r="AV287" s="116"/>
      <c r="AW287" s="116"/>
      <c r="AX287" s="116"/>
      <c r="AY287" s="116"/>
      <c r="AZ287" s="116"/>
      <c r="BA287" s="116"/>
      <c r="BB287" s="116"/>
      <c r="BC287" s="116"/>
      <c r="BD287" s="116"/>
      <c r="BE287" s="116"/>
      <c r="BF287" s="116"/>
      <c r="BG287" s="116"/>
      <c r="BH287" s="116"/>
      <c r="BI287" s="116"/>
      <c r="BJ287" s="116"/>
      <c r="BK287" s="117"/>
    </row>
    <row r="288" spans="1:63" s="3" customFormat="1">
      <c r="A288" s="1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c r="AE288" s="16"/>
      <c r="AF288" s="16"/>
      <c r="AG288" s="16"/>
      <c r="AH288" s="16"/>
      <c r="AI288" s="16"/>
      <c r="AJ288" s="16"/>
      <c r="AK288" s="16"/>
      <c r="AL288" s="16"/>
      <c r="AM288" s="16"/>
      <c r="AN288" s="16"/>
      <c r="AO288" s="16"/>
      <c r="AP288" s="16"/>
      <c r="AQ288" s="16"/>
      <c r="AR288" s="16"/>
      <c r="AS288" s="16"/>
      <c r="AT288" s="116"/>
      <c r="AU288" s="116"/>
      <c r="AV288" s="116"/>
      <c r="AW288" s="116"/>
      <c r="AX288" s="116"/>
      <c r="AY288" s="116"/>
      <c r="AZ288" s="116"/>
      <c r="BA288" s="116"/>
      <c r="BB288" s="116"/>
      <c r="BC288" s="116"/>
      <c r="BD288" s="116"/>
      <c r="BE288" s="116"/>
      <c r="BF288" s="116"/>
      <c r="BG288" s="116"/>
      <c r="BH288" s="116"/>
      <c r="BI288" s="116"/>
      <c r="BJ288" s="116"/>
      <c r="BK288" s="117"/>
    </row>
    <row r="289" spans="1:63" s="3" customFormat="1">
      <c r="A289" s="1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c r="AE289" s="16"/>
      <c r="AF289" s="16"/>
      <c r="AG289" s="16"/>
      <c r="AH289" s="16"/>
      <c r="AI289" s="16"/>
      <c r="AJ289" s="16"/>
      <c r="AK289" s="16"/>
      <c r="AL289" s="16"/>
      <c r="AM289" s="16"/>
      <c r="AN289" s="16"/>
      <c r="AO289" s="16"/>
      <c r="AP289" s="16"/>
      <c r="AQ289" s="16"/>
      <c r="AR289" s="16"/>
      <c r="AS289" s="16"/>
      <c r="AT289" s="116"/>
      <c r="AU289" s="116"/>
      <c r="AV289" s="116"/>
      <c r="AW289" s="116"/>
      <c r="AX289" s="116"/>
      <c r="AY289" s="116"/>
      <c r="AZ289" s="116"/>
      <c r="BA289" s="116"/>
      <c r="BB289" s="116"/>
      <c r="BC289" s="116"/>
      <c r="BD289" s="116"/>
      <c r="BE289" s="116"/>
      <c r="BF289" s="116"/>
      <c r="BG289" s="116"/>
      <c r="BH289" s="116"/>
      <c r="BI289" s="116"/>
      <c r="BJ289" s="116"/>
      <c r="BK289" s="117"/>
    </row>
    <row r="290" spans="1:63" s="3" customFormat="1">
      <c r="A290" s="1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c r="AE290" s="16"/>
      <c r="AF290" s="16"/>
      <c r="AG290" s="16"/>
      <c r="AH290" s="16"/>
      <c r="AI290" s="16"/>
      <c r="AJ290" s="16"/>
      <c r="AK290" s="16"/>
      <c r="AL290" s="16"/>
      <c r="AM290" s="16"/>
      <c r="AN290" s="16"/>
      <c r="AO290" s="16"/>
      <c r="AP290" s="16"/>
      <c r="AQ290" s="16"/>
      <c r="AR290" s="16"/>
      <c r="AS290" s="16"/>
      <c r="AT290" s="116"/>
      <c r="AU290" s="116"/>
      <c r="AV290" s="116"/>
      <c r="AW290" s="116"/>
      <c r="AX290" s="116"/>
      <c r="AY290" s="116"/>
      <c r="AZ290" s="116"/>
      <c r="BA290" s="116"/>
      <c r="BB290" s="116"/>
      <c r="BC290" s="116"/>
      <c r="BD290" s="116"/>
      <c r="BE290" s="116"/>
      <c r="BF290" s="116"/>
      <c r="BG290" s="116"/>
      <c r="BH290" s="116"/>
      <c r="BI290" s="116"/>
      <c r="BJ290" s="116"/>
      <c r="BK290" s="117"/>
    </row>
    <row r="291" spans="1:63" s="3" customFormat="1">
      <c r="A291" s="1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c r="AE291" s="16"/>
      <c r="AF291" s="16"/>
      <c r="AG291" s="16"/>
      <c r="AH291" s="16"/>
      <c r="AI291" s="16"/>
      <c r="AJ291" s="16"/>
      <c r="AK291" s="16"/>
      <c r="AL291" s="16"/>
      <c r="AM291" s="16"/>
      <c r="AN291" s="16"/>
      <c r="AO291" s="16"/>
      <c r="AP291" s="16"/>
      <c r="AQ291" s="16"/>
      <c r="AR291" s="16"/>
      <c r="AS291" s="16"/>
      <c r="AT291" s="116"/>
      <c r="AU291" s="116"/>
      <c r="AV291" s="116"/>
      <c r="AW291" s="116"/>
      <c r="AX291" s="116"/>
      <c r="AY291" s="116"/>
      <c r="AZ291" s="116"/>
      <c r="BA291" s="116"/>
      <c r="BB291" s="116"/>
      <c r="BC291" s="116"/>
      <c r="BD291" s="116"/>
      <c r="BE291" s="116"/>
      <c r="BF291" s="116"/>
      <c r="BG291" s="116"/>
      <c r="BH291" s="116"/>
      <c r="BI291" s="116"/>
      <c r="BJ291" s="116"/>
      <c r="BK291" s="117"/>
    </row>
    <row r="292" spans="1:63" s="3" customFormat="1">
      <c r="A292" s="1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c r="AE292" s="16"/>
      <c r="AF292" s="16"/>
      <c r="AG292" s="16"/>
      <c r="AH292" s="16"/>
      <c r="AI292" s="16"/>
      <c r="AJ292" s="16"/>
      <c r="AK292" s="16"/>
      <c r="AL292" s="16"/>
      <c r="AM292" s="16"/>
      <c r="AN292" s="16"/>
      <c r="AO292" s="16"/>
      <c r="AP292" s="16"/>
      <c r="AQ292" s="16"/>
      <c r="AR292" s="16"/>
      <c r="AS292" s="16"/>
      <c r="AT292" s="116"/>
      <c r="AU292" s="116"/>
      <c r="AV292" s="116"/>
      <c r="AW292" s="116"/>
      <c r="AX292" s="116"/>
      <c r="AY292" s="116"/>
      <c r="AZ292" s="116"/>
      <c r="BA292" s="116"/>
      <c r="BB292" s="116"/>
      <c r="BC292" s="116"/>
      <c r="BD292" s="116"/>
      <c r="BE292" s="116"/>
      <c r="BF292" s="116"/>
      <c r="BG292" s="116"/>
      <c r="BH292" s="116"/>
      <c r="BI292" s="116"/>
      <c r="BJ292" s="116"/>
      <c r="BK292" s="117"/>
    </row>
    <row r="293" spans="1:63" s="3" customFormat="1">
      <c r="A293" s="1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c r="AE293" s="16"/>
      <c r="AF293" s="16"/>
      <c r="AG293" s="16"/>
      <c r="AH293" s="16"/>
      <c r="AI293" s="16"/>
      <c r="AJ293" s="16"/>
      <c r="AK293" s="16"/>
      <c r="AL293" s="16"/>
      <c r="AM293" s="16"/>
      <c r="AN293" s="16"/>
      <c r="AO293" s="16"/>
      <c r="AP293" s="16"/>
      <c r="AQ293" s="16"/>
      <c r="AR293" s="16"/>
      <c r="AS293" s="16"/>
      <c r="AT293" s="116"/>
      <c r="AU293" s="116"/>
      <c r="AV293" s="116"/>
      <c r="AW293" s="116"/>
      <c r="AX293" s="116"/>
      <c r="AY293" s="116"/>
      <c r="AZ293" s="116"/>
      <c r="BA293" s="116"/>
      <c r="BB293" s="116"/>
      <c r="BC293" s="116"/>
      <c r="BD293" s="116"/>
      <c r="BE293" s="116"/>
      <c r="BF293" s="116"/>
      <c r="BG293" s="116"/>
      <c r="BH293" s="116"/>
      <c r="BI293" s="116"/>
      <c r="BJ293" s="116"/>
      <c r="BK293" s="117"/>
    </row>
    <row r="294" spans="1:63" s="3" customFormat="1">
      <c r="A294" s="1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c r="AE294" s="16"/>
      <c r="AF294" s="16"/>
      <c r="AG294" s="16"/>
      <c r="AH294" s="16"/>
      <c r="AI294" s="16"/>
      <c r="AJ294" s="16"/>
      <c r="AK294" s="16"/>
      <c r="AL294" s="16"/>
      <c r="AM294" s="16"/>
      <c r="AN294" s="16"/>
      <c r="AO294" s="16"/>
      <c r="AP294" s="16"/>
      <c r="AQ294" s="16"/>
      <c r="AR294" s="16"/>
      <c r="AS294" s="16"/>
      <c r="AT294" s="116"/>
      <c r="AU294" s="116"/>
      <c r="AV294" s="116"/>
      <c r="AW294" s="116"/>
      <c r="AX294" s="116"/>
      <c r="AY294" s="116"/>
      <c r="AZ294" s="116"/>
      <c r="BA294" s="116"/>
      <c r="BB294" s="116"/>
      <c r="BC294" s="116"/>
      <c r="BD294" s="116"/>
      <c r="BE294" s="116"/>
      <c r="BF294" s="116"/>
      <c r="BG294" s="116"/>
      <c r="BH294" s="116"/>
      <c r="BI294" s="116"/>
      <c r="BJ294" s="116"/>
      <c r="BK294" s="117"/>
    </row>
    <row r="295" spans="1:63" s="3" customFormat="1">
      <c r="A295" s="1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c r="AE295" s="16"/>
      <c r="AF295" s="16"/>
      <c r="AG295" s="16"/>
      <c r="AH295" s="16"/>
      <c r="AI295" s="16"/>
      <c r="AJ295" s="16"/>
      <c r="AK295" s="16"/>
      <c r="AL295" s="16"/>
      <c r="AM295" s="16"/>
      <c r="AN295" s="16"/>
      <c r="AO295" s="16"/>
      <c r="AP295" s="16"/>
      <c r="AQ295" s="16"/>
      <c r="AR295" s="16"/>
      <c r="AS295" s="16"/>
      <c r="AT295" s="116"/>
      <c r="AU295" s="116"/>
      <c r="AV295" s="116"/>
      <c r="AW295" s="116"/>
      <c r="AX295" s="116"/>
      <c r="AY295" s="116"/>
      <c r="AZ295" s="116"/>
      <c r="BA295" s="116"/>
      <c r="BB295" s="116"/>
      <c r="BC295" s="116"/>
      <c r="BD295" s="116"/>
      <c r="BE295" s="116"/>
      <c r="BF295" s="116"/>
      <c r="BG295" s="116"/>
      <c r="BH295" s="116"/>
      <c r="BI295" s="116"/>
      <c r="BJ295" s="116"/>
      <c r="BK295" s="117"/>
    </row>
    <row r="296" spans="1:63" s="3" customFormat="1">
      <c r="A296" s="1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c r="AE296" s="16"/>
      <c r="AF296" s="16"/>
      <c r="AG296" s="16"/>
      <c r="AH296" s="16"/>
      <c r="AI296" s="16"/>
      <c r="AJ296" s="16"/>
      <c r="AK296" s="16"/>
      <c r="AL296" s="16"/>
      <c r="AM296" s="16"/>
      <c r="AN296" s="16"/>
      <c r="AO296" s="16"/>
      <c r="AP296" s="16"/>
      <c r="AQ296" s="16"/>
      <c r="AR296" s="16"/>
      <c r="AS296" s="16"/>
      <c r="AT296" s="116"/>
      <c r="AU296" s="116"/>
      <c r="AV296" s="116"/>
      <c r="AW296" s="116"/>
      <c r="AX296" s="116"/>
      <c r="AY296" s="116"/>
      <c r="AZ296" s="116"/>
      <c r="BA296" s="116"/>
      <c r="BB296" s="116"/>
      <c r="BC296" s="116"/>
      <c r="BD296" s="116"/>
      <c r="BE296" s="116"/>
      <c r="BF296" s="116"/>
      <c r="BG296" s="116"/>
      <c r="BH296" s="116"/>
      <c r="BI296" s="116"/>
      <c r="BJ296" s="116"/>
      <c r="BK296" s="117"/>
    </row>
    <row r="297" spans="1:63" s="3" customFormat="1">
      <c r="A297" s="1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c r="AE297" s="16"/>
      <c r="AF297" s="16"/>
      <c r="AG297" s="16"/>
      <c r="AH297" s="16"/>
      <c r="AI297" s="16"/>
      <c r="AJ297" s="16"/>
      <c r="AK297" s="16"/>
      <c r="AL297" s="16"/>
      <c r="AM297" s="16"/>
      <c r="AN297" s="16"/>
      <c r="AO297" s="16"/>
      <c r="AP297" s="16"/>
      <c r="AQ297" s="16"/>
      <c r="AR297" s="16"/>
      <c r="AS297" s="16"/>
      <c r="AT297" s="116"/>
      <c r="AU297" s="116"/>
      <c r="AV297" s="116"/>
      <c r="AW297" s="116"/>
      <c r="AX297" s="116"/>
      <c r="AY297" s="116"/>
      <c r="AZ297" s="116"/>
      <c r="BA297" s="116"/>
      <c r="BB297" s="116"/>
      <c r="BC297" s="116"/>
      <c r="BD297" s="116"/>
      <c r="BE297" s="116"/>
      <c r="BF297" s="116"/>
      <c r="BG297" s="116"/>
      <c r="BH297" s="116"/>
      <c r="BI297" s="116"/>
      <c r="BJ297" s="116"/>
      <c r="BK297" s="117"/>
    </row>
    <row r="298" spans="1:63" s="3" customFormat="1">
      <c r="A298" s="1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c r="AE298" s="16"/>
      <c r="AF298" s="16"/>
      <c r="AG298" s="16"/>
      <c r="AH298" s="16"/>
      <c r="AI298" s="16"/>
      <c r="AJ298" s="16"/>
      <c r="AK298" s="16"/>
      <c r="AL298" s="16"/>
      <c r="AM298" s="16"/>
      <c r="AN298" s="16"/>
      <c r="AO298" s="16"/>
      <c r="AP298" s="16"/>
      <c r="AQ298" s="16"/>
      <c r="AR298" s="16"/>
      <c r="AS298" s="16"/>
      <c r="AT298" s="116"/>
      <c r="AU298" s="116"/>
      <c r="AV298" s="116"/>
      <c r="AW298" s="116"/>
      <c r="AX298" s="116"/>
      <c r="AY298" s="116"/>
      <c r="AZ298" s="116"/>
      <c r="BA298" s="116"/>
      <c r="BB298" s="116"/>
      <c r="BC298" s="116"/>
      <c r="BD298" s="116"/>
      <c r="BE298" s="116"/>
      <c r="BF298" s="116"/>
      <c r="BG298" s="116"/>
      <c r="BH298" s="116"/>
      <c r="BI298" s="116"/>
      <c r="BJ298" s="116"/>
      <c r="BK298" s="117"/>
    </row>
    <row r="299" spans="1:63" s="3" customFormat="1">
      <c r="A299" s="1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c r="AE299" s="16"/>
      <c r="AF299" s="16"/>
      <c r="AG299" s="16"/>
      <c r="AH299" s="16"/>
      <c r="AI299" s="16"/>
      <c r="AJ299" s="16"/>
      <c r="AK299" s="16"/>
      <c r="AL299" s="16"/>
      <c r="AM299" s="16"/>
      <c r="AN299" s="16"/>
      <c r="AO299" s="16"/>
      <c r="AP299" s="16"/>
      <c r="AQ299" s="16"/>
      <c r="AR299" s="16"/>
      <c r="AS299" s="16"/>
      <c r="AT299" s="116"/>
      <c r="AU299" s="116"/>
      <c r="AV299" s="116"/>
      <c r="AW299" s="116"/>
      <c r="AX299" s="116"/>
      <c r="AY299" s="116"/>
      <c r="AZ299" s="116"/>
      <c r="BA299" s="116"/>
      <c r="BB299" s="116"/>
      <c r="BC299" s="116"/>
      <c r="BD299" s="116"/>
      <c r="BE299" s="116"/>
      <c r="BF299" s="116"/>
      <c r="BG299" s="116"/>
      <c r="BH299" s="116"/>
      <c r="BI299" s="116"/>
      <c r="BJ299" s="116"/>
      <c r="BK299" s="117"/>
    </row>
    <row r="300" spans="1:63" s="3" customFormat="1">
      <c r="A300" s="1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c r="AE300" s="16"/>
      <c r="AF300" s="16"/>
      <c r="AG300" s="16"/>
      <c r="AH300" s="16"/>
      <c r="AI300" s="16"/>
      <c r="AJ300" s="16"/>
      <c r="AK300" s="16"/>
      <c r="AL300" s="16"/>
      <c r="AM300" s="16"/>
      <c r="AN300" s="16"/>
      <c r="AO300" s="16"/>
      <c r="AP300" s="16"/>
      <c r="AQ300" s="16"/>
      <c r="AR300" s="16"/>
      <c r="AS300" s="16"/>
      <c r="AT300" s="116"/>
      <c r="AU300" s="116"/>
      <c r="AV300" s="116"/>
      <c r="AW300" s="116"/>
      <c r="AX300" s="116"/>
      <c r="AY300" s="116"/>
      <c r="AZ300" s="116"/>
      <c r="BA300" s="116"/>
      <c r="BB300" s="116"/>
      <c r="BC300" s="116"/>
      <c r="BD300" s="116"/>
      <c r="BE300" s="116"/>
      <c r="BF300" s="116"/>
      <c r="BG300" s="116"/>
      <c r="BH300" s="116"/>
      <c r="BI300" s="116"/>
      <c r="BJ300" s="116"/>
      <c r="BK300" s="117"/>
    </row>
    <row r="301" spans="1:63" s="3" customFormat="1">
      <c r="A301" s="1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c r="AE301" s="16"/>
      <c r="AF301" s="16"/>
      <c r="AG301" s="16"/>
      <c r="AH301" s="16"/>
      <c r="AI301" s="16"/>
      <c r="AJ301" s="16"/>
      <c r="AK301" s="16"/>
      <c r="AL301" s="16"/>
      <c r="AM301" s="16"/>
      <c r="AN301" s="16"/>
      <c r="AO301" s="16"/>
      <c r="AP301" s="16"/>
      <c r="AQ301" s="16"/>
      <c r="AR301" s="16"/>
      <c r="AS301" s="16"/>
      <c r="AT301" s="116"/>
      <c r="AU301" s="116"/>
      <c r="AV301" s="116"/>
      <c r="AW301" s="116"/>
      <c r="AX301" s="116"/>
      <c r="AY301" s="116"/>
      <c r="AZ301" s="116"/>
      <c r="BA301" s="116"/>
      <c r="BB301" s="116"/>
      <c r="BC301" s="116"/>
      <c r="BD301" s="116"/>
      <c r="BE301" s="116"/>
      <c r="BF301" s="116"/>
      <c r="BG301" s="116"/>
      <c r="BH301" s="116"/>
      <c r="BI301" s="116"/>
      <c r="BJ301" s="116"/>
      <c r="BK301" s="117"/>
    </row>
    <row r="302" spans="1:63" s="3" customFormat="1">
      <c r="A302" s="1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c r="AE302" s="16"/>
      <c r="AF302" s="16"/>
      <c r="AG302" s="16"/>
      <c r="AH302" s="16"/>
      <c r="AI302" s="16"/>
      <c r="AJ302" s="16"/>
      <c r="AK302" s="16"/>
      <c r="AL302" s="16"/>
      <c r="AM302" s="16"/>
      <c r="AN302" s="16"/>
      <c r="AO302" s="16"/>
      <c r="AP302" s="16"/>
      <c r="AQ302" s="16"/>
      <c r="AR302" s="16"/>
      <c r="AS302" s="16"/>
      <c r="AT302" s="116"/>
      <c r="AU302" s="116"/>
      <c r="AV302" s="116"/>
      <c r="AW302" s="116"/>
      <c r="AX302" s="116"/>
      <c r="AY302" s="116"/>
      <c r="AZ302" s="116"/>
      <c r="BA302" s="116"/>
      <c r="BB302" s="116"/>
      <c r="BC302" s="116"/>
      <c r="BD302" s="116"/>
      <c r="BE302" s="116"/>
      <c r="BF302" s="116"/>
      <c r="BG302" s="116"/>
      <c r="BH302" s="116"/>
      <c r="BI302" s="116"/>
      <c r="BJ302" s="116"/>
      <c r="BK302" s="117"/>
    </row>
    <row r="303" spans="1:63" s="3" customFormat="1">
      <c r="A303" s="1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c r="AE303" s="16"/>
      <c r="AF303" s="16"/>
      <c r="AG303" s="16"/>
      <c r="AH303" s="16"/>
      <c r="AI303" s="16"/>
      <c r="AJ303" s="16"/>
      <c r="AK303" s="16"/>
      <c r="AL303" s="16"/>
      <c r="AM303" s="16"/>
      <c r="AN303" s="16"/>
      <c r="AO303" s="16"/>
      <c r="AP303" s="16"/>
      <c r="AQ303" s="16"/>
      <c r="AR303" s="16"/>
      <c r="AS303" s="16"/>
      <c r="AT303" s="116"/>
      <c r="AU303" s="116"/>
      <c r="AV303" s="116"/>
      <c r="AW303" s="116"/>
      <c r="AX303" s="116"/>
      <c r="AY303" s="116"/>
      <c r="AZ303" s="116"/>
      <c r="BA303" s="116"/>
      <c r="BB303" s="116"/>
      <c r="BC303" s="116"/>
      <c r="BD303" s="116"/>
      <c r="BE303" s="116"/>
      <c r="BF303" s="116"/>
      <c r="BG303" s="116"/>
      <c r="BH303" s="116"/>
      <c r="BI303" s="116"/>
      <c r="BJ303" s="116"/>
      <c r="BK303" s="117"/>
    </row>
    <row r="304" spans="1:63" s="3" customFormat="1">
      <c r="A304" s="1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6"/>
      <c r="AS304" s="16"/>
      <c r="AT304" s="116"/>
      <c r="AU304" s="116"/>
      <c r="AV304" s="116"/>
      <c r="AW304" s="116"/>
      <c r="AX304" s="116"/>
      <c r="AY304" s="116"/>
      <c r="AZ304" s="116"/>
      <c r="BA304" s="116"/>
      <c r="BB304" s="116"/>
      <c r="BC304" s="116"/>
      <c r="BD304" s="116"/>
      <c r="BE304" s="116"/>
      <c r="BF304" s="116"/>
      <c r="BG304" s="116"/>
      <c r="BH304" s="116"/>
      <c r="BI304" s="116"/>
      <c r="BJ304" s="116"/>
      <c r="BK304" s="117"/>
    </row>
    <row r="305" spans="1:63" s="3" customFormat="1">
      <c r="A305" s="1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c r="AM305" s="16"/>
      <c r="AN305" s="16"/>
      <c r="AO305" s="16"/>
      <c r="AP305" s="16"/>
      <c r="AQ305" s="16"/>
      <c r="AR305" s="16"/>
      <c r="AS305" s="16"/>
      <c r="AT305" s="116"/>
      <c r="AU305" s="116"/>
      <c r="AV305" s="116"/>
      <c r="AW305" s="116"/>
      <c r="AX305" s="116"/>
      <c r="AY305" s="116"/>
      <c r="AZ305" s="116"/>
      <c r="BA305" s="116"/>
      <c r="BB305" s="116"/>
      <c r="BC305" s="116"/>
      <c r="BD305" s="116"/>
      <c r="BE305" s="116"/>
      <c r="BF305" s="116"/>
      <c r="BG305" s="116"/>
      <c r="BH305" s="116"/>
      <c r="BI305" s="116"/>
      <c r="BJ305" s="116"/>
      <c r="BK305" s="117"/>
    </row>
    <row r="306" spans="1:63" s="3" customFormat="1">
      <c r="A306" s="1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c r="AE306" s="16"/>
      <c r="AF306" s="16"/>
      <c r="AG306" s="16"/>
      <c r="AH306" s="16"/>
      <c r="AI306" s="16"/>
      <c r="AJ306" s="16"/>
      <c r="AK306" s="16"/>
      <c r="AL306" s="16"/>
      <c r="AM306" s="16"/>
      <c r="AN306" s="16"/>
      <c r="AO306" s="16"/>
      <c r="AP306" s="16"/>
      <c r="AQ306" s="16"/>
      <c r="AR306" s="16"/>
      <c r="AS306" s="16"/>
      <c r="AT306" s="116"/>
      <c r="AU306" s="116"/>
      <c r="AV306" s="116"/>
      <c r="AW306" s="116"/>
      <c r="AX306" s="116"/>
      <c r="AY306" s="116"/>
      <c r="AZ306" s="116"/>
      <c r="BA306" s="116"/>
      <c r="BB306" s="116"/>
      <c r="BC306" s="116"/>
      <c r="BD306" s="116"/>
      <c r="BE306" s="116"/>
      <c r="BF306" s="116"/>
      <c r="BG306" s="116"/>
      <c r="BH306" s="116"/>
      <c r="BI306" s="116"/>
      <c r="BJ306" s="116"/>
      <c r="BK306" s="117"/>
    </row>
    <row r="307" spans="1:63" s="3" customFormat="1">
      <c r="A307" s="1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c r="AE307" s="16"/>
      <c r="AF307" s="16"/>
      <c r="AG307" s="16"/>
      <c r="AH307" s="16"/>
      <c r="AI307" s="16"/>
      <c r="AJ307" s="16"/>
      <c r="AK307" s="16"/>
      <c r="AL307" s="16"/>
      <c r="AM307" s="16"/>
      <c r="AN307" s="16"/>
      <c r="AO307" s="16"/>
      <c r="AP307" s="16"/>
      <c r="AQ307" s="16"/>
      <c r="AR307" s="16"/>
      <c r="AS307" s="16"/>
      <c r="AT307" s="116"/>
      <c r="AU307" s="116"/>
      <c r="AV307" s="116"/>
      <c r="AW307" s="116"/>
      <c r="AX307" s="116"/>
      <c r="AY307" s="116"/>
      <c r="AZ307" s="116"/>
      <c r="BA307" s="116"/>
      <c r="BB307" s="116"/>
      <c r="BC307" s="116"/>
      <c r="BD307" s="116"/>
      <c r="BE307" s="116"/>
      <c r="BF307" s="116"/>
      <c r="BG307" s="116"/>
      <c r="BH307" s="116"/>
      <c r="BI307" s="116"/>
      <c r="BJ307" s="116"/>
      <c r="BK307" s="117"/>
    </row>
    <row r="308" spans="1:63" s="3" customFormat="1">
      <c r="A308" s="1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c r="AE308" s="16"/>
      <c r="AF308" s="16"/>
      <c r="AG308" s="16"/>
      <c r="AH308" s="16"/>
      <c r="AI308" s="16"/>
      <c r="AJ308" s="16"/>
      <c r="AK308" s="16"/>
      <c r="AL308" s="16"/>
      <c r="AM308" s="16"/>
      <c r="AN308" s="16"/>
      <c r="AO308" s="16"/>
      <c r="AP308" s="16"/>
      <c r="AQ308" s="16"/>
      <c r="AR308" s="16"/>
      <c r="AS308" s="16"/>
      <c r="AT308" s="116"/>
      <c r="AU308" s="116"/>
      <c r="AV308" s="116"/>
      <c r="AW308" s="116"/>
      <c r="AX308" s="116"/>
      <c r="AY308" s="116"/>
      <c r="AZ308" s="116"/>
      <c r="BA308" s="116"/>
      <c r="BB308" s="116"/>
      <c r="BC308" s="116"/>
      <c r="BD308" s="116"/>
      <c r="BE308" s="116"/>
      <c r="BF308" s="116"/>
      <c r="BG308" s="116"/>
      <c r="BH308" s="116"/>
      <c r="BI308" s="116"/>
      <c r="BJ308" s="116"/>
      <c r="BK308" s="117"/>
    </row>
    <row r="309" spans="1:63" s="3" customFormat="1">
      <c r="A309" s="1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c r="AE309" s="16"/>
      <c r="AF309" s="16"/>
      <c r="AG309" s="16"/>
      <c r="AH309" s="16"/>
      <c r="AI309" s="16"/>
      <c r="AJ309" s="16"/>
      <c r="AK309" s="16"/>
      <c r="AL309" s="16"/>
      <c r="AM309" s="16"/>
      <c r="AN309" s="16"/>
      <c r="AO309" s="16"/>
      <c r="AP309" s="16"/>
      <c r="AQ309" s="16"/>
      <c r="AR309" s="16"/>
      <c r="AS309" s="16"/>
      <c r="AT309" s="116"/>
      <c r="AU309" s="116"/>
      <c r="AV309" s="116"/>
      <c r="AW309" s="116"/>
      <c r="AX309" s="116"/>
      <c r="AY309" s="116"/>
      <c r="AZ309" s="116"/>
      <c r="BA309" s="116"/>
      <c r="BB309" s="116"/>
      <c r="BC309" s="116"/>
      <c r="BD309" s="116"/>
      <c r="BE309" s="116"/>
      <c r="BF309" s="116"/>
      <c r="BG309" s="116"/>
      <c r="BH309" s="116"/>
      <c r="BI309" s="116"/>
      <c r="BJ309" s="116"/>
      <c r="BK309" s="117"/>
    </row>
    <row r="310" spans="1:63" s="3" customFormat="1">
      <c r="A310" s="1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c r="AE310" s="16"/>
      <c r="AF310" s="16"/>
      <c r="AG310" s="16"/>
      <c r="AH310" s="16"/>
      <c r="AI310" s="16"/>
      <c r="AJ310" s="16"/>
      <c r="AK310" s="16"/>
      <c r="AL310" s="16"/>
      <c r="AM310" s="16"/>
      <c r="AN310" s="16"/>
      <c r="AO310" s="16"/>
      <c r="AP310" s="16"/>
      <c r="AQ310" s="16"/>
      <c r="AR310" s="16"/>
      <c r="AS310" s="16"/>
      <c r="AT310" s="116"/>
      <c r="AU310" s="116"/>
      <c r="AV310" s="116"/>
      <c r="AW310" s="116"/>
      <c r="AX310" s="116"/>
      <c r="AY310" s="116"/>
      <c r="AZ310" s="116"/>
      <c r="BA310" s="116"/>
      <c r="BB310" s="116"/>
      <c r="BC310" s="116"/>
      <c r="BD310" s="116"/>
      <c r="BE310" s="116"/>
      <c r="BF310" s="116"/>
      <c r="BG310" s="116"/>
      <c r="BH310" s="116"/>
      <c r="BI310" s="116"/>
      <c r="BJ310" s="116"/>
      <c r="BK310" s="117"/>
    </row>
    <row r="311" spans="1:63" s="3" customFormat="1">
      <c r="A311" s="1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c r="AE311" s="16"/>
      <c r="AF311" s="16"/>
      <c r="AG311" s="16"/>
      <c r="AH311" s="16"/>
      <c r="AI311" s="16"/>
      <c r="AJ311" s="16"/>
      <c r="AK311" s="16"/>
      <c r="AL311" s="16"/>
      <c r="AM311" s="16"/>
      <c r="AN311" s="16"/>
      <c r="AO311" s="16"/>
      <c r="AP311" s="16"/>
      <c r="AQ311" s="16"/>
      <c r="AR311" s="16"/>
      <c r="AS311" s="16"/>
      <c r="AT311" s="116"/>
      <c r="AU311" s="116"/>
      <c r="AV311" s="116"/>
      <c r="AW311" s="116"/>
      <c r="AX311" s="116"/>
      <c r="AY311" s="116"/>
      <c r="AZ311" s="116"/>
      <c r="BA311" s="116"/>
      <c r="BB311" s="116"/>
      <c r="BC311" s="116"/>
      <c r="BD311" s="116"/>
      <c r="BE311" s="116"/>
      <c r="BF311" s="116"/>
      <c r="BG311" s="116"/>
      <c r="BH311" s="116"/>
      <c r="BI311" s="116"/>
      <c r="BJ311" s="116"/>
      <c r="BK311" s="117"/>
    </row>
    <row r="312" spans="1:63" s="3" customFormat="1">
      <c r="A312" s="1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c r="AE312" s="16"/>
      <c r="AF312" s="16"/>
      <c r="AG312" s="16"/>
      <c r="AH312" s="16"/>
      <c r="AI312" s="16"/>
      <c r="AJ312" s="16"/>
      <c r="AK312" s="16"/>
      <c r="AL312" s="16"/>
      <c r="AM312" s="16"/>
      <c r="AN312" s="16"/>
      <c r="AO312" s="16"/>
      <c r="AP312" s="16"/>
      <c r="AQ312" s="16"/>
      <c r="AR312" s="16"/>
      <c r="AS312" s="16"/>
      <c r="AT312" s="116"/>
      <c r="AU312" s="116"/>
      <c r="AV312" s="116"/>
      <c r="AW312" s="116"/>
      <c r="AX312" s="116"/>
      <c r="AY312" s="116"/>
      <c r="AZ312" s="116"/>
      <c r="BA312" s="116"/>
      <c r="BB312" s="116"/>
      <c r="BC312" s="116"/>
      <c r="BD312" s="116"/>
      <c r="BE312" s="116"/>
      <c r="BF312" s="116"/>
      <c r="BG312" s="116"/>
      <c r="BH312" s="116"/>
      <c r="BI312" s="116"/>
      <c r="BJ312" s="116"/>
      <c r="BK312" s="117"/>
    </row>
    <row r="313" spans="1:63" s="3" customFormat="1">
      <c r="A313" s="1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c r="AE313" s="16"/>
      <c r="AF313" s="16"/>
      <c r="AG313" s="16"/>
      <c r="AH313" s="16"/>
      <c r="AI313" s="16"/>
      <c r="AJ313" s="16"/>
      <c r="AK313" s="16"/>
      <c r="AL313" s="16"/>
      <c r="AM313" s="16"/>
      <c r="AN313" s="16"/>
      <c r="AO313" s="16"/>
      <c r="AP313" s="16"/>
      <c r="AQ313" s="16"/>
      <c r="AR313" s="16"/>
      <c r="AS313" s="16"/>
      <c r="AT313" s="116"/>
      <c r="AU313" s="116"/>
      <c r="AV313" s="116"/>
      <c r="AW313" s="116"/>
      <c r="AX313" s="116"/>
      <c r="AY313" s="116"/>
      <c r="AZ313" s="116"/>
      <c r="BA313" s="116"/>
      <c r="BB313" s="116"/>
      <c r="BC313" s="116"/>
      <c r="BD313" s="116"/>
      <c r="BE313" s="116"/>
      <c r="BF313" s="116"/>
      <c r="BG313" s="116"/>
      <c r="BH313" s="116"/>
      <c r="BI313" s="116"/>
      <c r="BJ313" s="116"/>
      <c r="BK313" s="117"/>
    </row>
    <row r="314" spans="1:63" s="3" customFormat="1">
      <c r="A314" s="1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c r="AE314" s="16"/>
      <c r="AF314" s="16"/>
      <c r="AG314" s="16"/>
      <c r="AH314" s="16"/>
      <c r="AI314" s="16"/>
      <c r="AJ314" s="16"/>
      <c r="AK314" s="16"/>
      <c r="AL314" s="16"/>
      <c r="AM314" s="16"/>
      <c r="AN314" s="16"/>
      <c r="AO314" s="16"/>
      <c r="AP314" s="16"/>
      <c r="AQ314" s="16"/>
      <c r="AR314" s="16"/>
      <c r="AS314" s="16"/>
      <c r="AT314" s="116"/>
      <c r="AU314" s="116"/>
      <c r="AV314" s="116"/>
      <c r="AW314" s="116"/>
      <c r="AX314" s="116"/>
      <c r="AY314" s="116"/>
      <c r="AZ314" s="116"/>
      <c r="BA314" s="116"/>
      <c r="BB314" s="116"/>
      <c r="BC314" s="116"/>
      <c r="BD314" s="116"/>
      <c r="BE314" s="116"/>
      <c r="BF314" s="116"/>
      <c r="BG314" s="116"/>
      <c r="BH314" s="116"/>
      <c r="BI314" s="116"/>
      <c r="BJ314" s="116"/>
      <c r="BK314" s="117"/>
    </row>
    <row r="315" spans="1:63" s="3" customFormat="1">
      <c r="A315" s="1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c r="AE315" s="16"/>
      <c r="AF315" s="16"/>
      <c r="AG315" s="16"/>
      <c r="AH315" s="16"/>
      <c r="AI315" s="16"/>
      <c r="AJ315" s="16"/>
      <c r="AK315" s="16"/>
      <c r="AL315" s="16"/>
      <c r="AM315" s="16"/>
      <c r="AN315" s="16"/>
      <c r="AO315" s="16"/>
      <c r="AP315" s="16"/>
      <c r="AQ315" s="16"/>
      <c r="AR315" s="16"/>
      <c r="AS315" s="16"/>
      <c r="AT315" s="116"/>
      <c r="AU315" s="116"/>
      <c r="AV315" s="116"/>
      <c r="AW315" s="116"/>
      <c r="AX315" s="116"/>
      <c r="AY315" s="116"/>
      <c r="AZ315" s="116"/>
      <c r="BA315" s="116"/>
      <c r="BB315" s="116"/>
      <c r="BC315" s="116"/>
      <c r="BD315" s="116"/>
      <c r="BE315" s="116"/>
      <c r="BF315" s="116"/>
      <c r="BG315" s="116"/>
      <c r="BH315" s="116"/>
      <c r="BI315" s="116"/>
      <c r="BJ315" s="116"/>
      <c r="BK315" s="117"/>
    </row>
    <row r="316" spans="1:63" s="3" customFormat="1">
      <c r="A316" s="1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c r="AE316" s="16"/>
      <c r="AF316" s="16"/>
      <c r="AG316" s="16"/>
      <c r="AH316" s="16"/>
      <c r="AI316" s="16"/>
      <c r="AJ316" s="16"/>
      <c r="AK316" s="16"/>
      <c r="AL316" s="16"/>
      <c r="AM316" s="16"/>
      <c r="AN316" s="16"/>
      <c r="AO316" s="16"/>
      <c r="AP316" s="16"/>
      <c r="AQ316" s="16"/>
      <c r="AR316" s="16"/>
      <c r="AS316" s="16"/>
      <c r="AT316" s="116"/>
      <c r="AU316" s="116"/>
      <c r="AV316" s="116"/>
      <c r="AW316" s="116"/>
      <c r="AX316" s="116"/>
      <c r="AY316" s="116"/>
      <c r="AZ316" s="116"/>
      <c r="BA316" s="116"/>
      <c r="BB316" s="116"/>
      <c r="BC316" s="116"/>
      <c r="BD316" s="116"/>
      <c r="BE316" s="116"/>
      <c r="BF316" s="116"/>
      <c r="BG316" s="116"/>
      <c r="BH316" s="116"/>
      <c r="BI316" s="116"/>
      <c r="BJ316" s="116"/>
      <c r="BK316" s="117"/>
    </row>
    <row r="317" spans="1:63" s="3" customFormat="1">
      <c r="A317" s="1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c r="AE317" s="16"/>
      <c r="AF317" s="16"/>
      <c r="AG317" s="16"/>
      <c r="AH317" s="16"/>
      <c r="AI317" s="16"/>
      <c r="AJ317" s="16"/>
      <c r="AK317" s="16"/>
      <c r="AL317" s="16"/>
      <c r="AM317" s="16"/>
      <c r="AN317" s="16"/>
      <c r="AO317" s="16"/>
      <c r="AP317" s="16"/>
      <c r="AQ317" s="16"/>
      <c r="AR317" s="16"/>
      <c r="AS317" s="16"/>
      <c r="AT317" s="116"/>
      <c r="AU317" s="116"/>
      <c r="AV317" s="116"/>
      <c r="AW317" s="116"/>
      <c r="AX317" s="116"/>
      <c r="AY317" s="116"/>
      <c r="AZ317" s="116"/>
      <c r="BA317" s="116"/>
      <c r="BB317" s="116"/>
      <c r="BC317" s="116"/>
      <c r="BD317" s="116"/>
      <c r="BE317" s="116"/>
      <c r="BF317" s="116"/>
      <c r="BG317" s="116"/>
      <c r="BH317" s="116"/>
      <c r="BI317" s="116"/>
      <c r="BJ317" s="116"/>
      <c r="BK317" s="117"/>
    </row>
    <row r="318" spans="1:63" s="3" customFormat="1">
      <c r="A318" s="1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c r="AE318" s="16"/>
      <c r="AF318" s="16"/>
      <c r="AG318" s="16"/>
      <c r="AH318" s="16"/>
      <c r="AI318" s="16"/>
      <c r="AJ318" s="16"/>
      <c r="AK318" s="16"/>
      <c r="AL318" s="16"/>
      <c r="AM318" s="16"/>
      <c r="AN318" s="16"/>
      <c r="AO318" s="16"/>
      <c r="AP318" s="16"/>
      <c r="AQ318" s="16"/>
      <c r="AR318" s="16"/>
      <c r="AS318" s="16"/>
      <c r="AT318" s="116"/>
      <c r="AU318" s="116"/>
      <c r="AV318" s="116"/>
      <c r="AW318" s="116"/>
      <c r="AX318" s="116"/>
      <c r="AY318" s="116"/>
      <c r="AZ318" s="116"/>
      <c r="BA318" s="116"/>
      <c r="BB318" s="116"/>
      <c r="BC318" s="116"/>
      <c r="BD318" s="116"/>
      <c r="BE318" s="116"/>
      <c r="BF318" s="116"/>
      <c r="BG318" s="116"/>
      <c r="BH318" s="116"/>
      <c r="BI318" s="116"/>
      <c r="BJ318" s="116"/>
      <c r="BK318" s="117"/>
    </row>
    <row r="319" spans="1:63" s="3" customFormat="1">
      <c r="A319" s="1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c r="AE319" s="16"/>
      <c r="AF319" s="16"/>
      <c r="AG319" s="16"/>
      <c r="AH319" s="16"/>
      <c r="AI319" s="16"/>
      <c r="AJ319" s="16"/>
      <c r="AK319" s="16"/>
      <c r="AL319" s="16"/>
      <c r="AM319" s="16"/>
      <c r="AN319" s="16"/>
      <c r="AO319" s="16"/>
      <c r="AP319" s="16"/>
      <c r="AQ319" s="16"/>
      <c r="AR319" s="16"/>
      <c r="AS319" s="16"/>
      <c r="AT319" s="116"/>
      <c r="AU319" s="116"/>
      <c r="AV319" s="116"/>
      <c r="AW319" s="116"/>
      <c r="AX319" s="116"/>
      <c r="AY319" s="116"/>
      <c r="AZ319" s="116"/>
      <c r="BA319" s="116"/>
      <c r="BB319" s="116"/>
      <c r="BC319" s="116"/>
      <c r="BD319" s="116"/>
      <c r="BE319" s="116"/>
      <c r="BF319" s="116"/>
      <c r="BG319" s="116"/>
      <c r="BH319" s="116"/>
      <c r="BI319" s="116"/>
      <c r="BJ319" s="116"/>
      <c r="BK319" s="117"/>
    </row>
    <row r="320" spans="1:63" s="3" customFormat="1">
      <c r="A320" s="1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c r="AE320" s="16"/>
      <c r="AF320" s="16"/>
      <c r="AG320" s="16"/>
      <c r="AH320" s="16"/>
      <c r="AI320" s="16"/>
      <c r="AJ320" s="16"/>
      <c r="AK320" s="16"/>
      <c r="AL320" s="16"/>
      <c r="AM320" s="16"/>
      <c r="AN320" s="16"/>
      <c r="AO320" s="16"/>
      <c r="AP320" s="16"/>
      <c r="AQ320" s="16"/>
      <c r="AR320" s="16"/>
      <c r="AS320" s="16"/>
      <c r="AT320" s="116"/>
      <c r="AU320" s="116"/>
      <c r="AV320" s="116"/>
      <c r="AW320" s="116"/>
      <c r="AX320" s="116"/>
      <c r="AY320" s="116"/>
      <c r="AZ320" s="116"/>
      <c r="BA320" s="116"/>
      <c r="BB320" s="116"/>
      <c r="BC320" s="116"/>
      <c r="BD320" s="116"/>
      <c r="BE320" s="116"/>
      <c r="BF320" s="116"/>
      <c r="BG320" s="116"/>
      <c r="BH320" s="116"/>
      <c r="BI320" s="116"/>
      <c r="BJ320" s="116"/>
      <c r="BK320" s="117"/>
    </row>
    <row r="321" spans="1:63" s="3" customFormat="1">
      <c r="A321" s="1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c r="AE321" s="16"/>
      <c r="AF321" s="16"/>
      <c r="AG321" s="16"/>
      <c r="AH321" s="16"/>
      <c r="AI321" s="16"/>
      <c r="AJ321" s="16"/>
      <c r="AK321" s="16"/>
      <c r="AL321" s="16"/>
      <c r="AM321" s="16"/>
      <c r="AN321" s="16"/>
      <c r="AO321" s="16"/>
      <c r="AP321" s="16"/>
      <c r="AQ321" s="16"/>
      <c r="AR321" s="16"/>
      <c r="AS321" s="16"/>
      <c r="AT321" s="116"/>
      <c r="AU321" s="116"/>
      <c r="AV321" s="116"/>
      <c r="AW321" s="116"/>
      <c r="AX321" s="116"/>
      <c r="AY321" s="116"/>
      <c r="AZ321" s="116"/>
      <c r="BA321" s="116"/>
      <c r="BB321" s="116"/>
      <c r="BC321" s="116"/>
      <c r="BD321" s="116"/>
      <c r="BE321" s="116"/>
      <c r="BF321" s="116"/>
      <c r="BG321" s="116"/>
      <c r="BH321" s="116"/>
      <c r="BI321" s="116"/>
      <c r="BJ321" s="116"/>
      <c r="BK321" s="117"/>
    </row>
    <row r="322" spans="1:63" s="3" customFormat="1">
      <c r="A322" s="1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c r="AE322" s="16"/>
      <c r="AF322" s="16"/>
      <c r="AG322" s="16"/>
      <c r="AH322" s="16"/>
      <c r="AI322" s="16"/>
      <c r="AJ322" s="16"/>
      <c r="AK322" s="16"/>
      <c r="AL322" s="16"/>
      <c r="AM322" s="16"/>
      <c r="AN322" s="16"/>
      <c r="AO322" s="16"/>
      <c r="AP322" s="16"/>
      <c r="AQ322" s="16"/>
      <c r="AR322" s="16"/>
      <c r="AS322" s="16"/>
      <c r="AT322" s="116"/>
      <c r="AU322" s="116"/>
      <c r="AV322" s="116"/>
      <c r="AW322" s="116"/>
      <c r="AX322" s="116"/>
      <c r="AY322" s="116"/>
      <c r="AZ322" s="116"/>
      <c r="BA322" s="116"/>
      <c r="BB322" s="116"/>
      <c r="BC322" s="116"/>
      <c r="BD322" s="116"/>
      <c r="BE322" s="116"/>
      <c r="BF322" s="116"/>
      <c r="BG322" s="116"/>
      <c r="BH322" s="116"/>
      <c r="BI322" s="116"/>
      <c r="BJ322" s="116"/>
      <c r="BK322" s="117"/>
    </row>
    <row r="323" spans="1:63" s="3" customFormat="1">
      <c r="A323" s="1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c r="AE323" s="16"/>
      <c r="AF323" s="16"/>
      <c r="AG323" s="16"/>
      <c r="AH323" s="16"/>
      <c r="AI323" s="16"/>
      <c r="AJ323" s="16"/>
      <c r="AK323" s="16"/>
      <c r="AL323" s="16"/>
      <c r="AM323" s="16"/>
      <c r="AN323" s="16"/>
      <c r="AO323" s="16"/>
      <c r="AP323" s="16"/>
      <c r="AQ323" s="16"/>
      <c r="AR323" s="16"/>
      <c r="AS323" s="16"/>
      <c r="AT323" s="116"/>
      <c r="AU323" s="116"/>
      <c r="AV323" s="116"/>
      <c r="AW323" s="116"/>
      <c r="AX323" s="116"/>
      <c r="AY323" s="116"/>
      <c r="AZ323" s="116"/>
      <c r="BA323" s="116"/>
      <c r="BB323" s="116"/>
      <c r="BC323" s="116"/>
      <c r="BD323" s="116"/>
      <c r="BE323" s="116"/>
      <c r="BF323" s="116"/>
      <c r="BG323" s="116"/>
      <c r="BH323" s="116"/>
      <c r="BI323" s="116"/>
      <c r="BJ323" s="116"/>
      <c r="BK323" s="117"/>
    </row>
    <row r="324" spans="1:63" s="3" customFormat="1">
      <c r="A324" s="1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c r="AE324" s="16"/>
      <c r="AF324" s="16"/>
      <c r="AG324" s="16"/>
      <c r="AH324" s="16"/>
      <c r="AI324" s="16"/>
      <c r="AJ324" s="16"/>
      <c r="AK324" s="16"/>
      <c r="AL324" s="16"/>
      <c r="AM324" s="16"/>
      <c r="AN324" s="16"/>
      <c r="AO324" s="16"/>
      <c r="AP324" s="16"/>
      <c r="AQ324" s="16"/>
      <c r="AR324" s="16"/>
      <c r="AS324" s="16"/>
      <c r="AT324" s="116"/>
      <c r="AU324" s="116"/>
      <c r="AV324" s="116"/>
      <c r="AW324" s="116"/>
      <c r="AX324" s="116"/>
      <c r="AY324" s="116"/>
      <c r="AZ324" s="116"/>
      <c r="BA324" s="116"/>
      <c r="BB324" s="116"/>
      <c r="BC324" s="116"/>
      <c r="BD324" s="116"/>
      <c r="BE324" s="116"/>
      <c r="BF324" s="116"/>
      <c r="BG324" s="116"/>
      <c r="BH324" s="116"/>
      <c r="BI324" s="116"/>
      <c r="BJ324" s="116"/>
      <c r="BK324" s="117"/>
    </row>
    <row r="325" spans="1:63" s="3" customFormat="1">
      <c r="A325" s="1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c r="AE325" s="16"/>
      <c r="AF325" s="16"/>
      <c r="AG325" s="16"/>
      <c r="AH325" s="16"/>
      <c r="AI325" s="16"/>
      <c r="AJ325" s="16"/>
      <c r="AK325" s="16"/>
      <c r="AL325" s="16"/>
      <c r="AM325" s="16"/>
      <c r="AN325" s="16"/>
      <c r="AO325" s="16"/>
      <c r="AP325" s="16"/>
      <c r="AQ325" s="16"/>
      <c r="AR325" s="16"/>
      <c r="AS325" s="16"/>
      <c r="AT325" s="116"/>
      <c r="AU325" s="116"/>
      <c r="AV325" s="116"/>
      <c r="AW325" s="116"/>
      <c r="AX325" s="116"/>
      <c r="AY325" s="116"/>
      <c r="AZ325" s="116"/>
      <c r="BA325" s="116"/>
      <c r="BB325" s="116"/>
      <c r="BC325" s="116"/>
      <c r="BD325" s="116"/>
      <c r="BE325" s="116"/>
      <c r="BF325" s="116"/>
      <c r="BG325" s="116"/>
      <c r="BH325" s="116"/>
      <c r="BI325" s="116"/>
      <c r="BJ325" s="116"/>
      <c r="BK325" s="117"/>
    </row>
    <row r="326" spans="1:63" s="3" customFormat="1">
      <c r="A326" s="1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c r="AE326" s="16"/>
      <c r="AF326" s="16"/>
      <c r="AG326" s="16"/>
      <c r="AH326" s="16"/>
      <c r="AI326" s="16"/>
      <c r="AJ326" s="16"/>
      <c r="AK326" s="16"/>
      <c r="AL326" s="16"/>
      <c r="AM326" s="16"/>
      <c r="AN326" s="16"/>
      <c r="AO326" s="16"/>
      <c r="AP326" s="16"/>
      <c r="AQ326" s="16"/>
      <c r="AR326" s="16"/>
      <c r="AS326" s="16"/>
      <c r="AT326" s="116"/>
      <c r="AU326" s="116"/>
      <c r="AV326" s="116"/>
      <c r="AW326" s="116"/>
      <c r="AX326" s="116"/>
      <c r="AY326" s="116"/>
      <c r="AZ326" s="116"/>
      <c r="BA326" s="116"/>
      <c r="BB326" s="116"/>
      <c r="BC326" s="116"/>
      <c r="BD326" s="116"/>
      <c r="BE326" s="116"/>
      <c r="BF326" s="116"/>
      <c r="BG326" s="116"/>
      <c r="BH326" s="116"/>
      <c r="BI326" s="116"/>
      <c r="BJ326" s="116"/>
      <c r="BK326" s="117"/>
    </row>
    <row r="327" spans="1:63" s="3" customFormat="1">
      <c r="A327" s="1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c r="AE327" s="16"/>
      <c r="AF327" s="16"/>
      <c r="AG327" s="16"/>
      <c r="AH327" s="16"/>
      <c r="AI327" s="16"/>
      <c r="AJ327" s="16"/>
      <c r="AK327" s="16"/>
      <c r="AL327" s="16"/>
      <c r="AM327" s="16"/>
      <c r="AN327" s="16"/>
      <c r="AO327" s="16"/>
      <c r="AP327" s="16"/>
      <c r="AQ327" s="16"/>
      <c r="AR327" s="16"/>
      <c r="AS327" s="16"/>
      <c r="AT327" s="116"/>
      <c r="AU327" s="116"/>
      <c r="AV327" s="116"/>
      <c r="AW327" s="116"/>
      <c r="AX327" s="116"/>
      <c r="AY327" s="116"/>
      <c r="AZ327" s="116"/>
      <c r="BA327" s="116"/>
      <c r="BB327" s="116"/>
      <c r="BC327" s="116"/>
      <c r="BD327" s="116"/>
      <c r="BE327" s="116"/>
      <c r="BF327" s="116"/>
      <c r="BG327" s="116"/>
      <c r="BH327" s="116"/>
      <c r="BI327" s="116"/>
      <c r="BJ327" s="116"/>
      <c r="BK327" s="117"/>
    </row>
    <row r="328" spans="1:63" s="3" customFormat="1">
      <c r="A328" s="1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c r="AE328" s="16"/>
      <c r="AF328" s="16"/>
      <c r="AG328" s="16"/>
      <c r="AH328" s="16"/>
      <c r="AI328" s="16"/>
      <c r="AJ328" s="16"/>
      <c r="AK328" s="16"/>
      <c r="AL328" s="16"/>
      <c r="AM328" s="16"/>
      <c r="AN328" s="16"/>
      <c r="AO328" s="16"/>
      <c r="AP328" s="16"/>
      <c r="AQ328" s="16"/>
      <c r="AR328" s="16"/>
      <c r="AS328" s="16"/>
      <c r="AT328" s="116"/>
      <c r="AU328" s="116"/>
      <c r="AV328" s="116"/>
      <c r="AW328" s="116"/>
      <c r="AX328" s="116"/>
      <c r="AY328" s="116"/>
      <c r="AZ328" s="116"/>
      <c r="BA328" s="116"/>
      <c r="BB328" s="116"/>
      <c r="BC328" s="116"/>
      <c r="BD328" s="116"/>
      <c r="BE328" s="116"/>
      <c r="BF328" s="116"/>
      <c r="BG328" s="116"/>
      <c r="BH328" s="116"/>
      <c r="BI328" s="116"/>
      <c r="BJ328" s="116"/>
      <c r="BK328" s="117"/>
    </row>
    <row r="329" spans="1:63" s="3" customFormat="1">
      <c r="A329" s="1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c r="AE329" s="16"/>
      <c r="AF329" s="16"/>
      <c r="AG329" s="16"/>
      <c r="AH329" s="16"/>
      <c r="AI329" s="16"/>
      <c r="AJ329" s="16"/>
      <c r="AK329" s="16"/>
      <c r="AL329" s="16"/>
      <c r="AM329" s="16"/>
      <c r="AN329" s="16"/>
      <c r="AO329" s="16"/>
      <c r="AP329" s="16"/>
      <c r="AQ329" s="16"/>
      <c r="AR329" s="16"/>
      <c r="AS329" s="16"/>
      <c r="AT329" s="116"/>
      <c r="AU329" s="116"/>
      <c r="AV329" s="116"/>
      <c r="AW329" s="116"/>
      <c r="AX329" s="116"/>
      <c r="AY329" s="116"/>
      <c r="AZ329" s="116"/>
      <c r="BA329" s="116"/>
      <c r="BB329" s="116"/>
      <c r="BC329" s="116"/>
      <c r="BD329" s="116"/>
      <c r="BE329" s="116"/>
      <c r="BF329" s="116"/>
      <c r="BG329" s="116"/>
      <c r="BH329" s="116"/>
      <c r="BI329" s="116"/>
      <c r="BJ329" s="116"/>
      <c r="BK329" s="117"/>
    </row>
    <row r="330" spans="1:63" s="3" customFormat="1">
      <c r="A330" s="1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c r="AE330" s="16"/>
      <c r="AF330" s="16"/>
      <c r="AG330" s="16"/>
      <c r="AH330" s="16"/>
      <c r="AI330" s="16"/>
      <c r="AJ330" s="16"/>
      <c r="AK330" s="16"/>
      <c r="AL330" s="16"/>
      <c r="AM330" s="16"/>
      <c r="AN330" s="16"/>
      <c r="AO330" s="16"/>
      <c r="AP330" s="16"/>
      <c r="AQ330" s="16"/>
      <c r="AR330" s="16"/>
      <c r="AS330" s="16"/>
      <c r="AT330" s="116"/>
      <c r="AU330" s="116"/>
      <c r="AV330" s="116"/>
      <c r="AW330" s="116"/>
      <c r="AX330" s="116"/>
      <c r="AY330" s="116"/>
      <c r="AZ330" s="116"/>
      <c r="BA330" s="116"/>
      <c r="BB330" s="116"/>
      <c r="BC330" s="116"/>
      <c r="BD330" s="116"/>
      <c r="BE330" s="116"/>
      <c r="BF330" s="116"/>
      <c r="BG330" s="116"/>
      <c r="BH330" s="116"/>
      <c r="BI330" s="116"/>
      <c r="BJ330" s="116"/>
      <c r="BK330" s="117"/>
    </row>
    <row r="331" spans="1:63" s="3" customFormat="1">
      <c r="A331" s="1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16"/>
      <c r="AU331" s="116"/>
      <c r="AV331" s="116"/>
      <c r="AW331" s="116"/>
      <c r="AX331" s="116"/>
      <c r="AY331" s="116"/>
      <c r="AZ331" s="116"/>
      <c r="BA331" s="116"/>
      <c r="BB331" s="116"/>
      <c r="BC331" s="116"/>
      <c r="BD331" s="116"/>
      <c r="BE331" s="116"/>
      <c r="BF331" s="116"/>
      <c r="BG331" s="116"/>
      <c r="BH331" s="116"/>
      <c r="BI331" s="116"/>
      <c r="BJ331" s="116"/>
      <c r="BK331" s="117"/>
    </row>
    <row r="332" spans="1:63" s="3" customFormat="1">
      <c r="A332" s="1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c r="AE332" s="16"/>
      <c r="AF332" s="16"/>
      <c r="AG332" s="16"/>
      <c r="AH332" s="16"/>
      <c r="AI332" s="16"/>
      <c r="AJ332" s="16"/>
      <c r="AK332" s="16"/>
      <c r="AL332" s="16"/>
      <c r="AM332" s="16"/>
      <c r="AN332" s="16"/>
      <c r="AO332" s="16"/>
      <c r="AP332" s="16"/>
      <c r="AQ332" s="16"/>
      <c r="AR332" s="16"/>
      <c r="AS332" s="16"/>
      <c r="AT332" s="116"/>
      <c r="AU332" s="116"/>
      <c r="AV332" s="116"/>
      <c r="AW332" s="116"/>
      <c r="AX332" s="116"/>
      <c r="AY332" s="116"/>
      <c r="AZ332" s="116"/>
      <c r="BA332" s="116"/>
      <c r="BB332" s="116"/>
      <c r="BC332" s="116"/>
      <c r="BD332" s="116"/>
      <c r="BE332" s="116"/>
      <c r="BF332" s="116"/>
      <c r="BG332" s="116"/>
      <c r="BH332" s="116"/>
      <c r="BI332" s="116"/>
      <c r="BJ332" s="116"/>
      <c r="BK332" s="117"/>
    </row>
    <row r="333" spans="1:63" s="3" customFormat="1">
      <c r="A333" s="1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c r="AE333" s="16"/>
      <c r="AF333" s="16"/>
      <c r="AG333" s="16"/>
      <c r="AH333" s="16"/>
      <c r="AI333" s="16"/>
      <c r="AJ333" s="16"/>
      <c r="AK333" s="16"/>
      <c r="AL333" s="16"/>
      <c r="AM333" s="16"/>
      <c r="AN333" s="16"/>
      <c r="AO333" s="16"/>
      <c r="AP333" s="16"/>
      <c r="AQ333" s="16"/>
      <c r="AR333" s="16"/>
      <c r="AS333" s="16"/>
      <c r="AT333" s="116"/>
      <c r="AU333" s="116"/>
      <c r="AV333" s="116"/>
      <c r="AW333" s="116"/>
      <c r="AX333" s="116"/>
      <c r="AY333" s="116"/>
      <c r="AZ333" s="116"/>
      <c r="BA333" s="116"/>
      <c r="BB333" s="116"/>
      <c r="BC333" s="116"/>
      <c r="BD333" s="116"/>
      <c r="BE333" s="116"/>
      <c r="BF333" s="116"/>
      <c r="BG333" s="116"/>
      <c r="BH333" s="116"/>
      <c r="BI333" s="116"/>
      <c r="BJ333" s="116"/>
      <c r="BK333" s="117"/>
    </row>
    <row r="334" spans="1:63" s="3" customFormat="1">
      <c r="A334" s="1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c r="AE334" s="16"/>
      <c r="AF334" s="16"/>
      <c r="AG334" s="16"/>
      <c r="AH334" s="16"/>
      <c r="AI334" s="16"/>
      <c r="AJ334" s="16"/>
      <c r="AK334" s="16"/>
      <c r="AL334" s="16"/>
      <c r="AM334" s="16"/>
      <c r="AN334" s="16"/>
      <c r="AO334" s="16"/>
      <c r="AP334" s="16"/>
      <c r="AQ334" s="16"/>
      <c r="AR334" s="16"/>
      <c r="AS334" s="16"/>
      <c r="AT334" s="116"/>
      <c r="AU334" s="116"/>
      <c r="AV334" s="116"/>
      <c r="AW334" s="116"/>
      <c r="AX334" s="116"/>
      <c r="AY334" s="116"/>
      <c r="AZ334" s="116"/>
      <c r="BA334" s="116"/>
      <c r="BB334" s="116"/>
      <c r="BC334" s="116"/>
      <c r="BD334" s="116"/>
      <c r="BE334" s="116"/>
      <c r="BF334" s="116"/>
      <c r="BG334" s="116"/>
      <c r="BH334" s="116"/>
      <c r="BI334" s="116"/>
      <c r="BJ334" s="116"/>
      <c r="BK334" s="117"/>
    </row>
    <row r="335" spans="1:63" s="3" customFormat="1">
      <c r="A335" s="1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c r="AE335" s="16"/>
      <c r="AF335" s="16"/>
      <c r="AG335" s="16"/>
      <c r="AH335" s="16"/>
      <c r="AI335" s="16"/>
      <c r="AJ335" s="16"/>
      <c r="AK335" s="16"/>
      <c r="AL335" s="16"/>
      <c r="AM335" s="16"/>
      <c r="AN335" s="16"/>
      <c r="AO335" s="16"/>
      <c r="AP335" s="16"/>
      <c r="AQ335" s="16"/>
      <c r="AR335" s="16"/>
      <c r="AS335" s="16"/>
      <c r="AT335" s="116"/>
      <c r="AU335" s="116"/>
      <c r="AV335" s="116"/>
      <c r="AW335" s="116"/>
      <c r="AX335" s="116"/>
      <c r="AY335" s="116"/>
      <c r="AZ335" s="116"/>
      <c r="BA335" s="116"/>
      <c r="BB335" s="116"/>
      <c r="BC335" s="116"/>
      <c r="BD335" s="116"/>
      <c r="BE335" s="116"/>
      <c r="BF335" s="116"/>
      <c r="BG335" s="116"/>
      <c r="BH335" s="116"/>
      <c r="BI335" s="116"/>
      <c r="BJ335" s="116"/>
      <c r="BK335" s="117"/>
    </row>
    <row r="336" spans="1:63" s="3" customFormat="1">
      <c r="A336" s="1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16"/>
      <c r="AU336" s="116"/>
      <c r="AV336" s="116"/>
      <c r="AW336" s="116"/>
      <c r="AX336" s="116"/>
      <c r="AY336" s="116"/>
      <c r="AZ336" s="116"/>
      <c r="BA336" s="116"/>
      <c r="BB336" s="116"/>
      <c r="BC336" s="116"/>
      <c r="BD336" s="116"/>
      <c r="BE336" s="116"/>
      <c r="BF336" s="116"/>
      <c r="BG336" s="116"/>
      <c r="BH336" s="116"/>
      <c r="BI336" s="116"/>
      <c r="BJ336" s="116"/>
      <c r="BK336" s="117"/>
    </row>
    <row r="337" spans="1:63" s="3" customFormat="1">
      <c r="A337" s="1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c r="AD337" s="16"/>
      <c r="AE337" s="16"/>
      <c r="AF337" s="16"/>
      <c r="AG337" s="16"/>
      <c r="AH337" s="16"/>
      <c r="AI337" s="16"/>
      <c r="AJ337" s="16"/>
      <c r="AK337" s="16"/>
      <c r="AL337" s="16"/>
      <c r="AM337" s="16"/>
      <c r="AN337" s="16"/>
      <c r="AO337" s="16"/>
      <c r="AP337" s="16"/>
      <c r="AQ337" s="16"/>
      <c r="AR337" s="16"/>
      <c r="AS337" s="16"/>
      <c r="AT337" s="116"/>
      <c r="AU337" s="116"/>
      <c r="AV337" s="116"/>
      <c r="AW337" s="116"/>
      <c r="AX337" s="116"/>
      <c r="AY337" s="116"/>
      <c r="AZ337" s="116"/>
      <c r="BA337" s="116"/>
      <c r="BB337" s="116"/>
      <c r="BC337" s="116"/>
      <c r="BD337" s="116"/>
      <c r="BE337" s="116"/>
      <c r="BF337" s="116"/>
      <c r="BG337" s="116"/>
      <c r="BH337" s="116"/>
      <c r="BI337" s="116"/>
      <c r="BJ337" s="116"/>
      <c r="BK337" s="117"/>
    </row>
    <row r="338" spans="1:63" s="3" customFormat="1">
      <c r="A338" s="1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c r="AD338" s="16"/>
      <c r="AE338" s="16"/>
      <c r="AF338" s="16"/>
      <c r="AG338" s="16"/>
      <c r="AH338" s="16"/>
      <c r="AI338" s="16"/>
      <c r="AJ338" s="16"/>
      <c r="AK338" s="16"/>
      <c r="AL338" s="16"/>
      <c r="AM338" s="16"/>
      <c r="AN338" s="16"/>
      <c r="AO338" s="16"/>
      <c r="AP338" s="16"/>
      <c r="AQ338" s="16"/>
      <c r="AR338" s="16"/>
      <c r="AS338" s="16"/>
      <c r="AT338" s="116"/>
      <c r="AU338" s="116"/>
      <c r="AV338" s="116"/>
      <c r="AW338" s="116"/>
      <c r="AX338" s="116"/>
      <c r="AY338" s="116"/>
      <c r="AZ338" s="116"/>
      <c r="BA338" s="116"/>
      <c r="BB338" s="116"/>
      <c r="BC338" s="116"/>
      <c r="BD338" s="116"/>
      <c r="BE338" s="116"/>
      <c r="BF338" s="116"/>
      <c r="BG338" s="116"/>
      <c r="BH338" s="116"/>
      <c r="BI338" s="116"/>
      <c r="BJ338" s="116"/>
      <c r="BK338" s="117"/>
    </row>
    <row r="339" spans="1:63" s="3" customFormat="1">
      <c r="A339" s="1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c r="AD339" s="16"/>
      <c r="AE339" s="16"/>
      <c r="AF339" s="16"/>
      <c r="AG339" s="16"/>
      <c r="AH339" s="16"/>
      <c r="AI339" s="16"/>
      <c r="AJ339" s="16"/>
      <c r="AK339" s="16"/>
      <c r="AL339" s="16"/>
      <c r="AM339" s="16"/>
      <c r="AN339" s="16"/>
      <c r="AO339" s="16"/>
      <c r="AP339" s="16"/>
      <c r="AQ339" s="16"/>
      <c r="AR339" s="16"/>
      <c r="AS339" s="16"/>
      <c r="AT339" s="116"/>
      <c r="AU339" s="116"/>
      <c r="AV339" s="116"/>
      <c r="AW339" s="116"/>
      <c r="AX339" s="116"/>
      <c r="AY339" s="116"/>
      <c r="AZ339" s="116"/>
      <c r="BA339" s="116"/>
      <c r="BB339" s="116"/>
      <c r="BC339" s="116"/>
      <c r="BD339" s="116"/>
      <c r="BE339" s="116"/>
      <c r="BF339" s="116"/>
      <c r="BG339" s="116"/>
      <c r="BH339" s="116"/>
      <c r="BI339" s="116"/>
      <c r="BJ339" s="116"/>
      <c r="BK339" s="117"/>
    </row>
    <row r="340" spans="1:63" s="3" customFormat="1">
      <c r="A340" s="1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c r="AD340" s="16"/>
      <c r="AE340" s="16"/>
      <c r="AF340" s="16"/>
      <c r="AG340" s="16"/>
      <c r="AH340" s="16"/>
      <c r="AI340" s="16"/>
      <c r="AJ340" s="16"/>
      <c r="AK340" s="16"/>
      <c r="AL340" s="16"/>
      <c r="AM340" s="16"/>
      <c r="AN340" s="16"/>
      <c r="AO340" s="16"/>
      <c r="AP340" s="16"/>
      <c r="AQ340" s="16"/>
      <c r="AR340" s="16"/>
      <c r="AS340" s="16"/>
      <c r="AT340" s="116"/>
      <c r="AU340" s="116"/>
      <c r="AV340" s="116"/>
      <c r="AW340" s="116"/>
      <c r="AX340" s="116"/>
      <c r="AY340" s="116"/>
      <c r="AZ340" s="116"/>
      <c r="BA340" s="116"/>
      <c r="BB340" s="116"/>
      <c r="BC340" s="116"/>
      <c r="BD340" s="116"/>
      <c r="BE340" s="116"/>
      <c r="BF340" s="116"/>
      <c r="BG340" s="116"/>
      <c r="BH340" s="116"/>
      <c r="BI340" s="116"/>
      <c r="BJ340" s="116"/>
      <c r="BK340" s="117"/>
    </row>
    <row r="341" spans="1:63" s="3" customFormat="1">
      <c r="A341" s="1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c r="AD341" s="16"/>
      <c r="AE341" s="16"/>
      <c r="AF341" s="16"/>
      <c r="AG341" s="16"/>
      <c r="AH341" s="16"/>
      <c r="AI341" s="16"/>
      <c r="AJ341" s="16"/>
      <c r="AK341" s="16"/>
      <c r="AL341" s="16"/>
      <c r="AM341" s="16"/>
      <c r="AN341" s="16"/>
      <c r="AO341" s="16"/>
      <c r="AP341" s="16"/>
      <c r="AQ341" s="16"/>
      <c r="AR341" s="16"/>
      <c r="AS341" s="16"/>
      <c r="AT341" s="116"/>
      <c r="AU341" s="116"/>
      <c r="AV341" s="116"/>
      <c r="AW341" s="116"/>
      <c r="AX341" s="116"/>
      <c r="AY341" s="116"/>
      <c r="AZ341" s="116"/>
      <c r="BA341" s="116"/>
      <c r="BB341" s="116"/>
      <c r="BC341" s="116"/>
      <c r="BD341" s="116"/>
      <c r="BE341" s="116"/>
      <c r="BF341" s="116"/>
      <c r="BG341" s="116"/>
      <c r="BH341" s="116"/>
      <c r="BI341" s="116"/>
      <c r="BJ341" s="116"/>
      <c r="BK341" s="117"/>
    </row>
    <row r="342" spans="1:63" s="3" customFormat="1">
      <c r="A342" s="1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c r="AE342" s="16"/>
      <c r="AF342" s="16"/>
      <c r="AG342" s="16"/>
      <c r="AH342" s="16"/>
      <c r="AI342" s="16"/>
      <c r="AJ342" s="16"/>
      <c r="AK342" s="16"/>
      <c r="AL342" s="16"/>
      <c r="AM342" s="16"/>
      <c r="AN342" s="16"/>
      <c r="AO342" s="16"/>
      <c r="AP342" s="16"/>
      <c r="AQ342" s="16"/>
      <c r="AR342" s="16"/>
      <c r="AS342" s="16"/>
      <c r="AT342" s="116"/>
      <c r="AU342" s="116"/>
      <c r="AV342" s="116"/>
      <c r="AW342" s="116"/>
      <c r="AX342" s="116"/>
      <c r="AY342" s="116"/>
      <c r="AZ342" s="116"/>
      <c r="BA342" s="116"/>
      <c r="BB342" s="116"/>
      <c r="BC342" s="116"/>
      <c r="BD342" s="116"/>
      <c r="BE342" s="116"/>
      <c r="BF342" s="116"/>
      <c r="BG342" s="116"/>
      <c r="BH342" s="116"/>
      <c r="BI342" s="116"/>
      <c r="BJ342" s="116"/>
      <c r="BK342" s="117"/>
    </row>
    <row r="343" spans="1:63" s="3" customFormat="1">
      <c r="A343" s="1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c r="AD343" s="16"/>
      <c r="AE343" s="16"/>
      <c r="AF343" s="16"/>
      <c r="AG343" s="16"/>
      <c r="AH343" s="16"/>
      <c r="AI343" s="16"/>
      <c r="AJ343" s="16"/>
      <c r="AK343" s="16"/>
      <c r="AL343" s="16"/>
      <c r="AM343" s="16"/>
      <c r="AN343" s="16"/>
      <c r="AO343" s="16"/>
      <c r="AP343" s="16"/>
      <c r="AQ343" s="16"/>
      <c r="AR343" s="16"/>
      <c r="AS343" s="16"/>
      <c r="AT343" s="116"/>
      <c r="AU343" s="116"/>
      <c r="AV343" s="116"/>
      <c r="AW343" s="116"/>
      <c r="AX343" s="116"/>
      <c r="AY343" s="116"/>
      <c r="AZ343" s="116"/>
      <c r="BA343" s="116"/>
      <c r="BB343" s="116"/>
      <c r="BC343" s="116"/>
      <c r="BD343" s="116"/>
      <c r="BE343" s="116"/>
      <c r="BF343" s="116"/>
      <c r="BG343" s="116"/>
      <c r="BH343" s="116"/>
      <c r="BI343" s="116"/>
      <c r="BJ343" s="116"/>
      <c r="BK343" s="117"/>
    </row>
    <row r="344" spans="1:63" s="3" customFormat="1">
      <c r="A344" s="1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c r="AD344" s="16"/>
      <c r="AE344" s="16"/>
      <c r="AF344" s="16"/>
      <c r="AG344" s="16"/>
      <c r="AH344" s="16"/>
      <c r="AI344" s="16"/>
      <c r="AJ344" s="16"/>
      <c r="AK344" s="16"/>
      <c r="AL344" s="16"/>
      <c r="AM344" s="16"/>
      <c r="AN344" s="16"/>
      <c r="AO344" s="16"/>
      <c r="AP344" s="16"/>
      <c r="AQ344" s="16"/>
      <c r="AR344" s="16"/>
      <c r="AS344" s="16"/>
      <c r="AT344" s="116"/>
      <c r="AU344" s="116"/>
      <c r="AV344" s="116"/>
      <c r="AW344" s="116"/>
      <c r="AX344" s="116"/>
      <c r="AY344" s="116"/>
      <c r="AZ344" s="116"/>
      <c r="BA344" s="116"/>
      <c r="BB344" s="116"/>
      <c r="BC344" s="116"/>
      <c r="BD344" s="116"/>
      <c r="BE344" s="116"/>
      <c r="BF344" s="116"/>
      <c r="BG344" s="116"/>
      <c r="BH344" s="116"/>
      <c r="BI344" s="116"/>
      <c r="BJ344" s="116"/>
      <c r="BK344" s="117"/>
    </row>
    <row r="345" spans="1:63" s="3" customFormat="1">
      <c r="A345" s="1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c r="AD345" s="16"/>
      <c r="AE345" s="16"/>
      <c r="AF345" s="16"/>
      <c r="AG345" s="16"/>
      <c r="AH345" s="16"/>
      <c r="AI345" s="16"/>
      <c r="AJ345" s="16"/>
      <c r="AK345" s="16"/>
      <c r="AL345" s="16"/>
      <c r="AM345" s="16"/>
      <c r="AN345" s="16"/>
      <c r="AO345" s="16"/>
      <c r="AP345" s="16"/>
      <c r="AQ345" s="16"/>
      <c r="AR345" s="16"/>
      <c r="AS345" s="16"/>
      <c r="AT345" s="116"/>
      <c r="AU345" s="116"/>
      <c r="AV345" s="116"/>
      <c r="AW345" s="116"/>
      <c r="AX345" s="116"/>
      <c r="AY345" s="116"/>
      <c r="AZ345" s="116"/>
      <c r="BA345" s="116"/>
      <c r="BB345" s="116"/>
      <c r="BC345" s="116"/>
      <c r="BD345" s="116"/>
      <c r="BE345" s="116"/>
      <c r="BF345" s="116"/>
      <c r="BG345" s="116"/>
      <c r="BH345" s="116"/>
      <c r="BI345" s="116"/>
      <c r="BJ345" s="116"/>
      <c r="BK345" s="117"/>
    </row>
    <row r="346" spans="1:63" s="3" customFormat="1">
      <c r="A346" s="1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c r="AD346" s="16"/>
      <c r="AE346" s="16"/>
      <c r="AF346" s="16"/>
      <c r="AG346" s="16"/>
      <c r="AH346" s="16"/>
      <c r="AI346" s="16"/>
      <c r="AJ346" s="16"/>
      <c r="AK346" s="16"/>
      <c r="AL346" s="16"/>
      <c r="AM346" s="16"/>
      <c r="AN346" s="16"/>
      <c r="AO346" s="16"/>
      <c r="AP346" s="16"/>
      <c r="AQ346" s="16"/>
      <c r="AR346" s="16"/>
      <c r="AS346" s="16"/>
      <c r="AT346" s="116"/>
      <c r="AU346" s="116"/>
      <c r="AV346" s="116"/>
      <c r="AW346" s="116"/>
      <c r="AX346" s="116"/>
      <c r="AY346" s="116"/>
      <c r="AZ346" s="116"/>
      <c r="BA346" s="116"/>
      <c r="BB346" s="116"/>
      <c r="BC346" s="116"/>
      <c r="BD346" s="116"/>
      <c r="BE346" s="116"/>
      <c r="BF346" s="116"/>
      <c r="BG346" s="116"/>
      <c r="BH346" s="116"/>
      <c r="BI346" s="116"/>
      <c r="BJ346" s="116"/>
      <c r="BK346" s="117"/>
    </row>
    <row r="347" spans="1:63" s="3" customFormat="1">
      <c r="A347" s="1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c r="AD347" s="16"/>
      <c r="AE347" s="16"/>
      <c r="AF347" s="16"/>
      <c r="AG347" s="16"/>
      <c r="AH347" s="16"/>
      <c r="AI347" s="16"/>
      <c r="AJ347" s="16"/>
      <c r="AK347" s="16"/>
      <c r="AL347" s="16"/>
      <c r="AM347" s="16"/>
      <c r="AN347" s="16"/>
      <c r="AO347" s="16"/>
      <c r="AP347" s="16"/>
      <c r="AQ347" s="16"/>
      <c r="AR347" s="16"/>
      <c r="AS347" s="16"/>
      <c r="AT347" s="116"/>
      <c r="AU347" s="116"/>
      <c r="AV347" s="116"/>
      <c r="AW347" s="116"/>
      <c r="AX347" s="116"/>
      <c r="AY347" s="116"/>
      <c r="AZ347" s="116"/>
      <c r="BA347" s="116"/>
      <c r="BB347" s="116"/>
      <c r="BC347" s="116"/>
      <c r="BD347" s="116"/>
      <c r="BE347" s="116"/>
      <c r="BF347" s="116"/>
      <c r="BG347" s="116"/>
      <c r="BH347" s="116"/>
      <c r="BI347" s="116"/>
      <c r="BJ347" s="116"/>
      <c r="BK347" s="117"/>
    </row>
    <row r="348" spans="1:63" s="3" customFormat="1">
      <c r="A348" s="1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c r="AD348" s="16"/>
      <c r="AE348" s="16"/>
      <c r="AF348" s="16"/>
      <c r="AG348" s="16"/>
      <c r="AH348" s="16"/>
      <c r="AI348" s="16"/>
      <c r="AJ348" s="16"/>
      <c r="AK348" s="16"/>
      <c r="AL348" s="16"/>
      <c r="AM348" s="16"/>
      <c r="AN348" s="16"/>
      <c r="AO348" s="16"/>
      <c r="AP348" s="16"/>
      <c r="AQ348" s="16"/>
      <c r="AR348" s="16"/>
      <c r="AS348" s="16"/>
      <c r="AT348" s="116"/>
      <c r="AU348" s="116"/>
      <c r="AV348" s="116"/>
      <c r="AW348" s="116"/>
      <c r="AX348" s="116"/>
      <c r="AY348" s="116"/>
      <c r="AZ348" s="116"/>
      <c r="BA348" s="116"/>
      <c r="BB348" s="116"/>
      <c r="BC348" s="116"/>
      <c r="BD348" s="116"/>
      <c r="BE348" s="116"/>
      <c r="BF348" s="116"/>
      <c r="BG348" s="116"/>
      <c r="BH348" s="116"/>
      <c r="BI348" s="116"/>
      <c r="BJ348" s="116"/>
      <c r="BK348" s="117"/>
    </row>
    <row r="349" spans="1:63" s="3" customFormat="1">
      <c r="A349" s="1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c r="AD349" s="16"/>
      <c r="AE349" s="16"/>
      <c r="AF349" s="16"/>
      <c r="AG349" s="16"/>
      <c r="AH349" s="16"/>
      <c r="AI349" s="16"/>
      <c r="AJ349" s="16"/>
      <c r="AK349" s="16"/>
      <c r="AL349" s="16"/>
      <c r="AM349" s="16"/>
      <c r="AN349" s="16"/>
      <c r="AO349" s="16"/>
      <c r="AP349" s="16"/>
      <c r="AQ349" s="16"/>
      <c r="AR349" s="16"/>
      <c r="AS349" s="16"/>
      <c r="AT349" s="116"/>
      <c r="AU349" s="116"/>
      <c r="AV349" s="116"/>
      <c r="AW349" s="116"/>
      <c r="AX349" s="116"/>
      <c r="AY349" s="116"/>
      <c r="AZ349" s="116"/>
      <c r="BA349" s="116"/>
      <c r="BB349" s="116"/>
      <c r="BC349" s="116"/>
      <c r="BD349" s="116"/>
      <c r="BE349" s="116"/>
      <c r="BF349" s="116"/>
      <c r="BG349" s="116"/>
      <c r="BH349" s="116"/>
      <c r="BI349" s="116"/>
      <c r="BJ349" s="116"/>
      <c r="BK349" s="117"/>
    </row>
    <row r="350" spans="1:63" s="3" customFormat="1">
      <c r="A350" s="1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c r="AE350" s="16"/>
      <c r="AF350" s="16"/>
      <c r="AG350" s="16"/>
      <c r="AH350" s="16"/>
      <c r="AI350" s="16"/>
      <c r="AJ350" s="16"/>
      <c r="AK350" s="16"/>
      <c r="AL350" s="16"/>
      <c r="AM350" s="16"/>
      <c r="AN350" s="16"/>
      <c r="AO350" s="16"/>
      <c r="AP350" s="16"/>
      <c r="AQ350" s="16"/>
      <c r="AR350" s="16"/>
      <c r="AS350" s="16"/>
      <c r="AT350" s="116"/>
      <c r="AU350" s="116"/>
      <c r="AV350" s="116"/>
      <c r="AW350" s="116"/>
      <c r="AX350" s="116"/>
      <c r="AY350" s="116"/>
      <c r="AZ350" s="116"/>
      <c r="BA350" s="116"/>
      <c r="BB350" s="116"/>
      <c r="BC350" s="116"/>
      <c r="BD350" s="116"/>
      <c r="BE350" s="116"/>
      <c r="BF350" s="116"/>
      <c r="BG350" s="116"/>
      <c r="BH350" s="116"/>
      <c r="BI350" s="116"/>
      <c r="BJ350" s="116"/>
      <c r="BK350" s="117"/>
    </row>
    <row r="351" spans="1:63" s="3" customFormat="1">
      <c r="A351" s="1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c r="AD351" s="16"/>
      <c r="AE351" s="16"/>
      <c r="AF351" s="16"/>
      <c r="AG351" s="16"/>
      <c r="AH351" s="16"/>
      <c r="AI351" s="16"/>
      <c r="AJ351" s="16"/>
      <c r="AK351" s="16"/>
      <c r="AL351" s="16"/>
      <c r="AM351" s="16"/>
      <c r="AN351" s="16"/>
      <c r="AO351" s="16"/>
      <c r="AP351" s="16"/>
      <c r="AQ351" s="16"/>
      <c r="AR351" s="16"/>
      <c r="AS351" s="16"/>
      <c r="AT351" s="116"/>
      <c r="AU351" s="116"/>
      <c r="AV351" s="116"/>
      <c r="AW351" s="116"/>
      <c r="AX351" s="116"/>
      <c r="AY351" s="116"/>
      <c r="AZ351" s="116"/>
      <c r="BA351" s="116"/>
      <c r="BB351" s="116"/>
      <c r="BC351" s="116"/>
      <c r="BD351" s="116"/>
      <c r="BE351" s="116"/>
      <c r="BF351" s="116"/>
      <c r="BG351" s="116"/>
      <c r="BH351" s="116"/>
      <c r="BI351" s="116"/>
      <c r="BJ351" s="116"/>
      <c r="BK351" s="117"/>
    </row>
    <row r="352" spans="1:63" s="3" customFormat="1">
      <c r="A352" s="1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c r="AD352" s="16"/>
      <c r="AE352" s="16"/>
      <c r="AF352" s="16"/>
      <c r="AG352" s="16"/>
      <c r="AH352" s="16"/>
      <c r="AI352" s="16"/>
      <c r="AJ352" s="16"/>
      <c r="AK352" s="16"/>
      <c r="AL352" s="16"/>
      <c r="AM352" s="16"/>
      <c r="AN352" s="16"/>
      <c r="AO352" s="16"/>
      <c r="AP352" s="16"/>
      <c r="AQ352" s="16"/>
      <c r="AR352" s="16"/>
      <c r="AS352" s="16"/>
      <c r="AT352" s="116"/>
      <c r="AU352" s="116"/>
      <c r="AV352" s="116"/>
      <c r="AW352" s="116"/>
      <c r="AX352" s="116"/>
      <c r="AY352" s="116"/>
      <c r="AZ352" s="116"/>
      <c r="BA352" s="116"/>
      <c r="BB352" s="116"/>
      <c r="BC352" s="116"/>
      <c r="BD352" s="116"/>
      <c r="BE352" s="116"/>
      <c r="BF352" s="116"/>
      <c r="BG352" s="116"/>
      <c r="BH352" s="116"/>
      <c r="BI352" s="116"/>
      <c r="BJ352" s="116"/>
      <c r="BK352" s="117"/>
    </row>
    <row r="353" spans="1:63" s="3" customFormat="1">
      <c r="A353" s="1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c r="AD353" s="16"/>
      <c r="AE353" s="16"/>
      <c r="AF353" s="16"/>
      <c r="AG353" s="16"/>
      <c r="AH353" s="16"/>
      <c r="AI353" s="16"/>
      <c r="AJ353" s="16"/>
      <c r="AK353" s="16"/>
      <c r="AL353" s="16"/>
      <c r="AM353" s="16"/>
      <c r="AN353" s="16"/>
      <c r="AO353" s="16"/>
      <c r="AP353" s="16"/>
      <c r="AQ353" s="16"/>
      <c r="AR353" s="16"/>
      <c r="AS353" s="16"/>
      <c r="AT353" s="116"/>
      <c r="AU353" s="116"/>
      <c r="AV353" s="116"/>
      <c r="AW353" s="116"/>
      <c r="AX353" s="116"/>
      <c r="AY353" s="116"/>
      <c r="AZ353" s="116"/>
      <c r="BA353" s="116"/>
      <c r="BB353" s="116"/>
      <c r="BC353" s="116"/>
      <c r="BD353" s="116"/>
      <c r="BE353" s="116"/>
      <c r="BF353" s="116"/>
      <c r="BG353" s="116"/>
      <c r="BH353" s="116"/>
      <c r="BI353" s="116"/>
      <c r="BJ353" s="116"/>
      <c r="BK353" s="117"/>
    </row>
    <row r="354" spans="1:63" s="3" customFormat="1">
      <c r="A354" s="1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c r="AD354" s="16"/>
      <c r="AE354" s="16"/>
      <c r="AF354" s="16"/>
      <c r="AG354" s="16"/>
      <c r="AH354" s="16"/>
      <c r="AI354" s="16"/>
      <c r="AJ354" s="16"/>
      <c r="AK354" s="16"/>
      <c r="AL354" s="16"/>
      <c r="AM354" s="16"/>
      <c r="AN354" s="16"/>
      <c r="AO354" s="16"/>
      <c r="AP354" s="16"/>
      <c r="AQ354" s="16"/>
      <c r="AR354" s="16"/>
      <c r="AS354" s="16"/>
      <c r="AT354" s="116"/>
      <c r="AU354" s="116"/>
      <c r="AV354" s="116"/>
      <c r="AW354" s="116"/>
      <c r="AX354" s="116"/>
      <c r="AY354" s="116"/>
      <c r="AZ354" s="116"/>
      <c r="BA354" s="116"/>
      <c r="BB354" s="116"/>
      <c r="BC354" s="116"/>
      <c r="BD354" s="116"/>
      <c r="BE354" s="116"/>
      <c r="BF354" s="116"/>
      <c r="BG354" s="116"/>
      <c r="BH354" s="116"/>
      <c r="BI354" s="116"/>
      <c r="BJ354" s="116"/>
      <c r="BK354" s="117"/>
    </row>
    <row r="355" spans="1:63" s="3" customFormat="1">
      <c r="A355" s="1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c r="AD355" s="16"/>
      <c r="AE355" s="16"/>
      <c r="AF355" s="16"/>
      <c r="AG355" s="16"/>
      <c r="AH355" s="16"/>
      <c r="AI355" s="16"/>
      <c r="AJ355" s="16"/>
      <c r="AK355" s="16"/>
      <c r="AL355" s="16"/>
      <c r="AM355" s="16"/>
      <c r="AN355" s="16"/>
      <c r="AO355" s="16"/>
      <c r="AP355" s="16"/>
      <c r="AQ355" s="16"/>
      <c r="AR355" s="16"/>
      <c r="AS355" s="16"/>
      <c r="AT355" s="116"/>
      <c r="AU355" s="116"/>
      <c r="AV355" s="116"/>
      <c r="AW355" s="116"/>
      <c r="AX355" s="116"/>
      <c r="AY355" s="116"/>
      <c r="AZ355" s="116"/>
      <c r="BA355" s="116"/>
      <c r="BB355" s="116"/>
      <c r="BC355" s="116"/>
      <c r="BD355" s="116"/>
      <c r="BE355" s="116"/>
      <c r="BF355" s="116"/>
      <c r="BG355" s="116"/>
      <c r="BH355" s="116"/>
      <c r="BI355" s="116"/>
      <c r="BJ355" s="116"/>
      <c r="BK355" s="117"/>
    </row>
    <row r="356" spans="1:63" s="3" customFormat="1">
      <c r="A356" s="1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c r="AD356" s="16"/>
      <c r="AE356" s="16"/>
      <c r="AF356" s="16"/>
      <c r="AG356" s="16"/>
      <c r="AH356" s="16"/>
      <c r="AI356" s="16"/>
      <c r="AJ356" s="16"/>
      <c r="AK356" s="16"/>
      <c r="AL356" s="16"/>
      <c r="AM356" s="16"/>
      <c r="AN356" s="16"/>
      <c r="AO356" s="16"/>
      <c r="AP356" s="16"/>
      <c r="AQ356" s="16"/>
      <c r="AR356" s="16"/>
      <c r="AS356" s="16"/>
      <c r="AT356" s="116"/>
      <c r="AU356" s="116"/>
      <c r="AV356" s="116"/>
      <c r="AW356" s="116"/>
      <c r="AX356" s="116"/>
      <c r="AY356" s="116"/>
      <c r="AZ356" s="116"/>
      <c r="BA356" s="116"/>
      <c r="BB356" s="116"/>
      <c r="BC356" s="116"/>
      <c r="BD356" s="116"/>
      <c r="BE356" s="116"/>
      <c r="BF356" s="116"/>
      <c r="BG356" s="116"/>
      <c r="BH356" s="116"/>
      <c r="BI356" s="116"/>
      <c r="BJ356" s="116"/>
      <c r="BK356" s="117"/>
    </row>
    <row r="357" spans="1:63" s="3" customFormat="1">
      <c r="A357" s="1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c r="AD357" s="16"/>
      <c r="AE357" s="16"/>
      <c r="AF357" s="16"/>
      <c r="AG357" s="16"/>
      <c r="AH357" s="16"/>
      <c r="AI357" s="16"/>
      <c r="AJ357" s="16"/>
      <c r="AK357" s="16"/>
      <c r="AL357" s="16"/>
      <c r="AM357" s="16"/>
      <c r="AN357" s="16"/>
      <c r="AO357" s="16"/>
      <c r="AP357" s="16"/>
      <c r="AQ357" s="16"/>
      <c r="AR357" s="16"/>
      <c r="AS357" s="16"/>
      <c r="AT357" s="116"/>
      <c r="AU357" s="116"/>
      <c r="AV357" s="116"/>
      <c r="AW357" s="116"/>
      <c r="AX357" s="116"/>
      <c r="AY357" s="116"/>
      <c r="AZ357" s="116"/>
      <c r="BA357" s="116"/>
      <c r="BB357" s="116"/>
      <c r="BC357" s="116"/>
      <c r="BD357" s="116"/>
      <c r="BE357" s="116"/>
      <c r="BF357" s="116"/>
      <c r="BG357" s="116"/>
      <c r="BH357" s="116"/>
      <c r="BI357" s="116"/>
      <c r="BJ357" s="116"/>
      <c r="BK357" s="117"/>
    </row>
    <row r="358" spans="1:63" s="3" customFormat="1">
      <c r="A358" s="1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c r="AD358" s="16"/>
      <c r="AE358" s="16"/>
      <c r="AF358" s="16"/>
      <c r="AG358" s="16"/>
      <c r="AH358" s="16"/>
      <c r="AI358" s="16"/>
      <c r="AJ358" s="16"/>
      <c r="AK358" s="16"/>
      <c r="AL358" s="16"/>
      <c r="AM358" s="16"/>
      <c r="AN358" s="16"/>
      <c r="AO358" s="16"/>
      <c r="AP358" s="16"/>
      <c r="AQ358" s="16"/>
      <c r="AR358" s="16"/>
      <c r="AS358" s="16"/>
      <c r="AT358" s="116"/>
      <c r="AU358" s="116"/>
      <c r="AV358" s="116"/>
      <c r="AW358" s="116"/>
      <c r="AX358" s="116"/>
      <c r="AY358" s="116"/>
      <c r="AZ358" s="116"/>
      <c r="BA358" s="116"/>
      <c r="BB358" s="116"/>
      <c r="BC358" s="116"/>
      <c r="BD358" s="116"/>
      <c r="BE358" s="116"/>
      <c r="BF358" s="116"/>
      <c r="BG358" s="116"/>
      <c r="BH358" s="116"/>
      <c r="BI358" s="116"/>
      <c r="BJ358" s="116"/>
      <c r="BK358" s="117"/>
    </row>
    <row r="359" spans="1:63" s="3" customFormat="1">
      <c r="A359" s="1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c r="AD359" s="16"/>
      <c r="AE359" s="16"/>
      <c r="AF359" s="16"/>
      <c r="AG359" s="16"/>
      <c r="AH359" s="16"/>
      <c r="AI359" s="16"/>
      <c r="AJ359" s="16"/>
      <c r="AK359" s="16"/>
      <c r="AL359" s="16"/>
      <c r="AM359" s="16"/>
      <c r="AN359" s="16"/>
      <c r="AO359" s="16"/>
      <c r="AP359" s="16"/>
      <c r="AQ359" s="16"/>
      <c r="AR359" s="16"/>
      <c r="AS359" s="16"/>
      <c r="AT359" s="116"/>
      <c r="AU359" s="116"/>
      <c r="AV359" s="116"/>
      <c r="AW359" s="116"/>
      <c r="AX359" s="116"/>
      <c r="AY359" s="116"/>
      <c r="AZ359" s="116"/>
      <c r="BA359" s="116"/>
      <c r="BB359" s="116"/>
      <c r="BC359" s="116"/>
      <c r="BD359" s="116"/>
      <c r="BE359" s="116"/>
      <c r="BF359" s="116"/>
      <c r="BG359" s="116"/>
      <c r="BH359" s="116"/>
      <c r="BI359" s="116"/>
      <c r="BJ359" s="116"/>
      <c r="BK359" s="117"/>
    </row>
    <row r="360" spans="1:63" s="3" customFormat="1">
      <c r="A360" s="1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c r="AD360" s="16"/>
      <c r="AE360" s="16"/>
      <c r="AF360" s="16"/>
      <c r="AG360" s="16"/>
      <c r="AH360" s="16"/>
      <c r="AI360" s="16"/>
      <c r="AJ360" s="16"/>
      <c r="AK360" s="16"/>
      <c r="AL360" s="16"/>
      <c r="AM360" s="16"/>
      <c r="AN360" s="16"/>
      <c r="AO360" s="16"/>
      <c r="AP360" s="16"/>
      <c r="AQ360" s="16"/>
      <c r="AR360" s="16"/>
      <c r="AS360" s="16"/>
      <c r="AT360" s="116"/>
      <c r="AU360" s="116"/>
      <c r="AV360" s="116"/>
      <c r="AW360" s="116"/>
      <c r="AX360" s="116"/>
      <c r="AY360" s="116"/>
      <c r="AZ360" s="116"/>
      <c r="BA360" s="116"/>
      <c r="BB360" s="116"/>
      <c r="BC360" s="116"/>
      <c r="BD360" s="116"/>
      <c r="BE360" s="116"/>
      <c r="BF360" s="116"/>
      <c r="BG360" s="116"/>
      <c r="BH360" s="116"/>
      <c r="BI360" s="116"/>
      <c r="BJ360" s="116"/>
      <c r="BK360" s="117"/>
    </row>
    <row r="361" spans="1:63" s="3" customFormat="1">
      <c r="A361" s="1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c r="AD361" s="16"/>
      <c r="AE361" s="16"/>
      <c r="AF361" s="16"/>
      <c r="AG361" s="16"/>
      <c r="AH361" s="16"/>
      <c r="AI361" s="16"/>
      <c r="AJ361" s="16"/>
      <c r="AK361" s="16"/>
      <c r="AL361" s="16"/>
      <c r="AM361" s="16"/>
      <c r="AN361" s="16"/>
      <c r="AO361" s="16"/>
      <c r="AP361" s="16"/>
      <c r="AQ361" s="16"/>
      <c r="AR361" s="16"/>
      <c r="AS361" s="16"/>
      <c r="AT361" s="116"/>
      <c r="AU361" s="116"/>
      <c r="AV361" s="116"/>
      <c r="AW361" s="116"/>
      <c r="AX361" s="116"/>
      <c r="AY361" s="116"/>
      <c r="AZ361" s="116"/>
      <c r="BA361" s="116"/>
      <c r="BB361" s="116"/>
      <c r="BC361" s="116"/>
      <c r="BD361" s="116"/>
      <c r="BE361" s="116"/>
      <c r="BF361" s="116"/>
      <c r="BG361" s="116"/>
      <c r="BH361" s="116"/>
      <c r="BI361" s="116"/>
      <c r="BJ361" s="116"/>
      <c r="BK361" s="117"/>
    </row>
    <row r="362" spans="1:63" s="3" customFormat="1">
      <c r="A362" s="1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c r="AD362" s="16"/>
      <c r="AE362" s="16"/>
      <c r="AF362" s="16"/>
      <c r="AG362" s="16"/>
      <c r="AH362" s="16"/>
      <c r="AI362" s="16"/>
      <c r="AJ362" s="16"/>
      <c r="AK362" s="16"/>
      <c r="AL362" s="16"/>
      <c r="AM362" s="16"/>
      <c r="AN362" s="16"/>
      <c r="AO362" s="16"/>
      <c r="AP362" s="16"/>
      <c r="AQ362" s="16"/>
      <c r="AR362" s="16"/>
      <c r="AS362" s="16"/>
      <c r="AT362" s="116"/>
      <c r="AU362" s="116"/>
      <c r="AV362" s="116"/>
      <c r="AW362" s="116"/>
      <c r="AX362" s="116"/>
      <c r="AY362" s="116"/>
      <c r="AZ362" s="116"/>
      <c r="BA362" s="116"/>
      <c r="BB362" s="116"/>
      <c r="BC362" s="116"/>
      <c r="BD362" s="116"/>
      <c r="BE362" s="116"/>
      <c r="BF362" s="116"/>
      <c r="BG362" s="116"/>
      <c r="BH362" s="116"/>
      <c r="BI362" s="116"/>
      <c r="BJ362" s="116"/>
      <c r="BK362" s="117"/>
    </row>
    <row r="363" spans="1:63" s="3" customFormat="1">
      <c r="A363" s="1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c r="AD363" s="16"/>
      <c r="AE363" s="16"/>
      <c r="AF363" s="16"/>
      <c r="AG363" s="16"/>
      <c r="AH363" s="16"/>
      <c r="AI363" s="16"/>
      <c r="AJ363" s="16"/>
      <c r="AK363" s="16"/>
      <c r="AL363" s="16"/>
      <c r="AM363" s="16"/>
      <c r="AN363" s="16"/>
      <c r="AO363" s="16"/>
      <c r="AP363" s="16"/>
      <c r="AQ363" s="16"/>
      <c r="AR363" s="16"/>
      <c r="AS363" s="16"/>
      <c r="AT363" s="116"/>
      <c r="AU363" s="116"/>
      <c r="AV363" s="116"/>
      <c r="AW363" s="116"/>
      <c r="AX363" s="116"/>
      <c r="AY363" s="116"/>
      <c r="AZ363" s="116"/>
      <c r="BA363" s="116"/>
      <c r="BB363" s="116"/>
      <c r="BC363" s="116"/>
      <c r="BD363" s="116"/>
      <c r="BE363" s="116"/>
      <c r="BF363" s="116"/>
      <c r="BG363" s="116"/>
      <c r="BH363" s="116"/>
      <c r="BI363" s="116"/>
      <c r="BJ363" s="116"/>
      <c r="BK363" s="117"/>
    </row>
    <row r="364" spans="1:63" s="3" customFormat="1">
      <c r="A364" s="1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c r="AD364" s="16"/>
      <c r="AE364" s="16"/>
      <c r="AF364" s="16"/>
      <c r="AG364" s="16"/>
      <c r="AH364" s="16"/>
      <c r="AI364" s="16"/>
      <c r="AJ364" s="16"/>
      <c r="AK364" s="16"/>
      <c r="AL364" s="16"/>
      <c r="AM364" s="16"/>
      <c r="AN364" s="16"/>
      <c r="AO364" s="16"/>
      <c r="AP364" s="16"/>
      <c r="AQ364" s="16"/>
      <c r="AR364" s="16"/>
      <c r="AS364" s="16"/>
      <c r="AT364" s="116"/>
      <c r="AU364" s="116"/>
      <c r="AV364" s="116"/>
      <c r="AW364" s="116"/>
      <c r="AX364" s="116"/>
      <c r="AY364" s="116"/>
      <c r="AZ364" s="116"/>
      <c r="BA364" s="116"/>
      <c r="BB364" s="116"/>
      <c r="BC364" s="116"/>
      <c r="BD364" s="116"/>
      <c r="BE364" s="116"/>
      <c r="BF364" s="116"/>
      <c r="BG364" s="116"/>
      <c r="BH364" s="116"/>
      <c r="BI364" s="116"/>
      <c r="BJ364" s="116"/>
      <c r="BK364" s="117"/>
    </row>
    <row r="365" spans="1:63" s="3" customFormat="1">
      <c r="A365" s="1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c r="AD365" s="16"/>
      <c r="AE365" s="16"/>
      <c r="AF365" s="16"/>
      <c r="AG365" s="16"/>
      <c r="AH365" s="16"/>
      <c r="AI365" s="16"/>
      <c r="AJ365" s="16"/>
      <c r="AK365" s="16"/>
      <c r="AL365" s="16"/>
      <c r="AM365" s="16"/>
      <c r="AN365" s="16"/>
      <c r="AO365" s="16"/>
      <c r="AP365" s="16"/>
      <c r="AQ365" s="16"/>
      <c r="AR365" s="16"/>
      <c r="AS365" s="16"/>
      <c r="AT365" s="116"/>
      <c r="AU365" s="116"/>
      <c r="AV365" s="116"/>
      <c r="AW365" s="116"/>
      <c r="AX365" s="116"/>
      <c r="AY365" s="116"/>
      <c r="AZ365" s="116"/>
      <c r="BA365" s="116"/>
      <c r="BB365" s="116"/>
      <c r="BC365" s="116"/>
      <c r="BD365" s="116"/>
      <c r="BE365" s="116"/>
      <c r="BF365" s="116"/>
      <c r="BG365" s="116"/>
      <c r="BH365" s="116"/>
      <c r="BI365" s="116"/>
      <c r="BJ365" s="116"/>
      <c r="BK365" s="117"/>
    </row>
    <row r="366" spans="1:63" s="3" customFormat="1">
      <c r="A366" s="1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c r="AE366" s="16"/>
      <c r="AF366" s="16"/>
      <c r="AG366" s="16"/>
      <c r="AH366" s="16"/>
      <c r="AI366" s="16"/>
      <c r="AJ366" s="16"/>
      <c r="AK366" s="16"/>
      <c r="AL366" s="16"/>
      <c r="AM366" s="16"/>
      <c r="AN366" s="16"/>
      <c r="AO366" s="16"/>
      <c r="AP366" s="16"/>
      <c r="AQ366" s="16"/>
      <c r="AR366" s="16"/>
      <c r="AS366" s="16"/>
      <c r="AT366" s="116"/>
      <c r="AU366" s="116"/>
      <c r="AV366" s="116"/>
      <c r="AW366" s="116"/>
      <c r="AX366" s="116"/>
      <c r="AY366" s="116"/>
      <c r="AZ366" s="116"/>
      <c r="BA366" s="116"/>
      <c r="BB366" s="116"/>
      <c r="BC366" s="116"/>
      <c r="BD366" s="116"/>
      <c r="BE366" s="116"/>
      <c r="BF366" s="116"/>
      <c r="BG366" s="116"/>
      <c r="BH366" s="116"/>
      <c r="BI366" s="116"/>
      <c r="BJ366" s="116"/>
      <c r="BK366" s="117"/>
    </row>
    <row r="367" spans="1:63" s="3" customFormat="1">
      <c r="A367" s="1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c r="AD367" s="16"/>
      <c r="AE367" s="16"/>
      <c r="AF367" s="16"/>
      <c r="AG367" s="16"/>
      <c r="AH367" s="16"/>
      <c r="AI367" s="16"/>
      <c r="AJ367" s="16"/>
      <c r="AK367" s="16"/>
      <c r="AL367" s="16"/>
      <c r="AM367" s="16"/>
      <c r="AN367" s="16"/>
      <c r="AO367" s="16"/>
      <c r="AP367" s="16"/>
      <c r="AQ367" s="16"/>
      <c r="AR367" s="16"/>
      <c r="AS367" s="16"/>
      <c r="AT367" s="116"/>
      <c r="AU367" s="116"/>
      <c r="AV367" s="116"/>
      <c r="AW367" s="116"/>
      <c r="AX367" s="116"/>
      <c r="AY367" s="116"/>
      <c r="AZ367" s="116"/>
      <c r="BA367" s="116"/>
      <c r="BB367" s="116"/>
      <c r="BC367" s="116"/>
      <c r="BD367" s="116"/>
      <c r="BE367" s="116"/>
      <c r="BF367" s="116"/>
      <c r="BG367" s="116"/>
      <c r="BH367" s="116"/>
      <c r="BI367" s="116"/>
      <c r="BJ367" s="116"/>
      <c r="BK367" s="117"/>
    </row>
    <row r="368" spans="1:63" s="3" customFormat="1">
      <c r="A368" s="1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c r="AE368" s="16"/>
      <c r="AF368" s="16"/>
      <c r="AG368" s="16"/>
      <c r="AH368" s="16"/>
      <c r="AI368" s="16"/>
      <c r="AJ368" s="16"/>
      <c r="AK368" s="16"/>
      <c r="AL368" s="16"/>
      <c r="AM368" s="16"/>
      <c r="AN368" s="16"/>
      <c r="AO368" s="16"/>
      <c r="AP368" s="16"/>
      <c r="AQ368" s="16"/>
      <c r="AR368" s="16"/>
      <c r="AS368" s="16"/>
      <c r="AT368" s="116"/>
      <c r="AU368" s="116"/>
      <c r="AV368" s="116"/>
      <c r="AW368" s="116"/>
      <c r="AX368" s="116"/>
      <c r="AY368" s="116"/>
      <c r="AZ368" s="116"/>
      <c r="BA368" s="116"/>
      <c r="BB368" s="116"/>
      <c r="BC368" s="116"/>
      <c r="BD368" s="116"/>
      <c r="BE368" s="116"/>
      <c r="BF368" s="116"/>
      <c r="BG368" s="116"/>
      <c r="BH368" s="116"/>
      <c r="BI368" s="116"/>
      <c r="BJ368" s="116"/>
      <c r="BK368" s="117"/>
    </row>
    <row r="369" spans="1:63" s="3" customFormat="1">
      <c r="A369" s="1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c r="AD369" s="16"/>
      <c r="AE369" s="16"/>
      <c r="AF369" s="16"/>
      <c r="AG369" s="16"/>
      <c r="AH369" s="16"/>
      <c r="AI369" s="16"/>
      <c r="AJ369" s="16"/>
      <c r="AK369" s="16"/>
      <c r="AL369" s="16"/>
      <c r="AM369" s="16"/>
      <c r="AN369" s="16"/>
      <c r="AO369" s="16"/>
      <c r="AP369" s="16"/>
      <c r="AQ369" s="16"/>
      <c r="AR369" s="16"/>
      <c r="AS369" s="16"/>
      <c r="AT369" s="116"/>
      <c r="AU369" s="116"/>
      <c r="AV369" s="116"/>
      <c r="AW369" s="116"/>
      <c r="AX369" s="116"/>
      <c r="AY369" s="116"/>
      <c r="AZ369" s="116"/>
      <c r="BA369" s="116"/>
      <c r="BB369" s="116"/>
      <c r="BC369" s="116"/>
      <c r="BD369" s="116"/>
      <c r="BE369" s="116"/>
      <c r="BF369" s="116"/>
      <c r="BG369" s="116"/>
      <c r="BH369" s="116"/>
      <c r="BI369" s="116"/>
      <c r="BJ369" s="116"/>
      <c r="BK369" s="117"/>
    </row>
    <row r="370" spans="1:63" s="3" customFormat="1">
      <c r="A370" s="1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c r="AD370" s="16"/>
      <c r="AE370" s="16"/>
      <c r="AF370" s="16"/>
      <c r="AG370" s="16"/>
      <c r="AH370" s="16"/>
      <c r="AI370" s="16"/>
      <c r="AJ370" s="16"/>
      <c r="AK370" s="16"/>
      <c r="AL370" s="16"/>
      <c r="AM370" s="16"/>
      <c r="AN370" s="16"/>
      <c r="AO370" s="16"/>
      <c r="AP370" s="16"/>
      <c r="AQ370" s="16"/>
      <c r="AR370" s="16"/>
      <c r="AS370" s="16"/>
      <c r="AT370" s="116"/>
      <c r="AU370" s="116"/>
      <c r="AV370" s="116"/>
      <c r="AW370" s="116"/>
      <c r="AX370" s="116"/>
      <c r="AY370" s="116"/>
      <c r="AZ370" s="116"/>
      <c r="BA370" s="116"/>
      <c r="BB370" s="116"/>
      <c r="BC370" s="116"/>
      <c r="BD370" s="116"/>
      <c r="BE370" s="116"/>
      <c r="BF370" s="116"/>
      <c r="BG370" s="116"/>
      <c r="BH370" s="116"/>
      <c r="BI370" s="116"/>
      <c r="BJ370" s="116"/>
      <c r="BK370" s="117"/>
    </row>
    <row r="371" spans="1:63" s="3" customFormat="1">
      <c r="A371" s="1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c r="AD371" s="16"/>
      <c r="AE371" s="16"/>
      <c r="AF371" s="16"/>
      <c r="AG371" s="16"/>
      <c r="AH371" s="16"/>
      <c r="AI371" s="16"/>
      <c r="AJ371" s="16"/>
      <c r="AK371" s="16"/>
      <c r="AL371" s="16"/>
      <c r="AM371" s="16"/>
      <c r="AN371" s="16"/>
      <c r="AO371" s="16"/>
      <c r="AP371" s="16"/>
      <c r="AQ371" s="16"/>
      <c r="AR371" s="16"/>
      <c r="AS371" s="16"/>
      <c r="AT371" s="116"/>
      <c r="AU371" s="116"/>
      <c r="AV371" s="116"/>
      <c r="AW371" s="116"/>
      <c r="AX371" s="116"/>
      <c r="AY371" s="116"/>
      <c r="AZ371" s="116"/>
      <c r="BA371" s="116"/>
      <c r="BB371" s="116"/>
      <c r="BC371" s="116"/>
      <c r="BD371" s="116"/>
      <c r="BE371" s="116"/>
      <c r="BF371" s="116"/>
      <c r="BG371" s="116"/>
      <c r="BH371" s="116"/>
      <c r="BI371" s="116"/>
      <c r="BJ371" s="116"/>
      <c r="BK371" s="117"/>
    </row>
    <row r="372" spans="1:63" s="3" customFormat="1">
      <c r="A372" s="1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c r="AE372" s="16"/>
      <c r="AF372" s="16"/>
      <c r="AG372" s="16"/>
      <c r="AH372" s="16"/>
      <c r="AI372" s="16"/>
      <c r="AJ372" s="16"/>
      <c r="AK372" s="16"/>
      <c r="AL372" s="16"/>
      <c r="AM372" s="16"/>
      <c r="AN372" s="16"/>
      <c r="AO372" s="16"/>
      <c r="AP372" s="16"/>
      <c r="AQ372" s="16"/>
      <c r="AR372" s="16"/>
      <c r="AS372" s="16"/>
      <c r="AT372" s="116"/>
      <c r="AU372" s="116"/>
      <c r="AV372" s="116"/>
      <c r="AW372" s="116"/>
      <c r="AX372" s="116"/>
      <c r="AY372" s="116"/>
      <c r="AZ372" s="116"/>
      <c r="BA372" s="116"/>
      <c r="BB372" s="116"/>
      <c r="BC372" s="116"/>
      <c r="BD372" s="116"/>
      <c r="BE372" s="116"/>
      <c r="BF372" s="116"/>
      <c r="BG372" s="116"/>
      <c r="BH372" s="116"/>
      <c r="BI372" s="116"/>
      <c r="BJ372" s="116"/>
      <c r="BK372" s="117"/>
    </row>
    <row r="373" spans="1:63" s="3" customFormat="1">
      <c r="A373" s="1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c r="AD373" s="16"/>
      <c r="AE373" s="16"/>
      <c r="AF373" s="16"/>
      <c r="AG373" s="16"/>
      <c r="AH373" s="16"/>
      <c r="AI373" s="16"/>
      <c r="AJ373" s="16"/>
      <c r="AK373" s="16"/>
      <c r="AL373" s="16"/>
      <c r="AM373" s="16"/>
      <c r="AN373" s="16"/>
      <c r="AO373" s="16"/>
      <c r="AP373" s="16"/>
      <c r="AQ373" s="16"/>
      <c r="AR373" s="16"/>
      <c r="AS373" s="16"/>
      <c r="AT373" s="116"/>
      <c r="AU373" s="116"/>
      <c r="AV373" s="116"/>
      <c r="AW373" s="116"/>
      <c r="AX373" s="116"/>
      <c r="AY373" s="116"/>
      <c r="AZ373" s="116"/>
      <c r="BA373" s="116"/>
      <c r="BB373" s="116"/>
      <c r="BC373" s="116"/>
      <c r="BD373" s="116"/>
      <c r="BE373" s="116"/>
      <c r="BF373" s="116"/>
      <c r="BG373" s="116"/>
      <c r="BH373" s="116"/>
      <c r="BI373" s="116"/>
      <c r="BJ373" s="116"/>
      <c r="BK373" s="117"/>
    </row>
    <row r="374" spans="1:63" s="3" customFormat="1">
      <c r="A374" s="1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c r="AE374" s="16"/>
      <c r="AF374" s="16"/>
      <c r="AG374" s="16"/>
      <c r="AH374" s="16"/>
      <c r="AI374" s="16"/>
      <c r="AJ374" s="16"/>
      <c r="AK374" s="16"/>
      <c r="AL374" s="16"/>
      <c r="AM374" s="16"/>
      <c r="AN374" s="16"/>
      <c r="AO374" s="16"/>
      <c r="AP374" s="16"/>
      <c r="AQ374" s="16"/>
      <c r="AR374" s="16"/>
      <c r="AS374" s="16"/>
      <c r="AT374" s="116"/>
      <c r="AU374" s="116"/>
      <c r="AV374" s="116"/>
      <c r="AW374" s="116"/>
      <c r="AX374" s="116"/>
      <c r="AY374" s="116"/>
      <c r="AZ374" s="116"/>
      <c r="BA374" s="116"/>
      <c r="BB374" s="116"/>
      <c r="BC374" s="116"/>
      <c r="BD374" s="116"/>
      <c r="BE374" s="116"/>
      <c r="BF374" s="116"/>
      <c r="BG374" s="116"/>
      <c r="BH374" s="116"/>
      <c r="BI374" s="116"/>
      <c r="BJ374" s="116"/>
      <c r="BK374" s="117"/>
    </row>
    <row r="375" spans="1:63" s="3" customFormat="1">
      <c r="A375" s="1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c r="AD375" s="16"/>
      <c r="AE375" s="16"/>
      <c r="AF375" s="16"/>
      <c r="AG375" s="16"/>
      <c r="AH375" s="16"/>
      <c r="AI375" s="16"/>
      <c r="AJ375" s="16"/>
      <c r="AK375" s="16"/>
      <c r="AL375" s="16"/>
      <c r="AM375" s="16"/>
      <c r="AN375" s="16"/>
      <c r="AO375" s="16"/>
      <c r="AP375" s="16"/>
      <c r="AQ375" s="16"/>
      <c r="AR375" s="16"/>
      <c r="AS375" s="16"/>
      <c r="AT375" s="116"/>
      <c r="AU375" s="116"/>
      <c r="AV375" s="116"/>
      <c r="AW375" s="116"/>
      <c r="AX375" s="116"/>
      <c r="AY375" s="116"/>
      <c r="AZ375" s="116"/>
      <c r="BA375" s="116"/>
      <c r="BB375" s="116"/>
      <c r="BC375" s="116"/>
      <c r="BD375" s="116"/>
      <c r="BE375" s="116"/>
      <c r="BF375" s="116"/>
      <c r="BG375" s="116"/>
      <c r="BH375" s="116"/>
      <c r="BI375" s="116"/>
      <c r="BJ375" s="116"/>
      <c r="BK375" s="117"/>
    </row>
    <row r="376" spans="1:63" s="3" customFormat="1">
      <c r="A376" s="1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c r="AF376" s="16"/>
      <c r="AG376" s="16"/>
      <c r="AH376" s="16"/>
      <c r="AI376" s="16"/>
      <c r="AJ376" s="16"/>
      <c r="AK376" s="16"/>
      <c r="AL376" s="16"/>
      <c r="AM376" s="16"/>
      <c r="AN376" s="16"/>
      <c r="AO376" s="16"/>
      <c r="AP376" s="16"/>
      <c r="AQ376" s="16"/>
      <c r="AR376" s="16"/>
      <c r="AS376" s="16"/>
      <c r="AT376" s="116"/>
      <c r="AU376" s="116"/>
      <c r="AV376" s="116"/>
      <c r="AW376" s="116"/>
      <c r="AX376" s="116"/>
      <c r="AY376" s="116"/>
      <c r="AZ376" s="116"/>
      <c r="BA376" s="116"/>
      <c r="BB376" s="116"/>
      <c r="BC376" s="116"/>
      <c r="BD376" s="116"/>
      <c r="BE376" s="116"/>
      <c r="BF376" s="116"/>
      <c r="BG376" s="116"/>
      <c r="BH376" s="116"/>
      <c r="BI376" s="116"/>
      <c r="BJ376" s="116"/>
      <c r="BK376" s="117"/>
    </row>
    <row r="377" spans="1:63" s="3" customFormat="1">
      <c r="A377" s="1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c r="AF377" s="16"/>
      <c r="AG377" s="16"/>
      <c r="AH377" s="16"/>
      <c r="AI377" s="16"/>
      <c r="AJ377" s="16"/>
      <c r="AK377" s="16"/>
      <c r="AL377" s="16"/>
      <c r="AM377" s="16"/>
      <c r="AN377" s="16"/>
      <c r="AO377" s="16"/>
      <c r="AP377" s="16"/>
      <c r="AQ377" s="16"/>
      <c r="AR377" s="16"/>
      <c r="AS377" s="16"/>
      <c r="AT377" s="116"/>
      <c r="AU377" s="116"/>
      <c r="AV377" s="116"/>
      <c r="AW377" s="116"/>
      <c r="AX377" s="116"/>
      <c r="AY377" s="116"/>
      <c r="AZ377" s="116"/>
      <c r="BA377" s="116"/>
      <c r="BB377" s="116"/>
      <c r="BC377" s="116"/>
      <c r="BD377" s="116"/>
      <c r="BE377" s="116"/>
      <c r="BF377" s="116"/>
      <c r="BG377" s="116"/>
      <c r="BH377" s="116"/>
      <c r="BI377" s="116"/>
      <c r="BJ377" s="116"/>
      <c r="BK377" s="117"/>
    </row>
    <row r="378" spans="1:63" s="3" customFormat="1">
      <c r="A378" s="1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c r="AE378" s="16"/>
      <c r="AF378" s="16"/>
      <c r="AG378" s="16"/>
      <c r="AH378" s="16"/>
      <c r="AI378" s="16"/>
      <c r="AJ378" s="16"/>
      <c r="AK378" s="16"/>
      <c r="AL378" s="16"/>
      <c r="AM378" s="16"/>
      <c r="AN378" s="16"/>
      <c r="AO378" s="16"/>
      <c r="AP378" s="16"/>
      <c r="AQ378" s="16"/>
      <c r="AR378" s="16"/>
      <c r="AS378" s="16"/>
      <c r="AT378" s="116"/>
      <c r="AU378" s="116"/>
      <c r="AV378" s="116"/>
      <c r="AW378" s="116"/>
      <c r="AX378" s="116"/>
      <c r="AY378" s="116"/>
      <c r="AZ378" s="116"/>
      <c r="BA378" s="116"/>
      <c r="BB378" s="116"/>
      <c r="BC378" s="116"/>
      <c r="BD378" s="116"/>
      <c r="BE378" s="116"/>
      <c r="BF378" s="116"/>
      <c r="BG378" s="116"/>
      <c r="BH378" s="116"/>
      <c r="BI378" s="116"/>
      <c r="BJ378" s="116"/>
      <c r="BK378" s="117"/>
    </row>
    <row r="379" spans="1:63" s="3" customFormat="1">
      <c r="A379" s="1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c r="AD379" s="16"/>
      <c r="AE379" s="16"/>
      <c r="AF379" s="16"/>
      <c r="AG379" s="16"/>
      <c r="AH379" s="16"/>
      <c r="AI379" s="16"/>
      <c r="AJ379" s="16"/>
      <c r="AK379" s="16"/>
      <c r="AL379" s="16"/>
      <c r="AM379" s="16"/>
      <c r="AN379" s="16"/>
      <c r="AO379" s="16"/>
      <c r="AP379" s="16"/>
      <c r="AQ379" s="16"/>
      <c r="AR379" s="16"/>
      <c r="AS379" s="16"/>
      <c r="AT379" s="116"/>
      <c r="AU379" s="116"/>
      <c r="AV379" s="116"/>
      <c r="AW379" s="116"/>
      <c r="AX379" s="116"/>
      <c r="AY379" s="116"/>
      <c r="AZ379" s="116"/>
      <c r="BA379" s="116"/>
      <c r="BB379" s="116"/>
      <c r="BC379" s="116"/>
      <c r="BD379" s="116"/>
      <c r="BE379" s="116"/>
      <c r="BF379" s="116"/>
      <c r="BG379" s="116"/>
      <c r="BH379" s="116"/>
      <c r="BI379" s="116"/>
      <c r="BJ379" s="116"/>
      <c r="BK379" s="117"/>
    </row>
    <row r="380" spans="1:63" s="3" customFormat="1">
      <c r="A380" s="1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c r="AD380" s="16"/>
      <c r="AE380" s="16"/>
      <c r="AF380" s="16"/>
      <c r="AG380" s="16"/>
      <c r="AH380" s="16"/>
      <c r="AI380" s="16"/>
      <c r="AJ380" s="16"/>
      <c r="AK380" s="16"/>
      <c r="AL380" s="16"/>
      <c r="AM380" s="16"/>
      <c r="AN380" s="16"/>
      <c r="AO380" s="16"/>
      <c r="AP380" s="16"/>
      <c r="AQ380" s="16"/>
      <c r="AR380" s="16"/>
      <c r="AS380" s="16"/>
      <c r="AT380" s="116"/>
      <c r="AU380" s="116"/>
      <c r="AV380" s="116"/>
      <c r="AW380" s="116"/>
      <c r="AX380" s="116"/>
      <c r="AY380" s="116"/>
      <c r="AZ380" s="116"/>
      <c r="BA380" s="116"/>
      <c r="BB380" s="116"/>
      <c r="BC380" s="116"/>
      <c r="BD380" s="116"/>
      <c r="BE380" s="116"/>
      <c r="BF380" s="116"/>
      <c r="BG380" s="116"/>
      <c r="BH380" s="116"/>
      <c r="BI380" s="116"/>
      <c r="BJ380" s="116"/>
      <c r="BK380" s="117"/>
    </row>
    <row r="381" spans="1:63" s="3" customFormat="1">
      <c r="A381" s="1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c r="AE381" s="16"/>
      <c r="AF381" s="16"/>
      <c r="AG381" s="16"/>
      <c r="AH381" s="16"/>
      <c r="AI381" s="16"/>
      <c r="AJ381" s="16"/>
      <c r="AK381" s="16"/>
      <c r="AL381" s="16"/>
      <c r="AM381" s="16"/>
      <c r="AN381" s="16"/>
      <c r="AO381" s="16"/>
      <c r="AP381" s="16"/>
      <c r="AQ381" s="16"/>
      <c r="AR381" s="16"/>
      <c r="AS381" s="16"/>
      <c r="AT381" s="116"/>
      <c r="AU381" s="116"/>
      <c r="AV381" s="116"/>
      <c r="AW381" s="116"/>
      <c r="AX381" s="116"/>
      <c r="AY381" s="116"/>
      <c r="AZ381" s="116"/>
      <c r="BA381" s="116"/>
      <c r="BB381" s="116"/>
      <c r="BC381" s="116"/>
      <c r="BD381" s="116"/>
      <c r="BE381" s="116"/>
      <c r="BF381" s="116"/>
      <c r="BG381" s="116"/>
      <c r="BH381" s="116"/>
      <c r="BI381" s="116"/>
      <c r="BJ381" s="116"/>
      <c r="BK381" s="117"/>
    </row>
    <row r="382" spans="1:63" s="3" customFormat="1">
      <c r="A382" s="1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c r="AE382" s="16"/>
      <c r="AF382" s="16"/>
      <c r="AG382" s="16"/>
      <c r="AH382" s="16"/>
      <c r="AI382" s="16"/>
      <c r="AJ382" s="16"/>
      <c r="AK382" s="16"/>
      <c r="AL382" s="16"/>
      <c r="AM382" s="16"/>
      <c r="AN382" s="16"/>
      <c r="AO382" s="16"/>
      <c r="AP382" s="16"/>
      <c r="AQ382" s="16"/>
      <c r="AR382" s="16"/>
      <c r="AS382" s="16"/>
      <c r="AT382" s="116"/>
      <c r="AU382" s="116"/>
      <c r="AV382" s="116"/>
      <c r="AW382" s="116"/>
      <c r="AX382" s="116"/>
      <c r="AY382" s="116"/>
      <c r="AZ382" s="116"/>
      <c r="BA382" s="116"/>
      <c r="BB382" s="116"/>
      <c r="BC382" s="116"/>
      <c r="BD382" s="116"/>
      <c r="BE382" s="116"/>
      <c r="BF382" s="116"/>
      <c r="BG382" s="116"/>
      <c r="BH382" s="116"/>
      <c r="BI382" s="116"/>
      <c r="BJ382" s="116"/>
      <c r="BK382" s="117"/>
    </row>
    <row r="383" spans="1:63" s="3" customFormat="1">
      <c r="A383" s="1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c r="AD383" s="16"/>
      <c r="AE383" s="16"/>
      <c r="AF383" s="16"/>
      <c r="AG383" s="16"/>
      <c r="AH383" s="16"/>
      <c r="AI383" s="16"/>
      <c r="AJ383" s="16"/>
      <c r="AK383" s="16"/>
      <c r="AL383" s="16"/>
      <c r="AM383" s="16"/>
      <c r="AN383" s="16"/>
      <c r="AO383" s="16"/>
      <c r="AP383" s="16"/>
      <c r="AQ383" s="16"/>
      <c r="AR383" s="16"/>
      <c r="AS383" s="16"/>
      <c r="AT383" s="116"/>
      <c r="AU383" s="116"/>
      <c r="AV383" s="116"/>
      <c r="AW383" s="116"/>
      <c r="AX383" s="116"/>
      <c r="AY383" s="116"/>
      <c r="AZ383" s="116"/>
      <c r="BA383" s="116"/>
      <c r="BB383" s="116"/>
      <c r="BC383" s="116"/>
      <c r="BD383" s="116"/>
      <c r="BE383" s="116"/>
      <c r="BF383" s="116"/>
      <c r="BG383" s="116"/>
      <c r="BH383" s="116"/>
      <c r="BI383" s="116"/>
      <c r="BJ383" s="116"/>
      <c r="BK383" s="117"/>
    </row>
    <row r="384" spans="1:63" s="3" customFormat="1">
      <c r="A384" s="1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c r="AD384" s="16"/>
      <c r="AE384" s="16"/>
      <c r="AF384" s="16"/>
      <c r="AG384" s="16"/>
      <c r="AH384" s="16"/>
      <c r="AI384" s="16"/>
      <c r="AJ384" s="16"/>
      <c r="AK384" s="16"/>
      <c r="AL384" s="16"/>
      <c r="AM384" s="16"/>
      <c r="AN384" s="16"/>
      <c r="AO384" s="16"/>
      <c r="AP384" s="16"/>
      <c r="AQ384" s="16"/>
      <c r="AR384" s="16"/>
      <c r="AS384" s="16"/>
      <c r="AT384" s="116"/>
      <c r="AU384" s="116"/>
      <c r="AV384" s="116"/>
      <c r="AW384" s="116"/>
      <c r="AX384" s="116"/>
      <c r="AY384" s="116"/>
      <c r="AZ384" s="116"/>
      <c r="BA384" s="116"/>
      <c r="BB384" s="116"/>
      <c r="BC384" s="116"/>
      <c r="BD384" s="116"/>
      <c r="BE384" s="116"/>
      <c r="BF384" s="116"/>
      <c r="BG384" s="116"/>
      <c r="BH384" s="116"/>
      <c r="BI384" s="116"/>
      <c r="BJ384" s="116"/>
      <c r="BK384" s="117"/>
    </row>
    <row r="385" spans="1:63" s="3" customFormat="1">
      <c r="A385" s="1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c r="AD385" s="16"/>
      <c r="AE385" s="16"/>
      <c r="AF385" s="16"/>
      <c r="AG385" s="16"/>
      <c r="AH385" s="16"/>
      <c r="AI385" s="16"/>
      <c r="AJ385" s="16"/>
      <c r="AK385" s="16"/>
      <c r="AL385" s="16"/>
      <c r="AM385" s="16"/>
      <c r="AN385" s="16"/>
      <c r="AO385" s="16"/>
      <c r="AP385" s="16"/>
      <c r="AQ385" s="16"/>
      <c r="AR385" s="16"/>
      <c r="AS385" s="16"/>
      <c r="AT385" s="116"/>
      <c r="AU385" s="116"/>
      <c r="AV385" s="116"/>
      <c r="AW385" s="116"/>
      <c r="AX385" s="116"/>
      <c r="AY385" s="116"/>
      <c r="AZ385" s="116"/>
      <c r="BA385" s="116"/>
      <c r="BB385" s="116"/>
      <c r="BC385" s="116"/>
      <c r="BD385" s="116"/>
      <c r="BE385" s="116"/>
      <c r="BF385" s="116"/>
      <c r="BG385" s="116"/>
      <c r="BH385" s="116"/>
      <c r="BI385" s="116"/>
      <c r="BJ385" s="116"/>
      <c r="BK385" s="117"/>
    </row>
    <row r="386" spans="1:63" s="3" customFormat="1">
      <c r="A386" s="1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c r="AE386" s="16"/>
      <c r="AF386" s="16"/>
      <c r="AG386" s="16"/>
      <c r="AH386" s="16"/>
      <c r="AI386" s="16"/>
      <c r="AJ386" s="16"/>
      <c r="AK386" s="16"/>
      <c r="AL386" s="16"/>
      <c r="AM386" s="16"/>
      <c r="AN386" s="16"/>
      <c r="AO386" s="16"/>
      <c r="AP386" s="16"/>
      <c r="AQ386" s="16"/>
      <c r="AR386" s="16"/>
      <c r="AS386" s="16"/>
      <c r="AT386" s="116"/>
      <c r="AU386" s="116"/>
      <c r="AV386" s="116"/>
      <c r="AW386" s="116"/>
      <c r="AX386" s="116"/>
      <c r="AY386" s="116"/>
      <c r="AZ386" s="116"/>
      <c r="BA386" s="116"/>
      <c r="BB386" s="116"/>
      <c r="BC386" s="116"/>
      <c r="BD386" s="116"/>
      <c r="BE386" s="116"/>
      <c r="BF386" s="116"/>
      <c r="BG386" s="116"/>
      <c r="BH386" s="116"/>
      <c r="BI386" s="116"/>
      <c r="BJ386" s="116"/>
      <c r="BK386" s="117"/>
    </row>
    <row r="387" spans="1:63" s="3" customFormat="1">
      <c r="A387" s="1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c r="AE387" s="16"/>
      <c r="AF387" s="16"/>
      <c r="AG387" s="16"/>
      <c r="AH387" s="16"/>
      <c r="AI387" s="16"/>
      <c r="AJ387" s="16"/>
      <c r="AK387" s="16"/>
      <c r="AL387" s="16"/>
      <c r="AM387" s="16"/>
      <c r="AN387" s="16"/>
      <c r="AO387" s="16"/>
      <c r="AP387" s="16"/>
      <c r="AQ387" s="16"/>
      <c r="AR387" s="16"/>
      <c r="AS387" s="16"/>
      <c r="AT387" s="116"/>
      <c r="AU387" s="116"/>
      <c r="AV387" s="116"/>
      <c r="AW387" s="116"/>
      <c r="AX387" s="116"/>
      <c r="AY387" s="116"/>
      <c r="AZ387" s="116"/>
      <c r="BA387" s="116"/>
      <c r="BB387" s="116"/>
      <c r="BC387" s="116"/>
      <c r="BD387" s="116"/>
      <c r="BE387" s="116"/>
      <c r="BF387" s="116"/>
      <c r="BG387" s="116"/>
      <c r="BH387" s="116"/>
      <c r="BI387" s="116"/>
      <c r="BJ387" s="116"/>
      <c r="BK387" s="117"/>
    </row>
    <row r="388" spans="1:63" s="3" customFormat="1">
      <c r="A388" s="1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6"/>
      <c r="AH388" s="16"/>
      <c r="AI388" s="16"/>
      <c r="AJ388" s="16"/>
      <c r="AK388" s="16"/>
      <c r="AL388" s="16"/>
      <c r="AM388" s="16"/>
      <c r="AN388" s="16"/>
      <c r="AO388" s="16"/>
      <c r="AP388" s="16"/>
      <c r="AQ388" s="16"/>
      <c r="AR388" s="16"/>
      <c r="AS388" s="16"/>
      <c r="AT388" s="116"/>
      <c r="AU388" s="116"/>
      <c r="AV388" s="116"/>
      <c r="AW388" s="116"/>
      <c r="AX388" s="116"/>
      <c r="AY388" s="116"/>
      <c r="AZ388" s="116"/>
      <c r="BA388" s="116"/>
      <c r="BB388" s="116"/>
      <c r="BC388" s="116"/>
      <c r="BD388" s="116"/>
      <c r="BE388" s="116"/>
      <c r="BF388" s="116"/>
      <c r="BG388" s="116"/>
      <c r="BH388" s="116"/>
      <c r="BI388" s="116"/>
      <c r="BJ388" s="116"/>
      <c r="BK388" s="117"/>
    </row>
    <row r="389" spans="1:63" s="3" customFormat="1">
      <c r="A389" s="1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6"/>
      <c r="AH389" s="16"/>
      <c r="AI389" s="16"/>
      <c r="AJ389" s="16"/>
      <c r="AK389" s="16"/>
      <c r="AL389" s="16"/>
      <c r="AM389" s="16"/>
      <c r="AN389" s="16"/>
      <c r="AO389" s="16"/>
      <c r="AP389" s="16"/>
      <c r="AQ389" s="16"/>
      <c r="AR389" s="16"/>
      <c r="AS389" s="16"/>
      <c r="AT389" s="116"/>
      <c r="AU389" s="116"/>
      <c r="AV389" s="116"/>
      <c r="AW389" s="116"/>
      <c r="AX389" s="116"/>
      <c r="AY389" s="116"/>
      <c r="AZ389" s="116"/>
      <c r="BA389" s="116"/>
      <c r="BB389" s="116"/>
      <c r="BC389" s="116"/>
      <c r="BD389" s="116"/>
      <c r="BE389" s="116"/>
      <c r="BF389" s="116"/>
      <c r="BG389" s="116"/>
      <c r="BH389" s="116"/>
      <c r="BI389" s="116"/>
      <c r="BJ389" s="116"/>
      <c r="BK389" s="117"/>
    </row>
    <row r="390" spans="1:63" s="3" customFormat="1">
      <c r="A390" s="1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6"/>
      <c r="AH390" s="16"/>
      <c r="AI390" s="16"/>
      <c r="AJ390" s="16"/>
      <c r="AK390" s="16"/>
      <c r="AL390" s="16"/>
      <c r="AM390" s="16"/>
      <c r="AN390" s="16"/>
      <c r="AO390" s="16"/>
      <c r="AP390" s="16"/>
      <c r="AQ390" s="16"/>
      <c r="AR390" s="16"/>
      <c r="AS390" s="16"/>
      <c r="AT390" s="116"/>
      <c r="AU390" s="116"/>
      <c r="AV390" s="116"/>
      <c r="AW390" s="116"/>
      <c r="AX390" s="116"/>
      <c r="AY390" s="116"/>
      <c r="AZ390" s="116"/>
      <c r="BA390" s="116"/>
      <c r="BB390" s="116"/>
      <c r="BC390" s="116"/>
      <c r="BD390" s="116"/>
      <c r="BE390" s="116"/>
      <c r="BF390" s="116"/>
      <c r="BG390" s="116"/>
      <c r="BH390" s="116"/>
      <c r="BI390" s="116"/>
      <c r="BJ390" s="116"/>
      <c r="BK390" s="117"/>
    </row>
    <row r="391" spans="1:63" s="3" customFormat="1">
      <c r="A391" s="1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c r="AD391" s="16"/>
      <c r="AE391" s="16"/>
      <c r="AF391" s="16"/>
      <c r="AG391" s="16"/>
      <c r="AH391" s="16"/>
      <c r="AI391" s="16"/>
      <c r="AJ391" s="16"/>
      <c r="AK391" s="16"/>
      <c r="AL391" s="16"/>
      <c r="AM391" s="16"/>
      <c r="AN391" s="16"/>
      <c r="AO391" s="16"/>
      <c r="AP391" s="16"/>
      <c r="AQ391" s="16"/>
      <c r="AR391" s="16"/>
      <c r="AS391" s="16"/>
      <c r="AT391" s="116"/>
      <c r="AU391" s="116"/>
      <c r="AV391" s="116"/>
      <c r="AW391" s="116"/>
      <c r="AX391" s="116"/>
      <c r="AY391" s="116"/>
      <c r="AZ391" s="116"/>
      <c r="BA391" s="116"/>
      <c r="BB391" s="116"/>
      <c r="BC391" s="116"/>
      <c r="BD391" s="116"/>
      <c r="BE391" s="116"/>
      <c r="BF391" s="116"/>
      <c r="BG391" s="116"/>
      <c r="BH391" s="116"/>
      <c r="BI391" s="116"/>
      <c r="BJ391" s="116"/>
      <c r="BK391" s="117"/>
    </row>
    <row r="392" spans="1:63" s="3" customFormat="1">
      <c r="A392" s="1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c r="AD392" s="16"/>
      <c r="AE392" s="16"/>
      <c r="AF392" s="16"/>
      <c r="AG392" s="16"/>
      <c r="AH392" s="16"/>
      <c r="AI392" s="16"/>
      <c r="AJ392" s="16"/>
      <c r="AK392" s="16"/>
      <c r="AL392" s="16"/>
      <c r="AM392" s="16"/>
      <c r="AN392" s="16"/>
      <c r="AO392" s="16"/>
      <c r="AP392" s="16"/>
      <c r="AQ392" s="16"/>
      <c r="AR392" s="16"/>
      <c r="AS392" s="16"/>
      <c r="AT392" s="116"/>
      <c r="AU392" s="116"/>
      <c r="AV392" s="116"/>
      <c r="AW392" s="116"/>
      <c r="AX392" s="116"/>
      <c r="AY392" s="116"/>
      <c r="AZ392" s="116"/>
      <c r="BA392" s="116"/>
      <c r="BB392" s="116"/>
      <c r="BC392" s="116"/>
      <c r="BD392" s="116"/>
      <c r="BE392" s="116"/>
      <c r="BF392" s="116"/>
      <c r="BG392" s="116"/>
      <c r="BH392" s="116"/>
      <c r="BI392" s="116"/>
      <c r="BJ392" s="116"/>
      <c r="BK392" s="117"/>
    </row>
    <row r="393" spans="1:63" s="3" customFormat="1">
      <c r="A393" s="1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c r="AD393" s="16"/>
      <c r="AE393" s="16"/>
      <c r="AF393" s="16"/>
      <c r="AG393" s="16"/>
      <c r="AH393" s="16"/>
      <c r="AI393" s="16"/>
      <c r="AJ393" s="16"/>
      <c r="AK393" s="16"/>
      <c r="AL393" s="16"/>
      <c r="AM393" s="16"/>
      <c r="AN393" s="16"/>
      <c r="AO393" s="16"/>
      <c r="AP393" s="16"/>
      <c r="AQ393" s="16"/>
      <c r="AR393" s="16"/>
      <c r="AS393" s="16"/>
      <c r="AT393" s="116"/>
      <c r="AU393" s="116"/>
      <c r="AV393" s="116"/>
      <c r="AW393" s="116"/>
      <c r="AX393" s="116"/>
      <c r="AY393" s="116"/>
      <c r="AZ393" s="116"/>
      <c r="BA393" s="116"/>
      <c r="BB393" s="116"/>
      <c r="BC393" s="116"/>
      <c r="BD393" s="116"/>
      <c r="BE393" s="116"/>
      <c r="BF393" s="116"/>
      <c r="BG393" s="116"/>
      <c r="BH393" s="116"/>
      <c r="BI393" s="116"/>
      <c r="BJ393" s="116"/>
      <c r="BK393" s="117"/>
    </row>
    <row r="394" spans="1:63" s="3" customFormat="1">
      <c r="A394" s="1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c r="AD394" s="16"/>
      <c r="AE394" s="16"/>
      <c r="AF394" s="16"/>
      <c r="AG394" s="16"/>
      <c r="AH394" s="16"/>
      <c r="AI394" s="16"/>
      <c r="AJ394" s="16"/>
      <c r="AK394" s="16"/>
      <c r="AL394" s="16"/>
      <c r="AM394" s="16"/>
      <c r="AN394" s="16"/>
      <c r="AO394" s="16"/>
      <c r="AP394" s="16"/>
      <c r="AQ394" s="16"/>
      <c r="AR394" s="16"/>
      <c r="AS394" s="16"/>
      <c r="AT394" s="116"/>
      <c r="AU394" s="116"/>
      <c r="AV394" s="116"/>
      <c r="AW394" s="116"/>
      <c r="AX394" s="116"/>
      <c r="AY394" s="116"/>
      <c r="AZ394" s="116"/>
      <c r="BA394" s="116"/>
      <c r="BB394" s="116"/>
      <c r="BC394" s="116"/>
      <c r="BD394" s="116"/>
      <c r="BE394" s="116"/>
      <c r="BF394" s="116"/>
      <c r="BG394" s="116"/>
      <c r="BH394" s="116"/>
      <c r="BI394" s="116"/>
      <c r="BJ394" s="116"/>
      <c r="BK394" s="117"/>
    </row>
    <row r="395" spans="1:63" s="3" customFormat="1">
      <c r="A395" s="1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c r="AD395" s="16"/>
      <c r="AE395" s="16"/>
      <c r="AF395" s="16"/>
      <c r="AG395" s="16"/>
      <c r="AH395" s="16"/>
      <c r="AI395" s="16"/>
      <c r="AJ395" s="16"/>
      <c r="AK395" s="16"/>
      <c r="AL395" s="16"/>
      <c r="AM395" s="16"/>
      <c r="AN395" s="16"/>
      <c r="AO395" s="16"/>
      <c r="AP395" s="16"/>
      <c r="AQ395" s="16"/>
      <c r="AR395" s="16"/>
      <c r="AS395" s="16"/>
      <c r="AT395" s="116"/>
      <c r="AU395" s="116"/>
      <c r="AV395" s="116"/>
      <c r="AW395" s="116"/>
      <c r="AX395" s="116"/>
      <c r="AY395" s="116"/>
      <c r="AZ395" s="116"/>
      <c r="BA395" s="116"/>
      <c r="BB395" s="116"/>
      <c r="BC395" s="116"/>
      <c r="BD395" s="116"/>
      <c r="BE395" s="116"/>
      <c r="BF395" s="116"/>
      <c r="BG395" s="116"/>
      <c r="BH395" s="116"/>
      <c r="BI395" s="116"/>
      <c r="BJ395" s="116"/>
      <c r="BK395" s="117"/>
    </row>
    <row r="396" spans="1:63" s="3" customFormat="1">
      <c r="A396" s="1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c r="AD396" s="16"/>
      <c r="AE396" s="16"/>
      <c r="AF396" s="16"/>
      <c r="AG396" s="16"/>
      <c r="AH396" s="16"/>
      <c r="AI396" s="16"/>
      <c r="AJ396" s="16"/>
      <c r="AK396" s="16"/>
      <c r="AL396" s="16"/>
      <c r="AM396" s="16"/>
      <c r="AN396" s="16"/>
      <c r="AO396" s="16"/>
      <c r="AP396" s="16"/>
      <c r="AQ396" s="16"/>
      <c r="AR396" s="16"/>
      <c r="AS396" s="16"/>
      <c r="AT396" s="116"/>
      <c r="AU396" s="116"/>
      <c r="AV396" s="116"/>
      <c r="AW396" s="116"/>
      <c r="AX396" s="116"/>
      <c r="AY396" s="116"/>
      <c r="AZ396" s="116"/>
      <c r="BA396" s="116"/>
      <c r="BB396" s="116"/>
      <c r="BC396" s="116"/>
      <c r="BD396" s="116"/>
      <c r="BE396" s="116"/>
      <c r="BF396" s="116"/>
      <c r="BG396" s="116"/>
      <c r="BH396" s="116"/>
      <c r="BI396" s="116"/>
      <c r="BJ396" s="116"/>
      <c r="BK396" s="117"/>
    </row>
    <row r="397" spans="1:63" s="3" customFormat="1">
      <c r="A397" s="1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c r="AD397" s="16"/>
      <c r="AE397" s="16"/>
      <c r="AF397" s="16"/>
      <c r="AG397" s="16"/>
      <c r="AH397" s="16"/>
      <c r="AI397" s="16"/>
      <c r="AJ397" s="16"/>
      <c r="AK397" s="16"/>
      <c r="AL397" s="16"/>
      <c r="AM397" s="16"/>
      <c r="AN397" s="16"/>
      <c r="AO397" s="16"/>
      <c r="AP397" s="16"/>
      <c r="AQ397" s="16"/>
      <c r="AR397" s="16"/>
      <c r="AS397" s="16"/>
      <c r="AT397" s="116"/>
      <c r="AU397" s="116"/>
      <c r="AV397" s="116"/>
      <c r="AW397" s="116"/>
      <c r="AX397" s="116"/>
      <c r="AY397" s="116"/>
      <c r="AZ397" s="116"/>
      <c r="BA397" s="116"/>
      <c r="BB397" s="116"/>
      <c r="BC397" s="116"/>
      <c r="BD397" s="116"/>
      <c r="BE397" s="116"/>
      <c r="BF397" s="116"/>
      <c r="BG397" s="116"/>
      <c r="BH397" s="116"/>
      <c r="BI397" s="116"/>
      <c r="BJ397" s="116"/>
      <c r="BK397" s="117"/>
    </row>
    <row r="398" spans="1:63" s="3" customFormat="1">
      <c r="A398" s="1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c r="AD398" s="16"/>
      <c r="AE398" s="16"/>
      <c r="AF398" s="16"/>
      <c r="AG398" s="16"/>
      <c r="AH398" s="16"/>
      <c r="AI398" s="16"/>
      <c r="AJ398" s="16"/>
      <c r="AK398" s="16"/>
      <c r="AL398" s="16"/>
      <c r="AM398" s="16"/>
      <c r="AN398" s="16"/>
      <c r="AO398" s="16"/>
      <c r="AP398" s="16"/>
      <c r="AQ398" s="16"/>
      <c r="AR398" s="16"/>
      <c r="AS398" s="16"/>
      <c r="AT398" s="116"/>
      <c r="AU398" s="116"/>
      <c r="AV398" s="116"/>
      <c r="AW398" s="116"/>
      <c r="AX398" s="116"/>
      <c r="AY398" s="116"/>
      <c r="AZ398" s="116"/>
      <c r="BA398" s="116"/>
      <c r="BB398" s="116"/>
      <c r="BC398" s="116"/>
      <c r="BD398" s="116"/>
      <c r="BE398" s="116"/>
      <c r="BF398" s="116"/>
      <c r="BG398" s="116"/>
      <c r="BH398" s="116"/>
      <c r="BI398" s="116"/>
      <c r="BJ398" s="116"/>
      <c r="BK398" s="117"/>
    </row>
    <row r="399" spans="1:63" s="3" customFormat="1">
      <c r="A399" s="1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c r="AD399" s="16"/>
      <c r="AE399" s="16"/>
      <c r="AF399" s="16"/>
      <c r="AG399" s="16"/>
      <c r="AH399" s="16"/>
      <c r="AI399" s="16"/>
      <c r="AJ399" s="16"/>
      <c r="AK399" s="16"/>
      <c r="AL399" s="16"/>
      <c r="AM399" s="16"/>
      <c r="AN399" s="16"/>
      <c r="AO399" s="16"/>
      <c r="AP399" s="16"/>
      <c r="AQ399" s="16"/>
      <c r="AR399" s="16"/>
      <c r="AS399" s="16"/>
      <c r="AT399" s="116"/>
      <c r="AU399" s="116"/>
      <c r="AV399" s="116"/>
      <c r="AW399" s="116"/>
      <c r="AX399" s="116"/>
      <c r="AY399" s="116"/>
      <c r="AZ399" s="116"/>
      <c r="BA399" s="116"/>
      <c r="BB399" s="116"/>
      <c r="BC399" s="116"/>
      <c r="BD399" s="116"/>
      <c r="BE399" s="116"/>
      <c r="BF399" s="116"/>
      <c r="BG399" s="116"/>
      <c r="BH399" s="116"/>
      <c r="BI399" s="116"/>
      <c r="BJ399" s="116"/>
      <c r="BK399" s="117"/>
    </row>
    <row r="400" spans="1:63" s="3" customFormat="1">
      <c r="A400" s="1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c r="AD400" s="16"/>
      <c r="AE400" s="16"/>
      <c r="AF400" s="16"/>
      <c r="AG400" s="16"/>
      <c r="AH400" s="16"/>
      <c r="AI400" s="16"/>
      <c r="AJ400" s="16"/>
      <c r="AK400" s="16"/>
      <c r="AL400" s="16"/>
      <c r="AM400" s="16"/>
      <c r="AN400" s="16"/>
      <c r="AO400" s="16"/>
      <c r="AP400" s="16"/>
      <c r="AQ400" s="16"/>
      <c r="AR400" s="16"/>
      <c r="AS400" s="16"/>
      <c r="AT400" s="116"/>
      <c r="AU400" s="116"/>
      <c r="AV400" s="116"/>
      <c r="AW400" s="116"/>
      <c r="AX400" s="116"/>
      <c r="AY400" s="116"/>
      <c r="AZ400" s="116"/>
      <c r="BA400" s="116"/>
      <c r="BB400" s="116"/>
      <c r="BC400" s="116"/>
      <c r="BD400" s="116"/>
      <c r="BE400" s="116"/>
      <c r="BF400" s="116"/>
      <c r="BG400" s="116"/>
      <c r="BH400" s="116"/>
      <c r="BI400" s="116"/>
      <c r="BJ400" s="116"/>
      <c r="BK400" s="117"/>
    </row>
    <row r="401" spans="1:63" s="3" customFormat="1">
      <c r="A401" s="1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c r="AD401" s="16"/>
      <c r="AE401" s="16"/>
      <c r="AF401" s="16"/>
      <c r="AG401" s="16"/>
      <c r="AH401" s="16"/>
      <c r="AI401" s="16"/>
      <c r="AJ401" s="16"/>
      <c r="AK401" s="16"/>
      <c r="AL401" s="16"/>
      <c r="AM401" s="16"/>
      <c r="AN401" s="16"/>
      <c r="AO401" s="16"/>
      <c r="AP401" s="16"/>
      <c r="AQ401" s="16"/>
      <c r="AR401" s="16"/>
      <c r="AS401" s="16"/>
      <c r="AT401" s="116"/>
      <c r="AU401" s="116"/>
      <c r="AV401" s="116"/>
      <c r="AW401" s="116"/>
      <c r="AX401" s="116"/>
      <c r="AY401" s="116"/>
      <c r="AZ401" s="116"/>
      <c r="BA401" s="116"/>
      <c r="BB401" s="116"/>
      <c r="BC401" s="116"/>
      <c r="BD401" s="116"/>
      <c r="BE401" s="116"/>
      <c r="BF401" s="116"/>
      <c r="BG401" s="116"/>
      <c r="BH401" s="116"/>
      <c r="BI401" s="116"/>
      <c r="BJ401" s="116"/>
      <c r="BK401" s="117"/>
    </row>
    <row r="402" spans="1:63" s="3" customFormat="1">
      <c r="A402" s="1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c r="AD402" s="16"/>
      <c r="AE402" s="16"/>
      <c r="AF402" s="16"/>
      <c r="AG402" s="16"/>
      <c r="AH402" s="16"/>
      <c r="AI402" s="16"/>
      <c r="AJ402" s="16"/>
      <c r="AK402" s="16"/>
      <c r="AL402" s="16"/>
      <c r="AM402" s="16"/>
      <c r="AN402" s="16"/>
      <c r="AO402" s="16"/>
      <c r="AP402" s="16"/>
      <c r="AQ402" s="16"/>
      <c r="AR402" s="16"/>
      <c r="AS402" s="16"/>
      <c r="AT402" s="116"/>
      <c r="AU402" s="116"/>
      <c r="AV402" s="116"/>
      <c r="AW402" s="116"/>
      <c r="AX402" s="116"/>
      <c r="AY402" s="116"/>
      <c r="AZ402" s="116"/>
      <c r="BA402" s="116"/>
      <c r="BB402" s="116"/>
      <c r="BC402" s="116"/>
      <c r="BD402" s="116"/>
      <c r="BE402" s="116"/>
      <c r="BF402" s="116"/>
      <c r="BG402" s="116"/>
      <c r="BH402" s="116"/>
      <c r="BI402" s="116"/>
      <c r="BJ402" s="116"/>
      <c r="BK402" s="117"/>
    </row>
    <row r="403" spans="1:63" s="3" customFormat="1">
      <c r="A403" s="1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c r="AD403" s="16"/>
      <c r="AE403" s="16"/>
      <c r="AF403" s="16"/>
      <c r="AG403" s="16"/>
      <c r="AH403" s="16"/>
      <c r="AI403" s="16"/>
      <c r="AJ403" s="16"/>
      <c r="AK403" s="16"/>
      <c r="AL403" s="16"/>
      <c r="AM403" s="16"/>
      <c r="AN403" s="16"/>
      <c r="AO403" s="16"/>
      <c r="AP403" s="16"/>
      <c r="AQ403" s="16"/>
      <c r="AR403" s="16"/>
      <c r="AS403" s="16"/>
      <c r="AT403" s="116"/>
      <c r="AU403" s="116"/>
      <c r="AV403" s="116"/>
      <c r="AW403" s="116"/>
      <c r="AX403" s="116"/>
      <c r="AY403" s="116"/>
      <c r="AZ403" s="116"/>
      <c r="BA403" s="116"/>
      <c r="BB403" s="116"/>
      <c r="BC403" s="116"/>
      <c r="BD403" s="116"/>
      <c r="BE403" s="116"/>
      <c r="BF403" s="116"/>
      <c r="BG403" s="116"/>
      <c r="BH403" s="116"/>
      <c r="BI403" s="116"/>
      <c r="BJ403" s="116"/>
      <c r="BK403" s="117"/>
    </row>
    <row r="404" spans="1:63" s="3" customFormat="1">
      <c r="A404" s="1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c r="AD404" s="16"/>
      <c r="AE404" s="16"/>
      <c r="AF404" s="16"/>
      <c r="AG404" s="16"/>
      <c r="AH404" s="16"/>
      <c r="AI404" s="16"/>
      <c r="AJ404" s="16"/>
      <c r="AK404" s="16"/>
      <c r="AL404" s="16"/>
      <c r="AM404" s="16"/>
      <c r="AN404" s="16"/>
      <c r="AO404" s="16"/>
      <c r="AP404" s="16"/>
      <c r="AQ404" s="16"/>
      <c r="AR404" s="16"/>
      <c r="AS404" s="16"/>
      <c r="AT404" s="116"/>
      <c r="AU404" s="116"/>
      <c r="AV404" s="116"/>
      <c r="AW404" s="116"/>
      <c r="AX404" s="116"/>
      <c r="AY404" s="116"/>
      <c r="AZ404" s="116"/>
      <c r="BA404" s="116"/>
      <c r="BB404" s="116"/>
      <c r="BC404" s="116"/>
      <c r="BD404" s="116"/>
      <c r="BE404" s="116"/>
      <c r="BF404" s="116"/>
      <c r="BG404" s="116"/>
      <c r="BH404" s="116"/>
      <c r="BI404" s="116"/>
      <c r="BJ404" s="116"/>
      <c r="BK404" s="117"/>
    </row>
    <row r="405" spans="1:63" s="3" customFormat="1">
      <c r="A405" s="1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c r="AD405" s="16"/>
      <c r="AE405" s="16"/>
      <c r="AF405" s="16"/>
      <c r="AG405" s="16"/>
      <c r="AH405" s="16"/>
      <c r="AI405" s="16"/>
      <c r="AJ405" s="16"/>
      <c r="AK405" s="16"/>
      <c r="AL405" s="16"/>
      <c r="AM405" s="16"/>
      <c r="AN405" s="16"/>
      <c r="AO405" s="16"/>
      <c r="AP405" s="16"/>
      <c r="AQ405" s="16"/>
      <c r="AR405" s="16"/>
      <c r="AS405" s="16"/>
      <c r="AT405" s="116"/>
      <c r="AU405" s="116"/>
      <c r="AV405" s="116"/>
      <c r="AW405" s="116"/>
      <c r="AX405" s="116"/>
      <c r="AY405" s="116"/>
      <c r="AZ405" s="116"/>
      <c r="BA405" s="116"/>
      <c r="BB405" s="116"/>
      <c r="BC405" s="116"/>
      <c r="BD405" s="116"/>
      <c r="BE405" s="116"/>
      <c r="BF405" s="116"/>
      <c r="BG405" s="116"/>
      <c r="BH405" s="116"/>
      <c r="BI405" s="116"/>
      <c r="BJ405" s="116"/>
      <c r="BK405" s="117"/>
    </row>
    <row r="406" spans="1:63" s="3" customFormat="1">
      <c r="A406" s="1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c r="AD406" s="16"/>
      <c r="AE406" s="16"/>
      <c r="AF406" s="16"/>
      <c r="AG406" s="16"/>
      <c r="AH406" s="16"/>
      <c r="AI406" s="16"/>
      <c r="AJ406" s="16"/>
      <c r="AK406" s="16"/>
      <c r="AL406" s="16"/>
      <c r="AM406" s="16"/>
      <c r="AN406" s="16"/>
      <c r="AO406" s="16"/>
      <c r="AP406" s="16"/>
      <c r="AQ406" s="16"/>
      <c r="AR406" s="16"/>
      <c r="AS406" s="16"/>
      <c r="AT406" s="116"/>
      <c r="AU406" s="116"/>
      <c r="AV406" s="116"/>
      <c r="AW406" s="116"/>
      <c r="AX406" s="116"/>
      <c r="AY406" s="116"/>
      <c r="AZ406" s="116"/>
      <c r="BA406" s="116"/>
      <c r="BB406" s="116"/>
      <c r="BC406" s="116"/>
      <c r="BD406" s="116"/>
      <c r="BE406" s="116"/>
      <c r="BF406" s="116"/>
      <c r="BG406" s="116"/>
      <c r="BH406" s="116"/>
      <c r="BI406" s="116"/>
      <c r="BJ406" s="116"/>
      <c r="BK406" s="117"/>
    </row>
    <row r="407" spans="1:63" s="3" customFormat="1">
      <c r="A407" s="1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c r="AD407" s="16"/>
      <c r="AE407" s="16"/>
      <c r="AF407" s="16"/>
      <c r="AG407" s="16"/>
      <c r="AH407" s="16"/>
      <c r="AI407" s="16"/>
      <c r="AJ407" s="16"/>
      <c r="AK407" s="16"/>
      <c r="AL407" s="16"/>
      <c r="AM407" s="16"/>
      <c r="AN407" s="16"/>
      <c r="AO407" s="16"/>
      <c r="AP407" s="16"/>
      <c r="AQ407" s="16"/>
      <c r="AR407" s="16"/>
      <c r="AS407" s="16"/>
      <c r="AT407" s="116"/>
      <c r="AU407" s="116"/>
      <c r="AV407" s="116"/>
      <c r="AW407" s="116"/>
      <c r="AX407" s="116"/>
      <c r="AY407" s="116"/>
      <c r="AZ407" s="116"/>
      <c r="BA407" s="116"/>
      <c r="BB407" s="116"/>
      <c r="BC407" s="116"/>
      <c r="BD407" s="116"/>
      <c r="BE407" s="116"/>
      <c r="BF407" s="116"/>
      <c r="BG407" s="116"/>
      <c r="BH407" s="116"/>
      <c r="BI407" s="116"/>
      <c r="BJ407" s="116"/>
      <c r="BK407" s="117"/>
    </row>
    <row r="408" spans="1:63" s="3" customFormat="1">
      <c r="A408" s="1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c r="AD408" s="16"/>
      <c r="AE408" s="16"/>
      <c r="AF408" s="16"/>
      <c r="AG408" s="16"/>
      <c r="AH408" s="16"/>
      <c r="AI408" s="16"/>
      <c r="AJ408" s="16"/>
      <c r="AK408" s="16"/>
      <c r="AL408" s="16"/>
      <c r="AM408" s="16"/>
      <c r="AN408" s="16"/>
      <c r="AO408" s="16"/>
      <c r="AP408" s="16"/>
      <c r="AQ408" s="16"/>
      <c r="AR408" s="16"/>
      <c r="AS408" s="16"/>
      <c r="AT408" s="116"/>
      <c r="AU408" s="116"/>
      <c r="AV408" s="116"/>
      <c r="AW408" s="116"/>
      <c r="AX408" s="116"/>
      <c r="AY408" s="116"/>
      <c r="AZ408" s="116"/>
      <c r="BA408" s="116"/>
      <c r="BB408" s="116"/>
      <c r="BC408" s="116"/>
      <c r="BD408" s="116"/>
      <c r="BE408" s="116"/>
      <c r="BF408" s="116"/>
      <c r="BG408" s="116"/>
      <c r="BH408" s="116"/>
      <c r="BI408" s="116"/>
      <c r="BJ408" s="116"/>
      <c r="BK408" s="117"/>
    </row>
    <row r="409" spans="1:63" s="3" customFormat="1">
      <c r="A409" s="1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c r="AD409" s="16"/>
      <c r="AE409" s="16"/>
      <c r="AF409" s="16"/>
      <c r="AG409" s="16"/>
      <c r="AH409" s="16"/>
      <c r="AI409" s="16"/>
      <c r="AJ409" s="16"/>
      <c r="AK409" s="16"/>
      <c r="AL409" s="16"/>
      <c r="AM409" s="16"/>
      <c r="AN409" s="16"/>
      <c r="AO409" s="16"/>
      <c r="AP409" s="16"/>
      <c r="AQ409" s="16"/>
      <c r="AR409" s="16"/>
      <c r="AS409" s="16"/>
      <c r="AT409" s="116"/>
      <c r="AU409" s="116"/>
      <c r="AV409" s="116"/>
      <c r="AW409" s="116"/>
      <c r="AX409" s="116"/>
      <c r="AY409" s="116"/>
      <c r="AZ409" s="116"/>
      <c r="BA409" s="116"/>
      <c r="BB409" s="116"/>
      <c r="BC409" s="116"/>
      <c r="BD409" s="116"/>
      <c r="BE409" s="116"/>
      <c r="BF409" s="116"/>
      <c r="BG409" s="116"/>
      <c r="BH409" s="116"/>
      <c r="BI409" s="116"/>
      <c r="BJ409" s="116"/>
      <c r="BK409" s="117"/>
    </row>
    <row r="410" spans="1:63" s="3" customFormat="1">
      <c r="A410" s="1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c r="AD410" s="16"/>
      <c r="AE410" s="16"/>
      <c r="AF410" s="16"/>
      <c r="AG410" s="16"/>
      <c r="AH410" s="16"/>
      <c r="AI410" s="16"/>
      <c r="AJ410" s="16"/>
      <c r="AK410" s="16"/>
      <c r="AL410" s="16"/>
      <c r="AM410" s="16"/>
      <c r="AN410" s="16"/>
      <c r="AO410" s="16"/>
      <c r="AP410" s="16"/>
      <c r="AQ410" s="16"/>
      <c r="AR410" s="16"/>
      <c r="AS410" s="16"/>
      <c r="AT410" s="116"/>
      <c r="AU410" s="116"/>
      <c r="AV410" s="116"/>
      <c r="AW410" s="116"/>
      <c r="AX410" s="116"/>
      <c r="AY410" s="116"/>
      <c r="AZ410" s="116"/>
      <c r="BA410" s="116"/>
      <c r="BB410" s="116"/>
      <c r="BC410" s="116"/>
      <c r="BD410" s="116"/>
      <c r="BE410" s="116"/>
      <c r="BF410" s="116"/>
      <c r="BG410" s="116"/>
      <c r="BH410" s="116"/>
      <c r="BI410" s="116"/>
      <c r="BJ410" s="116"/>
      <c r="BK410" s="117"/>
    </row>
    <row r="411" spans="1:63" s="3" customFormat="1">
      <c r="A411" s="1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c r="AD411" s="16"/>
      <c r="AE411" s="16"/>
      <c r="AF411" s="16"/>
      <c r="AG411" s="16"/>
      <c r="AH411" s="16"/>
      <c r="AI411" s="16"/>
      <c r="AJ411" s="16"/>
      <c r="AK411" s="16"/>
      <c r="AL411" s="16"/>
      <c r="AM411" s="16"/>
      <c r="AN411" s="16"/>
      <c r="AO411" s="16"/>
      <c r="AP411" s="16"/>
      <c r="AQ411" s="16"/>
      <c r="AR411" s="16"/>
      <c r="AS411" s="16"/>
      <c r="AT411" s="116"/>
      <c r="AU411" s="116"/>
      <c r="AV411" s="116"/>
      <c r="AW411" s="116"/>
      <c r="AX411" s="116"/>
      <c r="AY411" s="116"/>
      <c r="AZ411" s="116"/>
      <c r="BA411" s="116"/>
      <c r="BB411" s="116"/>
      <c r="BC411" s="116"/>
      <c r="BD411" s="116"/>
      <c r="BE411" s="116"/>
      <c r="BF411" s="116"/>
      <c r="BG411" s="116"/>
      <c r="BH411" s="116"/>
      <c r="BI411" s="116"/>
      <c r="BJ411" s="116"/>
      <c r="BK411" s="117"/>
    </row>
    <row r="412" spans="1:63" s="3" customFormat="1">
      <c r="A412" s="1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c r="AD412" s="16"/>
      <c r="AE412" s="16"/>
      <c r="AF412" s="16"/>
      <c r="AG412" s="16"/>
      <c r="AH412" s="16"/>
      <c r="AI412" s="16"/>
      <c r="AJ412" s="16"/>
      <c r="AK412" s="16"/>
      <c r="AL412" s="16"/>
      <c r="AM412" s="16"/>
      <c r="AN412" s="16"/>
      <c r="AO412" s="16"/>
      <c r="AP412" s="16"/>
      <c r="AQ412" s="16"/>
      <c r="AR412" s="16"/>
      <c r="AS412" s="16"/>
      <c r="AT412" s="116"/>
      <c r="AU412" s="116"/>
      <c r="AV412" s="116"/>
      <c r="AW412" s="116"/>
      <c r="AX412" s="116"/>
      <c r="AY412" s="116"/>
      <c r="AZ412" s="116"/>
      <c r="BA412" s="116"/>
      <c r="BB412" s="116"/>
      <c r="BC412" s="116"/>
      <c r="BD412" s="116"/>
      <c r="BE412" s="116"/>
      <c r="BF412" s="116"/>
      <c r="BG412" s="116"/>
      <c r="BH412" s="116"/>
      <c r="BI412" s="116"/>
      <c r="BJ412" s="116"/>
      <c r="BK412" s="117"/>
    </row>
    <row r="413" spans="1:63" s="3" customFormat="1">
      <c r="A413" s="1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c r="AD413" s="16"/>
      <c r="AE413" s="16"/>
      <c r="AF413" s="16"/>
      <c r="AG413" s="16"/>
      <c r="AH413" s="16"/>
      <c r="AI413" s="16"/>
      <c r="AJ413" s="16"/>
      <c r="AK413" s="16"/>
      <c r="AL413" s="16"/>
      <c r="AM413" s="16"/>
      <c r="AN413" s="16"/>
      <c r="AO413" s="16"/>
      <c r="AP413" s="16"/>
      <c r="AQ413" s="16"/>
      <c r="AR413" s="16"/>
      <c r="AS413" s="16"/>
      <c r="AT413" s="116"/>
      <c r="AU413" s="116"/>
      <c r="AV413" s="116"/>
      <c r="AW413" s="116"/>
      <c r="AX413" s="116"/>
      <c r="AY413" s="116"/>
      <c r="AZ413" s="116"/>
      <c r="BA413" s="116"/>
      <c r="BB413" s="116"/>
      <c r="BC413" s="116"/>
      <c r="BD413" s="116"/>
      <c r="BE413" s="116"/>
      <c r="BF413" s="116"/>
      <c r="BG413" s="116"/>
      <c r="BH413" s="116"/>
      <c r="BI413" s="116"/>
      <c r="BJ413" s="116"/>
      <c r="BK413" s="117"/>
    </row>
    <row r="414" spans="1:63" s="3" customFormat="1">
      <c r="A414" s="1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c r="AD414" s="16"/>
      <c r="AE414" s="16"/>
      <c r="AF414" s="16"/>
      <c r="AG414" s="16"/>
      <c r="AH414" s="16"/>
      <c r="AI414" s="16"/>
      <c r="AJ414" s="16"/>
      <c r="AK414" s="16"/>
      <c r="AL414" s="16"/>
      <c r="AM414" s="16"/>
      <c r="AN414" s="16"/>
      <c r="AO414" s="16"/>
      <c r="AP414" s="16"/>
      <c r="AQ414" s="16"/>
      <c r="AR414" s="16"/>
      <c r="AS414" s="16"/>
      <c r="AT414" s="116"/>
      <c r="AU414" s="116"/>
      <c r="AV414" s="116"/>
      <c r="AW414" s="116"/>
      <c r="AX414" s="116"/>
      <c r="AY414" s="116"/>
      <c r="AZ414" s="116"/>
      <c r="BA414" s="116"/>
      <c r="BB414" s="116"/>
      <c r="BC414" s="116"/>
      <c r="BD414" s="116"/>
      <c r="BE414" s="116"/>
      <c r="BF414" s="116"/>
      <c r="BG414" s="116"/>
      <c r="BH414" s="116"/>
      <c r="BI414" s="116"/>
      <c r="BJ414" s="116"/>
      <c r="BK414" s="117"/>
    </row>
    <row r="415" spans="1:63" s="3" customFormat="1">
      <c r="A415" s="1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c r="AD415" s="16"/>
      <c r="AE415" s="16"/>
      <c r="AF415" s="16"/>
      <c r="AG415" s="16"/>
      <c r="AH415" s="16"/>
      <c r="AI415" s="16"/>
      <c r="AJ415" s="16"/>
      <c r="AK415" s="16"/>
      <c r="AL415" s="16"/>
      <c r="AM415" s="16"/>
      <c r="AN415" s="16"/>
      <c r="AO415" s="16"/>
      <c r="AP415" s="16"/>
      <c r="AQ415" s="16"/>
      <c r="AR415" s="16"/>
      <c r="AS415" s="16"/>
      <c r="AT415" s="116"/>
      <c r="AU415" s="116"/>
      <c r="AV415" s="116"/>
      <c r="AW415" s="116"/>
      <c r="AX415" s="116"/>
      <c r="AY415" s="116"/>
      <c r="AZ415" s="116"/>
      <c r="BA415" s="116"/>
      <c r="BB415" s="116"/>
      <c r="BC415" s="116"/>
      <c r="BD415" s="116"/>
      <c r="BE415" s="116"/>
      <c r="BF415" s="116"/>
      <c r="BG415" s="116"/>
      <c r="BH415" s="116"/>
      <c r="BI415" s="116"/>
      <c r="BJ415" s="116"/>
      <c r="BK415" s="117"/>
    </row>
    <row r="416" spans="1:63" s="3" customFormat="1">
      <c r="A416" s="1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c r="AD416" s="16"/>
      <c r="AE416" s="16"/>
      <c r="AF416" s="16"/>
      <c r="AG416" s="16"/>
      <c r="AH416" s="16"/>
      <c r="AI416" s="16"/>
      <c r="AJ416" s="16"/>
      <c r="AK416" s="16"/>
      <c r="AL416" s="16"/>
      <c r="AM416" s="16"/>
      <c r="AN416" s="16"/>
      <c r="AO416" s="16"/>
      <c r="AP416" s="16"/>
      <c r="AQ416" s="16"/>
      <c r="AR416" s="16"/>
      <c r="AS416" s="16"/>
      <c r="AT416" s="116"/>
      <c r="AU416" s="116"/>
      <c r="AV416" s="116"/>
      <c r="AW416" s="116"/>
      <c r="AX416" s="116"/>
      <c r="AY416" s="116"/>
      <c r="AZ416" s="116"/>
      <c r="BA416" s="116"/>
      <c r="BB416" s="116"/>
      <c r="BC416" s="116"/>
      <c r="BD416" s="116"/>
      <c r="BE416" s="116"/>
      <c r="BF416" s="116"/>
      <c r="BG416" s="116"/>
      <c r="BH416" s="116"/>
      <c r="BI416" s="116"/>
      <c r="BJ416" s="116"/>
      <c r="BK416" s="117"/>
    </row>
    <row r="417" spans="1:63" s="3" customFormat="1">
      <c r="A417" s="1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c r="AD417" s="16"/>
      <c r="AE417" s="16"/>
      <c r="AF417" s="16"/>
      <c r="AG417" s="16"/>
      <c r="AH417" s="16"/>
      <c r="AI417" s="16"/>
      <c r="AJ417" s="16"/>
      <c r="AK417" s="16"/>
      <c r="AL417" s="16"/>
      <c r="AM417" s="16"/>
      <c r="AN417" s="16"/>
      <c r="AO417" s="16"/>
      <c r="AP417" s="16"/>
      <c r="AQ417" s="16"/>
      <c r="AR417" s="16"/>
      <c r="AS417" s="16"/>
      <c r="AT417" s="116"/>
      <c r="AU417" s="116"/>
      <c r="AV417" s="116"/>
      <c r="AW417" s="116"/>
      <c r="AX417" s="116"/>
      <c r="AY417" s="116"/>
      <c r="AZ417" s="116"/>
      <c r="BA417" s="116"/>
      <c r="BB417" s="116"/>
      <c r="BC417" s="116"/>
      <c r="BD417" s="116"/>
      <c r="BE417" s="116"/>
      <c r="BF417" s="116"/>
      <c r="BG417" s="116"/>
      <c r="BH417" s="116"/>
      <c r="BI417" s="116"/>
      <c r="BJ417" s="116"/>
      <c r="BK417" s="117"/>
    </row>
    <row r="418" spans="1:63" s="3" customFormat="1">
      <c r="A418" s="1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c r="AD418" s="16"/>
      <c r="AE418" s="16"/>
      <c r="AF418" s="16"/>
      <c r="AG418" s="16"/>
      <c r="AH418" s="16"/>
      <c r="AI418" s="16"/>
      <c r="AJ418" s="16"/>
      <c r="AK418" s="16"/>
      <c r="AL418" s="16"/>
      <c r="AM418" s="16"/>
      <c r="AN418" s="16"/>
      <c r="AO418" s="16"/>
      <c r="AP418" s="16"/>
      <c r="AQ418" s="16"/>
      <c r="AR418" s="16"/>
      <c r="AS418" s="16"/>
      <c r="AT418" s="116"/>
      <c r="AU418" s="116"/>
      <c r="AV418" s="116"/>
      <c r="AW418" s="116"/>
      <c r="AX418" s="116"/>
      <c r="AY418" s="116"/>
      <c r="AZ418" s="116"/>
      <c r="BA418" s="116"/>
      <c r="BB418" s="116"/>
      <c r="BC418" s="116"/>
      <c r="BD418" s="116"/>
      <c r="BE418" s="116"/>
      <c r="BF418" s="116"/>
      <c r="BG418" s="116"/>
      <c r="BH418" s="116"/>
      <c r="BI418" s="116"/>
      <c r="BJ418" s="116"/>
      <c r="BK418" s="117"/>
    </row>
    <row r="419" spans="1:63" s="3" customFormat="1">
      <c r="A419" s="1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c r="AD419" s="16"/>
      <c r="AE419" s="16"/>
      <c r="AF419" s="16"/>
      <c r="AG419" s="16"/>
      <c r="AH419" s="16"/>
      <c r="AI419" s="16"/>
      <c r="AJ419" s="16"/>
      <c r="AK419" s="16"/>
      <c r="AL419" s="16"/>
      <c r="AM419" s="16"/>
      <c r="AN419" s="16"/>
      <c r="AO419" s="16"/>
      <c r="AP419" s="16"/>
      <c r="AQ419" s="16"/>
      <c r="AR419" s="16"/>
      <c r="AS419" s="16"/>
      <c r="AT419" s="116"/>
      <c r="AU419" s="116"/>
      <c r="AV419" s="116"/>
      <c r="AW419" s="116"/>
      <c r="AX419" s="116"/>
      <c r="AY419" s="116"/>
      <c r="AZ419" s="116"/>
      <c r="BA419" s="116"/>
      <c r="BB419" s="116"/>
      <c r="BC419" s="116"/>
      <c r="BD419" s="116"/>
      <c r="BE419" s="116"/>
      <c r="BF419" s="116"/>
      <c r="BG419" s="116"/>
      <c r="BH419" s="116"/>
      <c r="BI419" s="116"/>
      <c r="BJ419" s="116"/>
      <c r="BK419" s="117"/>
    </row>
    <row r="420" spans="1:63" s="3" customFormat="1">
      <c r="A420" s="1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c r="AD420" s="16"/>
      <c r="AE420" s="16"/>
      <c r="AF420" s="16"/>
      <c r="AG420" s="16"/>
      <c r="AH420" s="16"/>
      <c r="AI420" s="16"/>
      <c r="AJ420" s="16"/>
      <c r="AK420" s="16"/>
      <c r="AL420" s="16"/>
      <c r="AM420" s="16"/>
      <c r="AN420" s="16"/>
      <c r="AO420" s="16"/>
      <c r="AP420" s="16"/>
      <c r="AQ420" s="16"/>
      <c r="AR420" s="16"/>
      <c r="AS420" s="16"/>
      <c r="AT420" s="116"/>
      <c r="AU420" s="116"/>
      <c r="AV420" s="116"/>
      <c r="AW420" s="116"/>
      <c r="AX420" s="116"/>
      <c r="AY420" s="116"/>
      <c r="AZ420" s="116"/>
      <c r="BA420" s="116"/>
      <c r="BB420" s="116"/>
      <c r="BC420" s="116"/>
      <c r="BD420" s="116"/>
      <c r="BE420" s="116"/>
      <c r="BF420" s="116"/>
      <c r="BG420" s="116"/>
      <c r="BH420" s="116"/>
      <c r="BI420" s="116"/>
      <c r="BJ420" s="116"/>
      <c r="BK420" s="117"/>
    </row>
    <row r="421" spans="1:63" s="3" customFormat="1">
      <c r="A421" s="1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c r="AD421" s="16"/>
      <c r="AE421" s="16"/>
      <c r="AF421" s="16"/>
      <c r="AG421" s="16"/>
      <c r="AH421" s="16"/>
      <c r="AI421" s="16"/>
      <c r="AJ421" s="16"/>
      <c r="AK421" s="16"/>
      <c r="AL421" s="16"/>
      <c r="AM421" s="16"/>
      <c r="AN421" s="16"/>
      <c r="AO421" s="16"/>
      <c r="AP421" s="16"/>
      <c r="AQ421" s="16"/>
      <c r="AR421" s="16"/>
      <c r="AS421" s="16"/>
      <c r="AT421" s="116"/>
      <c r="AU421" s="116"/>
      <c r="AV421" s="116"/>
      <c r="AW421" s="116"/>
      <c r="AX421" s="116"/>
      <c r="AY421" s="116"/>
      <c r="AZ421" s="116"/>
      <c r="BA421" s="116"/>
      <c r="BB421" s="116"/>
      <c r="BC421" s="116"/>
      <c r="BD421" s="116"/>
      <c r="BE421" s="116"/>
      <c r="BF421" s="116"/>
      <c r="BG421" s="116"/>
      <c r="BH421" s="116"/>
      <c r="BI421" s="116"/>
      <c r="BJ421" s="116"/>
      <c r="BK421" s="117"/>
    </row>
    <row r="422" spans="1:63" s="3" customFormat="1">
      <c r="A422" s="1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c r="AK422" s="16"/>
      <c r="AL422" s="16"/>
      <c r="AM422" s="16"/>
      <c r="AN422" s="16"/>
      <c r="AO422" s="16"/>
      <c r="AP422" s="16"/>
      <c r="AQ422" s="16"/>
      <c r="AR422" s="16"/>
      <c r="AS422" s="16"/>
      <c r="AT422" s="116"/>
      <c r="AU422" s="116"/>
      <c r="AV422" s="116"/>
      <c r="AW422" s="116"/>
      <c r="AX422" s="116"/>
      <c r="AY422" s="116"/>
      <c r="AZ422" s="116"/>
      <c r="BA422" s="116"/>
      <c r="BB422" s="116"/>
      <c r="BC422" s="116"/>
      <c r="BD422" s="116"/>
      <c r="BE422" s="116"/>
      <c r="BF422" s="116"/>
      <c r="BG422" s="116"/>
      <c r="BH422" s="116"/>
      <c r="BI422" s="116"/>
      <c r="BJ422" s="116"/>
      <c r="BK422" s="117"/>
    </row>
    <row r="423" spans="1:63" s="3" customFormat="1">
      <c r="A423" s="1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c r="AD423" s="16"/>
      <c r="AE423" s="16"/>
      <c r="AF423" s="16"/>
      <c r="AG423" s="16"/>
      <c r="AH423" s="16"/>
      <c r="AI423" s="16"/>
      <c r="AJ423" s="16"/>
      <c r="AK423" s="16"/>
      <c r="AL423" s="16"/>
      <c r="AM423" s="16"/>
      <c r="AN423" s="16"/>
      <c r="AO423" s="16"/>
      <c r="AP423" s="16"/>
      <c r="AQ423" s="16"/>
      <c r="AR423" s="16"/>
      <c r="AS423" s="16"/>
      <c r="AT423" s="116"/>
      <c r="AU423" s="116"/>
      <c r="AV423" s="116"/>
      <c r="AW423" s="116"/>
      <c r="AX423" s="116"/>
      <c r="AY423" s="116"/>
      <c r="AZ423" s="116"/>
      <c r="BA423" s="116"/>
      <c r="BB423" s="116"/>
      <c r="BC423" s="116"/>
      <c r="BD423" s="116"/>
      <c r="BE423" s="116"/>
      <c r="BF423" s="116"/>
      <c r="BG423" s="116"/>
      <c r="BH423" s="116"/>
      <c r="BI423" s="116"/>
      <c r="BJ423" s="116"/>
      <c r="BK423" s="117"/>
    </row>
    <row r="424" spans="1:63" s="3" customFormat="1">
      <c r="A424" s="1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c r="AD424" s="16"/>
      <c r="AE424" s="16"/>
      <c r="AF424" s="16"/>
      <c r="AG424" s="16"/>
      <c r="AH424" s="16"/>
      <c r="AI424" s="16"/>
      <c r="AJ424" s="16"/>
      <c r="AK424" s="16"/>
      <c r="AL424" s="16"/>
      <c r="AM424" s="16"/>
      <c r="AN424" s="16"/>
      <c r="AO424" s="16"/>
      <c r="AP424" s="16"/>
      <c r="AQ424" s="16"/>
      <c r="AR424" s="16"/>
      <c r="AS424" s="16"/>
      <c r="AT424" s="116"/>
      <c r="AU424" s="116"/>
      <c r="AV424" s="116"/>
      <c r="AW424" s="116"/>
      <c r="AX424" s="116"/>
      <c r="AY424" s="116"/>
      <c r="AZ424" s="116"/>
      <c r="BA424" s="116"/>
      <c r="BB424" s="116"/>
      <c r="BC424" s="116"/>
      <c r="BD424" s="116"/>
      <c r="BE424" s="116"/>
      <c r="BF424" s="116"/>
      <c r="BG424" s="116"/>
      <c r="BH424" s="116"/>
      <c r="BI424" s="116"/>
      <c r="BJ424" s="116"/>
      <c r="BK424" s="117"/>
    </row>
    <row r="425" spans="1:63" s="3" customFormat="1">
      <c r="A425" s="1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c r="AD425" s="16"/>
      <c r="AE425" s="16"/>
      <c r="AF425" s="16"/>
      <c r="AG425" s="16"/>
      <c r="AH425" s="16"/>
      <c r="AI425" s="16"/>
      <c r="AJ425" s="16"/>
      <c r="AK425" s="16"/>
      <c r="AL425" s="16"/>
      <c r="AM425" s="16"/>
      <c r="AN425" s="16"/>
      <c r="AO425" s="16"/>
      <c r="AP425" s="16"/>
      <c r="AQ425" s="16"/>
      <c r="AR425" s="16"/>
      <c r="AS425" s="16"/>
      <c r="AT425" s="116"/>
      <c r="AU425" s="116"/>
      <c r="AV425" s="116"/>
      <c r="AW425" s="116"/>
      <c r="AX425" s="116"/>
      <c r="AY425" s="116"/>
      <c r="AZ425" s="116"/>
      <c r="BA425" s="116"/>
      <c r="BB425" s="116"/>
      <c r="BC425" s="116"/>
      <c r="BD425" s="116"/>
      <c r="BE425" s="116"/>
      <c r="BF425" s="116"/>
      <c r="BG425" s="116"/>
      <c r="BH425" s="116"/>
      <c r="BI425" s="116"/>
      <c r="BJ425" s="116"/>
      <c r="BK425" s="117"/>
    </row>
    <row r="426" spans="1:63" s="3" customFormat="1">
      <c r="A426" s="1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c r="AD426" s="16"/>
      <c r="AE426" s="16"/>
      <c r="AF426" s="16"/>
      <c r="AG426" s="16"/>
      <c r="AH426" s="16"/>
      <c r="AI426" s="16"/>
      <c r="AJ426" s="16"/>
      <c r="AK426" s="16"/>
      <c r="AL426" s="16"/>
      <c r="AM426" s="16"/>
      <c r="AN426" s="16"/>
      <c r="AO426" s="16"/>
      <c r="AP426" s="16"/>
      <c r="AQ426" s="16"/>
      <c r="AR426" s="16"/>
      <c r="AS426" s="16"/>
      <c r="AT426" s="116"/>
      <c r="AU426" s="116"/>
      <c r="AV426" s="116"/>
      <c r="AW426" s="116"/>
      <c r="AX426" s="116"/>
      <c r="AY426" s="116"/>
      <c r="AZ426" s="116"/>
      <c r="BA426" s="116"/>
      <c r="BB426" s="116"/>
      <c r="BC426" s="116"/>
      <c r="BD426" s="116"/>
      <c r="BE426" s="116"/>
      <c r="BF426" s="116"/>
      <c r="BG426" s="116"/>
      <c r="BH426" s="116"/>
      <c r="BI426" s="116"/>
      <c r="BJ426" s="116"/>
      <c r="BK426" s="117"/>
    </row>
    <row r="427" spans="1:63" s="3" customFormat="1">
      <c r="A427" s="1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c r="AD427" s="16"/>
      <c r="AE427" s="16"/>
      <c r="AF427" s="16"/>
      <c r="AG427" s="16"/>
      <c r="AH427" s="16"/>
      <c r="AI427" s="16"/>
      <c r="AJ427" s="16"/>
      <c r="AK427" s="16"/>
      <c r="AL427" s="16"/>
      <c r="AM427" s="16"/>
      <c r="AN427" s="16"/>
      <c r="AO427" s="16"/>
      <c r="AP427" s="16"/>
      <c r="AQ427" s="16"/>
      <c r="AR427" s="16"/>
      <c r="AS427" s="16"/>
      <c r="AT427" s="116"/>
      <c r="AU427" s="116"/>
      <c r="AV427" s="116"/>
      <c r="AW427" s="116"/>
      <c r="AX427" s="116"/>
      <c r="AY427" s="116"/>
      <c r="AZ427" s="116"/>
      <c r="BA427" s="116"/>
      <c r="BB427" s="116"/>
      <c r="BC427" s="116"/>
      <c r="BD427" s="116"/>
      <c r="BE427" s="116"/>
      <c r="BF427" s="116"/>
      <c r="BG427" s="116"/>
      <c r="BH427" s="116"/>
      <c r="BI427" s="116"/>
      <c r="BJ427" s="116"/>
      <c r="BK427" s="117"/>
    </row>
    <row r="428" spans="1:63" s="3" customFormat="1">
      <c r="A428" s="1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c r="AD428" s="16"/>
      <c r="AE428" s="16"/>
      <c r="AF428" s="16"/>
      <c r="AG428" s="16"/>
      <c r="AH428" s="16"/>
      <c r="AI428" s="16"/>
      <c r="AJ428" s="16"/>
      <c r="AK428" s="16"/>
      <c r="AL428" s="16"/>
      <c r="AM428" s="16"/>
      <c r="AN428" s="16"/>
      <c r="AO428" s="16"/>
      <c r="AP428" s="16"/>
      <c r="AQ428" s="16"/>
      <c r="AR428" s="16"/>
      <c r="AS428" s="16"/>
      <c r="AT428" s="116"/>
      <c r="AU428" s="116"/>
      <c r="AV428" s="116"/>
      <c r="AW428" s="116"/>
      <c r="AX428" s="116"/>
      <c r="AY428" s="116"/>
      <c r="AZ428" s="116"/>
      <c r="BA428" s="116"/>
      <c r="BB428" s="116"/>
      <c r="BC428" s="116"/>
      <c r="BD428" s="116"/>
      <c r="BE428" s="116"/>
      <c r="BF428" s="116"/>
      <c r="BG428" s="116"/>
      <c r="BH428" s="116"/>
      <c r="BI428" s="116"/>
      <c r="BJ428" s="116"/>
      <c r="BK428" s="117"/>
    </row>
    <row r="429" spans="1:63" s="3" customFormat="1">
      <c r="A429" s="1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c r="AA429" s="16"/>
      <c r="AB429" s="16"/>
      <c r="AC429" s="16"/>
      <c r="AD429" s="16"/>
      <c r="AE429" s="16"/>
      <c r="AF429" s="16"/>
      <c r="AG429" s="16"/>
      <c r="AH429" s="16"/>
      <c r="AI429" s="16"/>
      <c r="AJ429" s="16"/>
      <c r="AK429" s="16"/>
      <c r="AL429" s="16"/>
      <c r="AM429" s="16"/>
      <c r="AN429" s="16"/>
      <c r="AO429" s="16"/>
      <c r="AP429" s="16"/>
      <c r="AQ429" s="16"/>
      <c r="AR429" s="16"/>
      <c r="AS429" s="16"/>
      <c r="AT429" s="116"/>
      <c r="AU429" s="116"/>
      <c r="AV429" s="116"/>
      <c r="AW429" s="116"/>
      <c r="AX429" s="116"/>
      <c r="AY429" s="116"/>
      <c r="AZ429" s="116"/>
      <c r="BA429" s="116"/>
      <c r="BB429" s="116"/>
      <c r="BC429" s="116"/>
      <c r="BD429" s="116"/>
      <c r="BE429" s="116"/>
      <c r="BF429" s="116"/>
      <c r="BG429" s="116"/>
      <c r="BH429" s="116"/>
      <c r="BI429" s="116"/>
      <c r="BJ429" s="116"/>
      <c r="BK429" s="117"/>
    </row>
    <row r="430" spans="1:63" s="3" customFormat="1">
      <c r="A430" s="1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c r="AD430" s="16"/>
      <c r="AE430" s="16"/>
      <c r="AF430" s="16"/>
      <c r="AG430" s="16"/>
      <c r="AH430" s="16"/>
      <c r="AI430" s="16"/>
      <c r="AJ430" s="16"/>
      <c r="AK430" s="16"/>
      <c r="AL430" s="16"/>
      <c r="AM430" s="16"/>
      <c r="AN430" s="16"/>
      <c r="AO430" s="16"/>
      <c r="AP430" s="16"/>
      <c r="AQ430" s="16"/>
      <c r="AR430" s="16"/>
      <c r="AS430" s="16"/>
      <c r="AT430" s="116"/>
      <c r="AU430" s="116"/>
      <c r="AV430" s="116"/>
      <c r="AW430" s="116"/>
      <c r="AX430" s="116"/>
      <c r="AY430" s="116"/>
      <c r="AZ430" s="116"/>
      <c r="BA430" s="116"/>
      <c r="BB430" s="116"/>
      <c r="BC430" s="116"/>
      <c r="BD430" s="116"/>
      <c r="BE430" s="116"/>
      <c r="BF430" s="116"/>
      <c r="BG430" s="116"/>
      <c r="BH430" s="116"/>
      <c r="BI430" s="116"/>
      <c r="BJ430" s="116"/>
      <c r="BK430" s="117"/>
    </row>
    <row r="431" spans="1:63" s="3" customFormat="1">
      <c r="A431" s="1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c r="AD431" s="16"/>
      <c r="AE431" s="16"/>
      <c r="AF431" s="16"/>
      <c r="AG431" s="16"/>
      <c r="AH431" s="16"/>
      <c r="AI431" s="16"/>
      <c r="AJ431" s="16"/>
      <c r="AK431" s="16"/>
      <c r="AL431" s="16"/>
      <c r="AM431" s="16"/>
      <c r="AN431" s="16"/>
      <c r="AO431" s="16"/>
      <c r="AP431" s="16"/>
      <c r="AQ431" s="16"/>
      <c r="AR431" s="16"/>
      <c r="AS431" s="16"/>
      <c r="AT431" s="116"/>
      <c r="AU431" s="116"/>
      <c r="AV431" s="116"/>
      <c r="AW431" s="116"/>
      <c r="AX431" s="116"/>
      <c r="AY431" s="116"/>
      <c r="AZ431" s="116"/>
      <c r="BA431" s="116"/>
      <c r="BB431" s="116"/>
      <c r="BC431" s="116"/>
      <c r="BD431" s="116"/>
      <c r="BE431" s="116"/>
      <c r="BF431" s="116"/>
      <c r="BG431" s="116"/>
      <c r="BH431" s="116"/>
      <c r="BI431" s="116"/>
      <c r="BJ431" s="116"/>
      <c r="BK431" s="117"/>
    </row>
    <row r="432" spans="1:63" s="3" customFormat="1">
      <c r="A432" s="1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c r="AD432" s="16"/>
      <c r="AE432" s="16"/>
      <c r="AF432" s="16"/>
      <c r="AG432" s="16"/>
      <c r="AH432" s="16"/>
      <c r="AI432" s="16"/>
      <c r="AJ432" s="16"/>
      <c r="AK432" s="16"/>
      <c r="AL432" s="16"/>
      <c r="AM432" s="16"/>
      <c r="AN432" s="16"/>
      <c r="AO432" s="16"/>
      <c r="AP432" s="16"/>
      <c r="AQ432" s="16"/>
      <c r="AR432" s="16"/>
      <c r="AS432" s="16"/>
      <c r="AT432" s="116"/>
      <c r="AU432" s="116"/>
      <c r="AV432" s="116"/>
      <c r="AW432" s="116"/>
      <c r="AX432" s="116"/>
      <c r="AY432" s="116"/>
      <c r="AZ432" s="116"/>
      <c r="BA432" s="116"/>
      <c r="BB432" s="116"/>
      <c r="BC432" s="116"/>
      <c r="BD432" s="116"/>
      <c r="BE432" s="116"/>
      <c r="BF432" s="116"/>
      <c r="BG432" s="116"/>
      <c r="BH432" s="116"/>
      <c r="BI432" s="116"/>
      <c r="BJ432" s="116"/>
      <c r="BK432" s="117"/>
    </row>
    <row r="433" spans="1:63" s="3" customFormat="1">
      <c r="A433" s="1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c r="AD433" s="16"/>
      <c r="AE433" s="16"/>
      <c r="AF433" s="16"/>
      <c r="AG433" s="16"/>
      <c r="AH433" s="16"/>
      <c r="AI433" s="16"/>
      <c r="AJ433" s="16"/>
      <c r="AK433" s="16"/>
      <c r="AL433" s="16"/>
      <c r="AM433" s="16"/>
      <c r="AN433" s="16"/>
      <c r="AO433" s="16"/>
      <c r="AP433" s="16"/>
      <c r="AQ433" s="16"/>
      <c r="AR433" s="16"/>
      <c r="AS433" s="16"/>
      <c r="AT433" s="116"/>
      <c r="AU433" s="116"/>
      <c r="AV433" s="116"/>
      <c r="AW433" s="116"/>
      <c r="AX433" s="116"/>
      <c r="AY433" s="116"/>
      <c r="AZ433" s="116"/>
      <c r="BA433" s="116"/>
      <c r="BB433" s="116"/>
      <c r="BC433" s="116"/>
      <c r="BD433" s="116"/>
      <c r="BE433" s="116"/>
      <c r="BF433" s="116"/>
      <c r="BG433" s="116"/>
      <c r="BH433" s="116"/>
      <c r="BI433" s="116"/>
      <c r="BJ433" s="116"/>
      <c r="BK433" s="117"/>
    </row>
    <row r="434" spans="1:63" s="3" customFormat="1">
      <c r="A434" s="1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c r="AA434" s="16"/>
      <c r="AB434" s="16"/>
      <c r="AC434" s="16"/>
      <c r="AD434" s="16"/>
      <c r="AE434" s="16"/>
      <c r="AF434" s="16"/>
      <c r="AG434" s="16"/>
      <c r="AH434" s="16"/>
      <c r="AI434" s="16"/>
      <c r="AJ434" s="16"/>
      <c r="AK434" s="16"/>
      <c r="AL434" s="16"/>
      <c r="AM434" s="16"/>
      <c r="AN434" s="16"/>
      <c r="AO434" s="16"/>
      <c r="AP434" s="16"/>
      <c r="AQ434" s="16"/>
      <c r="AR434" s="16"/>
      <c r="AS434" s="16"/>
      <c r="AT434" s="116"/>
      <c r="AU434" s="116"/>
      <c r="AV434" s="116"/>
      <c r="AW434" s="116"/>
      <c r="AX434" s="116"/>
      <c r="AY434" s="116"/>
      <c r="AZ434" s="116"/>
      <c r="BA434" s="116"/>
      <c r="BB434" s="116"/>
      <c r="BC434" s="116"/>
      <c r="BD434" s="116"/>
      <c r="BE434" s="116"/>
      <c r="BF434" s="116"/>
      <c r="BG434" s="116"/>
      <c r="BH434" s="116"/>
      <c r="BI434" s="116"/>
      <c r="BJ434" s="116"/>
      <c r="BK434" s="117"/>
    </row>
    <row r="435" spans="1:63" s="3" customFormat="1">
      <c r="A435" s="1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c r="AA435" s="16"/>
      <c r="AB435" s="16"/>
      <c r="AC435" s="16"/>
      <c r="AD435" s="16"/>
      <c r="AE435" s="16"/>
      <c r="AF435" s="16"/>
      <c r="AG435" s="16"/>
      <c r="AH435" s="16"/>
      <c r="AI435" s="16"/>
      <c r="AJ435" s="16"/>
      <c r="AK435" s="16"/>
      <c r="AL435" s="16"/>
      <c r="AM435" s="16"/>
      <c r="AN435" s="16"/>
      <c r="AO435" s="16"/>
      <c r="AP435" s="16"/>
      <c r="AQ435" s="16"/>
      <c r="AR435" s="16"/>
      <c r="AS435" s="16"/>
      <c r="AT435" s="116"/>
      <c r="AU435" s="116"/>
      <c r="AV435" s="116"/>
      <c r="AW435" s="116"/>
      <c r="AX435" s="116"/>
      <c r="AY435" s="116"/>
      <c r="AZ435" s="116"/>
      <c r="BA435" s="116"/>
      <c r="BB435" s="116"/>
      <c r="BC435" s="116"/>
      <c r="BD435" s="116"/>
      <c r="BE435" s="116"/>
      <c r="BF435" s="116"/>
      <c r="BG435" s="116"/>
      <c r="BH435" s="116"/>
      <c r="BI435" s="116"/>
      <c r="BJ435" s="116"/>
      <c r="BK435" s="117"/>
    </row>
    <row r="436" spans="1:63" s="3" customFormat="1">
      <c r="A436" s="1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c r="AD436" s="16"/>
      <c r="AE436" s="16"/>
      <c r="AF436" s="16"/>
      <c r="AG436" s="16"/>
      <c r="AH436" s="16"/>
      <c r="AI436" s="16"/>
      <c r="AJ436" s="16"/>
      <c r="AK436" s="16"/>
      <c r="AL436" s="16"/>
      <c r="AM436" s="16"/>
      <c r="AN436" s="16"/>
      <c r="AO436" s="16"/>
      <c r="AP436" s="16"/>
      <c r="AQ436" s="16"/>
      <c r="AR436" s="16"/>
      <c r="AS436" s="16"/>
      <c r="AT436" s="116"/>
      <c r="AU436" s="116"/>
      <c r="AV436" s="116"/>
      <c r="AW436" s="116"/>
      <c r="AX436" s="116"/>
      <c r="AY436" s="116"/>
      <c r="AZ436" s="116"/>
      <c r="BA436" s="116"/>
      <c r="BB436" s="116"/>
      <c r="BC436" s="116"/>
      <c r="BD436" s="116"/>
      <c r="BE436" s="116"/>
      <c r="BF436" s="116"/>
      <c r="BG436" s="116"/>
      <c r="BH436" s="116"/>
      <c r="BI436" s="116"/>
      <c r="BJ436" s="116"/>
      <c r="BK436" s="117"/>
    </row>
    <row r="437" spans="1:63" s="3" customFormat="1">
      <c r="A437" s="1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c r="AA437" s="16"/>
      <c r="AB437" s="16"/>
      <c r="AC437" s="16"/>
      <c r="AD437" s="16"/>
      <c r="AE437" s="16"/>
      <c r="AF437" s="16"/>
      <c r="AG437" s="16"/>
      <c r="AH437" s="16"/>
      <c r="AI437" s="16"/>
      <c r="AJ437" s="16"/>
      <c r="AK437" s="16"/>
      <c r="AL437" s="16"/>
      <c r="AM437" s="16"/>
      <c r="AN437" s="16"/>
      <c r="AO437" s="16"/>
      <c r="AP437" s="16"/>
      <c r="AQ437" s="16"/>
      <c r="AR437" s="16"/>
      <c r="AS437" s="16"/>
      <c r="AT437" s="116"/>
      <c r="AU437" s="116"/>
      <c r="AV437" s="116"/>
      <c r="AW437" s="116"/>
      <c r="AX437" s="116"/>
      <c r="AY437" s="116"/>
      <c r="AZ437" s="116"/>
      <c r="BA437" s="116"/>
      <c r="BB437" s="116"/>
      <c r="BC437" s="116"/>
      <c r="BD437" s="116"/>
      <c r="BE437" s="116"/>
      <c r="BF437" s="116"/>
      <c r="BG437" s="116"/>
      <c r="BH437" s="116"/>
      <c r="BI437" s="116"/>
      <c r="BJ437" s="116"/>
      <c r="BK437" s="117"/>
    </row>
    <row r="438" spans="1:63" s="3" customFormat="1">
      <c r="A438" s="1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c r="AD438" s="16"/>
      <c r="AE438" s="16"/>
      <c r="AF438" s="16"/>
      <c r="AG438" s="16"/>
      <c r="AH438" s="16"/>
      <c r="AI438" s="16"/>
      <c r="AJ438" s="16"/>
      <c r="AK438" s="16"/>
      <c r="AL438" s="16"/>
      <c r="AM438" s="16"/>
      <c r="AN438" s="16"/>
      <c r="AO438" s="16"/>
      <c r="AP438" s="16"/>
      <c r="AQ438" s="16"/>
      <c r="AR438" s="16"/>
      <c r="AS438" s="16"/>
      <c r="AT438" s="116"/>
      <c r="AU438" s="116"/>
      <c r="AV438" s="116"/>
      <c r="AW438" s="116"/>
      <c r="AX438" s="116"/>
      <c r="AY438" s="116"/>
      <c r="AZ438" s="116"/>
      <c r="BA438" s="116"/>
      <c r="BB438" s="116"/>
      <c r="BC438" s="116"/>
      <c r="BD438" s="116"/>
      <c r="BE438" s="116"/>
      <c r="BF438" s="116"/>
      <c r="BG438" s="116"/>
      <c r="BH438" s="116"/>
      <c r="BI438" s="116"/>
      <c r="BJ438" s="116"/>
      <c r="BK438" s="117"/>
    </row>
    <row r="439" spans="1:63" s="3" customFormat="1">
      <c r="A439" s="1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c r="AA439" s="16"/>
      <c r="AB439" s="16"/>
      <c r="AC439" s="16"/>
      <c r="AD439" s="16"/>
      <c r="AE439" s="16"/>
      <c r="AF439" s="16"/>
      <c r="AG439" s="16"/>
      <c r="AH439" s="16"/>
      <c r="AI439" s="16"/>
      <c r="AJ439" s="16"/>
      <c r="AK439" s="16"/>
      <c r="AL439" s="16"/>
      <c r="AM439" s="16"/>
      <c r="AN439" s="16"/>
      <c r="AO439" s="16"/>
      <c r="AP439" s="16"/>
      <c r="AQ439" s="16"/>
      <c r="AR439" s="16"/>
      <c r="AS439" s="16"/>
      <c r="AT439" s="116"/>
      <c r="AU439" s="116"/>
      <c r="AV439" s="116"/>
      <c r="AW439" s="116"/>
      <c r="AX439" s="116"/>
      <c r="AY439" s="116"/>
      <c r="AZ439" s="116"/>
      <c r="BA439" s="116"/>
      <c r="BB439" s="116"/>
      <c r="BC439" s="116"/>
      <c r="BD439" s="116"/>
      <c r="BE439" s="116"/>
      <c r="BF439" s="116"/>
      <c r="BG439" s="116"/>
      <c r="BH439" s="116"/>
      <c r="BI439" s="116"/>
      <c r="BJ439" s="116"/>
      <c r="BK439" s="117"/>
    </row>
    <row r="440" spans="1:63" s="3" customFormat="1">
      <c r="A440" s="1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c r="AA440" s="16"/>
      <c r="AB440" s="16"/>
      <c r="AC440" s="16"/>
      <c r="AD440" s="16"/>
      <c r="AE440" s="16"/>
      <c r="AF440" s="16"/>
      <c r="AG440" s="16"/>
      <c r="AH440" s="16"/>
      <c r="AI440" s="16"/>
      <c r="AJ440" s="16"/>
      <c r="AK440" s="16"/>
      <c r="AL440" s="16"/>
      <c r="AM440" s="16"/>
      <c r="AN440" s="16"/>
      <c r="AO440" s="16"/>
      <c r="AP440" s="16"/>
      <c r="AQ440" s="16"/>
      <c r="AR440" s="16"/>
      <c r="AS440" s="16"/>
      <c r="AT440" s="116"/>
      <c r="AU440" s="116"/>
      <c r="AV440" s="116"/>
      <c r="AW440" s="116"/>
      <c r="AX440" s="116"/>
      <c r="AY440" s="116"/>
      <c r="AZ440" s="116"/>
      <c r="BA440" s="116"/>
      <c r="BB440" s="116"/>
      <c r="BC440" s="116"/>
      <c r="BD440" s="116"/>
      <c r="BE440" s="116"/>
      <c r="BF440" s="116"/>
      <c r="BG440" s="116"/>
      <c r="BH440" s="116"/>
      <c r="BI440" s="116"/>
      <c r="BJ440" s="116"/>
      <c r="BK440" s="117"/>
    </row>
    <row r="441" spans="1:63" s="3" customFormat="1">
      <c r="A441" s="1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c r="AA441" s="16"/>
      <c r="AB441" s="16"/>
      <c r="AC441" s="16"/>
      <c r="AD441" s="16"/>
      <c r="AE441" s="16"/>
      <c r="AF441" s="16"/>
      <c r="AG441" s="16"/>
      <c r="AH441" s="16"/>
      <c r="AI441" s="16"/>
      <c r="AJ441" s="16"/>
      <c r="AK441" s="16"/>
      <c r="AL441" s="16"/>
      <c r="AM441" s="16"/>
      <c r="AN441" s="16"/>
      <c r="AO441" s="16"/>
      <c r="AP441" s="16"/>
      <c r="AQ441" s="16"/>
      <c r="AR441" s="16"/>
      <c r="AS441" s="16"/>
      <c r="AT441" s="116"/>
      <c r="AU441" s="116"/>
      <c r="AV441" s="116"/>
      <c r="AW441" s="116"/>
      <c r="AX441" s="116"/>
      <c r="AY441" s="116"/>
      <c r="AZ441" s="116"/>
      <c r="BA441" s="116"/>
      <c r="BB441" s="116"/>
      <c r="BC441" s="116"/>
      <c r="BD441" s="116"/>
      <c r="BE441" s="116"/>
      <c r="BF441" s="116"/>
      <c r="BG441" s="116"/>
      <c r="BH441" s="116"/>
      <c r="BI441" s="116"/>
      <c r="BJ441" s="116"/>
      <c r="BK441" s="117"/>
    </row>
    <row r="442" spans="1:63" s="3" customFormat="1">
      <c r="A442" s="1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c r="AA442" s="16"/>
      <c r="AB442" s="16"/>
      <c r="AC442" s="16"/>
      <c r="AD442" s="16"/>
      <c r="AE442" s="16"/>
      <c r="AF442" s="16"/>
      <c r="AG442" s="16"/>
      <c r="AH442" s="16"/>
      <c r="AI442" s="16"/>
      <c r="AJ442" s="16"/>
      <c r="AK442" s="16"/>
      <c r="AL442" s="16"/>
      <c r="AM442" s="16"/>
      <c r="AN442" s="16"/>
      <c r="AO442" s="16"/>
      <c r="AP442" s="16"/>
      <c r="AQ442" s="16"/>
      <c r="AR442" s="16"/>
      <c r="AS442" s="16"/>
      <c r="AT442" s="116"/>
      <c r="AU442" s="116"/>
      <c r="AV442" s="116"/>
      <c r="AW442" s="116"/>
      <c r="AX442" s="116"/>
      <c r="AY442" s="116"/>
      <c r="AZ442" s="116"/>
      <c r="BA442" s="116"/>
      <c r="BB442" s="116"/>
      <c r="BC442" s="116"/>
      <c r="BD442" s="116"/>
      <c r="BE442" s="116"/>
      <c r="BF442" s="116"/>
      <c r="BG442" s="116"/>
      <c r="BH442" s="116"/>
      <c r="BI442" s="116"/>
      <c r="BJ442" s="116"/>
      <c r="BK442" s="117"/>
    </row>
    <row r="443" spans="1:63" s="3" customFormat="1">
      <c r="A443" s="1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c r="AA443" s="16"/>
      <c r="AB443" s="16"/>
      <c r="AC443" s="16"/>
      <c r="AD443" s="16"/>
      <c r="AE443" s="16"/>
      <c r="AF443" s="16"/>
      <c r="AG443" s="16"/>
      <c r="AH443" s="16"/>
      <c r="AI443" s="16"/>
      <c r="AJ443" s="16"/>
      <c r="AK443" s="16"/>
      <c r="AL443" s="16"/>
      <c r="AM443" s="16"/>
      <c r="AN443" s="16"/>
      <c r="AO443" s="16"/>
      <c r="AP443" s="16"/>
      <c r="AQ443" s="16"/>
      <c r="AR443" s="16"/>
      <c r="AS443" s="16"/>
      <c r="AT443" s="116"/>
      <c r="AU443" s="116"/>
      <c r="AV443" s="116"/>
      <c r="AW443" s="116"/>
      <c r="AX443" s="116"/>
      <c r="AY443" s="116"/>
      <c r="AZ443" s="116"/>
      <c r="BA443" s="116"/>
      <c r="BB443" s="116"/>
      <c r="BC443" s="116"/>
      <c r="BD443" s="116"/>
      <c r="BE443" s="116"/>
      <c r="BF443" s="116"/>
      <c r="BG443" s="116"/>
      <c r="BH443" s="116"/>
      <c r="BI443" s="116"/>
      <c r="BJ443" s="116"/>
      <c r="BK443" s="117"/>
    </row>
    <row r="444" spans="1:63" s="3" customFormat="1">
      <c r="A444" s="1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c r="AA444" s="16"/>
      <c r="AB444" s="16"/>
      <c r="AC444" s="16"/>
      <c r="AD444" s="16"/>
      <c r="AE444" s="16"/>
      <c r="AF444" s="16"/>
      <c r="AG444" s="16"/>
      <c r="AH444" s="16"/>
      <c r="AI444" s="16"/>
      <c r="AJ444" s="16"/>
      <c r="AK444" s="16"/>
      <c r="AL444" s="16"/>
      <c r="AM444" s="16"/>
      <c r="AN444" s="16"/>
      <c r="AO444" s="16"/>
      <c r="AP444" s="16"/>
      <c r="AQ444" s="16"/>
      <c r="AR444" s="16"/>
      <c r="AS444" s="16"/>
      <c r="AT444" s="116"/>
      <c r="AU444" s="116"/>
      <c r="AV444" s="116"/>
      <c r="AW444" s="116"/>
      <c r="AX444" s="116"/>
      <c r="AY444" s="116"/>
      <c r="AZ444" s="116"/>
      <c r="BA444" s="116"/>
      <c r="BB444" s="116"/>
      <c r="BC444" s="116"/>
      <c r="BD444" s="116"/>
      <c r="BE444" s="116"/>
      <c r="BF444" s="116"/>
      <c r="BG444" s="116"/>
      <c r="BH444" s="116"/>
      <c r="BI444" s="116"/>
      <c r="BJ444" s="116"/>
      <c r="BK444" s="117"/>
    </row>
    <row r="445" spans="1:63" s="3" customFormat="1">
      <c r="A445" s="1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c r="AA445" s="16"/>
      <c r="AB445" s="16"/>
      <c r="AC445" s="16"/>
      <c r="AD445" s="16"/>
      <c r="AE445" s="16"/>
      <c r="AF445" s="16"/>
      <c r="AG445" s="16"/>
      <c r="AH445" s="16"/>
      <c r="AI445" s="16"/>
      <c r="AJ445" s="16"/>
      <c r="AK445" s="16"/>
      <c r="AL445" s="16"/>
      <c r="AM445" s="16"/>
      <c r="AN445" s="16"/>
      <c r="AO445" s="16"/>
      <c r="AP445" s="16"/>
      <c r="AQ445" s="16"/>
      <c r="AR445" s="16"/>
      <c r="AS445" s="16"/>
      <c r="AT445" s="116"/>
      <c r="AU445" s="116"/>
      <c r="AV445" s="116"/>
      <c r="AW445" s="116"/>
      <c r="AX445" s="116"/>
      <c r="AY445" s="116"/>
      <c r="AZ445" s="116"/>
      <c r="BA445" s="116"/>
      <c r="BB445" s="116"/>
      <c r="BC445" s="116"/>
      <c r="BD445" s="116"/>
      <c r="BE445" s="116"/>
      <c r="BF445" s="116"/>
      <c r="BG445" s="116"/>
      <c r="BH445" s="116"/>
      <c r="BI445" s="116"/>
      <c r="BJ445" s="116"/>
      <c r="BK445" s="117"/>
    </row>
    <row r="446" spans="1:63" s="3" customFormat="1">
      <c r="A446" s="1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c r="AD446" s="16"/>
      <c r="AE446" s="16"/>
      <c r="AF446" s="16"/>
      <c r="AG446" s="16"/>
      <c r="AH446" s="16"/>
      <c r="AI446" s="16"/>
      <c r="AJ446" s="16"/>
      <c r="AK446" s="16"/>
      <c r="AL446" s="16"/>
      <c r="AM446" s="16"/>
      <c r="AN446" s="16"/>
      <c r="AO446" s="16"/>
      <c r="AP446" s="16"/>
      <c r="AQ446" s="16"/>
      <c r="AR446" s="16"/>
      <c r="AS446" s="16"/>
      <c r="AT446" s="116"/>
      <c r="AU446" s="116"/>
      <c r="AV446" s="116"/>
      <c r="AW446" s="116"/>
      <c r="AX446" s="116"/>
      <c r="AY446" s="116"/>
      <c r="AZ446" s="116"/>
      <c r="BA446" s="116"/>
      <c r="BB446" s="116"/>
      <c r="BC446" s="116"/>
      <c r="BD446" s="116"/>
      <c r="BE446" s="116"/>
      <c r="BF446" s="116"/>
      <c r="BG446" s="116"/>
      <c r="BH446" s="116"/>
      <c r="BI446" s="116"/>
      <c r="BJ446" s="116"/>
      <c r="BK446" s="117"/>
    </row>
    <row r="447" spans="1:63" s="3" customFormat="1">
      <c r="A447" s="1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c r="AA447" s="16"/>
      <c r="AB447" s="16"/>
      <c r="AC447" s="16"/>
      <c r="AD447" s="16"/>
      <c r="AE447" s="16"/>
      <c r="AF447" s="16"/>
      <c r="AG447" s="16"/>
      <c r="AH447" s="16"/>
      <c r="AI447" s="16"/>
      <c r="AJ447" s="16"/>
      <c r="AK447" s="16"/>
      <c r="AL447" s="16"/>
      <c r="AM447" s="16"/>
      <c r="AN447" s="16"/>
      <c r="AO447" s="16"/>
      <c r="AP447" s="16"/>
      <c r="AQ447" s="16"/>
      <c r="AR447" s="16"/>
      <c r="AS447" s="16"/>
      <c r="AT447" s="116"/>
      <c r="AU447" s="116"/>
      <c r="AV447" s="116"/>
      <c r="AW447" s="116"/>
      <c r="AX447" s="116"/>
      <c r="AY447" s="116"/>
      <c r="AZ447" s="116"/>
      <c r="BA447" s="116"/>
      <c r="BB447" s="116"/>
      <c r="BC447" s="116"/>
      <c r="BD447" s="116"/>
      <c r="BE447" s="116"/>
      <c r="BF447" s="116"/>
      <c r="BG447" s="116"/>
      <c r="BH447" s="116"/>
      <c r="BI447" s="116"/>
      <c r="BJ447" s="116"/>
      <c r="BK447" s="117"/>
    </row>
    <row r="448" spans="1:63" s="3" customFormat="1">
      <c r="A448" s="1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c r="AA448" s="16"/>
      <c r="AB448" s="16"/>
      <c r="AC448" s="16"/>
      <c r="AD448" s="16"/>
      <c r="AE448" s="16"/>
      <c r="AF448" s="16"/>
      <c r="AG448" s="16"/>
      <c r="AH448" s="16"/>
      <c r="AI448" s="16"/>
      <c r="AJ448" s="16"/>
      <c r="AK448" s="16"/>
      <c r="AL448" s="16"/>
      <c r="AM448" s="16"/>
      <c r="AN448" s="16"/>
      <c r="AO448" s="16"/>
      <c r="AP448" s="16"/>
      <c r="AQ448" s="16"/>
      <c r="AR448" s="16"/>
      <c r="AS448" s="16"/>
      <c r="AT448" s="116"/>
      <c r="AU448" s="116"/>
      <c r="AV448" s="116"/>
      <c r="AW448" s="116"/>
      <c r="AX448" s="116"/>
      <c r="AY448" s="116"/>
      <c r="AZ448" s="116"/>
      <c r="BA448" s="116"/>
      <c r="BB448" s="116"/>
      <c r="BC448" s="116"/>
      <c r="BD448" s="116"/>
      <c r="BE448" s="116"/>
      <c r="BF448" s="116"/>
      <c r="BG448" s="116"/>
      <c r="BH448" s="116"/>
      <c r="BI448" s="116"/>
      <c r="BJ448" s="116"/>
      <c r="BK448" s="117"/>
    </row>
    <row r="449" spans="1:63" s="3" customFormat="1">
      <c r="A449" s="1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c r="AD449" s="16"/>
      <c r="AE449" s="16"/>
      <c r="AF449" s="16"/>
      <c r="AG449" s="16"/>
      <c r="AH449" s="16"/>
      <c r="AI449" s="16"/>
      <c r="AJ449" s="16"/>
      <c r="AK449" s="16"/>
      <c r="AL449" s="16"/>
      <c r="AM449" s="16"/>
      <c r="AN449" s="16"/>
      <c r="AO449" s="16"/>
      <c r="AP449" s="16"/>
      <c r="AQ449" s="16"/>
      <c r="AR449" s="16"/>
      <c r="AS449" s="16"/>
      <c r="AT449" s="116"/>
      <c r="AU449" s="116"/>
      <c r="AV449" s="116"/>
      <c r="AW449" s="116"/>
      <c r="AX449" s="116"/>
      <c r="AY449" s="116"/>
      <c r="AZ449" s="116"/>
      <c r="BA449" s="116"/>
      <c r="BB449" s="116"/>
      <c r="BC449" s="116"/>
      <c r="BD449" s="116"/>
      <c r="BE449" s="116"/>
      <c r="BF449" s="116"/>
      <c r="BG449" s="116"/>
      <c r="BH449" s="116"/>
      <c r="BI449" s="116"/>
      <c r="BJ449" s="116"/>
      <c r="BK449" s="117"/>
    </row>
    <row r="450" spans="1:63" s="3" customFormat="1">
      <c r="A450" s="1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c r="AD450" s="16"/>
      <c r="AE450" s="16"/>
      <c r="AF450" s="16"/>
      <c r="AG450" s="16"/>
      <c r="AH450" s="16"/>
      <c r="AI450" s="16"/>
      <c r="AJ450" s="16"/>
      <c r="AK450" s="16"/>
      <c r="AL450" s="16"/>
      <c r="AM450" s="16"/>
      <c r="AN450" s="16"/>
      <c r="AO450" s="16"/>
      <c r="AP450" s="16"/>
      <c r="AQ450" s="16"/>
      <c r="AR450" s="16"/>
      <c r="AS450" s="16"/>
      <c r="AT450" s="116"/>
      <c r="AU450" s="116"/>
      <c r="AV450" s="116"/>
      <c r="AW450" s="116"/>
      <c r="AX450" s="116"/>
      <c r="AY450" s="116"/>
      <c r="AZ450" s="116"/>
      <c r="BA450" s="116"/>
      <c r="BB450" s="116"/>
      <c r="BC450" s="116"/>
      <c r="BD450" s="116"/>
      <c r="BE450" s="116"/>
      <c r="BF450" s="116"/>
      <c r="BG450" s="116"/>
      <c r="BH450" s="116"/>
      <c r="BI450" s="116"/>
      <c r="BJ450" s="116"/>
      <c r="BK450" s="117"/>
    </row>
    <row r="451" spans="1:63" s="3" customFormat="1">
      <c r="A451" s="1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c r="AA451" s="16"/>
      <c r="AB451" s="16"/>
      <c r="AC451" s="16"/>
      <c r="AD451" s="16"/>
      <c r="AE451" s="16"/>
      <c r="AF451" s="16"/>
      <c r="AG451" s="16"/>
      <c r="AH451" s="16"/>
      <c r="AI451" s="16"/>
      <c r="AJ451" s="16"/>
      <c r="AK451" s="16"/>
      <c r="AL451" s="16"/>
      <c r="AM451" s="16"/>
      <c r="AN451" s="16"/>
      <c r="AO451" s="16"/>
      <c r="AP451" s="16"/>
      <c r="AQ451" s="16"/>
      <c r="AR451" s="16"/>
      <c r="AS451" s="16"/>
      <c r="AT451" s="116"/>
      <c r="AU451" s="116"/>
      <c r="AV451" s="116"/>
      <c r="AW451" s="116"/>
      <c r="AX451" s="116"/>
      <c r="AY451" s="116"/>
      <c r="AZ451" s="116"/>
      <c r="BA451" s="116"/>
      <c r="BB451" s="116"/>
      <c r="BC451" s="116"/>
      <c r="BD451" s="116"/>
      <c r="BE451" s="116"/>
      <c r="BF451" s="116"/>
      <c r="BG451" s="116"/>
      <c r="BH451" s="116"/>
      <c r="BI451" s="116"/>
      <c r="BJ451" s="116"/>
      <c r="BK451" s="117"/>
    </row>
    <row r="452" spans="1:63" s="3" customFormat="1">
      <c r="A452" s="1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c r="AA452" s="16"/>
      <c r="AB452" s="16"/>
      <c r="AC452" s="16"/>
      <c r="AD452" s="16"/>
      <c r="AE452" s="16"/>
      <c r="AF452" s="16"/>
      <c r="AG452" s="16"/>
      <c r="AH452" s="16"/>
      <c r="AI452" s="16"/>
      <c r="AJ452" s="16"/>
      <c r="AK452" s="16"/>
      <c r="AL452" s="16"/>
      <c r="AM452" s="16"/>
      <c r="AN452" s="16"/>
      <c r="AO452" s="16"/>
      <c r="AP452" s="16"/>
      <c r="AQ452" s="16"/>
      <c r="AR452" s="16"/>
      <c r="AS452" s="16"/>
      <c r="AT452" s="116"/>
      <c r="AU452" s="116"/>
      <c r="AV452" s="116"/>
      <c r="AW452" s="116"/>
      <c r="AX452" s="116"/>
      <c r="AY452" s="116"/>
      <c r="AZ452" s="116"/>
      <c r="BA452" s="116"/>
      <c r="BB452" s="116"/>
      <c r="BC452" s="116"/>
      <c r="BD452" s="116"/>
      <c r="BE452" s="116"/>
      <c r="BF452" s="116"/>
      <c r="BG452" s="116"/>
      <c r="BH452" s="116"/>
      <c r="BI452" s="116"/>
      <c r="BJ452" s="116"/>
      <c r="BK452" s="117"/>
    </row>
    <row r="453" spans="1:63" s="3" customFormat="1">
      <c r="A453" s="1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c r="AA453" s="16"/>
      <c r="AB453" s="16"/>
      <c r="AC453" s="16"/>
      <c r="AD453" s="16"/>
      <c r="AE453" s="16"/>
      <c r="AF453" s="16"/>
      <c r="AG453" s="16"/>
      <c r="AH453" s="16"/>
      <c r="AI453" s="16"/>
      <c r="AJ453" s="16"/>
      <c r="AK453" s="16"/>
      <c r="AL453" s="16"/>
      <c r="AM453" s="16"/>
      <c r="AN453" s="16"/>
      <c r="AO453" s="16"/>
      <c r="AP453" s="16"/>
      <c r="AQ453" s="16"/>
      <c r="AR453" s="16"/>
      <c r="AS453" s="16"/>
      <c r="AT453" s="116"/>
      <c r="AU453" s="116"/>
      <c r="AV453" s="116"/>
      <c r="AW453" s="116"/>
      <c r="AX453" s="116"/>
      <c r="AY453" s="116"/>
      <c r="AZ453" s="116"/>
      <c r="BA453" s="116"/>
      <c r="BB453" s="116"/>
      <c r="BC453" s="116"/>
      <c r="BD453" s="116"/>
      <c r="BE453" s="116"/>
      <c r="BF453" s="116"/>
      <c r="BG453" s="116"/>
      <c r="BH453" s="116"/>
      <c r="BI453" s="116"/>
      <c r="BJ453" s="116"/>
      <c r="BK453" s="117"/>
    </row>
    <row r="454" spans="1:63" s="3" customFormat="1">
      <c r="A454" s="1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c r="AA454" s="16"/>
      <c r="AB454" s="16"/>
      <c r="AC454" s="16"/>
      <c r="AD454" s="16"/>
      <c r="AE454" s="16"/>
      <c r="AF454" s="16"/>
      <c r="AG454" s="16"/>
      <c r="AH454" s="16"/>
      <c r="AI454" s="16"/>
      <c r="AJ454" s="16"/>
      <c r="AK454" s="16"/>
      <c r="AL454" s="16"/>
      <c r="AM454" s="16"/>
      <c r="AN454" s="16"/>
      <c r="AO454" s="16"/>
      <c r="AP454" s="16"/>
      <c r="AQ454" s="16"/>
      <c r="AR454" s="16"/>
      <c r="AS454" s="16"/>
      <c r="AT454" s="116"/>
      <c r="AU454" s="116"/>
      <c r="AV454" s="116"/>
      <c r="AW454" s="116"/>
      <c r="AX454" s="116"/>
      <c r="AY454" s="116"/>
      <c r="AZ454" s="116"/>
      <c r="BA454" s="116"/>
      <c r="BB454" s="116"/>
      <c r="BC454" s="116"/>
      <c r="BD454" s="116"/>
      <c r="BE454" s="116"/>
      <c r="BF454" s="116"/>
      <c r="BG454" s="116"/>
      <c r="BH454" s="116"/>
      <c r="BI454" s="116"/>
      <c r="BJ454" s="116"/>
      <c r="BK454" s="117"/>
    </row>
    <row r="455" spans="1:63" s="3" customFormat="1">
      <c r="A455" s="1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c r="AD455" s="16"/>
      <c r="AE455" s="16"/>
      <c r="AF455" s="16"/>
      <c r="AG455" s="16"/>
      <c r="AH455" s="16"/>
      <c r="AI455" s="16"/>
      <c r="AJ455" s="16"/>
      <c r="AK455" s="16"/>
      <c r="AL455" s="16"/>
      <c r="AM455" s="16"/>
      <c r="AN455" s="16"/>
      <c r="AO455" s="16"/>
      <c r="AP455" s="16"/>
      <c r="AQ455" s="16"/>
      <c r="AR455" s="16"/>
      <c r="AS455" s="16"/>
      <c r="AT455" s="116"/>
      <c r="AU455" s="116"/>
      <c r="AV455" s="116"/>
      <c r="AW455" s="116"/>
      <c r="AX455" s="116"/>
      <c r="AY455" s="116"/>
      <c r="AZ455" s="116"/>
      <c r="BA455" s="116"/>
      <c r="BB455" s="116"/>
      <c r="BC455" s="116"/>
      <c r="BD455" s="116"/>
      <c r="BE455" s="116"/>
      <c r="BF455" s="116"/>
      <c r="BG455" s="116"/>
      <c r="BH455" s="116"/>
      <c r="BI455" s="116"/>
      <c r="BJ455" s="116"/>
      <c r="BK455" s="117"/>
    </row>
    <row r="456" spans="1:63" s="3" customFormat="1">
      <c r="A456" s="1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c r="AD456" s="16"/>
      <c r="AE456" s="16"/>
      <c r="AF456" s="16"/>
      <c r="AG456" s="16"/>
      <c r="AH456" s="16"/>
      <c r="AI456" s="16"/>
      <c r="AJ456" s="16"/>
      <c r="AK456" s="16"/>
      <c r="AL456" s="16"/>
      <c r="AM456" s="16"/>
      <c r="AN456" s="16"/>
      <c r="AO456" s="16"/>
      <c r="AP456" s="16"/>
      <c r="AQ456" s="16"/>
      <c r="AR456" s="16"/>
      <c r="AS456" s="16"/>
      <c r="AT456" s="116"/>
      <c r="AU456" s="116"/>
      <c r="AV456" s="116"/>
      <c r="AW456" s="116"/>
      <c r="AX456" s="116"/>
      <c r="AY456" s="116"/>
      <c r="AZ456" s="116"/>
      <c r="BA456" s="116"/>
      <c r="BB456" s="116"/>
      <c r="BC456" s="116"/>
      <c r="BD456" s="116"/>
      <c r="BE456" s="116"/>
      <c r="BF456" s="116"/>
      <c r="BG456" s="116"/>
      <c r="BH456" s="116"/>
      <c r="BI456" s="116"/>
      <c r="BJ456" s="116"/>
      <c r="BK456" s="117"/>
    </row>
    <row r="457" spans="1:63" s="3" customFormat="1">
      <c r="A457" s="1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c r="AD457" s="16"/>
      <c r="AE457" s="16"/>
      <c r="AF457" s="16"/>
      <c r="AG457" s="16"/>
      <c r="AH457" s="16"/>
      <c r="AI457" s="16"/>
      <c r="AJ457" s="16"/>
      <c r="AK457" s="16"/>
      <c r="AL457" s="16"/>
      <c r="AM457" s="16"/>
      <c r="AN457" s="16"/>
      <c r="AO457" s="16"/>
      <c r="AP457" s="16"/>
      <c r="AQ457" s="16"/>
      <c r="AR457" s="16"/>
      <c r="AS457" s="16"/>
      <c r="AT457" s="116"/>
      <c r="AU457" s="116"/>
      <c r="AV457" s="116"/>
      <c r="AW457" s="116"/>
      <c r="AX457" s="116"/>
      <c r="AY457" s="116"/>
      <c r="AZ457" s="116"/>
      <c r="BA457" s="116"/>
      <c r="BB457" s="116"/>
      <c r="BC457" s="116"/>
      <c r="BD457" s="116"/>
      <c r="BE457" s="116"/>
      <c r="BF457" s="116"/>
      <c r="BG457" s="116"/>
      <c r="BH457" s="116"/>
      <c r="BI457" s="116"/>
      <c r="BJ457" s="116"/>
      <c r="BK457" s="117"/>
    </row>
    <row r="458" spans="1:63" s="3" customFormat="1">
      <c r="A458" s="1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c r="AA458" s="16"/>
      <c r="AB458" s="16"/>
      <c r="AC458" s="16"/>
      <c r="AD458" s="16"/>
      <c r="AE458" s="16"/>
      <c r="AF458" s="16"/>
      <c r="AG458" s="16"/>
      <c r="AH458" s="16"/>
      <c r="AI458" s="16"/>
      <c r="AJ458" s="16"/>
      <c r="AK458" s="16"/>
      <c r="AL458" s="16"/>
      <c r="AM458" s="16"/>
      <c r="AN458" s="16"/>
      <c r="AO458" s="16"/>
      <c r="AP458" s="16"/>
      <c r="AQ458" s="16"/>
      <c r="AR458" s="16"/>
      <c r="AS458" s="16"/>
      <c r="AT458" s="116"/>
      <c r="AU458" s="116"/>
      <c r="AV458" s="116"/>
      <c r="AW458" s="116"/>
      <c r="AX458" s="116"/>
      <c r="AY458" s="116"/>
      <c r="AZ458" s="116"/>
      <c r="BA458" s="116"/>
      <c r="BB458" s="116"/>
      <c r="BC458" s="116"/>
      <c r="BD458" s="116"/>
      <c r="BE458" s="116"/>
      <c r="BF458" s="116"/>
      <c r="BG458" s="116"/>
      <c r="BH458" s="116"/>
      <c r="BI458" s="116"/>
      <c r="BJ458" s="116"/>
      <c r="BK458" s="117"/>
    </row>
    <row r="459" spans="1:63" s="3" customFormat="1">
      <c r="A459" s="1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c r="AA459" s="16"/>
      <c r="AB459" s="16"/>
      <c r="AC459" s="16"/>
      <c r="AD459" s="16"/>
      <c r="AE459" s="16"/>
      <c r="AF459" s="16"/>
      <c r="AG459" s="16"/>
      <c r="AH459" s="16"/>
      <c r="AI459" s="16"/>
      <c r="AJ459" s="16"/>
      <c r="AK459" s="16"/>
      <c r="AL459" s="16"/>
      <c r="AM459" s="16"/>
      <c r="AN459" s="16"/>
      <c r="AO459" s="16"/>
      <c r="AP459" s="16"/>
      <c r="AQ459" s="16"/>
      <c r="AR459" s="16"/>
      <c r="AS459" s="16"/>
      <c r="AT459" s="116"/>
      <c r="AU459" s="116"/>
      <c r="AV459" s="116"/>
      <c r="AW459" s="116"/>
      <c r="AX459" s="116"/>
      <c r="AY459" s="116"/>
      <c r="AZ459" s="116"/>
      <c r="BA459" s="116"/>
      <c r="BB459" s="116"/>
      <c r="BC459" s="116"/>
      <c r="BD459" s="116"/>
      <c r="BE459" s="116"/>
      <c r="BF459" s="116"/>
      <c r="BG459" s="116"/>
      <c r="BH459" s="116"/>
      <c r="BI459" s="116"/>
      <c r="BJ459" s="116"/>
      <c r="BK459" s="117"/>
    </row>
    <row r="460" spans="1:63" s="3" customFormat="1">
      <c r="A460" s="1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c r="AA460" s="16"/>
      <c r="AB460" s="16"/>
      <c r="AC460" s="16"/>
      <c r="AD460" s="16"/>
      <c r="AE460" s="16"/>
      <c r="AF460" s="16"/>
      <c r="AG460" s="16"/>
      <c r="AH460" s="16"/>
      <c r="AI460" s="16"/>
      <c r="AJ460" s="16"/>
      <c r="AK460" s="16"/>
      <c r="AL460" s="16"/>
      <c r="AM460" s="16"/>
      <c r="AN460" s="16"/>
      <c r="AO460" s="16"/>
      <c r="AP460" s="16"/>
      <c r="AQ460" s="16"/>
      <c r="AR460" s="16"/>
      <c r="AS460" s="16"/>
      <c r="AT460" s="116"/>
      <c r="AU460" s="116"/>
      <c r="AV460" s="116"/>
      <c r="AW460" s="116"/>
      <c r="AX460" s="116"/>
      <c r="AY460" s="116"/>
      <c r="AZ460" s="116"/>
      <c r="BA460" s="116"/>
      <c r="BB460" s="116"/>
      <c r="BC460" s="116"/>
      <c r="BD460" s="116"/>
      <c r="BE460" s="116"/>
      <c r="BF460" s="116"/>
      <c r="BG460" s="116"/>
      <c r="BH460" s="116"/>
      <c r="BI460" s="116"/>
      <c r="BJ460" s="116"/>
      <c r="BK460" s="117"/>
    </row>
    <row r="461" spans="1:63" s="3" customFormat="1">
      <c r="A461" s="1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c r="AA461" s="16"/>
      <c r="AB461" s="16"/>
      <c r="AC461" s="16"/>
      <c r="AD461" s="16"/>
      <c r="AE461" s="16"/>
      <c r="AF461" s="16"/>
      <c r="AG461" s="16"/>
      <c r="AH461" s="16"/>
      <c r="AI461" s="16"/>
      <c r="AJ461" s="16"/>
      <c r="AK461" s="16"/>
      <c r="AL461" s="16"/>
      <c r="AM461" s="16"/>
      <c r="AN461" s="16"/>
      <c r="AO461" s="16"/>
      <c r="AP461" s="16"/>
      <c r="AQ461" s="16"/>
      <c r="AR461" s="16"/>
      <c r="AS461" s="16"/>
      <c r="AT461" s="116"/>
      <c r="AU461" s="116"/>
      <c r="AV461" s="116"/>
      <c r="AW461" s="116"/>
      <c r="AX461" s="116"/>
      <c r="AY461" s="116"/>
      <c r="AZ461" s="116"/>
      <c r="BA461" s="116"/>
      <c r="BB461" s="116"/>
      <c r="BC461" s="116"/>
      <c r="BD461" s="116"/>
      <c r="BE461" s="116"/>
      <c r="BF461" s="116"/>
      <c r="BG461" s="116"/>
      <c r="BH461" s="116"/>
      <c r="BI461" s="116"/>
      <c r="BJ461" s="116"/>
      <c r="BK461" s="117"/>
    </row>
    <row r="462" spans="1:63" s="3" customFormat="1">
      <c r="A462" s="1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c r="AA462" s="16"/>
      <c r="AB462" s="16"/>
      <c r="AC462" s="16"/>
      <c r="AD462" s="16"/>
      <c r="AE462" s="16"/>
      <c r="AF462" s="16"/>
      <c r="AG462" s="16"/>
      <c r="AH462" s="16"/>
      <c r="AI462" s="16"/>
      <c r="AJ462" s="16"/>
      <c r="AK462" s="16"/>
      <c r="AL462" s="16"/>
      <c r="AM462" s="16"/>
      <c r="AN462" s="16"/>
      <c r="AO462" s="16"/>
      <c r="AP462" s="16"/>
      <c r="AQ462" s="16"/>
      <c r="AR462" s="16"/>
      <c r="AS462" s="16"/>
      <c r="AT462" s="116"/>
      <c r="AU462" s="116"/>
      <c r="AV462" s="116"/>
      <c r="AW462" s="116"/>
      <c r="AX462" s="116"/>
      <c r="AY462" s="116"/>
      <c r="AZ462" s="116"/>
      <c r="BA462" s="116"/>
      <c r="BB462" s="116"/>
      <c r="BC462" s="116"/>
      <c r="BD462" s="116"/>
      <c r="BE462" s="116"/>
      <c r="BF462" s="116"/>
      <c r="BG462" s="116"/>
      <c r="BH462" s="116"/>
      <c r="BI462" s="116"/>
      <c r="BJ462" s="116"/>
      <c r="BK462" s="117"/>
    </row>
    <row r="463" spans="1:63" s="3" customFormat="1">
      <c r="A463" s="1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c r="AA463" s="16"/>
      <c r="AB463" s="16"/>
      <c r="AC463" s="16"/>
      <c r="AD463" s="16"/>
      <c r="AE463" s="16"/>
      <c r="AF463" s="16"/>
      <c r="AG463" s="16"/>
      <c r="AH463" s="16"/>
      <c r="AI463" s="16"/>
      <c r="AJ463" s="16"/>
      <c r="AK463" s="16"/>
      <c r="AL463" s="16"/>
      <c r="AM463" s="16"/>
      <c r="AN463" s="16"/>
      <c r="AO463" s="16"/>
      <c r="AP463" s="16"/>
      <c r="AQ463" s="16"/>
      <c r="AR463" s="16"/>
      <c r="AS463" s="16"/>
      <c r="AT463" s="116"/>
      <c r="AU463" s="116"/>
      <c r="AV463" s="116"/>
      <c r="AW463" s="116"/>
      <c r="AX463" s="116"/>
      <c r="AY463" s="116"/>
      <c r="AZ463" s="116"/>
      <c r="BA463" s="116"/>
      <c r="BB463" s="116"/>
      <c r="BC463" s="116"/>
      <c r="BD463" s="116"/>
      <c r="BE463" s="116"/>
      <c r="BF463" s="116"/>
      <c r="BG463" s="116"/>
      <c r="BH463" s="116"/>
      <c r="BI463" s="116"/>
      <c r="BJ463" s="116"/>
      <c r="BK463" s="117"/>
    </row>
    <row r="464" spans="1:63" s="3" customFormat="1">
      <c r="A464" s="1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c r="AA464" s="16"/>
      <c r="AB464" s="16"/>
      <c r="AC464" s="16"/>
      <c r="AD464" s="16"/>
      <c r="AE464" s="16"/>
      <c r="AF464" s="16"/>
      <c r="AG464" s="16"/>
      <c r="AH464" s="16"/>
      <c r="AI464" s="16"/>
      <c r="AJ464" s="16"/>
      <c r="AK464" s="16"/>
      <c r="AL464" s="16"/>
      <c r="AM464" s="16"/>
      <c r="AN464" s="16"/>
      <c r="AO464" s="16"/>
      <c r="AP464" s="16"/>
      <c r="AQ464" s="16"/>
      <c r="AR464" s="16"/>
      <c r="AS464" s="16"/>
      <c r="AT464" s="116"/>
      <c r="AU464" s="116"/>
      <c r="AV464" s="116"/>
      <c r="AW464" s="116"/>
      <c r="AX464" s="116"/>
      <c r="AY464" s="116"/>
      <c r="AZ464" s="116"/>
      <c r="BA464" s="116"/>
      <c r="BB464" s="116"/>
      <c r="BC464" s="116"/>
      <c r="BD464" s="116"/>
      <c r="BE464" s="116"/>
      <c r="BF464" s="116"/>
      <c r="BG464" s="116"/>
      <c r="BH464" s="116"/>
      <c r="BI464" s="116"/>
      <c r="BJ464" s="116"/>
      <c r="BK464" s="117"/>
    </row>
    <row r="465" spans="1:63" s="3" customFormat="1">
      <c r="A465" s="1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c r="AA465" s="16"/>
      <c r="AB465" s="16"/>
      <c r="AC465" s="16"/>
      <c r="AD465" s="16"/>
      <c r="AE465" s="16"/>
      <c r="AF465" s="16"/>
      <c r="AG465" s="16"/>
      <c r="AH465" s="16"/>
      <c r="AI465" s="16"/>
      <c r="AJ465" s="16"/>
      <c r="AK465" s="16"/>
      <c r="AL465" s="16"/>
      <c r="AM465" s="16"/>
      <c r="AN465" s="16"/>
      <c r="AO465" s="16"/>
      <c r="AP465" s="16"/>
      <c r="AQ465" s="16"/>
      <c r="AR465" s="16"/>
      <c r="AS465" s="16"/>
      <c r="AT465" s="116"/>
      <c r="AU465" s="116"/>
      <c r="AV465" s="116"/>
      <c r="AW465" s="116"/>
      <c r="AX465" s="116"/>
      <c r="AY465" s="116"/>
      <c r="AZ465" s="116"/>
      <c r="BA465" s="116"/>
      <c r="BB465" s="116"/>
      <c r="BC465" s="116"/>
      <c r="BD465" s="116"/>
      <c r="BE465" s="116"/>
      <c r="BF465" s="116"/>
      <c r="BG465" s="116"/>
      <c r="BH465" s="116"/>
      <c r="BI465" s="116"/>
      <c r="BJ465" s="116"/>
      <c r="BK465" s="117"/>
    </row>
    <row r="466" spans="1:63" s="3" customFormat="1">
      <c r="A466" s="1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c r="AA466" s="16"/>
      <c r="AB466" s="16"/>
      <c r="AC466" s="16"/>
      <c r="AD466" s="16"/>
      <c r="AE466" s="16"/>
      <c r="AF466" s="16"/>
      <c r="AG466" s="16"/>
      <c r="AH466" s="16"/>
      <c r="AI466" s="16"/>
      <c r="AJ466" s="16"/>
      <c r="AK466" s="16"/>
      <c r="AL466" s="16"/>
      <c r="AM466" s="16"/>
      <c r="AN466" s="16"/>
      <c r="AO466" s="16"/>
      <c r="AP466" s="16"/>
      <c r="AQ466" s="16"/>
      <c r="AR466" s="16"/>
      <c r="AS466" s="16"/>
      <c r="AT466" s="116"/>
      <c r="AU466" s="116"/>
      <c r="AV466" s="116"/>
      <c r="AW466" s="116"/>
      <c r="AX466" s="116"/>
      <c r="AY466" s="116"/>
      <c r="AZ466" s="116"/>
      <c r="BA466" s="116"/>
      <c r="BB466" s="116"/>
      <c r="BC466" s="116"/>
      <c r="BD466" s="116"/>
      <c r="BE466" s="116"/>
      <c r="BF466" s="116"/>
      <c r="BG466" s="116"/>
      <c r="BH466" s="116"/>
      <c r="BI466" s="116"/>
      <c r="BJ466" s="116"/>
      <c r="BK466" s="117"/>
    </row>
    <row r="467" spans="1:63" s="3" customFormat="1">
      <c r="A467" s="1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c r="AD467" s="16"/>
      <c r="AE467" s="16"/>
      <c r="AF467" s="16"/>
      <c r="AG467" s="16"/>
      <c r="AH467" s="16"/>
      <c r="AI467" s="16"/>
      <c r="AJ467" s="16"/>
      <c r="AK467" s="16"/>
      <c r="AL467" s="16"/>
      <c r="AM467" s="16"/>
      <c r="AN467" s="16"/>
      <c r="AO467" s="16"/>
      <c r="AP467" s="16"/>
      <c r="AQ467" s="16"/>
      <c r="AR467" s="16"/>
      <c r="AS467" s="16"/>
      <c r="AT467" s="116"/>
      <c r="AU467" s="116"/>
      <c r="AV467" s="116"/>
      <c r="AW467" s="116"/>
      <c r="AX467" s="116"/>
      <c r="AY467" s="116"/>
      <c r="AZ467" s="116"/>
      <c r="BA467" s="116"/>
      <c r="BB467" s="116"/>
      <c r="BC467" s="116"/>
      <c r="BD467" s="116"/>
      <c r="BE467" s="116"/>
      <c r="BF467" s="116"/>
      <c r="BG467" s="116"/>
      <c r="BH467" s="116"/>
      <c r="BI467" s="116"/>
      <c r="BJ467" s="116"/>
      <c r="BK467" s="117"/>
    </row>
    <row r="468" spans="1:63" s="3" customFormat="1">
      <c r="A468" s="1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c r="AA468" s="16"/>
      <c r="AB468" s="16"/>
      <c r="AC468" s="16"/>
      <c r="AD468" s="16"/>
      <c r="AE468" s="16"/>
      <c r="AF468" s="16"/>
      <c r="AG468" s="16"/>
      <c r="AH468" s="16"/>
      <c r="AI468" s="16"/>
      <c r="AJ468" s="16"/>
      <c r="AK468" s="16"/>
      <c r="AL468" s="16"/>
      <c r="AM468" s="16"/>
      <c r="AN468" s="16"/>
      <c r="AO468" s="16"/>
      <c r="AP468" s="16"/>
      <c r="AQ468" s="16"/>
      <c r="AR468" s="16"/>
      <c r="AS468" s="16"/>
      <c r="AT468" s="116"/>
      <c r="AU468" s="116"/>
      <c r="AV468" s="116"/>
      <c r="AW468" s="116"/>
      <c r="AX468" s="116"/>
      <c r="AY468" s="116"/>
      <c r="AZ468" s="116"/>
      <c r="BA468" s="116"/>
      <c r="BB468" s="116"/>
      <c r="BC468" s="116"/>
      <c r="BD468" s="116"/>
      <c r="BE468" s="116"/>
      <c r="BF468" s="116"/>
      <c r="BG468" s="116"/>
      <c r="BH468" s="116"/>
      <c r="BI468" s="116"/>
      <c r="BJ468" s="116"/>
      <c r="BK468" s="117"/>
    </row>
    <row r="469" spans="1:63" s="3" customFormat="1">
      <c r="A469" s="1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c r="AA469" s="16"/>
      <c r="AB469" s="16"/>
      <c r="AC469" s="16"/>
      <c r="AD469" s="16"/>
      <c r="AE469" s="16"/>
      <c r="AF469" s="16"/>
      <c r="AG469" s="16"/>
      <c r="AH469" s="16"/>
      <c r="AI469" s="16"/>
      <c r="AJ469" s="16"/>
      <c r="AK469" s="16"/>
      <c r="AL469" s="16"/>
      <c r="AM469" s="16"/>
      <c r="AN469" s="16"/>
      <c r="AO469" s="16"/>
      <c r="AP469" s="16"/>
      <c r="AQ469" s="16"/>
      <c r="AR469" s="16"/>
      <c r="AS469" s="16"/>
      <c r="AT469" s="116"/>
      <c r="AU469" s="116"/>
      <c r="AV469" s="116"/>
      <c r="AW469" s="116"/>
      <c r="AX469" s="116"/>
      <c r="AY469" s="116"/>
      <c r="AZ469" s="116"/>
      <c r="BA469" s="116"/>
      <c r="BB469" s="116"/>
      <c r="BC469" s="116"/>
      <c r="BD469" s="116"/>
      <c r="BE469" s="116"/>
      <c r="BF469" s="116"/>
      <c r="BG469" s="116"/>
      <c r="BH469" s="116"/>
      <c r="BI469" s="116"/>
      <c r="BJ469" s="116"/>
      <c r="BK469" s="117"/>
    </row>
    <row r="470" spans="1:63" s="3" customFormat="1">
      <c r="A470" s="1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c r="AA470" s="16"/>
      <c r="AB470" s="16"/>
      <c r="AC470" s="16"/>
      <c r="AD470" s="16"/>
      <c r="AE470" s="16"/>
      <c r="AF470" s="16"/>
      <c r="AG470" s="16"/>
      <c r="AH470" s="16"/>
      <c r="AI470" s="16"/>
      <c r="AJ470" s="16"/>
      <c r="AK470" s="16"/>
      <c r="AL470" s="16"/>
      <c r="AM470" s="16"/>
      <c r="AN470" s="16"/>
      <c r="AO470" s="16"/>
      <c r="AP470" s="16"/>
      <c r="AQ470" s="16"/>
      <c r="AR470" s="16"/>
      <c r="AS470" s="16"/>
      <c r="AT470" s="116"/>
      <c r="AU470" s="116"/>
      <c r="AV470" s="116"/>
      <c r="AW470" s="116"/>
      <c r="AX470" s="116"/>
      <c r="AY470" s="116"/>
      <c r="AZ470" s="116"/>
      <c r="BA470" s="116"/>
      <c r="BB470" s="116"/>
      <c r="BC470" s="116"/>
      <c r="BD470" s="116"/>
      <c r="BE470" s="116"/>
      <c r="BF470" s="116"/>
      <c r="BG470" s="116"/>
      <c r="BH470" s="116"/>
      <c r="BI470" s="116"/>
      <c r="BJ470" s="116"/>
      <c r="BK470" s="117"/>
    </row>
    <row r="471" spans="1:63" s="3" customFormat="1">
      <c r="A471" s="1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c r="AA471" s="16"/>
      <c r="AB471" s="16"/>
      <c r="AC471" s="16"/>
      <c r="AD471" s="16"/>
      <c r="AE471" s="16"/>
      <c r="AF471" s="16"/>
      <c r="AG471" s="16"/>
      <c r="AH471" s="16"/>
      <c r="AI471" s="16"/>
      <c r="AJ471" s="16"/>
      <c r="AK471" s="16"/>
      <c r="AL471" s="16"/>
      <c r="AM471" s="16"/>
      <c r="AN471" s="16"/>
      <c r="AO471" s="16"/>
      <c r="AP471" s="16"/>
      <c r="AQ471" s="16"/>
      <c r="AR471" s="16"/>
      <c r="AS471" s="16"/>
      <c r="AT471" s="116"/>
      <c r="AU471" s="116"/>
      <c r="AV471" s="116"/>
      <c r="AW471" s="116"/>
      <c r="AX471" s="116"/>
      <c r="AY471" s="116"/>
      <c r="AZ471" s="116"/>
      <c r="BA471" s="116"/>
      <c r="BB471" s="116"/>
      <c r="BC471" s="116"/>
      <c r="BD471" s="116"/>
      <c r="BE471" s="116"/>
      <c r="BF471" s="116"/>
      <c r="BG471" s="116"/>
      <c r="BH471" s="116"/>
      <c r="BI471" s="116"/>
      <c r="BJ471" s="116"/>
      <c r="BK471" s="117"/>
    </row>
    <row r="472" spans="1:63" s="3" customFormat="1">
      <c r="A472" s="1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c r="AA472" s="16"/>
      <c r="AB472" s="16"/>
      <c r="AC472" s="16"/>
      <c r="AD472" s="16"/>
      <c r="AE472" s="16"/>
      <c r="AF472" s="16"/>
      <c r="AG472" s="16"/>
      <c r="AH472" s="16"/>
      <c r="AI472" s="16"/>
      <c r="AJ472" s="16"/>
      <c r="AK472" s="16"/>
      <c r="AL472" s="16"/>
      <c r="AM472" s="16"/>
      <c r="AN472" s="16"/>
      <c r="AO472" s="16"/>
      <c r="AP472" s="16"/>
      <c r="AQ472" s="16"/>
      <c r="AR472" s="16"/>
      <c r="AS472" s="16"/>
      <c r="AT472" s="116"/>
      <c r="AU472" s="116"/>
      <c r="AV472" s="116"/>
      <c r="AW472" s="116"/>
      <c r="AX472" s="116"/>
      <c r="AY472" s="116"/>
      <c r="AZ472" s="116"/>
      <c r="BA472" s="116"/>
      <c r="BB472" s="116"/>
      <c r="BC472" s="116"/>
      <c r="BD472" s="116"/>
      <c r="BE472" s="116"/>
      <c r="BF472" s="116"/>
      <c r="BG472" s="116"/>
      <c r="BH472" s="116"/>
      <c r="BI472" s="116"/>
      <c r="BJ472" s="116"/>
      <c r="BK472" s="117"/>
    </row>
    <row r="473" spans="1:63" s="3" customFormat="1">
      <c r="A473" s="1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c r="AA473" s="16"/>
      <c r="AB473" s="16"/>
      <c r="AC473" s="16"/>
      <c r="AD473" s="16"/>
      <c r="AE473" s="16"/>
      <c r="AF473" s="16"/>
      <c r="AG473" s="16"/>
      <c r="AH473" s="16"/>
      <c r="AI473" s="16"/>
      <c r="AJ473" s="16"/>
      <c r="AK473" s="16"/>
      <c r="AL473" s="16"/>
      <c r="AM473" s="16"/>
      <c r="AN473" s="16"/>
      <c r="AO473" s="16"/>
      <c r="AP473" s="16"/>
      <c r="AQ473" s="16"/>
      <c r="AR473" s="16"/>
      <c r="AS473" s="16"/>
      <c r="AT473" s="116"/>
      <c r="AU473" s="116"/>
      <c r="AV473" s="116"/>
      <c r="AW473" s="116"/>
      <c r="AX473" s="116"/>
      <c r="AY473" s="116"/>
      <c r="AZ473" s="116"/>
      <c r="BA473" s="116"/>
      <c r="BB473" s="116"/>
      <c r="BC473" s="116"/>
      <c r="BD473" s="116"/>
      <c r="BE473" s="116"/>
      <c r="BF473" s="116"/>
      <c r="BG473" s="116"/>
      <c r="BH473" s="116"/>
      <c r="BI473" s="116"/>
      <c r="BJ473" s="116"/>
      <c r="BK473" s="117"/>
    </row>
    <row r="474" spans="1:63" s="3" customFormat="1">
      <c r="A474" s="1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c r="AA474" s="16"/>
      <c r="AB474" s="16"/>
      <c r="AC474" s="16"/>
      <c r="AD474" s="16"/>
      <c r="AE474" s="16"/>
      <c r="AF474" s="16"/>
      <c r="AG474" s="16"/>
      <c r="AH474" s="16"/>
      <c r="AI474" s="16"/>
      <c r="AJ474" s="16"/>
      <c r="AK474" s="16"/>
      <c r="AL474" s="16"/>
      <c r="AM474" s="16"/>
      <c r="AN474" s="16"/>
      <c r="AO474" s="16"/>
      <c r="AP474" s="16"/>
      <c r="AQ474" s="16"/>
      <c r="AR474" s="16"/>
      <c r="AS474" s="16"/>
      <c r="AT474" s="116"/>
      <c r="AU474" s="116"/>
      <c r="AV474" s="116"/>
      <c r="AW474" s="116"/>
      <c r="AX474" s="116"/>
      <c r="AY474" s="116"/>
      <c r="AZ474" s="116"/>
      <c r="BA474" s="116"/>
      <c r="BB474" s="116"/>
      <c r="BC474" s="116"/>
      <c r="BD474" s="116"/>
      <c r="BE474" s="116"/>
      <c r="BF474" s="116"/>
      <c r="BG474" s="116"/>
      <c r="BH474" s="116"/>
      <c r="BI474" s="116"/>
      <c r="BJ474" s="116"/>
      <c r="BK474" s="117"/>
    </row>
    <row r="475" spans="1:63" s="3" customFormat="1">
      <c r="A475" s="1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c r="AA475" s="16"/>
      <c r="AB475" s="16"/>
      <c r="AC475" s="16"/>
      <c r="AD475" s="16"/>
      <c r="AE475" s="16"/>
      <c r="AF475" s="16"/>
      <c r="AG475" s="16"/>
      <c r="AH475" s="16"/>
      <c r="AI475" s="16"/>
      <c r="AJ475" s="16"/>
      <c r="AK475" s="16"/>
      <c r="AL475" s="16"/>
      <c r="AM475" s="16"/>
      <c r="AN475" s="16"/>
      <c r="AO475" s="16"/>
      <c r="AP475" s="16"/>
      <c r="AQ475" s="16"/>
      <c r="AR475" s="16"/>
      <c r="AS475" s="16"/>
      <c r="AT475" s="116"/>
      <c r="AU475" s="116"/>
      <c r="AV475" s="116"/>
      <c r="AW475" s="116"/>
      <c r="AX475" s="116"/>
      <c r="AY475" s="116"/>
      <c r="AZ475" s="116"/>
      <c r="BA475" s="116"/>
      <c r="BB475" s="116"/>
      <c r="BC475" s="116"/>
      <c r="BD475" s="116"/>
      <c r="BE475" s="116"/>
      <c r="BF475" s="116"/>
      <c r="BG475" s="116"/>
      <c r="BH475" s="116"/>
      <c r="BI475" s="116"/>
      <c r="BJ475" s="116"/>
      <c r="BK475" s="117"/>
    </row>
    <row r="476" spans="1:63" s="3" customFormat="1">
      <c r="A476" s="1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c r="AA476" s="16"/>
      <c r="AB476" s="16"/>
      <c r="AC476" s="16"/>
      <c r="AD476" s="16"/>
      <c r="AE476" s="16"/>
      <c r="AF476" s="16"/>
      <c r="AG476" s="16"/>
      <c r="AH476" s="16"/>
      <c r="AI476" s="16"/>
      <c r="AJ476" s="16"/>
      <c r="AK476" s="16"/>
      <c r="AL476" s="16"/>
      <c r="AM476" s="16"/>
      <c r="AN476" s="16"/>
      <c r="AO476" s="16"/>
      <c r="AP476" s="16"/>
      <c r="AQ476" s="16"/>
      <c r="AR476" s="16"/>
      <c r="AS476" s="16"/>
      <c r="AT476" s="116"/>
      <c r="AU476" s="116"/>
      <c r="AV476" s="116"/>
      <c r="AW476" s="116"/>
      <c r="AX476" s="116"/>
      <c r="AY476" s="116"/>
      <c r="AZ476" s="116"/>
      <c r="BA476" s="116"/>
      <c r="BB476" s="116"/>
      <c r="BC476" s="116"/>
      <c r="BD476" s="116"/>
      <c r="BE476" s="116"/>
      <c r="BF476" s="116"/>
      <c r="BG476" s="116"/>
      <c r="BH476" s="116"/>
      <c r="BI476" s="116"/>
      <c r="BJ476" s="116"/>
      <c r="BK476" s="117"/>
    </row>
    <row r="477" spans="1:63" s="3" customFormat="1">
      <c r="A477" s="1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c r="AA477" s="16"/>
      <c r="AB477" s="16"/>
      <c r="AC477" s="16"/>
      <c r="AD477" s="16"/>
      <c r="AE477" s="16"/>
      <c r="AF477" s="16"/>
      <c r="AG477" s="16"/>
      <c r="AH477" s="16"/>
      <c r="AI477" s="16"/>
      <c r="AJ477" s="16"/>
      <c r="AK477" s="16"/>
      <c r="AL477" s="16"/>
      <c r="AM477" s="16"/>
      <c r="AN477" s="16"/>
      <c r="AO477" s="16"/>
      <c r="AP477" s="16"/>
      <c r="AQ477" s="16"/>
      <c r="AR477" s="16"/>
      <c r="AS477" s="16"/>
      <c r="AT477" s="116"/>
      <c r="AU477" s="116"/>
      <c r="AV477" s="116"/>
      <c r="AW477" s="116"/>
      <c r="AX477" s="116"/>
      <c r="AY477" s="116"/>
      <c r="AZ477" s="116"/>
      <c r="BA477" s="116"/>
      <c r="BB477" s="116"/>
      <c r="BC477" s="116"/>
      <c r="BD477" s="116"/>
      <c r="BE477" s="116"/>
      <c r="BF477" s="116"/>
      <c r="BG477" s="116"/>
      <c r="BH477" s="116"/>
      <c r="BI477" s="116"/>
      <c r="BJ477" s="116"/>
      <c r="BK477" s="117"/>
    </row>
    <row r="478" spans="1:63" s="3" customFormat="1">
      <c r="A478" s="1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c r="AA478" s="16"/>
      <c r="AB478" s="16"/>
      <c r="AC478" s="16"/>
      <c r="AD478" s="16"/>
      <c r="AE478" s="16"/>
      <c r="AF478" s="16"/>
      <c r="AG478" s="16"/>
      <c r="AH478" s="16"/>
      <c r="AI478" s="16"/>
      <c r="AJ478" s="16"/>
      <c r="AK478" s="16"/>
      <c r="AL478" s="16"/>
      <c r="AM478" s="16"/>
      <c r="AN478" s="16"/>
      <c r="AO478" s="16"/>
      <c r="AP478" s="16"/>
      <c r="AQ478" s="16"/>
      <c r="AR478" s="16"/>
      <c r="AS478" s="16"/>
      <c r="AT478" s="116"/>
      <c r="AU478" s="116"/>
      <c r="AV478" s="116"/>
      <c r="AW478" s="116"/>
      <c r="AX478" s="116"/>
      <c r="AY478" s="116"/>
      <c r="AZ478" s="116"/>
      <c r="BA478" s="116"/>
      <c r="BB478" s="116"/>
      <c r="BC478" s="116"/>
      <c r="BD478" s="116"/>
      <c r="BE478" s="116"/>
      <c r="BF478" s="116"/>
      <c r="BG478" s="116"/>
      <c r="BH478" s="116"/>
      <c r="BI478" s="116"/>
      <c r="BJ478" s="116"/>
      <c r="BK478" s="117"/>
    </row>
    <row r="479" spans="1:63" s="3" customFormat="1">
      <c r="A479" s="1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c r="AA479" s="16"/>
      <c r="AB479" s="16"/>
      <c r="AC479" s="16"/>
      <c r="AD479" s="16"/>
      <c r="AE479" s="16"/>
      <c r="AF479" s="16"/>
      <c r="AG479" s="16"/>
      <c r="AH479" s="16"/>
      <c r="AI479" s="16"/>
      <c r="AJ479" s="16"/>
      <c r="AK479" s="16"/>
      <c r="AL479" s="16"/>
      <c r="AM479" s="16"/>
      <c r="AN479" s="16"/>
      <c r="AO479" s="16"/>
      <c r="AP479" s="16"/>
      <c r="AQ479" s="16"/>
      <c r="AR479" s="16"/>
      <c r="AS479" s="16"/>
      <c r="AT479" s="116"/>
      <c r="AU479" s="116"/>
      <c r="AV479" s="116"/>
      <c r="AW479" s="116"/>
      <c r="AX479" s="116"/>
      <c r="AY479" s="116"/>
      <c r="AZ479" s="116"/>
      <c r="BA479" s="116"/>
      <c r="BB479" s="116"/>
      <c r="BC479" s="116"/>
      <c r="BD479" s="116"/>
      <c r="BE479" s="116"/>
      <c r="BF479" s="116"/>
      <c r="BG479" s="116"/>
      <c r="BH479" s="116"/>
      <c r="BI479" s="116"/>
      <c r="BJ479" s="116"/>
      <c r="BK479" s="117"/>
    </row>
    <row r="480" spans="1:63" s="3" customFormat="1">
      <c r="A480" s="1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c r="AA480" s="16"/>
      <c r="AB480" s="16"/>
      <c r="AC480" s="16"/>
      <c r="AD480" s="16"/>
      <c r="AE480" s="16"/>
      <c r="AF480" s="16"/>
      <c r="AG480" s="16"/>
      <c r="AH480" s="16"/>
      <c r="AI480" s="16"/>
      <c r="AJ480" s="16"/>
      <c r="AK480" s="16"/>
      <c r="AL480" s="16"/>
      <c r="AM480" s="16"/>
      <c r="AN480" s="16"/>
      <c r="AO480" s="16"/>
      <c r="AP480" s="16"/>
      <c r="AQ480" s="16"/>
      <c r="AR480" s="16"/>
      <c r="AS480" s="16"/>
      <c r="AT480" s="116"/>
      <c r="AU480" s="116"/>
      <c r="AV480" s="116"/>
      <c r="AW480" s="116"/>
      <c r="AX480" s="116"/>
      <c r="AY480" s="116"/>
      <c r="AZ480" s="116"/>
      <c r="BA480" s="116"/>
      <c r="BB480" s="116"/>
      <c r="BC480" s="116"/>
      <c r="BD480" s="116"/>
      <c r="BE480" s="116"/>
      <c r="BF480" s="116"/>
      <c r="BG480" s="116"/>
      <c r="BH480" s="116"/>
      <c r="BI480" s="116"/>
      <c r="BJ480" s="116"/>
      <c r="BK480" s="117"/>
    </row>
    <row r="481" spans="1:63" s="3" customFormat="1">
      <c r="A481" s="1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c r="AA481" s="16"/>
      <c r="AB481" s="16"/>
      <c r="AC481" s="16"/>
      <c r="AD481" s="16"/>
      <c r="AE481" s="16"/>
      <c r="AF481" s="16"/>
      <c r="AG481" s="16"/>
      <c r="AH481" s="16"/>
      <c r="AI481" s="16"/>
      <c r="AJ481" s="16"/>
      <c r="AK481" s="16"/>
      <c r="AL481" s="16"/>
      <c r="AM481" s="16"/>
      <c r="AN481" s="16"/>
      <c r="AO481" s="16"/>
      <c r="AP481" s="16"/>
      <c r="AQ481" s="16"/>
      <c r="AR481" s="16"/>
      <c r="AS481" s="16"/>
      <c r="AT481" s="116"/>
      <c r="AU481" s="116"/>
      <c r="AV481" s="116"/>
      <c r="AW481" s="116"/>
      <c r="AX481" s="116"/>
      <c r="AY481" s="116"/>
      <c r="AZ481" s="116"/>
      <c r="BA481" s="116"/>
      <c r="BB481" s="116"/>
      <c r="BC481" s="116"/>
      <c r="BD481" s="116"/>
      <c r="BE481" s="116"/>
      <c r="BF481" s="116"/>
      <c r="BG481" s="116"/>
      <c r="BH481" s="116"/>
      <c r="BI481" s="116"/>
      <c r="BJ481" s="116"/>
      <c r="BK481" s="117"/>
    </row>
    <row r="482" spans="1:63" s="3" customFormat="1">
      <c r="A482" s="1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c r="AA482" s="16"/>
      <c r="AB482" s="16"/>
      <c r="AC482" s="16"/>
      <c r="AD482" s="16"/>
      <c r="AE482" s="16"/>
      <c r="AF482" s="16"/>
      <c r="AG482" s="16"/>
      <c r="AH482" s="16"/>
      <c r="AI482" s="16"/>
      <c r="AJ482" s="16"/>
      <c r="AK482" s="16"/>
      <c r="AL482" s="16"/>
      <c r="AM482" s="16"/>
      <c r="AN482" s="16"/>
      <c r="AO482" s="16"/>
      <c r="AP482" s="16"/>
      <c r="AQ482" s="16"/>
      <c r="AR482" s="16"/>
      <c r="AS482" s="16"/>
      <c r="AT482" s="116"/>
      <c r="AU482" s="116"/>
      <c r="AV482" s="116"/>
      <c r="AW482" s="116"/>
      <c r="AX482" s="116"/>
      <c r="AY482" s="116"/>
      <c r="AZ482" s="116"/>
      <c r="BA482" s="116"/>
      <c r="BB482" s="116"/>
      <c r="BC482" s="116"/>
      <c r="BD482" s="116"/>
      <c r="BE482" s="116"/>
      <c r="BF482" s="116"/>
      <c r="BG482" s="116"/>
      <c r="BH482" s="116"/>
      <c r="BI482" s="116"/>
      <c r="BJ482" s="116"/>
      <c r="BK482" s="117"/>
    </row>
    <row r="483" spans="1:63" s="3" customFormat="1">
      <c r="A483" s="1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c r="AA483" s="16"/>
      <c r="AB483" s="16"/>
      <c r="AC483" s="16"/>
      <c r="AD483" s="16"/>
      <c r="AE483" s="16"/>
      <c r="AF483" s="16"/>
      <c r="AG483" s="16"/>
      <c r="AH483" s="16"/>
      <c r="AI483" s="16"/>
      <c r="AJ483" s="16"/>
      <c r="AK483" s="16"/>
      <c r="AL483" s="16"/>
      <c r="AM483" s="16"/>
      <c r="AN483" s="16"/>
      <c r="AO483" s="16"/>
      <c r="AP483" s="16"/>
      <c r="AQ483" s="16"/>
      <c r="AR483" s="16"/>
      <c r="AS483" s="16"/>
      <c r="AT483" s="116"/>
      <c r="AU483" s="116"/>
      <c r="AV483" s="116"/>
      <c r="AW483" s="116"/>
      <c r="AX483" s="116"/>
      <c r="AY483" s="116"/>
      <c r="AZ483" s="116"/>
      <c r="BA483" s="116"/>
      <c r="BB483" s="116"/>
      <c r="BC483" s="116"/>
      <c r="BD483" s="116"/>
      <c r="BE483" s="116"/>
      <c r="BF483" s="116"/>
      <c r="BG483" s="116"/>
      <c r="BH483" s="116"/>
      <c r="BI483" s="116"/>
      <c r="BJ483" s="116"/>
      <c r="BK483" s="117"/>
    </row>
    <row r="484" spans="1:63" s="3" customFormat="1">
      <c r="A484" s="1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c r="AA484" s="16"/>
      <c r="AB484" s="16"/>
      <c r="AC484" s="16"/>
      <c r="AD484" s="16"/>
      <c r="AE484" s="16"/>
      <c r="AF484" s="16"/>
      <c r="AG484" s="16"/>
      <c r="AH484" s="16"/>
      <c r="AI484" s="16"/>
      <c r="AJ484" s="16"/>
      <c r="AK484" s="16"/>
      <c r="AL484" s="16"/>
      <c r="AM484" s="16"/>
      <c r="AN484" s="16"/>
      <c r="AO484" s="16"/>
      <c r="AP484" s="16"/>
      <c r="AQ484" s="16"/>
      <c r="AR484" s="16"/>
      <c r="AS484" s="16"/>
      <c r="AT484" s="116"/>
      <c r="AU484" s="116"/>
      <c r="AV484" s="116"/>
      <c r="AW484" s="116"/>
      <c r="AX484" s="116"/>
      <c r="AY484" s="116"/>
      <c r="AZ484" s="116"/>
      <c r="BA484" s="116"/>
      <c r="BB484" s="116"/>
      <c r="BC484" s="116"/>
      <c r="BD484" s="116"/>
      <c r="BE484" s="116"/>
      <c r="BF484" s="116"/>
      <c r="BG484" s="116"/>
      <c r="BH484" s="116"/>
      <c r="BI484" s="116"/>
      <c r="BJ484" s="116"/>
      <c r="BK484" s="117"/>
    </row>
    <row r="485" spans="1:63" s="3" customFormat="1">
      <c r="A485" s="1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c r="AA485" s="16"/>
      <c r="AB485" s="16"/>
      <c r="AC485" s="16"/>
      <c r="AD485" s="16"/>
      <c r="AE485" s="16"/>
      <c r="AF485" s="16"/>
      <c r="AG485" s="16"/>
      <c r="AH485" s="16"/>
      <c r="AI485" s="16"/>
      <c r="AJ485" s="16"/>
      <c r="AK485" s="16"/>
      <c r="AL485" s="16"/>
      <c r="AM485" s="16"/>
      <c r="AN485" s="16"/>
      <c r="AO485" s="16"/>
      <c r="AP485" s="16"/>
      <c r="AQ485" s="16"/>
      <c r="AR485" s="16"/>
      <c r="AS485" s="16"/>
      <c r="AT485" s="116"/>
      <c r="AU485" s="116"/>
      <c r="AV485" s="116"/>
      <c r="AW485" s="116"/>
      <c r="AX485" s="116"/>
      <c r="AY485" s="116"/>
      <c r="AZ485" s="116"/>
      <c r="BA485" s="116"/>
      <c r="BB485" s="116"/>
      <c r="BC485" s="116"/>
      <c r="BD485" s="116"/>
      <c r="BE485" s="116"/>
      <c r="BF485" s="116"/>
      <c r="BG485" s="116"/>
      <c r="BH485" s="116"/>
      <c r="BI485" s="116"/>
      <c r="BJ485" s="116"/>
      <c r="BK485" s="117"/>
    </row>
    <row r="486" spans="1:63" s="3" customFormat="1">
      <c r="A486" s="1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c r="AA486" s="16"/>
      <c r="AB486" s="16"/>
      <c r="AC486" s="16"/>
      <c r="AD486" s="16"/>
      <c r="AE486" s="16"/>
      <c r="AF486" s="16"/>
      <c r="AG486" s="16"/>
      <c r="AH486" s="16"/>
      <c r="AI486" s="16"/>
      <c r="AJ486" s="16"/>
      <c r="AK486" s="16"/>
      <c r="AL486" s="16"/>
      <c r="AM486" s="16"/>
      <c r="AN486" s="16"/>
      <c r="AO486" s="16"/>
      <c r="AP486" s="16"/>
      <c r="AQ486" s="16"/>
      <c r="AR486" s="16"/>
      <c r="AS486" s="16"/>
      <c r="AT486" s="116"/>
      <c r="AU486" s="116"/>
      <c r="AV486" s="116"/>
      <c r="AW486" s="116"/>
      <c r="AX486" s="116"/>
      <c r="AY486" s="116"/>
      <c r="AZ486" s="116"/>
      <c r="BA486" s="116"/>
      <c r="BB486" s="116"/>
      <c r="BC486" s="116"/>
      <c r="BD486" s="116"/>
      <c r="BE486" s="116"/>
      <c r="BF486" s="116"/>
      <c r="BG486" s="116"/>
      <c r="BH486" s="116"/>
      <c r="BI486" s="116"/>
      <c r="BJ486" s="116"/>
      <c r="BK486" s="117"/>
    </row>
    <row r="487" spans="1:63" s="3" customFormat="1">
      <c r="A487" s="1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c r="AA487" s="16"/>
      <c r="AB487" s="16"/>
      <c r="AC487" s="16"/>
      <c r="AD487" s="16"/>
      <c r="AE487" s="16"/>
      <c r="AF487" s="16"/>
      <c r="AG487" s="16"/>
      <c r="AH487" s="16"/>
      <c r="AI487" s="16"/>
      <c r="AJ487" s="16"/>
      <c r="AK487" s="16"/>
      <c r="AL487" s="16"/>
      <c r="AM487" s="16"/>
      <c r="AN487" s="16"/>
      <c r="AO487" s="16"/>
      <c r="AP487" s="16"/>
      <c r="AQ487" s="16"/>
      <c r="AR487" s="16"/>
      <c r="AS487" s="16"/>
      <c r="AT487" s="116"/>
      <c r="AU487" s="116"/>
      <c r="AV487" s="116"/>
      <c r="AW487" s="116"/>
      <c r="AX487" s="116"/>
      <c r="AY487" s="116"/>
      <c r="AZ487" s="116"/>
      <c r="BA487" s="116"/>
      <c r="BB487" s="116"/>
      <c r="BC487" s="116"/>
      <c r="BD487" s="116"/>
      <c r="BE487" s="116"/>
      <c r="BF487" s="116"/>
      <c r="BG487" s="116"/>
      <c r="BH487" s="116"/>
      <c r="BI487" s="116"/>
      <c r="BJ487" s="116"/>
      <c r="BK487" s="117"/>
    </row>
    <row r="488" spans="1:63" s="3" customFormat="1">
      <c r="A488" s="1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c r="AA488" s="16"/>
      <c r="AB488" s="16"/>
      <c r="AC488" s="16"/>
      <c r="AD488" s="16"/>
      <c r="AE488" s="16"/>
      <c r="AF488" s="16"/>
      <c r="AG488" s="16"/>
      <c r="AH488" s="16"/>
      <c r="AI488" s="16"/>
      <c r="AJ488" s="16"/>
      <c r="AK488" s="16"/>
      <c r="AL488" s="16"/>
      <c r="AM488" s="16"/>
      <c r="AN488" s="16"/>
      <c r="AO488" s="16"/>
      <c r="AP488" s="16"/>
      <c r="AQ488" s="16"/>
      <c r="AR488" s="16"/>
      <c r="AS488" s="16"/>
      <c r="AT488" s="116"/>
      <c r="AU488" s="116"/>
      <c r="AV488" s="116"/>
      <c r="AW488" s="116"/>
      <c r="AX488" s="116"/>
      <c r="AY488" s="116"/>
      <c r="AZ488" s="116"/>
      <c r="BA488" s="116"/>
      <c r="BB488" s="116"/>
      <c r="BC488" s="116"/>
      <c r="BD488" s="116"/>
      <c r="BE488" s="116"/>
      <c r="BF488" s="116"/>
      <c r="BG488" s="116"/>
      <c r="BH488" s="116"/>
      <c r="BI488" s="116"/>
      <c r="BJ488" s="116"/>
      <c r="BK488" s="117"/>
    </row>
    <row r="489" spans="1:63" s="3" customFormat="1">
      <c r="A489" s="1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c r="AA489" s="16"/>
      <c r="AB489" s="16"/>
      <c r="AC489" s="16"/>
      <c r="AD489" s="16"/>
      <c r="AE489" s="16"/>
      <c r="AF489" s="16"/>
      <c r="AG489" s="16"/>
      <c r="AH489" s="16"/>
      <c r="AI489" s="16"/>
      <c r="AJ489" s="16"/>
      <c r="AK489" s="16"/>
      <c r="AL489" s="16"/>
      <c r="AM489" s="16"/>
      <c r="AN489" s="16"/>
      <c r="AO489" s="16"/>
      <c r="AP489" s="16"/>
      <c r="AQ489" s="16"/>
      <c r="AR489" s="16"/>
      <c r="AS489" s="16"/>
      <c r="AT489" s="116"/>
      <c r="AU489" s="116"/>
      <c r="AV489" s="116"/>
      <c r="AW489" s="116"/>
      <c r="AX489" s="116"/>
      <c r="AY489" s="116"/>
      <c r="AZ489" s="116"/>
      <c r="BA489" s="116"/>
      <c r="BB489" s="116"/>
      <c r="BC489" s="116"/>
      <c r="BD489" s="116"/>
      <c r="BE489" s="116"/>
      <c r="BF489" s="116"/>
      <c r="BG489" s="116"/>
      <c r="BH489" s="116"/>
      <c r="BI489" s="116"/>
      <c r="BJ489" s="116"/>
      <c r="BK489" s="117"/>
    </row>
    <row r="490" spans="1:63" s="3" customFormat="1">
      <c r="A490" s="1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c r="AA490" s="16"/>
      <c r="AB490" s="16"/>
      <c r="AC490" s="16"/>
      <c r="AD490" s="16"/>
      <c r="AE490" s="16"/>
      <c r="AF490" s="16"/>
      <c r="AG490" s="16"/>
      <c r="AH490" s="16"/>
      <c r="AI490" s="16"/>
      <c r="AJ490" s="16"/>
      <c r="AK490" s="16"/>
      <c r="AL490" s="16"/>
      <c r="AM490" s="16"/>
      <c r="AN490" s="16"/>
      <c r="AO490" s="16"/>
      <c r="AP490" s="16"/>
      <c r="AQ490" s="16"/>
      <c r="AR490" s="16"/>
      <c r="AS490" s="16"/>
      <c r="AT490" s="116"/>
      <c r="AU490" s="116"/>
      <c r="AV490" s="116"/>
      <c r="AW490" s="116"/>
      <c r="AX490" s="116"/>
      <c r="AY490" s="116"/>
      <c r="AZ490" s="116"/>
      <c r="BA490" s="116"/>
      <c r="BB490" s="116"/>
      <c r="BC490" s="116"/>
      <c r="BD490" s="116"/>
      <c r="BE490" s="116"/>
      <c r="BF490" s="116"/>
      <c r="BG490" s="116"/>
      <c r="BH490" s="116"/>
      <c r="BI490" s="116"/>
      <c r="BJ490" s="116"/>
      <c r="BK490" s="117"/>
    </row>
    <row r="491" spans="1:63" s="3" customFormat="1">
      <c r="A491" s="1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c r="AA491" s="16"/>
      <c r="AB491" s="16"/>
      <c r="AC491" s="16"/>
      <c r="AD491" s="16"/>
      <c r="AE491" s="16"/>
      <c r="AF491" s="16"/>
      <c r="AG491" s="16"/>
      <c r="AH491" s="16"/>
      <c r="AI491" s="16"/>
      <c r="AJ491" s="16"/>
      <c r="AK491" s="16"/>
      <c r="AL491" s="16"/>
      <c r="AM491" s="16"/>
      <c r="AN491" s="16"/>
      <c r="AO491" s="16"/>
      <c r="AP491" s="16"/>
      <c r="AQ491" s="16"/>
      <c r="AR491" s="16"/>
      <c r="AS491" s="16"/>
      <c r="AT491" s="116"/>
      <c r="AU491" s="116"/>
      <c r="AV491" s="116"/>
      <c r="AW491" s="116"/>
      <c r="AX491" s="116"/>
      <c r="AY491" s="116"/>
      <c r="AZ491" s="116"/>
      <c r="BA491" s="116"/>
      <c r="BB491" s="116"/>
      <c r="BC491" s="116"/>
      <c r="BD491" s="116"/>
      <c r="BE491" s="116"/>
      <c r="BF491" s="116"/>
      <c r="BG491" s="116"/>
      <c r="BH491" s="116"/>
      <c r="BI491" s="116"/>
      <c r="BJ491" s="116"/>
      <c r="BK491" s="117"/>
    </row>
    <row r="492" spans="1:63" s="3" customFormat="1">
      <c r="A492" s="1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c r="AA492" s="16"/>
      <c r="AB492" s="16"/>
      <c r="AC492" s="16"/>
      <c r="AD492" s="16"/>
      <c r="AE492" s="16"/>
      <c r="AF492" s="16"/>
      <c r="AG492" s="16"/>
      <c r="AH492" s="16"/>
      <c r="AI492" s="16"/>
      <c r="AJ492" s="16"/>
      <c r="AK492" s="16"/>
      <c r="AL492" s="16"/>
      <c r="AM492" s="16"/>
      <c r="AN492" s="16"/>
      <c r="AO492" s="16"/>
      <c r="AP492" s="16"/>
      <c r="AQ492" s="16"/>
      <c r="AR492" s="16"/>
      <c r="AS492" s="16"/>
      <c r="AT492" s="116"/>
      <c r="AU492" s="116"/>
      <c r="AV492" s="116"/>
      <c r="AW492" s="116"/>
      <c r="AX492" s="116"/>
      <c r="AY492" s="116"/>
      <c r="AZ492" s="116"/>
      <c r="BA492" s="116"/>
      <c r="BB492" s="116"/>
      <c r="BC492" s="116"/>
      <c r="BD492" s="116"/>
      <c r="BE492" s="116"/>
      <c r="BF492" s="116"/>
      <c r="BG492" s="116"/>
      <c r="BH492" s="116"/>
      <c r="BI492" s="116"/>
      <c r="BJ492" s="116"/>
      <c r="BK492" s="117"/>
    </row>
    <row r="493" spans="1:63" s="3" customFormat="1">
      <c r="A493" s="1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c r="AA493" s="16"/>
      <c r="AB493" s="16"/>
      <c r="AC493" s="16"/>
      <c r="AD493" s="16"/>
      <c r="AE493" s="16"/>
      <c r="AF493" s="16"/>
      <c r="AG493" s="16"/>
      <c r="AH493" s="16"/>
      <c r="AI493" s="16"/>
      <c r="AJ493" s="16"/>
      <c r="AK493" s="16"/>
      <c r="AL493" s="16"/>
      <c r="AM493" s="16"/>
      <c r="AN493" s="16"/>
      <c r="AO493" s="16"/>
      <c r="AP493" s="16"/>
      <c r="AQ493" s="16"/>
      <c r="AR493" s="16"/>
      <c r="AS493" s="16"/>
      <c r="AT493" s="116"/>
      <c r="AU493" s="116"/>
      <c r="AV493" s="116"/>
      <c r="AW493" s="116"/>
      <c r="AX493" s="116"/>
      <c r="AY493" s="116"/>
      <c r="AZ493" s="116"/>
      <c r="BA493" s="116"/>
      <c r="BB493" s="116"/>
      <c r="BC493" s="116"/>
      <c r="BD493" s="116"/>
      <c r="BE493" s="116"/>
      <c r="BF493" s="116"/>
      <c r="BG493" s="116"/>
      <c r="BH493" s="116"/>
      <c r="BI493" s="116"/>
      <c r="BJ493" s="116"/>
      <c r="BK493" s="117"/>
    </row>
    <row r="494" spans="1:63" s="3" customFormat="1">
      <c r="A494" s="1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c r="AA494" s="16"/>
      <c r="AB494" s="16"/>
      <c r="AC494" s="16"/>
      <c r="AD494" s="16"/>
      <c r="AE494" s="16"/>
      <c r="AF494" s="16"/>
      <c r="AG494" s="16"/>
      <c r="AH494" s="16"/>
      <c r="AI494" s="16"/>
      <c r="AJ494" s="16"/>
      <c r="AK494" s="16"/>
      <c r="AL494" s="16"/>
      <c r="AM494" s="16"/>
      <c r="AN494" s="16"/>
      <c r="AO494" s="16"/>
      <c r="AP494" s="16"/>
      <c r="AQ494" s="16"/>
      <c r="AR494" s="16"/>
      <c r="AS494" s="16"/>
      <c r="AT494" s="116"/>
      <c r="AU494" s="116"/>
      <c r="AV494" s="116"/>
      <c r="AW494" s="116"/>
      <c r="AX494" s="116"/>
      <c r="AY494" s="116"/>
      <c r="AZ494" s="116"/>
      <c r="BA494" s="116"/>
      <c r="BB494" s="116"/>
      <c r="BC494" s="116"/>
      <c r="BD494" s="116"/>
      <c r="BE494" s="116"/>
      <c r="BF494" s="116"/>
      <c r="BG494" s="116"/>
      <c r="BH494" s="116"/>
      <c r="BI494" s="116"/>
      <c r="BJ494" s="116"/>
      <c r="BK494" s="117"/>
    </row>
    <row r="495" spans="1:63" s="3" customFormat="1">
      <c r="A495" s="1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c r="AA495" s="16"/>
      <c r="AB495" s="16"/>
      <c r="AC495" s="16"/>
      <c r="AD495" s="16"/>
      <c r="AE495" s="16"/>
      <c r="AF495" s="16"/>
      <c r="AG495" s="16"/>
      <c r="AH495" s="16"/>
      <c r="AI495" s="16"/>
      <c r="AJ495" s="16"/>
      <c r="AK495" s="16"/>
      <c r="AL495" s="16"/>
      <c r="AM495" s="16"/>
      <c r="AN495" s="16"/>
      <c r="AO495" s="16"/>
      <c r="AP495" s="16"/>
      <c r="AQ495" s="16"/>
      <c r="AR495" s="16"/>
      <c r="AS495" s="16"/>
      <c r="AT495" s="116"/>
      <c r="AU495" s="116"/>
      <c r="AV495" s="116"/>
      <c r="AW495" s="116"/>
      <c r="AX495" s="116"/>
      <c r="AY495" s="116"/>
      <c r="AZ495" s="116"/>
      <c r="BA495" s="116"/>
      <c r="BB495" s="116"/>
      <c r="BC495" s="116"/>
      <c r="BD495" s="116"/>
      <c r="BE495" s="116"/>
      <c r="BF495" s="116"/>
      <c r="BG495" s="116"/>
      <c r="BH495" s="116"/>
      <c r="BI495" s="116"/>
      <c r="BJ495" s="116"/>
      <c r="BK495" s="117"/>
    </row>
    <row r="496" spans="1:63" s="3" customFormat="1">
      <c r="A496" s="1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c r="AA496" s="16"/>
      <c r="AB496" s="16"/>
      <c r="AC496" s="16"/>
      <c r="AD496" s="16"/>
      <c r="AE496" s="16"/>
      <c r="AF496" s="16"/>
      <c r="AG496" s="16"/>
      <c r="AH496" s="16"/>
      <c r="AI496" s="16"/>
      <c r="AJ496" s="16"/>
      <c r="AK496" s="16"/>
      <c r="AL496" s="16"/>
      <c r="AM496" s="16"/>
      <c r="AN496" s="16"/>
      <c r="AO496" s="16"/>
      <c r="AP496" s="16"/>
      <c r="AQ496" s="16"/>
      <c r="AR496" s="16"/>
      <c r="AS496" s="16"/>
      <c r="AT496" s="116"/>
      <c r="AU496" s="116"/>
      <c r="AV496" s="116"/>
      <c r="AW496" s="116"/>
      <c r="AX496" s="116"/>
      <c r="AY496" s="116"/>
      <c r="AZ496" s="116"/>
      <c r="BA496" s="116"/>
      <c r="BB496" s="116"/>
      <c r="BC496" s="116"/>
      <c r="BD496" s="116"/>
      <c r="BE496" s="116"/>
      <c r="BF496" s="116"/>
      <c r="BG496" s="116"/>
      <c r="BH496" s="116"/>
      <c r="BI496" s="116"/>
      <c r="BJ496" s="116"/>
      <c r="BK496" s="117"/>
    </row>
    <row r="497" spans="1:63" s="3" customFormat="1">
      <c r="A497" s="1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c r="AA497" s="16"/>
      <c r="AB497" s="16"/>
      <c r="AC497" s="16"/>
      <c r="AD497" s="16"/>
      <c r="AE497" s="16"/>
      <c r="AF497" s="16"/>
      <c r="AG497" s="16"/>
      <c r="AH497" s="16"/>
      <c r="AI497" s="16"/>
      <c r="AJ497" s="16"/>
      <c r="AK497" s="16"/>
      <c r="AL497" s="16"/>
      <c r="AM497" s="16"/>
      <c r="AN497" s="16"/>
      <c r="AO497" s="16"/>
      <c r="AP497" s="16"/>
      <c r="AQ497" s="16"/>
      <c r="AR497" s="16"/>
      <c r="AS497" s="16"/>
      <c r="AT497" s="116"/>
      <c r="AU497" s="116"/>
      <c r="AV497" s="116"/>
      <c r="AW497" s="116"/>
      <c r="AX497" s="116"/>
      <c r="AY497" s="116"/>
      <c r="AZ497" s="116"/>
      <c r="BA497" s="116"/>
      <c r="BB497" s="116"/>
      <c r="BC497" s="116"/>
      <c r="BD497" s="116"/>
      <c r="BE497" s="116"/>
      <c r="BF497" s="116"/>
      <c r="BG497" s="116"/>
      <c r="BH497" s="116"/>
      <c r="BI497" s="116"/>
      <c r="BJ497" s="116"/>
      <c r="BK497" s="117"/>
    </row>
    <row r="498" spans="1:63" s="3" customFormat="1">
      <c r="A498" s="1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c r="AA498" s="16"/>
      <c r="AB498" s="16"/>
      <c r="AC498" s="16"/>
      <c r="AD498" s="16"/>
      <c r="AE498" s="16"/>
      <c r="AF498" s="16"/>
      <c r="AG498" s="16"/>
      <c r="AH498" s="16"/>
      <c r="AI498" s="16"/>
      <c r="AJ498" s="16"/>
      <c r="AK498" s="16"/>
      <c r="AL498" s="16"/>
      <c r="AM498" s="16"/>
      <c r="AN498" s="16"/>
      <c r="AO498" s="16"/>
      <c r="AP498" s="16"/>
      <c r="AQ498" s="16"/>
      <c r="AR498" s="16"/>
      <c r="AS498" s="16"/>
      <c r="AT498" s="116"/>
      <c r="AU498" s="116"/>
      <c r="AV498" s="116"/>
      <c r="AW498" s="116"/>
      <c r="AX498" s="116"/>
      <c r="AY498" s="116"/>
      <c r="AZ498" s="116"/>
      <c r="BA498" s="116"/>
      <c r="BB498" s="116"/>
      <c r="BC498" s="116"/>
      <c r="BD498" s="116"/>
      <c r="BE498" s="116"/>
      <c r="BF498" s="116"/>
      <c r="BG498" s="116"/>
      <c r="BH498" s="116"/>
      <c r="BI498" s="116"/>
      <c r="BJ498" s="116"/>
      <c r="BK498" s="117"/>
    </row>
    <row r="499" spans="1:63" s="3" customFormat="1">
      <c r="A499" s="1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c r="AA499" s="16"/>
      <c r="AB499" s="16"/>
      <c r="AC499" s="16"/>
      <c r="AD499" s="16"/>
      <c r="AE499" s="16"/>
      <c r="AF499" s="16"/>
      <c r="AG499" s="16"/>
      <c r="AH499" s="16"/>
      <c r="AI499" s="16"/>
      <c r="AJ499" s="16"/>
      <c r="AK499" s="16"/>
      <c r="AL499" s="16"/>
      <c r="AM499" s="16"/>
      <c r="AN499" s="16"/>
      <c r="AO499" s="16"/>
      <c r="AP499" s="16"/>
      <c r="AQ499" s="16"/>
      <c r="AR499" s="16"/>
      <c r="AS499" s="16"/>
      <c r="AT499" s="116"/>
      <c r="AU499" s="116"/>
      <c r="AV499" s="116"/>
      <c r="AW499" s="116"/>
      <c r="AX499" s="116"/>
      <c r="AY499" s="116"/>
      <c r="AZ499" s="116"/>
      <c r="BA499" s="116"/>
      <c r="BB499" s="116"/>
      <c r="BC499" s="116"/>
      <c r="BD499" s="116"/>
      <c r="BE499" s="116"/>
      <c r="BF499" s="116"/>
      <c r="BG499" s="116"/>
      <c r="BH499" s="116"/>
      <c r="BI499" s="116"/>
      <c r="BJ499" s="116"/>
      <c r="BK499" s="117"/>
    </row>
    <row r="500" spans="1:63" s="3" customFormat="1">
      <c r="A500" s="1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c r="AA500" s="16"/>
      <c r="AB500" s="16"/>
      <c r="AC500" s="16"/>
      <c r="AD500" s="16"/>
      <c r="AE500" s="16"/>
      <c r="AF500" s="16"/>
      <c r="AG500" s="16"/>
      <c r="AH500" s="16"/>
      <c r="AI500" s="16"/>
      <c r="AJ500" s="16"/>
      <c r="AK500" s="16"/>
      <c r="AL500" s="16"/>
      <c r="AM500" s="16"/>
      <c r="AN500" s="16"/>
      <c r="AO500" s="16"/>
      <c r="AP500" s="16"/>
      <c r="AQ500" s="16"/>
      <c r="AR500" s="16"/>
      <c r="AS500" s="16"/>
      <c r="AT500" s="116"/>
      <c r="AU500" s="116"/>
      <c r="AV500" s="116"/>
      <c r="AW500" s="116"/>
      <c r="AX500" s="116"/>
      <c r="AY500" s="116"/>
      <c r="AZ500" s="116"/>
      <c r="BA500" s="116"/>
      <c r="BB500" s="116"/>
      <c r="BC500" s="116"/>
      <c r="BD500" s="116"/>
      <c r="BE500" s="116"/>
      <c r="BF500" s="116"/>
      <c r="BG500" s="116"/>
      <c r="BH500" s="116"/>
      <c r="BI500" s="116"/>
      <c r="BJ500" s="116"/>
      <c r="BK500" s="117"/>
    </row>
    <row r="501" spans="1:63" s="3" customFormat="1">
      <c r="A501" s="1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c r="AA501" s="16"/>
      <c r="AB501" s="16"/>
      <c r="AC501" s="16"/>
      <c r="AD501" s="16"/>
      <c r="AE501" s="16"/>
      <c r="AF501" s="16"/>
      <c r="AG501" s="16"/>
      <c r="AH501" s="16"/>
      <c r="AI501" s="16"/>
      <c r="AJ501" s="16"/>
      <c r="AK501" s="16"/>
      <c r="AL501" s="16"/>
      <c r="AM501" s="16"/>
      <c r="AN501" s="16"/>
      <c r="AO501" s="16"/>
      <c r="AP501" s="16"/>
      <c r="AQ501" s="16"/>
      <c r="AR501" s="16"/>
      <c r="AS501" s="16"/>
      <c r="AT501" s="116"/>
      <c r="AU501" s="116"/>
      <c r="AV501" s="116"/>
      <c r="AW501" s="116"/>
      <c r="AX501" s="116"/>
      <c r="AY501" s="116"/>
      <c r="AZ501" s="116"/>
      <c r="BA501" s="116"/>
      <c r="BB501" s="116"/>
      <c r="BC501" s="116"/>
      <c r="BD501" s="116"/>
      <c r="BE501" s="116"/>
      <c r="BF501" s="116"/>
      <c r="BG501" s="116"/>
      <c r="BH501" s="116"/>
      <c r="BI501" s="116"/>
      <c r="BJ501" s="116"/>
      <c r="BK501" s="117"/>
    </row>
    <row r="502" spans="1:63" s="3" customFormat="1">
      <c r="A502" s="1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c r="AA502" s="16"/>
      <c r="AB502" s="16"/>
      <c r="AC502" s="16"/>
      <c r="AD502" s="16"/>
      <c r="AE502" s="16"/>
      <c r="AF502" s="16"/>
      <c r="AG502" s="16"/>
      <c r="AH502" s="16"/>
      <c r="AI502" s="16"/>
      <c r="AJ502" s="16"/>
      <c r="AK502" s="16"/>
      <c r="AL502" s="16"/>
      <c r="AM502" s="16"/>
      <c r="AN502" s="16"/>
      <c r="AO502" s="16"/>
      <c r="AP502" s="16"/>
      <c r="AQ502" s="16"/>
      <c r="AR502" s="16"/>
      <c r="AS502" s="16"/>
      <c r="AT502" s="116"/>
      <c r="AU502" s="116"/>
      <c r="AV502" s="116"/>
      <c r="AW502" s="116"/>
      <c r="AX502" s="116"/>
      <c r="AY502" s="116"/>
      <c r="AZ502" s="116"/>
      <c r="BA502" s="116"/>
      <c r="BB502" s="116"/>
      <c r="BC502" s="116"/>
      <c r="BD502" s="116"/>
      <c r="BE502" s="116"/>
      <c r="BF502" s="116"/>
      <c r="BG502" s="116"/>
      <c r="BH502" s="116"/>
      <c r="BI502" s="116"/>
      <c r="BJ502" s="116"/>
      <c r="BK502" s="117"/>
    </row>
    <row r="503" spans="1:63" s="3" customFormat="1">
      <c r="A503" s="1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c r="AA503" s="16"/>
      <c r="AB503" s="16"/>
      <c r="AC503" s="16"/>
      <c r="AD503" s="16"/>
      <c r="AE503" s="16"/>
      <c r="AF503" s="16"/>
      <c r="AG503" s="16"/>
      <c r="AH503" s="16"/>
      <c r="AI503" s="16"/>
      <c r="AJ503" s="16"/>
      <c r="AK503" s="16"/>
      <c r="AL503" s="16"/>
      <c r="AM503" s="16"/>
      <c r="AN503" s="16"/>
      <c r="AO503" s="16"/>
      <c r="AP503" s="16"/>
      <c r="AQ503" s="16"/>
      <c r="AR503" s="16"/>
      <c r="AS503" s="16"/>
      <c r="AT503" s="116"/>
      <c r="AU503" s="116"/>
      <c r="AV503" s="116"/>
      <c r="AW503" s="116"/>
      <c r="AX503" s="116"/>
      <c r="AY503" s="116"/>
      <c r="AZ503" s="116"/>
      <c r="BA503" s="116"/>
      <c r="BB503" s="116"/>
      <c r="BC503" s="116"/>
      <c r="BD503" s="116"/>
      <c r="BE503" s="116"/>
      <c r="BF503" s="116"/>
      <c r="BG503" s="116"/>
      <c r="BH503" s="116"/>
      <c r="BI503" s="116"/>
      <c r="BJ503" s="116"/>
      <c r="BK503" s="117"/>
    </row>
    <row r="504" spans="1:63" s="3" customFormat="1">
      <c r="A504" s="1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c r="AA504" s="16"/>
      <c r="AB504" s="16"/>
      <c r="AC504" s="16"/>
      <c r="AD504" s="16"/>
      <c r="AE504" s="16"/>
      <c r="AF504" s="16"/>
      <c r="AG504" s="16"/>
      <c r="AH504" s="16"/>
      <c r="AI504" s="16"/>
      <c r="AJ504" s="16"/>
      <c r="AK504" s="16"/>
      <c r="AL504" s="16"/>
      <c r="AM504" s="16"/>
      <c r="AN504" s="16"/>
      <c r="AO504" s="16"/>
      <c r="AP504" s="16"/>
      <c r="AQ504" s="16"/>
      <c r="AR504" s="16"/>
      <c r="AS504" s="16"/>
      <c r="AT504" s="116"/>
      <c r="AU504" s="116"/>
      <c r="AV504" s="116"/>
      <c r="AW504" s="116"/>
      <c r="AX504" s="116"/>
      <c r="AY504" s="116"/>
      <c r="AZ504" s="116"/>
      <c r="BA504" s="116"/>
      <c r="BB504" s="116"/>
      <c r="BC504" s="116"/>
      <c r="BD504" s="116"/>
      <c r="BE504" s="116"/>
      <c r="BF504" s="116"/>
      <c r="BG504" s="116"/>
      <c r="BH504" s="116"/>
      <c r="BI504" s="116"/>
      <c r="BJ504" s="116"/>
      <c r="BK504" s="117"/>
    </row>
    <row r="505" spans="1:63" s="3" customFormat="1">
      <c r="A505" s="1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c r="AA505" s="16"/>
      <c r="AB505" s="16"/>
      <c r="AC505" s="16"/>
      <c r="AD505" s="16"/>
      <c r="AE505" s="16"/>
      <c r="AF505" s="16"/>
      <c r="AG505" s="16"/>
      <c r="AH505" s="16"/>
      <c r="AI505" s="16"/>
      <c r="AJ505" s="16"/>
      <c r="AK505" s="16"/>
      <c r="AL505" s="16"/>
      <c r="AM505" s="16"/>
      <c r="AN505" s="16"/>
      <c r="AO505" s="16"/>
      <c r="AP505" s="16"/>
      <c r="AQ505" s="16"/>
      <c r="AR505" s="16"/>
      <c r="AS505" s="16"/>
      <c r="AT505" s="116"/>
      <c r="AU505" s="116"/>
      <c r="AV505" s="116"/>
      <c r="AW505" s="116"/>
      <c r="AX505" s="116"/>
      <c r="AY505" s="116"/>
      <c r="AZ505" s="116"/>
      <c r="BA505" s="116"/>
      <c r="BB505" s="116"/>
      <c r="BC505" s="116"/>
      <c r="BD505" s="116"/>
      <c r="BE505" s="116"/>
      <c r="BF505" s="116"/>
      <c r="BG505" s="116"/>
      <c r="BH505" s="116"/>
      <c r="BI505" s="116"/>
      <c r="BJ505" s="116"/>
      <c r="BK505" s="117"/>
    </row>
    <row r="506" spans="1:63" s="3" customFormat="1">
      <c r="A506" s="1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c r="AA506" s="16"/>
      <c r="AB506" s="16"/>
      <c r="AC506" s="16"/>
      <c r="AD506" s="16"/>
      <c r="AE506" s="16"/>
      <c r="AF506" s="16"/>
      <c r="AG506" s="16"/>
      <c r="AH506" s="16"/>
      <c r="AI506" s="16"/>
      <c r="AJ506" s="16"/>
      <c r="AK506" s="16"/>
      <c r="AL506" s="16"/>
      <c r="AM506" s="16"/>
      <c r="AN506" s="16"/>
      <c r="AO506" s="16"/>
      <c r="AP506" s="16"/>
      <c r="AQ506" s="16"/>
      <c r="AR506" s="16"/>
      <c r="AS506" s="16"/>
      <c r="AT506" s="116"/>
      <c r="AU506" s="116"/>
      <c r="AV506" s="116"/>
      <c r="AW506" s="116"/>
      <c r="AX506" s="116"/>
      <c r="AY506" s="116"/>
      <c r="AZ506" s="116"/>
      <c r="BA506" s="116"/>
      <c r="BB506" s="116"/>
      <c r="BC506" s="116"/>
      <c r="BD506" s="116"/>
      <c r="BE506" s="116"/>
      <c r="BF506" s="116"/>
      <c r="BG506" s="116"/>
      <c r="BH506" s="116"/>
      <c r="BI506" s="116"/>
      <c r="BJ506" s="116"/>
      <c r="BK506" s="117"/>
    </row>
    <row r="507" spans="1:63" s="3" customFormat="1">
      <c r="A507" s="1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c r="AA507" s="16"/>
      <c r="AB507" s="16"/>
      <c r="AC507" s="16"/>
      <c r="AD507" s="16"/>
      <c r="AE507" s="16"/>
      <c r="AF507" s="16"/>
      <c r="AG507" s="16"/>
      <c r="AH507" s="16"/>
      <c r="AI507" s="16"/>
      <c r="AJ507" s="16"/>
      <c r="AK507" s="16"/>
      <c r="AL507" s="16"/>
      <c r="AM507" s="16"/>
      <c r="AN507" s="16"/>
      <c r="AO507" s="16"/>
      <c r="AP507" s="16"/>
      <c r="AQ507" s="16"/>
      <c r="AR507" s="16"/>
      <c r="AS507" s="16"/>
      <c r="AT507" s="116"/>
      <c r="AU507" s="116"/>
      <c r="AV507" s="116"/>
      <c r="AW507" s="116"/>
      <c r="AX507" s="116"/>
      <c r="AY507" s="116"/>
      <c r="AZ507" s="116"/>
      <c r="BA507" s="116"/>
      <c r="BB507" s="116"/>
      <c r="BC507" s="116"/>
      <c r="BD507" s="116"/>
      <c r="BE507" s="116"/>
      <c r="BF507" s="116"/>
      <c r="BG507" s="116"/>
      <c r="BH507" s="116"/>
      <c r="BI507" s="116"/>
      <c r="BJ507" s="116"/>
      <c r="BK507" s="117"/>
    </row>
    <row r="508" spans="1:63" s="3" customFormat="1">
      <c r="A508" s="1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c r="AA508" s="16"/>
      <c r="AB508" s="16"/>
      <c r="AC508" s="16"/>
      <c r="AD508" s="16"/>
      <c r="AE508" s="16"/>
      <c r="AF508" s="16"/>
      <c r="AG508" s="16"/>
      <c r="AH508" s="16"/>
      <c r="AI508" s="16"/>
      <c r="AJ508" s="16"/>
      <c r="AK508" s="16"/>
      <c r="AL508" s="16"/>
      <c r="AM508" s="16"/>
      <c r="AN508" s="16"/>
      <c r="AO508" s="16"/>
      <c r="AP508" s="16"/>
      <c r="AQ508" s="16"/>
      <c r="AR508" s="16"/>
      <c r="AS508" s="16"/>
      <c r="AT508" s="116"/>
      <c r="AU508" s="116"/>
      <c r="AV508" s="116"/>
      <c r="AW508" s="116"/>
      <c r="AX508" s="116"/>
      <c r="AY508" s="116"/>
      <c r="AZ508" s="116"/>
      <c r="BA508" s="116"/>
      <c r="BB508" s="116"/>
      <c r="BC508" s="116"/>
      <c r="BD508" s="116"/>
      <c r="BE508" s="116"/>
      <c r="BF508" s="116"/>
      <c r="BG508" s="116"/>
      <c r="BH508" s="116"/>
      <c r="BI508" s="116"/>
      <c r="BJ508" s="116"/>
      <c r="BK508" s="117"/>
    </row>
    <row r="509" spans="1:63" s="3" customFormat="1">
      <c r="A509" s="1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c r="AA509" s="16"/>
      <c r="AB509" s="16"/>
      <c r="AC509" s="16"/>
      <c r="AD509" s="16"/>
      <c r="AE509" s="16"/>
      <c r="AF509" s="16"/>
      <c r="AG509" s="16"/>
      <c r="AH509" s="16"/>
      <c r="AI509" s="16"/>
      <c r="AJ509" s="16"/>
      <c r="AK509" s="16"/>
      <c r="AL509" s="16"/>
      <c r="AM509" s="16"/>
      <c r="AN509" s="16"/>
      <c r="AO509" s="16"/>
      <c r="AP509" s="16"/>
      <c r="AQ509" s="16"/>
      <c r="AR509" s="16"/>
      <c r="AS509" s="16"/>
      <c r="AT509" s="116"/>
      <c r="AU509" s="116"/>
      <c r="AV509" s="116"/>
      <c r="AW509" s="116"/>
      <c r="AX509" s="116"/>
      <c r="AY509" s="116"/>
      <c r="AZ509" s="116"/>
      <c r="BA509" s="116"/>
      <c r="BB509" s="116"/>
      <c r="BC509" s="116"/>
      <c r="BD509" s="116"/>
      <c r="BE509" s="116"/>
      <c r="BF509" s="116"/>
      <c r="BG509" s="116"/>
      <c r="BH509" s="116"/>
      <c r="BI509" s="116"/>
      <c r="BJ509" s="116"/>
      <c r="BK509" s="117"/>
    </row>
    <row r="510" spans="1:63" s="3" customFormat="1">
      <c r="A510" s="1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c r="AA510" s="16"/>
      <c r="AB510" s="16"/>
      <c r="AC510" s="16"/>
      <c r="AD510" s="16"/>
      <c r="AE510" s="16"/>
      <c r="AF510" s="16"/>
      <c r="AG510" s="16"/>
      <c r="AH510" s="16"/>
      <c r="AI510" s="16"/>
      <c r="AJ510" s="16"/>
      <c r="AK510" s="16"/>
      <c r="AL510" s="16"/>
      <c r="AM510" s="16"/>
      <c r="AN510" s="16"/>
      <c r="AO510" s="16"/>
      <c r="AP510" s="16"/>
      <c r="AQ510" s="16"/>
      <c r="AR510" s="16"/>
      <c r="AS510" s="16"/>
      <c r="AT510" s="116"/>
      <c r="AU510" s="116"/>
      <c r="AV510" s="116"/>
      <c r="AW510" s="116"/>
      <c r="AX510" s="116"/>
      <c r="AY510" s="116"/>
      <c r="AZ510" s="116"/>
      <c r="BA510" s="116"/>
      <c r="BB510" s="116"/>
      <c r="BC510" s="116"/>
      <c r="BD510" s="116"/>
      <c r="BE510" s="116"/>
      <c r="BF510" s="116"/>
      <c r="BG510" s="116"/>
      <c r="BH510" s="116"/>
      <c r="BI510" s="116"/>
      <c r="BJ510" s="116"/>
      <c r="BK510" s="117"/>
    </row>
    <row r="511" spans="1:63" s="3" customFormat="1">
      <c r="A511" s="1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c r="AA511" s="16"/>
      <c r="AB511" s="16"/>
      <c r="AC511" s="16"/>
      <c r="AD511" s="16"/>
      <c r="AE511" s="16"/>
      <c r="AF511" s="16"/>
      <c r="AG511" s="16"/>
      <c r="AH511" s="16"/>
      <c r="AI511" s="16"/>
      <c r="AJ511" s="16"/>
      <c r="AK511" s="16"/>
      <c r="AL511" s="16"/>
      <c r="AM511" s="16"/>
      <c r="AN511" s="16"/>
      <c r="AO511" s="16"/>
      <c r="AP511" s="16"/>
      <c r="AQ511" s="16"/>
      <c r="AR511" s="16"/>
      <c r="AS511" s="16"/>
      <c r="AT511" s="116"/>
      <c r="AU511" s="116"/>
      <c r="AV511" s="116"/>
      <c r="AW511" s="116"/>
      <c r="AX511" s="116"/>
      <c r="AY511" s="116"/>
      <c r="AZ511" s="116"/>
      <c r="BA511" s="116"/>
      <c r="BB511" s="116"/>
      <c r="BC511" s="116"/>
      <c r="BD511" s="116"/>
      <c r="BE511" s="116"/>
      <c r="BF511" s="116"/>
      <c r="BG511" s="116"/>
      <c r="BH511" s="116"/>
      <c r="BI511" s="116"/>
      <c r="BJ511" s="116"/>
      <c r="BK511" s="117"/>
    </row>
    <row r="512" spans="1:63" s="3" customFormat="1">
      <c r="A512" s="1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c r="AA512" s="16"/>
      <c r="AB512" s="16"/>
      <c r="AC512" s="16"/>
      <c r="AD512" s="16"/>
      <c r="AE512" s="16"/>
      <c r="AF512" s="16"/>
      <c r="AG512" s="16"/>
      <c r="AH512" s="16"/>
      <c r="AI512" s="16"/>
      <c r="AJ512" s="16"/>
      <c r="AK512" s="16"/>
      <c r="AL512" s="16"/>
      <c r="AM512" s="16"/>
      <c r="AN512" s="16"/>
      <c r="AO512" s="16"/>
      <c r="AP512" s="16"/>
      <c r="AQ512" s="16"/>
      <c r="AR512" s="16"/>
      <c r="AS512" s="16"/>
      <c r="AT512" s="116"/>
      <c r="AU512" s="116"/>
      <c r="AV512" s="116"/>
      <c r="AW512" s="116"/>
      <c r="AX512" s="116"/>
      <c r="AY512" s="116"/>
      <c r="AZ512" s="116"/>
      <c r="BA512" s="116"/>
      <c r="BB512" s="116"/>
      <c r="BC512" s="116"/>
      <c r="BD512" s="116"/>
      <c r="BE512" s="116"/>
      <c r="BF512" s="116"/>
      <c r="BG512" s="116"/>
      <c r="BH512" s="116"/>
      <c r="BI512" s="116"/>
      <c r="BJ512" s="116"/>
      <c r="BK512" s="117"/>
    </row>
    <row r="513" spans="1:63" s="3" customFormat="1">
      <c r="A513" s="1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c r="AD513" s="16"/>
      <c r="AE513" s="16"/>
      <c r="AF513" s="16"/>
      <c r="AG513" s="16"/>
      <c r="AH513" s="16"/>
      <c r="AI513" s="16"/>
      <c r="AJ513" s="16"/>
      <c r="AK513" s="16"/>
      <c r="AL513" s="16"/>
      <c r="AM513" s="16"/>
      <c r="AN513" s="16"/>
      <c r="AO513" s="16"/>
      <c r="AP513" s="16"/>
      <c r="AQ513" s="16"/>
      <c r="AR513" s="16"/>
      <c r="AS513" s="16"/>
      <c r="AT513" s="116"/>
      <c r="AU513" s="116"/>
      <c r="AV513" s="116"/>
      <c r="AW513" s="116"/>
      <c r="AX513" s="116"/>
      <c r="AY513" s="116"/>
      <c r="AZ513" s="116"/>
      <c r="BA513" s="116"/>
      <c r="BB513" s="116"/>
      <c r="BC513" s="116"/>
      <c r="BD513" s="116"/>
      <c r="BE513" s="116"/>
      <c r="BF513" s="116"/>
      <c r="BG513" s="116"/>
      <c r="BH513" s="116"/>
      <c r="BI513" s="116"/>
      <c r="BJ513" s="116"/>
      <c r="BK513" s="117"/>
    </row>
    <row r="514" spans="1:63" s="3" customFormat="1">
      <c r="A514" s="1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c r="AA514" s="16"/>
      <c r="AB514" s="16"/>
      <c r="AC514" s="16"/>
      <c r="AD514" s="16"/>
      <c r="AE514" s="16"/>
      <c r="AF514" s="16"/>
      <c r="AG514" s="16"/>
      <c r="AH514" s="16"/>
      <c r="AI514" s="16"/>
      <c r="AJ514" s="16"/>
      <c r="AK514" s="16"/>
      <c r="AL514" s="16"/>
      <c r="AM514" s="16"/>
      <c r="AN514" s="16"/>
      <c r="AO514" s="16"/>
      <c r="AP514" s="16"/>
      <c r="AQ514" s="16"/>
      <c r="AR514" s="16"/>
      <c r="AS514" s="16"/>
      <c r="AT514" s="116"/>
      <c r="AU514" s="116"/>
      <c r="AV514" s="116"/>
      <c r="AW514" s="116"/>
      <c r="AX514" s="116"/>
      <c r="AY514" s="116"/>
      <c r="AZ514" s="116"/>
      <c r="BA514" s="116"/>
      <c r="BB514" s="116"/>
      <c r="BC514" s="116"/>
      <c r="BD514" s="116"/>
      <c r="BE514" s="116"/>
      <c r="BF514" s="116"/>
      <c r="BG514" s="116"/>
      <c r="BH514" s="116"/>
      <c r="BI514" s="116"/>
      <c r="BJ514" s="116"/>
      <c r="BK514" s="117"/>
    </row>
    <row r="515" spans="1:63" s="3" customFormat="1">
      <c r="A515" s="1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c r="AA515" s="16"/>
      <c r="AB515" s="16"/>
      <c r="AC515" s="16"/>
      <c r="AD515" s="16"/>
      <c r="AE515" s="16"/>
      <c r="AF515" s="16"/>
      <c r="AG515" s="16"/>
      <c r="AH515" s="16"/>
      <c r="AI515" s="16"/>
      <c r="AJ515" s="16"/>
      <c r="AK515" s="16"/>
      <c r="AL515" s="16"/>
      <c r="AM515" s="16"/>
      <c r="AN515" s="16"/>
      <c r="AO515" s="16"/>
      <c r="AP515" s="16"/>
      <c r="AQ515" s="16"/>
      <c r="AR515" s="16"/>
      <c r="AS515" s="16"/>
      <c r="AT515" s="116"/>
      <c r="AU515" s="116"/>
      <c r="AV515" s="116"/>
      <c r="AW515" s="116"/>
      <c r="AX515" s="116"/>
      <c r="AY515" s="116"/>
      <c r="AZ515" s="116"/>
      <c r="BA515" s="116"/>
      <c r="BB515" s="116"/>
      <c r="BC515" s="116"/>
      <c r="BD515" s="116"/>
      <c r="BE515" s="116"/>
      <c r="BF515" s="116"/>
      <c r="BG515" s="116"/>
      <c r="BH515" s="116"/>
      <c r="BI515" s="116"/>
      <c r="BJ515" s="116"/>
      <c r="BK515" s="117"/>
    </row>
    <row r="516" spans="1:63" s="3" customFormat="1">
      <c r="A516" s="1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c r="AA516" s="16"/>
      <c r="AB516" s="16"/>
      <c r="AC516" s="16"/>
      <c r="AD516" s="16"/>
      <c r="AE516" s="16"/>
      <c r="AF516" s="16"/>
      <c r="AG516" s="16"/>
      <c r="AH516" s="16"/>
      <c r="AI516" s="16"/>
      <c r="AJ516" s="16"/>
      <c r="AK516" s="16"/>
      <c r="AL516" s="16"/>
      <c r="AM516" s="16"/>
      <c r="AN516" s="16"/>
      <c r="AO516" s="16"/>
      <c r="AP516" s="16"/>
      <c r="AQ516" s="16"/>
      <c r="AR516" s="16"/>
      <c r="AS516" s="16"/>
      <c r="AT516" s="116"/>
      <c r="AU516" s="116"/>
      <c r="AV516" s="116"/>
      <c r="AW516" s="116"/>
      <c r="AX516" s="116"/>
      <c r="AY516" s="116"/>
      <c r="AZ516" s="116"/>
      <c r="BA516" s="116"/>
      <c r="BB516" s="116"/>
      <c r="BC516" s="116"/>
      <c r="BD516" s="116"/>
      <c r="BE516" s="116"/>
      <c r="BF516" s="116"/>
      <c r="BG516" s="116"/>
      <c r="BH516" s="116"/>
      <c r="BI516" s="116"/>
      <c r="BJ516" s="116"/>
      <c r="BK516" s="117"/>
    </row>
    <row r="517" spans="1:63" s="3" customFormat="1">
      <c r="A517" s="1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c r="AA517" s="16"/>
      <c r="AB517" s="16"/>
      <c r="AC517" s="16"/>
      <c r="AD517" s="16"/>
      <c r="AE517" s="16"/>
      <c r="AF517" s="16"/>
      <c r="AG517" s="16"/>
      <c r="AH517" s="16"/>
      <c r="AI517" s="16"/>
      <c r="AJ517" s="16"/>
      <c r="AK517" s="16"/>
      <c r="AL517" s="16"/>
      <c r="AM517" s="16"/>
      <c r="AN517" s="16"/>
      <c r="AO517" s="16"/>
      <c r="AP517" s="16"/>
      <c r="AQ517" s="16"/>
      <c r="AR517" s="16"/>
      <c r="AS517" s="16"/>
      <c r="AT517" s="116"/>
      <c r="AU517" s="116"/>
      <c r="AV517" s="116"/>
      <c r="AW517" s="116"/>
      <c r="AX517" s="116"/>
      <c r="AY517" s="116"/>
      <c r="AZ517" s="116"/>
      <c r="BA517" s="116"/>
      <c r="BB517" s="116"/>
      <c r="BC517" s="116"/>
      <c r="BD517" s="116"/>
      <c r="BE517" s="116"/>
      <c r="BF517" s="116"/>
      <c r="BG517" s="116"/>
      <c r="BH517" s="116"/>
      <c r="BI517" s="116"/>
      <c r="BJ517" s="116"/>
      <c r="BK517" s="117"/>
    </row>
    <row r="518" spans="1:63" s="3" customFormat="1">
      <c r="A518" s="1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c r="AA518" s="16"/>
      <c r="AB518" s="16"/>
      <c r="AC518" s="16"/>
      <c r="AD518" s="16"/>
      <c r="AE518" s="16"/>
      <c r="AF518" s="16"/>
      <c r="AG518" s="16"/>
      <c r="AH518" s="16"/>
      <c r="AI518" s="16"/>
      <c r="AJ518" s="16"/>
      <c r="AK518" s="16"/>
      <c r="AL518" s="16"/>
      <c r="AM518" s="16"/>
      <c r="AN518" s="16"/>
      <c r="AO518" s="16"/>
      <c r="AP518" s="16"/>
      <c r="AQ518" s="16"/>
      <c r="AR518" s="16"/>
      <c r="AS518" s="16"/>
      <c r="AT518" s="116"/>
      <c r="AU518" s="116"/>
      <c r="AV518" s="116"/>
      <c r="AW518" s="116"/>
      <c r="AX518" s="116"/>
      <c r="AY518" s="116"/>
      <c r="AZ518" s="116"/>
      <c r="BA518" s="116"/>
      <c r="BB518" s="116"/>
      <c r="BC518" s="116"/>
      <c r="BD518" s="116"/>
      <c r="BE518" s="116"/>
      <c r="BF518" s="116"/>
      <c r="BG518" s="116"/>
      <c r="BH518" s="116"/>
      <c r="BI518" s="116"/>
      <c r="BJ518" s="116"/>
      <c r="BK518" s="117"/>
    </row>
    <row r="519" spans="1:63" s="3" customFormat="1">
      <c r="B519" s="36"/>
      <c r="C519" s="36"/>
      <c r="D519" s="36"/>
      <c r="E519" s="36"/>
      <c r="F519" s="36"/>
      <c r="G519" s="36"/>
      <c r="H519" s="36"/>
      <c r="I519" s="36"/>
      <c r="J519" s="36"/>
      <c r="K519" s="36"/>
      <c r="L519" s="36"/>
      <c r="M519" s="36"/>
      <c r="N519" s="36"/>
      <c r="O519" s="36"/>
      <c r="P519" s="36"/>
      <c r="Q519" s="36"/>
      <c r="R519" s="36"/>
      <c r="S519" s="36"/>
      <c r="T519" s="16"/>
      <c r="U519" s="16"/>
      <c r="V519" s="16"/>
      <c r="W519" s="16"/>
      <c r="X519" s="16"/>
      <c r="Y519" s="16"/>
      <c r="Z519" s="16"/>
      <c r="AA519" s="16"/>
      <c r="AB519" s="16"/>
      <c r="AC519" s="16"/>
      <c r="AD519" s="16"/>
      <c r="AE519" s="16"/>
      <c r="AF519" s="16"/>
      <c r="AG519" s="16"/>
      <c r="AH519" s="16"/>
      <c r="AI519" s="16"/>
      <c r="AJ519" s="16"/>
      <c r="AK519" s="16"/>
      <c r="AL519" s="16"/>
      <c r="AM519" s="16"/>
      <c r="AN519" s="16"/>
      <c r="AO519" s="16"/>
      <c r="AP519" s="16"/>
      <c r="AQ519" s="16"/>
      <c r="AR519" s="16"/>
      <c r="AS519" s="16"/>
      <c r="AT519" s="116"/>
      <c r="AU519" s="116"/>
      <c r="AV519" s="116"/>
      <c r="AW519" s="116"/>
      <c r="AX519" s="116"/>
      <c r="AY519" s="116"/>
      <c r="AZ519" s="116"/>
      <c r="BA519" s="116"/>
      <c r="BB519" s="116"/>
      <c r="BC519" s="116"/>
      <c r="BD519" s="116"/>
      <c r="BE519" s="116"/>
      <c r="BF519" s="116"/>
      <c r="BG519" s="116"/>
      <c r="BH519" s="116"/>
      <c r="BI519" s="116"/>
      <c r="BJ519" s="116"/>
      <c r="BK519" s="117"/>
    </row>
    <row r="520" spans="1:63" s="3" customFormat="1">
      <c r="B520" s="36"/>
      <c r="C520" s="36"/>
      <c r="D520" s="36"/>
      <c r="E520" s="36"/>
      <c r="F520" s="36"/>
      <c r="G520" s="36"/>
      <c r="H520" s="36"/>
      <c r="I520" s="36"/>
      <c r="J520" s="36"/>
      <c r="K520" s="36"/>
      <c r="L520" s="36"/>
      <c r="M520" s="36"/>
      <c r="N520" s="36"/>
      <c r="O520" s="36"/>
      <c r="P520" s="36"/>
      <c r="Q520" s="36"/>
      <c r="R520" s="36"/>
      <c r="S520" s="36"/>
      <c r="T520" s="16"/>
      <c r="U520" s="16"/>
      <c r="V520" s="16"/>
      <c r="W520" s="16"/>
      <c r="X520" s="16"/>
      <c r="Y520" s="16"/>
      <c r="Z520" s="16"/>
      <c r="AA520" s="16"/>
      <c r="AB520" s="16"/>
      <c r="AC520" s="16"/>
      <c r="AD520" s="16"/>
      <c r="AE520" s="16"/>
      <c r="AF520" s="16"/>
      <c r="AG520" s="16"/>
      <c r="AH520" s="16"/>
      <c r="AI520" s="16"/>
      <c r="AJ520" s="16"/>
      <c r="AK520" s="16"/>
      <c r="AL520" s="16"/>
      <c r="AM520" s="16"/>
      <c r="AN520" s="16"/>
      <c r="AO520" s="16"/>
      <c r="AP520" s="16"/>
      <c r="AQ520" s="16"/>
      <c r="AR520" s="16"/>
      <c r="AS520" s="16"/>
      <c r="AT520" s="116"/>
      <c r="AU520" s="116"/>
      <c r="AV520" s="116"/>
      <c r="AW520" s="116"/>
      <c r="AX520" s="116"/>
      <c r="AY520" s="116"/>
      <c r="AZ520" s="116"/>
      <c r="BA520" s="116"/>
      <c r="BB520" s="116"/>
      <c r="BC520" s="116"/>
      <c r="BD520" s="116"/>
      <c r="BE520" s="116"/>
      <c r="BF520" s="116"/>
      <c r="BG520" s="116"/>
      <c r="BH520" s="116"/>
      <c r="BI520" s="116"/>
      <c r="BJ520" s="116"/>
      <c r="BK520" s="117"/>
    </row>
    <row r="521" spans="1:63" s="3" customFormat="1">
      <c r="B521" s="36"/>
      <c r="C521" s="36"/>
      <c r="D521" s="36"/>
      <c r="E521" s="36"/>
      <c r="F521" s="36"/>
      <c r="G521" s="36"/>
      <c r="H521" s="36"/>
      <c r="I521" s="36"/>
      <c r="J521" s="36"/>
      <c r="K521" s="36"/>
      <c r="L521" s="36"/>
      <c r="M521" s="36"/>
      <c r="N521" s="36"/>
      <c r="O521" s="36"/>
      <c r="P521" s="36"/>
      <c r="Q521" s="36"/>
      <c r="R521" s="36"/>
      <c r="S521" s="36"/>
      <c r="T521" s="16"/>
      <c r="U521" s="16"/>
      <c r="V521" s="16"/>
      <c r="W521" s="16"/>
      <c r="X521" s="16"/>
      <c r="Y521" s="16"/>
      <c r="Z521" s="16"/>
      <c r="AA521" s="16"/>
      <c r="AB521" s="16"/>
      <c r="AC521" s="16"/>
      <c r="AD521" s="16"/>
      <c r="AE521" s="16"/>
      <c r="AF521" s="16"/>
      <c r="AG521" s="16"/>
      <c r="AH521" s="16"/>
      <c r="AI521" s="16"/>
      <c r="AJ521" s="16"/>
      <c r="AK521" s="16"/>
      <c r="AL521" s="16"/>
      <c r="AM521" s="16"/>
      <c r="AN521" s="16"/>
      <c r="AO521" s="16"/>
      <c r="AP521" s="16"/>
      <c r="AQ521" s="16"/>
      <c r="AR521" s="16"/>
      <c r="AS521" s="16"/>
      <c r="AT521" s="116"/>
      <c r="AU521" s="116"/>
      <c r="AV521" s="116"/>
      <c r="AW521" s="116"/>
      <c r="AX521" s="116"/>
      <c r="AY521" s="116"/>
      <c r="AZ521" s="116"/>
      <c r="BA521" s="116"/>
      <c r="BB521" s="116"/>
      <c r="BC521" s="116"/>
      <c r="BD521" s="116"/>
      <c r="BE521" s="116"/>
      <c r="BF521" s="116"/>
      <c r="BG521" s="116"/>
      <c r="BH521" s="116"/>
      <c r="BI521" s="116"/>
      <c r="BJ521" s="116"/>
      <c r="BK521" s="117"/>
    </row>
    <row r="522" spans="1:63" s="3" customFormat="1">
      <c r="B522" s="36"/>
      <c r="C522" s="36"/>
      <c r="D522" s="36"/>
      <c r="E522" s="36"/>
      <c r="F522" s="36"/>
      <c r="G522" s="36"/>
      <c r="H522" s="36"/>
      <c r="I522" s="36"/>
      <c r="J522" s="36"/>
      <c r="K522" s="36"/>
      <c r="L522" s="36"/>
      <c r="M522" s="36"/>
      <c r="N522" s="36"/>
      <c r="O522" s="36"/>
      <c r="P522" s="36"/>
      <c r="Q522" s="36"/>
      <c r="R522" s="36"/>
      <c r="S522" s="36"/>
      <c r="T522" s="16"/>
      <c r="U522" s="16"/>
      <c r="V522" s="16"/>
      <c r="W522" s="16"/>
      <c r="X522" s="16"/>
      <c r="Y522" s="16"/>
      <c r="Z522" s="16"/>
      <c r="AA522" s="16"/>
      <c r="AB522" s="16"/>
      <c r="AC522" s="16"/>
      <c r="AD522" s="16"/>
      <c r="AE522" s="16"/>
      <c r="AF522" s="16"/>
      <c r="AG522" s="16"/>
      <c r="AH522" s="16"/>
      <c r="AI522" s="16"/>
      <c r="AJ522" s="16"/>
      <c r="AK522" s="16"/>
      <c r="AL522" s="16"/>
      <c r="AM522" s="16"/>
      <c r="AN522" s="16"/>
      <c r="AO522" s="16"/>
      <c r="AP522" s="16"/>
      <c r="AQ522" s="16"/>
      <c r="AR522" s="16"/>
      <c r="AS522" s="16"/>
      <c r="AT522" s="116"/>
      <c r="AU522" s="116"/>
      <c r="AV522" s="116"/>
      <c r="AW522" s="116"/>
      <c r="AX522" s="116"/>
      <c r="AY522" s="116"/>
      <c r="AZ522" s="116"/>
      <c r="BA522" s="116"/>
      <c r="BB522" s="116"/>
      <c r="BC522" s="116"/>
      <c r="BD522" s="116"/>
      <c r="BE522" s="116"/>
      <c r="BF522" s="116"/>
      <c r="BG522" s="116"/>
      <c r="BH522" s="116"/>
      <c r="BI522" s="116"/>
      <c r="BJ522" s="116"/>
      <c r="BK522" s="117"/>
    </row>
    <row r="523" spans="1:63" ht="15" customHeight="1" thickBot="1">
      <c r="C523" s="28"/>
      <c r="D523" s="29"/>
      <c r="E523" s="29"/>
      <c r="F523" s="29"/>
      <c r="G523" s="29"/>
      <c r="H523" s="29"/>
      <c r="I523" s="29"/>
      <c r="J523" s="29"/>
      <c r="K523" s="29"/>
      <c r="L523" s="29"/>
      <c r="M523" s="29"/>
      <c r="N523" s="29"/>
      <c r="O523" s="29"/>
      <c r="P523" s="30"/>
      <c r="W523" s="16"/>
      <c r="X523" s="16"/>
      <c r="Y523" s="16"/>
      <c r="Z523" s="16"/>
      <c r="AA523" s="16"/>
      <c r="AB523" s="16"/>
      <c r="AC523" s="16"/>
      <c r="AD523" s="16"/>
      <c r="AE523" s="16"/>
      <c r="AF523" s="16"/>
      <c r="AG523" s="16"/>
      <c r="AH523" s="16"/>
      <c r="AI523" s="16"/>
      <c r="AJ523" s="16"/>
      <c r="AK523" s="16"/>
      <c r="AL523" s="16"/>
      <c r="AM523" s="16"/>
      <c r="AN523" s="16"/>
      <c r="AO523" s="16"/>
      <c r="AP523" s="16"/>
      <c r="AQ523" s="16"/>
      <c r="AR523" s="16"/>
      <c r="AS523" s="16"/>
      <c r="AT523" s="116"/>
      <c r="AU523" s="116"/>
      <c r="AV523" s="116"/>
      <c r="AW523" s="116"/>
      <c r="AX523" s="116"/>
      <c r="AY523" s="116"/>
      <c r="AZ523" s="116"/>
      <c r="BA523" s="116"/>
      <c r="BB523" s="116"/>
      <c r="BC523" s="116"/>
      <c r="BD523" s="116"/>
      <c r="BE523" s="116"/>
      <c r="BF523" s="116"/>
      <c r="BG523" s="116"/>
      <c r="BH523" s="116"/>
      <c r="BI523" s="116"/>
      <c r="BJ523" s="116"/>
      <c r="BK523" s="117"/>
    </row>
    <row r="524" spans="1:63" ht="20.25" customHeight="1" thickBot="1">
      <c r="C524" s="61"/>
      <c r="D524" s="884" t="s">
        <v>448</v>
      </c>
      <c r="E524" s="738"/>
      <c r="F524" s="739"/>
      <c r="G524" s="539"/>
      <c r="H524" s="539"/>
      <c r="I524" s="539"/>
      <c r="J524" s="740"/>
      <c r="K524" s="740"/>
      <c r="L524" s="740"/>
      <c r="M524" s="740"/>
      <c r="N524" s="740"/>
      <c r="O524" s="740"/>
      <c r="P524" s="49"/>
      <c r="W524" s="16"/>
      <c r="X524" s="16"/>
      <c r="Y524" s="16"/>
      <c r="Z524" s="16"/>
      <c r="AA524" s="16"/>
      <c r="AB524" s="16"/>
      <c r="AC524" s="16"/>
      <c r="AD524" s="16"/>
      <c r="AE524" s="16"/>
      <c r="AF524" s="16"/>
      <c r="AG524" s="16"/>
      <c r="AH524" s="16"/>
      <c r="AI524" s="16"/>
      <c r="AJ524" s="16"/>
      <c r="AK524" s="16"/>
      <c r="AL524" s="16"/>
      <c r="AM524" s="16"/>
      <c r="AN524" s="16"/>
      <c r="AO524" s="16"/>
      <c r="AP524" s="16"/>
      <c r="AQ524" s="16"/>
      <c r="AR524" s="16"/>
      <c r="AS524" s="16"/>
      <c r="AT524" s="116"/>
      <c r="AU524" s="116"/>
      <c r="AV524" s="116"/>
      <c r="AW524" s="116"/>
      <c r="AX524" s="116"/>
      <c r="AY524" s="116"/>
      <c r="AZ524" s="116"/>
      <c r="BA524" s="116"/>
      <c r="BB524" s="116"/>
      <c r="BC524" s="116"/>
      <c r="BD524" s="116"/>
      <c r="BE524" s="116"/>
      <c r="BF524" s="116"/>
      <c r="BG524" s="116"/>
      <c r="BH524" s="116"/>
      <c r="BI524" s="116"/>
      <c r="BJ524" s="116"/>
      <c r="BK524" s="117"/>
    </row>
    <row r="525" spans="1:63" ht="15">
      <c r="C525" s="61"/>
      <c r="D525" s="4"/>
      <c r="E525" s="4"/>
      <c r="F525" s="4"/>
      <c r="G525" s="5"/>
      <c r="H525" s="5"/>
      <c r="I525" s="5"/>
      <c r="J525" s="4"/>
      <c r="K525" s="4"/>
      <c r="L525" s="4"/>
      <c r="M525" s="4"/>
      <c r="N525" s="4"/>
      <c r="O525" s="4"/>
      <c r="P525" s="49"/>
      <c r="W525" s="16"/>
      <c r="X525" s="16"/>
      <c r="Y525" s="16"/>
      <c r="Z525" s="16"/>
      <c r="AA525" s="16"/>
      <c r="AB525" s="16"/>
      <c r="AC525" s="16"/>
      <c r="AD525" s="16"/>
      <c r="AE525" s="16"/>
      <c r="AF525" s="16"/>
      <c r="AG525" s="16"/>
      <c r="AH525" s="16"/>
      <c r="AI525" s="16"/>
      <c r="AJ525" s="16"/>
      <c r="AK525" s="16"/>
      <c r="AL525" s="16"/>
      <c r="AM525" s="16"/>
      <c r="AN525" s="16"/>
      <c r="AO525" s="16"/>
      <c r="AP525" s="16"/>
      <c r="AQ525" s="16"/>
      <c r="AR525" s="16"/>
      <c r="AS525" s="16"/>
      <c r="AT525" s="116"/>
      <c r="AU525" s="116"/>
      <c r="AV525" s="116"/>
      <c r="AW525" s="116"/>
      <c r="AX525" s="116"/>
      <c r="AY525" s="116"/>
      <c r="AZ525" s="116"/>
      <c r="BA525" s="116"/>
      <c r="BB525" s="116"/>
      <c r="BC525" s="116"/>
      <c r="BD525" s="116"/>
      <c r="BE525" s="116"/>
      <c r="BF525" s="116"/>
      <c r="BG525" s="116"/>
      <c r="BH525" s="116"/>
      <c r="BI525" s="116"/>
      <c r="BJ525" s="116"/>
      <c r="BK525" s="117"/>
    </row>
    <row r="526" spans="1:63" ht="19.2">
      <c r="C526" s="61"/>
      <c r="D526" s="885" t="s">
        <v>495</v>
      </c>
      <c r="E526" s="62"/>
      <c r="F526" s="62"/>
      <c r="G526" s="62"/>
      <c r="H526" s="62"/>
      <c r="I526" s="62"/>
      <c r="J526" s="62"/>
      <c r="K526" s="62"/>
      <c r="L526" s="62"/>
      <c r="M526" s="62"/>
      <c r="N526" s="62"/>
      <c r="O526" s="62"/>
      <c r="P526" s="49"/>
      <c r="W526" s="16"/>
      <c r="X526" s="16"/>
      <c r="Y526" s="16"/>
      <c r="Z526" s="16"/>
      <c r="AA526" s="16"/>
      <c r="AB526" s="16"/>
      <c r="AC526" s="16"/>
      <c r="AD526" s="16"/>
      <c r="AE526" s="16"/>
      <c r="AF526" s="16"/>
      <c r="AG526" s="16"/>
      <c r="AH526" s="16"/>
      <c r="AI526" s="16"/>
      <c r="AJ526" s="16"/>
      <c r="AK526" s="16"/>
      <c r="AL526" s="16"/>
      <c r="AM526" s="16"/>
      <c r="AN526" s="16"/>
      <c r="AO526" s="16"/>
      <c r="AP526" s="16"/>
      <c r="AQ526" s="16"/>
      <c r="AR526" s="16"/>
      <c r="AS526" s="16"/>
      <c r="AT526" s="116"/>
      <c r="AU526" s="116"/>
      <c r="AV526" s="116"/>
      <c r="AW526" s="116"/>
      <c r="AX526" s="116"/>
      <c r="AY526" s="116"/>
      <c r="AZ526" s="116"/>
      <c r="BA526" s="116"/>
      <c r="BB526" s="116"/>
      <c r="BC526" s="116"/>
      <c r="BD526" s="116"/>
      <c r="BE526" s="116"/>
      <c r="BF526" s="116"/>
      <c r="BG526" s="116"/>
      <c r="BH526" s="116"/>
      <c r="BI526" s="116"/>
      <c r="BJ526" s="116"/>
      <c r="BK526" s="117"/>
    </row>
    <row r="527" spans="1:63" ht="14.25" customHeight="1">
      <c r="C527" s="61"/>
      <c r="D527" s="63" t="s">
        <v>278</v>
      </c>
      <c r="E527" s="63"/>
      <c r="F527" s="63"/>
      <c r="G527" s="63"/>
      <c r="H527" s="63"/>
      <c r="I527" s="63"/>
      <c r="J527" s="63"/>
      <c r="K527" s="63"/>
      <c r="L527" s="63"/>
      <c r="M527" s="63"/>
      <c r="N527" s="63"/>
      <c r="O527" s="63"/>
      <c r="P527" s="49"/>
      <c r="W527" s="16"/>
      <c r="X527" s="16"/>
      <c r="Y527" s="16"/>
      <c r="Z527" s="16"/>
      <c r="AA527" s="16"/>
      <c r="AB527" s="16"/>
      <c r="AC527" s="16"/>
      <c r="AD527" s="16"/>
      <c r="AE527" s="16"/>
      <c r="AF527" s="16"/>
      <c r="AG527" s="16"/>
      <c r="AH527" s="16"/>
      <c r="AI527" s="16"/>
      <c r="AJ527" s="16"/>
      <c r="AK527" s="16"/>
      <c r="AL527" s="16"/>
      <c r="AM527" s="16"/>
      <c r="AN527" s="16"/>
      <c r="AO527" s="16"/>
      <c r="AP527" s="16"/>
      <c r="AQ527" s="16"/>
      <c r="AR527" s="16"/>
      <c r="AS527" s="16"/>
      <c r="AT527" s="116"/>
      <c r="AU527" s="116"/>
      <c r="AV527" s="116"/>
      <c r="AW527" s="116"/>
      <c r="AX527" s="116"/>
      <c r="AY527" s="116"/>
      <c r="AZ527" s="116"/>
      <c r="BA527" s="116"/>
      <c r="BB527" s="116"/>
      <c r="BC527" s="116"/>
      <c r="BD527" s="116"/>
      <c r="BE527" s="116"/>
      <c r="BF527" s="116"/>
      <c r="BG527" s="116"/>
      <c r="BH527" s="116"/>
      <c r="BI527" s="116"/>
      <c r="BJ527" s="116"/>
      <c r="BK527" s="117"/>
    </row>
    <row r="528" spans="1:63" ht="8.1" customHeight="1">
      <c r="C528" s="61"/>
      <c r="D528" s="5"/>
      <c r="E528" s="18"/>
      <c r="F528" s="18"/>
      <c r="G528" s="5"/>
      <c r="H528" s="5"/>
      <c r="I528" s="5"/>
      <c r="J528" s="18"/>
      <c r="K528" s="18"/>
      <c r="L528" s="18"/>
      <c r="M528" s="18"/>
      <c r="N528" s="18"/>
      <c r="O528" s="18"/>
      <c r="P528" s="49"/>
      <c r="W528" s="16"/>
      <c r="X528" s="16"/>
      <c r="Y528" s="16"/>
      <c r="Z528" s="16"/>
      <c r="AA528" s="16"/>
      <c r="AB528" s="16"/>
      <c r="AC528" s="16"/>
      <c r="AD528" s="16"/>
      <c r="AE528" s="16"/>
      <c r="AF528" s="16"/>
      <c r="AG528" s="16"/>
      <c r="AH528" s="16"/>
      <c r="AI528" s="16"/>
      <c r="AJ528" s="16"/>
      <c r="AK528" s="16"/>
      <c r="AL528" s="16"/>
      <c r="AM528" s="16"/>
      <c r="AN528" s="16"/>
      <c r="AO528" s="16"/>
      <c r="AP528" s="16"/>
      <c r="AQ528" s="16"/>
      <c r="AR528" s="16"/>
      <c r="AS528" s="16"/>
      <c r="AT528" s="116"/>
      <c r="AU528" s="116"/>
      <c r="AV528" s="116"/>
      <c r="AW528" s="116"/>
      <c r="AX528" s="116"/>
      <c r="AY528" s="116"/>
      <c r="AZ528" s="116"/>
      <c r="BA528" s="116"/>
      <c r="BB528" s="116"/>
      <c r="BC528" s="116"/>
      <c r="BD528" s="116"/>
      <c r="BE528" s="116"/>
      <c r="BF528" s="116"/>
      <c r="BG528" s="116"/>
      <c r="BH528" s="116"/>
      <c r="BI528" s="116"/>
      <c r="BJ528" s="116"/>
      <c r="BK528" s="117"/>
    </row>
    <row r="529" spans="3:63" ht="16.8">
      <c r="C529" s="61"/>
      <c r="D529" s="64" t="s">
        <v>54</v>
      </c>
      <c r="E529" s="18"/>
      <c r="F529" s="18"/>
      <c r="G529" s="5"/>
      <c r="H529" s="5"/>
      <c r="I529" s="5"/>
      <c r="J529" s="18"/>
      <c r="K529" s="18"/>
      <c r="L529" s="18"/>
      <c r="M529" s="18"/>
      <c r="N529" s="18"/>
      <c r="O529" s="18"/>
      <c r="P529" s="49"/>
      <c r="W529" s="16"/>
      <c r="X529" s="16"/>
      <c r="Y529" s="16"/>
      <c r="Z529" s="16"/>
      <c r="AA529" s="16"/>
      <c r="AB529" s="16"/>
      <c r="AC529" s="16"/>
      <c r="AD529" s="16"/>
      <c r="AE529" s="16"/>
      <c r="AF529" s="16"/>
      <c r="AG529" s="16"/>
      <c r="AH529" s="16"/>
      <c r="AI529" s="16"/>
      <c r="AJ529" s="16"/>
      <c r="AK529" s="16"/>
      <c r="AL529" s="16"/>
      <c r="AM529" s="16"/>
      <c r="AN529" s="16"/>
      <c r="AO529" s="16"/>
      <c r="AP529" s="16"/>
      <c r="AQ529" s="16"/>
      <c r="AR529" s="16"/>
      <c r="AS529" s="16"/>
      <c r="AT529" s="116"/>
      <c r="AU529" s="116"/>
      <c r="AV529" s="116"/>
      <c r="AW529" s="116"/>
      <c r="AX529" s="116"/>
      <c r="AY529" s="116"/>
      <c r="AZ529" s="116"/>
      <c r="BA529" s="116"/>
      <c r="BB529" s="116"/>
      <c r="BC529" s="116"/>
      <c r="BD529" s="116"/>
      <c r="BE529" s="116"/>
      <c r="BF529" s="116"/>
      <c r="BG529" s="116"/>
      <c r="BH529" s="116"/>
      <c r="BI529" s="116"/>
      <c r="BJ529" s="116"/>
      <c r="BK529" s="117"/>
    </row>
    <row r="530" spans="3:63" ht="12.9" customHeight="1">
      <c r="C530" s="61"/>
      <c r="D530" s="69" t="s">
        <v>424</v>
      </c>
      <c r="E530" s="18"/>
      <c r="F530" s="18"/>
      <c r="G530" s="5"/>
      <c r="H530" s="5"/>
      <c r="I530" s="5"/>
      <c r="J530" s="18"/>
      <c r="K530" s="18"/>
      <c r="L530" s="18"/>
      <c r="M530" s="18"/>
      <c r="N530" s="18"/>
      <c r="O530" s="18"/>
      <c r="P530" s="49"/>
      <c r="W530" s="16"/>
      <c r="X530" s="16"/>
      <c r="Y530" s="16"/>
      <c r="Z530" s="16"/>
      <c r="AA530" s="16"/>
      <c r="AB530" s="16"/>
      <c r="AC530" s="16"/>
      <c r="AD530" s="16"/>
      <c r="AE530" s="16"/>
      <c r="AF530" s="16"/>
      <c r="AG530" s="16"/>
      <c r="AH530" s="16"/>
      <c r="AI530" s="16"/>
      <c r="AJ530" s="16"/>
      <c r="AK530" s="16"/>
      <c r="AL530" s="16"/>
      <c r="AM530" s="16"/>
      <c r="AN530" s="16"/>
      <c r="AO530" s="16"/>
      <c r="AP530" s="16"/>
      <c r="AQ530" s="16"/>
      <c r="AR530" s="16"/>
      <c r="AS530" s="16"/>
      <c r="AT530" s="116"/>
      <c r="AU530" s="116"/>
      <c r="AV530" s="116"/>
      <c r="AW530" s="116"/>
      <c r="AX530" s="116"/>
      <c r="AY530" s="116"/>
      <c r="AZ530" s="116"/>
      <c r="BA530" s="116"/>
      <c r="BB530" s="116"/>
      <c r="BC530" s="116"/>
      <c r="BD530" s="116"/>
      <c r="BE530" s="116"/>
      <c r="BF530" s="116"/>
      <c r="BG530" s="116"/>
      <c r="BH530" s="116"/>
      <c r="BI530" s="116"/>
      <c r="BJ530" s="116"/>
      <c r="BK530" s="117"/>
    </row>
    <row r="531" spans="3:63" ht="12.9" customHeight="1">
      <c r="C531" s="61"/>
      <c r="D531" s="65" t="s">
        <v>55</v>
      </c>
      <c r="E531" s="18"/>
      <c r="F531" s="18"/>
      <c r="G531" s="5"/>
      <c r="H531" s="5"/>
      <c r="I531" s="5"/>
      <c r="J531" s="18"/>
      <c r="K531" s="18"/>
      <c r="L531" s="18"/>
      <c r="M531" s="18"/>
      <c r="N531" s="18"/>
      <c r="O531" s="18"/>
      <c r="P531" s="49"/>
      <c r="W531" s="16"/>
      <c r="X531" s="16"/>
      <c r="Y531" s="16"/>
      <c r="Z531" s="16"/>
      <c r="AA531" s="16"/>
      <c r="AB531" s="16"/>
      <c r="AC531" s="16"/>
      <c r="AD531" s="16"/>
      <c r="AE531" s="16"/>
      <c r="AF531" s="16"/>
      <c r="AG531" s="16"/>
      <c r="AH531" s="16"/>
      <c r="AI531" s="16"/>
      <c r="AJ531" s="16"/>
      <c r="AK531" s="16"/>
      <c r="AL531" s="16"/>
      <c r="AM531" s="16"/>
      <c r="AN531" s="16"/>
      <c r="AO531" s="16"/>
      <c r="AP531" s="16"/>
      <c r="AQ531" s="16"/>
      <c r="AR531" s="16"/>
      <c r="AS531" s="16"/>
      <c r="AT531" s="116"/>
      <c r="AU531" s="116"/>
      <c r="AV531" s="116"/>
      <c r="AW531" s="116"/>
      <c r="AX531" s="116"/>
      <c r="AY531" s="116"/>
      <c r="AZ531" s="116"/>
      <c r="BA531" s="116"/>
      <c r="BB531" s="116"/>
      <c r="BC531" s="116"/>
      <c r="BD531" s="116"/>
      <c r="BE531" s="116"/>
      <c r="BF531" s="116"/>
      <c r="BG531" s="116"/>
      <c r="BH531" s="116"/>
      <c r="BI531" s="116"/>
      <c r="BJ531" s="116"/>
      <c r="BK531" s="117"/>
    </row>
    <row r="532" spans="3:63" ht="12.9" customHeight="1">
      <c r="C532" s="61"/>
      <c r="D532" s="65" t="s">
        <v>57</v>
      </c>
      <c r="E532" s="18"/>
      <c r="F532" s="18"/>
      <c r="G532" s="5"/>
      <c r="H532" s="5"/>
      <c r="I532" s="5"/>
      <c r="J532" s="18"/>
      <c r="K532" s="18"/>
      <c r="L532" s="18"/>
      <c r="M532" s="18"/>
      <c r="N532" s="18"/>
      <c r="O532" s="18"/>
      <c r="P532" s="49"/>
      <c r="W532" s="16"/>
      <c r="X532" s="16"/>
      <c r="Y532" s="16"/>
      <c r="Z532" s="16"/>
      <c r="AA532" s="16"/>
      <c r="AB532" s="16"/>
      <c r="AC532" s="16"/>
      <c r="AD532" s="16"/>
      <c r="AE532" s="16"/>
      <c r="AF532" s="16"/>
      <c r="AG532" s="16"/>
      <c r="AH532" s="16"/>
      <c r="AI532" s="16"/>
      <c r="AJ532" s="16"/>
      <c r="AK532" s="16"/>
      <c r="AL532" s="16"/>
      <c r="AM532" s="16"/>
      <c r="AN532" s="16"/>
      <c r="AO532" s="16"/>
      <c r="AP532" s="16"/>
      <c r="AQ532" s="16"/>
      <c r="AR532" s="16"/>
      <c r="AS532" s="16"/>
      <c r="AT532" s="116"/>
      <c r="AU532" s="116"/>
      <c r="AV532" s="116"/>
      <c r="AW532" s="116"/>
      <c r="AX532" s="116"/>
      <c r="AY532" s="116"/>
      <c r="AZ532" s="116"/>
      <c r="BA532" s="116"/>
      <c r="BB532" s="116"/>
      <c r="BC532" s="116"/>
      <c r="BD532" s="116"/>
      <c r="BE532" s="116"/>
      <c r="BF532" s="116"/>
      <c r="BG532" s="116"/>
      <c r="BH532" s="116"/>
      <c r="BI532" s="116"/>
      <c r="BJ532" s="116"/>
      <c r="BK532" s="117"/>
    </row>
    <row r="533" spans="3:63" ht="12.9" customHeight="1">
      <c r="C533" s="61"/>
      <c r="D533" s="69" t="s">
        <v>58</v>
      </c>
      <c r="E533" s="18"/>
      <c r="F533" s="18"/>
      <c r="G533" s="5"/>
      <c r="H533" s="5"/>
      <c r="I533" s="5"/>
      <c r="J533" s="18"/>
      <c r="K533" s="18"/>
      <c r="L533" s="18"/>
      <c r="M533" s="18"/>
      <c r="N533" s="18"/>
      <c r="O533" s="18"/>
      <c r="P533" s="49"/>
      <c r="W533" s="16"/>
      <c r="X533" s="16"/>
      <c r="Y533" s="16"/>
      <c r="Z533" s="16"/>
      <c r="AA533" s="16"/>
      <c r="AB533" s="16"/>
      <c r="AC533" s="16"/>
      <c r="AD533" s="16"/>
      <c r="AE533" s="16"/>
      <c r="AF533" s="16"/>
      <c r="AG533" s="16"/>
      <c r="AH533" s="16"/>
      <c r="AI533" s="16"/>
      <c r="AJ533" s="16"/>
      <c r="AK533" s="16"/>
      <c r="AL533" s="16"/>
      <c r="AM533" s="16"/>
      <c r="AN533" s="16"/>
      <c r="AO533" s="16"/>
      <c r="AP533" s="16"/>
      <c r="AQ533" s="16"/>
      <c r="AR533" s="16"/>
      <c r="AS533" s="16"/>
      <c r="AT533" s="116"/>
      <c r="AU533" s="116"/>
      <c r="AV533" s="116"/>
      <c r="AW533" s="116"/>
      <c r="AX533" s="116"/>
      <c r="AY533" s="116"/>
      <c r="AZ533" s="116"/>
      <c r="BA533" s="116"/>
      <c r="BB533" s="116"/>
      <c r="BC533" s="116"/>
      <c r="BD533" s="116"/>
      <c r="BE533" s="116"/>
      <c r="BF533" s="116"/>
      <c r="BG533" s="116"/>
      <c r="BH533" s="116"/>
      <c r="BI533" s="116"/>
      <c r="BJ533" s="116"/>
      <c r="BK533" s="117"/>
    </row>
    <row r="534" spans="3:63" ht="12.9" customHeight="1">
      <c r="C534" s="61"/>
      <c r="D534" s="65" t="s">
        <v>56</v>
      </c>
      <c r="E534" s="18"/>
      <c r="F534" s="18"/>
      <c r="G534" s="5"/>
      <c r="H534" s="5"/>
      <c r="I534" s="5"/>
      <c r="J534" s="18"/>
      <c r="K534" s="18"/>
      <c r="L534" s="18"/>
      <c r="M534" s="18"/>
      <c r="N534" s="18"/>
      <c r="O534" s="18"/>
      <c r="P534" s="49"/>
      <c r="W534" s="16"/>
      <c r="X534" s="16"/>
      <c r="Y534" s="16"/>
      <c r="Z534" s="16"/>
      <c r="AA534" s="16"/>
      <c r="AB534" s="16"/>
      <c r="AC534" s="16"/>
      <c r="AD534" s="16"/>
      <c r="AE534" s="16"/>
      <c r="AF534" s="16"/>
      <c r="AG534" s="16"/>
      <c r="AH534" s="16"/>
      <c r="AI534" s="16"/>
      <c r="AJ534" s="16"/>
      <c r="AK534" s="16"/>
      <c r="AL534" s="16"/>
      <c r="AM534" s="16"/>
      <c r="AN534" s="16"/>
      <c r="AO534" s="16"/>
      <c r="AP534" s="16"/>
      <c r="AQ534" s="16"/>
      <c r="AR534" s="16"/>
      <c r="AS534" s="16"/>
      <c r="AT534" s="116"/>
      <c r="AU534" s="116"/>
      <c r="AV534" s="116"/>
      <c r="AW534" s="116"/>
      <c r="AX534" s="116"/>
      <c r="AY534" s="116"/>
      <c r="AZ534" s="116"/>
      <c r="BA534" s="116"/>
      <c r="BB534" s="116"/>
      <c r="BC534" s="116"/>
      <c r="BD534" s="116"/>
      <c r="BE534" s="116"/>
      <c r="BF534" s="116"/>
      <c r="BG534" s="116"/>
      <c r="BH534" s="116"/>
      <c r="BI534" s="116"/>
      <c r="BJ534" s="116"/>
      <c r="BK534" s="117"/>
    </row>
    <row r="535" spans="3:63" ht="12.9" customHeight="1">
      <c r="C535" s="61"/>
      <c r="D535" s="741" t="s">
        <v>274</v>
      </c>
      <c r="E535" s="18"/>
      <c r="F535" s="18"/>
      <c r="G535" s="5"/>
      <c r="H535" s="5"/>
      <c r="I535" s="5"/>
      <c r="J535" s="18"/>
      <c r="K535" s="18"/>
      <c r="L535" s="18"/>
      <c r="M535" s="18"/>
      <c r="N535" s="18"/>
      <c r="O535" s="18"/>
      <c r="P535" s="49"/>
      <c r="W535" s="16"/>
      <c r="X535" s="16"/>
      <c r="Y535" s="16"/>
      <c r="Z535" s="16"/>
      <c r="AA535" s="16"/>
      <c r="AB535" s="16"/>
      <c r="AC535" s="16"/>
      <c r="AD535" s="16"/>
      <c r="AE535" s="16"/>
      <c r="AF535" s="16"/>
      <c r="AG535" s="16"/>
      <c r="AH535" s="16"/>
      <c r="AI535" s="16"/>
      <c r="AJ535" s="16"/>
      <c r="AK535" s="16"/>
      <c r="AL535" s="16"/>
      <c r="AM535" s="16"/>
      <c r="AN535" s="16"/>
      <c r="AO535" s="16"/>
      <c r="AP535" s="16"/>
      <c r="AQ535" s="16"/>
      <c r="AR535" s="16"/>
      <c r="AS535" s="16"/>
      <c r="AT535" s="116"/>
      <c r="AU535" s="116"/>
      <c r="AV535" s="116"/>
      <c r="AW535" s="116"/>
      <c r="AX535" s="116"/>
      <c r="AY535" s="116"/>
      <c r="AZ535" s="116"/>
      <c r="BA535" s="116"/>
      <c r="BB535" s="116"/>
      <c r="BC535" s="116"/>
      <c r="BD535" s="116"/>
      <c r="BE535" s="116"/>
      <c r="BF535" s="116"/>
      <c r="BG535" s="116"/>
      <c r="BH535" s="116"/>
      <c r="BI535" s="116"/>
      <c r="BJ535" s="116"/>
      <c r="BK535" s="117"/>
    </row>
    <row r="536" spans="3:63" ht="12.9" customHeight="1">
      <c r="C536" s="61"/>
      <c r="D536" s="69" t="s">
        <v>425</v>
      </c>
      <c r="E536" s="18"/>
      <c r="F536" s="18"/>
      <c r="G536" s="5"/>
      <c r="H536" s="5"/>
      <c r="I536" s="5"/>
      <c r="J536" s="18"/>
      <c r="K536" s="18"/>
      <c r="L536" s="18"/>
      <c r="M536" s="18"/>
      <c r="N536" s="18"/>
      <c r="O536" s="18"/>
      <c r="P536" s="49"/>
      <c r="W536" s="16"/>
      <c r="X536" s="16"/>
      <c r="Y536" s="16"/>
      <c r="Z536" s="16"/>
      <c r="AA536" s="16"/>
      <c r="AB536" s="16"/>
      <c r="AC536" s="16"/>
      <c r="AD536" s="16"/>
      <c r="AE536" s="16"/>
      <c r="AF536" s="16"/>
      <c r="AG536" s="16"/>
      <c r="AH536" s="16"/>
      <c r="AI536" s="16"/>
      <c r="AJ536" s="16"/>
      <c r="AK536" s="16"/>
      <c r="AL536" s="16"/>
      <c r="AM536" s="16"/>
      <c r="AN536" s="16"/>
      <c r="AO536" s="16"/>
      <c r="AP536" s="16"/>
      <c r="AQ536" s="16"/>
      <c r="AR536" s="16"/>
      <c r="AS536" s="16"/>
      <c r="AT536" s="116"/>
      <c r="AU536" s="116"/>
      <c r="AV536" s="116"/>
      <c r="AW536" s="116"/>
      <c r="AX536" s="116"/>
      <c r="AY536" s="116"/>
      <c r="AZ536" s="116"/>
      <c r="BA536" s="116"/>
      <c r="BB536" s="116"/>
      <c r="BC536" s="116"/>
      <c r="BD536" s="116"/>
      <c r="BE536" s="116"/>
      <c r="BF536" s="116"/>
      <c r="BG536" s="116"/>
      <c r="BH536" s="116"/>
      <c r="BI536" s="116"/>
      <c r="BJ536" s="116"/>
      <c r="BK536" s="117"/>
    </row>
    <row r="537" spans="3:63" ht="12.9" customHeight="1">
      <c r="C537" s="61"/>
      <c r="D537" s="69" t="s">
        <v>418</v>
      </c>
      <c r="E537" s="18"/>
      <c r="F537" s="18"/>
      <c r="G537" s="5"/>
      <c r="H537" s="5"/>
      <c r="I537" s="5"/>
      <c r="J537" s="18"/>
      <c r="K537" s="18"/>
      <c r="L537" s="18"/>
      <c r="M537" s="18"/>
      <c r="N537" s="18"/>
      <c r="O537" s="18"/>
      <c r="P537" s="49"/>
      <c r="W537" s="16"/>
      <c r="X537" s="16"/>
      <c r="Y537" s="16"/>
      <c r="Z537" s="16"/>
      <c r="AA537" s="16"/>
      <c r="AB537" s="16"/>
      <c r="AC537" s="16"/>
      <c r="AD537" s="16"/>
      <c r="AE537" s="16"/>
      <c r="AF537" s="16"/>
      <c r="AG537" s="16"/>
      <c r="AH537" s="16"/>
      <c r="AI537" s="16"/>
      <c r="AJ537" s="16"/>
      <c r="AK537" s="16"/>
      <c r="AL537" s="16"/>
      <c r="AM537" s="16"/>
      <c r="AN537" s="16"/>
      <c r="AO537" s="16"/>
      <c r="AP537" s="16"/>
      <c r="AQ537" s="16"/>
      <c r="AR537" s="16"/>
      <c r="AS537" s="16"/>
      <c r="AT537" s="116"/>
      <c r="AU537" s="116"/>
      <c r="AV537" s="116"/>
      <c r="AW537" s="116"/>
      <c r="AX537" s="116"/>
      <c r="AY537" s="116"/>
      <c r="AZ537" s="116"/>
      <c r="BA537" s="116"/>
      <c r="BB537" s="116"/>
      <c r="BC537" s="116"/>
      <c r="BD537" s="116"/>
      <c r="BE537" s="116"/>
      <c r="BF537" s="116"/>
      <c r="BG537" s="116"/>
      <c r="BH537" s="116"/>
      <c r="BI537" s="116"/>
      <c r="BJ537" s="116"/>
      <c r="BK537" s="117"/>
    </row>
    <row r="538" spans="3:63" ht="8.1" customHeight="1">
      <c r="C538" s="61"/>
      <c r="D538" s="65"/>
      <c r="E538" s="18"/>
      <c r="F538" s="18"/>
      <c r="G538" s="5"/>
      <c r="H538" s="5"/>
      <c r="I538" s="5"/>
      <c r="J538" s="18"/>
      <c r="K538" s="18"/>
      <c r="L538" s="18"/>
      <c r="M538" s="18"/>
      <c r="N538" s="18"/>
      <c r="O538" s="18"/>
      <c r="P538" s="49"/>
      <c r="W538" s="16"/>
      <c r="X538" s="16"/>
      <c r="Y538" s="16"/>
      <c r="Z538" s="16"/>
      <c r="AA538" s="16"/>
      <c r="AB538" s="16"/>
      <c r="AC538" s="16"/>
      <c r="AD538" s="16"/>
      <c r="AE538" s="16"/>
      <c r="AF538" s="16"/>
      <c r="AG538" s="16"/>
      <c r="AH538" s="16"/>
      <c r="AI538" s="16"/>
      <c r="AJ538" s="16"/>
      <c r="AK538" s="16"/>
      <c r="AL538" s="16"/>
      <c r="AM538" s="16"/>
      <c r="AN538" s="16"/>
      <c r="AO538" s="16"/>
      <c r="AP538" s="16"/>
      <c r="AQ538" s="16"/>
      <c r="AR538" s="16"/>
      <c r="AS538" s="16"/>
      <c r="AT538" s="116"/>
      <c r="AU538" s="116"/>
      <c r="AV538" s="116"/>
      <c r="AW538" s="116"/>
      <c r="AX538" s="116"/>
      <c r="AY538" s="116"/>
      <c r="AZ538" s="116"/>
      <c r="BA538" s="116"/>
      <c r="BB538" s="116"/>
      <c r="BC538" s="116"/>
      <c r="BD538" s="116"/>
      <c r="BE538" s="116"/>
      <c r="BF538" s="116"/>
      <c r="BG538" s="116"/>
      <c r="BH538" s="116"/>
      <c r="BI538" s="116"/>
      <c r="BJ538" s="116"/>
      <c r="BK538" s="117"/>
    </row>
    <row r="539" spans="3:63" ht="16.8">
      <c r="C539" s="61"/>
      <c r="D539" s="64" t="s">
        <v>279</v>
      </c>
      <c r="E539" s="18"/>
      <c r="F539" s="18"/>
      <c r="G539" s="5"/>
      <c r="H539" s="5"/>
      <c r="I539" s="5"/>
      <c r="J539" s="18"/>
      <c r="K539" s="18"/>
      <c r="L539" s="18"/>
      <c r="M539" s="18"/>
      <c r="N539" s="18"/>
      <c r="O539" s="18"/>
      <c r="P539" s="49"/>
      <c r="W539" s="16"/>
      <c r="X539" s="16"/>
      <c r="Y539" s="16"/>
      <c r="Z539" s="16"/>
      <c r="AA539" s="16"/>
      <c r="AB539" s="16"/>
      <c r="AC539" s="16"/>
      <c r="AD539" s="16"/>
      <c r="AE539" s="16"/>
      <c r="AF539" s="16"/>
      <c r="AG539" s="16"/>
      <c r="AH539" s="16"/>
      <c r="AI539" s="16"/>
      <c r="AJ539" s="16"/>
      <c r="AK539" s="16"/>
      <c r="AL539" s="16"/>
      <c r="AM539" s="16"/>
      <c r="AN539" s="16"/>
      <c r="AO539" s="16"/>
      <c r="AP539" s="16"/>
      <c r="AQ539" s="16"/>
      <c r="AR539" s="16"/>
      <c r="AS539" s="16"/>
      <c r="AT539" s="116"/>
      <c r="AU539" s="116"/>
      <c r="AV539" s="116"/>
      <c r="AW539" s="116"/>
      <c r="AX539" s="116"/>
      <c r="AY539" s="116"/>
      <c r="AZ539" s="116"/>
      <c r="BA539" s="116"/>
      <c r="BB539" s="116"/>
      <c r="BC539" s="116"/>
      <c r="BD539" s="116"/>
      <c r="BE539" s="116"/>
      <c r="BF539" s="116"/>
      <c r="BG539" s="116"/>
      <c r="BH539" s="116"/>
      <c r="BI539" s="116"/>
      <c r="BJ539" s="116"/>
      <c r="BK539" s="117"/>
    </row>
    <row r="540" spans="3:63" ht="12.9" customHeight="1">
      <c r="C540" s="61"/>
      <c r="D540" s="65" t="s">
        <v>273</v>
      </c>
      <c r="E540" s="18"/>
      <c r="F540" s="18"/>
      <c r="G540" s="5"/>
      <c r="H540" s="5"/>
      <c r="I540" s="5"/>
      <c r="J540" s="18"/>
      <c r="K540" s="18"/>
      <c r="L540" s="18"/>
      <c r="M540" s="18"/>
      <c r="N540" s="18"/>
      <c r="O540" s="18"/>
      <c r="P540" s="49"/>
      <c r="W540" s="16"/>
      <c r="X540" s="16"/>
      <c r="Y540" s="16"/>
      <c r="Z540" s="16"/>
      <c r="AA540" s="16"/>
      <c r="AB540" s="16"/>
      <c r="AC540" s="16"/>
      <c r="AD540" s="16"/>
      <c r="AE540" s="16"/>
      <c r="AF540" s="16"/>
      <c r="AG540" s="16"/>
      <c r="AH540" s="16"/>
      <c r="AI540" s="16"/>
      <c r="AJ540" s="16"/>
      <c r="AK540" s="16"/>
      <c r="AL540" s="16"/>
      <c r="AM540" s="16"/>
      <c r="AN540" s="16"/>
      <c r="AO540" s="16"/>
      <c r="AP540" s="16"/>
      <c r="AQ540" s="16"/>
      <c r="AR540" s="16"/>
      <c r="AS540" s="16"/>
      <c r="AT540" s="116"/>
      <c r="AU540" s="116"/>
      <c r="AV540" s="116"/>
      <c r="AW540" s="116"/>
      <c r="AX540" s="116"/>
      <c r="AY540" s="116"/>
      <c r="AZ540" s="116"/>
      <c r="BA540" s="116"/>
      <c r="BB540" s="116"/>
      <c r="BC540" s="116"/>
      <c r="BD540" s="116"/>
      <c r="BE540" s="116"/>
      <c r="BF540" s="116"/>
      <c r="BG540" s="116"/>
      <c r="BH540" s="116"/>
      <c r="BI540" s="116"/>
      <c r="BJ540" s="116"/>
      <c r="BK540" s="117"/>
    </row>
    <row r="541" spans="3:63" ht="12.9" customHeight="1">
      <c r="C541" s="61"/>
      <c r="D541" s="70" t="s">
        <v>59</v>
      </c>
      <c r="E541" s="18"/>
      <c r="F541" s="18"/>
      <c r="G541" s="5"/>
      <c r="H541" s="5"/>
      <c r="I541" s="5"/>
      <c r="J541" s="18"/>
      <c r="K541" s="18"/>
      <c r="L541" s="18"/>
      <c r="M541" s="18"/>
      <c r="N541" s="18"/>
      <c r="O541" s="18"/>
      <c r="P541" s="49"/>
      <c r="W541" s="16"/>
      <c r="X541" s="16"/>
      <c r="Y541" s="16"/>
      <c r="Z541" s="16"/>
      <c r="AA541" s="16"/>
      <c r="AB541" s="16"/>
      <c r="AC541" s="16"/>
      <c r="AD541" s="16"/>
      <c r="AE541" s="16"/>
      <c r="AF541" s="16"/>
      <c r="AG541" s="16"/>
      <c r="AH541" s="16"/>
      <c r="AI541" s="16"/>
      <c r="AJ541" s="16"/>
      <c r="AK541" s="16"/>
      <c r="AL541" s="16"/>
      <c r="AM541" s="16"/>
      <c r="AN541" s="16"/>
      <c r="AO541" s="16"/>
      <c r="AP541" s="16"/>
      <c r="AQ541" s="16"/>
      <c r="AR541" s="16"/>
      <c r="AS541" s="16"/>
      <c r="AT541" s="116"/>
      <c r="AU541" s="116"/>
      <c r="AV541" s="116"/>
      <c r="AW541" s="116"/>
      <c r="AX541" s="116"/>
      <c r="AY541" s="116"/>
      <c r="AZ541" s="116"/>
      <c r="BA541" s="116"/>
      <c r="BB541" s="116"/>
      <c r="BC541" s="116"/>
      <c r="BD541" s="116"/>
      <c r="BE541" s="116"/>
      <c r="BF541" s="116"/>
      <c r="BG541" s="116"/>
      <c r="BH541" s="116"/>
      <c r="BI541" s="116"/>
      <c r="BJ541" s="116"/>
      <c r="BK541" s="117"/>
    </row>
    <row r="542" spans="3:63" ht="12.9" customHeight="1">
      <c r="C542" s="61"/>
      <c r="D542" s="70" t="s">
        <v>60</v>
      </c>
      <c r="E542" s="18"/>
      <c r="F542" s="18"/>
      <c r="G542" s="5"/>
      <c r="H542" s="5"/>
      <c r="I542" s="5"/>
      <c r="J542" s="18"/>
      <c r="K542" s="18"/>
      <c r="L542" s="18"/>
      <c r="M542" s="18"/>
      <c r="N542" s="18"/>
      <c r="O542" s="18"/>
      <c r="P542" s="49"/>
      <c r="W542" s="16"/>
      <c r="X542" s="16"/>
      <c r="Y542" s="16"/>
      <c r="Z542" s="16"/>
      <c r="AA542" s="16"/>
      <c r="AB542" s="16"/>
      <c r="AC542" s="16"/>
      <c r="AD542" s="16"/>
      <c r="AE542" s="16"/>
      <c r="AF542" s="16"/>
      <c r="AG542" s="16"/>
      <c r="AH542" s="16"/>
      <c r="AI542" s="16"/>
      <c r="AJ542" s="16"/>
      <c r="AK542" s="16"/>
      <c r="AL542" s="16"/>
      <c r="AM542" s="16"/>
      <c r="AN542" s="16"/>
      <c r="AO542" s="16"/>
      <c r="AP542" s="16"/>
      <c r="AQ542" s="16"/>
      <c r="AR542" s="16"/>
      <c r="AS542" s="16"/>
      <c r="AT542" s="116"/>
      <c r="AU542" s="116"/>
      <c r="AV542" s="116"/>
      <c r="AW542" s="116"/>
      <c r="AX542" s="116"/>
      <c r="AY542" s="116"/>
      <c r="AZ542" s="116"/>
      <c r="BA542" s="116"/>
      <c r="BB542" s="116"/>
      <c r="BC542" s="116"/>
      <c r="BD542" s="116"/>
      <c r="BE542" s="116"/>
      <c r="BF542" s="116"/>
      <c r="BG542" s="116"/>
      <c r="BH542" s="116"/>
      <c r="BI542" s="116"/>
      <c r="BJ542" s="116"/>
      <c r="BK542" s="117"/>
    </row>
    <row r="543" spans="3:63" ht="12.9" customHeight="1">
      <c r="C543" s="61"/>
      <c r="D543" s="70" t="s">
        <v>61</v>
      </c>
      <c r="E543" s="18"/>
      <c r="F543" s="18"/>
      <c r="G543" s="5"/>
      <c r="H543" s="5"/>
      <c r="I543" s="5"/>
      <c r="J543" s="18"/>
      <c r="K543" s="18"/>
      <c r="L543" s="18"/>
      <c r="M543" s="18"/>
      <c r="N543" s="18"/>
      <c r="O543" s="18"/>
      <c r="P543" s="49"/>
      <c r="W543" s="16"/>
      <c r="X543" s="16"/>
      <c r="Y543" s="16"/>
      <c r="Z543" s="16"/>
      <c r="AA543" s="16"/>
      <c r="AB543" s="16"/>
      <c r="AC543" s="16"/>
      <c r="AD543" s="16"/>
      <c r="AE543" s="16"/>
      <c r="AF543" s="16"/>
      <c r="AG543" s="16"/>
      <c r="AH543" s="16"/>
      <c r="AI543" s="16"/>
      <c r="AJ543" s="16"/>
      <c r="AK543" s="16"/>
      <c r="AL543" s="16"/>
      <c r="AM543" s="16"/>
      <c r="AN543" s="16"/>
      <c r="AO543" s="16"/>
      <c r="AP543" s="16"/>
      <c r="AQ543" s="16"/>
      <c r="AR543" s="16"/>
      <c r="AS543" s="16"/>
      <c r="AT543" s="116"/>
      <c r="AU543" s="116"/>
      <c r="AV543" s="116"/>
      <c r="AW543" s="116"/>
      <c r="AX543" s="116"/>
      <c r="AY543" s="116"/>
      <c r="AZ543" s="116"/>
      <c r="BA543" s="116"/>
      <c r="BB543" s="116"/>
      <c r="BC543" s="116"/>
      <c r="BD543" s="116"/>
      <c r="BE543" s="116"/>
      <c r="BF543" s="116"/>
      <c r="BG543" s="116"/>
      <c r="BH543" s="116"/>
      <c r="BI543" s="116"/>
      <c r="BJ543" s="116"/>
      <c r="BK543" s="117"/>
    </row>
    <row r="544" spans="3:63" ht="12.9" customHeight="1">
      <c r="C544" s="61"/>
      <c r="D544" s="741" t="s">
        <v>274</v>
      </c>
      <c r="E544" s="18"/>
      <c r="F544" s="18"/>
      <c r="G544" s="5"/>
      <c r="H544" s="5"/>
      <c r="I544" s="5"/>
      <c r="J544" s="18"/>
      <c r="K544" s="18"/>
      <c r="L544" s="18"/>
      <c r="M544" s="18"/>
      <c r="N544" s="18"/>
      <c r="O544" s="18"/>
      <c r="P544" s="49"/>
      <c r="W544" s="16"/>
      <c r="X544" s="16"/>
      <c r="Y544" s="16"/>
      <c r="Z544" s="16"/>
      <c r="AA544" s="16"/>
      <c r="AB544" s="16"/>
      <c r="AC544" s="16"/>
      <c r="AD544" s="16"/>
      <c r="AE544" s="16"/>
      <c r="AF544" s="16"/>
      <c r="AG544" s="16"/>
      <c r="AH544" s="16"/>
      <c r="AI544" s="16"/>
      <c r="AJ544" s="16"/>
      <c r="AK544" s="16"/>
      <c r="AL544" s="16"/>
      <c r="AM544" s="16"/>
      <c r="AN544" s="16"/>
      <c r="AO544" s="16"/>
      <c r="AP544" s="16"/>
      <c r="AQ544" s="16"/>
      <c r="AR544" s="16"/>
      <c r="AS544" s="16"/>
      <c r="AT544" s="116"/>
      <c r="AU544" s="116"/>
      <c r="AV544" s="116"/>
      <c r="AW544" s="116"/>
      <c r="AX544" s="116"/>
      <c r="AY544" s="116"/>
      <c r="AZ544" s="116"/>
      <c r="BA544" s="116"/>
      <c r="BB544" s="116"/>
      <c r="BC544" s="116"/>
      <c r="BD544" s="116"/>
      <c r="BE544" s="116"/>
      <c r="BF544" s="116"/>
      <c r="BG544" s="116"/>
      <c r="BH544" s="116"/>
      <c r="BI544" s="116"/>
      <c r="BJ544" s="116"/>
      <c r="BK544" s="117"/>
    </row>
    <row r="545" spans="2:63" ht="12.9" customHeight="1">
      <c r="C545" s="61"/>
      <c r="D545" s="69" t="s">
        <v>275</v>
      </c>
      <c r="E545" s="18"/>
      <c r="F545" s="18"/>
      <c r="G545" s="5"/>
      <c r="H545" s="5"/>
      <c r="I545" s="5"/>
      <c r="J545" s="18"/>
      <c r="K545" s="18"/>
      <c r="L545" s="18"/>
      <c r="M545" s="18"/>
      <c r="N545" s="18"/>
      <c r="O545" s="18"/>
      <c r="P545" s="49"/>
      <c r="W545" s="16"/>
      <c r="X545" s="16"/>
      <c r="Y545" s="16"/>
      <c r="Z545" s="16"/>
      <c r="AA545" s="16"/>
      <c r="AB545" s="16"/>
      <c r="AC545" s="16"/>
      <c r="AD545" s="16"/>
      <c r="AE545" s="16"/>
      <c r="AF545" s="16"/>
      <c r="AG545" s="16"/>
      <c r="AH545" s="16"/>
      <c r="AI545" s="16"/>
      <c r="AJ545" s="16"/>
      <c r="AK545" s="16"/>
      <c r="AL545" s="16"/>
      <c r="AM545" s="16"/>
      <c r="AN545" s="16"/>
      <c r="AO545" s="16"/>
      <c r="AP545" s="16"/>
      <c r="AQ545" s="16"/>
      <c r="AR545" s="16"/>
      <c r="AS545" s="16"/>
      <c r="AT545" s="116"/>
      <c r="AU545" s="116"/>
      <c r="AV545" s="116"/>
      <c r="AW545" s="116"/>
      <c r="AX545" s="116"/>
      <c r="AY545" s="116"/>
      <c r="AZ545" s="116"/>
      <c r="BA545" s="116"/>
      <c r="BB545" s="116"/>
      <c r="BC545" s="116"/>
      <c r="BD545" s="116"/>
      <c r="BE545" s="116"/>
      <c r="BF545" s="116"/>
      <c r="BG545" s="116"/>
      <c r="BH545" s="116"/>
      <c r="BI545" s="116"/>
      <c r="BJ545" s="116"/>
      <c r="BK545" s="117"/>
    </row>
    <row r="546" spans="2:63" ht="12.9" customHeight="1">
      <c r="C546" s="61"/>
      <c r="D546" s="69" t="s">
        <v>276</v>
      </c>
      <c r="E546" s="18"/>
      <c r="F546" s="18"/>
      <c r="G546" s="5"/>
      <c r="H546" s="5"/>
      <c r="I546" s="5"/>
      <c r="J546" s="18"/>
      <c r="K546" s="18"/>
      <c r="L546" s="18"/>
      <c r="M546" s="18"/>
      <c r="N546" s="18"/>
      <c r="O546" s="18"/>
      <c r="P546" s="49"/>
      <c r="W546" s="16"/>
      <c r="X546" s="16"/>
      <c r="Y546" s="16"/>
      <c r="Z546" s="16"/>
      <c r="AA546" s="16"/>
      <c r="AB546" s="16"/>
      <c r="AC546" s="16"/>
      <c r="AD546" s="16"/>
      <c r="AE546" s="16"/>
      <c r="AF546" s="16"/>
      <c r="AG546" s="16"/>
      <c r="AH546" s="16"/>
      <c r="AI546" s="16"/>
      <c r="AJ546" s="16"/>
      <c r="AK546" s="16"/>
      <c r="AL546" s="16"/>
      <c r="AM546" s="16"/>
      <c r="AN546" s="16"/>
      <c r="AO546" s="16"/>
      <c r="AP546" s="16"/>
      <c r="AQ546" s="16"/>
      <c r="AR546" s="16"/>
      <c r="AS546" s="16"/>
      <c r="AT546" s="116"/>
      <c r="AU546" s="116"/>
      <c r="AV546" s="116"/>
      <c r="AW546" s="116"/>
      <c r="AX546" s="116"/>
      <c r="AY546" s="116"/>
      <c r="AZ546" s="116"/>
      <c r="BA546" s="116"/>
      <c r="BB546" s="116"/>
      <c r="BC546" s="116"/>
      <c r="BD546" s="116"/>
      <c r="BE546" s="116"/>
      <c r="BF546" s="116"/>
      <c r="BG546" s="116"/>
      <c r="BH546" s="116"/>
      <c r="BI546" s="116"/>
      <c r="BJ546" s="116"/>
      <c r="BK546" s="117"/>
    </row>
    <row r="547" spans="2:63" ht="12.9" customHeight="1">
      <c r="C547" s="61"/>
      <c r="D547" s="69" t="s">
        <v>277</v>
      </c>
      <c r="E547" s="18"/>
      <c r="F547" s="18"/>
      <c r="G547" s="5"/>
      <c r="H547" s="5"/>
      <c r="I547" s="5"/>
      <c r="J547" s="18"/>
      <c r="K547" s="18"/>
      <c r="L547" s="18"/>
      <c r="M547" s="18"/>
      <c r="N547" s="18"/>
      <c r="O547" s="18"/>
      <c r="P547" s="49"/>
      <c r="W547" s="16"/>
      <c r="X547" s="16"/>
      <c r="Y547" s="16"/>
      <c r="Z547" s="16"/>
      <c r="AA547" s="16"/>
      <c r="AB547" s="16"/>
      <c r="AC547" s="16"/>
      <c r="AD547" s="16"/>
      <c r="AE547" s="16"/>
      <c r="AF547" s="16"/>
      <c r="AG547" s="16"/>
      <c r="AH547" s="16"/>
      <c r="AI547" s="16"/>
      <c r="AJ547" s="16"/>
      <c r="AK547" s="16"/>
      <c r="AL547" s="16"/>
      <c r="AM547" s="16"/>
      <c r="AN547" s="16"/>
      <c r="AO547" s="16"/>
      <c r="AP547" s="16"/>
      <c r="AQ547" s="16"/>
      <c r="AR547" s="16"/>
      <c r="AS547" s="16"/>
      <c r="AT547" s="116"/>
      <c r="AU547" s="116"/>
      <c r="AV547" s="116"/>
      <c r="AW547" s="116"/>
      <c r="AX547" s="116"/>
      <c r="AY547" s="116"/>
      <c r="AZ547" s="116"/>
      <c r="BA547" s="116"/>
      <c r="BB547" s="116"/>
      <c r="BC547" s="116"/>
      <c r="BD547" s="116"/>
      <c r="BE547" s="116"/>
      <c r="BF547" s="116"/>
      <c r="BG547" s="116"/>
      <c r="BH547" s="116"/>
      <c r="BI547" s="116"/>
      <c r="BJ547" s="116"/>
      <c r="BK547" s="117"/>
    </row>
    <row r="548" spans="2:63" ht="12.9" customHeight="1">
      <c r="C548" s="61"/>
      <c r="D548" s="69"/>
      <c r="E548" s="18"/>
      <c r="F548" s="18"/>
      <c r="G548" s="5"/>
      <c r="H548" s="5"/>
      <c r="I548" s="5"/>
      <c r="J548" s="18"/>
      <c r="K548" s="18"/>
      <c r="L548" s="18"/>
      <c r="M548" s="18"/>
      <c r="N548" s="18"/>
      <c r="O548" s="18"/>
      <c r="P548" s="49"/>
      <c r="W548" s="16"/>
      <c r="X548" s="16"/>
      <c r="Y548" s="16"/>
      <c r="Z548" s="16"/>
      <c r="AA548" s="16"/>
      <c r="AB548" s="16"/>
      <c r="AC548" s="16"/>
      <c r="AD548" s="16"/>
      <c r="AE548" s="16"/>
      <c r="AF548" s="16"/>
      <c r="AG548" s="16"/>
      <c r="AH548" s="16"/>
      <c r="AI548" s="16"/>
      <c r="AJ548" s="16"/>
      <c r="AK548" s="16"/>
      <c r="AL548" s="16"/>
      <c r="AM548" s="16"/>
      <c r="AN548" s="16"/>
      <c r="AO548" s="16"/>
      <c r="AP548" s="16"/>
      <c r="AQ548" s="16"/>
      <c r="AR548" s="16"/>
      <c r="AS548" s="16"/>
      <c r="AT548" s="116"/>
      <c r="AU548" s="116"/>
      <c r="AV548" s="116"/>
      <c r="AW548" s="116"/>
      <c r="AX548" s="116"/>
      <c r="AY548" s="116"/>
      <c r="AZ548" s="116"/>
      <c r="BA548" s="116"/>
      <c r="BB548" s="116"/>
      <c r="BC548" s="116"/>
      <c r="BD548" s="116"/>
      <c r="BE548" s="116"/>
      <c r="BF548" s="116"/>
      <c r="BG548" s="116"/>
      <c r="BH548" s="116"/>
      <c r="BI548" s="116"/>
      <c r="BJ548" s="116"/>
      <c r="BK548" s="117"/>
    </row>
    <row r="549" spans="2:63" ht="12.9" customHeight="1">
      <c r="C549" s="61"/>
      <c r="D549" s="886" t="s">
        <v>529</v>
      </c>
      <c r="E549" s="18"/>
      <c r="F549" s="18"/>
      <c r="G549" s="5"/>
      <c r="H549" s="5"/>
      <c r="I549" s="5"/>
      <c r="J549" s="18"/>
      <c r="K549" s="18"/>
      <c r="L549" s="18"/>
      <c r="M549" s="18"/>
      <c r="N549" s="18"/>
      <c r="O549" s="18"/>
      <c r="P549" s="49"/>
      <c r="W549" s="16"/>
      <c r="X549" s="16"/>
      <c r="Y549" s="16"/>
      <c r="Z549" s="16"/>
      <c r="AA549" s="16"/>
      <c r="AB549" s="16"/>
      <c r="AC549" s="16"/>
      <c r="AD549" s="16"/>
      <c r="AE549" s="16"/>
      <c r="AF549" s="16"/>
      <c r="AG549" s="16"/>
      <c r="AH549" s="16"/>
      <c r="AI549" s="16"/>
      <c r="AJ549" s="16"/>
      <c r="AK549" s="16"/>
      <c r="AL549" s="16"/>
      <c r="AM549" s="16"/>
      <c r="AN549" s="16"/>
      <c r="AO549" s="16"/>
      <c r="AP549" s="16"/>
      <c r="AQ549" s="16"/>
      <c r="AR549" s="16"/>
      <c r="AS549" s="16"/>
      <c r="AT549" s="116"/>
      <c r="AU549" s="116"/>
      <c r="AV549" s="116"/>
      <c r="AW549" s="116"/>
      <c r="AX549" s="116"/>
      <c r="AY549" s="116"/>
      <c r="AZ549" s="116"/>
      <c r="BA549" s="116"/>
      <c r="BB549" s="116"/>
      <c r="BC549" s="116"/>
      <c r="BD549" s="116"/>
      <c r="BE549" s="116"/>
      <c r="BF549" s="116"/>
      <c r="BG549" s="116"/>
      <c r="BH549" s="116"/>
      <c r="BI549" s="116"/>
      <c r="BJ549" s="116"/>
      <c r="BK549" s="117"/>
    </row>
    <row r="550" spans="2:63" ht="12.9" customHeight="1">
      <c r="C550" s="61"/>
      <c r="D550" s="69" t="s">
        <v>514</v>
      </c>
      <c r="E550" s="18"/>
      <c r="F550" s="18"/>
      <c r="G550" s="5"/>
      <c r="H550" s="5"/>
      <c r="I550" s="5"/>
      <c r="J550" s="18"/>
      <c r="K550" s="18"/>
      <c r="L550" s="18"/>
      <c r="M550" s="18"/>
      <c r="N550" s="18"/>
      <c r="O550" s="18"/>
      <c r="P550" s="49"/>
      <c r="W550" s="16"/>
      <c r="X550" s="16"/>
      <c r="Y550" s="16"/>
      <c r="Z550" s="16"/>
      <c r="AA550" s="16"/>
      <c r="AB550" s="16"/>
      <c r="AC550" s="16"/>
      <c r="AD550" s="16"/>
      <c r="AE550" s="16"/>
      <c r="AF550" s="16"/>
      <c r="AG550" s="16"/>
      <c r="AH550" s="16"/>
      <c r="AI550" s="16"/>
      <c r="AJ550" s="16"/>
      <c r="AK550" s="16"/>
      <c r="AL550" s="16"/>
      <c r="AM550" s="16"/>
      <c r="AN550" s="16"/>
      <c r="AO550" s="16"/>
      <c r="AP550" s="16"/>
      <c r="AQ550" s="16"/>
      <c r="AR550" s="16"/>
      <c r="AS550" s="16"/>
      <c r="AT550" s="116"/>
      <c r="AU550" s="116"/>
      <c r="AV550" s="116"/>
      <c r="AW550" s="116"/>
      <c r="AX550" s="116"/>
      <c r="AY550" s="116"/>
      <c r="AZ550" s="116"/>
      <c r="BA550" s="116"/>
      <c r="BB550" s="116"/>
      <c r="BC550" s="116"/>
      <c r="BD550" s="116"/>
      <c r="BE550" s="116"/>
      <c r="BF550" s="116"/>
      <c r="BG550" s="116"/>
      <c r="BH550" s="116"/>
      <c r="BI550" s="116"/>
      <c r="BJ550" s="116"/>
      <c r="BK550" s="117"/>
    </row>
    <row r="551" spans="2:63" ht="19.2">
      <c r="C551" s="57"/>
      <c r="D551" s="66"/>
      <c r="E551" s="67"/>
      <c r="F551" s="68"/>
      <c r="G551" s="58"/>
      <c r="H551" s="67"/>
      <c r="I551" s="67"/>
      <c r="J551" s="67"/>
      <c r="K551" s="67"/>
      <c r="L551" s="67"/>
      <c r="M551" s="67"/>
      <c r="N551" s="67"/>
      <c r="O551" s="67"/>
      <c r="P551" s="60"/>
      <c r="W551" s="16"/>
      <c r="X551" s="16"/>
      <c r="Y551" s="16"/>
      <c r="Z551" s="16"/>
      <c r="AA551" s="16"/>
      <c r="AB551" s="16"/>
      <c r="AC551" s="16"/>
      <c r="AD551" s="16"/>
      <c r="AE551" s="16"/>
      <c r="AF551" s="16"/>
      <c r="AG551" s="16"/>
      <c r="AH551" s="16"/>
      <c r="AI551" s="16"/>
      <c r="AJ551" s="16"/>
      <c r="AK551" s="16"/>
      <c r="AL551" s="16"/>
      <c r="AM551" s="16"/>
      <c r="AN551" s="16"/>
      <c r="AO551" s="16"/>
      <c r="AP551" s="16"/>
      <c r="AQ551" s="16"/>
      <c r="AR551" s="16"/>
      <c r="AS551" s="16"/>
      <c r="AT551" s="116"/>
      <c r="AU551" s="116"/>
      <c r="AV551" s="116"/>
      <c r="AW551" s="116"/>
      <c r="AX551" s="116"/>
      <c r="AY551" s="116"/>
      <c r="AZ551" s="116"/>
      <c r="BA551" s="116"/>
      <c r="BB551" s="116"/>
      <c r="BC551" s="116"/>
      <c r="BD551" s="116"/>
      <c r="BE551" s="116"/>
      <c r="BF551" s="116"/>
      <c r="BG551" s="116"/>
      <c r="BH551" s="116"/>
      <c r="BI551" s="116"/>
      <c r="BJ551" s="116"/>
      <c r="BK551" s="117"/>
    </row>
    <row r="552" spans="2:63" s="3" customFormat="1" ht="15">
      <c r="B552" s="36"/>
      <c r="C552" s="16"/>
      <c r="D552" s="133"/>
      <c r="E552" s="142"/>
      <c r="F552" s="144"/>
      <c r="G552" s="16"/>
      <c r="H552" s="142"/>
      <c r="I552" s="142"/>
      <c r="J552" s="142"/>
      <c r="K552" s="142"/>
      <c r="L552" s="142"/>
      <c r="M552" s="142"/>
      <c r="N552" s="142"/>
      <c r="O552" s="142"/>
      <c r="P552" s="16"/>
      <c r="Q552" s="16"/>
      <c r="R552" s="16"/>
      <c r="S552" s="36"/>
      <c r="T552" s="16"/>
      <c r="U552" s="16"/>
      <c r="V552" s="16"/>
      <c r="W552" s="16"/>
      <c r="X552" s="16"/>
      <c r="Y552" s="16"/>
      <c r="Z552" s="16"/>
      <c r="AA552" s="16"/>
      <c r="AB552" s="16"/>
      <c r="AC552" s="16"/>
      <c r="AD552" s="16"/>
      <c r="AE552" s="16"/>
      <c r="AF552" s="16"/>
      <c r="AG552" s="16"/>
      <c r="AH552" s="16"/>
      <c r="AI552" s="16"/>
      <c r="AJ552" s="16"/>
      <c r="AK552" s="16"/>
      <c r="AL552" s="16"/>
      <c r="AM552" s="16"/>
      <c r="AN552" s="16"/>
      <c r="AO552" s="16"/>
      <c r="AP552" s="16"/>
      <c r="AQ552" s="16"/>
      <c r="AR552" s="16"/>
      <c r="AS552" s="16"/>
      <c r="AT552" s="116"/>
      <c r="AU552" s="116"/>
      <c r="AV552" s="116"/>
      <c r="AW552" s="116"/>
      <c r="AX552" s="116"/>
      <c r="AY552" s="116"/>
      <c r="AZ552" s="116"/>
      <c r="BA552" s="116"/>
      <c r="BB552" s="116"/>
      <c r="BC552" s="116"/>
      <c r="BD552" s="116"/>
      <c r="BE552" s="116"/>
      <c r="BF552" s="116"/>
      <c r="BG552" s="116"/>
      <c r="BH552" s="116"/>
      <c r="BI552" s="116"/>
      <c r="BJ552" s="116"/>
      <c r="BK552" s="117"/>
    </row>
    <row r="553" spans="2:63" s="3" customFormat="1" ht="15">
      <c r="B553" s="36"/>
      <c r="C553" s="16"/>
      <c r="D553" s="133"/>
      <c r="E553" s="142"/>
      <c r="F553" s="144"/>
      <c r="G553" s="16"/>
      <c r="H553" s="142"/>
      <c r="I553" s="142"/>
      <c r="J553" s="142"/>
      <c r="K553" s="142"/>
      <c r="L553" s="142"/>
      <c r="M553" s="142"/>
      <c r="N553" s="142"/>
      <c r="O553" s="142"/>
      <c r="P553" s="16"/>
      <c r="Q553" s="16"/>
      <c r="R553" s="16"/>
      <c r="S553" s="36"/>
      <c r="T553" s="16"/>
      <c r="U553" s="16"/>
      <c r="V553" s="16"/>
      <c r="W553" s="16"/>
      <c r="X553" s="16"/>
      <c r="Y553" s="16"/>
      <c r="Z553" s="16"/>
      <c r="AA553" s="16"/>
      <c r="AB553" s="16"/>
      <c r="AC553" s="16"/>
      <c r="AD553" s="16"/>
      <c r="AE553" s="16"/>
      <c r="AF553" s="16"/>
      <c r="AG553" s="16"/>
      <c r="AH553" s="16"/>
      <c r="AI553" s="16"/>
      <c r="AJ553" s="16"/>
      <c r="AK553" s="16"/>
      <c r="AL553" s="16"/>
      <c r="AM553" s="16"/>
      <c r="AN553" s="16"/>
      <c r="AO553" s="16"/>
      <c r="AP553" s="16"/>
      <c r="AQ553" s="16"/>
      <c r="AR553" s="16"/>
      <c r="AS553" s="16"/>
      <c r="AT553" s="116"/>
      <c r="AU553" s="116"/>
      <c r="AV553" s="116"/>
      <c r="AW553" s="116"/>
      <c r="AX553" s="116"/>
      <c r="AY553" s="116"/>
      <c r="AZ553" s="116"/>
      <c r="BA553" s="116"/>
      <c r="BB553" s="116"/>
      <c r="BC553" s="116"/>
      <c r="BD553" s="116"/>
      <c r="BE553" s="116"/>
      <c r="BF553" s="116"/>
      <c r="BG553" s="116"/>
      <c r="BH553" s="116"/>
      <c r="BI553" s="116"/>
      <c r="BJ553" s="116"/>
      <c r="BK553" s="117"/>
    </row>
    <row r="554" spans="2:63" s="3" customFormat="1" ht="15">
      <c r="B554" s="36"/>
      <c r="C554" s="16"/>
      <c r="D554" s="133"/>
      <c r="E554" s="142"/>
      <c r="F554" s="144"/>
      <c r="G554" s="16"/>
      <c r="H554" s="142"/>
      <c r="I554" s="142"/>
      <c r="J554" s="142"/>
      <c r="K554" s="142"/>
      <c r="L554" s="142"/>
      <c r="M554" s="142"/>
      <c r="N554" s="142"/>
      <c r="O554" s="142"/>
      <c r="P554" s="16"/>
      <c r="Q554" s="16"/>
      <c r="R554" s="16"/>
      <c r="S554" s="36"/>
      <c r="T554" s="16"/>
      <c r="U554" s="16"/>
      <c r="V554" s="16"/>
      <c r="W554" s="16"/>
      <c r="X554" s="16"/>
      <c r="Y554" s="16"/>
      <c r="Z554" s="16"/>
      <c r="AA554" s="16"/>
      <c r="AB554" s="16"/>
      <c r="AC554" s="16"/>
      <c r="AD554" s="16"/>
      <c r="AE554" s="16"/>
      <c r="AF554" s="16"/>
      <c r="AG554" s="16"/>
      <c r="AH554" s="16"/>
      <c r="AI554" s="16"/>
      <c r="AJ554" s="16"/>
      <c r="AK554" s="16"/>
      <c r="AL554" s="16"/>
      <c r="AM554" s="16"/>
      <c r="AN554" s="16"/>
      <c r="AO554" s="16"/>
      <c r="AP554" s="16"/>
      <c r="AQ554" s="16"/>
      <c r="AR554" s="16"/>
      <c r="AS554" s="16"/>
      <c r="AT554" s="116"/>
      <c r="AU554" s="116"/>
      <c r="AV554" s="116"/>
      <c r="AW554" s="116"/>
      <c r="AX554" s="116"/>
      <c r="AY554" s="116"/>
      <c r="AZ554" s="116"/>
      <c r="BA554" s="116"/>
      <c r="BB554" s="116"/>
      <c r="BC554" s="116"/>
      <c r="BD554" s="116"/>
      <c r="BE554" s="116"/>
      <c r="BF554" s="116"/>
      <c r="BG554" s="116"/>
      <c r="BH554" s="116"/>
      <c r="BI554" s="116"/>
      <c r="BJ554" s="116"/>
      <c r="BK554" s="117"/>
    </row>
    <row r="555" spans="2:63" s="3" customFormat="1" ht="15">
      <c r="B555" s="36"/>
      <c r="C555" s="16"/>
      <c r="D555" s="133"/>
      <c r="E555" s="142"/>
      <c r="F555" s="144"/>
      <c r="G555" s="16"/>
      <c r="H555" s="142"/>
      <c r="I555" s="142"/>
      <c r="J555" s="142"/>
      <c r="K555" s="142"/>
      <c r="L555" s="142"/>
      <c r="M555" s="142"/>
      <c r="N555" s="142"/>
      <c r="O555" s="142"/>
      <c r="P555" s="16"/>
      <c r="Q555" s="16"/>
      <c r="R555" s="16"/>
      <c r="S555" s="36"/>
      <c r="T555" s="16"/>
      <c r="U555" s="16"/>
      <c r="V555" s="16"/>
      <c r="W555" s="16"/>
      <c r="X555" s="16"/>
      <c r="Y555" s="16"/>
      <c r="Z555" s="16"/>
      <c r="AA555" s="16"/>
      <c r="AB555" s="16"/>
      <c r="AC555" s="16"/>
      <c r="AD555" s="16"/>
      <c r="AE555" s="16"/>
      <c r="AF555" s="16"/>
      <c r="AG555" s="16"/>
      <c r="AH555" s="16"/>
      <c r="AI555" s="16"/>
      <c r="AJ555" s="16"/>
      <c r="AK555" s="16"/>
      <c r="AL555" s="16"/>
      <c r="AM555" s="16"/>
      <c r="AN555" s="16"/>
      <c r="AO555" s="16"/>
      <c r="AP555" s="16"/>
      <c r="AQ555" s="16"/>
      <c r="AR555" s="16"/>
      <c r="AS555" s="16"/>
      <c r="AT555" s="116"/>
      <c r="AU555" s="116"/>
      <c r="AV555" s="116"/>
      <c r="AW555" s="116"/>
      <c r="AX555" s="116"/>
      <c r="AY555" s="116"/>
      <c r="AZ555" s="116"/>
      <c r="BA555" s="116"/>
      <c r="BB555" s="116"/>
      <c r="BC555" s="116"/>
      <c r="BD555" s="116"/>
      <c r="BE555" s="116"/>
      <c r="BF555" s="116"/>
      <c r="BG555" s="116"/>
      <c r="BH555" s="116"/>
      <c r="BI555" s="116"/>
      <c r="BJ555" s="116"/>
      <c r="BK555" s="117"/>
    </row>
    <row r="556" spans="2:63" s="3" customFormat="1">
      <c r="B556" s="36"/>
      <c r="C556" s="16"/>
      <c r="D556" s="141"/>
      <c r="E556" s="150"/>
      <c r="F556" s="150"/>
      <c r="G556" s="150"/>
      <c r="H556" s="150"/>
      <c r="I556" s="150"/>
      <c r="J556" s="150"/>
      <c r="K556" s="150"/>
      <c r="L556" s="150"/>
      <c r="M556" s="150"/>
      <c r="N556" s="150"/>
      <c r="O556" s="150"/>
      <c r="P556" s="16"/>
      <c r="Q556" s="16"/>
      <c r="R556" s="16"/>
      <c r="S556" s="36"/>
      <c r="T556" s="16"/>
      <c r="U556" s="16"/>
      <c r="V556" s="16"/>
      <c r="W556" s="16"/>
      <c r="X556" s="16"/>
      <c r="Y556" s="16"/>
      <c r="Z556" s="16"/>
      <c r="AA556" s="16"/>
      <c r="AB556" s="16"/>
      <c r="AC556" s="16"/>
      <c r="AD556" s="16"/>
      <c r="AE556" s="16"/>
      <c r="AF556" s="16"/>
      <c r="AG556" s="16"/>
      <c r="AH556" s="16"/>
      <c r="AI556" s="16"/>
      <c r="AJ556" s="16"/>
      <c r="AK556" s="16"/>
      <c r="AL556" s="16"/>
      <c r="AM556" s="16"/>
      <c r="AN556" s="16"/>
      <c r="AO556" s="16"/>
      <c r="AP556" s="16"/>
      <c r="AQ556" s="16"/>
      <c r="AR556" s="16"/>
      <c r="AS556" s="16"/>
      <c r="AT556" s="116"/>
      <c r="AU556" s="116"/>
      <c r="AV556" s="116"/>
      <c r="AW556" s="116"/>
      <c r="AX556" s="116"/>
      <c r="AY556" s="116"/>
      <c r="AZ556" s="116"/>
      <c r="BA556" s="116"/>
      <c r="BB556" s="116"/>
      <c r="BC556" s="116"/>
      <c r="BD556" s="116"/>
      <c r="BE556" s="116"/>
      <c r="BF556" s="116"/>
      <c r="BG556" s="116"/>
      <c r="BH556" s="116"/>
      <c r="BI556" s="116"/>
      <c r="BJ556" s="116"/>
      <c r="BK556" s="117"/>
    </row>
    <row r="557" spans="2:63" s="3" customFormat="1">
      <c r="B557" s="36"/>
      <c r="C557" s="16"/>
      <c r="D557" s="141"/>
      <c r="E557" s="141"/>
      <c r="F557" s="141"/>
      <c r="G557" s="141"/>
      <c r="H557" s="141"/>
      <c r="I557" s="141"/>
      <c r="J557" s="141"/>
      <c r="K557" s="141"/>
      <c r="L557" s="141"/>
      <c r="M557" s="141"/>
      <c r="N557" s="141"/>
      <c r="O557" s="141"/>
      <c r="P557" s="16"/>
      <c r="Q557" s="16"/>
      <c r="R557" s="16"/>
      <c r="S557" s="36"/>
      <c r="T557" s="16"/>
      <c r="U557" s="16"/>
      <c r="V557" s="16"/>
      <c r="W557" s="16"/>
      <c r="X557" s="16"/>
      <c r="Y557" s="16"/>
      <c r="Z557" s="16"/>
      <c r="AA557" s="16"/>
      <c r="AB557" s="16"/>
      <c r="AC557" s="16"/>
      <c r="AD557" s="16"/>
      <c r="AE557" s="16"/>
      <c r="AF557" s="16"/>
      <c r="AG557" s="16"/>
      <c r="AH557" s="16"/>
      <c r="AI557" s="16"/>
      <c r="AJ557" s="16"/>
      <c r="AK557" s="16"/>
      <c r="AL557" s="16"/>
      <c r="AM557" s="16"/>
      <c r="AN557" s="16"/>
      <c r="AO557" s="16"/>
      <c r="AP557" s="16"/>
      <c r="AQ557" s="16"/>
      <c r="AR557" s="16"/>
      <c r="AS557" s="16"/>
      <c r="AT557" s="116"/>
      <c r="AU557" s="116"/>
      <c r="AV557" s="116"/>
      <c r="AW557" s="116"/>
      <c r="AX557" s="116"/>
      <c r="AY557" s="116"/>
      <c r="AZ557" s="116"/>
      <c r="BA557" s="116"/>
      <c r="BB557" s="116"/>
      <c r="BC557" s="116"/>
      <c r="BD557" s="116"/>
      <c r="BE557" s="116"/>
      <c r="BF557" s="116"/>
      <c r="BG557" s="116"/>
      <c r="BH557" s="116"/>
      <c r="BI557" s="116"/>
      <c r="BJ557" s="116"/>
      <c r="BK557" s="117"/>
    </row>
    <row r="558" spans="2:63" s="3" customFormat="1">
      <c r="B558" s="36"/>
      <c r="C558" s="16"/>
      <c r="D558" s="16"/>
      <c r="E558" s="16"/>
      <c r="F558" s="16"/>
      <c r="G558" s="16"/>
      <c r="H558" s="16"/>
      <c r="I558" s="16"/>
      <c r="J558" s="16"/>
      <c r="K558" s="16"/>
      <c r="L558" s="16"/>
      <c r="M558" s="16"/>
      <c r="N558" s="16"/>
      <c r="O558" s="16"/>
      <c r="P558" s="16"/>
      <c r="Q558" s="16"/>
      <c r="R558" s="16"/>
      <c r="S558" s="36"/>
      <c r="T558" s="16"/>
      <c r="U558" s="16"/>
      <c r="V558" s="16"/>
      <c r="W558" s="16"/>
      <c r="X558" s="16"/>
      <c r="Y558" s="16"/>
      <c r="Z558" s="16"/>
      <c r="AA558" s="16"/>
      <c r="AB558" s="16"/>
      <c r="AC558" s="16"/>
      <c r="AD558" s="16"/>
      <c r="AE558" s="16"/>
      <c r="AF558" s="16"/>
      <c r="AG558" s="16"/>
      <c r="AH558" s="16"/>
      <c r="AI558" s="16"/>
      <c r="AJ558" s="16"/>
      <c r="AK558" s="16"/>
      <c r="AL558" s="16"/>
      <c r="AM558" s="16"/>
      <c r="AN558" s="16"/>
      <c r="AO558" s="16"/>
      <c r="AP558" s="16"/>
      <c r="AQ558" s="16"/>
      <c r="AR558" s="16"/>
      <c r="AS558" s="16"/>
      <c r="AT558" s="116"/>
      <c r="AU558" s="116"/>
      <c r="AV558" s="116"/>
      <c r="AW558" s="116"/>
      <c r="AX558" s="116"/>
      <c r="AY558" s="116"/>
      <c r="AZ558" s="116"/>
      <c r="BA558" s="116"/>
      <c r="BB558" s="116"/>
      <c r="BC558" s="116"/>
      <c r="BD558" s="116"/>
      <c r="BE558" s="116"/>
      <c r="BF558" s="116"/>
      <c r="BG558" s="116"/>
      <c r="BH558" s="116"/>
      <c r="BI558" s="116"/>
      <c r="BJ558" s="116"/>
      <c r="BK558" s="117"/>
    </row>
    <row r="559" spans="2:63" s="3" customFormat="1">
      <c r="B559" s="36"/>
      <c r="C559" s="16"/>
      <c r="D559" s="16"/>
      <c r="E559" s="16"/>
      <c r="F559" s="16"/>
      <c r="G559" s="16"/>
      <c r="H559" s="16"/>
      <c r="I559" s="16"/>
      <c r="J559" s="16"/>
      <c r="K559" s="16"/>
      <c r="L559" s="16"/>
      <c r="M559" s="16"/>
      <c r="N559" s="16"/>
      <c r="O559" s="16"/>
      <c r="P559" s="16"/>
      <c r="Q559" s="16"/>
      <c r="R559" s="16"/>
      <c r="S559" s="36"/>
      <c r="T559" s="16"/>
      <c r="U559" s="16"/>
      <c r="V559" s="16"/>
      <c r="W559" s="16"/>
      <c r="X559" s="16"/>
      <c r="Y559" s="16"/>
      <c r="Z559" s="16"/>
      <c r="AA559" s="16"/>
      <c r="AB559" s="16"/>
      <c r="AC559" s="16"/>
      <c r="AD559" s="16"/>
      <c r="AE559" s="16"/>
      <c r="AF559" s="16"/>
      <c r="AG559" s="16"/>
      <c r="AH559" s="16"/>
      <c r="AI559" s="16"/>
      <c r="AJ559" s="16"/>
      <c r="AK559" s="16"/>
      <c r="AL559" s="16"/>
      <c r="AM559" s="16"/>
      <c r="AN559" s="16"/>
      <c r="AO559" s="16"/>
      <c r="AP559" s="16"/>
      <c r="AQ559" s="16"/>
      <c r="AR559" s="16"/>
      <c r="AS559" s="16"/>
      <c r="AT559" s="116"/>
      <c r="AU559" s="116"/>
      <c r="AV559" s="116"/>
      <c r="AW559" s="116"/>
      <c r="AX559" s="116"/>
      <c r="AY559" s="116"/>
      <c r="AZ559" s="116"/>
      <c r="BA559" s="116"/>
      <c r="BB559" s="116"/>
      <c r="BC559" s="116"/>
      <c r="BD559" s="116"/>
      <c r="BE559" s="116"/>
      <c r="BF559" s="116"/>
      <c r="BG559" s="116"/>
      <c r="BH559" s="116"/>
      <c r="BI559" s="116"/>
      <c r="BJ559" s="116"/>
      <c r="BK559" s="117"/>
    </row>
    <row r="560" spans="2:63" s="3" customFormat="1">
      <c r="B560" s="36"/>
      <c r="C560" s="16"/>
      <c r="D560" s="16"/>
      <c r="E560" s="16"/>
      <c r="F560" s="16"/>
      <c r="G560" s="16"/>
      <c r="H560" s="16"/>
      <c r="I560" s="16"/>
      <c r="J560" s="16"/>
      <c r="K560" s="16"/>
      <c r="L560" s="16"/>
      <c r="M560" s="16"/>
      <c r="N560" s="16"/>
      <c r="O560" s="16"/>
      <c r="P560" s="16"/>
      <c r="Q560" s="16"/>
      <c r="R560" s="16"/>
      <c r="S560" s="36"/>
      <c r="T560" s="16"/>
      <c r="U560" s="16"/>
      <c r="V560" s="16"/>
      <c r="W560" s="16"/>
      <c r="X560" s="16"/>
      <c r="Y560" s="16"/>
      <c r="Z560" s="16"/>
      <c r="AA560" s="16"/>
      <c r="AB560" s="16"/>
      <c r="AC560" s="16"/>
      <c r="AD560" s="16"/>
      <c r="AE560" s="16"/>
      <c r="AF560" s="16"/>
      <c r="AG560" s="16"/>
      <c r="AH560" s="16"/>
      <c r="AI560" s="16"/>
      <c r="AJ560" s="16"/>
      <c r="AK560" s="16"/>
      <c r="AL560" s="16"/>
      <c r="AM560" s="16"/>
      <c r="AN560" s="16"/>
      <c r="AO560" s="16"/>
      <c r="AP560" s="16"/>
      <c r="AQ560" s="16"/>
      <c r="AR560" s="16"/>
      <c r="AS560" s="16"/>
      <c r="AT560" s="116"/>
      <c r="AU560" s="116"/>
      <c r="AV560" s="116"/>
      <c r="AW560" s="116"/>
      <c r="AX560" s="116"/>
      <c r="AY560" s="116"/>
      <c r="AZ560" s="116"/>
      <c r="BA560" s="116"/>
      <c r="BB560" s="116"/>
      <c r="BC560" s="116"/>
      <c r="BD560" s="116"/>
      <c r="BE560" s="116"/>
      <c r="BF560" s="116"/>
      <c r="BG560" s="116"/>
      <c r="BH560" s="116"/>
      <c r="BI560" s="116"/>
      <c r="BJ560" s="116"/>
      <c r="BK560" s="117"/>
    </row>
    <row r="561" spans="2:63" s="3" customFormat="1">
      <c r="B561" s="36"/>
      <c r="C561" s="16"/>
      <c r="D561" s="16"/>
      <c r="E561" s="16"/>
      <c r="F561" s="16"/>
      <c r="G561" s="16"/>
      <c r="H561" s="16"/>
      <c r="I561" s="16"/>
      <c r="J561" s="16"/>
      <c r="K561" s="16"/>
      <c r="L561" s="16"/>
      <c r="M561" s="16"/>
      <c r="N561" s="16"/>
      <c r="O561" s="16"/>
      <c r="P561" s="16"/>
      <c r="Q561" s="16"/>
      <c r="R561" s="16"/>
      <c r="S561" s="36"/>
      <c r="T561" s="16"/>
      <c r="U561" s="16"/>
      <c r="V561" s="16"/>
      <c r="W561" s="16"/>
      <c r="X561" s="16"/>
      <c r="Y561" s="16"/>
      <c r="Z561" s="16"/>
      <c r="AA561" s="16"/>
      <c r="AB561" s="16"/>
      <c r="AC561" s="16"/>
      <c r="AD561" s="16"/>
      <c r="AE561" s="16"/>
      <c r="AF561" s="16"/>
      <c r="AG561" s="16"/>
      <c r="AH561" s="16"/>
      <c r="AI561" s="16"/>
      <c r="AJ561" s="16"/>
      <c r="AK561" s="16"/>
      <c r="AL561" s="16"/>
      <c r="AM561" s="16"/>
      <c r="AN561" s="16"/>
      <c r="AO561" s="16"/>
      <c r="AP561" s="16"/>
      <c r="AQ561" s="16"/>
      <c r="AR561" s="16"/>
      <c r="AS561" s="16"/>
      <c r="AT561" s="116"/>
      <c r="AU561" s="116"/>
      <c r="AV561" s="116"/>
      <c r="AW561" s="116"/>
      <c r="AX561" s="116"/>
      <c r="AY561" s="116"/>
      <c r="AZ561" s="116"/>
      <c r="BA561" s="116"/>
      <c r="BB561" s="116"/>
      <c r="BC561" s="116"/>
      <c r="BD561" s="116"/>
      <c r="BE561" s="116"/>
      <c r="BF561" s="116"/>
      <c r="BG561" s="116"/>
      <c r="BH561" s="116"/>
      <c r="BI561" s="116"/>
      <c r="BJ561" s="116"/>
      <c r="BK561" s="117"/>
    </row>
    <row r="562" spans="2:63" s="3" customFormat="1">
      <c r="B562" s="36"/>
      <c r="C562" s="16"/>
      <c r="D562" s="16"/>
      <c r="E562" s="16"/>
      <c r="F562" s="16"/>
      <c r="G562" s="16"/>
      <c r="H562" s="16"/>
      <c r="I562" s="16"/>
      <c r="J562" s="16"/>
      <c r="K562" s="16"/>
      <c r="L562" s="16"/>
      <c r="M562" s="16"/>
      <c r="N562" s="16"/>
      <c r="O562" s="16"/>
      <c r="P562" s="16"/>
      <c r="Q562" s="16"/>
      <c r="R562" s="16"/>
      <c r="S562" s="36"/>
      <c r="T562" s="16"/>
      <c r="U562" s="16"/>
      <c r="V562" s="16"/>
      <c r="W562" s="16"/>
      <c r="X562" s="16"/>
      <c r="Y562" s="16"/>
      <c r="Z562" s="16"/>
      <c r="AA562" s="16"/>
      <c r="AB562" s="16"/>
      <c r="AC562" s="16"/>
      <c r="AD562" s="16"/>
      <c r="AE562" s="16"/>
      <c r="AF562" s="16"/>
      <c r="AG562" s="16"/>
      <c r="AH562" s="16"/>
      <c r="AI562" s="16"/>
      <c r="AJ562" s="16"/>
      <c r="AK562" s="16"/>
      <c r="AL562" s="16"/>
      <c r="AM562" s="16"/>
      <c r="AN562" s="16"/>
      <c r="AO562" s="16"/>
      <c r="AP562" s="16"/>
      <c r="AQ562" s="16"/>
      <c r="AR562" s="16"/>
      <c r="AS562" s="16"/>
      <c r="AT562" s="116"/>
      <c r="AU562" s="116"/>
      <c r="AV562" s="116"/>
      <c r="AW562" s="116"/>
      <c r="AX562" s="116"/>
      <c r="AY562" s="116"/>
      <c r="AZ562" s="116"/>
      <c r="BA562" s="116"/>
      <c r="BB562" s="116"/>
      <c r="BC562" s="116"/>
      <c r="BD562" s="116"/>
      <c r="BE562" s="116"/>
      <c r="BF562" s="116"/>
      <c r="BG562" s="116"/>
      <c r="BH562" s="116"/>
      <c r="BI562" s="116"/>
      <c r="BJ562" s="116"/>
      <c r="BK562" s="117"/>
    </row>
    <row r="563" spans="2:63" s="3" customFormat="1">
      <c r="B563" s="36"/>
      <c r="C563" s="16"/>
      <c r="D563" s="16"/>
      <c r="E563" s="16"/>
      <c r="F563" s="16"/>
      <c r="G563" s="16"/>
      <c r="H563" s="16"/>
      <c r="I563" s="16"/>
      <c r="J563" s="16"/>
      <c r="K563" s="16"/>
      <c r="L563" s="16"/>
      <c r="M563" s="16"/>
      <c r="N563" s="16"/>
      <c r="O563" s="16"/>
      <c r="P563" s="16"/>
      <c r="Q563" s="16"/>
      <c r="R563" s="16"/>
      <c r="S563" s="36"/>
      <c r="T563" s="16"/>
      <c r="U563" s="16"/>
      <c r="V563" s="16"/>
      <c r="W563" s="16"/>
      <c r="X563" s="16"/>
      <c r="Y563" s="16"/>
      <c r="Z563" s="16"/>
      <c r="AA563" s="16"/>
      <c r="AB563" s="16"/>
      <c r="AC563" s="16"/>
      <c r="AD563" s="16"/>
      <c r="AE563" s="16"/>
      <c r="AF563" s="16"/>
      <c r="AG563" s="16"/>
      <c r="AH563" s="16"/>
      <c r="AI563" s="16"/>
      <c r="AJ563" s="16"/>
      <c r="AK563" s="16"/>
      <c r="AL563" s="16"/>
      <c r="AM563" s="16"/>
      <c r="AN563" s="16"/>
      <c r="AO563" s="16"/>
      <c r="AP563" s="16"/>
      <c r="AQ563" s="16"/>
      <c r="AR563" s="16"/>
      <c r="AS563" s="16"/>
      <c r="AT563" s="116"/>
      <c r="AU563" s="116"/>
      <c r="AV563" s="116"/>
      <c r="AW563" s="116"/>
      <c r="AX563" s="116"/>
      <c r="AY563" s="116"/>
      <c r="AZ563" s="116"/>
      <c r="BA563" s="116"/>
      <c r="BB563" s="116"/>
      <c r="BC563" s="116"/>
      <c r="BD563" s="116"/>
      <c r="BE563" s="116"/>
      <c r="BF563" s="116"/>
      <c r="BG563" s="116"/>
      <c r="BH563" s="116"/>
      <c r="BI563" s="116"/>
      <c r="BJ563" s="116"/>
      <c r="BK563" s="117"/>
    </row>
    <row r="564" spans="2:63" s="3" customFormat="1">
      <c r="B564" s="36"/>
      <c r="C564" s="16"/>
      <c r="D564" s="16"/>
      <c r="E564" s="16"/>
      <c r="F564" s="16"/>
      <c r="G564" s="16"/>
      <c r="H564" s="16"/>
      <c r="I564" s="16"/>
      <c r="J564" s="16"/>
      <c r="K564" s="16"/>
      <c r="L564" s="16"/>
      <c r="M564" s="16"/>
      <c r="N564" s="16"/>
      <c r="O564" s="16"/>
      <c r="P564" s="16"/>
      <c r="Q564" s="16"/>
      <c r="R564" s="16"/>
      <c r="S564" s="36"/>
      <c r="T564" s="16"/>
      <c r="U564" s="16"/>
      <c r="V564" s="16"/>
      <c r="W564" s="16"/>
      <c r="X564" s="16"/>
      <c r="Y564" s="16"/>
      <c r="Z564" s="16"/>
      <c r="AA564" s="16"/>
      <c r="AB564" s="16"/>
      <c r="AC564" s="16"/>
      <c r="AD564" s="16"/>
      <c r="AE564" s="16"/>
      <c r="AF564" s="16"/>
      <c r="AG564" s="16"/>
      <c r="AH564" s="16"/>
      <c r="AI564" s="16"/>
      <c r="AJ564" s="16"/>
      <c r="AK564" s="16"/>
      <c r="AL564" s="16"/>
      <c r="AM564" s="16"/>
      <c r="AN564" s="16"/>
      <c r="AO564" s="16"/>
      <c r="AP564" s="16"/>
      <c r="AQ564" s="16"/>
      <c r="AR564" s="16"/>
      <c r="AS564" s="16"/>
      <c r="AT564" s="116"/>
      <c r="AU564" s="116"/>
      <c r="AV564" s="116"/>
      <c r="AW564" s="116"/>
      <c r="AX564" s="116"/>
      <c r="AY564" s="116"/>
      <c r="AZ564" s="116"/>
      <c r="BA564" s="116"/>
      <c r="BB564" s="116"/>
      <c r="BC564" s="116"/>
      <c r="BD564" s="116"/>
      <c r="BE564" s="116"/>
      <c r="BF564" s="116"/>
      <c r="BG564" s="116"/>
      <c r="BH564" s="116"/>
      <c r="BI564" s="116"/>
      <c r="BJ564" s="116"/>
      <c r="BK564" s="117"/>
    </row>
    <row r="565" spans="2:63" s="3" customFormat="1">
      <c r="B565" s="36"/>
      <c r="C565" s="36"/>
      <c r="D565" s="36"/>
      <c r="E565" s="36"/>
      <c r="F565" s="36"/>
      <c r="G565" s="36"/>
      <c r="H565" s="36"/>
      <c r="I565" s="36"/>
      <c r="J565" s="36"/>
      <c r="K565" s="36"/>
      <c r="L565" s="36"/>
      <c r="M565" s="36"/>
      <c r="N565" s="36"/>
      <c r="O565" s="36"/>
      <c r="P565" s="36"/>
      <c r="Q565" s="36"/>
      <c r="R565" s="36"/>
      <c r="S565" s="36"/>
      <c r="T565" s="16"/>
      <c r="U565" s="16"/>
      <c r="V565" s="16"/>
      <c r="W565" s="16"/>
      <c r="X565" s="16"/>
      <c r="Y565" s="16"/>
      <c r="Z565" s="16"/>
      <c r="AA565" s="16"/>
      <c r="AB565" s="16"/>
      <c r="AC565" s="16"/>
      <c r="AD565" s="16"/>
      <c r="AE565" s="16"/>
      <c r="AF565" s="16"/>
      <c r="AG565" s="16"/>
      <c r="AH565" s="16"/>
      <c r="AI565" s="16"/>
      <c r="AJ565" s="16"/>
      <c r="AK565" s="16"/>
      <c r="AL565" s="16"/>
      <c r="AM565" s="16"/>
      <c r="AN565" s="16"/>
      <c r="AO565" s="16"/>
      <c r="AP565" s="16"/>
      <c r="AQ565" s="16"/>
      <c r="AR565" s="16"/>
      <c r="AS565" s="16"/>
      <c r="AT565" s="116"/>
      <c r="AU565" s="116"/>
      <c r="AV565" s="116"/>
      <c r="AW565" s="116"/>
      <c r="AX565" s="116"/>
      <c r="AY565" s="116"/>
      <c r="AZ565" s="116"/>
      <c r="BA565" s="116"/>
      <c r="BB565" s="116"/>
      <c r="BC565" s="116"/>
      <c r="BD565" s="116"/>
      <c r="BE565" s="116"/>
      <c r="BF565" s="116"/>
      <c r="BG565" s="116"/>
      <c r="BH565" s="116"/>
      <c r="BI565" s="116"/>
      <c r="BJ565" s="116"/>
      <c r="BK565" s="117"/>
    </row>
    <row r="566" spans="2:63" s="3" customFormat="1">
      <c r="B566" s="36"/>
      <c r="C566" s="36"/>
      <c r="D566" s="36"/>
      <c r="E566" s="36"/>
      <c r="F566" s="36"/>
      <c r="G566" s="36"/>
      <c r="H566" s="36"/>
      <c r="I566" s="36"/>
      <c r="J566" s="36"/>
      <c r="K566" s="36"/>
      <c r="L566" s="36"/>
      <c r="M566" s="36"/>
      <c r="N566" s="36"/>
      <c r="O566" s="36"/>
      <c r="P566" s="36"/>
      <c r="Q566" s="36"/>
      <c r="R566" s="36"/>
      <c r="S566" s="36"/>
      <c r="T566" s="16"/>
      <c r="U566" s="16"/>
      <c r="V566" s="16"/>
      <c r="W566" s="16"/>
      <c r="X566" s="16"/>
      <c r="Y566" s="16"/>
      <c r="Z566" s="16"/>
      <c r="AA566" s="16"/>
      <c r="AB566" s="16"/>
      <c r="AC566" s="16"/>
      <c r="AD566" s="16"/>
      <c r="AE566" s="16"/>
      <c r="AF566" s="16"/>
      <c r="AG566" s="16"/>
      <c r="AH566" s="16"/>
      <c r="AI566" s="16"/>
      <c r="AJ566" s="16"/>
      <c r="AK566" s="16"/>
      <c r="AL566" s="16"/>
      <c r="AM566" s="16"/>
      <c r="AN566" s="16"/>
      <c r="AO566" s="16"/>
      <c r="AP566" s="16"/>
      <c r="AQ566" s="16"/>
      <c r="AR566" s="16"/>
      <c r="AS566" s="16"/>
      <c r="AT566" s="116"/>
      <c r="AU566" s="116"/>
      <c r="AV566" s="116"/>
      <c r="AW566" s="116"/>
      <c r="AX566" s="116"/>
      <c r="AY566" s="116"/>
      <c r="AZ566" s="116"/>
      <c r="BA566" s="116"/>
      <c r="BB566" s="116"/>
      <c r="BC566" s="116"/>
      <c r="BD566" s="116"/>
      <c r="BE566" s="116"/>
      <c r="BF566" s="116"/>
      <c r="BG566" s="116"/>
      <c r="BH566" s="116"/>
      <c r="BI566" s="116"/>
      <c r="BJ566" s="116"/>
      <c r="BK566" s="117"/>
    </row>
    <row r="567" spans="2:63" s="3" customFormat="1">
      <c r="B567" s="36"/>
      <c r="C567" s="36"/>
      <c r="D567" s="36"/>
      <c r="E567" s="36"/>
      <c r="F567" s="36"/>
      <c r="G567" s="36"/>
      <c r="H567" s="36"/>
      <c r="I567" s="36"/>
      <c r="J567" s="36"/>
      <c r="K567" s="36"/>
      <c r="L567" s="36"/>
      <c r="M567" s="36"/>
      <c r="N567" s="36"/>
      <c r="O567" s="36"/>
      <c r="P567" s="36"/>
      <c r="Q567" s="36"/>
      <c r="R567" s="36"/>
      <c r="S567" s="36"/>
      <c r="T567" s="16"/>
      <c r="U567" s="16"/>
      <c r="V567" s="16"/>
      <c r="W567" s="16"/>
      <c r="X567" s="16"/>
      <c r="Y567" s="16"/>
      <c r="Z567" s="16"/>
      <c r="AA567" s="16"/>
      <c r="AB567" s="16"/>
      <c r="AC567" s="16"/>
      <c r="AD567" s="16"/>
      <c r="AE567" s="16"/>
      <c r="AF567" s="16"/>
      <c r="AG567" s="16"/>
      <c r="AH567" s="16"/>
      <c r="AI567" s="16"/>
      <c r="AJ567" s="16"/>
      <c r="AK567" s="16"/>
      <c r="AL567" s="16"/>
      <c r="AM567" s="16"/>
      <c r="AN567" s="16"/>
      <c r="AO567" s="16"/>
      <c r="AP567" s="16"/>
      <c r="AQ567" s="16"/>
      <c r="AR567" s="16"/>
      <c r="AS567" s="16"/>
      <c r="AT567" s="116"/>
      <c r="AU567" s="116"/>
      <c r="AV567" s="116"/>
      <c r="AW567" s="116"/>
      <c r="AX567" s="116"/>
      <c r="AY567" s="116"/>
      <c r="AZ567" s="116"/>
      <c r="BA567" s="116"/>
      <c r="BB567" s="116"/>
      <c r="BC567" s="116"/>
      <c r="BD567" s="116"/>
      <c r="BE567" s="116"/>
      <c r="BF567" s="116"/>
      <c r="BG567" s="116"/>
      <c r="BH567" s="116"/>
      <c r="BI567" s="116"/>
      <c r="BJ567" s="116"/>
      <c r="BK567" s="117"/>
    </row>
    <row r="568" spans="2:63" s="3" customFormat="1">
      <c r="B568" s="36"/>
      <c r="C568" s="36"/>
      <c r="D568" s="36"/>
      <c r="E568" s="36"/>
      <c r="F568" s="36"/>
      <c r="G568" s="36"/>
      <c r="H568" s="36"/>
      <c r="I568" s="36"/>
      <c r="J568" s="36"/>
      <c r="K568" s="36"/>
      <c r="L568" s="36"/>
      <c r="M568" s="36"/>
      <c r="N568" s="36"/>
      <c r="O568" s="36"/>
      <c r="P568" s="36"/>
      <c r="Q568" s="36"/>
      <c r="R568" s="36"/>
      <c r="S568" s="36"/>
      <c r="T568" s="16"/>
      <c r="U568" s="16"/>
      <c r="V568" s="16"/>
      <c r="W568" s="16"/>
      <c r="X568" s="16"/>
      <c r="Y568" s="16"/>
      <c r="Z568" s="16"/>
      <c r="AA568" s="16"/>
      <c r="AB568" s="16"/>
      <c r="AC568" s="16"/>
      <c r="AD568" s="16"/>
      <c r="AE568" s="16"/>
      <c r="AF568" s="16"/>
      <c r="AG568" s="16"/>
      <c r="AH568" s="16"/>
      <c r="AI568" s="16"/>
      <c r="AJ568" s="16"/>
      <c r="AK568" s="16"/>
      <c r="AL568" s="16"/>
      <c r="AM568" s="16"/>
      <c r="AN568" s="16"/>
      <c r="AO568" s="16"/>
      <c r="AP568" s="16"/>
      <c r="AQ568" s="16"/>
      <c r="AR568" s="16"/>
      <c r="AS568" s="16"/>
      <c r="AT568" s="116"/>
      <c r="AU568" s="116"/>
      <c r="AV568" s="116"/>
      <c r="AW568" s="116"/>
      <c r="AX568" s="116"/>
      <c r="AY568" s="116"/>
      <c r="AZ568" s="116"/>
      <c r="BA568" s="116"/>
      <c r="BB568" s="116"/>
      <c r="BC568" s="116"/>
      <c r="BD568" s="116"/>
      <c r="BE568" s="116"/>
      <c r="BF568" s="116"/>
      <c r="BG568" s="116"/>
      <c r="BH568" s="116"/>
      <c r="BI568" s="116"/>
      <c r="BJ568" s="116"/>
      <c r="BK568" s="117"/>
    </row>
    <row r="569" spans="2:63" s="3" customFormat="1">
      <c r="B569" s="36"/>
      <c r="C569" s="36"/>
      <c r="D569" s="36"/>
      <c r="E569" s="36"/>
      <c r="F569" s="36"/>
      <c r="G569" s="36"/>
      <c r="H569" s="36"/>
      <c r="I569" s="36"/>
      <c r="J569" s="36"/>
      <c r="K569" s="36"/>
      <c r="L569" s="36"/>
      <c r="M569" s="36"/>
      <c r="N569" s="36"/>
      <c r="O569" s="36"/>
      <c r="P569" s="36"/>
      <c r="Q569" s="36"/>
      <c r="R569" s="36"/>
      <c r="S569" s="36"/>
      <c r="T569" s="16"/>
      <c r="U569" s="16"/>
      <c r="V569" s="16"/>
      <c r="W569" s="16"/>
      <c r="X569" s="16"/>
      <c r="Y569" s="16"/>
      <c r="Z569" s="16"/>
      <c r="AA569" s="16"/>
      <c r="AB569" s="16"/>
      <c r="AC569" s="16"/>
      <c r="AD569" s="16"/>
      <c r="AE569" s="16"/>
      <c r="AF569" s="16"/>
      <c r="AG569" s="16"/>
      <c r="AH569" s="16"/>
      <c r="AI569" s="16"/>
      <c r="AJ569" s="16"/>
      <c r="AK569" s="16"/>
      <c r="AL569" s="16"/>
      <c r="AM569" s="16"/>
      <c r="AN569" s="16"/>
      <c r="AO569" s="16"/>
      <c r="AP569" s="16"/>
      <c r="AQ569" s="16"/>
      <c r="AR569" s="16"/>
      <c r="AS569" s="16"/>
      <c r="AT569" s="116"/>
      <c r="AU569" s="116"/>
      <c r="AV569" s="116"/>
      <c r="AW569" s="116"/>
      <c r="AX569" s="116"/>
      <c r="AY569" s="116"/>
      <c r="AZ569" s="116"/>
      <c r="BA569" s="116"/>
      <c r="BB569" s="116"/>
      <c r="BC569" s="116"/>
      <c r="BD569" s="116"/>
      <c r="BE569" s="116"/>
      <c r="BF569" s="116"/>
      <c r="BG569" s="116"/>
      <c r="BH569" s="116"/>
      <c r="BI569" s="116"/>
      <c r="BJ569" s="116"/>
      <c r="BK569" s="117"/>
    </row>
    <row r="570" spans="2:63" s="3" customFormat="1">
      <c r="B570" s="36"/>
      <c r="C570" s="36"/>
      <c r="D570" s="36"/>
      <c r="E570" s="36"/>
      <c r="F570" s="36"/>
      <c r="G570" s="36"/>
      <c r="H570" s="36"/>
      <c r="I570" s="36"/>
      <c r="J570" s="36"/>
      <c r="K570" s="36"/>
      <c r="L570" s="36"/>
      <c r="M570" s="36"/>
      <c r="N570" s="36"/>
      <c r="O570" s="36"/>
      <c r="P570" s="36"/>
      <c r="Q570" s="36"/>
      <c r="R570" s="36"/>
      <c r="S570" s="36"/>
      <c r="T570" s="16"/>
      <c r="U570" s="16"/>
      <c r="V570" s="16"/>
      <c r="W570" s="16"/>
      <c r="X570" s="16"/>
      <c r="Y570" s="16"/>
      <c r="Z570" s="16"/>
      <c r="AA570" s="16"/>
      <c r="AB570" s="16"/>
      <c r="AC570" s="16"/>
      <c r="AD570" s="16"/>
      <c r="AE570" s="16"/>
      <c r="AF570" s="16"/>
      <c r="AG570" s="16"/>
      <c r="AH570" s="16"/>
      <c r="AI570" s="16"/>
      <c r="AJ570" s="16"/>
      <c r="AK570" s="16"/>
      <c r="AL570" s="16"/>
      <c r="AM570" s="16"/>
      <c r="AN570" s="16"/>
      <c r="AO570" s="16"/>
      <c r="AP570" s="16"/>
      <c r="AQ570" s="16"/>
      <c r="AR570" s="16"/>
      <c r="AS570" s="16"/>
      <c r="AT570" s="116"/>
      <c r="AU570" s="116"/>
      <c r="AV570" s="116"/>
      <c r="AW570" s="116"/>
      <c r="AX570" s="116"/>
      <c r="AY570" s="116"/>
      <c r="AZ570" s="116"/>
      <c r="BA570" s="116"/>
      <c r="BB570" s="116"/>
      <c r="BC570" s="116"/>
      <c r="BD570" s="116"/>
      <c r="BE570" s="116"/>
      <c r="BF570" s="116"/>
      <c r="BG570" s="116"/>
      <c r="BH570" s="116"/>
      <c r="BI570" s="116"/>
      <c r="BJ570" s="116"/>
      <c r="BK570" s="117"/>
    </row>
    <row r="571" spans="2:63" s="3" customFormat="1">
      <c r="B571" s="36"/>
      <c r="C571" s="36"/>
      <c r="D571" s="36"/>
      <c r="E571" s="36"/>
      <c r="F571" s="36"/>
      <c r="G571" s="36"/>
      <c r="H571" s="36"/>
      <c r="I571" s="36"/>
      <c r="J571" s="36"/>
      <c r="K571" s="36"/>
      <c r="L571" s="36"/>
      <c r="M571" s="36"/>
      <c r="N571" s="36"/>
      <c r="O571" s="36"/>
      <c r="P571" s="36"/>
      <c r="Q571" s="36"/>
      <c r="R571" s="36"/>
      <c r="S571" s="36"/>
      <c r="T571" s="16"/>
      <c r="U571" s="16"/>
      <c r="V571" s="16"/>
      <c r="W571" s="16"/>
      <c r="X571" s="16"/>
      <c r="Y571" s="16"/>
      <c r="Z571" s="16"/>
      <c r="AA571" s="16"/>
      <c r="AB571" s="16"/>
      <c r="AC571" s="16"/>
      <c r="AD571" s="16"/>
      <c r="AE571" s="16"/>
      <c r="AF571" s="16"/>
      <c r="AG571" s="16"/>
      <c r="AH571" s="16"/>
      <c r="AI571" s="16"/>
      <c r="AJ571" s="16"/>
      <c r="AK571" s="16"/>
      <c r="AL571" s="16"/>
      <c r="AM571" s="16"/>
      <c r="AN571" s="16"/>
      <c r="AO571" s="16"/>
      <c r="AP571" s="16"/>
      <c r="AQ571" s="16"/>
      <c r="AR571" s="16"/>
      <c r="AS571" s="16"/>
      <c r="AT571" s="116"/>
      <c r="AU571" s="116"/>
      <c r="AV571" s="116"/>
      <c r="AW571" s="116"/>
      <c r="AX571" s="116"/>
      <c r="AY571" s="116"/>
      <c r="AZ571" s="116"/>
      <c r="BA571" s="116"/>
      <c r="BB571" s="116"/>
      <c r="BC571" s="116"/>
      <c r="BD571" s="116"/>
      <c r="BE571" s="116"/>
      <c r="BF571" s="116"/>
      <c r="BG571" s="116"/>
      <c r="BH571" s="116"/>
      <c r="BI571" s="116"/>
      <c r="BJ571" s="116"/>
      <c r="BK571" s="117"/>
    </row>
    <row r="572" spans="2:63" s="3" customFormat="1">
      <c r="B572" s="36"/>
      <c r="C572" s="36"/>
      <c r="D572" s="36"/>
      <c r="E572" s="36"/>
      <c r="F572" s="36"/>
      <c r="G572" s="36"/>
      <c r="H572" s="36"/>
      <c r="I572" s="36"/>
      <c r="J572" s="36"/>
      <c r="K572" s="36"/>
      <c r="L572" s="36"/>
      <c r="M572" s="36"/>
      <c r="N572" s="36"/>
      <c r="O572" s="36"/>
      <c r="P572" s="36"/>
      <c r="Q572" s="36"/>
      <c r="R572" s="36"/>
      <c r="S572" s="36"/>
      <c r="T572" s="16"/>
      <c r="U572" s="16"/>
      <c r="V572" s="16"/>
      <c r="W572" s="16"/>
      <c r="X572" s="16"/>
      <c r="Y572" s="16"/>
      <c r="Z572" s="16"/>
      <c r="AA572" s="16"/>
      <c r="AB572" s="16"/>
      <c r="AC572" s="16"/>
      <c r="AD572" s="16"/>
      <c r="AE572" s="16"/>
      <c r="AF572" s="16"/>
      <c r="AG572" s="16"/>
      <c r="AH572" s="16"/>
      <c r="AI572" s="16"/>
      <c r="AJ572" s="16"/>
      <c r="AK572" s="16"/>
      <c r="AL572" s="16"/>
      <c r="AM572" s="16"/>
      <c r="AN572" s="16"/>
      <c r="AO572" s="16"/>
      <c r="AP572" s="16"/>
      <c r="AQ572" s="16"/>
      <c r="AR572" s="16"/>
      <c r="AS572" s="16"/>
      <c r="AT572" s="116"/>
      <c r="AU572" s="116"/>
      <c r="AV572" s="116"/>
      <c r="AW572" s="116"/>
      <c r="AX572" s="116"/>
      <c r="AY572" s="116"/>
      <c r="AZ572" s="116"/>
      <c r="BA572" s="116"/>
      <c r="BB572" s="116"/>
      <c r="BC572" s="116"/>
      <c r="BD572" s="116"/>
      <c r="BE572" s="116"/>
      <c r="BF572" s="116"/>
      <c r="BG572" s="116"/>
      <c r="BH572" s="116"/>
      <c r="BI572" s="116"/>
      <c r="BJ572" s="116"/>
      <c r="BK572" s="117"/>
    </row>
    <row r="573" spans="2:63" s="3" customFormat="1">
      <c r="B573" s="36"/>
      <c r="C573" s="36"/>
      <c r="D573" s="36"/>
      <c r="E573" s="36"/>
      <c r="F573" s="36"/>
      <c r="G573" s="36"/>
      <c r="H573" s="36"/>
      <c r="I573" s="36"/>
      <c r="J573" s="36"/>
      <c r="K573" s="36"/>
      <c r="L573" s="36"/>
      <c r="M573" s="36"/>
      <c r="N573" s="36"/>
      <c r="O573" s="36"/>
      <c r="P573" s="36"/>
      <c r="Q573" s="36"/>
      <c r="R573" s="36"/>
      <c r="S573" s="36"/>
      <c r="T573" s="16"/>
      <c r="U573" s="16"/>
      <c r="V573" s="16"/>
      <c r="W573" s="16"/>
      <c r="X573" s="16"/>
      <c r="Y573" s="16"/>
      <c r="Z573" s="16"/>
      <c r="AA573" s="16"/>
      <c r="AB573" s="16"/>
      <c r="AC573" s="16"/>
      <c r="AD573" s="16"/>
      <c r="AE573" s="16"/>
      <c r="AF573" s="16"/>
      <c r="AG573" s="16"/>
      <c r="AH573" s="16"/>
      <c r="AI573" s="16"/>
      <c r="AJ573" s="16"/>
      <c r="AK573" s="16"/>
      <c r="AL573" s="16"/>
      <c r="AM573" s="16"/>
      <c r="AN573" s="16"/>
      <c r="AO573" s="16"/>
      <c r="AP573" s="16"/>
      <c r="AQ573" s="16"/>
      <c r="AR573" s="16"/>
      <c r="AS573" s="16"/>
      <c r="AT573" s="116"/>
      <c r="AU573" s="116"/>
      <c r="AV573" s="116"/>
      <c r="AW573" s="116"/>
      <c r="AX573" s="116"/>
      <c r="AY573" s="116"/>
      <c r="AZ573" s="116"/>
      <c r="BA573" s="116"/>
      <c r="BB573" s="116"/>
      <c r="BC573" s="116"/>
      <c r="BD573" s="116"/>
      <c r="BE573" s="116"/>
      <c r="BF573" s="116"/>
      <c r="BG573" s="116"/>
      <c r="BH573" s="116"/>
      <c r="BI573" s="116"/>
      <c r="BJ573" s="116"/>
      <c r="BK573" s="117"/>
    </row>
    <row r="574" spans="2:63" s="3" customFormat="1">
      <c r="B574" s="36"/>
      <c r="C574" s="36"/>
      <c r="D574" s="36"/>
      <c r="E574" s="36"/>
      <c r="F574" s="36"/>
      <c r="G574" s="36"/>
      <c r="H574" s="36"/>
      <c r="I574" s="36"/>
      <c r="J574" s="36"/>
      <c r="K574" s="36"/>
      <c r="L574" s="36"/>
      <c r="M574" s="36"/>
      <c r="N574" s="36"/>
      <c r="O574" s="36"/>
      <c r="P574" s="36"/>
      <c r="Q574" s="36"/>
      <c r="R574" s="36"/>
      <c r="S574" s="36"/>
      <c r="T574" s="16"/>
      <c r="U574" s="16"/>
      <c r="V574" s="16"/>
      <c r="W574" s="16"/>
      <c r="X574" s="16"/>
      <c r="Y574" s="16"/>
      <c r="Z574" s="16"/>
      <c r="AA574" s="16"/>
      <c r="AB574" s="16"/>
      <c r="AC574" s="16"/>
      <c r="AD574" s="16"/>
      <c r="AE574" s="16"/>
      <c r="AF574" s="16"/>
      <c r="AG574" s="16"/>
      <c r="AH574" s="16"/>
      <c r="AI574" s="16"/>
      <c r="AJ574" s="16"/>
      <c r="AK574" s="16"/>
      <c r="AL574" s="16"/>
      <c r="AM574" s="16"/>
      <c r="AN574" s="16"/>
      <c r="AO574" s="16"/>
      <c r="AP574" s="16"/>
      <c r="AQ574" s="16"/>
      <c r="AR574" s="16"/>
      <c r="AS574" s="16"/>
      <c r="AT574" s="116"/>
      <c r="AU574" s="116"/>
      <c r="AV574" s="116"/>
      <c r="AW574" s="116"/>
      <c r="AX574" s="116"/>
      <c r="AY574" s="116"/>
      <c r="AZ574" s="116"/>
      <c r="BA574" s="116"/>
      <c r="BB574" s="116"/>
      <c r="BC574" s="116"/>
      <c r="BD574" s="116"/>
      <c r="BE574" s="116"/>
      <c r="BF574" s="116"/>
      <c r="BG574" s="116"/>
      <c r="BH574" s="116"/>
      <c r="BI574" s="116"/>
      <c r="BJ574" s="116"/>
      <c r="BK574" s="117"/>
    </row>
    <row r="575" spans="2:63" s="3" customFormat="1">
      <c r="B575" s="36"/>
      <c r="C575" s="36"/>
      <c r="D575" s="36"/>
      <c r="E575" s="36"/>
      <c r="F575" s="36"/>
      <c r="G575" s="36"/>
      <c r="H575" s="36"/>
      <c r="I575" s="36"/>
      <c r="J575" s="36"/>
      <c r="K575" s="36"/>
      <c r="L575" s="36"/>
      <c r="M575" s="36"/>
      <c r="N575" s="36"/>
      <c r="O575" s="36"/>
      <c r="P575" s="36"/>
      <c r="Q575" s="36"/>
      <c r="R575" s="36"/>
      <c r="S575" s="36"/>
      <c r="T575" s="16"/>
      <c r="U575" s="16"/>
      <c r="V575" s="16"/>
      <c r="W575" s="16"/>
      <c r="X575" s="16"/>
      <c r="Y575" s="16"/>
      <c r="Z575" s="16"/>
      <c r="AA575" s="16"/>
      <c r="AB575" s="16"/>
      <c r="AC575" s="16"/>
      <c r="AD575" s="16"/>
      <c r="AE575" s="16"/>
      <c r="AF575" s="16"/>
      <c r="AG575" s="16"/>
      <c r="AH575" s="16"/>
      <c r="AI575" s="16"/>
      <c r="AJ575" s="16"/>
      <c r="AK575" s="16"/>
      <c r="AL575" s="16"/>
      <c r="AM575" s="16"/>
      <c r="AN575" s="16"/>
      <c r="AO575" s="16"/>
      <c r="AP575" s="16"/>
      <c r="AQ575" s="16"/>
      <c r="AR575" s="16"/>
      <c r="AS575" s="16"/>
      <c r="AT575" s="116"/>
      <c r="AU575" s="116"/>
      <c r="AV575" s="116"/>
      <c r="AW575" s="116"/>
      <c r="AX575" s="116"/>
      <c r="AY575" s="116"/>
      <c r="AZ575" s="116"/>
      <c r="BA575" s="116"/>
      <c r="BB575" s="116"/>
      <c r="BC575" s="116"/>
      <c r="BD575" s="116"/>
      <c r="BE575" s="116"/>
      <c r="BF575" s="116"/>
      <c r="BG575" s="116"/>
      <c r="BH575" s="116"/>
      <c r="BI575" s="116"/>
      <c r="BJ575" s="116"/>
      <c r="BK575" s="117"/>
    </row>
    <row r="576" spans="2:63" s="3" customFormat="1">
      <c r="B576" s="36"/>
      <c r="C576" s="36"/>
      <c r="D576" s="36"/>
      <c r="E576" s="36"/>
      <c r="F576" s="36"/>
      <c r="G576" s="36"/>
      <c r="H576" s="36"/>
      <c r="I576" s="36"/>
      <c r="J576" s="36"/>
      <c r="K576" s="36"/>
      <c r="L576" s="36"/>
      <c r="M576" s="36"/>
      <c r="N576" s="36"/>
      <c r="O576" s="36"/>
      <c r="P576" s="36"/>
      <c r="Q576" s="36"/>
      <c r="R576" s="36"/>
      <c r="S576" s="36"/>
      <c r="T576" s="16"/>
      <c r="U576" s="16"/>
      <c r="V576" s="16"/>
      <c r="W576" s="16"/>
      <c r="X576" s="16"/>
      <c r="Y576" s="16"/>
      <c r="Z576" s="16"/>
      <c r="AA576" s="16"/>
      <c r="AB576" s="16"/>
      <c r="AC576" s="16"/>
      <c r="AD576" s="16"/>
      <c r="AE576" s="16"/>
      <c r="AF576" s="16"/>
      <c r="AG576" s="16"/>
      <c r="AH576" s="16"/>
      <c r="AI576" s="16"/>
      <c r="AJ576" s="16"/>
      <c r="AK576" s="16"/>
      <c r="AL576" s="16"/>
      <c r="AM576" s="16"/>
      <c r="AN576" s="16"/>
      <c r="AO576" s="16"/>
      <c r="AP576" s="16"/>
      <c r="AQ576" s="16"/>
      <c r="AR576" s="16"/>
      <c r="AS576" s="16"/>
      <c r="AT576" s="116"/>
      <c r="AU576" s="116"/>
      <c r="AV576" s="116"/>
      <c r="AW576" s="116"/>
      <c r="AX576" s="116"/>
      <c r="AY576" s="116"/>
      <c r="AZ576" s="116"/>
      <c r="BA576" s="116"/>
      <c r="BB576" s="116"/>
      <c r="BC576" s="116"/>
      <c r="BD576" s="116"/>
      <c r="BE576" s="116"/>
      <c r="BF576" s="116"/>
      <c r="BG576" s="116"/>
      <c r="BH576" s="116"/>
      <c r="BI576" s="116"/>
      <c r="BJ576" s="116"/>
      <c r="BK576" s="117"/>
    </row>
    <row r="577" spans="2:63" s="3" customFormat="1">
      <c r="B577" s="36"/>
      <c r="C577" s="36"/>
      <c r="D577" s="36"/>
      <c r="E577" s="36"/>
      <c r="F577" s="36"/>
      <c r="G577" s="36"/>
      <c r="H577" s="36"/>
      <c r="I577" s="36"/>
      <c r="J577" s="36"/>
      <c r="K577" s="36"/>
      <c r="L577" s="36"/>
      <c r="M577" s="36"/>
      <c r="N577" s="36"/>
      <c r="O577" s="36"/>
      <c r="P577" s="36"/>
      <c r="Q577" s="36"/>
      <c r="R577" s="36"/>
      <c r="S577" s="36"/>
      <c r="T577" s="16"/>
      <c r="U577" s="16"/>
      <c r="V577" s="16"/>
      <c r="W577" s="16"/>
      <c r="X577" s="16"/>
      <c r="Y577" s="16"/>
      <c r="Z577" s="16"/>
      <c r="AA577" s="16"/>
      <c r="AB577" s="16"/>
      <c r="AC577" s="16"/>
      <c r="AD577" s="16"/>
      <c r="AE577" s="16"/>
      <c r="AF577" s="16"/>
      <c r="AG577" s="16"/>
      <c r="AH577" s="16"/>
      <c r="AI577" s="16"/>
      <c r="AJ577" s="16"/>
      <c r="AK577" s="16"/>
      <c r="AL577" s="16"/>
      <c r="AM577" s="16"/>
      <c r="AN577" s="16"/>
      <c r="AO577" s="16"/>
      <c r="AP577" s="16"/>
      <c r="AQ577" s="16"/>
      <c r="AR577" s="16"/>
      <c r="AS577" s="16"/>
      <c r="AT577" s="116"/>
      <c r="AU577" s="116"/>
      <c r="AV577" s="116"/>
      <c r="AW577" s="116"/>
      <c r="AX577" s="116"/>
      <c r="AY577" s="116"/>
      <c r="AZ577" s="116"/>
      <c r="BA577" s="116"/>
      <c r="BB577" s="116"/>
      <c r="BC577" s="116"/>
      <c r="BD577" s="116"/>
      <c r="BE577" s="116"/>
      <c r="BF577" s="116"/>
      <c r="BG577" s="116"/>
      <c r="BH577" s="116"/>
      <c r="BI577" s="116"/>
      <c r="BJ577" s="116"/>
      <c r="BK577" s="117"/>
    </row>
    <row r="578" spans="2:63" s="3" customFormat="1">
      <c r="B578" s="36"/>
      <c r="C578" s="36"/>
      <c r="D578" s="36"/>
      <c r="E578" s="36"/>
      <c r="F578" s="36"/>
      <c r="G578" s="36"/>
      <c r="H578" s="36"/>
      <c r="I578" s="36"/>
      <c r="J578" s="36"/>
      <c r="K578" s="36"/>
      <c r="L578" s="36"/>
      <c r="M578" s="36"/>
      <c r="N578" s="36"/>
      <c r="O578" s="36"/>
      <c r="P578" s="36"/>
      <c r="Q578" s="36"/>
      <c r="R578" s="36"/>
      <c r="S578" s="36"/>
      <c r="T578" s="16"/>
      <c r="U578" s="16"/>
      <c r="V578" s="16"/>
      <c r="W578" s="16"/>
      <c r="X578" s="16"/>
      <c r="Y578" s="16"/>
      <c r="Z578" s="16"/>
      <c r="AA578" s="16"/>
      <c r="AB578" s="16"/>
      <c r="AC578" s="16"/>
      <c r="AD578" s="16"/>
      <c r="AE578" s="16"/>
      <c r="AF578" s="16"/>
      <c r="AG578" s="16"/>
      <c r="AH578" s="16"/>
      <c r="AI578" s="16"/>
      <c r="AJ578" s="16"/>
      <c r="AK578" s="16"/>
      <c r="AL578" s="16"/>
      <c r="AM578" s="16"/>
      <c r="AN578" s="16"/>
      <c r="AO578" s="16"/>
      <c r="AP578" s="16"/>
      <c r="AQ578" s="16"/>
      <c r="AR578" s="16"/>
      <c r="AS578" s="16"/>
      <c r="AT578" s="116"/>
      <c r="AU578" s="116"/>
      <c r="AV578" s="116"/>
      <c r="AW578" s="116"/>
      <c r="AX578" s="116"/>
      <c r="AY578" s="116"/>
      <c r="AZ578" s="116"/>
      <c r="BA578" s="116"/>
      <c r="BB578" s="116"/>
      <c r="BC578" s="116"/>
      <c r="BD578" s="116"/>
      <c r="BE578" s="116"/>
      <c r="BF578" s="116"/>
      <c r="BG578" s="116"/>
      <c r="BH578" s="116"/>
      <c r="BI578" s="116"/>
      <c r="BJ578" s="116"/>
      <c r="BK578" s="117"/>
    </row>
    <row r="579" spans="2:63" s="3" customFormat="1">
      <c r="B579" s="36"/>
      <c r="C579" s="36"/>
      <c r="D579" s="36"/>
      <c r="E579" s="36"/>
      <c r="F579" s="36"/>
      <c r="G579" s="36"/>
      <c r="H579" s="36"/>
      <c r="I579" s="36"/>
      <c r="J579" s="36"/>
      <c r="K579" s="36"/>
      <c r="L579" s="36"/>
      <c r="M579" s="36"/>
      <c r="N579" s="36"/>
      <c r="O579" s="36"/>
      <c r="P579" s="36"/>
      <c r="Q579" s="36"/>
      <c r="R579" s="36"/>
      <c r="S579" s="36"/>
      <c r="T579" s="16"/>
      <c r="U579" s="16"/>
      <c r="V579" s="16"/>
      <c r="W579" s="16"/>
      <c r="X579" s="16"/>
      <c r="Y579" s="16"/>
      <c r="Z579" s="16"/>
      <c r="AA579" s="16"/>
      <c r="AB579" s="16"/>
      <c r="AC579" s="16"/>
      <c r="AD579" s="16"/>
      <c r="AE579" s="16"/>
      <c r="AF579" s="16"/>
      <c r="AG579" s="16"/>
      <c r="AH579" s="16"/>
      <c r="AI579" s="16"/>
      <c r="AJ579" s="16"/>
      <c r="AK579" s="16"/>
      <c r="AL579" s="16"/>
      <c r="AM579" s="16"/>
      <c r="AN579" s="16"/>
      <c r="AO579" s="16"/>
      <c r="AP579" s="16"/>
      <c r="AQ579" s="16"/>
      <c r="AR579" s="16"/>
      <c r="AS579" s="16"/>
      <c r="AT579" s="116"/>
      <c r="AU579" s="116"/>
      <c r="AV579" s="116"/>
      <c r="AW579" s="116"/>
      <c r="AX579" s="116"/>
      <c r="AY579" s="116"/>
      <c r="AZ579" s="116"/>
      <c r="BA579" s="116"/>
      <c r="BB579" s="116"/>
      <c r="BC579" s="116"/>
      <c r="BD579" s="116"/>
      <c r="BE579" s="116"/>
      <c r="BF579" s="116"/>
      <c r="BG579" s="116"/>
      <c r="BH579" s="116"/>
      <c r="BI579" s="116"/>
      <c r="BJ579" s="116"/>
      <c r="BK579" s="117"/>
    </row>
    <row r="580" spans="2:63" s="3" customFormat="1">
      <c r="B580" s="36"/>
      <c r="C580" s="36"/>
      <c r="D580" s="36"/>
      <c r="E580" s="36"/>
      <c r="F580" s="36"/>
      <c r="G580" s="36"/>
      <c r="H580" s="36"/>
      <c r="I580" s="36"/>
      <c r="J580" s="36"/>
      <c r="K580" s="36"/>
      <c r="L580" s="36"/>
      <c r="M580" s="36"/>
      <c r="N580" s="36"/>
      <c r="O580" s="36"/>
      <c r="P580" s="36"/>
      <c r="Q580" s="36"/>
      <c r="R580" s="36"/>
      <c r="S580" s="36"/>
      <c r="T580" s="16"/>
      <c r="U580" s="16"/>
      <c r="V580" s="16"/>
      <c r="W580" s="16"/>
      <c r="X580" s="16"/>
      <c r="Y580" s="16"/>
      <c r="Z580" s="16"/>
      <c r="AA580" s="16"/>
      <c r="AB580" s="16"/>
      <c r="AC580" s="16"/>
      <c r="AD580" s="16"/>
      <c r="AE580" s="16"/>
      <c r="AF580" s="16"/>
      <c r="AG580" s="16"/>
      <c r="AH580" s="16"/>
      <c r="AI580" s="16"/>
      <c r="AJ580" s="16"/>
      <c r="AK580" s="16"/>
      <c r="AL580" s="16"/>
      <c r="AM580" s="16"/>
      <c r="AN580" s="16"/>
      <c r="AO580" s="16"/>
      <c r="AP580" s="16"/>
      <c r="AQ580" s="16"/>
      <c r="AR580" s="16"/>
      <c r="AS580" s="16"/>
      <c r="AT580" s="116"/>
      <c r="AU580" s="116"/>
      <c r="AV580" s="116"/>
      <c r="AW580" s="116"/>
      <c r="AX580" s="116"/>
      <c r="AY580" s="116"/>
      <c r="AZ580" s="116"/>
      <c r="BA580" s="116"/>
      <c r="BB580" s="116"/>
      <c r="BC580" s="116"/>
      <c r="BD580" s="116"/>
      <c r="BE580" s="116"/>
      <c r="BF580" s="116"/>
      <c r="BG580" s="116"/>
      <c r="BH580" s="116"/>
      <c r="BI580" s="116"/>
      <c r="BJ580" s="116"/>
      <c r="BK580" s="117"/>
    </row>
    <row r="581" spans="2:63" s="3" customFormat="1">
      <c r="B581" s="36"/>
      <c r="C581" s="36"/>
      <c r="D581" s="36"/>
      <c r="E581" s="36"/>
      <c r="F581" s="36"/>
      <c r="G581" s="36"/>
      <c r="H581" s="36"/>
      <c r="I581" s="36"/>
      <c r="J581" s="36"/>
      <c r="K581" s="36"/>
      <c r="L581" s="36"/>
      <c r="M581" s="36"/>
      <c r="N581" s="36"/>
      <c r="O581" s="36"/>
      <c r="P581" s="36"/>
      <c r="Q581" s="36"/>
      <c r="R581" s="36"/>
      <c r="S581" s="36"/>
      <c r="T581" s="16"/>
      <c r="U581" s="16"/>
      <c r="V581" s="16"/>
      <c r="W581" s="16"/>
      <c r="X581" s="16"/>
      <c r="Y581" s="16"/>
      <c r="Z581" s="16"/>
      <c r="AA581" s="16"/>
      <c r="AB581" s="16"/>
      <c r="AC581" s="16"/>
      <c r="AD581" s="16"/>
      <c r="AE581" s="16"/>
      <c r="AF581" s="16"/>
      <c r="AG581" s="16"/>
      <c r="AH581" s="16"/>
      <c r="AI581" s="16"/>
      <c r="AJ581" s="16"/>
      <c r="AK581" s="16"/>
      <c r="AL581" s="16"/>
      <c r="AM581" s="16"/>
      <c r="AN581" s="16"/>
      <c r="AO581" s="16"/>
      <c r="AP581" s="16"/>
      <c r="AQ581" s="16"/>
      <c r="AR581" s="16"/>
      <c r="AS581" s="16"/>
      <c r="AT581" s="116"/>
      <c r="AU581" s="116"/>
      <c r="AV581" s="116"/>
      <c r="AW581" s="116"/>
      <c r="AX581" s="116"/>
      <c r="AY581" s="116"/>
      <c r="AZ581" s="116"/>
      <c r="BA581" s="116"/>
      <c r="BB581" s="116"/>
      <c r="BC581" s="116"/>
      <c r="BD581" s="116"/>
      <c r="BE581" s="116"/>
      <c r="BF581" s="116"/>
      <c r="BG581" s="116"/>
      <c r="BH581" s="116"/>
      <c r="BI581" s="116"/>
      <c r="BJ581" s="116"/>
      <c r="BK581" s="117"/>
    </row>
    <row r="582" spans="2:63" s="3" customFormat="1">
      <c r="B582" s="36"/>
      <c r="C582" s="36"/>
      <c r="D582" s="36"/>
      <c r="E582" s="36"/>
      <c r="F582" s="36"/>
      <c r="G582" s="36"/>
      <c r="H582" s="36"/>
      <c r="I582" s="36"/>
      <c r="J582" s="36"/>
      <c r="K582" s="36"/>
      <c r="L582" s="36"/>
      <c r="M582" s="36"/>
      <c r="N582" s="36"/>
      <c r="O582" s="36"/>
      <c r="P582" s="36"/>
      <c r="Q582" s="36"/>
      <c r="R582" s="36"/>
      <c r="S582" s="36"/>
      <c r="T582" s="16"/>
      <c r="U582" s="16"/>
      <c r="V582" s="16"/>
      <c r="W582" s="16"/>
      <c r="X582" s="16"/>
      <c r="Y582" s="16"/>
      <c r="Z582" s="16"/>
      <c r="AA582" s="16"/>
      <c r="AB582" s="16"/>
      <c r="AC582" s="16"/>
      <c r="AD582" s="16"/>
      <c r="AE582" s="16"/>
      <c r="AF582" s="16"/>
      <c r="AG582" s="16"/>
      <c r="AH582" s="16"/>
      <c r="AI582" s="16"/>
      <c r="AJ582" s="16"/>
      <c r="AK582" s="16"/>
      <c r="AL582" s="16"/>
      <c r="AM582" s="16"/>
      <c r="AN582" s="16"/>
      <c r="AO582" s="16"/>
      <c r="AP582" s="16"/>
      <c r="AQ582" s="16"/>
      <c r="AR582" s="16"/>
      <c r="AS582" s="16"/>
      <c r="AT582" s="116"/>
      <c r="AU582" s="116"/>
      <c r="AV582" s="116"/>
      <c r="AW582" s="116"/>
      <c r="AX582" s="116"/>
      <c r="AY582" s="116"/>
      <c r="AZ582" s="116"/>
      <c r="BA582" s="116"/>
      <c r="BB582" s="116"/>
      <c r="BC582" s="116"/>
      <c r="BD582" s="116"/>
      <c r="BE582" s="116"/>
      <c r="BF582" s="116"/>
      <c r="BG582" s="116"/>
      <c r="BH582" s="116"/>
      <c r="BI582" s="116"/>
      <c r="BJ582" s="116"/>
      <c r="BK582" s="117"/>
    </row>
    <row r="583" spans="2:63" s="3" customFormat="1">
      <c r="B583" s="36"/>
      <c r="C583" s="36"/>
      <c r="D583" s="36"/>
      <c r="E583" s="36"/>
      <c r="F583" s="36"/>
      <c r="G583" s="36"/>
      <c r="H583" s="36"/>
      <c r="I583" s="36"/>
      <c r="J583" s="36"/>
      <c r="K583" s="36"/>
      <c r="L583" s="36"/>
      <c r="M583" s="36"/>
      <c r="N583" s="36"/>
      <c r="O583" s="36"/>
      <c r="P583" s="36"/>
      <c r="Q583" s="36"/>
      <c r="R583" s="36"/>
      <c r="S583" s="36"/>
      <c r="T583" s="16"/>
      <c r="U583" s="16"/>
      <c r="V583" s="16"/>
      <c r="W583" s="16"/>
      <c r="X583" s="16"/>
      <c r="Y583" s="16"/>
      <c r="Z583" s="16"/>
      <c r="AA583" s="16"/>
      <c r="AB583" s="16"/>
      <c r="AC583" s="16"/>
      <c r="AD583" s="16"/>
      <c r="AE583" s="16"/>
      <c r="AF583" s="16"/>
      <c r="AG583" s="16"/>
      <c r="AH583" s="16"/>
      <c r="AI583" s="16"/>
      <c r="AJ583" s="16"/>
      <c r="AK583" s="16"/>
      <c r="AL583" s="16"/>
      <c r="AM583" s="16"/>
      <c r="AN583" s="16"/>
      <c r="AO583" s="16"/>
      <c r="AP583" s="16"/>
      <c r="AQ583" s="16"/>
      <c r="AR583" s="16"/>
      <c r="AS583" s="16"/>
      <c r="AT583" s="116"/>
      <c r="AU583" s="116"/>
      <c r="AV583" s="116"/>
      <c r="AW583" s="116"/>
      <c r="AX583" s="116"/>
      <c r="AY583" s="116"/>
      <c r="AZ583" s="116"/>
      <c r="BA583" s="116"/>
      <c r="BB583" s="116"/>
      <c r="BC583" s="116"/>
      <c r="BD583" s="116"/>
      <c r="BE583" s="116"/>
      <c r="BF583" s="116"/>
      <c r="BG583" s="116"/>
      <c r="BH583" s="116"/>
      <c r="BI583" s="116"/>
      <c r="BJ583" s="116"/>
      <c r="BK583" s="117"/>
    </row>
    <row r="584" spans="2:63" s="3" customFormat="1">
      <c r="B584" s="36"/>
      <c r="C584" s="36"/>
      <c r="D584" s="36"/>
      <c r="E584" s="36"/>
      <c r="F584" s="36"/>
      <c r="G584" s="36"/>
      <c r="H584" s="36"/>
      <c r="I584" s="36"/>
      <c r="J584" s="36"/>
      <c r="K584" s="36"/>
      <c r="L584" s="36"/>
      <c r="M584" s="36"/>
      <c r="N584" s="36"/>
      <c r="O584" s="36"/>
      <c r="P584" s="36"/>
      <c r="Q584" s="36"/>
      <c r="R584" s="36"/>
      <c r="S584" s="36"/>
      <c r="T584" s="16"/>
      <c r="U584" s="16"/>
      <c r="V584" s="16"/>
      <c r="W584" s="16"/>
      <c r="X584" s="16"/>
      <c r="Y584" s="16"/>
      <c r="Z584" s="16"/>
      <c r="AA584" s="16"/>
      <c r="AB584" s="16"/>
      <c r="AC584" s="16"/>
      <c r="AD584" s="16"/>
      <c r="AE584" s="16"/>
      <c r="AF584" s="16"/>
      <c r="AG584" s="16"/>
      <c r="AH584" s="16"/>
      <c r="AI584" s="16"/>
      <c r="AJ584" s="16"/>
      <c r="AK584" s="16"/>
      <c r="AL584" s="16"/>
      <c r="AM584" s="16"/>
      <c r="AN584" s="16"/>
      <c r="AO584" s="16"/>
      <c r="AP584" s="16"/>
      <c r="AQ584" s="16"/>
      <c r="AR584" s="16"/>
      <c r="AS584" s="16"/>
      <c r="AT584" s="116"/>
      <c r="AU584" s="116"/>
      <c r="AV584" s="116"/>
      <c r="AW584" s="116"/>
      <c r="AX584" s="116"/>
      <c r="AY584" s="116"/>
      <c r="AZ584" s="116"/>
      <c r="BA584" s="116"/>
      <c r="BB584" s="116"/>
      <c r="BC584" s="116"/>
      <c r="BD584" s="116"/>
      <c r="BE584" s="116"/>
      <c r="BF584" s="116"/>
      <c r="BG584" s="116"/>
      <c r="BH584" s="116"/>
      <c r="BI584" s="116"/>
      <c r="BJ584" s="116"/>
      <c r="BK584" s="117"/>
    </row>
    <row r="585" spans="2:63" s="3" customFormat="1">
      <c r="B585" s="36"/>
      <c r="C585" s="36"/>
      <c r="D585" s="36"/>
      <c r="E585" s="36"/>
      <c r="F585" s="36"/>
      <c r="G585" s="36"/>
      <c r="H585" s="36"/>
      <c r="I585" s="36"/>
      <c r="J585" s="36"/>
      <c r="K585" s="36"/>
      <c r="L585" s="36"/>
      <c r="M585" s="36"/>
      <c r="N585" s="36"/>
      <c r="O585" s="36"/>
      <c r="P585" s="36"/>
      <c r="Q585" s="36"/>
      <c r="R585" s="36"/>
      <c r="S585" s="36"/>
      <c r="T585" s="16"/>
      <c r="U585" s="16"/>
      <c r="V585" s="16"/>
      <c r="W585" s="16"/>
      <c r="X585" s="16"/>
      <c r="Y585" s="16"/>
      <c r="Z585" s="16"/>
      <c r="AA585" s="16"/>
      <c r="AB585" s="16"/>
      <c r="AC585" s="16"/>
      <c r="AD585" s="16"/>
      <c r="AE585" s="16"/>
      <c r="AF585" s="16"/>
      <c r="AG585" s="16"/>
      <c r="AH585" s="16"/>
      <c r="AI585" s="16"/>
      <c r="AJ585" s="16"/>
      <c r="AK585" s="16"/>
      <c r="AL585" s="16"/>
      <c r="AM585" s="16"/>
      <c r="AN585" s="16"/>
      <c r="AO585" s="16"/>
      <c r="AP585" s="16"/>
      <c r="AQ585" s="16"/>
      <c r="AR585" s="16"/>
      <c r="AS585" s="16"/>
      <c r="AT585" s="116"/>
      <c r="AU585" s="116"/>
      <c r="AV585" s="116"/>
      <c r="AW585" s="116"/>
      <c r="AX585" s="116"/>
      <c r="AY585" s="116"/>
      <c r="AZ585" s="116"/>
      <c r="BA585" s="116"/>
      <c r="BB585" s="116"/>
      <c r="BC585" s="116"/>
      <c r="BD585" s="116"/>
      <c r="BE585" s="116"/>
      <c r="BF585" s="116"/>
      <c r="BG585" s="116"/>
      <c r="BH585" s="116"/>
      <c r="BI585" s="116"/>
      <c r="BJ585" s="116"/>
      <c r="BK585" s="117"/>
    </row>
    <row r="586" spans="2:63" s="3" customFormat="1">
      <c r="B586" s="36"/>
      <c r="C586" s="36"/>
      <c r="D586" s="36"/>
      <c r="E586" s="36"/>
      <c r="F586" s="36"/>
      <c r="G586" s="36"/>
      <c r="H586" s="36"/>
      <c r="I586" s="36"/>
      <c r="J586" s="36"/>
      <c r="K586" s="36"/>
      <c r="L586" s="36"/>
      <c r="M586" s="36"/>
      <c r="N586" s="36"/>
      <c r="O586" s="36"/>
      <c r="P586" s="36"/>
      <c r="Q586" s="36"/>
      <c r="R586" s="36"/>
      <c r="S586" s="36"/>
      <c r="T586" s="16"/>
      <c r="U586" s="16"/>
      <c r="V586" s="16"/>
      <c r="W586" s="16"/>
      <c r="X586" s="16"/>
      <c r="Y586" s="16"/>
      <c r="Z586" s="16"/>
      <c r="AA586" s="16"/>
      <c r="AB586" s="16"/>
      <c r="AC586" s="16"/>
      <c r="AD586" s="16"/>
      <c r="AE586" s="16"/>
      <c r="AF586" s="16"/>
      <c r="AG586" s="16"/>
      <c r="AH586" s="16"/>
      <c r="AI586" s="16"/>
      <c r="AJ586" s="16"/>
      <c r="AK586" s="16"/>
      <c r="AL586" s="16"/>
      <c r="AM586" s="16"/>
      <c r="AN586" s="16"/>
      <c r="AO586" s="16"/>
      <c r="AP586" s="16"/>
      <c r="AQ586" s="16"/>
      <c r="AR586" s="16"/>
      <c r="AS586" s="16"/>
      <c r="AT586" s="116"/>
      <c r="AU586" s="116"/>
      <c r="AV586" s="116"/>
      <c r="AW586" s="116"/>
      <c r="AX586" s="116"/>
      <c r="AY586" s="116"/>
      <c r="AZ586" s="116"/>
      <c r="BA586" s="116"/>
      <c r="BB586" s="116"/>
      <c r="BC586" s="116"/>
      <c r="BD586" s="116"/>
      <c r="BE586" s="116"/>
      <c r="BF586" s="116"/>
      <c r="BG586" s="116"/>
      <c r="BH586" s="116"/>
      <c r="BI586" s="116"/>
      <c r="BJ586" s="116"/>
      <c r="BK586" s="117"/>
    </row>
    <row r="587" spans="2:63" s="3" customFormat="1">
      <c r="B587" s="36"/>
      <c r="C587" s="36"/>
      <c r="D587" s="36"/>
      <c r="E587" s="36"/>
      <c r="F587" s="36"/>
      <c r="G587" s="36"/>
      <c r="H587" s="36"/>
      <c r="I587" s="36"/>
      <c r="J587" s="36"/>
      <c r="K587" s="36"/>
      <c r="L587" s="36"/>
      <c r="M587" s="36"/>
      <c r="N587" s="36"/>
      <c r="O587" s="36"/>
      <c r="P587" s="36"/>
      <c r="Q587" s="36"/>
      <c r="R587" s="36"/>
      <c r="S587" s="36"/>
      <c r="T587" s="16"/>
      <c r="U587" s="16"/>
      <c r="V587" s="16"/>
      <c r="W587" s="16"/>
      <c r="X587" s="16"/>
      <c r="Y587" s="16"/>
      <c r="Z587" s="16"/>
      <c r="AA587" s="16"/>
      <c r="AB587" s="16"/>
      <c r="AC587" s="16"/>
      <c r="AD587" s="16"/>
      <c r="AE587" s="16"/>
      <c r="AF587" s="16"/>
      <c r="AG587" s="16"/>
      <c r="AH587" s="16"/>
      <c r="AI587" s="16"/>
      <c r="AJ587" s="16"/>
      <c r="AK587" s="16"/>
      <c r="AL587" s="16"/>
      <c r="AM587" s="16"/>
      <c r="AN587" s="16"/>
      <c r="AO587" s="16"/>
      <c r="AP587" s="16"/>
      <c r="AQ587" s="16"/>
      <c r="AR587" s="16"/>
      <c r="AS587" s="16"/>
      <c r="AT587" s="116"/>
      <c r="AU587" s="116"/>
      <c r="AV587" s="116"/>
      <c r="AW587" s="116"/>
      <c r="AX587" s="116"/>
      <c r="AY587" s="116"/>
      <c r="AZ587" s="116"/>
      <c r="BA587" s="116"/>
      <c r="BB587" s="116"/>
      <c r="BC587" s="116"/>
      <c r="BD587" s="116"/>
      <c r="BE587" s="116"/>
      <c r="BF587" s="116"/>
      <c r="BG587" s="116"/>
      <c r="BH587" s="116"/>
      <c r="BI587" s="116"/>
      <c r="BJ587" s="116"/>
      <c r="BK587" s="117"/>
    </row>
    <row r="588" spans="2:63" s="3" customFormat="1">
      <c r="B588" s="36"/>
      <c r="C588" s="36"/>
      <c r="D588" s="36"/>
      <c r="E588" s="36"/>
      <c r="F588" s="36"/>
      <c r="G588" s="36"/>
      <c r="H588" s="36"/>
      <c r="I588" s="36"/>
      <c r="J588" s="36"/>
      <c r="K588" s="36"/>
      <c r="L588" s="36"/>
      <c r="M588" s="36"/>
      <c r="N588" s="36"/>
      <c r="O588" s="36"/>
      <c r="P588" s="36"/>
      <c r="Q588" s="36"/>
      <c r="R588" s="36"/>
      <c r="S588" s="36"/>
      <c r="T588" s="16"/>
      <c r="U588" s="16"/>
      <c r="V588" s="16"/>
      <c r="W588" s="16"/>
      <c r="X588" s="16"/>
      <c r="Y588" s="16"/>
      <c r="Z588" s="16"/>
      <c r="AA588" s="16"/>
      <c r="AB588" s="16"/>
      <c r="AC588" s="16"/>
      <c r="AD588" s="16"/>
      <c r="AE588" s="16"/>
      <c r="AF588" s="16"/>
      <c r="AG588" s="16"/>
      <c r="AH588" s="16"/>
      <c r="AI588" s="16"/>
      <c r="AJ588" s="16"/>
      <c r="AK588" s="16"/>
      <c r="AL588" s="16"/>
      <c r="AM588" s="16"/>
      <c r="AN588" s="16"/>
      <c r="AO588" s="16"/>
      <c r="AP588" s="16"/>
      <c r="AQ588" s="16"/>
      <c r="AR588" s="16"/>
      <c r="AS588" s="16"/>
      <c r="AT588" s="116"/>
      <c r="AU588" s="116"/>
      <c r="AV588" s="116"/>
      <c r="AW588" s="116"/>
      <c r="AX588" s="116"/>
      <c r="AY588" s="116"/>
      <c r="AZ588" s="116"/>
      <c r="BA588" s="116"/>
      <c r="BB588" s="116"/>
      <c r="BC588" s="116"/>
      <c r="BD588" s="116"/>
      <c r="BE588" s="116"/>
      <c r="BF588" s="116"/>
      <c r="BG588" s="116"/>
      <c r="BH588" s="116"/>
      <c r="BI588" s="116"/>
      <c r="BJ588" s="116"/>
      <c r="BK588" s="117"/>
    </row>
    <row r="589" spans="2:63" s="3" customFormat="1">
      <c r="B589" s="36"/>
      <c r="C589" s="36"/>
      <c r="D589" s="36"/>
      <c r="E589" s="36"/>
      <c r="F589" s="36"/>
      <c r="G589" s="36"/>
      <c r="H589" s="36"/>
      <c r="I589" s="36"/>
      <c r="J589" s="36"/>
      <c r="K589" s="36"/>
      <c r="L589" s="36"/>
      <c r="M589" s="36"/>
      <c r="N589" s="36"/>
      <c r="O589" s="36"/>
      <c r="P589" s="36"/>
      <c r="Q589" s="36"/>
      <c r="R589" s="36"/>
      <c r="S589" s="36"/>
      <c r="T589" s="16"/>
      <c r="U589" s="16"/>
      <c r="V589" s="16"/>
      <c r="W589" s="16"/>
      <c r="X589" s="16"/>
      <c r="Y589" s="16"/>
      <c r="Z589" s="16"/>
      <c r="AA589" s="16"/>
      <c r="AB589" s="16"/>
      <c r="AC589" s="16"/>
      <c r="AD589" s="16"/>
      <c r="AE589" s="16"/>
      <c r="AF589" s="16"/>
      <c r="AG589" s="16"/>
      <c r="AH589" s="16"/>
      <c r="AI589" s="16"/>
      <c r="AJ589" s="16"/>
      <c r="AK589" s="16"/>
      <c r="AL589" s="16"/>
      <c r="AM589" s="16"/>
      <c r="AN589" s="16"/>
      <c r="AO589" s="16"/>
      <c r="AP589" s="16"/>
      <c r="AQ589" s="16"/>
      <c r="AR589" s="16"/>
      <c r="AS589" s="16"/>
      <c r="AT589" s="116"/>
      <c r="AU589" s="116"/>
      <c r="AV589" s="116"/>
      <c r="AW589" s="116"/>
      <c r="AX589" s="116"/>
      <c r="AY589" s="116"/>
      <c r="AZ589" s="116"/>
      <c r="BA589" s="116"/>
      <c r="BB589" s="116"/>
      <c r="BC589" s="116"/>
      <c r="BD589" s="116"/>
      <c r="BE589" s="116"/>
      <c r="BF589" s="116"/>
      <c r="BG589" s="116"/>
      <c r="BH589" s="116"/>
      <c r="BI589" s="116"/>
      <c r="BJ589" s="116"/>
      <c r="BK589" s="117"/>
    </row>
    <row r="590" spans="2:63" s="3" customFormat="1">
      <c r="B590" s="36"/>
      <c r="C590" s="36"/>
      <c r="D590" s="36"/>
      <c r="E590" s="36"/>
      <c r="F590" s="36"/>
      <c r="G590" s="36"/>
      <c r="H590" s="36"/>
      <c r="I590" s="36"/>
      <c r="J590" s="36"/>
      <c r="K590" s="36"/>
      <c r="L590" s="36"/>
      <c r="M590" s="36"/>
      <c r="N590" s="36"/>
      <c r="O590" s="36"/>
      <c r="P590" s="36"/>
      <c r="Q590" s="36"/>
      <c r="R590" s="36"/>
      <c r="S590" s="36"/>
      <c r="T590" s="16"/>
      <c r="U590" s="16"/>
      <c r="V590" s="16"/>
      <c r="W590" s="16"/>
      <c r="X590" s="16"/>
      <c r="Y590" s="16"/>
      <c r="Z590" s="16"/>
      <c r="AA590" s="16"/>
      <c r="AB590" s="16"/>
      <c r="AC590" s="16"/>
      <c r="AD590" s="16"/>
      <c r="AE590" s="16"/>
      <c r="AF590" s="16"/>
      <c r="AG590" s="16"/>
      <c r="AH590" s="16"/>
      <c r="AI590" s="16"/>
      <c r="AJ590" s="16"/>
      <c r="AK590" s="16"/>
      <c r="AL590" s="16"/>
      <c r="AM590" s="16"/>
      <c r="AN590" s="16"/>
      <c r="AO590" s="16"/>
      <c r="AP590" s="16"/>
      <c r="AQ590" s="16"/>
      <c r="AR590" s="16"/>
      <c r="AS590" s="16"/>
      <c r="AT590" s="116"/>
      <c r="AU590" s="116"/>
      <c r="AV590" s="116"/>
      <c r="AW590" s="116"/>
      <c r="AX590" s="116"/>
      <c r="AY590" s="116"/>
      <c r="AZ590" s="116"/>
      <c r="BA590" s="116"/>
      <c r="BB590" s="116"/>
      <c r="BC590" s="116"/>
      <c r="BD590" s="116"/>
      <c r="BE590" s="116"/>
      <c r="BF590" s="116"/>
      <c r="BG590" s="116"/>
      <c r="BH590" s="116"/>
      <c r="BI590" s="116"/>
      <c r="BJ590" s="116"/>
      <c r="BK590" s="117"/>
    </row>
    <row r="591" spans="2:63" s="3" customFormat="1">
      <c r="B591" s="36"/>
      <c r="C591" s="36"/>
      <c r="D591" s="36"/>
      <c r="E591" s="36"/>
      <c r="F591" s="36"/>
      <c r="G591" s="36"/>
      <c r="H591" s="36"/>
      <c r="I591" s="36"/>
      <c r="J591" s="36"/>
      <c r="K591" s="36"/>
      <c r="L591" s="36"/>
      <c r="M591" s="36"/>
      <c r="N591" s="36"/>
      <c r="O591" s="36"/>
      <c r="P591" s="36"/>
      <c r="Q591" s="36"/>
      <c r="R591" s="36"/>
      <c r="S591" s="36"/>
      <c r="T591" s="16"/>
      <c r="U591" s="16"/>
      <c r="V591" s="16"/>
      <c r="W591" s="16"/>
      <c r="X591" s="16"/>
      <c r="Y591" s="16"/>
      <c r="Z591" s="16"/>
      <c r="AA591" s="16"/>
      <c r="AB591" s="16"/>
      <c r="AC591" s="16"/>
      <c r="AD591" s="16"/>
      <c r="AE591" s="16"/>
      <c r="AF591" s="16"/>
      <c r="AG591" s="16"/>
      <c r="AH591" s="16"/>
      <c r="AI591" s="16"/>
      <c r="AJ591" s="16"/>
      <c r="AK591" s="16"/>
      <c r="AL591" s="16"/>
      <c r="AM591" s="16"/>
      <c r="AN591" s="16"/>
      <c r="AO591" s="16"/>
      <c r="AP591" s="16"/>
      <c r="AQ591" s="16"/>
      <c r="AR591" s="16"/>
      <c r="AS591" s="16"/>
      <c r="AT591" s="116"/>
      <c r="AU591" s="116"/>
      <c r="AV591" s="116"/>
      <c r="AW591" s="116"/>
      <c r="AX591" s="116"/>
      <c r="AY591" s="116"/>
      <c r="AZ591" s="116"/>
      <c r="BA591" s="116"/>
      <c r="BB591" s="116"/>
      <c r="BC591" s="116"/>
      <c r="BD591" s="116"/>
      <c r="BE591" s="116"/>
      <c r="BF591" s="116"/>
      <c r="BG591" s="116"/>
      <c r="BH591" s="116"/>
      <c r="BI591" s="116"/>
      <c r="BJ591" s="116"/>
      <c r="BK591" s="117"/>
    </row>
    <row r="592" spans="2:63" s="3" customFormat="1">
      <c r="B592" s="36"/>
      <c r="C592" s="36"/>
      <c r="D592" s="36"/>
      <c r="E592" s="36"/>
      <c r="F592" s="36"/>
      <c r="G592" s="36"/>
      <c r="H592" s="36"/>
      <c r="I592" s="36"/>
      <c r="J592" s="36"/>
      <c r="K592" s="36"/>
      <c r="L592" s="36"/>
      <c r="M592" s="36"/>
      <c r="N592" s="36"/>
      <c r="O592" s="36"/>
      <c r="P592" s="36"/>
      <c r="Q592" s="36"/>
      <c r="R592" s="36"/>
      <c r="S592" s="36"/>
      <c r="T592" s="16"/>
      <c r="U592" s="16"/>
      <c r="V592" s="16"/>
      <c r="W592" s="16"/>
      <c r="X592" s="16"/>
      <c r="Y592" s="16"/>
      <c r="Z592" s="16"/>
      <c r="AA592" s="16"/>
      <c r="AB592" s="16"/>
      <c r="AC592" s="16"/>
      <c r="AD592" s="16"/>
      <c r="AE592" s="16"/>
      <c r="AF592" s="16"/>
      <c r="AG592" s="16"/>
      <c r="AH592" s="16"/>
      <c r="AI592" s="16"/>
      <c r="AJ592" s="16"/>
      <c r="AK592" s="16"/>
      <c r="AL592" s="16"/>
      <c r="AM592" s="16"/>
      <c r="AN592" s="16"/>
      <c r="AO592" s="16"/>
      <c r="AP592" s="16"/>
      <c r="AQ592" s="16"/>
      <c r="AR592" s="16"/>
      <c r="AS592" s="16"/>
      <c r="AT592" s="116"/>
      <c r="AU592" s="116"/>
      <c r="AV592" s="116"/>
      <c r="AW592" s="116"/>
      <c r="AX592" s="116"/>
      <c r="AY592" s="116"/>
      <c r="AZ592" s="116"/>
      <c r="BA592" s="116"/>
      <c r="BB592" s="116"/>
      <c r="BC592" s="116"/>
      <c r="BD592" s="116"/>
      <c r="BE592" s="116"/>
      <c r="BF592" s="116"/>
      <c r="BG592" s="116"/>
      <c r="BH592" s="116"/>
      <c r="BI592" s="116"/>
      <c r="BJ592" s="116"/>
      <c r="BK592" s="117"/>
    </row>
    <row r="593" spans="2:63" s="3" customFormat="1">
      <c r="B593" s="36"/>
      <c r="C593" s="36"/>
      <c r="D593" s="36"/>
      <c r="E593" s="36"/>
      <c r="F593" s="36"/>
      <c r="G593" s="36"/>
      <c r="H593" s="36"/>
      <c r="I593" s="36"/>
      <c r="J593" s="36"/>
      <c r="K593" s="36"/>
      <c r="L593" s="36"/>
      <c r="M593" s="36"/>
      <c r="N593" s="36"/>
      <c r="O593" s="36"/>
      <c r="P593" s="36"/>
      <c r="Q593" s="36"/>
      <c r="R593" s="36"/>
      <c r="S593" s="36"/>
      <c r="T593" s="16"/>
      <c r="U593" s="16"/>
      <c r="V593" s="16"/>
      <c r="W593" s="16"/>
      <c r="X593" s="16"/>
      <c r="Y593" s="16"/>
      <c r="Z593" s="16"/>
      <c r="AA593" s="16"/>
      <c r="AB593" s="16"/>
      <c r="AC593" s="16"/>
      <c r="AD593" s="16"/>
      <c r="AE593" s="16"/>
      <c r="AF593" s="16"/>
      <c r="AG593" s="16"/>
      <c r="AH593" s="16"/>
      <c r="AI593" s="16"/>
      <c r="AJ593" s="16"/>
      <c r="AK593" s="16"/>
      <c r="AL593" s="16"/>
      <c r="AM593" s="16"/>
      <c r="AN593" s="16"/>
      <c r="AO593" s="16"/>
      <c r="AP593" s="16"/>
      <c r="AQ593" s="16"/>
      <c r="AR593" s="16"/>
      <c r="AS593" s="16"/>
      <c r="AT593" s="116"/>
      <c r="AU593" s="116"/>
      <c r="AV593" s="116"/>
      <c r="AW593" s="116"/>
      <c r="AX593" s="116"/>
      <c r="AY593" s="116"/>
      <c r="AZ593" s="116"/>
      <c r="BA593" s="116"/>
      <c r="BB593" s="116"/>
      <c r="BC593" s="116"/>
      <c r="BD593" s="116"/>
      <c r="BE593" s="116"/>
      <c r="BF593" s="116"/>
      <c r="BG593" s="116"/>
      <c r="BH593" s="116"/>
      <c r="BI593" s="116"/>
      <c r="BJ593" s="116"/>
      <c r="BK593" s="117"/>
    </row>
    <row r="594" spans="2:63" s="3" customFormat="1">
      <c r="B594" s="36"/>
      <c r="C594" s="36"/>
      <c r="D594" s="36"/>
      <c r="E594" s="36"/>
      <c r="F594" s="36"/>
      <c r="G594" s="36"/>
      <c r="H594" s="36"/>
      <c r="I594" s="36"/>
      <c r="J594" s="36"/>
      <c r="K594" s="36"/>
      <c r="L594" s="36"/>
      <c r="M594" s="36"/>
      <c r="N594" s="36"/>
      <c r="O594" s="36"/>
      <c r="P594" s="36"/>
      <c r="Q594" s="36"/>
      <c r="R594" s="36"/>
      <c r="S594" s="36"/>
      <c r="T594" s="16"/>
      <c r="U594" s="16"/>
      <c r="V594" s="16"/>
      <c r="W594" s="16"/>
      <c r="X594" s="16"/>
      <c r="Y594" s="16"/>
      <c r="Z594" s="16"/>
      <c r="AA594" s="16"/>
      <c r="AB594" s="16"/>
      <c r="AC594" s="16"/>
      <c r="AD594" s="16"/>
      <c r="AE594" s="16"/>
      <c r="AF594" s="16"/>
      <c r="AG594" s="16"/>
      <c r="AH594" s="16"/>
      <c r="AI594" s="16"/>
      <c r="AJ594" s="16"/>
      <c r="AK594" s="16"/>
      <c r="AL594" s="16"/>
      <c r="AM594" s="16"/>
      <c r="AN594" s="16"/>
      <c r="AO594" s="16"/>
      <c r="AP594" s="16"/>
      <c r="AQ594" s="16"/>
      <c r="AR594" s="16"/>
      <c r="AS594" s="16"/>
      <c r="AT594" s="116"/>
      <c r="AU594" s="116"/>
      <c r="AV594" s="116"/>
      <c r="AW594" s="116"/>
      <c r="AX594" s="116"/>
      <c r="AY594" s="116"/>
      <c r="AZ594" s="116"/>
      <c r="BA594" s="116"/>
      <c r="BB594" s="116"/>
      <c r="BC594" s="116"/>
      <c r="BD594" s="116"/>
      <c r="BE594" s="116"/>
      <c r="BF594" s="116"/>
      <c r="BG594" s="116"/>
      <c r="BH594" s="116"/>
      <c r="BI594" s="116"/>
      <c r="BJ594" s="116"/>
      <c r="BK594" s="117"/>
    </row>
    <row r="595" spans="2:63" s="3" customFormat="1">
      <c r="B595" s="36"/>
      <c r="C595" s="36"/>
      <c r="D595" s="36"/>
      <c r="E595" s="36"/>
      <c r="F595" s="36"/>
      <c r="G595" s="36"/>
      <c r="H595" s="36"/>
      <c r="I595" s="36"/>
      <c r="J595" s="36"/>
      <c r="K595" s="36"/>
      <c r="L595" s="36"/>
      <c r="M595" s="36"/>
      <c r="N595" s="36"/>
      <c r="O595" s="36"/>
      <c r="P595" s="36"/>
      <c r="Q595" s="36"/>
      <c r="R595" s="36"/>
      <c r="S595" s="36"/>
      <c r="T595" s="16"/>
      <c r="U595" s="16"/>
      <c r="V595" s="16"/>
      <c r="W595" s="16"/>
      <c r="X595" s="16"/>
      <c r="Y595" s="16"/>
      <c r="Z595" s="16"/>
      <c r="AA595" s="16"/>
      <c r="AB595" s="16"/>
      <c r="AC595" s="16"/>
      <c r="AD595" s="16"/>
      <c r="AE595" s="16"/>
      <c r="AF595" s="16"/>
      <c r="AG595" s="16"/>
      <c r="AH595" s="16"/>
      <c r="AI595" s="16"/>
      <c r="AJ595" s="16"/>
      <c r="AK595" s="16"/>
      <c r="AL595" s="16"/>
      <c r="AM595" s="16"/>
      <c r="AN595" s="16"/>
      <c r="AO595" s="16"/>
      <c r="AP595" s="16"/>
      <c r="AQ595" s="16"/>
      <c r="AR595" s="16"/>
      <c r="AS595" s="16"/>
      <c r="AT595" s="116"/>
      <c r="AU595" s="116"/>
      <c r="AV595" s="116"/>
      <c r="AW595" s="116"/>
      <c r="AX595" s="116"/>
      <c r="AY595" s="116"/>
      <c r="AZ595" s="116"/>
      <c r="BA595" s="116"/>
      <c r="BB595" s="116"/>
      <c r="BC595" s="116"/>
      <c r="BD595" s="116"/>
      <c r="BE595" s="116"/>
      <c r="BF595" s="116"/>
      <c r="BG595" s="116"/>
      <c r="BH595" s="116"/>
      <c r="BI595" s="116"/>
      <c r="BJ595" s="116"/>
      <c r="BK595" s="117"/>
    </row>
    <row r="596" spans="2:63" s="3" customFormat="1">
      <c r="B596" s="36"/>
      <c r="C596" s="36"/>
      <c r="D596" s="36"/>
      <c r="E596" s="36"/>
      <c r="F596" s="36"/>
      <c r="G596" s="36"/>
      <c r="H596" s="36"/>
      <c r="I596" s="36"/>
      <c r="J596" s="36"/>
      <c r="K596" s="36"/>
      <c r="L596" s="36"/>
      <c r="M596" s="36"/>
      <c r="N596" s="36"/>
      <c r="O596" s="36"/>
      <c r="P596" s="36"/>
      <c r="Q596" s="36"/>
      <c r="R596" s="36"/>
      <c r="S596" s="36"/>
      <c r="T596" s="16"/>
      <c r="U596" s="16"/>
      <c r="V596" s="16"/>
      <c r="W596" s="16"/>
      <c r="X596" s="16"/>
      <c r="Y596" s="16"/>
      <c r="Z596" s="16"/>
      <c r="AA596" s="16"/>
      <c r="AB596" s="16"/>
      <c r="AC596" s="16"/>
      <c r="AD596" s="16"/>
      <c r="AE596" s="16"/>
      <c r="AF596" s="16"/>
      <c r="AG596" s="16"/>
      <c r="AH596" s="16"/>
      <c r="AI596" s="16"/>
      <c r="AJ596" s="16"/>
      <c r="AK596" s="16"/>
      <c r="AL596" s="16"/>
      <c r="AM596" s="16"/>
      <c r="AN596" s="16"/>
      <c r="AO596" s="16"/>
      <c r="AP596" s="16"/>
      <c r="AQ596" s="16"/>
      <c r="AR596" s="16"/>
      <c r="AS596" s="16"/>
      <c r="AT596" s="116"/>
      <c r="AU596" s="116"/>
      <c r="AV596" s="116"/>
      <c r="AW596" s="116"/>
      <c r="AX596" s="116"/>
      <c r="AY596" s="116"/>
      <c r="AZ596" s="116"/>
      <c r="BA596" s="116"/>
      <c r="BB596" s="116"/>
      <c r="BC596" s="116"/>
      <c r="BD596" s="116"/>
      <c r="BE596" s="116"/>
      <c r="BF596" s="116"/>
      <c r="BG596" s="116"/>
      <c r="BH596" s="116"/>
      <c r="BI596" s="116"/>
      <c r="BJ596" s="116"/>
      <c r="BK596" s="117"/>
    </row>
    <row r="597" spans="2:63" s="3" customFormat="1">
      <c r="B597" s="36"/>
      <c r="C597" s="36"/>
      <c r="D597" s="36"/>
      <c r="E597" s="36"/>
      <c r="F597" s="36"/>
      <c r="G597" s="36"/>
      <c r="H597" s="36"/>
      <c r="I597" s="36"/>
      <c r="J597" s="36"/>
      <c r="K597" s="36"/>
      <c r="L597" s="36"/>
      <c r="M597" s="36"/>
      <c r="N597" s="36"/>
      <c r="O597" s="36"/>
      <c r="P597" s="36"/>
      <c r="Q597" s="36"/>
      <c r="R597" s="36"/>
      <c r="S597" s="36"/>
      <c r="T597" s="16"/>
      <c r="U597" s="16"/>
      <c r="V597" s="16"/>
      <c r="W597" s="16"/>
      <c r="X597" s="16"/>
      <c r="Y597" s="16"/>
      <c r="Z597" s="16"/>
      <c r="AA597" s="16"/>
      <c r="AB597" s="16"/>
      <c r="AC597" s="16"/>
      <c r="AD597" s="16"/>
      <c r="AE597" s="16"/>
      <c r="AF597" s="16"/>
      <c r="AG597" s="16"/>
      <c r="AH597" s="16"/>
      <c r="AI597" s="16"/>
      <c r="AJ597" s="16"/>
      <c r="AK597" s="16"/>
      <c r="AL597" s="16"/>
      <c r="AM597" s="16"/>
      <c r="AN597" s="16"/>
      <c r="AO597" s="16"/>
      <c r="AP597" s="16"/>
      <c r="AQ597" s="16"/>
      <c r="AR597" s="16"/>
      <c r="AS597" s="16"/>
      <c r="AT597" s="116"/>
      <c r="AU597" s="116"/>
      <c r="AV597" s="116"/>
      <c r="AW597" s="116"/>
      <c r="AX597" s="116"/>
      <c r="AY597" s="116"/>
      <c r="AZ597" s="116"/>
      <c r="BA597" s="116"/>
      <c r="BB597" s="116"/>
      <c r="BC597" s="116"/>
      <c r="BD597" s="116"/>
      <c r="BE597" s="116"/>
      <c r="BF597" s="116"/>
      <c r="BG597" s="116"/>
      <c r="BH597" s="116"/>
      <c r="BI597" s="116"/>
      <c r="BJ597" s="116"/>
      <c r="BK597" s="117"/>
    </row>
    <row r="598" spans="2:63" s="3" customFormat="1">
      <c r="B598" s="36"/>
      <c r="C598" s="36"/>
      <c r="D598" s="36"/>
      <c r="E598" s="36"/>
      <c r="F598" s="36"/>
      <c r="G598" s="36"/>
      <c r="H598" s="36"/>
      <c r="I598" s="36"/>
      <c r="J598" s="36"/>
      <c r="K598" s="36"/>
      <c r="L598" s="36"/>
      <c r="M598" s="36"/>
      <c r="N598" s="36"/>
      <c r="O598" s="36"/>
      <c r="P598" s="36"/>
      <c r="Q598" s="36"/>
      <c r="R598" s="36"/>
      <c r="S598" s="36"/>
      <c r="T598" s="16"/>
      <c r="U598" s="16"/>
      <c r="V598" s="16"/>
      <c r="W598" s="16"/>
      <c r="X598" s="16"/>
      <c r="Y598" s="16"/>
      <c r="Z598" s="16"/>
      <c r="AA598" s="16"/>
      <c r="AB598" s="16"/>
      <c r="AC598" s="16"/>
      <c r="AD598" s="16"/>
      <c r="AE598" s="16"/>
      <c r="AF598" s="16"/>
      <c r="AG598" s="16"/>
      <c r="AH598" s="16"/>
      <c r="AI598" s="16"/>
      <c r="AJ598" s="16"/>
      <c r="AK598" s="16"/>
      <c r="AL598" s="16"/>
      <c r="AM598" s="16"/>
      <c r="AN598" s="16"/>
      <c r="AO598" s="16"/>
      <c r="AP598" s="16"/>
      <c r="AQ598" s="16"/>
      <c r="AR598" s="16"/>
      <c r="AS598" s="16"/>
      <c r="AT598" s="116"/>
      <c r="AU598" s="116"/>
      <c r="AV598" s="116"/>
      <c r="AW598" s="116"/>
      <c r="AX598" s="116"/>
      <c r="AY598" s="116"/>
      <c r="AZ598" s="116"/>
      <c r="BA598" s="116"/>
      <c r="BB598" s="116"/>
      <c r="BC598" s="116"/>
      <c r="BD598" s="116"/>
      <c r="BE598" s="116"/>
      <c r="BF598" s="116"/>
      <c r="BG598" s="116"/>
      <c r="BH598" s="116"/>
      <c r="BI598" s="116"/>
      <c r="BJ598" s="116"/>
      <c r="BK598" s="117"/>
    </row>
    <row r="599" spans="2:63" s="3" customFormat="1">
      <c r="B599" s="36"/>
      <c r="C599" s="36"/>
      <c r="D599" s="36"/>
      <c r="E599" s="36"/>
      <c r="F599" s="36"/>
      <c r="G599" s="36"/>
      <c r="H599" s="36"/>
      <c r="I599" s="36"/>
      <c r="J599" s="36"/>
      <c r="K599" s="36"/>
      <c r="L599" s="36"/>
      <c r="M599" s="36"/>
      <c r="N599" s="36"/>
      <c r="O599" s="36"/>
      <c r="P599" s="36"/>
      <c r="Q599" s="36"/>
      <c r="R599" s="36"/>
      <c r="S599" s="36"/>
      <c r="T599" s="16"/>
      <c r="U599" s="16"/>
      <c r="V599" s="16"/>
      <c r="W599" s="16"/>
      <c r="X599" s="16"/>
      <c r="Y599" s="16"/>
      <c r="Z599" s="16"/>
      <c r="AA599" s="16"/>
      <c r="AB599" s="16"/>
      <c r="AC599" s="16"/>
      <c r="AD599" s="16"/>
      <c r="AE599" s="16"/>
      <c r="AF599" s="16"/>
      <c r="AG599" s="16"/>
      <c r="AH599" s="16"/>
      <c r="AI599" s="16"/>
      <c r="AJ599" s="16"/>
      <c r="AK599" s="16"/>
      <c r="AL599" s="16"/>
      <c r="AM599" s="16"/>
      <c r="AN599" s="16"/>
      <c r="AO599" s="16"/>
      <c r="AP599" s="16"/>
      <c r="AQ599" s="16"/>
      <c r="AR599" s="16"/>
      <c r="AS599" s="16"/>
      <c r="AT599" s="116"/>
      <c r="AU599" s="116"/>
      <c r="AV599" s="116"/>
      <c r="AW599" s="116"/>
      <c r="AX599" s="116"/>
      <c r="AY599" s="116"/>
      <c r="AZ599" s="116"/>
      <c r="BA599" s="116"/>
      <c r="BB599" s="116"/>
      <c r="BC599" s="116"/>
      <c r="BD599" s="116"/>
      <c r="BE599" s="116"/>
      <c r="BF599" s="116"/>
      <c r="BG599" s="116"/>
      <c r="BH599" s="116"/>
      <c r="BI599" s="116"/>
      <c r="BJ599" s="116"/>
      <c r="BK599" s="117"/>
    </row>
    <row r="600" spans="2:63" s="3" customFormat="1">
      <c r="B600" s="36"/>
      <c r="C600" s="36"/>
      <c r="D600" s="36"/>
      <c r="E600" s="36"/>
      <c r="F600" s="36"/>
      <c r="G600" s="36"/>
      <c r="H600" s="36"/>
      <c r="I600" s="36"/>
      <c r="J600" s="36"/>
      <c r="K600" s="36"/>
      <c r="L600" s="36"/>
      <c r="M600" s="36"/>
      <c r="N600" s="36"/>
      <c r="O600" s="36"/>
      <c r="P600" s="36"/>
      <c r="Q600" s="36"/>
      <c r="R600" s="36"/>
      <c r="S600" s="36"/>
      <c r="T600" s="16"/>
      <c r="U600" s="16"/>
      <c r="V600" s="16"/>
      <c r="W600" s="16"/>
      <c r="X600" s="16"/>
      <c r="Y600" s="16"/>
      <c r="Z600" s="16"/>
      <c r="AA600" s="16"/>
      <c r="AB600" s="16"/>
      <c r="AC600" s="16"/>
      <c r="AD600" s="16"/>
      <c r="AE600" s="16"/>
      <c r="AF600" s="16"/>
      <c r="AG600" s="16"/>
      <c r="AH600" s="16"/>
      <c r="AI600" s="16"/>
      <c r="AJ600" s="16"/>
      <c r="AK600" s="16"/>
      <c r="AL600" s="16"/>
      <c r="AM600" s="16"/>
      <c r="AN600" s="16"/>
      <c r="AO600" s="16"/>
      <c r="AP600" s="16"/>
      <c r="AQ600" s="16"/>
      <c r="AR600" s="16"/>
      <c r="AS600" s="16"/>
      <c r="AT600" s="116"/>
      <c r="AU600" s="116"/>
      <c r="AV600" s="116"/>
      <c r="AW600" s="116"/>
      <c r="AX600" s="116"/>
      <c r="AY600" s="116"/>
      <c r="AZ600" s="116"/>
      <c r="BA600" s="116"/>
      <c r="BB600" s="116"/>
      <c r="BC600" s="116"/>
      <c r="BD600" s="116"/>
      <c r="BE600" s="116"/>
      <c r="BF600" s="116"/>
      <c r="BG600" s="116"/>
      <c r="BH600" s="116"/>
      <c r="BI600" s="116"/>
      <c r="BJ600" s="116"/>
      <c r="BK600" s="117"/>
    </row>
    <row r="601" spans="2:63" s="3" customFormat="1">
      <c r="B601" s="36"/>
      <c r="C601" s="36"/>
      <c r="D601" s="36"/>
      <c r="E601" s="36"/>
      <c r="F601" s="36"/>
      <c r="G601" s="36"/>
      <c r="H601" s="36"/>
      <c r="I601" s="36"/>
      <c r="J601" s="36"/>
      <c r="K601" s="36"/>
      <c r="L601" s="36"/>
      <c r="M601" s="36"/>
      <c r="N601" s="36"/>
      <c r="O601" s="36"/>
      <c r="P601" s="36"/>
      <c r="Q601" s="36"/>
      <c r="R601" s="36"/>
      <c r="S601" s="36"/>
      <c r="T601" s="16"/>
      <c r="U601" s="16"/>
      <c r="V601" s="16"/>
      <c r="W601" s="16"/>
      <c r="X601" s="16"/>
      <c r="Y601" s="16"/>
      <c r="Z601" s="16"/>
      <c r="AA601" s="16"/>
      <c r="AB601" s="16"/>
      <c r="AC601" s="16"/>
      <c r="AD601" s="16"/>
      <c r="AE601" s="16"/>
      <c r="AF601" s="16"/>
      <c r="AG601" s="16"/>
      <c r="AH601" s="16"/>
      <c r="AI601" s="16"/>
      <c r="AJ601" s="16"/>
      <c r="AK601" s="16"/>
      <c r="AL601" s="16"/>
      <c r="AM601" s="16"/>
      <c r="AN601" s="16"/>
      <c r="AO601" s="16"/>
      <c r="AP601" s="16"/>
      <c r="AQ601" s="16"/>
      <c r="AR601" s="16"/>
      <c r="AS601" s="16"/>
      <c r="AT601" s="116"/>
      <c r="AU601" s="116"/>
      <c r="AV601" s="116"/>
      <c r="AW601" s="116"/>
      <c r="AX601" s="116"/>
      <c r="AY601" s="116"/>
      <c r="AZ601" s="116"/>
      <c r="BA601" s="116"/>
      <c r="BB601" s="116"/>
      <c r="BC601" s="116"/>
      <c r="BD601" s="116"/>
      <c r="BE601" s="116"/>
      <c r="BF601" s="116"/>
      <c r="BG601" s="116"/>
      <c r="BH601" s="116"/>
      <c r="BI601" s="116"/>
      <c r="BJ601" s="116"/>
      <c r="BK601" s="117"/>
    </row>
    <row r="602" spans="2:63" s="3" customFormat="1">
      <c r="B602" s="36"/>
      <c r="C602" s="36"/>
      <c r="D602" s="36"/>
      <c r="E602" s="36"/>
      <c r="F602" s="36"/>
      <c r="G602" s="36"/>
      <c r="H602" s="36"/>
      <c r="I602" s="36"/>
      <c r="J602" s="36"/>
      <c r="K602" s="36"/>
      <c r="L602" s="36"/>
      <c r="M602" s="36"/>
      <c r="N602" s="36"/>
      <c r="O602" s="36"/>
      <c r="P602" s="36"/>
      <c r="Q602" s="36"/>
      <c r="R602" s="36"/>
      <c r="S602" s="36"/>
      <c r="T602" s="16"/>
      <c r="U602" s="16"/>
      <c r="V602" s="16"/>
      <c r="W602" s="16"/>
      <c r="X602" s="16"/>
      <c r="Y602" s="16"/>
      <c r="Z602" s="16"/>
      <c r="AA602" s="16"/>
      <c r="AB602" s="16"/>
      <c r="AC602" s="16"/>
      <c r="AD602" s="16"/>
      <c r="AE602" s="16"/>
      <c r="AF602" s="16"/>
      <c r="AG602" s="16"/>
      <c r="AH602" s="16"/>
      <c r="AI602" s="16"/>
      <c r="AJ602" s="16"/>
      <c r="AK602" s="16"/>
      <c r="AL602" s="16"/>
      <c r="AM602" s="16"/>
      <c r="AN602" s="16"/>
      <c r="AO602" s="16"/>
      <c r="AP602" s="16"/>
      <c r="AQ602" s="16"/>
      <c r="AR602" s="16"/>
      <c r="AS602" s="16"/>
      <c r="AT602" s="116"/>
      <c r="AU602" s="116"/>
      <c r="AV602" s="116"/>
      <c r="AW602" s="116"/>
      <c r="AX602" s="116"/>
      <c r="AY602" s="116"/>
      <c r="AZ602" s="116"/>
      <c r="BA602" s="116"/>
      <c r="BB602" s="116"/>
      <c r="BC602" s="116"/>
      <c r="BD602" s="116"/>
      <c r="BE602" s="116"/>
      <c r="BF602" s="116"/>
      <c r="BG602" s="116"/>
      <c r="BH602" s="116"/>
      <c r="BI602" s="116"/>
      <c r="BJ602" s="116"/>
      <c r="BK602" s="117"/>
    </row>
    <row r="603" spans="2:63" s="3" customFormat="1">
      <c r="B603" s="36"/>
      <c r="C603" s="36"/>
      <c r="D603" s="36"/>
      <c r="E603" s="36"/>
      <c r="F603" s="36"/>
      <c r="G603" s="36"/>
      <c r="H603" s="36"/>
      <c r="I603" s="36"/>
      <c r="J603" s="36"/>
      <c r="K603" s="36"/>
      <c r="L603" s="36"/>
      <c r="M603" s="36"/>
      <c r="N603" s="36"/>
      <c r="O603" s="36"/>
      <c r="P603" s="36"/>
      <c r="Q603" s="36"/>
      <c r="R603" s="36"/>
      <c r="S603" s="36"/>
      <c r="T603" s="16"/>
      <c r="U603" s="16"/>
      <c r="V603" s="16"/>
      <c r="W603" s="16"/>
      <c r="X603" s="16"/>
      <c r="Y603" s="16"/>
      <c r="Z603" s="16"/>
      <c r="AA603" s="16"/>
      <c r="AB603" s="16"/>
      <c r="AC603" s="16"/>
      <c r="AD603" s="16"/>
      <c r="AE603" s="16"/>
      <c r="AF603" s="16"/>
      <c r="AG603" s="16"/>
      <c r="AH603" s="16"/>
      <c r="AI603" s="16"/>
      <c r="AJ603" s="16"/>
      <c r="AK603" s="16"/>
      <c r="AL603" s="16"/>
      <c r="AM603" s="16"/>
      <c r="AN603" s="16"/>
      <c r="AO603" s="16"/>
      <c r="AP603" s="16"/>
      <c r="AQ603" s="16"/>
      <c r="AR603" s="16"/>
      <c r="AS603" s="16"/>
      <c r="AT603" s="116"/>
      <c r="AU603" s="116"/>
      <c r="AV603" s="116"/>
      <c r="AW603" s="116"/>
      <c r="AX603" s="116"/>
      <c r="AY603" s="116"/>
      <c r="AZ603" s="116"/>
      <c r="BA603" s="116"/>
      <c r="BB603" s="116"/>
      <c r="BC603" s="116"/>
      <c r="BD603" s="116"/>
      <c r="BE603" s="116"/>
      <c r="BF603" s="116"/>
      <c r="BG603" s="116"/>
      <c r="BH603" s="116"/>
      <c r="BI603" s="116"/>
      <c r="BJ603" s="116"/>
      <c r="BK603" s="117"/>
    </row>
    <row r="604" spans="2:63" s="3" customFormat="1">
      <c r="B604" s="36"/>
      <c r="C604" s="36"/>
      <c r="D604" s="36"/>
      <c r="E604" s="36"/>
      <c r="F604" s="36"/>
      <c r="G604" s="36"/>
      <c r="H604" s="36"/>
      <c r="I604" s="36"/>
      <c r="J604" s="36"/>
      <c r="K604" s="36"/>
      <c r="L604" s="36"/>
      <c r="M604" s="36"/>
      <c r="N604" s="36"/>
      <c r="O604" s="36"/>
      <c r="P604" s="36"/>
      <c r="Q604" s="36"/>
      <c r="R604" s="36"/>
      <c r="S604" s="36"/>
      <c r="T604" s="16"/>
      <c r="U604" s="16"/>
      <c r="V604" s="16"/>
      <c r="W604" s="16"/>
      <c r="X604" s="16"/>
      <c r="Y604" s="16"/>
      <c r="Z604" s="16"/>
      <c r="AA604" s="16"/>
      <c r="AB604" s="16"/>
      <c r="AC604" s="16"/>
      <c r="AD604" s="16"/>
      <c r="AE604" s="16"/>
      <c r="AF604" s="16"/>
      <c r="AG604" s="16"/>
      <c r="AH604" s="16"/>
      <c r="AI604" s="16"/>
      <c r="AJ604" s="16"/>
      <c r="AK604" s="16"/>
      <c r="AL604" s="16"/>
      <c r="AM604" s="16"/>
      <c r="AN604" s="16"/>
      <c r="AO604" s="16"/>
      <c r="AP604" s="16"/>
      <c r="AQ604" s="16"/>
      <c r="AR604" s="16"/>
      <c r="AS604" s="16"/>
      <c r="AT604" s="116"/>
      <c r="AU604" s="116"/>
      <c r="AV604" s="116"/>
      <c r="AW604" s="116"/>
      <c r="AX604" s="116"/>
      <c r="AY604" s="116"/>
      <c r="AZ604" s="116"/>
      <c r="BA604" s="116"/>
      <c r="BB604" s="116"/>
      <c r="BC604" s="116"/>
      <c r="BD604" s="116"/>
      <c r="BE604" s="116"/>
      <c r="BF604" s="116"/>
      <c r="BG604" s="116"/>
      <c r="BH604" s="116"/>
      <c r="BI604" s="116"/>
      <c r="BJ604" s="116"/>
      <c r="BK604" s="117"/>
    </row>
    <row r="605" spans="2:63" s="3" customFormat="1">
      <c r="B605" s="36"/>
      <c r="C605" s="36"/>
      <c r="D605" s="36"/>
      <c r="E605" s="36"/>
      <c r="F605" s="36"/>
      <c r="G605" s="36"/>
      <c r="H605" s="36"/>
      <c r="I605" s="36"/>
      <c r="J605" s="36"/>
      <c r="K605" s="36"/>
      <c r="L605" s="36"/>
      <c r="M605" s="36"/>
      <c r="N605" s="36"/>
      <c r="O605" s="36"/>
      <c r="P605" s="36"/>
      <c r="Q605" s="36"/>
      <c r="R605" s="36"/>
      <c r="S605" s="36"/>
      <c r="T605" s="16"/>
      <c r="U605" s="16"/>
      <c r="V605" s="16"/>
      <c r="W605" s="16"/>
      <c r="X605" s="16"/>
      <c r="Y605" s="16"/>
      <c r="Z605" s="16"/>
      <c r="AA605" s="16"/>
      <c r="AB605" s="16"/>
      <c r="AC605" s="16"/>
      <c r="AD605" s="16"/>
      <c r="AE605" s="16"/>
      <c r="AF605" s="16"/>
      <c r="AG605" s="16"/>
      <c r="AH605" s="16"/>
      <c r="AI605" s="16"/>
      <c r="AJ605" s="16"/>
      <c r="AK605" s="16"/>
      <c r="AL605" s="16"/>
      <c r="AM605" s="16"/>
      <c r="AN605" s="16"/>
      <c r="AO605" s="16"/>
      <c r="AP605" s="16"/>
      <c r="AQ605" s="16"/>
      <c r="AR605" s="16"/>
      <c r="AS605" s="16"/>
      <c r="AT605" s="116"/>
      <c r="AU605" s="116"/>
      <c r="AV605" s="116"/>
      <c r="AW605" s="116"/>
      <c r="AX605" s="116"/>
      <c r="AY605" s="116"/>
      <c r="AZ605" s="116"/>
      <c r="BA605" s="116"/>
      <c r="BB605" s="116"/>
      <c r="BC605" s="116"/>
      <c r="BD605" s="116"/>
      <c r="BE605" s="116"/>
      <c r="BF605" s="116"/>
      <c r="BG605" s="116"/>
      <c r="BH605" s="116"/>
      <c r="BI605" s="116"/>
      <c r="BJ605" s="116"/>
      <c r="BK605" s="117"/>
    </row>
    <row r="606" spans="2:63" s="3" customFormat="1">
      <c r="B606" s="36"/>
      <c r="C606" s="36"/>
      <c r="D606" s="36"/>
      <c r="E606" s="36"/>
      <c r="F606" s="36"/>
      <c r="G606" s="36"/>
      <c r="H606" s="36"/>
      <c r="I606" s="36"/>
      <c r="J606" s="36"/>
      <c r="K606" s="36"/>
      <c r="L606" s="36"/>
      <c r="M606" s="36"/>
      <c r="N606" s="36"/>
      <c r="O606" s="36"/>
      <c r="P606" s="36"/>
      <c r="Q606" s="36"/>
      <c r="R606" s="36"/>
      <c r="S606" s="36"/>
      <c r="T606" s="16"/>
      <c r="U606" s="16"/>
      <c r="V606" s="16"/>
      <c r="W606" s="16"/>
      <c r="X606" s="16"/>
      <c r="Y606" s="16"/>
      <c r="Z606" s="16"/>
      <c r="AA606" s="16"/>
      <c r="AB606" s="16"/>
      <c r="AC606" s="16"/>
      <c r="AD606" s="16"/>
      <c r="AE606" s="16"/>
      <c r="AF606" s="16"/>
      <c r="AG606" s="16"/>
      <c r="AH606" s="16"/>
      <c r="AI606" s="16"/>
      <c r="AJ606" s="16"/>
      <c r="AK606" s="16"/>
      <c r="AL606" s="16"/>
      <c r="AM606" s="16"/>
      <c r="AN606" s="16"/>
      <c r="AO606" s="16"/>
      <c r="AP606" s="16"/>
      <c r="AQ606" s="16"/>
      <c r="AR606" s="16"/>
      <c r="AS606" s="16"/>
      <c r="AT606" s="116"/>
      <c r="AU606" s="116"/>
      <c r="AV606" s="116"/>
      <c r="AW606" s="116"/>
      <c r="AX606" s="116"/>
      <c r="AY606" s="116"/>
      <c r="AZ606" s="116"/>
      <c r="BA606" s="116"/>
      <c r="BB606" s="116"/>
      <c r="BC606" s="116"/>
      <c r="BD606" s="116"/>
      <c r="BE606" s="116"/>
      <c r="BF606" s="116"/>
      <c r="BG606" s="116"/>
      <c r="BH606" s="116"/>
      <c r="BI606" s="116"/>
      <c r="BJ606" s="116"/>
      <c r="BK606" s="117"/>
    </row>
    <row r="607" spans="2:63" s="3" customFormat="1">
      <c r="B607" s="36"/>
      <c r="C607" s="36"/>
      <c r="D607" s="36"/>
      <c r="E607" s="36"/>
      <c r="F607" s="36"/>
      <c r="G607" s="36"/>
      <c r="H607" s="36"/>
      <c r="I607" s="36"/>
      <c r="J607" s="36"/>
      <c r="K607" s="36"/>
      <c r="L607" s="36"/>
      <c r="M607" s="36"/>
      <c r="N607" s="36"/>
      <c r="O607" s="36"/>
      <c r="P607" s="36"/>
      <c r="Q607" s="36"/>
      <c r="R607" s="36"/>
      <c r="S607" s="36"/>
      <c r="T607" s="16"/>
      <c r="U607" s="16"/>
      <c r="V607" s="16"/>
      <c r="W607" s="16"/>
      <c r="X607" s="16"/>
      <c r="Y607" s="16"/>
      <c r="Z607" s="16"/>
      <c r="AA607" s="16"/>
      <c r="AB607" s="16"/>
      <c r="AC607" s="16"/>
      <c r="AD607" s="16"/>
      <c r="AE607" s="16"/>
      <c r="AF607" s="16"/>
      <c r="AG607" s="16"/>
      <c r="AH607" s="16"/>
      <c r="AI607" s="16"/>
      <c r="AJ607" s="16"/>
      <c r="AK607" s="16"/>
      <c r="AL607" s="16"/>
      <c r="AM607" s="16"/>
      <c r="AN607" s="16"/>
      <c r="AO607" s="16"/>
      <c r="AP607" s="16"/>
      <c r="AQ607" s="16"/>
      <c r="AR607" s="16"/>
      <c r="AS607" s="16"/>
      <c r="AT607" s="116"/>
      <c r="AU607" s="116"/>
      <c r="AV607" s="116"/>
      <c r="AW607" s="116"/>
      <c r="AX607" s="116"/>
      <c r="AY607" s="116"/>
      <c r="AZ607" s="116"/>
      <c r="BA607" s="116"/>
      <c r="BB607" s="116"/>
      <c r="BC607" s="116"/>
      <c r="BD607" s="116"/>
      <c r="BE607" s="116"/>
      <c r="BF607" s="116"/>
      <c r="BG607" s="116"/>
      <c r="BH607" s="116"/>
      <c r="BI607" s="116"/>
      <c r="BJ607" s="116"/>
      <c r="BK607" s="117"/>
    </row>
    <row r="608" spans="2:63" s="3" customFormat="1">
      <c r="B608" s="36"/>
      <c r="C608" s="36"/>
      <c r="D608" s="36"/>
      <c r="E608" s="36"/>
      <c r="F608" s="36"/>
      <c r="G608" s="36"/>
      <c r="H608" s="36"/>
      <c r="I608" s="36"/>
      <c r="J608" s="36"/>
      <c r="K608" s="36"/>
      <c r="L608" s="36"/>
      <c r="M608" s="36"/>
      <c r="N608" s="36"/>
      <c r="O608" s="36"/>
      <c r="P608" s="36"/>
      <c r="Q608" s="36"/>
      <c r="R608" s="36"/>
      <c r="S608" s="36"/>
      <c r="T608" s="16"/>
      <c r="U608" s="16"/>
      <c r="V608" s="16"/>
      <c r="W608" s="16"/>
      <c r="X608" s="16"/>
      <c r="Y608" s="16"/>
      <c r="Z608" s="16"/>
      <c r="AA608" s="16"/>
      <c r="AB608" s="16"/>
      <c r="AC608" s="16"/>
      <c r="AD608" s="16"/>
      <c r="AE608" s="16"/>
      <c r="AF608" s="16"/>
      <c r="AG608" s="16"/>
      <c r="AH608" s="16"/>
      <c r="AI608" s="16"/>
      <c r="AJ608" s="16"/>
      <c r="AK608" s="16"/>
      <c r="AL608" s="16"/>
      <c r="AM608" s="16"/>
      <c r="AN608" s="16"/>
      <c r="AO608" s="16"/>
      <c r="AP608" s="16"/>
      <c r="AQ608" s="16"/>
      <c r="AR608" s="16"/>
      <c r="AS608" s="16"/>
      <c r="AT608" s="116"/>
      <c r="AU608" s="116"/>
      <c r="AV608" s="116"/>
      <c r="AW608" s="116"/>
      <c r="AX608" s="116"/>
      <c r="AY608" s="116"/>
      <c r="AZ608" s="116"/>
      <c r="BA608" s="116"/>
      <c r="BB608" s="116"/>
      <c r="BC608" s="116"/>
      <c r="BD608" s="116"/>
      <c r="BE608" s="116"/>
      <c r="BF608" s="116"/>
      <c r="BG608" s="116"/>
      <c r="BH608" s="116"/>
      <c r="BI608" s="116"/>
      <c r="BJ608" s="116"/>
      <c r="BK608" s="117"/>
    </row>
    <row r="609" spans="2:63" s="3" customFormat="1">
      <c r="B609" s="36"/>
      <c r="C609" s="36"/>
      <c r="D609" s="36"/>
      <c r="E609" s="36"/>
      <c r="F609" s="36"/>
      <c r="G609" s="36"/>
      <c r="H609" s="36"/>
      <c r="I609" s="36"/>
      <c r="J609" s="36"/>
      <c r="K609" s="36"/>
      <c r="L609" s="36"/>
      <c r="M609" s="36"/>
      <c r="N609" s="36"/>
      <c r="O609" s="36"/>
      <c r="P609" s="36"/>
      <c r="Q609" s="36"/>
      <c r="R609" s="36"/>
      <c r="S609" s="36"/>
      <c r="T609" s="16"/>
      <c r="U609" s="16"/>
      <c r="V609" s="16"/>
      <c r="W609" s="16"/>
      <c r="X609" s="16"/>
      <c r="Y609" s="16"/>
      <c r="Z609" s="16"/>
      <c r="AA609" s="16"/>
      <c r="AB609" s="16"/>
      <c r="AC609" s="16"/>
      <c r="AD609" s="16"/>
      <c r="AE609" s="16"/>
      <c r="AF609" s="16"/>
      <c r="AG609" s="16"/>
      <c r="AH609" s="16"/>
      <c r="AI609" s="16"/>
      <c r="AJ609" s="16"/>
      <c r="AK609" s="16"/>
      <c r="AL609" s="16"/>
      <c r="AM609" s="16"/>
      <c r="AN609" s="16"/>
      <c r="AO609" s="16"/>
      <c r="AP609" s="16"/>
      <c r="AQ609" s="16"/>
      <c r="AR609" s="16"/>
      <c r="AS609" s="16"/>
      <c r="AT609" s="116"/>
      <c r="AU609" s="116"/>
      <c r="AV609" s="116"/>
      <c r="AW609" s="116"/>
      <c r="AX609" s="116"/>
      <c r="AY609" s="116"/>
      <c r="AZ609" s="116"/>
      <c r="BA609" s="116"/>
      <c r="BB609" s="116"/>
      <c r="BC609" s="116"/>
      <c r="BD609" s="116"/>
      <c r="BE609" s="116"/>
      <c r="BF609" s="116"/>
      <c r="BG609" s="116"/>
      <c r="BH609" s="116"/>
      <c r="BI609" s="116"/>
      <c r="BJ609" s="116"/>
      <c r="BK609" s="117"/>
    </row>
    <row r="610" spans="2:63" s="3" customFormat="1">
      <c r="B610" s="36"/>
      <c r="C610" s="36"/>
      <c r="D610" s="36"/>
      <c r="E610" s="36"/>
      <c r="F610" s="36"/>
      <c r="G610" s="36"/>
      <c r="H610" s="36"/>
      <c r="I610" s="36"/>
      <c r="J610" s="36"/>
      <c r="K610" s="36"/>
      <c r="L610" s="36"/>
      <c r="M610" s="36"/>
      <c r="N610" s="36"/>
      <c r="O610" s="36"/>
      <c r="P610" s="36"/>
      <c r="Q610" s="36"/>
      <c r="R610" s="36"/>
      <c r="S610" s="36"/>
      <c r="T610" s="16"/>
      <c r="U610" s="16"/>
      <c r="V610" s="16"/>
      <c r="W610" s="16"/>
      <c r="X610" s="16"/>
      <c r="Y610" s="16"/>
      <c r="Z610" s="16"/>
      <c r="AA610" s="16"/>
      <c r="AB610" s="16"/>
      <c r="AC610" s="16"/>
      <c r="AD610" s="16"/>
      <c r="AE610" s="16"/>
      <c r="AF610" s="16"/>
      <c r="AG610" s="16"/>
      <c r="AH610" s="16"/>
      <c r="AI610" s="16"/>
      <c r="AJ610" s="16"/>
      <c r="AK610" s="16"/>
      <c r="AL610" s="16"/>
      <c r="AM610" s="16"/>
      <c r="AN610" s="16"/>
      <c r="AO610" s="16"/>
      <c r="AP610" s="16"/>
      <c r="AQ610" s="16"/>
      <c r="AR610" s="16"/>
      <c r="AS610" s="16"/>
      <c r="AT610" s="116"/>
      <c r="AU610" s="116"/>
      <c r="AV610" s="116"/>
      <c r="AW610" s="116"/>
      <c r="AX610" s="116"/>
      <c r="AY610" s="116"/>
      <c r="AZ610" s="116"/>
      <c r="BA610" s="116"/>
      <c r="BB610" s="116"/>
      <c r="BC610" s="116"/>
      <c r="BD610" s="116"/>
      <c r="BE610" s="116"/>
      <c r="BF610" s="116"/>
      <c r="BG610" s="116"/>
      <c r="BH610" s="116"/>
      <c r="BI610" s="116"/>
      <c r="BJ610" s="116"/>
      <c r="BK610" s="117"/>
    </row>
    <row r="611" spans="2:63" s="3" customFormat="1">
      <c r="B611" s="36"/>
      <c r="C611" s="36"/>
      <c r="D611" s="36"/>
      <c r="E611" s="36"/>
      <c r="F611" s="36"/>
      <c r="G611" s="36"/>
      <c r="H611" s="36"/>
      <c r="I611" s="36"/>
      <c r="J611" s="36"/>
      <c r="K611" s="36"/>
      <c r="L611" s="36"/>
      <c r="M611" s="36"/>
      <c r="N611" s="36"/>
      <c r="O611" s="36"/>
      <c r="P611" s="36"/>
      <c r="Q611" s="36"/>
      <c r="R611" s="36"/>
      <c r="S611" s="36"/>
      <c r="T611" s="16"/>
      <c r="U611" s="16"/>
      <c r="V611" s="16"/>
      <c r="W611" s="16"/>
      <c r="X611" s="16"/>
      <c r="Y611" s="16"/>
      <c r="Z611" s="16"/>
      <c r="AA611" s="16"/>
      <c r="AB611" s="16"/>
      <c r="AC611" s="16"/>
      <c r="AD611" s="16"/>
      <c r="AE611" s="16"/>
      <c r="AF611" s="16"/>
      <c r="AG611" s="16"/>
      <c r="AH611" s="16"/>
      <c r="AI611" s="16"/>
      <c r="AJ611" s="16"/>
      <c r="AK611" s="16"/>
      <c r="AL611" s="16"/>
      <c r="AM611" s="16"/>
      <c r="AN611" s="16"/>
      <c r="AO611" s="16"/>
      <c r="AP611" s="16"/>
      <c r="AQ611" s="16"/>
      <c r="AR611" s="16"/>
      <c r="AS611" s="16"/>
      <c r="AT611" s="116"/>
      <c r="AU611" s="116"/>
      <c r="AV611" s="116"/>
      <c r="AW611" s="116"/>
      <c r="AX611" s="116"/>
      <c r="AY611" s="116"/>
      <c r="AZ611" s="116"/>
      <c r="BA611" s="116"/>
      <c r="BB611" s="116"/>
      <c r="BC611" s="116"/>
      <c r="BD611" s="116"/>
      <c r="BE611" s="116"/>
      <c r="BF611" s="116"/>
      <c r="BG611" s="116"/>
      <c r="BH611" s="116"/>
      <c r="BI611" s="116"/>
      <c r="BJ611" s="116"/>
      <c r="BK611" s="117"/>
    </row>
    <row r="612" spans="2:63" s="3" customFormat="1">
      <c r="B612" s="36"/>
      <c r="C612" s="36"/>
      <c r="D612" s="36"/>
      <c r="E612" s="36"/>
      <c r="F612" s="36"/>
      <c r="G612" s="36"/>
      <c r="H612" s="36"/>
      <c r="I612" s="36"/>
      <c r="J612" s="36"/>
      <c r="K612" s="36"/>
      <c r="L612" s="36"/>
      <c r="M612" s="36"/>
      <c r="N612" s="36"/>
      <c r="O612" s="36"/>
      <c r="P612" s="36"/>
      <c r="Q612" s="36"/>
      <c r="R612" s="36"/>
      <c r="S612" s="36"/>
      <c r="T612" s="16"/>
      <c r="U612" s="16"/>
      <c r="V612" s="16"/>
      <c r="W612" s="16"/>
      <c r="X612" s="16"/>
      <c r="Y612" s="16"/>
      <c r="Z612" s="16"/>
      <c r="AA612" s="16"/>
      <c r="AB612" s="16"/>
      <c r="AC612" s="16"/>
      <c r="AD612" s="16"/>
      <c r="AE612" s="16"/>
      <c r="AF612" s="16"/>
      <c r="AG612" s="16"/>
      <c r="AH612" s="16"/>
      <c r="AI612" s="16"/>
      <c r="AJ612" s="16"/>
      <c r="AK612" s="16"/>
      <c r="AL612" s="16"/>
      <c r="AM612" s="16"/>
      <c r="AN612" s="16"/>
      <c r="AO612" s="16"/>
      <c r="AP612" s="16"/>
      <c r="AQ612" s="16"/>
      <c r="AR612" s="16"/>
      <c r="AS612" s="16"/>
      <c r="AT612" s="116"/>
      <c r="AU612" s="116"/>
      <c r="AV612" s="116"/>
      <c r="AW612" s="116"/>
      <c r="AX612" s="116"/>
      <c r="AY612" s="116"/>
      <c r="AZ612" s="116"/>
      <c r="BA612" s="116"/>
      <c r="BB612" s="116"/>
      <c r="BC612" s="116"/>
      <c r="BD612" s="116"/>
      <c r="BE612" s="116"/>
      <c r="BF612" s="116"/>
      <c r="BG612" s="116"/>
      <c r="BH612" s="116"/>
      <c r="BI612" s="116"/>
      <c r="BJ612" s="116"/>
      <c r="BK612" s="117"/>
    </row>
    <row r="613" spans="2:63" s="3" customFormat="1">
      <c r="B613" s="36"/>
      <c r="C613" s="36"/>
      <c r="D613" s="36"/>
      <c r="E613" s="36"/>
      <c r="F613" s="36"/>
      <c r="G613" s="36"/>
      <c r="H613" s="36"/>
      <c r="I613" s="36"/>
      <c r="J613" s="36"/>
      <c r="K613" s="36"/>
      <c r="L613" s="36"/>
      <c r="M613" s="36"/>
      <c r="N613" s="36"/>
      <c r="O613" s="36"/>
      <c r="P613" s="36"/>
      <c r="Q613" s="36"/>
      <c r="R613" s="36"/>
      <c r="S613" s="36"/>
      <c r="T613" s="16"/>
      <c r="U613" s="16"/>
      <c r="V613" s="16"/>
      <c r="W613" s="16"/>
      <c r="X613" s="16"/>
      <c r="Y613" s="16"/>
      <c r="Z613" s="16"/>
      <c r="AA613" s="16"/>
      <c r="AB613" s="16"/>
      <c r="AC613" s="16"/>
      <c r="AD613" s="16"/>
      <c r="AE613" s="16"/>
      <c r="AF613" s="16"/>
      <c r="AG613" s="16"/>
      <c r="AH613" s="16"/>
      <c r="AI613" s="16"/>
      <c r="AJ613" s="16"/>
      <c r="AK613" s="16"/>
      <c r="AL613" s="16"/>
      <c r="AM613" s="16"/>
      <c r="AN613" s="16"/>
      <c r="AO613" s="16"/>
      <c r="AP613" s="16"/>
      <c r="AQ613" s="16"/>
      <c r="AR613" s="16"/>
      <c r="AS613" s="16"/>
      <c r="AT613" s="116"/>
      <c r="AU613" s="116"/>
      <c r="AV613" s="116"/>
      <c r="AW613" s="116"/>
      <c r="AX613" s="116"/>
      <c r="AY613" s="116"/>
      <c r="AZ613" s="116"/>
      <c r="BA613" s="116"/>
      <c r="BB613" s="116"/>
      <c r="BC613" s="116"/>
      <c r="BD613" s="116"/>
      <c r="BE613" s="116"/>
      <c r="BF613" s="116"/>
      <c r="BG613" s="116"/>
      <c r="BH613" s="116"/>
      <c r="BI613" s="116"/>
      <c r="BJ613" s="116"/>
      <c r="BK613" s="117"/>
    </row>
    <row r="614" spans="2:63" s="3" customFormat="1">
      <c r="B614" s="36"/>
      <c r="C614" s="36"/>
      <c r="D614" s="36"/>
      <c r="E614" s="36"/>
      <c r="F614" s="36"/>
      <c r="G614" s="36"/>
      <c r="H614" s="36"/>
      <c r="I614" s="36"/>
      <c r="J614" s="36"/>
      <c r="K614" s="36"/>
      <c r="L614" s="36"/>
      <c r="M614" s="36"/>
      <c r="N614" s="36"/>
      <c r="O614" s="36"/>
      <c r="P614" s="36"/>
      <c r="Q614" s="36"/>
      <c r="R614" s="36"/>
      <c r="S614" s="36"/>
      <c r="T614" s="16"/>
      <c r="U614" s="16"/>
      <c r="V614" s="16"/>
      <c r="W614" s="16"/>
      <c r="X614" s="16"/>
      <c r="Y614" s="16"/>
      <c r="Z614" s="16"/>
      <c r="AA614" s="16"/>
      <c r="AB614" s="16"/>
      <c r="AC614" s="16"/>
      <c r="AD614" s="16"/>
      <c r="AE614" s="16"/>
      <c r="AF614" s="16"/>
      <c r="AG614" s="16"/>
      <c r="AH614" s="16"/>
      <c r="AI614" s="16"/>
      <c r="AJ614" s="16"/>
      <c r="AK614" s="16"/>
      <c r="AL614" s="16"/>
      <c r="AM614" s="16"/>
      <c r="AN614" s="16"/>
      <c r="AO614" s="16"/>
      <c r="AP614" s="16"/>
      <c r="AQ614" s="16"/>
      <c r="AR614" s="16"/>
      <c r="AS614" s="16"/>
      <c r="AT614" s="116"/>
      <c r="AU614" s="116"/>
      <c r="AV614" s="116"/>
      <c r="AW614" s="116"/>
      <c r="AX614" s="116"/>
      <c r="AY614" s="116"/>
      <c r="AZ614" s="116"/>
      <c r="BA614" s="116"/>
      <c r="BB614" s="116"/>
      <c r="BC614" s="116"/>
      <c r="BD614" s="116"/>
      <c r="BE614" s="116"/>
      <c r="BF614" s="116"/>
      <c r="BG614" s="116"/>
      <c r="BH614" s="116"/>
      <c r="BI614" s="116"/>
      <c r="BJ614" s="116"/>
      <c r="BK614" s="117"/>
    </row>
    <row r="615" spans="2:63" s="3" customFormat="1">
      <c r="B615" s="36"/>
      <c r="C615" s="36"/>
      <c r="D615" s="36"/>
      <c r="E615" s="36"/>
      <c r="F615" s="36"/>
      <c r="G615" s="36"/>
      <c r="H615" s="36"/>
      <c r="I615" s="36"/>
      <c r="J615" s="36"/>
      <c r="K615" s="36"/>
      <c r="L615" s="36"/>
      <c r="M615" s="36"/>
      <c r="N615" s="36"/>
      <c r="O615" s="36"/>
      <c r="P615" s="36"/>
      <c r="Q615" s="36"/>
      <c r="R615" s="36"/>
      <c r="S615" s="36"/>
      <c r="T615" s="16"/>
      <c r="U615" s="16"/>
      <c r="V615" s="16"/>
      <c r="W615" s="16"/>
      <c r="X615" s="16"/>
      <c r="Y615" s="16"/>
      <c r="Z615" s="16"/>
      <c r="AA615" s="16"/>
      <c r="AB615" s="16"/>
      <c r="AC615" s="16"/>
      <c r="AD615" s="16"/>
      <c r="AE615" s="16"/>
      <c r="AF615" s="16"/>
      <c r="AG615" s="16"/>
      <c r="AH615" s="16"/>
      <c r="AI615" s="16"/>
      <c r="AJ615" s="16"/>
      <c r="AK615" s="16"/>
      <c r="AL615" s="16"/>
      <c r="AM615" s="16"/>
      <c r="AN615" s="16"/>
      <c r="AO615" s="16"/>
      <c r="AP615" s="16"/>
      <c r="AQ615" s="16"/>
      <c r="AR615" s="16"/>
      <c r="AS615" s="16"/>
      <c r="AT615" s="116"/>
      <c r="AU615" s="116"/>
      <c r="AV615" s="116"/>
      <c r="AW615" s="116"/>
      <c r="AX615" s="116"/>
      <c r="AY615" s="116"/>
      <c r="AZ615" s="116"/>
      <c r="BA615" s="116"/>
      <c r="BB615" s="116"/>
      <c r="BC615" s="116"/>
      <c r="BD615" s="116"/>
      <c r="BE615" s="116"/>
      <c r="BF615" s="116"/>
      <c r="BG615" s="116"/>
      <c r="BH615" s="116"/>
      <c r="BI615" s="116"/>
      <c r="BJ615" s="116"/>
      <c r="BK615" s="117"/>
    </row>
    <row r="616" spans="2:63" s="3" customFormat="1">
      <c r="B616" s="36"/>
      <c r="C616" s="36"/>
      <c r="D616" s="36"/>
      <c r="E616" s="36"/>
      <c r="F616" s="36"/>
      <c r="G616" s="36"/>
      <c r="H616" s="36"/>
      <c r="I616" s="36"/>
      <c r="J616" s="36"/>
      <c r="K616" s="36"/>
      <c r="L616" s="36"/>
      <c r="M616" s="36"/>
      <c r="N616" s="36"/>
      <c r="O616" s="36"/>
      <c r="P616" s="36"/>
      <c r="Q616" s="36"/>
      <c r="R616" s="36"/>
      <c r="S616" s="36"/>
      <c r="T616" s="16"/>
      <c r="U616" s="16"/>
      <c r="V616" s="16"/>
      <c r="W616" s="16"/>
      <c r="X616" s="16"/>
      <c r="Y616" s="16"/>
      <c r="Z616" s="16"/>
      <c r="AA616" s="16"/>
      <c r="AB616" s="16"/>
      <c r="AC616" s="16"/>
      <c r="AD616" s="16"/>
      <c r="AE616" s="16"/>
      <c r="AF616" s="16"/>
      <c r="AG616" s="16"/>
      <c r="AH616" s="16"/>
      <c r="AI616" s="16"/>
      <c r="AJ616" s="16"/>
      <c r="AK616" s="16"/>
      <c r="AL616" s="16"/>
      <c r="AM616" s="16"/>
      <c r="AN616" s="16"/>
      <c r="AO616" s="16"/>
      <c r="AP616" s="16"/>
      <c r="AQ616" s="16"/>
      <c r="AR616" s="16"/>
      <c r="AS616" s="16"/>
      <c r="AT616" s="116"/>
      <c r="AU616" s="116"/>
      <c r="AV616" s="116"/>
      <c r="AW616" s="116"/>
      <c r="AX616" s="116"/>
      <c r="AY616" s="116"/>
      <c r="AZ616" s="116"/>
      <c r="BA616" s="116"/>
      <c r="BB616" s="116"/>
      <c r="BC616" s="116"/>
      <c r="BD616" s="116"/>
      <c r="BE616" s="116"/>
      <c r="BF616" s="116"/>
      <c r="BG616" s="116"/>
      <c r="BH616" s="116"/>
      <c r="BI616" s="116"/>
      <c r="BJ616" s="116"/>
      <c r="BK616" s="117"/>
    </row>
    <row r="617" spans="2:63" s="3" customFormat="1">
      <c r="B617" s="36"/>
      <c r="C617" s="36"/>
      <c r="D617" s="36"/>
      <c r="E617" s="36"/>
      <c r="F617" s="36"/>
      <c r="G617" s="36"/>
      <c r="H617" s="36"/>
      <c r="I617" s="36"/>
      <c r="J617" s="36"/>
      <c r="K617" s="36"/>
      <c r="L617" s="36"/>
      <c r="M617" s="36"/>
      <c r="N617" s="36"/>
      <c r="O617" s="36"/>
      <c r="P617" s="36"/>
      <c r="Q617" s="36"/>
      <c r="R617" s="36"/>
      <c r="S617" s="36"/>
      <c r="T617" s="16"/>
      <c r="U617" s="16"/>
      <c r="V617" s="16"/>
      <c r="W617" s="16"/>
      <c r="X617" s="16"/>
      <c r="Y617" s="16"/>
      <c r="Z617" s="16"/>
      <c r="AA617" s="16"/>
      <c r="AB617" s="16"/>
      <c r="AC617" s="16"/>
      <c r="AD617" s="16"/>
      <c r="AE617" s="16"/>
      <c r="AF617" s="16"/>
      <c r="AG617" s="16"/>
      <c r="AH617" s="16"/>
      <c r="AI617" s="16"/>
      <c r="AJ617" s="16"/>
      <c r="AK617" s="16"/>
      <c r="AL617" s="16"/>
      <c r="AM617" s="16"/>
      <c r="AN617" s="16"/>
      <c r="AO617" s="16"/>
      <c r="AP617" s="16"/>
      <c r="AQ617" s="16"/>
      <c r="AR617" s="16"/>
      <c r="AS617" s="16"/>
      <c r="AT617" s="116"/>
      <c r="AU617" s="116"/>
      <c r="AV617" s="116"/>
      <c r="AW617" s="116"/>
      <c r="AX617" s="116"/>
      <c r="AY617" s="116"/>
      <c r="AZ617" s="116"/>
      <c r="BA617" s="116"/>
      <c r="BB617" s="116"/>
      <c r="BC617" s="116"/>
      <c r="BD617" s="116"/>
      <c r="BE617" s="116"/>
      <c r="BF617" s="116"/>
      <c r="BG617" s="116"/>
      <c r="BH617" s="116"/>
      <c r="BI617" s="116"/>
      <c r="BJ617" s="116"/>
      <c r="BK617" s="117"/>
    </row>
    <row r="618" spans="2:63" s="3" customFormat="1">
      <c r="B618" s="36"/>
      <c r="C618" s="36"/>
      <c r="D618" s="36"/>
      <c r="E618" s="36"/>
      <c r="F618" s="36"/>
      <c r="G618" s="36"/>
      <c r="H618" s="36"/>
      <c r="I618" s="36"/>
      <c r="J618" s="36"/>
      <c r="K618" s="36"/>
      <c r="L618" s="36"/>
      <c r="M618" s="36"/>
      <c r="N618" s="36"/>
      <c r="O618" s="36"/>
      <c r="P618" s="36"/>
      <c r="Q618" s="36"/>
      <c r="R618" s="36"/>
      <c r="S618" s="36"/>
      <c r="T618" s="16"/>
      <c r="U618" s="16"/>
      <c r="V618" s="16"/>
      <c r="W618" s="16"/>
      <c r="X618" s="16"/>
      <c r="Y618" s="16"/>
      <c r="Z618" s="16"/>
      <c r="AA618" s="16"/>
      <c r="AB618" s="16"/>
      <c r="AC618" s="16"/>
      <c r="AD618" s="16"/>
      <c r="AE618" s="16"/>
      <c r="AF618" s="16"/>
      <c r="AG618" s="16"/>
      <c r="AH618" s="16"/>
      <c r="AI618" s="16"/>
      <c r="AJ618" s="16"/>
      <c r="AK618" s="16"/>
      <c r="AL618" s="16"/>
      <c r="AM618" s="16"/>
      <c r="AN618" s="16"/>
      <c r="AO618" s="16"/>
      <c r="AP618" s="16"/>
      <c r="AQ618" s="16"/>
      <c r="AR618" s="16"/>
      <c r="AS618" s="16"/>
      <c r="AT618" s="116"/>
      <c r="AU618" s="116"/>
      <c r="AV618" s="116"/>
      <c r="AW618" s="116"/>
      <c r="AX618" s="116"/>
      <c r="AY618" s="116"/>
      <c r="AZ618" s="116"/>
      <c r="BA618" s="116"/>
      <c r="BB618" s="116"/>
      <c r="BC618" s="116"/>
      <c r="BD618" s="116"/>
      <c r="BE618" s="116"/>
      <c r="BF618" s="116"/>
      <c r="BG618" s="116"/>
      <c r="BH618" s="116"/>
      <c r="BI618" s="116"/>
      <c r="BJ618" s="116"/>
      <c r="BK618" s="117"/>
    </row>
    <row r="619" spans="2:63" s="3" customFormat="1">
      <c r="B619" s="36"/>
      <c r="C619" s="36"/>
      <c r="D619" s="36"/>
      <c r="E619" s="36"/>
      <c r="F619" s="36"/>
      <c r="G619" s="36"/>
      <c r="H619" s="36"/>
      <c r="I619" s="36"/>
      <c r="J619" s="36"/>
      <c r="K619" s="36"/>
      <c r="L619" s="36"/>
      <c r="M619" s="36"/>
      <c r="N619" s="36"/>
      <c r="O619" s="36"/>
      <c r="P619" s="36"/>
      <c r="Q619" s="36"/>
      <c r="R619" s="36"/>
      <c r="S619" s="36"/>
      <c r="T619" s="16"/>
      <c r="U619" s="16"/>
      <c r="V619" s="16"/>
      <c r="W619" s="16"/>
      <c r="X619" s="16"/>
      <c r="Y619" s="16"/>
      <c r="Z619" s="16"/>
      <c r="AA619" s="16"/>
      <c r="AB619" s="16"/>
      <c r="AC619" s="16"/>
      <c r="AD619" s="16"/>
      <c r="AE619" s="16"/>
      <c r="AF619" s="16"/>
      <c r="AG619" s="16"/>
      <c r="AH619" s="16"/>
      <c r="AI619" s="16"/>
      <c r="AJ619" s="16"/>
      <c r="AK619" s="16"/>
      <c r="AL619" s="16"/>
      <c r="AM619" s="16"/>
      <c r="AN619" s="16"/>
      <c r="AO619" s="16"/>
      <c r="AP619" s="16"/>
      <c r="AQ619" s="16"/>
      <c r="AR619" s="16"/>
      <c r="AS619" s="16"/>
      <c r="AT619" s="116"/>
      <c r="AU619" s="116"/>
      <c r="AV619" s="116"/>
      <c r="AW619" s="116"/>
      <c r="AX619" s="116"/>
      <c r="AY619" s="116"/>
      <c r="AZ619" s="116"/>
      <c r="BA619" s="116"/>
      <c r="BB619" s="116"/>
      <c r="BC619" s="116"/>
      <c r="BD619" s="116"/>
      <c r="BE619" s="116"/>
      <c r="BF619" s="116"/>
      <c r="BG619" s="116"/>
      <c r="BH619" s="116"/>
      <c r="BI619" s="116"/>
      <c r="BJ619" s="116"/>
      <c r="BK619" s="117"/>
    </row>
    <row r="620" spans="2:63" s="3" customFormat="1">
      <c r="B620" s="36"/>
      <c r="C620" s="36"/>
      <c r="D620" s="36"/>
      <c r="E620" s="36"/>
      <c r="F620" s="36"/>
      <c r="G620" s="36"/>
      <c r="H620" s="36"/>
      <c r="I620" s="36"/>
      <c r="J620" s="36"/>
      <c r="K620" s="36"/>
      <c r="L620" s="36"/>
      <c r="M620" s="36"/>
      <c r="N620" s="36"/>
      <c r="O620" s="36"/>
      <c r="P620" s="36"/>
      <c r="Q620" s="36"/>
      <c r="R620" s="36"/>
      <c r="S620" s="36"/>
      <c r="T620" s="16"/>
      <c r="U620" s="16"/>
      <c r="V620" s="16"/>
      <c r="W620" s="16"/>
      <c r="X620" s="16"/>
      <c r="Y620" s="16"/>
      <c r="Z620" s="16"/>
      <c r="AA620" s="16"/>
      <c r="AB620" s="16"/>
      <c r="AC620" s="16"/>
      <c r="AD620" s="16"/>
      <c r="AE620" s="16"/>
      <c r="AF620" s="16"/>
      <c r="AG620" s="16"/>
      <c r="AH620" s="16"/>
      <c r="AI620" s="16"/>
      <c r="AJ620" s="16"/>
      <c r="AK620" s="16"/>
      <c r="AL620" s="16"/>
      <c r="AM620" s="16"/>
      <c r="AN620" s="16"/>
      <c r="AO620" s="16"/>
      <c r="AP620" s="16"/>
      <c r="AQ620" s="16"/>
      <c r="AR620" s="16"/>
      <c r="AS620" s="16"/>
      <c r="AT620" s="116"/>
      <c r="AU620" s="116"/>
      <c r="AV620" s="116"/>
      <c r="AW620" s="116"/>
      <c r="AX620" s="116"/>
      <c r="AY620" s="116"/>
      <c r="AZ620" s="116"/>
      <c r="BA620" s="116"/>
      <c r="BB620" s="116"/>
      <c r="BC620" s="116"/>
      <c r="BD620" s="116"/>
      <c r="BE620" s="116"/>
      <c r="BF620" s="116"/>
      <c r="BG620" s="116"/>
      <c r="BH620" s="116"/>
      <c r="BI620" s="116"/>
      <c r="BJ620" s="116"/>
      <c r="BK620" s="117"/>
    </row>
    <row r="621" spans="2:63" s="3" customFormat="1">
      <c r="B621" s="36"/>
      <c r="C621" s="36"/>
      <c r="D621" s="36"/>
      <c r="E621" s="36"/>
      <c r="F621" s="36"/>
      <c r="G621" s="36"/>
      <c r="H621" s="36"/>
      <c r="I621" s="36"/>
      <c r="J621" s="36"/>
      <c r="K621" s="36"/>
      <c r="L621" s="36"/>
      <c r="M621" s="36"/>
      <c r="N621" s="36"/>
      <c r="O621" s="36"/>
      <c r="P621" s="36"/>
      <c r="Q621" s="36"/>
      <c r="R621" s="36"/>
      <c r="S621" s="36"/>
      <c r="T621" s="16"/>
      <c r="U621" s="16"/>
      <c r="V621" s="16"/>
      <c r="W621" s="16"/>
      <c r="X621" s="16"/>
      <c r="Y621" s="16"/>
      <c r="Z621" s="16"/>
      <c r="AA621" s="16"/>
      <c r="AB621" s="16"/>
      <c r="AC621" s="16"/>
      <c r="AD621" s="16"/>
      <c r="AE621" s="16"/>
      <c r="AF621" s="16"/>
      <c r="AG621" s="16"/>
      <c r="AH621" s="16"/>
      <c r="AI621" s="16"/>
      <c r="AJ621" s="16"/>
      <c r="AK621" s="16"/>
      <c r="AL621" s="16"/>
      <c r="AM621" s="16"/>
      <c r="AN621" s="16"/>
      <c r="AO621" s="16"/>
      <c r="AP621" s="16"/>
      <c r="AQ621" s="16"/>
      <c r="AR621" s="16"/>
      <c r="AS621" s="16"/>
      <c r="AT621" s="116"/>
      <c r="AU621" s="116"/>
      <c r="AV621" s="116"/>
      <c r="AW621" s="116"/>
      <c r="AX621" s="116"/>
      <c r="AY621" s="116"/>
      <c r="AZ621" s="116"/>
      <c r="BA621" s="116"/>
      <c r="BB621" s="116"/>
      <c r="BC621" s="116"/>
      <c r="BD621" s="116"/>
      <c r="BE621" s="116"/>
      <c r="BF621" s="116"/>
      <c r="BG621" s="116"/>
      <c r="BH621" s="116"/>
      <c r="BI621" s="116"/>
      <c r="BJ621" s="116"/>
      <c r="BK621" s="117"/>
    </row>
    <row r="622" spans="2:63" s="3" customFormat="1">
      <c r="B622" s="36"/>
      <c r="C622" s="36"/>
      <c r="D622" s="36"/>
      <c r="E622" s="36"/>
      <c r="F622" s="36"/>
      <c r="G622" s="36"/>
      <c r="H622" s="36"/>
      <c r="I622" s="36"/>
      <c r="J622" s="36"/>
      <c r="K622" s="36"/>
      <c r="L622" s="36"/>
      <c r="M622" s="36"/>
      <c r="N622" s="36"/>
      <c r="O622" s="36"/>
      <c r="P622" s="36"/>
      <c r="Q622" s="36"/>
      <c r="R622" s="36"/>
      <c r="S622" s="36"/>
      <c r="T622" s="16"/>
      <c r="U622" s="16"/>
      <c r="V622" s="16"/>
      <c r="W622" s="16"/>
      <c r="X622" s="16"/>
      <c r="Y622" s="16"/>
      <c r="Z622" s="16"/>
      <c r="AA622" s="16"/>
      <c r="AB622" s="16"/>
      <c r="AC622" s="16"/>
      <c r="AD622" s="16"/>
      <c r="AE622" s="16"/>
      <c r="AF622" s="16"/>
      <c r="AG622" s="16"/>
      <c r="AH622" s="16"/>
      <c r="AI622" s="16"/>
      <c r="AJ622" s="16"/>
      <c r="AK622" s="16"/>
      <c r="AL622" s="16"/>
      <c r="AM622" s="16"/>
      <c r="AN622" s="16"/>
      <c r="AO622" s="16"/>
      <c r="AP622" s="16"/>
      <c r="AQ622" s="16"/>
      <c r="AR622" s="16"/>
      <c r="AS622" s="16"/>
      <c r="AT622" s="116"/>
      <c r="AU622" s="116"/>
      <c r="AV622" s="116"/>
      <c r="AW622" s="116"/>
      <c r="AX622" s="116"/>
      <c r="AY622" s="116"/>
      <c r="AZ622" s="116"/>
      <c r="BA622" s="116"/>
      <c r="BB622" s="116"/>
      <c r="BC622" s="116"/>
      <c r="BD622" s="116"/>
      <c r="BE622" s="116"/>
      <c r="BF622" s="116"/>
      <c r="BG622" s="116"/>
      <c r="BH622" s="116"/>
      <c r="BI622" s="116"/>
      <c r="BJ622" s="116"/>
      <c r="BK622" s="117"/>
    </row>
    <row r="623" spans="2:63" s="3" customFormat="1">
      <c r="B623" s="36"/>
      <c r="C623" s="36"/>
      <c r="D623" s="36"/>
      <c r="E623" s="36"/>
      <c r="F623" s="36"/>
      <c r="G623" s="36"/>
      <c r="H623" s="36"/>
      <c r="I623" s="36"/>
      <c r="J623" s="36"/>
      <c r="K623" s="36"/>
      <c r="L623" s="36"/>
      <c r="M623" s="36"/>
      <c r="N623" s="36"/>
      <c r="O623" s="36"/>
      <c r="P623" s="36"/>
      <c r="Q623" s="36"/>
      <c r="R623" s="36"/>
      <c r="S623" s="36"/>
      <c r="T623" s="16"/>
      <c r="U623" s="16"/>
      <c r="V623" s="16"/>
      <c r="W623" s="16"/>
      <c r="X623" s="16"/>
      <c r="Y623" s="16"/>
      <c r="Z623" s="16"/>
      <c r="AA623" s="16"/>
      <c r="AB623" s="16"/>
      <c r="AC623" s="16"/>
      <c r="AD623" s="16"/>
      <c r="AE623" s="16"/>
      <c r="AF623" s="16"/>
      <c r="AG623" s="16"/>
      <c r="AH623" s="16"/>
      <c r="AI623" s="16"/>
      <c r="AJ623" s="16"/>
      <c r="AK623" s="16"/>
      <c r="AL623" s="16"/>
      <c r="AM623" s="16"/>
      <c r="AN623" s="16"/>
      <c r="AO623" s="16"/>
      <c r="AP623" s="16"/>
      <c r="AQ623" s="16"/>
      <c r="AR623" s="16"/>
      <c r="AS623" s="16"/>
      <c r="AT623" s="116"/>
      <c r="AU623" s="116"/>
      <c r="AV623" s="116"/>
      <c r="AW623" s="116"/>
      <c r="AX623" s="116"/>
      <c r="AY623" s="116"/>
      <c r="AZ623" s="116"/>
      <c r="BA623" s="116"/>
      <c r="BB623" s="116"/>
      <c r="BC623" s="116"/>
      <c r="BD623" s="116"/>
      <c r="BE623" s="116"/>
      <c r="BF623" s="116"/>
      <c r="BG623" s="116"/>
      <c r="BH623" s="116"/>
      <c r="BI623" s="116"/>
      <c r="BJ623" s="116"/>
      <c r="BK623" s="117"/>
    </row>
    <row r="624" spans="2:63" s="3" customFormat="1">
      <c r="B624" s="36"/>
      <c r="C624" s="36"/>
      <c r="D624" s="36"/>
      <c r="E624" s="36"/>
      <c r="F624" s="36"/>
      <c r="G624" s="36"/>
      <c r="H624" s="36"/>
      <c r="I624" s="36"/>
      <c r="J624" s="36"/>
      <c r="K624" s="36"/>
      <c r="L624" s="36"/>
      <c r="M624" s="36"/>
      <c r="N624" s="36"/>
      <c r="O624" s="36"/>
      <c r="P624" s="36"/>
      <c r="Q624" s="36"/>
      <c r="R624" s="36"/>
      <c r="S624" s="36"/>
      <c r="T624" s="16"/>
      <c r="U624" s="16"/>
      <c r="V624" s="16"/>
      <c r="W624" s="16"/>
      <c r="X624" s="16"/>
      <c r="Y624" s="16"/>
      <c r="Z624" s="16"/>
      <c r="AA624" s="16"/>
      <c r="AB624" s="16"/>
      <c r="AC624" s="16"/>
      <c r="AD624" s="16"/>
      <c r="AE624" s="16"/>
      <c r="AF624" s="16"/>
      <c r="AG624" s="16"/>
      <c r="AH624" s="16"/>
      <c r="AI624" s="16"/>
      <c r="AJ624" s="16"/>
      <c r="AK624" s="16"/>
      <c r="AL624" s="16"/>
      <c r="AM624" s="16"/>
      <c r="AN624" s="16"/>
      <c r="AO624" s="16"/>
      <c r="AP624" s="16"/>
      <c r="AQ624" s="16"/>
      <c r="AR624" s="16"/>
      <c r="AS624" s="16"/>
      <c r="AT624" s="116"/>
      <c r="AU624" s="116"/>
      <c r="AV624" s="116"/>
      <c r="AW624" s="116"/>
      <c r="AX624" s="116"/>
      <c r="AY624" s="116"/>
      <c r="AZ624" s="116"/>
      <c r="BA624" s="116"/>
      <c r="BB624" s="116"/>
      <c r="BC624" s="116"/>
      <c r="BD624" s="116"/>
      <c r="BE624" s="116"/>
      <c r="BF624" s="116"/>
      <c r="BG624" s="116"/>
      <c r="BH624" s="116"/>
      <c r="BI624" s="116"/>
      <c r="BJ624" s="116"/>
      <c r="BK624" s="117"/>
    </row>
    <row r="625" spans="2:63" s="3" customFormat="1">
      <c r="B625" s="36"/>
      <c r="C625" s="36"/>
      <c r="D625" s="36"/>
      <c r="E625" s="36"/>
      <c r="F625" s="36"/>
      <c r="G625" s="36"/>
      <c r="H625" s="36"/>
      <c r="I625" s="36"/>
      <c r="J625" s="36"/>
      <c r="K625" s="36"/>
      <c r="L625" s="36"/>
      <c r="M625" s="36"/>
      <c r="N625" s="36"/>
      <c r="O625" s="36"/>
      <c r="P625" s="36"/>
      <c r="Q625" s="36"/>
      <c r="R625" s="36"/>
      <c r="S625" s="36"/>
      <c r="T625" s="16"/>
      <c r="U625" s="16"/>
      <c r="V625" s="16"/>
      <c r="W625" s="16"/>
      <c r="X625" s="16"/>
      <c r="Y625" s="16"/>
      <c r="Z625" s="16"/>
      <c r="AA625" s="16"/>
      <c r="AB625" s="16"/>
      <c r="AC625" s="16"/>
      <c r="AD625" s="16"/>
      <c r="AE625" s="16"/>
      <c r="AF625" s="16"/>
      <c r="AG625" s="16"/>
      <c r="AH625" s="16"/>
      <c r="AI625" s="16"/>
      <c r="AJ625" s="16"/>
      <c r="AK625" s="16"/>
      <c r="AL625" s="16"/>
      <c r="AM625" s="16"/>
      <c r="AN625" s="16"/>
      <c r="AO625" s="16"/>
      <c r="AP625" s="16"/>
      <c r="AQ625" s="16"/>
      <c r="AR625" s="16"/>
      <c r="AS625" s="16"/>
      <c r="AT625" s="116"/>
      <c r="AU625" s="116"/>
      <c r="AV625" s="116"/>
      <c r="AW625" s="116"/>
      <c r="AX625" s="116"/>
      <c r="AY625" s="116"/>
      <c r="AZ625" s="116"/>
      <c r="BA625" s="116"/>
      <c r="BB625" s="116"/>
      <c r="BC625" s="116"/>
      <c r="BD625" s="116"/>
      <c r="BE625" s="116"/>
      <c r="BF625" s="116"/>
      <c r="BG625" s="116"/>
      <c r="BH625" s="116"/>
      <c r="BI625" s="116"/>
      <c r="BJ625" s="116"/>
      <c r="BK625" s="117"/>
    </row>
    <row r="626" spans="2:63" s="3" customFormat="1">
      <c r="B626" s="36"/>
      <c r="C626" s="36"/>
      <c r="D626" s="36"/>
      <c r="E626" s="36"/>
      <c r="F626" s="36"/>
      <c r="G626" s="36"/>
      <c r="H626" s="36"/>
      <c r="I626" s="36"/>
      <c r="J626" s="36"/>
      <c r="K626" s="36"/>
      <c r="L626" s="36"/>
      <c r="M626" s="36"/>
      <c r="N626" s="36"/>
      <c r="O626" s="36"/>
      <c r="P626" s="36"/>
      <c r="Q626" s="36"/>
      <c r="R626" s="36"/>
      <c r="S626" s="36"/>
      <c r="T626" s="16"/>
      <c r="U626" s="16"/>
      <c r="V626" s="16"/>
      <c r="W626" s="16"/>
      <c r="X626" s="16"/>
      <c r="Y626" s="16"/>
      <c r="Z626" s="16"/>
      <c r="AA626" s="16"/>
      <c r="AB626" s="16"/>
      <c r="AC626" s="16"/>
      <c r="AD626" s="16"/>
      <c r="AE626" s="16"/>
      <c r="AF626" s="16"/>
      <c r="AG626" s="16"/>
      <c r="AH626" s="16"/>
      <c r="AI626" s="16"/>
      <c r="AJ626" s="16"/>
      <c r="AK626" s="16"/>
      <c r="AL626" s="16"/>
      <c r="AM626" s="16"/>
      <c r="AN626" s="16"/>
      <c r="AO626" s="16"/>
      <c r="AP626" s="16"/>
      <c r="AQ626" s="16"/>
      <c r="AR626" s="16"/>
      <c r="AS626" s="16"/>
      <c r="AT626" s="116"/>
      <c r="AU626" s="116"/>
      <c r="AV626" s="116"/>
      <c r="AW626" s="116"/>
      <c r="AX626" s="116"/>
      <c r="AY626" s="116"/>
      <c r="AZ626" s="116"/>
      <c r="BA626" s="116"/>
      <c r="BB626" s="116"/>
      <c r="BC626" s="116"/>
      <c r="BD626" s="116"/>
      <c r="BE626" s="116"/>
      <c r="BF626" s="116"/>
      <c r="BG626" s="116"/>
      <c r="BH626" s="116"/>
      <c r="BI626" s="116"/>
      <c r="BJ626" s="116"/>
      <c r="BK626" s="117"/>
    </row>
    <row r="627" spans="2:63" s="3" customFormat="1">
      <c r="B627" s="36"/>
      <c r="C627" s="36"/>
      <c r="D627" s="36"/>
      <c r="E627" s="36"/>
      <c r="F627" s="36"/>
      <c r="G627" s="36"/>
      <c r="H627" s="36"/>
      <c r="I627" s="36"/>
      <c r="J627" s="36"/>
      <c r="K627" s="36"/>
      <c r="L627" s="36"/>
      <c r="M627" s="36"/>
      <c r="N627" s="36"/>
      <c r="O627" s="36"/>
      <c r="P627" s="36"/>
      <c r="Q627" s="36"/>
      <c r="R627" s="36"/>
      <c r="S627" s="36"/>
      <c r="T627" s="16"/>
      <c r="U627" s="16"/>
      <c r="V627" s="16"/>
      <c r="W627" s="16"/>
      <c r="X627" s="16"/>
      <c r="Y627" s="16"/>
      <c r="Z627" s="16"/>
      <c r="AA627" s="16"/>
      <c r="AB627" s="16"/>
      <c r="AC627" s="16"/>
      <c r="AD627" s="16"/>
      <c r="AE627" s="16"/>
      <c r="AF627" s="16"/>
      <c r="AG627" s="16"/>
      <c r="AH627" s="16"/>
      <c r="AI627" s="16"/>
      <c r="AJ627" s="16"/>
      <c r="AK627" s="16"/>
      <c r="AL627" s="16"/>
      <c r="AM627" s="16"/>
      <c r="AN627" s="16"/>
      <c r="AO627" s="16"/>
      <c r="AP627" s="16"/>
      <c r="AQ627" s="16"/>
      <c r="AR627" s="16"/>
      <c r="AS627" s="16"/>
      <c r="AT627" s="116"/>
      <c r="AU627" s="116"/>
      <c r="AV627" s="116"/>
      <c r="AW627" s="116"/>
      <c r="AX627" s="116"/>
      <c r="AY627" s="116"/>
      <c r="AZ627" s="116"/>
      <c r="BA627" s="116"/>
      <c r="BB627" s="116"/>
      <c r="BC627" s="116"/>
      <c r="BD627" s="116"/>
      <c r="BE627" s="116"/>
      <c r="BF627" s="116"/>
      <c r="BG627" s="116"/>
      <c r="BH627" s="116"/>
      <c r="BI627" s="116"/>
      <c r="BJ627" s="116"/>
      <c r="BK627" s="117"/>
    </row>
    <row r="628" spans="2:63" s="3" customFormat="1">
      <c r="B628" s="36"/>
      <c r="C628" s="36"/>
      <c r="D628" s="36"/>
      <c r="E628" s="36"/>
      <c r="F628" s="36"/>
      <c r="G628" s="36"/>
      <c r="H628" s="36"/>
      <c r="I628" s="36"/>
      <c r="J628" s="36"/>
      <c r="K628" s="36"/>
      <c r="L628" s="36"/>
      <c r="M628" s="36"/>
      <c r="N628" s="36"/>
      <c r="O628" s="36"/>
      <c r="P628" s="36"/>
      <c r="Q628" s="36"/>
      <c r="R628" s="36"/>
      <c r="S628" s="36"/>
      <c r="T628" s="16"/>
      <c r="U628" s="16"/>
      <c r="V628" s="16"/>
      <c r="W628" s="16"/>
      <c r="X628" s="16"/>
      <c r="Y628" s="16"/>
      <c r="Z628" s="16"/>
      <c r="AA628" s="16"/>
      <c r="AB628" s="16"/>
      <c r="AC628" s="16"/>
      <c r="AD628" s="16"/>
      <c r="AE628" s="16"/>
      <c r="AF628" s="16"/>
      <c r="AG628" s="16"/>
      <c r="AH628" s="16"/>
      <c r="AI628" s="16"/>
      <c r="AJ628" s="16"/>
      <c r="AK628" s="16"/>
      <c r="AL628" s="16"/>
      <c r="AM628" s="16"/>
      <c r="AN628" s="16"/>
      <c r="AO628" s="16"/>
      <c r="AP628" s="16"/>
      <c r="AQ628" s="16"/>
      <c r="AR628" s="16"/>
      <c r="AS628" s="16"/>
      <c r="AT628" s="116"/>
      <c r="AU628" s="116"/>
      <c r="AV628" s="116"/>
      <c r="AW628" s="116"/>
      <c r="AX628" s="116"/>
      <c r="AY628" s="116"/>
      <c r="AZ628" s="116"/>
      <c r="BA628" s="116"/>
      <c r="BB628" s="116"/>
      <c r="BC628" s="116"/>
      <c r="BD628" s="116"/>
      <c r="BE628" s="116"/>
      <c r="BF628" s="116"/>
      <c r="BG628" s="116"/>
      <c r="BH628" s="116"/>
      <c r="BI628" s="116"/>
      <c r="BJ628" s="116"/>
      <c r="BK628" s="117"/>
    </row>
    <row r="629" spans="2:63" s="3" customFormat="1">
      <c r="B629" s="36"/>
      <c r="C629" s="36"/>
      <c r="D629" s="36"/>
      <c r="E629" s="36"/>
      <c r="F629" s="36"/>
      <c r="G629" s="36"/>
      <c r="H629" s="36"/>
      <c r="I629" s="36"/>
      <c r="J629" s="36"/>
      <c r="K629" s="36"/>
      <c r="L629" s="36"/>
      <c r="M629" s="36"/>
      <c r="N629" s="36"/>
      <c r="O629" s="36"/>
      <c r="P629" s="36"/>
      <c r="Q629" s="36"/>
      <c r="R629" s="36"/>
      <c r="S629" s="36"/>
      <c r="T629" s="16"/>
      <c r="U629" s="16"/>
      <c r="V629" s="16"/>
      <c r="W629" s="16"/>
      <c r="X629" s="16"/>
      <c r="Y629" s="16"/>
      <c r="Z629" s="16"/>
      <c r="AA629" s="16"/>
      <c r="AB629" s="16"/>
      <c r="AC629" s="16"/>
      <c r="AD629" s="16"/>
      <c r="AE629" s="16"/>
      <c r="AF629" s="16"/>
      <c r="AG629" s="16"/>
      <c r="AH629" s="16"/>
      <c r="AI629" s="16"/>
      <c r="AJ629" s="16"/>
      <c r="AK629" s="16"/>
      <c r="AL629" s="16"/>
      <c r="AM629" s="16"/>
      <c r="AN629" s="16"/>
      <c r="AO629" s="16"/>
      <c r="AP629" s="16"/>
      <c r="AQ629" s="16"/>
      <c r="AR629" s="16"/>
      <c r="AS629" s="16"/>
      <c r="AT629" s="116"/>
      <c r="AU629" s="116"/>
      <c r="AV629" s="116"/>
      <c r="AW629" s="116"/>
      <c r="AX629" s="116"/>
      <c r="AY629" s="116"/>
      <c r="AZ629" s="116"/>
      <c r="BA629" s="116"/>
      <c r="BB629" s="116"/>
      <c r="BC629" s="116"/>
      <c r="BD629" s="116"/>
      <c r="BE629" s="116"/>
      <c r="BF629" s="116"/>
      <c r="BG629" s="116"/>
      <c r="BH629" s="116"/>
      <c r="BI629" s="116"/>
      <c r="BJ629" s="116"/>
      <c r="BK629" s="117"/>
    </row>
    <row r="630" spans="2:63" s="3" customFormat="1">
      <c r="B630" s="36"/>
      <c r="C630" s="36"/>
      <c r="D630" s="36"/>
      <c r="E630" s="36"/>
      <c r="F630" s="36"/>
      <c r="G630" s="36"/>
      <c r="H630" s="36"/>
      <c r="I630" s="36"/>
      <c r="J630" s="36"/>
      <c r="K630" s="36"/>
      <c r="L630" s="36"/>
      <c r="M630" s="36"/>
      <c r="N630" s="36"/>
      <c r="O630" s="36"/>
      <c r="P630" s="36"/>
      <c r="Q630" s="36"/>
      <c r="R630" s="36"/>
      <c r="S630" s="36"/>
      <c r="T630" s="16"/>
      <c r="U630" s="16"/>
      <c r="V630" s="16"/>
      <c r="W630" s="16"/>
      <c r="X630" s="16"/>
      <c r="Y630" s="16"/>
      <c r="Z630" s="16"/>
      <c r="AA630" s="16"/>
      <c r="AB630" s="16"/>
      <c r="AC630" s="16"/>
      <c r="AD630" s="16"/>
      <c r="AE630" s="16"/>
      <c r="AF630" s="16"/>
      <c r="AG630" s="16"/>
      <c r="AH630" s="16"/>
      <c r="AI630" s="16"/>
      <c r="AJ630" s="16"/>
      <c r="AK630" s="16"/>
      <c r="AL630" s="16"/>
      <c r="AM630" s="16"/>
      <c r="AN630" s="16"/>
      <c r="AO630" s="16"/>
      <c r="AP630" s="16"/>
      <c r="AQ630" s="16"/>
      <c r="AR630" s="16"/>
      <c r="AS630" s="16"/>
      <c r="AT630" s="116"/>
      <c r="AU630" s="116"/>
      <c r="AV630" s="116"/>
      <c r="AW630" s="116"/>
      <c r="AX630" s="116"/>
      <c r="AY630" s="116"/>
      <c r="AZ630" s="116"/>
      <c r="BA630" s="116"/>
      <c r="BB630" s="116"/>
      <c r="BC630" s="116"/>
      <c r="BD630" s="116"/>
      <c r="BE630" s="116"/>
      <c r="BF630" s="116"/>
      <c r="BG630" s="116"/>
      <c r="BH630" s="116"/>
      <c r="BI630" s="116"/>
      <c r="BJ630" s="116"/>
      <c r="BK630" s="117"/>
    </row>
    <row r="631" spans="2:63" s="3" customFormat="1">
      <c r="B631" s="36"/>
      <c r="C631" s="36"/>
      <c r="D631" s="36"/>
      <c r="E631" s="36"/>
      <c r="F631" s="36"/>
      <c r="G631" s="36"/>
      <c r="H631" s="36"/>
      <c r="I631" s="36"/>
      <c r="J631" s="36"/>
      <c r="K631" s="36"/>
      <c r="L631" s="36"/>
      <c r="M631" s="36"/>
      <c r="N631" s="36"/>
      <c r="O631" s="36"/>
      <c r="P631" s="36"/>
      <c r="Q631" s="36"/>
      <c r="R631" s="36"/>
      <c r="S631" s="36"/>
      <c r="T631" s="16"/>
      <c r="U631" s="16"/>
      <c r="V631" s="16"/>
      <c r="W631" s="16"/>
      <c r="X631" s="16"/>
      <c r="Y631" s="16"/>
      <c r="Z631" s="16"/>
      <c r="AA631" s="16"/>
      <c r="AB631" s="16"/>
      <c r="AC631" s="16"/>
      <c r="AD631" s="16"/>
      <c r="AE631" s="16"/>
      <c r="AF631" s="16"/>
      <c r="AG631" s="16"/>
      <c r="AH631" s="16"/>
      <c r="AI631" s="16"/>
      <c r="AJ631" s="16"/>
      <c r="AK631" s="16"/>
      <c r="AL631" s="16"/>
      <c r="AM631" s="16"/>
      <c r="AN631" s="16"/>
      <c r="AO631" s="16"/>
      <c r="AP631" s="16"/>
      <c r="AQ631" s="16"/>
      <c r="AR631" s="16"/>
      <c r="AS631" s="16"/>
      <c r="AT631" s="116"/>
      <c r="AU631" s="116"/>
      <c r="AV631" s="116"/>
      <c r="AW631" s="116"/>
      <c r="AX631" s="116"/>
      <c r="AY631" s="116"/>
      <c r="AZ631" s="116"/>
      <c r="BA631" s="116"/>
      <c r="BB631" s="116"/>
      <c r="BC631" s="116"/>
      <c r="BD631" s="116"/>
      <c r="BE631" s="116"/>
      <c r="BF631" s="116"/>
      <c r="BG631" s="116"/>
      <c r="BH631" s="116"/>
      <c r="BI631" s="116"/>
      <c r="BJ631" s="116"/>
      <c r="BK631" s="117"/>
    </row>
    <row r="632" spans="2:63" s="3" customFormat="1">
      <c r="B632" s="36"/>
      <c r="C632" s="36"/>
      <c r="D632" s="36"/>
      <c r="E632" s="36"/>
      <c r="F632" s="36"/>
      <c r="G632" s="36"/>
      <c r="H632" s="36"/>
      <c r="I632" s="36"/>
      <c r="J632" s="36"/>
      <c r="K632" s="36"/>
      <c r="L632" s="36"/>
      <c r="M632" s="36"/>
      <c r="N632" s="36"/>
      <c r="O632" s="36"/>
      <c r="P632" s="36"/>
      <c r="Q632" s="36"/>
      <c r="R632" s="36"/>
      <c r="S632" s="36"/>
      <c r="T632" s="16"/>
      <c r="U632" s="16"/>
      <c r="V632" s="16"/>
      <c r="W632" s="16"/>
      <c r="X632" s="16"/>
      <c r="Y632" s="16"/>
      <c r="Z632" s="16"/>
      <c r="AA632" s="16"/>
      <c r="AB632" s="16"/>
      <c r="AC632" s="16"/>
      <c r="AD632" s="16"/>
      <c r="AE632" s="16"/>
      <c r="AF632" s="16"/>
      <c r="AG632" s="16"/>
      <c r="AH632" s="16"/>
      <c r="AI632" s="16"/>
      <c r="AJ632" s="16"/>
      <c r="AK632" s="16"/>
      <c r="AL632" s="16"/>
      <c r="AM632" s="16"/>
      <c r="AN632" s="16"/>
      <c r="AO632" s="16"/>
      <c r="AP632" s="16"/>
      <c r="AQ632" s="16"/>
      <c r="AR632" s="16"/>
      <c r="AS632" s="16"/>
      <c r="AT632" s="116"/>
      <c r="AU632" s="116"/>
      <c r="AV632" s="116"/>
      <c r="AW632" s="116"/>
      <c r="AX632" s="116"/>
      <c r="AY632" s="116"/>
      <c r="AZ632" s="116"/>
      <c r="BA632" s="116"/>
      <c r="BB632" s="116"/>
      <c r="BC632" s="116"/>
      <c r="BD632" s="116"/>
      <c r="BE632" s="116"/>
      <c r="BF632" s="116"/>
      <c r="BG632" s="116"/>
      <c r="BH632" s="116"/>
      <c r="BI632" s="116"/>
      <c r="BJ632" s="116"/>
      <c r="BK632" s="117"/>
    </row>
    <row r="633" spans="2:63" s="3" customFormat="1">
      <c r="B633" s="36"/>
      <c r="C633" s="36"/>
      <c r="D633" s="36"/>
      <c r="E633" s="36"/>
      <c r="F633" s="36"/>
      <c r="G633" s="36"/>
      <c r="H633" s="36"/>
      <c r="I633" s="36"/>
      <c r="J633" s="36"/>
      <c r="K633" s="36"/>
      <c r="L633" s="36"/>
      <c r="M633" s="36"/>
      <c r="N633" s="36"/>
      <c r="O633" s="36"/>
      <c r="P633" s="36"/>
      <c r="Q633" s="36"/>
      <c r="R633" s="36"/>
      <c r="S633" s="36"/>
      <c r="T633" s="16"/>
      <c r="U633" s="16"/>
      <c r="V633" s="16"/>
      <c r="W633" s="16"/>
      <c r="X633" s="16"/>
      <c r="Y633" s="16"/>
      <c r="Z633" s="16"/>
      <c r="AA633" s="16"/>
      <c r="AB633" s="16"/>
      <c r="AC633" s="16"/>
      <c r="AD633" s="16"/>
      <c r="AE633" s="16"/>
      <c r="AF633" s="16"/>
      <c r="AG633" s="16"/>
      <c r="AH633" s="16"/>
      <c r="AI633" s="16"/>
      <c r="AJ633" s="16"/>
      <c r="AK633" s="16"/>
      <c r="AL633" s="16"/>
      <c r="AM633" s="16"/>
      <c r="AN633" s="16"/>
      <c r="AO633" s="16"/>
      <c r="AP633" s="16"/>
      <c r="AQ633" s="16"/>
      <c r="AR633" s="16"/>
      <c r="AS633" s="16"/>
      <c r="AT633" s="116"/>
      <c r="AU633" s="116"/>
      <c r="AV633" s="116"/>
      <c r="AW633" s="116"/>
      <c r="AX633" s="116"/>
      <c r="AY633" s="116"/>
      <c r="AZ633" s="116"/>
      <c r="BA633" s="116"/>
      <c r="BB633" s="116"/>
      <c r="BC633" s="116"/>
      <c r="BD633" s="116"/>
      <c r="BE633" s="116"/>
      <c r="BF633" s="116"/>
      <c r="BG633" s="116"/>
      <c r="BH633" s="116"/>
      <c r="BI633" s="116"/>
      <c r="BJ633" s="116"/>
      <c r="BK633" s="117"/>
    </row>
    <row r="634" spans="2:63" s="3" customFormat="1">
      <c r="B634" s="36"/>
      <c r="C634" s="36"/>
      <c r="D634" s="36"/>
      <c r="E634" s="36"/>
      <c r="F634" s="36"/>
      <c r="G634" s="36"/>
      <c r="H634" s="36"/>
      <c r="I634" s="36"/>
      <c r="J634" s="36"/>
      <c r="K634" s="36"/>
      <c r="L634" s="36"/>
      <c r="M634" s="36"/>
      <c r="N634" s="36"/>
      <c r="O634" s="36"/>
      <c r="P634" s="36"/>
      <c r="Q634" s="36"/>
      <c r="R634" s="36"/>
      <c r="S634" s="36"/>
      <c r="T634" s="16"/>
      <c r="U634" s="16"/>
      <c r="V634" s="16"/>
      <c r="W634" s="16"/>
      <c r="X634" s="16"/>
      <c r="Y634" s="16"/>
      <c r="Z634" s="16"/>
      <c r="AA634" s="16"/>
      <c r="AB634" s="16"/>
      <c r="AC634" s="16"/>
      <c r="AD634" s="16"/>
      <c r="AE634" s="16"/>
      <c r="AF634" s="16"/>
      <c r="AG634" s="16"/>
      <c r="AH634" s="16"/>
      <c r="AI634" s="16"/>
      <c r="AJ634" s="16"/>
      <c r="AK634" s="16"/>
      <c r="AL634" s="16"/>
      <c r="AM634" s="16"/>
      <c r="AN634" s="16"/>
      <c r="AO634" s="16"/>
      <c r="AP634" s="16"/>
      <c r="AQ634" s="16"/>
      <c r="AR634" s="16"/>
      <c r="AS634" s="16"/>
      <c r="AT634" s="116"/>
      <c r="AU634" s="116"/>
      <c r="AV634" s="116"/>
      <c r="AW634" s="116"/>
      <c r="AX634" s="116"/>
      <c r="AY634" s="116"/>
      <c r="AZ634" s="116"/>
      <c r="BA634" s="116"/>
      <c r="BB634" s="116"/>
      <c r="BC634" s="116"/>
      <c r="BD634" s="116"/>
      <c r="BE634" s="116"/>
      <c r="BF634" s="116"/>
      <c r="BG634" s="116"/>
      <c r="BH634" s="116"/>
      <c r="BI634" s="116"/>
      <c r="BJ634" s="116"/>
      <c r="BK634" s="117"/>
    </row>
    <row r="635" spans="2:63" s="3" customFormat="1">
      <c r="B635" s="36"/>
      <c r="C635" s="36"/>
      <c r="D635" s="36"/>
      <c r="E635" s="36"/>
      <c r="F635" s="36"/>
      <c r="G635" s="36"/>
      <c r="H635" s="36"/>
      <c r="I635" s="36"/>
      <c r="J635" s="36"/>
      <c r="K635" s="36"/>
      <c r="L635" s="36"/>
      <c r="M635" s="36"/>
      <c r="N635" s="36"/>
      <c r="O635" s="36"/>
      <c r="P635" s="36"/>
      <c r="Q635" s="36"/>
      <c r="R635" s="36"/>
      <c r="S635" s="36"/>
      <c r="T635" s="16"/>
      <c r="U635" s="16"/>
      <c r="V635" s="16"/>
      <c r="W635" s="16"/>
      <c r="X635" s="16"/>
      <c r="Y635" s="16"/>
      <c r="Z635" s="16"/>
      <c r="AA635" s="16"/>
      <c r="AB635" s="16"/>
      <c r="AC635" s="16"/>
      <c r="AD635" s="16"/>
      <c r="AE635" s="16"/>
      <c r="AF635" s="16"/>
      <c r="AG635" s="16"/>
      <c r="AH635" s="16"/>
      <c r="AI635" s="16"/>
      <c r="AJ635" s="16"/>
      <c r="AK635" s="16"/>
      <c r="AL635" s="16"/>
      <c r="AM635" s="16"/>
      <c r="AN635" s="16"/>
      <c r="AO635" s="16"/>
      <c r="AP635" s="16"/>
      <c r="AQ635" s="16"/>
      <c r="AR635" s="16"/>
      <c r="AS635" s="16"/>
      <c r="AT635" s="116"/>
      <c r="AU635" s="116"/>
      <c r="AV635" s="116"/>
      <c r="AW635" s="116"/>
      <c r="AX635" s="116"/>
      <c r="AY635" s="116"/>
      <c r="AZ635" s="116"/>
      <c r="BA635" s="116"/>
      <c r="BB635" s="116"/>
      <c r="BC635" s="116"/>
      <c r="BD635" s="116"/>
      <c r="BE635" s="116"/>
      <c r="BF635" s="116"/>
      <c r="BG635" s="116"/>
      <c r="BH635" s="116"/>
      <c r="BI635" s="116"/>
      <c r="BJ635" s="116"/>
      <c r="BK635" s="117"/>
    </row>
    <row r="636" spans="2:63" s="3" customFormat="1">
      <c r="B636" s="36"/>
      <c r="C636" s="36"/>
      <c r="D636" s="36"/>
      <c r="E636" s="36"/>
      <c r="F636" s="36"/>
      <c r="G636" s="36"/>
      <c r="H636" s="36"/>
      <c r="I636" s="36"/>
      <c r="J636" s="36"/>
      <c r="K636" s="36"/>
      <c r="L636" s="36"/>
      <c r="M636" s="36"/>
      <c r="N636" s="36"/>
      <c r="O636" s="36"/>
      <c r="P636" s="36"/>
      <c r="Q636" s="36"/>
      <c r="R636" s="36"/>
      <c r="S636" s="36"/>
      <c r="T636" s="16"/>
      <c r="U636" s="16"/>
      <c r="V636" s="16"/>
      <c r="W636" s="16"/>
      <c r="X636" s="16"/>
      <c r="Y636" s="16"/>
      <c r="Z636" s="16"/>
      <c r="AA636" s="16"/>
      <c r="AB636" s="16"/>
      <c r="AC636" s="16"/>
      <c r="AD636" s="16"/>
      <c r="AE636" s="16"/>
      <c r="AF636" s="16"/>
      <c r="AG636" s="16"/>
      <c r="AH636" s="16"/>
      <c r="AI636" s="16"/>
      <c r="AJ636" s="16"/>
      <c r="AK636" s="16"/>
      <c r="AL636" s="16"/>
      <c r="AM636" s="16"/>
      <c r="AN636" s="16"/>
      <c r="AO636" s="16"/>
      <c r="AP636" s="16"/>
      <c r="AQ636" s="16"/>
      <c r="AR636" s="16"/>
      <c r="AS636" s="16"/>
      <c r="AT636" s="116"/>
      <c r="AU636" s="116"/>
      <c r="AV636" s="116"/>
      <c r="AW636" s="116"/>
      <c r="AX636" s="116"/>
      <c r="AY636" s="116"/>
      <c r="AZ636" s="116"/>
      <c r="BA636" s="116"/>
      <c r="BB636" s="116"/>
      <c r="BC636" s="116"/>
      <c r="BD636" s="116"/>
      <c r="BE636" s="116"/>
      <c r="BF636" s="116"/>
      <c r="BG636" s="116"/>
      <c r="BH636" s="116"/>
      <c r="BI636" s="116"/>
      <c r="BJ636" s="116"/>
      <c r="BK636" s="117"/>
    </row>
    <row r="637" spans="2:63" s="3" customFormat="1">
      <c r="B637" s="36"/>
      <c r="C637" s="36"/>
      <c r="D637" s="36"/>
      <c r="E637" s="36"/>
      <c r="F637" s="36"/>
      <c r="G637" s="36"/>
      <c r="H637" s="36"/>
      <c r="I637" s="36"/>
      <c r="J637" s="36"/>
      <c r="K637" s="36"/>
      <c r="L637" s="36"/>
      <c r="M637" s="36"/>
      <c r="N637" s="36"/>
      <c r="O637" s="36"/>
      <c r="P637" s="36"/>
      <c r="Q637" s="36"/>
      <c r="R637" s="36"/>
      <c r="S637" s="36"/>
      <c r="T637" s="16"/>
      <c r="U637" s="16"/>
      <c r="V637" s="16"/>
      <c r="W637" s="16"/>
      <c r="X637" s="16"/>
      <c r="Y637" s="16"/>
      <c r="Z637" s="16"/>
      <c r="AA637" s="16"/>
      <c r="AB637" s="16"/>
      <c r="AC637" s="16"/>
      <c r="AD637" s="16"/>
      <c r="AE637" s="16"/>
      <c r="AF637" s="16"/>
      <c r="AG637" s="16"/>
      <c r="AH637" s="16"/>
      <c r="AI637" s="16"/>
      <c r="AJ637" s="16"/>
      <c r="AK637" s="16"/>
      <c r="AL637" s="16"/>
      <c r="AM637" s="16"/>
      <c r="AN637" s="16"/>
      <c r="AO637" s="16"/>
      <c r="AP637" s="16"/>
      <c r="AQ637" s="16"/>
      <c r="AR637" s="16"/>
      <c r="AS637" s="16"/>
      <c r="AT637" s="116"/>
      <c r="AU637" s="116"/>
      <c r="AV637" s="116"/>
      <c r="AW637" s="116"/>
      <c r="AX637" s="116"/>
      <c r="AY637" s="116"/>
      <c r="AZ637" s="116"/>
      <c r="BA637" s="116"/>
      <c r="BB637" s="116"/>
      <c r="BC637" s="116"/>
      <c r="BD637" s="116"/>
      <c r="BE637" s="116"/>
      <c r="BF637" s="116"/>
      <c r="BG637" s="116"/>
      <c r="BH637" s="116"/>
      <c r="BI637" s="116"/>
      <c r="BJ637" s="116"/>
      <c r="BK637" s="117"/>
    </row>
    <row r="638" spans="2:63" s="3" customFormat="1">
      <c r="B638" s="36"/>
      <c r="C638" s="36"/>
      <c r="D638" s="36"/>
      <c r="E638" s="36"/>
      <c r="F638" s="36"/>
      <c r="G638" s="36"/>
      <c r="H638" s="36"/>
      <c r="I638" s="36"/>
      <c r="J638" s="36"/>
      <c r="K638" s="36"/>
      <c r="L638" s="36"/>
      <c r="M638" s="36"/>
      <c r="N638" s="36"/>
      <c r="O638" s="36"/>
      <c r="P638" s="36"/>
      <c r="Q638" s="36"/>
      <c r="R638" s="36"/>
      <c r="S638" s="36"/>
      <c r="T638" s="16"/>
      <c r="U638" s="16"/>
      <c r="V638" s="16"/>
      <c r="W638" s="16"/>
      <c r="X638" s="16"/>
      <c r="Y638" s="16"/>
      <c r="Z638" s="16"/>
      <c r="AA638" s="16"/>
      <c r="AB638" s="16"/>
      <c r="AC638" s="16"/>
      <c r="AD638" s="16"/>
      <c r="AE638" s="16"/>
      <c r="AF638" s="16"/>
      <c r="AG638" s="16"/>
      <c r="AH638" s="16"/>
      <c r="AI638" s="16"/>
      <c r="AJ638" s="16"/>
      <c r="AK638" s="16"/>
      <c r="AL638" s="16"/>
      <c r="AM638" s="16"/>
      <c r="AN638" s="16"/>
      <c r="AO638" s="16"/>
      <c r="AP638" s="16"/>
      <c r="AQ638" s="16"/>
      <c r="AR638" s="16"/>
      <c r="AS638" s="16"/>
      <c r="AT638" s="116"/>
      <c r="AU638" s="116"/>
      <c r="AV638" s="116"/>
      <c r="AW638" s="116"/>
      <c r="AX638" s="116"/>
      <c r="AY638" s="116"/>
      <c r="AZ638" s="116"/>
      <c r="BA638" s="116"/>
      <c r="BB638" s="116"/>
      <c r="BC638" s="116"/>
      <c r="BD638" s="116"/>
      <c r="BE638" s="116"/>
      <c r="BF638" s="116"/>
      <c r="BG638" s="116"/>
      <c r="BH638" s="116"/>
      <c r="BI638" s="116"/>
      <c r="BJ638" s="116"/>
      <c r="BK638" s="117"/>
    </row>
    <row r="639" spans="2:63" s="3" customFormat="1">
      <c r="B639" s="36"/>
      <c r="C639" s="36"/>
      <c r="D639" s="36"/>
      <c r="E639" s="36"/>
      <c r="F639" s="36"/>
      <c r="G639" s="36"/>
      <c r="H639" s="36"/>
      <c r="I639" s="36"/>
      <c r="J639" s="36"/>
      <c r="K639" s="36"/>
      <c r="L639" s="36"/>
      <c r="M639" s="36"/>
      <c r="N639" s="36"/>
      <c r="O639" s="36"/>
      <c r="P639" s="36"/>
      <c r="Q639" s="36"/>
      <c r="R639" s="36"/>
      <c r="S639" s="36"/>
      <c r="T639" s="16"/>
      <c r="U639" s="16"/>
      <c r="V639" s="16"/>
      <c r="W639" s="16"/>
      <c r="X639" s="16"/>
      <c r="Y639" s="16"/>
      <c r="Z639" s="16"/>
      <c r="AA639" s="16"/>
      <c r="AB639" s="16"/>
      <c r="AC639" s="16"/>
      <c r="AD639" s="16"/>
      <c r="AE639" s="16"/>
      <c r="AF639" s="16"/>
      <c r="AG639" s="16"/>
      <c r="AH639" s="16"/>
      <c r="AI639" s="16"/>
      <c r="AJ639" s="16"/>
      <c r="AK639" s="16"/>
      <c r="AL639" s="16"/>
      <c r="AM639" s="16"/>
      <c r="AN639" s="16"/>
      <c r="AO639" s="16"/>
      <c r="AP639" s="16"/>
      <c r="AQ639" s="16"/>
      <c r="AR639" s="16"/>
      <c r="AS639" s="16"/>
      <c r="AT639" s="116"/>
      <c r="AU639" s="116"/>
      <c r="AV639" s="116"/>
      <c r="AW639" s="116"/>
      <c r="AX639" s="116"/>
      <c r="AY639" s="116"/>
      <c r="AZ639" s="116"/>
      <c r="BA639" s="116"/>
      <c r="BB639" s="116"/>
      <c r="BC639" s="116"/>
      <c r="BD639" s="116"/>
      <c r="BE639" s="116"/>
      <c r="BF639" s="116"/>
      <c r="BG639" s="116"/>
      <c r="BH639" s="116"/>
      <c r="BI639" s="116"/>
      <c r="BJ639" s="116"/>
      <c r="BK639" s="117"/>
    </row>
    <row r="640" spans="2:63" s="3" customFormat="1">
      <c r="B640" s="36"/>
      <c r="C640" s="36"/>
      <c r="D640" s="36"/>
      <c r="E640" s="36"/>
      <c r="F640" s="36"/>
      <c r="G640" s="36"/>
      <c r="H640" s="36"/>
      <c r="I640" s="36"/>
      <c r="J640" s="36"/>
      <c r="K640" s="36"/>
      <c r="L640" s="36"/>
      <c r="M640" s="36"/>
      <c r="N640" s="36"/>
      <c r="O640" s="36"/>
      <c r="P640" s="36"/>
      <c r="Q640" s="36"/>
      <c r="R640" s="36"/>
      <c r="S640" s="36"/>
      <c r="T640" s="16"/>
      <c r="U640" s="16"/>
      <c r="V640" s="16"/>
      <c r="W640" s="16"/>
      <c r="X640" s="16"/>
      <c r="Y640" s="16"/>
      <c r="Z640" s="16"/>
      <c r="AA640" s="16"/>
      <c r="AB640" s="16"/>
      <c r="AC640" s="16"/>
      <c r="AD640" s="16"/>
      <c r="AE640" s="16"/>
      <c r="AF640" s="16"/>
      <c r="AG640" s="16"/>
      <c r="AH640" s="16"/>
      <c r="AI640" s="16"/>
      <c r="AJ640" s="16"/>
      <c r="AK640" s="16"/>
      <c r="AL640" s="16"/>
      <c r="AM640" s="16"/>
      <c r="AN640" s="16"/>
      <c r="AO640" s="16"/>
      <c r="AP640" s="16"/>
      <c r="AQ640" s="16"/>
      <c r="AR640" s="16"/>
      <c r="AS640" s="16"/>
      <c r="AT640" s="116"/>
      <c r="AU640" s="116"/>
      <c r="AV640" s="116"/>
      <c r="AW640" s="116"/>
      <c r="AX640" s="116"/>
      <c r="AY640" s="116"/>
      <c r="AZ640" s="116"/>
      <c r="BA640" s="116"/>
      <c r="BB640" s="116"/>
      <c r="BC640" s="116"/>
      <c r="BD640" s="116"/>
      <c r="BE640" s="116"/>
      <c r="BF640" s="116"/>
      <c r="BG640" s="116"/>
      <c r="BH640" s="116"/>
      <c r="BI640" s="116"/>
      <c r="BJ640" s="116"/>
      <c r="BK640" s="117"/>
    </row>
    <row r="641" spans="1:63" s="3" customFormat="1">
      <c r="B641" s="36"/>
      <c r="C641" s="36"/>
      <c r="D641" s="36"/>
      <c r="E641" s="36"/>
      <c r="F641" s="36"/>
      <c r="G641" s="36"/>
      <c r="H641" s="36"/>
      <c r="I641" s="36"/>
      <c r="J641" s="36"/>
      <c r="K641" s="36"/>
      <c r="L641" s="36"/>
      <c r="M641" s="36"/>
      <c r="N641" s="36"/>
      <c r="O641" s="36"/>
      <c r="P641" s="36"/>
      <c r="Q641" s="36"/>
      <c r="R641" s="36"/>
      <c r="S641" s="36"/>
      <c r="T641" s="16"/>
      <c r="U641" s="16"/>
      <c r="V641" s="16"/>
      <c r="W641" s="16"/>
      <c r="X641" s="16"/>
      <c r="Y641" s="16"/>
      <c r="Z641" s="16"/>
      <c r="AA641" s="16"/>
      <c r="AB641" s="16"/>
      <c r="AC641" s="16"/>
      <c r="AD641" s="16"/>
      <c r="AE641" s="16"/>
      <c r="AF641" s="16"/>
      <c r="AG641" s="16"/>
      <c r="AH641" s="16"/>
      <c r="AI641" s="16"/>
      <c r="AJ641" s="16"/>
      <c r="AK641" s="16"/>
      <c r="AL641" s="16"/>
      <c r="AM641" s="16"/>
      <c r="AN641" s="16"/>
      <c r="AO641" s="16"/>
      <c r="AP641" s="16"/>
      <c r="AQ641" s="16"/>
      <c r="AR641" s="16"/>
      <c r="AS641" s="16"/>
      <c r="AT641" s="116"/>
      <c r="AU641" s="116"/>
      <c r="AV641" s="116"/>
      <c r="AW641" s="116"/>
      <c r="AX641" s="116"/>
      <c r="AY641" s="116"/>
      <c r="AZ641" s="116"/>
      <c r="BA641" s="116"/>
      <c r="BB641" s="116"/>
      <c r="BC641" s="116"/>
      <c r="BD641" s="116"/>
      <c r="BE641" s="116"/>
      <c r="BF641" s="116"/>
      <c r="BG641" s="116"/>
      <c r="BH641" s="116"/>
      <c r="BI641" s="116"/>
      <c r="BJ641" s="116"/>
      <c r="BK641" s="117"/>
    </row>
    <row r="642" spans="1:63" s="3" customFormat="1">
      <c r="B642" s="36"/>
      <c r="C642" s="36"/>
      <c r="D642" s="36"/>
      <c r="E642" s="36"/>
      <c r="F642" s="36"/>
      <c r="G642" s="36"/>
      <c r="H642" s="36"/>
      <c r="I642" s="36"/>
      <c r="J642" s="36"/>
      <c r="K642" s="36"/>
      <c r="L642" s="36"/>
      <c r="M642" s="36"/>
      <c r="N642" s="36"/>
      <c r="O642" s="36"/>
      <c r="P642" s="36"/>
      <c r="Q642" s="36"/>
      <c r="R642" s="36"/>
      <c r="S642" s="36"/>
      <c r="T642" s="16"/>
      <c r="U642" s="16"/>
      <c r="V642" s="16"/>
      <c r="W642" s="16"/>
      <c r="X642" s="16"/>
      <c r="Y642" s="16"/>
      <c r="Z642" s="16"/>
      <c r="AA642" s="16"/>
      <c r="AB642" s="16"/>
      <c r="AC642" s="16"/>
      <c r="AD642" s="16"/>
      <c r="AE642" s="16"/>
      <c r="AF642" s="16"/>
      <c r="AG642" s="16"/>
      <c r="AH642" s="16"/>
      <c r="AI642" s="16"/>
      <c r="AJ642" s="16"/>
      <c r="AK642" s="16"/>
      <c r="AL642" s="16"/>
      <c r="AM642" s="16"/>
      <c r="AN642" s="16"/>
      <c r="AO642" s="16"/>
      <c r="AP642" s="16"/>
      <c r="AQ642" s="16"/>
      <c r="AR642" s="16"/>
      <c r="AS642" s="16"/>
      <c r="AT642" s="116"/>
      <c r="AU642" s="116"/>
      <c r="AV642" s="116"/>
      <c r="AW642" s="116"/>
      <c r="AX642" s="116"/>
      <c r="AY642" s="116"/>
      <c r="AZ642" s="116"/>
      <c r="BA642" s="116"/>
      <c r="BB642" s="116"/>
      <c r="BC642" s="116"/>
      <c r="BD642" s="116"/>
      <c r="BE642" s="116"/>
      <c r="BF642" s="116"/>
      <c r="BG642" s="116"/>
      <c r="BH642" s="116"/>
      <c r="BI642" s="116"/>
      <c r="BJ642" s="116"/>
      <c r="BK642" s="117"/>
    </row>
    <row r="643" spans="1:63" s="3" customFormat="1">
      <c r="B643" s="36"/>
      <c r="C643" s="36"/>
      <c r="D643" s="36"/>
      <c r="E643" s="36"/>
      <c r="F643" s="36"/>
      <c r="G643" s="36"/>
      <c r="H643" s="36"/>
      <c r="I643" s="36"/>
      <c r="J643" s="36"/>
      <c r="K643" s="36"/>
      <c r="L643" s="36"/>
      <c r="M643" s="36"/>
      <c r="N643" s="36"/>
      <c r="O643" s="36"/>
      <c r="P643" s="36"/>
      <c r="Q643" s="36"/>
      <c r="R643" s="36"/>
      <c r="S643" s="36"/>
      <c r="T643" s="16"/>
      <c r="U643" s="16"/>
      <c r="V643" s="16"/>
      <c r="W643" s="16"/>
      <c r="X643" s="16"/>
      <c r="Y643" s="16"/>
      <c r="Z643" s="16"/>
      <c r="AA643" s="16"/>
      <c r="AB643" s="16"/>
      <c r="AC643" s="16"/>
      <c r="AD643" s="16"/>
      <c r="AE643" s="16"/>
      <c r="AF643" s="16"/>
      <c r="AG643" s="16"/>
      <c r="AH643" s="16"/>
      <c r="AI643" s="16"/>
      <c r="AJ643" s="16"/>
      <c r="AK643" s="16"/>
      <c r="AL643" s="16"/>
      <c r="AM643" s="16"/>
      <c r="AN643" s="16"/>
      <c r="AO643" s="16"/>
      <c r="AP643" s="16"/>
      <c r="AQ643" s="16"/>
      <c r="AR643" s="16"/>
      <c r="AS643" s="16"/>
      <c r="AT643" s="116"/>
      <c r="AU643" s="116"/>
      <c r="AV643" s="116"/>
      <c r="AW643" s="116"/>
      <c r="AX643" s="116"/>
      <c r="AY643" s="116"/>
      <c r="AZ643" s="116"/>
      <c r="BA643" s="116"/>
      <c r="BB643" s="116"/>
      <c r="BC643" s="116"/>
      <c r="BD643" s="116"/>
      <c r="BE643" s="116"/>
      <c r="BF643" s="116"/>
      <c r="BG643" s="116"/>
      <c r="BH643" s="116"/>
      <c r="BI643" s="116"/>
      <c r="BJ643" s="116"/>
      <c r="BK643" s="117"/>
    </row>
    <row r="644" spans="1:63" s="3" customFormat="1">
      <c r="B644" s="36"/>
      <c r="C644" s="36"/>
      <c r="D644" s="36"/>
      <c r="E644" s="36"/>
      <c r="F644" s="36"/>
      <c r="G644" s="36"/>
      <c r="H644" s="36"/>
      <c r="I644" s="36"/>
      <c r="J644" s="36"/>
      <c r="K644" s="36"/>
      <c r="L644" s="36"/>
      <c r="M644" s="36"/>
      <c r="N644" s="36"/>
      <c r="O644" s="36"/>
      <c r="P644" s="36"/>
      <c r="Q644" s="36"/>
      <c r="R644" s="36"/>
      <c r="S644" s="36"/>
      <c r="T644" s="16"/>
      <c r="U644" s="16"/>
      <c r="V644" s="16"/>
      <c r="W644" s="16"/>
      <c r="X644" s="16"/>
      <c r="Y644" s="16"/>
      <c r="Z644" s="16"/>
      <c r="AA644" s="16"/>
      <c r="AB644" s="16"/>
      <c r="AC644" s="16"/>
      <c r="AD644" s="16"/>
      <c r="AE644" s="16"/>
      <c r="AF644" s="16"/>
      <c r="AG644" s="16"/>
      <c r="AH644" s="16"/>
      <c r="AI644" s="16"/>
      <c r="AJ644" s="16"/>
      <c r="AK644" s="16"/>
      <c r="AL644" s="16"/>
      <c r="AM644" s="16"/>
      <c r="AN644" s="16"/>
      <c r="AO644" s="16"/>
      <c r="AP644" s="16"/>
      <c r="AQ644" s="16"/>
      <c r="AR644" s="16"/>
      <c r="AS644" s="16"/>
      <c r="AT644" s="116"/>
      <c r="AU644" s="116"/>
      <c r="AV644" s="116"/>
      <c r="AW644" s="116"/>
      <c r="AX644" s="116"/>
      <c r="AY644" s="116"/>
      <c r="AZ644" s="116"/>
      <c r="BA644" s="116"/>
      <c r="BB644" s="116"/>
      <c r="BC644" s="116"/>
      <c r="BD644" s="116"/>
      <c r="BE644" s="116"/>
      <c r="BF644" s="116"/>
      <c r="BG644" s="116"/>
      <c r="BH644" s="116"/>
      <c r="BI644" s="116"/>
      <c r="BJ644" s="116"/>
      <c r="BK644" s="117"/>
    </row>
    <row r="645" spans="1:63" s="3" customFormat="1">
      <c r="A645" s="1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c r="AA645" s="16"/>
      <c r="AB645" s="16"/>
      <c r="AC645" s="16"/>
      <c r="AD645" s="16"/>
      <c r="AE645" s="16"/>
      <c r="AF645" s="16"/>
      <c r="AG645" s="16"/>
      <c r="AH645" s="16"/>
      <c r="AI645" s="16"/>
      <c r="AJ645" s="16"/>
      <c r="AK645" s="16"/>
      <c r="AL645" s="16"/>
      <c r="AM645" s="16"/>
      <c r="AN645" s="16"/>
      <c r="AO645" s="16"/>
      <c r="AP645" s="16"/>
      <c r="AQ645" s="16"/>
      <c r="AR645" s="16"/>
      <c r="AS645" s="16"/>
      <c r="AT645" s="116"/>
      <c r="AU645" s="116"/>
      <c r="AV645" s="116"/>
      <c r="AW645" s="116"/>
      <c r="AX645" s="116"/>
      <c r="AY645" s="116"/>
      <c r="AZ645" s="116"/>
      <c r="BA645" s="116"/>
      <c r="BB645" s="116"/>
      <c r="BC645" s="116"/>
      <c r="BD645" s="116"/>
      <c r="BE645" s="116"/>
      <c r="BF645" s="116"/>
      <c r="BG645" s="116"/>
      <c r="BH645" s="116"/>
      <c r="BI645" s="116"/>
      <c r="BJ645" s="116"/>
      <c r="BK645" s="117"/>
    </row>
    <row r="646" spans="1:63" s="3" customFormat="1">
      <c r="A646" s="1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c r="AA646" s="16"/>
      <c r="AB646" s="16"/>
      <c r="AC646" s="16"/>
      <c r="AD646" s="16"/>
      <c r="AE646" s="16"/>
      <c r="AF646" s="16"/>
      <c r="AG646" s="16"/>
      <c r="AH646" s="16"/>
      <c r="AI646" s="16"/>
      <c r="AJ646" s="16"/>
      <c r="AK646" s="16"/>
      <c r="AL646" s="16"/>
      <c r="AM646" s="16"/>
      <c r="AN646" s="16"/>
      <c r="AO646" s="16"/>
      <c r="AP646" s="16"/>
      <c r="AQ646" s="16"/>
      <c r="AR646" s="16"/>
      <c r="AS646" s="16"/>
      <c r="AT646" s="116"/>
      <c r="AU646" s="116"/>
      <c r="AV646" s="116"/>
      <c r="AW646" s="116"/>
      <c r="AX646" s="116"/>
      <c r="AY646" s="116"/>
      <c r="AZ646" s="116"/>
      <c r="BA646" s="116"/>
      <c r="BB646" s="116"/>
      <c r="BC646" s="116"/>
      <c r="BD646" s="116"/>
      <c r="BE646" s="116"/>
      <c r="BF646" s="116"/>
      <c r="BG646" s="116"/>
      <c r="BH646" s="116"/>
      <c r="BI646" s="116"/>
      <c r="BJ646" s="116"/>
      <c r="BK646" s="117"/>
    </row>
    <row r="647" spans="1:63" s="3" customFormat="1">
      <c r="A647" s="1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c r="AA647" s="16"/>
      <c r="AB647" s="16"/>
      <c r="AC647" s="16"/>
      <c r="AD647" s="16"/>
      <c r="AE647" s="16"/>
      <c r="AF647" s="16"/>
      <c r="AG647" s="16"/>
      <c r="AH647" s="16"/>
      <c r="AI647" s="16"/>
      <c r="AJ647" s="16"/>
      <c r="AK647" s="16"/>
      <c r="AL647" s="16"/>
      <c r="AM647" s="16"/>
      <c r="AN647" s="16"/>
      <c r="AO647" s="16"/>
      <c r="AP647" s="16"/>
      <c r="AQ647" s="16"/>
      <c r="AR647" s="16"/>
      <c r="AS647" s="16"/>
      <c r="AT647" s="116"/>
      <c r="AU647" s="116"/>
      <c r="AV647" s="116"/>
      <c r="AW647" s="116"/>
      <c r="AX647" s="116"/>
      <c r="AY647" s="116"/>
      <c r="AZ647" s="116"/>
      <c r="BA647" s="116"/>
      <c r="BB647" s="116"/>
      <c r="BC647" s="116"/>
      <c r="BD647" s="116"/>
      <c r="BE647" s="116"/>
      <c r="BF647" s="116"/>
      <c r="BG647" s="116"/>
      <c r="BH647" s="116"/>
      <c r="BI647" s="116"/>
      <c r="BJ647" s="116"/>
      <c r="BK647" s="117"/>
    </row>
    <row r="648" spans="1:63" s="3" customFormat="1">
      <c r="A648" s="1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c r="AA648" s="16"/>
      <c r="AB648" s="16"/>
      <c r="AC648" s="16"/>
      <c r="AD648" s="16"/>
      <c r="AE648" s="16"/>
      <c r="AF648" s="16"/>
      <c r="AG648" s="16"/>
      <c r="AH648" s="16"/>
      <c r="AI648" s="16"/>
      <c r="AJ648" s="16"/>
      <c r="AK648" s="16"/>
      <c r="AL648" s="16"/>
      <c r="AM648" s="16"/>
      <c r="AN648" s="16"/>
      <c r="AO648" s="16"/>
      <c r="AP648" s="16"/>
      <c r="AQ648" s="16"/>
      <c r="AR648" s="16"/>
      <c r="AS648" s="16"/>
      <c r="AT648" s="116"/>
      <c r="AU648" s="116"/>
      <c r="AV648" s="116"/>
      <c r="AW648" s="116"/>
      <c r="AX648" s="116"/>
      <c r="AY648" s="116"/>
      <c r="AZ648" s="116"/>
      <c r="BA648" s="116"/>
      <c r="BB648" s="116"/>
      <c r="BC648" s="116"/>
      <c r="BD648" s="116"/>
      <c r="BE648" s="116"/>
      <c r="BF648" s="116"/>
      <c r="BG648" s="116"/>
      <c r="BH648" s="116"/>
      <c r="BI648" s="116"/>
      <c r="BJ648" s="116"/>
      <c r="BK648" s="117"/>
    </row>
    <row r="649" spans="1:63" s="3" customFormat="1">
      <c r="A649" s="1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c r="AA649" s="16"/>
      <c r="AB649" s="16"/>
      <c r="AC649" s="16"/>
      <c r="AD649" s="16"/>
      <c r="AE649" s="16"/>
      <c r="AF649" s="16"/>
      <c r="AG649" s="16"/>
      <c r="AH649" s="16"/>
      <c r="AI649" s="16"/>
      <c r="AJ649" s="16"/>
      <c r="AK649" s="16"/>
      <c r="AL649" s="16"/>
      <c r="AM649" s="16"/>
      <c r="AN649" s="16"/>
      <c r="AO649" s="16"/>
      <c r="AP649" s="16"/>
      <c r="AQ649" s="16"/>
      <c r="AR649" s="16"/>
      <c r="AS649" s="16"/>
      <c r="AT649" s="116"/>
      <c r="AU649" s="116"/>
      <c r="AV649" s="116"/>
      <c r="AW649" s="116"/>
      <c r="AX649" s="116"/>
      <c r="AY649" s="116"/>
      <c r="AZ649" s="116"/>
      <c r="BA649" s="116"/>
      <c r="BB649" s="116"/>
      <c r="BC649" s="116"/>
      <c r="BD649" s="116"/>
      <c r="BE649" s="116"/>
      <c r="BF649" s="116"/>
      <c r="BG649" s="116"/>
      <c r="BH649" s="116"/>
      <c r="BI649" s="116"/>
      <c r="BJ649" s="116"/>
      <c r="BK649" s="117"/>
    </row>
    <row r="650" spans="1:63" s="3" customFormat="1">
      <c r="A650" s="1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c r="AA650" s="16"/>
      <c r="AB650" s="16"/>
      <c r="AC650" s="16"/>
      <c r="AD650" s="16"/>
      <c r="AE650" s="16"/>
      <c r="AF650" s="16"/>
      <c r="AG650" s="16"/>
      <c r="AH650" s="16"/>
      <c r="AI650" s="16"/>
      <c r="AJ650" s="16"/>
      <c r="AK650" s="16"/>
      <c r="AL650" s="16"/>
      <c r="AM650" s="16"/>
      <c r="AN650" s="16"/>
      <c r="AO650" s="16"/>
      <c r="AP650" s="16"/>
      <c r="AQ650" s="16"/>
      <c r="AR650" s="16"/>
      <c r="AS650" s="16"/>
      <c r="AT650" s="116"/>
      <c r="AU650" s="116"/>
      <c r="AV650" s="116"/>
      <c r="AW650" s="116"/>
      <c r="AX650" s="116"/>
      <c r="AY650" s="116"/>
      <c r="AZ650" s="116"/>
      <c r="BA650" s="116"/>
      <c r="BB650" s="116"/>
      <c r="BC650" s="116"/>
      <c r="BD650" s="116"/>
      <c r="BE650" s="116"/>
      <c r="BF650" s="116"/>
      <c r="BG650" s="116"/>
      <c r="BH650" s="116"/>
      <c r="BI650" s="116"/>
      <c r="BJ650" s="116"/>
      <c r="BK650" s="117"/>
    </row>
    <row r="651" spans="1:63" s="3" customFormat="1">
      <c r="A651" s="1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c r="AA651" s="16"/>
      <c r="AB651" s="16"/>
      <c r="AC651" s="16"/>
      <c r="AD651" s="16"/>
      <c r="AE651" s="16"/>
      <c r="AF651" s="16"/>
      <c r="AG651" s="16"/>
      <c r="AH651" s="16"/>
      <c r="AI651" s="16"/>
      <c r="AJ651" s="16"/>
      <c r="AK651" s="16"/>
      <c r="AL651" s="16"/>
      <c r="AM651" s="16"/>
      <c r="AN651" s="16"/>
      <c r="AO651" s="16"/>
      <c r="AP651" s="16"/>
      <c r="AQ651" s="16"/>
      <c r="AR651" s="16"/>
      <c r="AS651" s="16"/>
      <c r="AT651" s="116"/>
      <c r="AU651" s="116"/>
      <c r="AV651" s="116"/>
      <c r="AW651" s="116"/>
      <c r="AX651" s="116"/>
      <c r="AY651" s="116"/>
      <c r="AZ651" s="116"/>
      <c r="BA651" s="116"/>
      <c r="BB651" s="116"/>
      <c r="BC651" s="116"/>
      <c r="BD651" s="116"/>
      <c r="BE651" s="116"/>
      <c r="BF651" s="116"/>
      <c r="BG651" s="116"/>
      <c r="BH651" s="116"/>
      <c r="BI651" s="116"/>
      <c r="BJ651" s="116"/>
      <c r="BK651" s="117"/>
    </row>
    <row r="652" spans="1:63" s="3" customFormat="1">
      <c r="A652" s="1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c r="AA652" s="16"/>
      <c r="AB652" s="16"/>
      <c r="AC652" s="16"/>
      <c r="AD652" s="16"/>
      <c r="AE652" s="16"/>
      <c r="AF652" s="16"/>
      <c r="AG652" s="16"/>
      <c r="AH652" s="16"/>
      <c r="AI652" s="16"/>
      <c r="AJ652" s="16"/>
      <c r="AK652" s="16"/>
      <c r="AL652" s="16"/>
      <c r="AM652" s="16"/>
      <c r="AN652" s="16"/>
      <c r="AO652" s="16"/>
      <c r="AP652" s="16"/>
      <c r="AQ652" s="16"/>
      <c r="AR652" s="16"/>
      <c r="AS652" s="16"/>
      <c r="AT652" s="116"/>
      <c r="AU652" s="116"/>
      <c r="AV652" s="116"/>
      <c r="AW652" s="116"/>
      <c r="AX652" s="116"/>
      <c r="AY652" s="116"/>
      <c r="AZ652" s="116"/>
      <c r="BA652" s="116"/>
      <c r="BB652" s="116"/>
      <c r="BC652" s="116"/>
      <c r="BD652" s="116"/>
      <c r="BE652" s="116"/>
      <c r="BF652" s="116"/>
      <c r="BG652" s="116"/>
      <c r="BH652" s="116"/>
      <c r="BI652" s="116"/>
      <c r="BJ652" s="116"/>
      <c r="BK652" s="117"/>
    </row>
    <row r="653" spans="1:63" s="3" customFormat="1">
      <c r="A653" s="1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c r="AA653" s="16"/>
      <c r="AB653" s="16"/>
      <c r="AC653" s="16"/>
      <c r="AD653" s="16"/>
      <c r="AE653" s="16"/>
      <c r="AF653" s="16"/>
      <c r="AG653" s="16"/>
      <c r="AH653" s="16"/>
      <c r="AI653" s="16"/>
      <c r="AJ653" s="16"/>
      <c r="AK653" s="16"/>
      <c r="AL653" s="16"/>
      <c r="AM653" s="16"/>
      <c r="AN653" s="16"/>
      <c r="AO653" s="16"/>
      <c r="AP653" s="16"/>
      <c r="AQ653" s="16"/>
      <c r="AR653" s="16"/>
      <c r="AS653" s="16"/>
      <c r="AT653" s="116"/>
      <c r="AU653" s="116"/>
      <c r="AV653" s="116"/>
      <c r="AW653" s="116"/>
      <c r="AX653" s="116"/>
      <c r="AY653" s="116"/>
      <c r="AZ653" s="116"/>
      <c r="BA653" s="116"/>
      <c r="BB653" s="116"/>
      <c r="BC653" s="116"/>
      <c r="BD653" s="116"/>
      <c r="BE653" s="116"/>
      <c r="BF653" s="116"/>
      <c r="BG653" s="116"/>
      <c r="BH653" s="116"/>
      <c r="BI653" s="116"/>
      <c r="BJ653" s="116"/>
      <c r="BK653" s="117"/>
    </row>
    <row r="654" spans="1:63" s="3" customFormat="1">
      <c r="A654" s="1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c r="AA654" s="16"/>
      <c r="AB654" s="16"/>
      <c r="AC654" s="16"/>
      <c r="AD654" s="16"/>
      <c r="AE654" s="16"/>
      <c r="AF654" s="16"/>
      <c r="AG654" s="16"/>
      <c r="AH654" s="16"/>
      <c r="AI654" s="16"/>
      <c r="AJ654" s="16"/>
      <c r="AK654" s="16"/>
      <c r="AL654" s="16"/>
      <c r="AM654" s="16"/>
      <c r="AN654" s="16"/>
      <c r="AO654" s="16"/>
      <c r="AP654" s="16"/>
      <c r="AQ654" s="16"/>
      <c r="AR654" s="16"/>
      <c r="AS654" s="16"/>
      <c r="AT654" s="116"/>
      <c r="AU654" s="116"/>
      <c r="AV654" s="116"/>
      <c r="AW654" s="116"/>
      <c r="AX654" s="116"/>
      <c r="AY654" s="116"/>
      <c r="AZ654" s="116"/>
      <c r="BA654" s="116"/>
      <c r="BB654" s="116"/>
      <c r="BC654" s="116"/>
      <c r="BD654" s="116"/>
      <c r="BE654" s="116"/>
      <c r="BF654" s="116"/>
      <c r="BG654" s="116"/>
      <c r="BH654" s="116"/>
      <c r="BI654" s="116"/>
      <c r="BJ654" s="116"/>
      <c r="BK654" s="117"/>
    </row>
    <row r="655" spans="1:63" s="3" customFormat="1">
      <c r="A655" s="1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c r="AA655" s="16"/>
      <c r="AB655" s="16"/>
      <c r="AC655" s="16"/>
      <c r="AD655" s="16"/>
      <c r="AE655" s="16"/>
      <c r="AF655" s="16"/>
      <c r="AG655" s="16"/>
      <c r="AH655" s="16"/>
      <c r="AI655" s="16"/>
      <c r="AJ655" s="16"/>
      <c r="AK655" s="16"/>
      <c r="AL655" s="16"/>
      <c r="AM655" s="16"/>
      <c r="AN655" s="16"/>
      <c r="AO655" s="16"/>
      <c r="AP655" s="16"/>
      <c r="AQ655" s="16"/>
      <c r="AR655" s="16"/>
      <c r="AS655" s="16"/>
      <c r="AT655" s="116"/>
      <c r="AU655" s="116"/>
      <c r="AV655" s="116"/>
      <c r="AW655" s="116"/>
      <c r="AX655" s="116"/>
      <c r="AY655" s="116"/>
      <c r="AZ655" s="116"/>
      <c r="BA655" s="116"/>
      <c r="BB655" s="116"/>
      <c r="BC655" s="116"/>
      <c r="BD655" s="116"/>
      <c r="BE655" s="116"/>
      <c r="BF655" s="116"/>
      <c r="BG655" s="116"/>
      <c r="BH655" s="116"/>
      <c r="BI655" s="116"/>
      <c r="BJ655" s="116"/>
      <c r="BK655" s="117"/>
    </row>
    <row r="656" spans="1:63" s="3" customFormat="1">
      <c r="A656" s="1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c r="AA656" s="16"/>
      <c r="AB656" s="16"/>
      <c r="AC656" s="16"/>
      <c r="AD656" s="16"/>
      <c r="AE656" s="16"/>
      <c r="AF656" s="16"/>
      <c r="AG656" s="16"/>
      <c r="AH656" s="16"/>
      <c r="AI656" s="16"/>
      <c r="AJ656" s="16"/>
      <c r="AK656" s="16"/>
      <c r="AL656" s="16"/>
      <c r="AM656" s="16"/>
      <c r="AN656" s="16"/>
      <c r="AO656" s="16"/>
      <c r="AP656" s="16"/>
      <c r="AQ656" s="16"/>
      <c r="AR656" s="16"/>
      <c r="AS656" s="16"/>
      <c r="AT656" s="116"/>
      <c r="AU656" s="116"/>
      <c r="AV656" s="116"/>
      <c r="AW656" s="116"/>
      <c r="AX656" s="116"/>
      <c r="AY656" s="116"/>
      <c r="AZ656" s="116"/>
      <c r="BA656" s="116"/>
      <c r="BB656" s="116"/>
      <c r="BC656" s="116"/>
      <c r="BD656" s="116"/>
      <c r="BE656" s="116"/>
      <c r="BF656" s="116"/>
      <c r="BG656" s="116"/>
      <c r="BH656" s="116"/>
      <c r="BI656" s="116"/>
      <c r="BJ656" s="116"/>
      <c r="BK656" s="117"/>
    </row>
    <row r="657" spans="1:63" s="3" customFormat="1">
      <c r="A657" s="1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c r="AA657" s="16"/>
      <c r="AB657" s="16"/>
      <c r="AC657" s="16"/>
      <c r="AD657" s="16"/>
      <c r="AE657" s="16"/>
      <c r="AF657" s="16"/>
      <c r="AG657" s="16"/>
      <c r="AH657" s="16"/>
      <c r="AI657" s="16"/>
      <c r="AJ657" s="16"/>
      <c r="AK657" s="16"/>
      <c r="AL657" s="16"/>
      <c r="AM657" s="16"/>
      <c r="AN657" s="16"/>
      <c r="AO657" s="16"/>
      <c r="AP657" s="16"/>
      <c r="AQ657" s="16"/>
      <c r="AR657" s="16"/>
      <c r="AS657" s="16"/>
      <c r="AT657" s="116"/>
      <c r="AU657" s="116"/>
      <c r="AV657" s="116"/>
      <c r="AW657" s="116"/>
      <c r="AX657" s="116"/>
      <c r="AY657" s="116"/>
      <c r="AZ657" s="116"/>
      <c r="BA657" s="116"/>
      <c r="BB657" s="116"/>
      <c r="BC657" s="116"/>
      <c r="BD657" s="116"/>
      <c r="BE657" s="116"/>
      <c r="BF657" s="116"/>
      <c r="BG657" s="116"/>
      <c r="BH657" s="116"/>
      <c r="BI657" s="116"/>
      <c r="BJ657" s="116"/>
      <c r="BK657" s="117"/>
    </row>
    <row r="658" spans="1:63" s="3" customFormat="1">
      <c r="A658" s="1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c r="AA658" s="16"/>
      <c r="AB658" s="16"/>
      <c r="AC658" s="16"/>
      <c r="AD658" s="16"/>
      <c r="AE658" s="16"/>
      <c r="AF658" s="16"/>
      <c r="AG658" s="16"/>
      <c r="AH658" s="16"/>
      <c r="AI658" s="16"/>
      <c r="AJ658" s="16"/>
      <c r="AK658" s="16"/>
      <c r="AL658" s="16"/>
      <c r="AM658" s="16"/>
      <c r="AN658" s="16"/>
      <c r="AO658" s="16"/>
      <c r="AP658" s="16"/>
      <c r="AQ658" s="16"/>
      <c r="AR658" s="16"/>
      <c r="AS658" s="16"/>
      <c r="AT658" s="116"/>
      <c r="AU658" s="116"/>
      <c r="AV658" s="116"/>
      <c r="AW658" s="116"/>
      <c r="AX658" s="116"/>
      <c r="AY658" s="116"/>
      <c r="AZ658" s="116"/>
      <c r="BA658" s="116"/>
      <c r="BB658" s="116"/>
      <c r="BC658" s="116"/>
      <c r="BD658" s="116"/>
      <c r="BE658" s="116"/>
      <c r="BF658" s="116"/>
      <c r="BG658" s="116"/>
      <c r="BH658" s="116"/>
      <c r="BI658" s="116"/>
      <c r="BJ658" s="116"/>
      <c r="BK658" s="117"/>
    </row>
    <row r="659" spans="1:63" s="3" customFormat="1">
      <c r="A659" s="1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c r="AA659" s="16"/>
      <c r="AB659" s="16"/>
      <c r="AC659" s="16"/>
      <c r="AD659" s="16"/>
      <c r="AE659" s="16"/>
      <c r="AF659" s="16"/>
      <c r="AG659" s="16"/>
      <c r="AH659" s="16"/>
      <c r="AI659" s="16"/>
      <c r="AJ659" s="16"/>
      <c r="AK659" s="16"/>
      <c r="AL659" s="16"/>
      <c r="AM659" s="16"/>
      <c r="AN659" s="16"/>
      <c r="AO659" s="16"/>
      <c r="AP659" s="16"/>
      <c r="AQ659" s="16"/>
      <c r="AR659" s="16"/>
      <c r="AS659" s="16"/>
      <c r="AT659" s="116"/>
      <c r="AU659" s="116"/>
      <c r="AV659" s="116"/>
      <c r="AW659" s="116"/>
      <c r="AX659" s="116"/>
      <c r="AY659" s="116"/>
      <c r="AZ659" s="116"/>
      <c r="BA659" s="116"/>
      <c r="BB659" s="116"/>
      <c r="BC659" s="116"/>
      <c r="BD659" s="116"/>
      <c r="BE659" s="116"/>
      <c r="BF659" s="116"/>
      <c r="BG659" s="116"/>
      <c r="BH659" s="116"/>
      <c r="BI659" s="116"/>
      <c r="BJ659" s="116"/>
      <c r="BK659" s="117"/>
    </row>
    <row r="660" spans="1:63" s="3" customFormat="1">
      <c r="A660" s="1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c r="AA660" s="16"/>
      <c r="AB660" s="16"/>
      <c r="AC660" s="16"/>
      <c r="AD660" s="16"/>
      <c r="AE660" s="16"/>
      <c r="AF660" s="16"/>
      <c r="AG660" s="16"/>
      <c r="AH660" s="16"/>
      <c r="AI660" s="16"/>
      <c r="AJ660" s="16"/>
      <c r="AK660" s="16"/>
      <c r="AL660" s="16"/>
      <c r="AM660" s="16"/>
      <c r="AN660" s="16"/>
      <c r="AO660" s="16"/>
      <c r="AP660" s="16"/>
      <c r="AQ660" s="16"/>
      <c r="AR660" s="16"/>
      <c r="AS660" s="16"/>
      <c r="AT660" s="116"/>
      <c r="AU660" s="116"/>
      <c r="AV660" s="116"/>
      <c r="AW660" s="116"/>
      <c r="AX660" s="116"/>
      <c r="AY660" s="116"/>
      <c r="AZ660" s="116"/>
      <c r="BA660" s="116"/>
      <c r="BB660" s="116"/>
      <c r="BC660" s="116"/>
      <c r="BD660" s="116"/>
      <c r="BE660" s="116"/>
      <c r="BF660" s="116"/>
      <c r="BG660" s="116"/>
      <c r="BH660" s="116"/>
      <c r="BI660" s="116"/>
      <c r="BJ660" s="116"/>
      <c r="BK660" s="117"/>
    </row>
    <row r="661" spans="1:63" s="3" customFormat="1">
      <c r="A661" s="1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c r="AA661" s="16"/>
      <c r="AB661" s="16"/>
      <c r="AC661" s="16"/>
      <c r="AD661" s="16"/>
      <c r="AE661" s="16"/>
      <c r="AF661" s="16"/>
      <c r="AG661" s="16"/>
      <c r="AH661" s="16"/>
      <c r="AI661" s="16"/>
      <c r="AJ661" s="16"/>
      <c r="AK661" s="16"/>
      <c r="AL661" s="16"/>
      <c r="AM661" s="16"/>
      <c r="AN661" s="16"/>
      <c r="AO661" s="16"/>
      <c r="AP661" s="16"/>
      <c r="AQ661" s="16"/>
      <c r="AR661" s="16"/>
      <c r="AS661" s="16"/>
      <c r="AT661" s="116"/>
      <c r="AU661" s="116"/>
      <c r="AV661" s="116"/>
      <c r="AW661" s="116"/>
      <c r="AX661" s="116"/>
      <c r="AY661" s="116"/>
      <c r="AZ661" s="116"/>
      <c r="BA661" s="116"/>
      <c r="BB661" s="116"/>
      <c r="BC661" s="116"/>
      <c r="BD661" s="116"/>
      <c r="BE661" s="116"/>
      <c r="BF661" s="116"/>
      <c r="BG661" s="116"/>
      <c r="BH661" s="116"/>
      <c r="BI661" s="116"/>
      <c r="BJ661" s="116"/>
      <c r="BK661" s="117"/>
    </row>
    <row r="662" spans="1:63" s="3" customFormat="1">
      <c r="A662" s="1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c r="AA662" s="16"/>
      <c r="AB662" s="16"/>
      <c r="AC662" s="16"/>
      <c r="AD662" s="16"/>
      <c r="AE662" s="16"/>
      <c r="AF662" s="16"/>
      <c r="AG662" s="16"/>
      <c r="AH662" s="16"/>
      <c r="AI662" s="16"/>
      <c r="AJ662" s="16"/>
      <c r="AK662" s="16"/>
      <c r="AL662" s="16"/>
      <c r="AM662" s="16"/>
      <c r="AN662" s="16"/>
      <c r="AO662" s="16"/>
      <c r="AP662" s="16"/>
      <c r="AQ662" s="16"/>
      <c r="AR662" s="16"/>
      <c r="AS662" s="16"/>
      <c r="AT662" s="116"/>
      <c r="AU662" s="116"/>
      <c r="AV662" s="116"/>
      <c r="AW662" s="116"/>
      <c r="AX662" s="116"/>
      <c r="AY662" s="116"/>
      <c r="AZ662" s="116"/>
      <c r="BA662" s="116"/>
      <c r="BB662" s="116"/>
      <c r="BC662" s="116"/>
      <c r="BD662" s="116"/>
      <c r="BE662" s="116"/>
      <c r="BF662" s="116"/>
      <c r="BG662" s="116"/>
      <c r="BH662" s="116"/>
      <c r="BI662" s="116"/>
      <c r="BJ662" s="116"/>
      <c r="BK662" s="117"/>
    </row>
    <row r="663" spans="1:63" s="3" customFormat="1">
      <c r="A663" s="1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c r="AA663" s="16"/>
      <c r="AB663" s="16"/>
      <c r="AC663" s="16"/>
      <c r="AD663" s="16"/>
      <c r="AE663" s="16"/>
      <c r="AF663" s="16"/>
      <c r="AG663" s="16"/>
      <c r="AH663" s="16"/>
      <c r="AI663" s="16"/>
      <c r="AJ663" s="16"/>
      <c r="AK663" s="16"/>
      <c r="AL663" s="16"/>
      <c r="AM663" s="16"/>
      <c r="AN663" s="16"/>
      <c r="AO663" s="16"/>
      <c r="AP663" s="16"/>
      <c r="AQ663" s="16"/>
      <c r="AR663" s="16"/>
      <c r="AS663" s="16"/>
      <c r="AT663" s="116"/>
      <c r="AU663" s="116"/>
      <c r="AV663" s="116"/>
      <c r="AW663" s="116"/>
      <c r="AX663" s="116"/>
      <c r="AY663" s="116"/>
      <c r="AZ663" s="116"/>
      <c r="BA663" s="116"/>
      <c r="BB663" s="116"/>
      <c r="BC663" s="116"/>
      <c r="BD663" s="116"/>
      <c r="BE663" s="116"/>
      <c r="BF663" s="116"/>
      <c r="BG663" s="116"/>
      <c r="BH663" s="116"/>
      <c r="BI663" s="116"/>
      <c r="BJ663" s="116"/>
      <c r="BK663" s="117"/>
    </row>
    <row r="664" spans="1:63" s="3" customFormat="1">
      <c r="A664" s="1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c r="AA664" s="16"/>
      <c r="AB664" s="16"/>
      <c r="AC664" s="16"/>
      <c r="AD664" s="16"/>
      <c r="AE664" s="16"/>
      <c r="AF664" s="16"/>
      <c r="AG664" s="16"/>
      <c r="AH664" s="16"/>
      <c r="AI664" s="16"/>
      <c r="AJ664" s="16"/>
      <c r="AK664" s="16"/>
      <c r="AL664" s="16"/>
      <c r="AM664" s="16"/>
      <c r="AN664" s="16"/>
      <c r="AO664" s="16"/>
      <c r="AP664" s="16"/>
      <c r="AQ664" s="16"/>
      <c r="AR664" s="16"/>
      <c r="AS664" s="16"/>
      <c r="AT664" s="116"/>
      <c r="AU664" s="116"/>
      <c r="AV664" s="116"/>
      <c r="AW664" s="116"/>
      <c r="AX664" s="116"/>
      <c r="AY664" s="116"/>
      <c r="AZ664" s="116"/>
      <c r="BA664" s="116"/>
      <c r="BB664" s="116"/>
      <c r="BC664" s="116"/>
      <c r="BD664" s="116"/>
      <c r="BE664" s="116"/>
      <c r="BF664" s="116"/>
      <c r="BG664" s="116"/>
      <c r="BH664" s="116"/>
      <c r="BI664" s="116"/>
      <c r="BJ664" s="116"/>
      <c r="BK664" s="117"/>
    </row>
    <row r="665" spans="1:63" s="3" customFormat="1">
      <c r="A665" s="1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c r="AA665" s="16"/>
      <c r="AB665" s="16"/>
      <c r="AC665" s="16"/>
      <c r="AD665" s="16"/>
      <c r="AE665" s="16"/>
      <c r="AF665" s="16"/>
      <c r="AG665" s="16"/>
      <c r="AH665" s="16"/>
      <c r="AI665" s="16"/>
      <c r="AJ665" s="16"/>
      <c r="AK665" s="16"/>
      <c r="AL665" s="16"/>
      <c r="AM665" s="16"/>
      <c r="AN665" s="16"/>
      <c r="AO665" s="16"/>
      <c r="AP665" s="16"/>
      <c r="AQ665" s="16"/>
      <c r="AR665" s="16"/>
      <c r="AS665" s="16"/>
      <c r="AT665" s="116"/>
      <c r="AU665" s="116"/>
      <c r="AV665" s="116"/>
      <c r="AW665" s="116"/>
      <c r="AX665" s="116"/>
      <c r="AY665" s="116"/>
      <c r="AZ665" s="116"/>
      <c r="BA665" s="116"/>
      <c r="BB665" s="116"/>
      <c r="BC665" s="116"/>
      <c r="BD665" s="116"/>
      <c r="BE665" s="116"/>
      <c r="BF665" s="116"/>
      <c r="BG665" s="116"/>
      <c r="BH665" s="116"/>
      <c r="BI665" s="116"/>
      <c r="BJ665" s="116"/>
      <c r="BK665" s="117"/>
    </row>
    <row r="666" spans="1:63" s="3" customFormat="1">
      <c r="A666" s="1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c r="AA666" s="16"/>
      <c r="AB666" s="16"/>
      <c r="AC666" s="16"/>
      <c r="AD666" s="16"/>
      <c r="AE666" s="16"/>
      <c r="AF666" s="16"/>
      <c r="AG666" s="16"/>
      <c r="AH666" s="16"/>
      <c r="AI666" s="16"/>
      <c r="AJ666" s="16"/>
      <c r="AK666" s="16"/>
      <c r="AL666" s="16"/>
      <c r="AM666" s="16"/>
      <c r="AN666" s="16"/>
      <c r="AO666" s="16"/>
      <c r="AP666" s="16"/>
      <c r="AQ666" s="16"/>
      <c r="AR666" s="16"/>
      <c r="AS666" s="16"/>
      <c r="AT666" s="116"/>
      <c r="AU666" s="116"/>
      <c r="AV666" s="116"/>
      <c r="AW666" s="116"/>
      <c r="AX666" s="116"/>
      <c r="AY666" s="116"/>
      <c r="AZ666" s="116"/>
      <c r="BA666" s="116"/>
      <c r="BB666" s="116"/>
      <c r="BC666" s="116"/>
      <c r="BD666" s="116"/>
      <c r="BE666" s="116"/>
      <c r="BF666" s="116"/>
      <c r="BG666" s="116"/>
      <c r="BH666" s="116"/>
      <c r="BI666" s="116"/>
      <c r="BJ666" s="116"/>
      <c r="BK666" s="117"/>
    </row>
    <row r="667" spans="1:63" s="3" customFormat="1">
      <c r="A667" s="1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c r="AA667" s="16"/>
      <c r="AB667" s="16"/>
      <c r="AC667" s="16"/>
      <c r="AD667" s="16"/>
      <c r="AE667" s="16"/>
      <c r="AF667" s="16"/>
      <c r="AG667" s="16"/>
      <c r="AH667" s="16"/>
      <c r="AI667" s="16"/>
      <c r="AJ667" s="16"/>
      <c r="AK667" s="16"/>
      <c r="AL667" s="16"/>
      <c r="AM667" s="16"/>
      <c r="AN667" s="16"/>
      <c r="AO667" s="16"/>
      <c r="AP667" s="16"/>
      <c r="AQ667" s="16"/>
      <c r="AR667" s="16"/>
      <c r="AS667" s="16"/>
      <c r="AT667" s="116"/>
      <c r="AU667" s="116"/>
      <c r="AV667" s="116"/>
      <c r="AW667" s="116"/>
      <c r="AX667" s="116"/>
      <c r="AY667" s="116"/>
      <c r="AZ667" s="116"/>
      <c r="BA667" s="116"/>
      <c r="BB667" s="116"/>
      <c r="BC667" s="116"/>
      <c r="BD667" s="116"/>
      <c r="BE667" s="116"/>
      <c r="BF667" s="116"/>
      <c r="BG667" s="116"/>
      <c r="BH667" s="116"/>
      <c r="BI667" s="116"/>
      <c r="BJ667" s="116"/>
      <c r="BK667" s="117"/>
    </row>
    <row r="668" spans="1:63" s="3" customFormat="1">
      <c r="A668" s="1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c r="AA668" s="16"/>
      <c r="AB668" s="16"/>
      <c r="AC668" s="16"/>
      <c r="AD668" s="16"/>
      <c r="AE668" s="16"/>
      <c r="AF668" s="16"/>
      <c r="AG668" s="16"/>
      <c r="AH668" s="16"/>
      <c r="AI668" s="16"/>
      <c r="AJ668" s="16"/>
      <c r="AK668" s="16"/>
      <c r="AL668" s="16"/>
      <c r="AM668" s="16"/>
      <c r="AN668" s="16"/>
      <c r="AO668" s="16"/>
      <c r="AP668" s="16"/>
      <c r="AQ668" s="16"/>
      <c r="AR668" s="16"/>
      <c r="AS668" s="16"/>
      <c r="AT668" s="116"/>
      <c r="AU668" s="116"/>
      <c r="AV668" s="116"/>
      <c r="AW668" s="116"/>
      <c r="AX668" s="116"/>
      <c r="AY668" s="116"/>
      <c r="AZ668" s="116"/>
      <c r="BA668" s="116"/>
      <c r="BB668" s="116"/>
      <c r="BC668" s="116"/>
      <c r="BD668" s="116"/>
      <c r="BE668" s="116"/>
      <c r="BF668" s="116"/>
      <c r="BG668" s="116"/>
      <c r="BH668" s="116"/>
      <c r="BI668" s="116"/>
      <c r="BJ668" s="116"/>
      <c r="BK668" s="117"/>
    </row>
    <row r="669" spans="1:63" s="3" customFormat="1">
      <c r="A669" s="1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c r="AA669" s="16"/>
      <c r="AB669" s="16"/>
      <c r="AC669" s="16"/>
      <c r="AD669" s="16"/>
      <c r="AE669" s="16"/>
      <c r="AF669" s="16"/>
      <c r="AG669" s="16"/>
      <c r="AH669" s="16"/>
      <c r="AI669" s="16"/>
      <c r="AJ669" s="16"/>
      <c r="AK669" s="16"/>
      <c r="AL669" s="16"/>
      <c r="AM669" s="16"/>
      <c r="AN669" s="16"/>
      <c r="AO669" s="16"/>
      <c r="AP669" s="16"/>
      <c r="AQ669" s="16"/>
      <c r="AR669" s="16"/>
      <c r="AS669" s="16"/>
      <c r="AT669" s="116"/>
      <c r="AU669" s="116"/>
      <c r="AV669" s="116"/>
      <c r="AW669" s="116"/>
      <c r="AX669" s="116"/>
      <c r="AY669" s="116"/>
      <c r="AZ669" s="116"/>
      <c r="BA669" s="116"/>
      <c r="BB669" s="116"/>
      <c r="BC669" s="116"/>
      <c r="BD669" s="116"/>
      <c r="BE669" s="116"/>
      <c r="BF669" s="116"/>
      <c r="BG669" s="116"/>
      <c r="BH669" s="116"/>
      <c r="BI669" s="116"/>
      <c r="BJ669" s="116"/>
      <c r="BK669" s="117"/>
    </row>
    <row r="670" spans="1:63" s="3" customFormat="1">
      <c r="A670" s="1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c r="AA670" s="16"/>
      <c r="AB670" s="16"/>
      <c r="AC670" s="16"/>
      <c r="AD670" s="16"/>
      <c r="AE670" s="16"/>
      <c r="AF670" s="16"/>
      <c r="AG670" s="16"/>
      <c r="AH670" s="16"/>
      <c r="AI670" s="16"/>
      <c r="AJ670" s="16"/>
      <c r="AK670" s="16"/>
      <c r="AL670" s="16"/>
      <c r="AM670" s="16"/>
      <c r="AN670" s="16"/>
      <c r="AO670" s="16"/>
      <c r="AP670" s="16"/>
      <c r="AQ670" s="16"/>
      <c r="AR670" s="16"/>
      <c r="AS670" s="16"/>
      <c r="AT670" s="116"/>
      <c r="AU670" s="116"/>
      <c r="AV670" s="116"/>
      <c r="AW670" s="116"/>
      <c r="AX670" s="116"/>
      <c r="AY670" s="116"/>
      <c r="AZ670" s="116"/>
      <c r="BA670" s="116"/>
      <c r="BB670" s="116"/>
      <c r="BC670" s="116"/>
      <c r="BD670" s="116"/>
      <c r="BE670" s="116"/>
      <c r="BF670" s="116"/>
      <c r="BG670" s="116"/>
      <c r="BH670" s="116"/>
      <c r="BI670" s="116"/>
      <c r="BJ670" s="116"/>
      <c r="BK670" s="117"/>
    </row>
    <row r="671" spans="1:63" s="3" customFormat="1">
      <c r="A671" s="627"/>
      <c r="B671" s="628"/>
      <c r="C671" s="628"/>
      <c r="D671" s="628"/>
      <c r="E671" s="628"/>
      <c r="F671" s="628"/>
      <c r="G671" s="628"/>
      <c r="H671" s="628"/>
      <c r="I671" s="628"/>
      <c r="J671" s="628"/>
      <c r="K671" s="628"/>
      <c r="L671" s="628"/>
      <c r="M671" s="628"/>
      <c r="N671" s="628"/>
      <c r="O671" s="628"/>
      <c r="P671" s="628"/>
      <c r="Q671" s="628"/>
      <c r="R671" s="628"/>
      <c r="S671" s="628"/>
      <c r="T671" s="628"/>
      <c r="U671" s="628"/>
      <c r="V671" s="628"/>
      <c r="W671" s="628"/>
      <c r="X671" s="628"/>
      <c r="Y671" s="628"/>
      <c r="Z671" s="628"/>
      <c r="AA671" s="628"/>
      <c r="AB671" s="628"/>
      <c r="AC671" s="628"/>
      <c r="AD671" s="628"/>
      <c r="AE671" s="628"/>
      <c r="AF671" s="628"/>
      <c r="AG671" s="628"/>
      <c r="AH671" s="628"/>
      <c r="AI671" s="628"/>
      <c r="AJ671" s="628"/>
      <c r="AK671" s="628"/>
      <c r="AL671" s="628"/>
      <c r="AM671" s="628"/>
      <c r="AN671" s="628"/>
      <c r="AO671" s="628"/>
      <c r="AP671" s="628"/>
      <c r="AQ671" s="628"/>
      <c r="AR671" s="628"/>
      <c r="AS671" s="628"/>
      <c r="AT671" s="627"/>
      <c r="AU671" s="627"/>
      <c r="AV671" s="627"/>
      <c r="AW671" s="627"/>
      <c r="AX671" s="627"/>
      <c r="AY671" s="627"/>
      <c r="AZ671" s="627"/>
      <c r="BA671" s="627"/>
      <c r="BB671" s="627"/>
      <c r="BC671" s="627"/>
      <c r="BD671" s="627"/>
      <c r="BE671" s="627"/>
      <c r="BF671" s="627"/>
      <c r="BG671" s="627"/>
      <c r="BH671" s="627"/>
      <c r="BI671" s="627"/>
      <c r="BJ671" s="627"/>
      <c r="BK671" s="629"/>
    </row>
    <row r="672" spans="1:63" s="3" customFormat="1">
      <c r="B672" s="36"/>
      <c r="C672" s="36"/>
      <c r="D672" s="36"/>
      <c r="E672" s="36"/>
      <c r="F672" s="36"/>
      <c r="G672" s="36"/>
      <c r="H672" s="36"/>
      <c r="I672" s="36"/>
      <c r="J672" s="36"/>
      <c r="K672" s="36"/>
      <c r="L672" s="36"/>
      <c r="M672" s="36"/>
      <c r="N672" s="36"/>
      <c r="O672" s="36"/>
      <c r="P672" s="36"/>
      <c r="Q672" s="36"/>
      <c r="R672" s="36"/>
      <c r="S672" s="36"/>
      <c r="T672" s="16"/>
      <c r="U672" s="16"/>
      <c r="V672" s="16"/>
      <c r="W672" s="36"/>
      <c r="X672" s="36"/>
      <c r="Y672" s="36"/>
      <c r="Z672" s="36"/>
      <c r="AA672" s="36"/>
      <c r="AB672" s="36"/>
      <c r="AC672" s="36"/>
      <c r="AD672" s="36"/>
      <c r="AE672" s="36"/>
      <c r="AF672" s="36"/>
      <c r="AG672" s="36"/>
      <c r="AH672" s="36"/>
      <c r="AI672" s="36"/>
      <c r="AJ672" s="36"/>
      <c r="AK672" s="36"/>
      <c r="AL672" s="36"/>
      <c r="AM672" s="36"/>
      <c r="AN672" s="36"/>
      <c r="AO672" s="36"/>
      <c r="AP672" s="36"/>
      <c r="AQ672" s="36"/>
      <c r="AR672" s="36"/>
      <c r="AS672" s="36"/>
    </row>
    <row r="673" spans="2:45" s="3" customFormat="1">
      <c r="B673" s="36"/>
      <c r="C673" s="36"/>
      <c r="D673" s="36"/>
      <c r="E673" s="36"/>
      <c r="F673" s="36"/>
      <c r="G673" s="36"/>
      <c r="H673" s="36"/>
      <c r="I673" s="36"/>
      <c r="J673" s="36"/>
      <c r="K673" s="36"/>
      <c r="L673" s="36"/>
      <c r="M673" s="36"/>
      <c r="N673" s="36"/>
      <c r="O673" s="36"/>
      <c r="P673" s="36"/>
      <c r="Q673" s="36"/>
      <c r="R673" s="36"/>
      <c r="S673" s="36"/>
      <c r="T673" s="16"/>
      <c r="U673" s="16"/>
      <c r="V673" s="16"/>
      <c r="W673" s="36"/>
      <c r="X673" s="36"/>
      <c r="Y673" s="36"/>
      <c r="Z673" s="36"/>
      <c r="AA673" s="36"/>
      <c r="AB673" s="36"/>
      <c r="AC673" s="36"/>
      <c r="AD673" s="36"/>
      <c r="AE673" s="36"/>
      <c r="AF673" s="36"/>
      <c r="AG673" s="36"/>
      <c r="AH673" s="36"/>
      <c r="AI673" s="36"/>
      <c r="AJ673" s="36"/>
      <c r="AK673" s="36"/>
      <c r="AL673" s="36"/>
      <c r="AM673" s="36"/>
      <c r="AN673" s="36"/>
      <c r="AO673" s="36"/>
      <c r="AP673" s="36"/>
      <c r="AQ673" s="36"/>
      <c r="AR673" s="36"/>
      <c r="AS673" s="36"/>
    </row>
    <row r="674" spans="2:45" s="3" customFormat="1">
      <c r="B674" s="36"/>
      <c r="C674" s="36"/>
      <c r="D674" s="36"/>
      <c r="E674" s="36"/>
      <c r="F674" s="36"/>
      <c r="G674" s="36"/>
      <c r="H674" s="36"/>
      <c r="I674" s="36"/>
      <c r="J674" s="36"/>
      <c r="K674" s="36"/>
      <c r="L674" s="36"/>
      <c r="M674" s="36"/>
      <c r="N674" s="36"/>
      <c r="O674" s="36"/>
      <c r="P674" s="36"/>
      <c r="Q674" s="36"/>
      <c r="R674" s="36"/>
      <c r="S674" s="36"/>
      <c r="T674" s="16"/>
      <c r="U674" s="16"/>
      <c r="V674" s="16"/>
      <c r="W674" s="36"/>
      <c r="X674" s="36"/>
      <c r="Y674" s="36"/>
      <c r="Z674" s="36"/>
      <c r="AA674" s="36"/>
      <c r="AB674" s="36"/>
      <c r="AC674" s="36"/>
      <c r="AD674" s="36"/>
      <c r="AE674" s="36"/>
      <c r="AF674" s="36"/>
      <c r="AG674" s="36"/>
      <c r="AH674" s="36"/>
      <c r="AI674" s="36"/>
      <c r="AJ674" s="36"/>
      <c r="AK674" s="36"/>
      <c r="AL674" s="36"/>
      <c r="AM674" s="36"/>
      <c r="AN674" s="36"/>
      <c r="AO674" s="36"/>
      <c r="AP674" s="36"/>
      <c r="AQ674" s="36"/>
      <c r="AR674" s="36"/>
      <c r="AS674" s="36"/>
    </row>
    <row r="675" spans="2:45" s="3" customFormat="1">
      <c r="B675" s="36"/>
      <c r="C675" s="36"/>
      <c r="D675" s="36"/>
      <c r="E675" s="36"/>
      <c r="F675" s="36"/>
      <c r="G675" s="36"/>
      <c r="H675" s="36"/>
      <c r="I675" s="36"/>
      <c r="J675" s="36"/>
      <c r="K675" s="36"/>
      <c r="L675" s="36"/>
      <c r="M675" s="36"/>
      <c r="N675" s="36"/>
      <c r="O675" s="36"/>
      <c r="P675" s="36"/>
      <c r="Q675" s="36"/>
      <c r="R675" s="36"/>
      <c r="S675" s="36"/>
      <c r="T675" s="16"/>
      <c r="U675" s="16"/>
      <c r="V675" s="16"/>
      <c r="W675" s="36"/>
      <c r="X675" s="36"/>
      <c r="Y675" s="36"/>
      <c r="Z675" s="36"/>
      <c r="AA675" s="36"/>
      <c r="AB675" s="36"/>
      <c r="AC675" s="36"/>
      <c r="AD675" s="36"/>
      <c r="AE675" s="36"/>
      <c r="AF675" s="36"/>
      <c r="AG675" s="36"/>
      <c r="AH675" s="36"/>
      <c r="AI675" s="36"/>
      <c r="AJ675" s="36"/>
      <c r="AK675" s="36"/>
      <c r="AL675" s="36"/>
      <c r="AM675" s="36"/>
      <c r="AN675" s="36"/>
      <c r="AO675" s="36"/>
      <c r="AP675" s="36"/>
      <c r="AQ675" s="36"/>
      <c r="AR675" s="36"/>
      <c r="AS675" s="36"/>
    </row>
    <row r="676" spans="2:45" s="3" customFormat="1">
      <c r="B676" s="36"/>
      <c r="C676" s="36"/>
      <c r="D676" s="36"/>
      <c r="E676" s="36"/>
      <c r="F676" s="36"/>
      <c r="G676" s="36"/>
      <c r="H676" s="36"/>
      <c r="I676" s="36"/>
      <c r="J676" s="36"/>
      <c r="K676" s="36"/>
      <c r="L676" s="36"/>
      <c r="M676" s="36"/>
      <c r="N676" s="36"/>
      <c r="O676" s="36"/>
      <c r="P676" s="36"/>
      <c r="Q676" s="36"/>
      <c r="R676" s="36"/>
      <c r="S676" s="36"/>
      <c r="T676" s="16"/>
      <c r="U676" s="16"/>
      <c r="V676" s="16"/>
      <c r="W676" s="36"/>
      <c r="X676" s="36"/>
      <c r="Y676" s="36"/>
      <c r="Z676" s="36"/>
      <c r="AA676" s="36"/>
      <c r="AB676" s="36"/>
      <c r="AC676" s="36"/>
      <c r="AD676" s="36"/>
      <c r="AE676" s="36"/>
      <c r="AF676" s="36"/>
      <c r="AG676" s="36"/>
      <c r="AH676" s="36"/>
      <c r="AI676" s="36"/>
      <c r="AJ676" s="36"/>
      <c r="AK676" s="36"/>
      <c r="AL676" s="36"/>
      <c r="AM676" s="36"/>
      <c r="AN676" s="36"/>
      <c r="AO676" s="36"/>
      <c r="AP676" s="36"/>
      <c r="AQ676" s="36"/>
      <c r="AR676" s="36"/>
      <c r="AS676" s="36"/>
    </row>
    <row r="677" spans="2:45" s="3" customFormat="1">
      <c r="B677" s="36"/>
      <c r="C677" s="36"/>
      <c r="D677" s="36"/>
      <c r="E677" s="36"/>
      <c r="F677" s="36"/>
      <c r="G677" s="36"/>
      <c r="H677" s="36"/>
      <c r="I677" s="36"/>
      <c r="J677" s="36"/>
      <c r="K677" s="36"/>
      <c r="L677" s="36"/>
      <c r="M677" s="36"/>
      <c r="N677" s="36"/>
      <c r="O677" s="36"/>
      <c r="P677" s="36"/>
      <c r="Q677" s="36"/>
      <c r="R677" s="36"/>
      <c r="S677" s="36"/>
      <c r="T677" s="16"/>
      <c r="U677" s="16"/>
      <c r="V677" s="16"/>
      <c r="W677" s="36"/>
      <c r="X677" s="36"/>
      <c r="Y677" s="36"/>
      <c r="Z677" s="36"/>
      <c r="AA677" s="36"/>
      <c r="AB677" s="36"/>
      <c r="AC677" s="36"/>
      <c r="AD677" s="36"/>
      <c r="AE677" s="36"/>
      <c r="AF677" s="36"/>
      <c r="AG677" s="36"/>
      <c r="AH677" s="36"/>
      <c r="AI677" s="36"/>
      <c r="AJ677" s="36"/>
      <c r="AK677" s="36"/>
      <c r="AL677" s="36"/>
      <c r="AM677" s="36"/>
      <c r="AN677" s="36"/>
      <c r="AO677" s="36"/>
      <c r="AP677" s="36"/>
      <c r="AQ677" s="36"/>
      <c r="AR677" s="36"/>
      <c r="AS677" s="36"/>
    </row>
    <row r="678" spans="2:45" s="3" customFormat="1">
      <c r="B678" s="36"/>
      <c r="C678" s="36"/>
      <c r="D678" s="36"/>
      <c r="E678" s="36"/>
      <c r="F678" s="36"/>
      <c r="G678" s="36"/>
      <c r="H678" s="36"/>
      <c r="I678" s="36"/>
      <c r="J678" s="36"/>
      <c r="K678" s="36"/>
      <c r="L678" s="36"/>
      <c r="M678" s="36"/>
      <c r="N678" s="36"/>
      <c r="O678" s="36"/>
      <c r="P678" s="36"/>
      <c r="Q678" s="36"/>
      <c r="R678" s="36"/>
      <c r="S678" s="36"/>
      <c r="T678" s="16"/>
      <c r="U678" s="16"/>
      <c r="V678" s="16"/>
      <c r="W678" s="36"/>
      <c r="X678" s="36"/>
      <c r="Y678" s="36"/>
      <c r="Z678" s="36"/>
      <c r="AA678" s="36"/>
      <c r="AB678" s="36"/>
      <c r="AC678" s="36"/>
      <c r="AD678" s="36"/>
      <c r="AE678" s="36"/>
      <c r="AF678" s="36"/>
      <c r="AG678" s="36"/>
      <c r="AH678" s="36"/>
      <c r="AI678" s="36"/>
      <c r="AJ678" s="36"/>
      <c r="AK678" s="36"/>
      <c r="AL678" s="36"/>
      <c r="AM678" s="36"/>
      <c r="AN678" s="36"/>
      <c r="AO678" s="36"/>
      <c r="AP678" s="36"/>
      <c r="AQ678" s="36"/>
      <c r="AR678" s="36"/>
      <c r="AS678" s="36"/>
    </row>
    <row r="679" spans="2:45" s="3" customFormat="1">
      <c r="B679" s="36"/>
      <c r="C679" s="36"/>
      <c r="D679" s="36"/>
      <c r="E679" s="36"/>
      <c r="F679" s="36"/>
      <c r="G679" s="36"/>
      <c r="H679" s="36"/>
      <c r="I679" s="36"/>
      <c r="J679" s="36"/>
      <c r="K679" s="36"/>
      <c r="L679" s="36"/>
      <c r="M679" s="36"/>
      <c r="N679" s="36"/>
      <c r="O679" s="36"/>
      <c r="P679" s="36"/>
      <c r="Q679" s="36"/>
      <c r="R679" s="36"/>
      <c r="S679" s="36"/>
      <c r="T679" s="16"/>
      <c r="U679" s="16"/>
      <c r="V679" s="16"/>
      <c r="W679" s="36"/>
      <c r="X679" s="36"/>
      <c r="Y679" s="36"/>
      <c r="Z679" s="36"/>
      <c r="AA679" s="36"/>
      <c r="AB679" s="36"/>
      <c r="AC679" s="36"/>
      <c r="AD679" s="36"/>
      <c r="AE679" s="36"/>
      <c r="AF679" s="36"/>
      <c r="AG679" s="36"/>
      <c r="AH679" s="36"/>
      <c r="AI679" s="36"/>
      <c r="AJ679" s="36"/>
      <c r="AK679" s="36"/>
      <c r="AL679" s="36"/>
      <c r="AM679" s="36"/>
      <c r="AN679" s="36"/>
      <c r="AO679" s="36"/>
      <c r="AP679" s="36"/>
      <c r="AQ679" s="36"/>
      <c r="AR679" s="36"/>
      <c r="AS679" s="36"/>
    </row>
    <row r="680" spans="2:45" s="3" customFormat="1">
      <c r="B680" s="36"/>
      <c r="C680" s="36"/>
      <c r="D680" s="36"/>
      <c r="E680" s="36"/>
      <c r="F680" s="36"/>
      <c r="G680" s="36"/>
      <c r="H680" s="36"/>
      <c r="I680" s="36"/>
      <c r="J680" s="36"/>
      <c r="K680" s="36"/>
      <c r="L680" s="36"/>
      <c r="M680" s="36"/>
      <c r="N680" s="36"/>
      <c r="O680" s="36"/>
      <c r="P680" s="36"/>
      <c r="Q680" s="36"/>
      <c r="R680" s="36"/>
      <c r="S680" s="36"/>
      <c r="T680" s="16"/>
      <c r="U680" s="16"/>
      <c r="V680" s="16"/>
      <c r="W680" s="36"/>
      <c r="X680" s="36"/>
      <c r="Y680" s="36"/>
      <c r="Z680" s="36"/>
      <c r="AA680" s="36"/>
      <c r="AB680" s="36"/>
      <c r="AC680" s="36"/>
      <c r="AD680" s="36"/>
      <c r="AE680" s="36"/>
      <c r="AF680" s="36"/>
      <c r="AG680" s="36"/>
      <c r="AH680" s="36"/>
      <c r="AI680" s="36"/>
      <c r="AJ680" s="36"/>
      <c r="AK680" s="36"/>
      <c r="AL680" s="36"/>
      <c r="AM680" s="36"/>
      <c r="AN680" s="36"/>
      <c r="AO680" s="36"/>
      <c r="AP680" s="36"/>
      <c r="AQ680" s="36"/>
      <c r="AR680" s="36"/>
      <c r="AS680" s="36"/>
    </row>
    <row r="681" spans="2:45" s="3" customFormat="1">
      <c r="B681" s="36"/>
      <c r="C681" s="36"/>
      <c r="D681" s="36"/>
      <c r="E681" s="36"/>
      <c r="F681" s="36"/>
      <c r="G681" s="36"/>
      <c r="H681" s="36"/>
      <c r="I681" s="36"/>
      <c r="J681" s="36"/>
      <c r="K681" s="36"/>
      <c r="L681" s="36"/>
      <c r="M681" s="36"/>
      <c r="N681" s="36"/>
      <c r="O681" s="36"/>
      <c r="P681" s="36"/>
      <c r="Q681" s="36"/>
      <c r="R681" s="36"/>
      <c r="S681" s="36"/>
      <c r="T681" s="16"/>
      <c r="U681" s="16"/>
      <c r="V681" s="16"/>
      <c r="W681" s="36"/>
      <c r="X681" s="36"/>
      <c r="Y681" s="36"/>
      <c r="Z681" s="36"/>
      <c r="AA681" s="36"/>
      <c r="AB681" s="36"/>
      <c r="AC681" s="36"/>
      <c r="AD681" s="36"/>
      <c r="AE681" s="36"/>
      <c r="AF681" s="36"/>
      <c r="AG681" s="36"/>
      <c r="AH681" s="36"/>
      <c r="AI681" s="36"/>
      <c r="AJ681" s="36"/>
      <c r="AK681" s="36"/>
      <c r="AL681" s="36"/>
      <c r="AM681" s="36"/>
      <c r="AN681" s="36"/>
      <c r="AO681" s="36"/>
      <c r="AP681" s="36"/>
      <c r="AQ681" s="36"/>
      <c r="AR681" s="36"/>
      <c r="AS681" s="36"/>
    </row>
    <row r="682" spans="2:45" s="3" customFormat="1">
      <c r="B682" s="36"/>
      <c r="C682" s="36"/>
      <c r="D682" s="36"/>
      <c r="E682" s="36"/>
      <c r="F682" s="36"/>
      <c r="G682" s="36"/>
      <c r="H682" s="36"/>
      <c r="I682" s="36"/>
      <c r="J682" s="36"/>
      <c r="K682" s="36"/>
      <c r="L682" s="36"/>
      <c r="M682" s="36"/>
      <c r="N682" s="36"/>
      <c r="O682" s="36"/>
      <c r="P682" s="36"/>
      <c r="Q682" s="36"/>
      <c r="R682" s="36"/>
      <c r="S682" s="36"/>
      <c r="T682" s="16"/>
      <c r="U682" s="16"/>
      <c r="V682" s="16"/>
      <c r="W682" s="36"/>
      <c r="X682" s="36"/>
      <c r="Y682" s="36"/>
      <c r="Z682" s="36"/>
      <c r="AA682" s="36"/>
      <c r="AB682" s="36"/>
      <c r="AC682" s="36"/>
      <c r="AD682" s="36"/>
      <c r="AE682" s="36"/>
      <c r="AF682" s="36"/>
      <c r="AG682" s="36"/>
      <c r="AH682" s="36"/>
      <c r="AI682" s="36"/>
      <c r="AJ682" s="36"/>
      <c r="AK682" s="36"/>
      <c r="AL682" s="36"/>
      <c r="AM682" s="36"/>
      <c r="AN682" s="36"/>
      <c r="AO682" s="36"/>
      <c r="AP682" s="36"/>
      <c r="AQ682" s="36"/>
      <c r="AR682" s="36"/>
      <c r="AS682" s="36"/>
    </row>
    <row r="683" spans="2:45" s="3" customFormat="1">
      <c r="B683" s="36"/>
      <c r="C683" s="36"/>
      <c r="D683" s="36"/>
      <c r="E683" s="36"/>
      <c r="F683" s="36"/>
      <c r="G683" s="36"/>
      <c r="H683" s="36"/>
      <c r="I683" s="36"/>
      <c r="J683" s="36"/>
      <c r="K683" s="36"/>
      <c r="L683" s="36"/>
      <c r="M683" s="36"/>
      <c r="N683" s="36"/>
      <c r="O683" s="36"/>
      <c r="P683" s="36"/>
      <c r="Q683" s="36"/>
      <c r="R683" s="36"/>
      <c r="S683" s="36"/>
      <c r="T683" s="16"/>
      <c r="U683" s="16"/>
      <c r="V683" s="16"/>
      <c r="W683" s="36"/>
      <c r="X683" s="36"/>
      <c r="Y683" s="36"/>
      <c r="Z683" s="36"/>
      <c r="AA683" s="36"/>
      <c r="AB683" s="36"/>
      <c r="AC683" s="36"/>
      <c r="AD683" s="36"/>
      <c r="AE683" s="36"/>
      <c r="AF683" s="36"/>
      <c r="AG683" s="36"/>
      <c r="AH683" s="36"/>
      <c r="AI683" s="36"/>
      <c r="AJ683" s="36"/>
      <c r="AK683" s="36"/>
      <c r="AL683" s="36"/>
      <c r="AM683" s="36"/>
      <c r="AN683" s="36"/>
      <c r="AO683" s="36"/>
      <c r="AP683" s="36"/>
      <c r="AQ683" s="36"/>
      <c r="AR683" s="36"/>
      <c r="AS683" s="36"/>
    </row>
    <row r="684" spans="2:45" s="3" customFormat="1">
      <c r="B684" s="36"/>
      <c r="C684" s="36"/>
      <c r="D684" s="36"/>
      <c r="E684" s="36"/>
      <c r="F684" s="36"/>
      <c r="G684" s="36"/>
      <c r="H684" s="36"/>
      <c r="I684" s="36"/>
      <c r="J684" s="36"/>
      <c r="K684" s="36"/>
      <c r="L684" s="36"/>
      <c r="M684" s="36"/>
      <c r="N684" s="36"/>
      <c r="O684" s="36"/>
      <c r="P684" s="36"/>
      <c r="Q684" s="36"/>
      <c r="R684" s="36"/>
      <c r="S684" s="36"/>
      <c r="T684" s="16"/>
      <c r="U684" s="16"/>
      <c r="V684" s="16"/>
      <c r="W684" s="36"/>
      <c r="X684" s="36"/>
      <c r="Y684" s="36"/>
      <c r="Z684" s="36"/>
      <c r="AA684" s="36"/>
      <c r="AB684" s="36"/>
      <c r="AC684" s="36"/>
      <c r="AD684" s="36"/>
      <c r="AE684" s="36"/>
      <c r="AF684" s="36"/>
      <c r="AG684" s="36"/>
      <c r="AH684" s="36"/>
      <c r="AI684" s="36"/>
      <c r="AJ684" s="36"/>
      <c r="AK684" s="36"/>
      <c r="AL684" s="36"/>
      <c r="AM684" s="36"/>
      <c r="AN684" s="36"/>
      <c r="AO684" s="36"/>
      <c r="AP684" s="36"/>
      <c r="AQ684" s="36"/>
      <c r="AR684" s="36"/>
      <c r="AS684" s="36"/>
    </row>
    <row r="685" spans="2:45" s="3" customFormat="1">
      <c r="B685" s="36"/>
      <c r="C685" s="36"/>
      <c r="D685" s="36"/>
      <c r="E685" s="36"/>
      <c r="F685" s="36"/>
      <c r="G685" s="36"/>
      <c r="H685" s="36"/>
      <c r="I685" s="36"/>
      <c r="J685" s="36"/>
      <c r="K685" s="36"/>
      <c r="L685" s="36"/>
      <c r="M685" s="36"/>
      <c r="N685" s="36"/>
      <c r="O685" s="36"/>
      <c r="P685" s="36"/>
      <c r="Q685" s="36"/>
      <c r="R685" s="36"/>
      <c r="S685" s="36"/>
      <c r="T685" s="16"/>
      <c r="U685" s="16"/>
      <c r="V685" s="16"/>
      <c r="W685" s="36"/>
      <c r="X685" s="36"/>
      <c r="Y685" s="36"/>
      <c r="Z685" s="36"/>
      <c r="AA685" s="36"/>
      <c r="AB685" s="36"/>
      <c r="AC685" s="36"/>
      <c r="AD685" s="36"/>
      <c r="AE685" s="36"/>
      <c r="AF685" s="36"/>
      <c r="AG685" s="36"/>
      <c r="AH685" s="36"/>
      <c r="AI685" s="36"/>
      <c r="AJ685" s="36"/>
      <c r="AK685" s="36"/>
      <c r="AL685" s="36"/>
      <c r="AM685" s="36"/>
      <c r="AN685" s="36"/>
      <c r="AO685" s="36"/>
      <c r="AP685" s="36"/>
      <c r="AQ685" s="36"/>
      <c r="AR685" s="36"/>
      <c r="AS685" s="36"/>
    </row>
    <row r="686" spans="2:45" s="3" customFormat="1">
      <c r="B686" s="36"/>
      <c r="C686" s="36"/>
      <c r="D686" s="36"/>
      <c r="E686" s="36"/>
      <c r="F686" s="36"/>
      <c r="G686" s="36"/>
      <c r="H686" s="36"/>
      <c r="I686" s="36"/>
      <c r="J686" s="36"/>
      <c r="K686" s="36"/>
      <c r="L686" s="36"/>
      <c r="M686" s="36"/>
      <c r="N686" s="36"/>
      <c r="O686" s="36"/>
      <c r="P686" s="36"/>
      <c r="Q686" s="36"/>
      <c r="R686" s="36"/>
      <c r="S686" s="36"/>
      <c r="T686" s="16"/>
      <c r="U686" s="16"/>
      <c r="V686" s="16"/>
      <c r="W686" s="36"/>
      <c r="X686" s="36"/>
      <c r="Y686" s="36"/>
      <c r="Z686" s="36"/>
      <c r="AA686" s="36"/>
      <c r="AB686" s="36"/>
      <c r="AC686" s="36"/>
      <c r="AD686" s="36"/>
      <c r="AE686" s="36"/>
      <c r="AF686" s="36"/>
      <c r="AG686" s="36"/>
      <c r="AH686" s="36"/>
      <c r="AI686" s="36"/>
      <c r="AJ686" s="36"/>
      <c r="AK686" s="36"/>
      <c r="AL686" s="36"/>
      <c r="AM686" s="36"/>
      <c r="AN686" s="36"/>
      <c r="AO686" s="36"/>
      <c r="AP686" s="36"/>
      <c r="AQ686" s="36"/>
      <c r="AR686" s="36"/>
      <c r="AS686" s="36"/>
    </row>
    <row r="687" spans="2:45" s="3" customFormat="1">
      <c r="B687" s="36"/>
      <c r="C687" s="36"/>
      <c r="D687" s="36"/>
      <c r="E687" s="36"/>
      <c r="F687" s="36"/>
      <c r="G687" s="36"/>
      <c r="H687" s="36"/>
      <c r="I687" s="36"/>
      <c r="J687" s="36"/>
      <c r="K687" s="36"/>
      <c r="L687" s="36"/>
      <c r="M687" s="36"/>
      <c r="N687" s="36"/>
      <c r="O687" s="36"/>
      <c r="P687" s="36"/>
      <c r="Q687" s="36"/>
      <c r="R687" s="36"/>
      <c r="S687" s="36"/>
      <c r="T687" s="16"/>
      <c r="U687" s="16"/>
      <c r="V687" s="16"/>
      <c r="W687" s="36"/>
      <c r="X687" s="36"/>
      <c r="Y687" s="36"/>
      <c r="Z687" s="36"/>
      <c r="AA687" s="36"/>
      <c r="AB687" s="36"/>
      <c r="AC687" s="36"/>
      <c r="AD687" s="36"/>
      <c r="AE687" s="36"/>
      <c r="AF687" s="36"/>
      <c r="AG687" s="36"/>
      <c r="AH687" s="36"/>
      <c r="AI687" s="36"/>
      <c r="AJ687" s="36"/>
      <c r="AK687" s="36"/>
      <c r="AL687" s="36"/>
      <c r="AM687" s="36"/>
      <c r="AN687" s="36"/>
      <c r="AO687" s="36"/>
      <c r="AP687" s="36"/>
      <c r="AQ687" s="36"/>
      <c r="AR687" s="36"/>
      <c r="AS687" s="36"/>
    </row>
    <row r="688" spans="2:45" s="3" customFormat="1">
      <c r="B688" s="36"/>
      <c r="C688" s="36"/>
      <c r="D688" s="36"/>
      <c r="E688" s="36"/>
      <c r="F688" s="36"/>
      <c r="G688" s="36"/>
      <c r="H688" s="36"/>
      <c r="I688" s="36"/>
      <c r="J688" s="36"/>
      <c r="K688" s="36"/>
      <c r="L688" s="36"/>
      <c r="M688" s="36"/>
      <c r="N688" s="36"/>
      <c r="O688" s="36"/>
      <c r="P688" s="36"/>
      <c r="Q688" s="36"/>
      <c r="R688" s="36"/>
      <c r="S688" s="36"/>
      <c r="T688" s="16"/>
      <c r="U688" s="16"/>
      <c r="V688" s="16"/>
      <c r="W688" s="36"/>
      <c r="X688" s="36"/>
      <c r="Y688" s="36"/>
      <c r="Z688" s="36"/>
      <c r="AA688" s="36"/>
      <c r="AB688" s="36"/>
      <c r="AC688" s="36"/>
      <c r="AD688" s="36"/>
      <c r="AE688" s="36"/>
      <c r="AF688" s="36"/>
      <c r="AG688" s="36"/>
      <c r="AH688" s="36"/>
      <c r="AI688" s="36"/>
      <c r="AJ688" s="36"/>
      <c r="AK688" s="36"/>
      <c r="AL688" s="36"/>
      <c r="AM688" s="36"/>
      <c r="AN688" s="36"/>
      <c r="AO688" s="36"/>
      <c r="AP688" s="36"/>
      <c r="AQ688" s="36"/>
      <c r="AR688" s="36"/>
      <c r="AS688" s="36"/>
    </row>
    <row r="689" spans="2:45" s="3" customFormat="1">
      <c r="B689" s="36"/>
      <c r="C689" s="36"/>
      <c r="D689" s="36"/>
      <c r="E689" s="36"/>
      <c r="F689" s="36"/>
      <c r="G689" s="36"/>
      <c r="H689" s="36"/>
      <c r="I689" s="36"/>
      <c r="J689" s="36"/>
      <c r="K689" s="36"/>
      <c r="L689" s="36"/>
      <c r="M689" s="36"/>
      <c r="N689" s="36"/>
      <c r="O689" s="36"/>
      <c r="P689" s="36"/>
      <c r="Q689" s="36"/>
      <c r="R689" s="36"/>
      <c r="S689" s="36"/>
      <c r="T689" s="16"/>
      <c r="U689" s="16"/>
      <c r="V689" s="16"/>
      <c r="W689" s="36"/>
      <c r="X689" s="36"/>
      <c r="Y689" s="36"/>
      <c r="Z689" s="36"/>
      <c r="AA689" s="36"/>
      <c r="AB689" s="36"/>
      <c r="AC689" s="36"/>
      <c r="AD689" s="36"/>
      <c r="AE689" s="36"/>
      <c r="AF689" s="36"/>
      <c r="AG689" s="36"/>
      <c r="AH689" s="36"/>
      <c r="AI689" s="36"/>
      <c r="AJ689" s="36"/>
      <c r="AK689" s="36"/>
      <c r="AL689" s="36"/>
      <c r="AM689" s="36"/>
      <c r="AN689" s="36"/>
      <c r="AO689" s="36"/>
      <c r="AP689" s="36"/>
      <c r="AQ689" s="36"/>
      <c r="AR689" s="36"/>
      <c r="AS689" s="36"/>
    </row>
    <row r="690" spans="2:45" s="3" customFormat="1">
      <c r="B690" s="36"/>
      <c r="C690" s="36"/>
      <c r="D690" s="36"/>
      <c r="E690" s="36"/>
      <c r="F690" s="36"/>
      <c r="G690" s="36"/>
      <c r="H690" s="36"/>
      <c r="I690" s="36"/>
      <c r="J690" s="36"/>
      <c r="K690" s="36"/>
      <c r="L690" s="36"/>
      <c r="M690" s="36"/>
      <c r="N690" s="36"/>
      <c r="O690" s="36"/>
      <c r="P690" s="36"/>
      <c r="Q690" s="36"/>
      <c r="R690" s="36"/>
      <c r="S690" s="36"/>
      <c r="T690" s="16"/>
      <c r="U690" s="16"/>
      <c r="V690" s="16"/>
      <c r="W690" s="36"/>
      <c r="X690" s="36"/>
      <c r="Y690" s="36"/>
      <c r="Z690" s="36"/>
      <c r="AA690" s="36"/>
      <c r="AB690" s="36"/>
      <c r="AC690" s="36"/>
      <c r="AD690" s="36"/>
      <c r="AE690" s="36"/>
      <c r="AF690" s="36"/>
      <c r="AG690" s="36"/>
      <c r="AH690" s="36"/>
      <c r="AI690" s="36"/>
      <c r="AJ690" s="36"/>
      <c r="AK690" s="36"/>
      <c r="AL690" s="36"/>
      <c r="AM690" s="36"/>
      <c r="AN690" s="36"/>
      <c r="AO690" s="36"/>
      <c r="AP690" s="36"/>
      <c r="AQ690" s="36"/>
      <c r="AR690" s="36"/>
      <c r="AS690" s="36"/>
    </row>
    <row r="691" spans="2:45" s="3" customFormat="1">
      <c r="B691" s="36"/>
      <c r="C691" s="36"/>
      <c r="D691" s="36"/>
      <c r="E691" s="36"/>
      <c r="F691" s="36"/>
      <c r="G691" s="36"/>
      <c r="H691" s="36"/>
      <c r="I691" s="36"/>
      <c r="J691" s="36"/>
      <c r="K691" s="36"/>
      <c r="L691" s="36"/>
      <c r="M691" s="36"/>
      <c r="N691" s="36"/>
      <c r="O691" s="36"/>
      <c r="P691" s="36"/>
      <c r="Q691" s="36"/>
      <c r="R691" s="36"/>
      <c r="S691" s="36"/>
      <c r="T691" s="16"/>
      <c r="U691" s="16"/>
      <c r="V691" s="16"/>
      <c r="W691" s="36"/>
      <c r="X691" s="36"/>
      <c r="Y691" s="36"/>
      <c r="Z691" s="36"/>
      <c r="AA691" s="36"/>
      <c r="AB691" s="36"/>
      <c r="AC691" s="36"/>
      <c r="AD691" s="36"/>
      <c r="AE691" s="36"/>
      <c r="AF691" s="36"/>
      <c r="AG691" s="36"/>
      <c r="AH691" s="36"/>
      <c r="AI691" s="36"/>
      <c r="AJ691" s="36"/>
      <c r="AK691" s="36"/>
      <c r="AL691" s="36"/>
      <c r="AM691" s="36"/>
      <c r="AN691" s="36"/>
      <c r="AO691" s="36"/>
      <c r="AP691" s="36"/>
      <c r="AQ691" s="36"/>
      <c r="AR691" s="36"/>
      <c r="AS691" s="36"/>
    </row>
    <row r="692" spans="2:45" s="3" customFormat="1">
      <c r="B692" s="36"/>
      <c r="C692" s="36"/>
      <c r="D692" s="36"/>
      <c r="E692" s="36"/>
      <c r="F692" s="36"/>
      <c r="G692" s="36"/>
      <c r="H692" s="36"/>
      <c r="I692" s="36"/>
      <c r="J692" s="36"/>
      <c r="K692" s="36"/>
      <c r="L692" s="36"/>
      <c r="M692" s="36"/>
      <c r="N692" s="36"/>
      <c r="O692" s="36"/>
      <c r="P692" s="36"/>
      <c r="Q692" s="36"/>
      <c r="R692" s="36"/>
      <c r="S692" s="36"/>
      <c r="T692" s="16"/>
      <c r="U692" s="16"/>
      <c r="V692" s="16"/>
      <c r="W692" s="36"/>
      <c r="X692" s="36"/>
      <c r="Y692" s="36"/>
      <c r="Z692" s="36"/>
      <c r="AA692" s="36"/>
      <c r="AB692" s="36"/>
      <c r="AC692" s="36"/>
      <c r="AD692" s="36"/>
      <c r="AE692" s="36"/>
      <c r="AF692" s="36"/>
      <c r="AG692" s="36"/>
      <c r="AH692" s="36"/>
      <c r="AI692" s="36"/>
      <c r="AJ692" s="36"/>
      <c r="AK692" s="36"/>
      <c r="AL692" s="36"/>
      <c r="AM692" s="36"/>
      <c r="AN692" s="36"/>
      <c r="AO692" s="36"/>
      <c r="AP692" s="36"/>
      <c r="AQ692" s="36"/>
      <c r="AR692" s="36"/>
      <c r="AS692" s="36"/>
    </row>
    <row r="693" spans="2:45" s="3" customFormat="1">
      <c r="B693" s="36"/>
      <c r="C693" s="36"/>
      <c r="D693" s="36"/>
      <c r="E693" s="36"/>
      <c r="F693" s="36"/>
      <c r="G693" s="36"/>
      <c r="H693" s="36"/>
      <c r="I693" s="36"/>
      <c r="J693" s="36"/>
      <c r="K693" s="36"/>
      <c r="L693" s="36"/>
      <c r="M693" s="36"/>
      <c r="N693" s="36"/>
      <c r="O693" s="36"/>
      <c r="P693" s="36"/>
      <c r="Q693" s="36"/>
      <c r="R693" s="36"/>
      <c r="S693" s="36"/>
      <c r="T693" s="16"/>
      <c r="U693" s="16"/>
      <c r="V693" s="16"/>
      <c r="W693" s="36"/>
      <c r="X693" s="36"/>
      <c r="Y693" s="36"/>
      <c r="Z693" s="36"/>
      <c r="AA693" s="36"/>
      <c r="AB693" s="36"/>
      <c r="AC693" s="36"/>
      <c r="AD693" s="36"/>
      <c r="AE693" s="36"/>
      <c r="AF693" s="36"/>
      <c r="AG693" s="36"/>
      <c r="AH693" s="36"/>
      <c r="AI693" s="36"/>
      <c r="AJ693" s="36"/>
      <c r="AK693" s="36"/>
      <c r="AL693" s="36"/>
      <c r="AM693" s="36"/>
      <c r="AN693" s="36"/>
      <c r="AO693" s="36"/>
      <c r="AP693" s="36"/>
      <c r="AQ693" s="36"/>
      <c r="AR693" s="36"/>
      <c r="AS693" s="36"/>
    </row>
    <row r="694" spans="2:45" s="3" customFormat="1">
      <c r="B694" s="36"/>
      <c r="C694" s="36"/>
      <c r="D694" s="36"/>
      <c r="E694" s="36"/>
      <c r="F694" s="36"/>
      <c r="G694" s="36"/>
      <c r="H694" s="36"/>
      <c r="I694" s="36"/>
      <c r="J694" s="36"/>
      <c r="K694" s="36"/>
      <c r="L694" s="36"/>
      <c r="M694" s="36"/>
      <c r="N694" s="36"/>
      <c r="O694" s="36"/>
      <c r="P694" s="36"/>
      <c r="Q694" s="36"/>
      <c r="R694" s="36"/>
      <c r="S694" s="36"/>
      <c r="T694" s="16"/>
      <c r="U694" s="16"/>
      <c r="V694" s="16"/>
      <c r="W694" s="36"/>
      <c r="X694" s="36"/>
      <c r="Y694" s="36"/>
      <c r="Z694" s="36"/>
      <c r="AA694" s="36"/>
      <c r="AB694" s="36"/>
      <c r="AC694" s="36"/>
      <c r="AD694" s="36"/>
      <c r="AE694" s="36"/>
      <c r="AF694" s="36"/>
      <c r="AG694" s="36"/>
      <c r="AH694" s="36"/>
      <c r="AI694" s="36"/>
      <c r="AJ694" s="36"/>
      <c r="AK694" s="36"/>
      <c r="AL694" s="36"/>
      <c r="AM694" s="36"/>
      <c r="AN694" s="36"/>
      <c r="AO694" s="36"/>
      <c r="AP694" s="36"/>
      <c r="AQ694" s="36"/>
      <c r="AR694" s="36"/>
      <c r="AS694" s="36"/>
    </row>
    <row r="695" spans="2:45" s="3" customFormat="1">
      <c r="B695" s="36"/>
      <c r="C695" s="36"/>
      <c r="D695" s="36"/>
      <c r="E695" s="36"/>
      <c r="F695" s="36"/>
      <c r="G695" s="36"/>
      <c r="H695" s="36"/>
      <c r="I695" s="36"/>
      <c r="J695" s="36"/>
      <c r="K695" s="36"/>
      <c r="L695" s="36"/>
      <c r="M695" s="36"/>
      <c r="N695" s="36"/>
      <c r="O695" s="36"/>
      <c r="P695" s="36"/>
      <c r="Q695" s="36"/>
      <c r="R695" s="36"/>
      <c r="S695" s="36"/>
      <c r="T695" s="16"/>
      <c r="U695" s="16"/>
      <c r="V695" s="16"/>
      <c r="W695" s="36"/>
      <c r="X695" s="36"/>
      <c r="Y695" s="36"/>
      <c r="Z695" s="36"/>
      <c r="AA695" s="36"/>
      <c r="AB695" s="36"/>
      <c r="AC695" s="36"/>
      <c r="AD695" s="36"/>
      <c r="AE695" s="36"/>
      <c r="AF695" s="36"/>
      <c r="AG695" s="36"/>
      <c r="AH695" s="36"/>
      <c r="AI695" s="36"/>
      <c r="AJ695" s="36"/>
      <c r="AK695" s="36"/>
      <c r="AL695" s="36"/>
      <c r="AM695" s="36"/>
      <c r="AN695" s="36"/>
      <c r="AO695" s="36"/>
      <c r="AP695" s="36"/>
      <c r="AQ695" s="36"/>
      <c r="AR695" s="36"/>
      <c r="AS695" s="36"/>
    </row>
    <row r="696" spans="2:45" s="3" customFormat="1">
      <c r="B696" s="36"/>
      <c r="C696" s="36"/>
      <c r="D696" s="36"/>
      <c r="E696" s="36"/>
      <c r="F696" s="36"/>
      <c r="G696" s="36"/>
      <c r="H696" s="36"/>
      <c r="I696" s="36"/>
      <c r="J696" s="36"/>
      <c r="K696" s="36"/>
      <c r="L696" s="36"/>
      <c r="M696" s="36"/>
      <c r="N696" s="36"/>
      <c r="O696" s="36"/>
      <c r="P696" s="36"/>
      <c r="Q696" s="36"/>
      <c r="R696" s="36"/>
      <c r="S696" s="36"/>
      <c r="T696" s="16"/>
      <c r="U696" s="16"/>
      <c r="V696" s="16"/>
      <c r="W696" s="36"/>
      <c r="X696" s="36"/>
      <c r="Y696" s="36"/>
      <c r="Z696" s="36"/>
      <c r="AA696" s="36"/>
      <c r="AB696" s="36"/>
      <c r="AC696" s="36"/>
      <c r="AD696" s="36"/>
      <c r="AE696" s="36"/>
      <c r="AF696" s="36"/>
      <c r="AG696" s="36"/>
      <c r="AH696" s="36"/>
      <c r="AI696" s="36"/>
      <c r="AJ696" s="36"/>
      <c r="AK696" s="36"/>
      <c r="AL696" s="36"/>
      <c r="AM696" s="36"/>
      <c r="AN696" s="36"/>
      <c r="AO696" s="36"/>
      <c r="AP696" s="36"/>
      <c r="AQ696" s="36"/>
      <c r="AR696" s="36"/>
      <c r="AS696" s="36"/>
    </row>
    <row r="697" spans="2:45" s="3" customFormat="1">
      <c r="B697" s="36"/>
      <c r="C697" s="36"/>
      <c r="D697" s="36"/>
      <c r="E697" s="36"/>
      <c r="F697" s="36"/>
      <c r="G697" s="36"/>
      <c r="H697" s="36"/>
      <c r="I697" s="36"/>
      <c r="J697" s="36"/>
      <c r="K697" s="36"/>
      <c r="L697" s="36"/>
      <c r="M697" s="36"/>
      <c r="N697" s="36"/>
      <c r="O697" s="36"/>
      <c r="P697" s="36"/>
      <c r="Q697" s="36"/>
      <c r="R697" s="36"/>
      <c r="S697" s="36"/>
      <c r="T697" s="16"/>
      <c r="U697" s="16"/>
      <c r="V697" s="16"/>
      <c r="W697" s="36"/>
      <c r="X697" s="36"/>
      <c r="Y697" s="36"/>
      <c r="Z697" s="36"/>
      <c r="AA697" s="36"/>
      <c r="AB697" s="36"/>
      <c r="AC697" s="36"/>
      <c r="AD697" s="36"/>
      <c r="AE697" s="36"/>
      <c r="AF697" s="36"/>
      <c r="AG697" s="36"/>
      <c r="AH697" s="36"/>
      <c r="AI697" s="36"/>
      <c r="AJ697" s="36"/>
      <c r="AK697" s="36"/>
      <c r="AL697" s="36"/>
      <c r="AM697" s="36"/>
      <c r="AN697" s="36"/>
      <c r="AO697" s="36"/>
      <c r="AP697" s="36"/>
      <c r="AQ697" s="36"/>
      <c r="AR697" s="36"/>
      <c r="AS697" s="36"/>
    </row>
    <row r="698" spans="2:45" s="3" customFormat="1">
      <c r="B698" s="36"/>
      <c r="C698" s="36"/>
      <c r="D698" s="36"/>
      <c r="E698" s="36"/>
      <c r="F698" s="36"/>
      <c r="G698" s="36"/>
      <c r="H698" s="36"/>
      <c r="I698" s="36"/>
      <c r="J698" s="36"/>
      <c r="K698" s="36"/>
      <c r="L698" s="36"/>
      <c r="M698" s="36"/>
      <c r="N698" s="36"/>
      <c r="O698" s="36"/>
      <c r="P698" s="36"/>
      <c r="Q698" s="36"/>
      <c r="R698" s="36"/>
      <c r="S698" s="36"/>
      <c r="T698" s="16"/>
      <c r="U698" s="16"/>
      <c r="V698" s="16"/>
      <c r="W698" s="36"/>
      <c r="X698" s="36"/>
      <c r="Y698" s="36"/>
      <c r="Z698" s="36"/>
      <c r="AA698" s="36"/>
      <c r="AB698" s="36"/>
      <c r="AC698" s="36"/>
      <c r="AD698" s="36"/>
      <c r="AE698" s="36"/>
      <c r="AF698" s="36"/>
      <c r="AG698" s="36"/>
      <c r="AH698" s="36"/>
      <c r="AI698" s="36"/>
      <c r="AJ698" s="36"/>
      <c r="AK698" s="36"/>
      <c r="AL698" s="36"/>
      <c r="AM698" s="36"/>
      <c r="AN698" s="36"/>
      <c r="AO698" s="36"/>
      <c r="AP698" s="36"/>
      <c r="AQ698" s="36"/>
      <c r="AR698" s="36"/>
      <c r="AS698" s="36"/>
    </row>
    <row r="699" spans="2:45" s="3" customFormat="1">
      <c r="B699" s="36"/>
      <c r="C699" s="36"/>
      <c r="D699" s="36"/>
      <c r="E699" s="36"/>
      <c r="F699" s="36"/>
      <c r="G699" s="36"/>
      <c r="H699" s="36"/>
      <c r="I699" s="36"/>
      <c r="J699" s="36"/>
      <c r="K699" s="36"/>
      <c r="L699" s="36"/>
      <c r="M699" s="36"/>
      <c r="N699" s="36"/>
      <c r="O699" s="36"/>
      <c r="P699" s="36"/>
      <c r="Q699" s="36"/>
      <c r="R699" s="36"/>
      <c r="S699" s="36"/>
      <c r="T699" s="16"/>
      <c r="U699" s="16"/>
      <c r="V699" s="16"/>
      <c r="W699" s="36"/>
      <c r="X699" s="36"/>
      <c r="Y699" s="36"/>
      <c r="Z699" s="36"/>
      <c r="AA699" s="36"/>
      <c r="AB699" s="36"/>
      <c r="AC699" s="36"/>
      <c r="AD699" s="36"/>
      <c r="AE699" s="36"/>
      <c r="AF699" s="36"/>
      <c r="AG699" s="36"/>
      <c r="AH699" s="36"/>
      <c r="AI699" s="36"/>
      <c r="AJ699" s="36"/>
      <c r="AK699" s="36"/>
      <c r="AL699" s="36"/>
      <c r="AM699" s="36"/>
      <c r="AN699" s="36"/>
      <c r="AO699" s="36"/>
      <c r="AP699" s="36"/>
      <c r="AQ699" s="36"/>
      <c r="AR699" s="36"/>
      <c r="AS699" s="36"/>
    </row>
    <row r="700" spans="2:45" s="3" customFormat="1">
      <c r="B700" s="36"/>
      <c r="C700" s="36"/>
      <c r="D700" s="36"/>
      <c r="E700" s="36"/>
      <c r="F700" s="36"/>
      <c r="G700" s="36"/>
      <c r="H700" s="36"/>
      <c r="I700" s="36"/>
      <c r="J700" s="36"/>
      <c r="K700" s="36"/>
      <c r="L700" s="36"/>
      <c r="M700" s="36"/>
      <c r="N700" s="36"/>
      <c r="O700" s="36"/>
      <c r="P700" s="36"/>
      <c r="Q700" s="36"/>
      <c r="R700" s="36"/>
      <c r="S700" s="36"/>
      <c r="T700" s="16"/>
      <c r="U700" s="16"/>
      <c r="V700" s="16"/>
      <c r="W700" s="36"/>
      <c r="X700" s="36"/>
      <c r="Y700" s="36"/>
      <c r="Z700" s="36"/>
      <c r="AA700" s="36"/>
      <c r="AB700" s="36"/>
      <c r="AC700" s="36"/>
      <c r="AD700" s="36"/>
      <c r="AE700" s="36"/>
      <c r="AF700" s="36"/>
      <c r="AG700" s="36"/>
      <c r="AH700" s="36"/>
      <c r="AI700" s="36"/>
      <c r="AJ700" s="36"/>
      <c r="AK700" s="36"/>
      <c r="AL700" s="36"/>
      <c r="AM700" s="36"/>
      <c r="AN700" s="36"/>
      <c r="AO700" s="36"/>
      <c r="AP700" s="36"/>
      <c r="AQ700" s="36"/>
      <c r="AR700" s="36"/>
      <c r="AS700" s="36"/>
    </row>
    <row r="701" spans="2:45" s="3" customFormat="1">
      <c r="B701" s="36"/>
      <c r="C701" s="36"/>
      <c r="D701" s="36"/>
      <c r="E701" s="36"/>
      <c r="F701" s="36"/>
      <c r="G701" s="36"/>
      <c r="H701" s="36"/>
      <c r="I701" s="36"/>
      <c r="J701" s="36"/>
      <c r="K701" s="36"/>
      <c r="L701" s="36"/>
      <c r="M701" s="36"/>
      <c r="N701" s="36"/>
      <c r="O701" s="36"/>
      <c r="P701" s="36"/>
      <c r="Q701" s="36"/>
      <c r="R701" s="36"/>
      <c r="S701" s="36"/>
      <c r="T701" s="16"/>
      <c r="U701" s="16"/>
      <c r="V701" s="16"/>
      <c r="W701" s="36"/>
      <c r="X701" s="36"/>
      <c r="Y701" s="36"/>
      <c r="Z701" s="36"/>
      <c r="AA701" s="36"/>
      <c r="AB701" s="36"/>
      <c r="AC701" s="36"/>
      <c r="AD701" s="36"/>
      <c r="AE701" s="36"/>
      <c r="AF701" s="36"/>
      <c r="AG701" s="36"/>
      <c r="AH701" s="36"/>
      <c r="AI701" s="36"/>
      <c r="AJ701" s="36"/>
      <c r="AK701" s="36"/>
      <c r="AL701" s="36"/>
      <c r="AM701" s="36"/>
      <c r="AN701" s="36"/>
      <c r="AO701" s="36"/>
      <c r="AP701" s="36"/>
      <c r="AQ701" s="36"/>
      <c r="AR701" s="36"/>
      <c r="AS701" s="36"/>
    </row>
    <row r="702" spans="2:45" s="3" customFormat="1">
      <c r="B702" s="36"/>
      <c r="C702" s="36"/>
      <c r="D702" s="36"/>
      <c r="E702" s="36"/>
      <c r="F702" s="36"/>
      <c r="G702" s="36"/>
      <c r="H702" s="36"/>
      <c r="I702" s="36"/>
      <c r="J702" s="36"/>
      <c r="K702" s="36"/>
      <c r="L702" s="36"/>
      <c r="M702" s="36"/>
      <c r="N702" s="36"/>
      <c r="O702" s="36"/>
      <c r="P702" s="36"/>
      <c r="Q702" s="36"/>
      <c r="R702" s="36"/>
      <c r="S702" s="36"/>
      <c r="T702" s="16"/>
      <c r="U702" s="16"/>
      <c r="V702" s="16"/>
      <c r="W702" s="36"/>
      <c r="X702" s="36"/>
      <c r="Y702" s="36"/>
      <c r="Z702" s="36"/>
      <c r="AA702" s="36"/>
      <c r="AB702" s="36"/>
      <c r="AC702" s="36"/>
      <c r="AD702" s="36"/>
      <c r="AE702" s="36"/>
      <c r="AF702" s="36"/>
      <c r="AG702" s="36"/>
      <c r="AH702" s="36"/>
      <c r="AI702" s="36"/>
      <c r="AJ702" s="36"/>
      <c r="AK702" s="36"/>
      <c r="AL702" s="36"/>
      <c r="AM702" s="36"/>
      <c r="AN702" s="36"/>
      <c r="AO702" s="36"/>
      <c r="AP702" s="36"/>
      <c r="AQ702" s="36"/>
      <c r="AR702" s="36"/>
      <c r="AS702" s="36"/>
    </row>
    <row r="703" spans="2:45" s="3" customFormat="1">
      <c r="B703" s="36"/>
      <c r="C703" s="36"/>
      <c r="D703" s="36"/>
      <c r="E703" s="36"/>
      <c r="F703" s="36"/>
      <c r="G703" s="36"/>
      <c r="H703" s="36"/>
      <c r="I703" s="36"/>
      <c r="J703" s="36"/>
      <c r="K703" s="36"/>
      <c r="L703" s="36"/>
      <c r="M703" s="36"/>
      <c r="N703" s="36"/>
      <c r="O703" s="36"/>
      <c r="P703" s="36"/>
      <c r="Q703" s="36"/>
      <c r="R703" s="36"/>
      <c r="S703" s="36"/>
      <c r="T703" s="16"/>
      <c r="U703" s="16"/>
      <c r="V703" s="16"/>
      <c r="W703" s="36"/>
      <c r="X703" s="36"/>
      <c r="Y703" s="36"/>
      <c r="Z703" s="36"/>
      <c r="AA703" s="36"/>
      <c r="AB703" s="36"/>
      <c r="AC703" s="36"/>
      <c r="AD703" s="36"/>
      <c r="AE703" s="36"/>
      <c r="AF703" s="36"/>
      <c r="AG703" s="36"/>
      <c r="AH703" s="36"/>
      <c r="AI703" s="36"/>
      <c r="AJ703" s="36"/>
      <c r="AK703" s="36"/>
      <c r="AL703" s="36"/>
      <c r="AM703" s="36"/>
      <c r="AN703" s="36"/>
      <c r="AO703" s="36"/>
      <c r="AP703" s="36"/>
      <c r="AQ703" s="36"/>
      <c r="AR703" s="36"/>
      <c r="AS703" s="36"/>
    </row>
    <row r="704" spans="2:45" s="3" customFormat="1">
      <c r="B704" s="36"/>
      <c r="C704" s="36"/>
      <c r="D704" s="36"/>
      <c r="E704" s="36"/>
      <c r="F704" s="36"/>
      <c r="G704" s="36"/>
      <c r="H704" s="36"/>
      <c r="I704" s="36"/>
      <c r="J704" s="36"/>
      <c r="K704" s="36"/>
      <c r="L704" s="36"/>
      <c r="M704" s="36"/>
      <c r="N704" s="36"/>
      <c r="O704" s="36"/>
      <c r="P704" s="36"/>
      <c r="Q704" s="36"/>
      <c r="R704" s="36"/>
      <c r="S704" s="36"/>
      <c r="T704" s="16"/>
      <c r="U704" s="16"/>
      <c r="V704" s="16"/>
      <c r="W704" s="36"/>
      <c r="X704" s="36"/>
      <c r="Y704" s="36"/>
      <c r="Z704" s="36"/>
      <c r="AA704" s="36"/>
      <c r="AB704" s="36"/>
      <c r="AC704" s="36"/>
      <c r="AD704" s="36"/>
      <c r="AE704" s="36"/>
      <c r="AF704" s="36"/>
      <c r="AG704" s="36"/>
      <c r="AH704" s="36"/>
      <c r="AI704" s="36"/>
      <c r="AJ704" s="36"/>
      <c r="AK704" s="36"/>
      <c r="AL704" s="36"/>
      <c r="AM704" s="36"/>
      <c r="AN704" s="36"/>
      <c r="AO704" s="36"/>
      <c r="AP704" s="36"/>
      <c r="AQ704" s="36"/>
      <c r="AR704" s="36"/>
      <c r="AS704" s="36"/>
    </row>
    <row r="705" spans="2:45" s="3" customFormat="1">
      <c r="B705" s="36"/>
      <c r="C705" s="36"/>
      <c r="D705" s="36"/>
      <c r="E705" s="36"/>
      <c r="F705" s="36"/>
      <c r="G705" s="36"/>
      <c r="H705" s="36"/>
      <c r="I705" s="36"/>
      <c r="J705" s="36"/>
      <c r="K705" s="36"/>
      <c r="L705" s="36"/>
      <c r="M705" s="36"/>
      <c r="N705" s="36"/>
      <c r="O705" s="36"/>
      <c r="P705" s="36"/>
      <c r="Q705" s="36"/>
      <c r="R705" s="36"/>
      <c r="S705" s="36"/>
      <c r="T705" s="16"/>
      <c r="U705" s="16"/>
      <c r="V705" s="16"/>
      <c r="W705" s="36"/>
      <c r="X705" s="36"/>
      <c r="Y705" s="36"/>
      <c r="Z705" s="36"/>
      <c r="AA705" s="36"/>
      <c r="AB705" s="36"/>
      <c r="AC705" s="36"/>
      <c r="AD705" s="36"/>
      <c r="AE705" s="36"/>
      <c r="AF705" s="36"/>
      <c r="AG705" s="36"/>
      <c r="AH705" s="36"/>
      <c r="AI705" s="36"/>
      <c r="AJ705" s="36"/>
      <c r="AK705" s="36"/>
      <c r="AL705" s="36"/>
      <c r="AM705" s="36"/>
      <c r="AN705" s="36"/>
      <c r="AO705" s="36"/>
      <c r="AP705" s="36"/>
      <c r="AQ705" s="36"/>
      <c r="AR705" s="36"/>
      <c r="AS705" s="36"/>
    </row>
    <row r="706" spans="2:45" s="3" customFormat="1">
      <c r="B706" s="36"/>
      <c r="C706" s="36"/>
      <c r="D706" s="36"/>
      <c r="E706" s="36"/>
      <c r="F706" s="36"/>
      <c r="G706" s="36"/>
      <c r="H706" s="36"/>
      <c r="I706" s="36"/>
      <c r="J706" s="36"/>
      <c r="K706" s="36"/>
      <c r="L706" s="36"/>
      <c r="M706" s="36"/>
      <c r="N706" s="36"/>
      <c r="O706" s="36"/>
      <c r="P706" s="36"/>
      <c r="Q706" s="36"/>
      <c r="R706" s="36"/>
      <c r="S706" s="36"/>
      <c r="T706" s="16"/>
      <c r="U706" s="16"/>
      <c r="V706" s="16"/>
      <c r="W706" s="36"/>
      <c r="X706" s="36"/>
      <c r="Y706" s="36"/>
      <c r="Z706" s="36"/>
      <c r="AA706" s="36"/>
      <c r="AB706" s="36"/>
      <c r="AC706" s="36"/>
      <c r="AD706" s="36"/>
      <c r="AE706" s="36"/>
      <c r="AF706" s="36"/>
      <c r="AG706" s="36"/>
      <c r="AH706" s="36"/>
      <c r="AI706" s="36"/>
      <c r="AJ706" s="36"/>
      <c r="AK706" s="36"/>
      <c r="AL706" s="36"/>
      <c r="AM706" s="36"/>
      <c r="AN706" s="36"/>
      <c r="AO706" s="36"/>
      <c r="AP706" s="36"/>
      <c r="AQ706" s="36"/>
      <c r="AR706" s="36"/>
      <c r="AS706" s="36"/>
    </row>
    <row r="707" spans="2:45" s="3" customFormat="1">
      <c r="B707" s="36"/>
      <c r="C707" s="36"/>
      <c r="D707" s="36"/>
      <c r="E707" s="36"/>
      <c r="F707" s="36"/>
      <c r="G707" s="36"/>
      <c r="H707" s="36"/>
      <c r="I707" s="36"/>
      <c r="J707" s="36"/>
      <c r="K707" s="36"/>
      <c r="L707" s="36"/>
      <c r="M707" s="36"/>
      <c r="N707" s="36"/>
      <c r="O707" s="36"/>
      <c r="P707" s="36"/>
      <c r="Q707" s="36"/>
      <c r="R707" s="36"/>
      <c r="S707" s="36"/>
      <c r="T707" s="16"/>
      <c r="U707" s="16"/>
      <c r="V707" s="16"/>
      <c r="W707" s="36"/>
      <c r="X707" s="36"/>
      <c r="Y707" s="36"/>
      <c r="Z707" s="36"/>
      <c r="AA707" s="36"/>
      <c r="AB707" s="36"/>
      <c r="AC707" s="36"/>
      <c r="AD707" s="36"/>
      <c r="AE707" s="36"/>
      <c r="AF707" s="36"/>
      <c r="AG707" s="36"/>
      <c r="AH707" s="36"/>
      <c r="AI707" s="36"/>
      <c r="AJ707" s="36"/>
      <c r="AK707" s="36"/>
      <c r="AL707" s="36"/>
      <c r="AM707" s="36"/>
      <c r="AN707" s="36"/>
      <c r="AO707" s="36"/>
      <c r="AP707" s="36"/>
      <c r="AQ707" s="36"/>
      <c r="AR707" s="36"/>
      <c r="AS707" s="36"/>
    </row>
    <row r="708" spans="2:45" s="3" customFormat="1">
      <c r="B708" s="36"/>
      <c r="C708" s="36"/>
      <c r="D708" s="36"/>
      <c r="E708" s="36"/>
      <c r="F708" s="36"/>
      <c r="G708" s="36"/>
      <c r="H708" s="36"/>
      <c r="I708" s="36"/>
      <c r="J708" s="36"/>
      <c r="K708" s="36"/>
      <c r="L708" s="36"/>
      <c r="M708" s="36"/>
      <c r="N708" s="36"/>
      <c r="O708" s="36"/>
      <c r="P708" s="36"/>
      <c r="Q708" s="36"/>
      <c r="R708" s="36"/>
      <c r="S708" s="36"/>
      <c r="T708" s="16"/>
      <c r="U708" s="16"/>
      <c r="V708" s="16"/>
      <c r="W708" s="36"/>
      <c r="X708" s="36"/>
      <c r="Y708" s="36"/>
      <c r="Z708" s="36"/>
      <c r="AA708" s="36"/>
      <c r="AB708" s="36"/>
      <c r="AC708" s="36"/>
      <c r="AD708" s="36"/>
      <c r="AE708" s="36"/>
      <c r="AF708" s="36"/>
      <c r="AG708" s="36"/>
      <c r="AH708" s="36"/>
      <c r="AI708" s="36"/>
      <c r="AJ708" s="36"/>
      <c r="AK708" s="36"/>
      <c r="AL708" s="36"/>
      <c r="AM708" s="36"/>
      <c r="AN708" s="36"/>
      <c r="AO708" s="36"/>
      <c r="AP708" s="36"/>
      <c r="AQ708" s="36"/>
      <c r="AR708" s="36"/>
      <c r="AS708" s="36"/>
    </row>
    <row r="709" spans="2:45" s="3" customFormat="1">
      <c r="B709" s="36"/>
      <c r="C709" s="36"/>
      <c r="D709" s="36"/>
      <c r="E709" s="36"/>
      <c r="F709" s="36"/>
      <c r="G709" s="36"/>
      <c r="H709" s="36"/>
      <c r="I709" s="36"/>
      <c r="J709" s="36"/>
      <c r="K709" s="36"/>
      <c r="L709" s="36"/>
      <c r="M709" s="36"/>
      <c r="N709" s="36"/>
      <c r="O709" s="36"/>
      <c r="P709" s="36"/>
      <c r="Q709" s="36"/>
      <c r="R709" s="36"/>
      <c r="S709" s="36"/>
      <c r="T709" s="16"/>
      <c r="U709" s="16"/>
      <c r="V709" s="16"/>
      <c r="W709" s="36"/>
      <c r="X709" s="36"/>
      <c r="Y709" s="36"/>
      <c r="Z709" s="36"/>
      <c r="AA709" s="36"/>
      <c r="AB709" s="36"/>
      <c r="AC709" s="36"/>
      <c r="AD709" s="36"/>
      <c r="AE709" s="36"/>
      <c r="AF709" s="36"/>
      <c r="AG709" s="36"/>
      <c r="AH709" s="36"/>
      <c r="AI709" s="36"/>
      <c r="AJ709" s="36"/>
      <c r="AK709" s="36"/>
      <c r="AL709" s="36"/>
      <c r="AM709" s="36"/>
      <c r="AN709" s="36"/>
      <c r="AO709" s="36"/>
      <c r="AP709" s="36"/>
      <c r="AQ709" s="36"/>
      <c r="AR709" s="36"/>
      <c r="AS709" s="36"/>
    </row>
    <row r="710" spans="2:45" s="3" customFormat="1">
      <c r="B710" s="36"/>
      <c r="C710" s="36"/>
      <c r="D710" s="36"/>
      <c r="E710" s="36"/>
      <c r="F710" s="36"/>
      <c r="G710" s="36"/>
      <c r="H710" s="36"/>
      <c r="I710" s="36"/>
      <c r="J710" s="36"/>
      <c r="K710" s="36"/>
      <c r="L710" s="36"/>
      <c r="M710" s="36"/>
      <c r="N710" s="36"/>
      <c r="O710" s="36"/>
      <c r="P710" s="36"/>
      <c r="Q710" s="36"/>
      <c r="R710" s="36"/>
      <c r="S710" s="36"/>
      <c r="T710" s="16"/>
      <c r="U710" s="16"/>
      <c r="V710" s="16"/>
      <c r="W710" s="36"/>
      <c r="X710" s="36"/>
      <c r="Y710" s="36"/>
      <c r="Z710" s="36"/>
      <c r="AA710" s="36"/>
      <c r="AB710" s="36"/>
      <c r="AC710" s="36"/>
      <c r="AD710" s="36"/>
      <c r="AE710" s="36"/>
      <c r="AF710" s="36"/>
      <c r="AG710" s="36"/>
      <c r="AH710" s="36"/>
      <c r="AI710" s="36"/>
      <c r="AJ710" s="36"/>
      <c r="AK710" s="36"/>
      <c r="AL710" s="36"/>
      <c r="AM710" s="36"/>
      <c r="AN710" s="36"/>
      <c r="AO710" s="36"/>
      <c r="AP710" s="36"/>
      <c r="AQ710" s="36"/>
      <c r="AR710" s="36"/>
      <c r="AS710" s="36"/>
    </row>
    <row r="711" spans="2:45" s="3" customFormat="1">
      <c r="B711" s="36"/>
      <c r="C711" s="36"/>
      <c r="D711" s="36"/>
      <c r="E711" s="36"/>
      <c r="F711" s="36"/>
      <c r="G711" s="36"/>
      <c r="H711" s="36"/>
      <c r="I711" s="36"/>
      <c r="J711" s="36"/>
      <c r="K711" s="36"/>
      <c r="L711" s="36"/>
      <c r="M711" s="36"/>
      <c r="N711" s="36"/>
      <c r="O711" s="36"/>
      <c r="P711" s="36"/>
      <c r="Q711" s="36"/>
      <c r="R711" s="36"/>
      <c r="S711" s="36"/>
      <c r="T711" s="16"/>
      <c r="U711" s="16"/>
      <c r="V711" s="16"/>
      <c r="W711" s="36"/>
      <c r="X711" s="36"/>
      <c r="Y711" s="36"/>
      <c r="Z711" s="36"/>
      <c r="AA711" s="36"/>
      <c r="AB711" s="36"/>
      <c r="AC711" s="36"/>
      <c r="AD711" s="36"/>
      <c r="AE711" s="36"/>
      <c r="AF711" s="36"/>
      <c r="AG711" s="36"/>
      <c r="AH711" s="36"/>
      <c r="AI711" s="36"/>
      <c r="AJ711" s="36"/>
      <c r="AK711" s="36"/>
      <c r="AL711" s="36"/>
      <c r="AM711" s="36"/>
      <c r="AN711" s="36"/>
      <c r="AO711" s="36"/>
      <c r="AP711" s="36"/>
      <c r="AQ711" s="36"/>
      <c r="AR711" s="36"/>
      <c r="AS711" s="36"/>
    </row>
    <row r="712" spans="2:45" s="3" customFormat="1">
      <c r="B712" s="36"/>
      <c r="C712" s="36"/>
      <c r="D712" s="36"/>
      <c r="E712" s="36"/>
      <c r="F712" s="36"/>
      <c r="G712" s="36"/>
      <c r="H712" s="36"/>
      <c r="I712" s="36"/>
      <c r="J712" s="36"/>
      <c r="K712" s="36"/>
      <c r="L712" s="36"/>
      <c r="M712" s="36"/>
      <c r="N712" s="36"/>
      <c r="O712" s="36"/>
      <c r="P712" s="36"/>
      <c r="Q712" s="36"/>
      <c r="R712" s="36"/>
      <c r="S712" s="36"/>
      <c r="T712" s="16"/>
      <c r="U712" s="16"/>
      <c r="V712" s="16"/>
      <c r="W712" s="36"/>
      <c r="X712" s="36"/>
      <c r="Y712" s="36"/>
      <c r="Z712" s="36"/>
      <c r="AA712" s="36"/>
      <c r="AB712" s="36"/>
      <c r="AC712" s="36"/>
      <c r="AD712" s="36"/>
      <c r="AE712" s="36"/>
      <c r="AF712" s="36"/>
      <c r="AG712" s="36"/>
      <c r="AH712" s="36"/>
      <c r="AI712" s="36"/>
      <c r="AJ712" s="36"/>
      <c r="AK712" s="36"/>
      <c r="AL712" s="36"/>
      <c r="AM712" s="36"/>
      <c r="AN712" s="36"/>
      <c r="AO712" s="36"/>
      <c r="AP712" s="36"/>
      <c r="AQ712" s="36"/>
      <c r="AR712" s="36"/>
      <c r="AS712" s="36"/>
    </row>
    <row r="713" spans="2:45" s="3" customFormat="1">
      <c r="B713" s="36"/>
      <c r="C713" s="36"/>
      <c r="D713" s="36"/>
      <c r="E713" s="36"/>
      <c r="F713" s="36"/>
      <c r="G713" s="36"/>
      <c r="H713" s="36"/>
      <c r="I713" s="36"/>
      <c r="J713" s="36"/>
      <c r="K713" s="36"/>
      <c r="L713" s="36"/>
      <c r="M713" s="36"/>
      <c r="N713" s="36"/>
      <c r="O713" s="36"/>
      <c r="P713" s="36"/>
      <c r="Q713" s="36"/>
      <c r="R713" s="36"/>
      <c r="S713" s="36"/>
      <c r="T713" s="16"/>
      <c r="U713" s="16"/>
      <c r="V713" s="16"/>
      <c r="W713" s="36"/>
      <c r="X713" s="36"/>
      <c r="Y713" s="36"/>
      <c r="Z713" s="36"/>
      <c r="AA713" s="36"/>
      <c r="AB713" s="36"/>
      <c r="AC713" s="36"/>
      <c r="AD713" s="36"/>
      <c r="AE713" s="36"/>
      <c r="AF713" s="36"/>
      <c r="AG713" s="36"/>
      <c r="AH713" s="36"/>
      <c r="AI713" s="36"/>
      <c r="AJ713" s="36"/>
      <c r="AK713" s="36"/>
      <c r="AL713" s="36"/>
      <c r="AM713" s="36"/>
      <c r="AN713" s="36"/>
      <c r="AO713" s="36"/>
      <c r="AP713" s="36"/>
      <c r="AQ713" s="36"/>
      <c r="AR713" s="36"/>
      <c r="AS713" s="36"/>
    </row>
    <row r="714" spans="2:45" s="3" customFormat="1">
      <c r="B714" s="36"/>
      <c r="C714" s="36"/>
      <c r="D714" s="36"/>
      <c r="E714" s="36"/>
      <c r="F714" s="36"/>
      <c r="G714" s="36"/>
      <c r="H714" s="36"/>
      <c r="I714" s="36"/>
      <c r="J714" s="36"/>
      <c r="K714" s="36"/>
      <c r="L714" s="36"/>
      <c r="M714" s="36"/>
      <c r="N714" s="36"/>
      <c r="O714" s="36"/>
      <c r="P714" s="36"/>
      <c r="Q714" s="36"/>
      <c r="R714" s="36"/>
      <c r="S714" s="36"/>
      <c r="T714" s="16"/>
      <c r="U714" s="16"/>
      <c r="V714" s="16"/>
      <c r="W714" s="36"/>
      <c r="X714" s="36"/>
      <c r="Y714" s="36"/>
      <c r="Z714" s="36"/>
      <c r="AA714" s="36"/>
      <c r="AB714" s="36"/>
      <c r="AC714" s="36"/>
      <c r="AD714" s="36"/>
      <c r="AE714" s="36"/>
      <c r="AF714" s="36"/>
      <c r="AG714" s="36"/>
      <c r="AH714" s="36"/>
      <c r="AI714" s="36"/>
      <c r="AJ714" s="36"/>
      <c r="AK714" s="36"/>
      <c r="AL714" s="36"/>
      <c r="AM714" s="36"/>
      <c r="AN714" s="36"/>
      <c r="AO714" s="36"/>
      <c r="AP714" s="36"/>
      <c r="AQ714" s="36"/>
      <c r="AR714" s="36"/>
      <c r="AS714" s="36"/>
    </row>
    <row r="715" spans="2:45" s="3" customFormat="1">
      <c r="B715" s="36"/>
      <c r="C715" s="36"/>
      <c r="D715" s="36"/>
      <c r="E715" s="36"/>
      <c r="F715" s="36"/>
      <c r="G715" s="36"/>
      <c r="H715" s="36"/>
      <c r="I715" s="36"/>
      <c r="J715" s="36"/>
      <c r="K715" s="36"/>
      <c r="L715" s="36"/>
      <c r="M715" s="36"/>
      <c r="N715" s="36"/>
      <c r="O715" s="36"/>
      <c r="P715" s="36"/>
      <c r="Q715" s="36"/>
      <c r="R715" s="36"/>
      <c r="S715" s="36"/>
      <c r="T715" s="16"/>
      <c r="U715" s="16"/>
      <c r="V715" s="16"/>
      <c r="W715" s="36"/>
      <c r="X715" s="36"/>
      <c r="Y715" s="36"/>
      <c r="Z715" s="36"/>
      <c r="AA715" s="36"/>
      <c r="AB715" s="36"/>
      <c r="AC715" s="36"/>
      <c r="AD715" s="36"/>
      <c r="AE715" s="36"/>
      <c r="AF715" s="36"/>
      <c r="AG715" s="36"/>
      <c r="AH715" s="36"/>
      <c r="AI715" s="36"/>
      <c r="AJ715" s="36"/>
      <c r="AK715" s="36"/>
      <c r="AL715" s="36"/>
      <c r="AM715" s="36"/>
      <c r="AN715" s="36"/>
      <c r="AO715" s="36"/>
      <c r="AP715" s="36"/>
      <c r="AQ715" s="36"/>
      <c r="AR715" s="36"/>
      <c r="AS715" s="36"/>
    </row>
    <row r="716" spans="2:45" s="3" customFormat="1">
      <c r="B716" s="36"/>
      <c r="C716" s="36"/>
      <c r="D716" s="36"/>
      <c r="E716" s="36"/>
      <c r="F716" s="36"/>
      <c r="G716" s="36"/>
      <c r="H716" s="36"/>
      <c r="I716" s="36"/>
      <c r="J716" s="36"/>
      <c r="K716" s="36"/>
      <c r="L716" s="36"/>
      <c r="M716" s="36"/>
      <c r="N716" s="36"/>
      <c r="O716" s="36"/>
      <c r="P716" s="36"/>
      <c r="Q716" s="36"/>
      <c r="R716" s="36"/>
      <c r="S716" s="36"/>
      <c r="T716" s="16"/>
      <c r="U716" s="16"/>
      <c r="V716" s="16"/>
      <c r="W716" s="36"/>
      <c r="X716" s="36"/>
      <c r="Y716" s="36"/>
      <c r="Z716" s="36"/>
      <c r="AA716" s="36"/>
      <c r="AB716" s="36"/>
      <c r="AC716" s="36"/>
      <c r="AD716" s="36"/>
      <c r="AE716" s="36"/>
      <c r="AF716" s="36"/>
      <c r="AG716" s="36"/>
      <c r="AH716" s="36"/>
      <c r="AI716" s="36"/>
      <c r="AJ716" s="36"/>
      <c r="AK716" s="36"/>
      <c r="AL716" s="36"/>
      <c r="AM716" s="36"/>
      <c r="AN716" s="36"/>
      <c r="AO716" s="36"/>
      <c r="AP716" s="36"/>
      <c r="AQ716" s="36"/>
      <c r="AR716" s="36"/>
      <c r="AS716" s="36"/>
    </row>
    <row r="717" spans="2:45" s="3" customFormat="1">
      <c r="B717" s="36"/>
      <c r="C717" s="36"/>
      <c r="D717" s="36"/>
      <c r="E717" s="36"/>
      <c r="F717" s="36"/>
      <c r="G717" s="36"/>
      <c r="H717" s="36"/>
      <c r="I717" s="36"/>
      <c r="J717" s="36"/>
      <c r="K717" s="36"/>
      <c r="L717" s="36"/>
      <c r="M717" s="36"/>
      <c r="N717" s="36"/>
      <c r="O717" s="36"/>
      <c r="P717" s="36"/>
      <c r="Q717" s="36"/>
      <c r="R717" s="36"/>
      <c r="S717" s="36"/>
      <c r="T717" s="16"/>
      <c r="U717" s="16"/>
      <c r="V717" s="16"/>
      <c r="W717" s="36"/>
      <c r="X717" s="36"/>
      <c r="Y717" s="36"/>
      <c r="Z717" s="36"/>
      <c r="AA717" s="36"/>
      <c r="AB717" s="36"/>
      <c r="AC717" s="36"/>
      <c r="AD717" s="36"/>
      <c r="AE717" s="36"/>
      <c r="AF717" s="36"/>
      <c r="AG717" s="36"/>
      <c r="AH717" s="36"/>
      <c r="AI717" s="36"/>
      <c r="AJ717" s="36"/>
      <c r="AK717" s="36"/>
      <c r="AL717" s="36"/>
      <c r="AM717" s="36"/>
      <c r="AN717" s="36"/>
      <c r="AO717" s="36"/>
      <c r="AP717" s="36"/>
      <c r="AQ717" s="36"/>
      <c r="AR717" s="36"/>
      <c r="AS717" s="36"/>
    </row>
    <row r="718" spans="2:45" s="3" customFormat="1">
      <c r="B718" s="36"/>
      <c r="C718" s="36"/>
      <c r="D718" s="36"/>
      <c r="E718" s="36"/>
      <c r="F718" s="36"/>
      <c r="G718" s="36"/>
      <c r="H718" s="36"/>
      <c r="I718" s="36"/>
      <c r="J718" s="36"/>
      <c r="K718" s="36"/>
      <c r="L718" s="36"/>
      <c r="M718" s="36"/>
      <c r="N718" s="36"/>
      <c r="O718" s="36"/>
      <c r="P718" s="36"/>
      <c r="Q718" s="36"/>
      <c r="R718" s="36"/>
      <c r="S718" s="36"/>
      <c r="T718" s="16"/>
      <c r="U718" s="16"/>
      <c r="V718" s="16"/>
      <c r="W718" s="36"/>
      <c r="X718" s="36"/>
      <c r="Y718" s="36"/>
      <c r="Z718" s="36"/>
      <c r="AA718" s="36"/>
      <c r="AB718" s="36"/>
      <c r="AC718" s="36"/>
      <c r="AD718" s="36"/>
      <c r="AE718" s="36"/>
      <c r="AF718" s="36"/>
      <c r="AG718" s="36"/>
      <c r="AH718" s="36"/>
      <c r="AI718" s="36"/>
      <c r="AJ718" s="36"/>
      <c r="AK718" s="36"/>
      <c r="AL718" s="36"/>
      <c r="AM718" s="36"/>
      <c r="AN718" s="36"/>
      <c r="AO718" s="36"/>
      <c r="AP718" s="36"/>
      <c r="AQ718" s="36"/>
      <c r="AR718" s="36"/>
      <c r="AS718" s="36"/>
    </row>
    <row r="719" spans="2:45" s="3" customFormat="1">
      <c r="B719" s="36"/>
      <c r="C719" s="36"/>
      <c r="D719" s="36"/>
      <c r="E719" s="36"/>
      <c r="F719" s="36"/>
      <c r="G719" s="36"/>
      <c r="H719" s="36"/>
      <c r="I719" s="36"/>
      <c r="J719" s="36"/>
      <c r="K719" s="36"/>
      <c r="L719" s="36"/>
      <c r="M719" s="36"/>
      <c r="N719" s="36"/>
      <c r="O719" s="36"/>
      <c r="P719" s="36"/>
      <c r="Q719" s="36"/>
      <c r="R719" s="36"/>
      <c r="S719" s="36"/>
      <c r="T719" s="16"/>
      <c r="U719" s="16"/>
      <c r="V719" s="16"/>
      <c r="W719" s="36"/>
      <c r="X719" s="36"/>
      <c r="Y719" s="36"/>
      <c r="Z719" s="36"/>
      <c r="AA719" s="36"/>
      <c r="AB719" s="36"/>
      <c r="AC719" s="36"/>
      <c r="AD719" s="36"/>
      <c r="AE719" s="36"/>
      <c r="AF719" s="36"/>
      <c r="AG719" s="36"/>
      <c r="AH719" s="36"/>
      <c r="AI719" s="36"/>
      <c r="AJ719" s="36"/>
      <c r="AK719" s="36"/>
      <c r="AL719" s="36"/>
      <c r="AM719" s="36"/>
      <c r="AN719" s="36"/>
      <c r="AO719" s="36"/>
      <c r="AP719" s="36"/>
      <c r="AQ719" s="36"/>
      <c r="AR719" s="36"/>
      <c r="AS719" s="36"/>
    </row>
    <row r="720" spans="2:45" s="3" customFormat="1">
      <c r="B720" s="36"/>
      <c r="C720" s="36"/>
      <c r="D720" s="36"/>
      <c r="E720" s="36"/>
      <c r="F720" s="36"/>
      <c r="G720" s="36"/>
      <c r="H720" s="36"/>
      <c r="I720" s="36"/>
      <c r="J720" s="36"/>
      <c r="K720" s="36"/>
      <c r="L720" s="36"/>
      <c r="M720" s="36"/>
      <c r="N720" s="36"/>
      <c r="O720" s="36"/>
      <c r="P720" s="36"/>
      <c r="Q720" s="36"/>
      <c r="R720" s="36"/>
      <c r="S720" s="36"/>
      <c r="T720" s="16"/>
      <c r="U720" s="16"/>
      <c r="V720" s="16"/>
      <c r="W720" s="36"/>
      <c r="X720" s="36"/>
      <c r="Y720" s="36"/>
      <c r="Z720" s="36"/>
      <c r="AA720" s="36"/>
      <c r="AB720" s="36"/>
      <c r="AC720" s="36"/>
      <c r="AD720" s="36"/>
      <c r="AE720" s="36"/>
      <c r="AF720" s="36"/>
      <c r="AG720" s="36"/>
      <c r="AH720" s="36"/>
      <c r="AI720" s="36"/>
      <c r="AJ720" s="36"/>
      <c r="AK720" s="36"/>
      <c r="AL720" s="36"/>
      <c r="AM720" s="36"/>
      <c r="AN720" s="36"/>
      <c r="AO720" s="36"/>
      <c r="AP720" s="36"/>
      <c r="AQ720" s="36"/>
      <c r="AR720" s="36"/>
      <c r="AS720" s="36"/>
    </row>
    <row r="721" spans="2:45" s="3" customFormat="1">
      <c r="B721" s="36"/>
      <c r="C721" s="36"/>
      <c r="D721" s="36"/>
      <c r="E721" s="36"/>
      <c r="F721" s="36"/>
      <c r="G721" s="36"/>
      <c r="H721" s="36"/>
      <c r="I721" s="36"/>
      <c r="J721" s="36"/>
      <c r="K721" s="36"/>
      <c r="L721" s="36"/>
      <c r="M721" s="36"/>
      <c r="N721" s="36"/>
      <c r="O721" s="36"/>
      <c r="P721" s="36"/>
      <c r="Q721" s="36"/>
      <c r="R721" s="36"/>
      <c r="S721" s="36"/>
      <c r="T721" s="16"/>
      <c r="U721" s="16"/>
      <c r="V721" s="16"/>
      <c r="W721" s="36"/>
      <c r="X721" s="36"/>
      <c r="Y721" s="36"/>
      <c r="Z721" s="36"/>
      <c r="AA721" s="36"/>
      <c r="AB721" s="36"/>
      <c r="AC721" s="36"/>
      <c r="AD721" s="36"/>
      <c r="AE721" s="36"/>
      <c r="AF721" s="36"/>
      <c r="AG721" s="36"/>
      <c r="AH721" s="36"/>
      <c r="AI721" s="36"/>
      <c r="AJ721" s="36"/>
      <c r="AK721" s="36"/>
      <c r="AL721" s="36"/>
      <c r="AM721" s="36"/>
      <c r="AN721" s="36"/>
      <c r="AO721" s="36"/>
      <c r="AP721" s="36"/>
      <c r="AQ721" s="36"/>
      <c r="AR721" s="36"/>
      <c r="AS721" s="36"/>
    </row>
    <row r="722" spans="2:45" s="3" customFormat="1">
      <c r="B722" s="36"/>
      <c r="C722" s="36"/>
      <c r="D722" s="36"/>
      <c r="E722" s="36"/>
      <c r="F722" s="36"/>
      <c r="G722" s="36"/>
      <c r="H722" s="36"/>
      <c r="I722" s="36"/>
      <c r="J722" s="36"/>
      <c r="K722" s="36"/>
      <c r="L722" s="36"/>
      <c r="M722" s="36"/>
      <c r="N722" s="36"/>
      <c r="O722" s="36"/>
      <c r="P722" s="36"/>
      <c r="Q722" s="36"/>
      <c r="R722" s="36"/>
      <c r="S722" s="36"/>
      <c r="T722" s="16"/>
      <c r="U722" s="16"/>
      <c r="V722" s="16"/>
      <c r="W722" s="36"/>
      <c r="X722" s="36"/>
      <c r="Y722" s="36"/>
      <c r="Z722" s="36"/>
      <c r="AA722" s="36"/>
      <c r="AB722" s="36"/>
      <c r="AC722" s="36"/>
      <c r="AD722" s="36"/>
      <c r="AE722" s="36"/>
      <c r="AF722" s="36"/>
      <c r="AG722" s="36"/>
      <c r="AH722" s="36"/>
      <c r="AI722" s="36"/>
      <c r="AJ722" s="36"/>
      <c r="AK722" s="36"/>
      <c r="AL722" s="36"/>
      <c r="AM722" s="36"/>
      <c r="AN722" s="36"/>
      <c r="AO722" s="36"/>
      <c r="AP722" s="36"/>
      <c r="AQ722" s="36"/>
      <c r="AR722" s="36"/>
      <c r="AS722" s="36"/>
    </row>
    <row r="723" spans="2:45" s="3" customFormat="1">
      <c r="B723" s="36"/>
      <c r="C723" s="36"/>
      <c r="D723" s="36"/>
      <c r="E723" s="36"/>
      <c r="F723" s="36"/>
      <c r="G723" s="36"/>
      <c r="H723" s="36"/>
      <c r="I723" s="36"/>
      <c r="J723" s="36"/>
      <c r="K723" s="36"/>
      <c r="L723" s="36"/>
      <c r="M723" s="36"/>
      <c r="N723" s="36"/>
      <c r="O723" s="36"/>
      <c r="P723" s="36"/>
      <c r="Q723" s="36"/>
      <c r="R723" s="36"/>
      <c r="S723" s="36"/>
      <c r="T723" s="16"/>
      <c r="U723" s="16"/>
      <c r="V723" s="16"/>
      <c r="W723" s="36"/>
      <c r="X723" s="36"/>
      <c r="Y723" s="36"/>
      <c r="Z723" s="36"/>
      <c r="AA723" s="36"/>
      <c r="AB723" s="36"/>
      <c r="AC723" s="36"/>
      <c r="AD723" s="36"/>
      <c r="AE723" s="36"/>
      <c r="AF723" s="36"/>
      <c r="AG723" s="36"/>
      <c r="AH723" s="36"/>
      <c r="AI723" s="36"/>
      <c r="AJ723" s="36"/>
      <c r="AK723" s="36"/>
      <c r="AL723" s="36"/>
      <c r="AM723" s="36"/>
      <c r="AN723" s="36"/>
      <c r="AO723" s="36"/>
      <c r="AP723" s="36"/>
      <c r="AQ723" s="36"/>
      <c r="AR723" s="36"/>
      <c r="AS723" s="36"/>
    </row>
    <row r="724" spans="2:45" s="3" customFormat="1">
      <c r="B724" s="36"/>
      <c r="C724" s="36"/>
      <c r="D724" s="36"/>
      <c r="E724" s="36"/>
      <c r="F724" s="36"/>
      <c r="G724" s="36"/>
      <c r="H724" s="36"/>
      <c r="I724" s="36"/>
      <c r="J724" s="36"/>
      <c r="K724" s="36"/>
      <c r="L724" s="36"/>
      <c r="M724" s="36"/>
      <c r="N724" s="36"/>
      <c r="O724" s="36"/>
      <c r="P724" s="36"/>
      <c r="Q724" s="36"/>
      <c r="R724" s="36"/>
      <c r="S724" s="36"/>
      <c r="T724" s="16"/>
      <c r="U724" s="16"/>
      <c r="V724" s="16"/>
      <c r="W724" s="36"/>
      <c r="X724" s="36"/>
      <c r="Y724" s="36"/>
      <c r="Z724" s="36"/>
      <c r="AA724" s="36"/>
      <c r="AB724" s="36"/>
      <c r="AC724" s="36"/>
      <c r="AD724" s="36"/>
      <c r="AE724" s="36"/>
      <c r="AF724" s="36"/>
      <c r="AG724" s="36"/>
      <c r="AH724" s="36"/>
      <c r="AI724" s="36"/>
      <c r="AJ724" s="36"/>
      <c r="AK724" s="36"/>
      <c r="AL724" s="36"/>
      <c r="AM724" s="36"/>
      <c r="AN724" s="36"/>
      <c r="AO724" s="36"/>
      <c r="AP724" s="36"/>
      <c r="AQ724" s="36"/>
      <c r="AR724" s="36"/>
      <c r="AS724" s="36"/>
    </row>
    <row r="725" spans="2:45" s="3" customFormat="1">
      <c r="B725" s="36"/>
      <c r="C725" s="36"/>
      <c r="D725" s="36"/>
      <c r="E725" s="36"/>
      <c r="F725" s="36"/>
      <c r="G725" s="36"/>
      <c r="H725" s="36"/>
      <c r="I725" s="36"/>
      <c r="J725" s="36"/>
      <c r="K725" s="36"/>
      <c r="L725" s="36"/>
      <c r="M725" s="36"/>
      <c r="N725" s="36"/>
      <c r="O725" s="36"/>
      <c r="P725" s="36"/>
      <c r="Q725" s="36"/>
      <c r="R725" s="36"/>
      <c r="S725" s="36"/>
      <c r="T725" s="16"/>
      <c r="U725" s="16"/>
      <c r="V725" s="16"/>
      <c r="W725" s="36"/>
      <c r="X725" s="36"/>
      <c r="Y725" s="36"/>
      <c r="Z725" s="36"/>
      <c r="AA725" s="36"/>
      <c r="AB725" s="36"/>
      <c r="AC725" s="36"/>
      <c r="AD725" s="36"/>
      <c r="AE725" s="36"/>
      <c r="AF725" s="36"/>
      <c r="AG725" s="36"/>
      <c r="AH725" s="36"/>
      <c r="AI725" s="36"/>
      <c r="AJ725" s="36"/>
      <c r="AK725" s="36"/>
      <c r="AL725" s="36"/>
      <c r="AM725" s="36"/>
      <c r="AN725" s="36"/>
      <c r="AO725" s="36"/>
      <c r="AP725" s="36"/>
      <c r="AQ725" s="36"/>
      <c r="AR725" s="36"/>
      <c r="AS725" s="36"/>
    </row>
    <row r="726" spans="2:45" s="3" customFormat="1">
      <c r="B726" s="36"/>
      <c r="C726" s="36"/>
      <c r="D726" s="36"/>
      <c r="E726" s="36"/>
      <c r="F726" s="36"/>
      <c r="G726" s="36"/>
      <c r="H726" s="36"/>
      <c r="I726" s="36"/>
      <c r="J726" s="36"/>
      <c r="K726" s="36"/>
      <c r="L726" s="36"/>
      <c r="M726" s="36"/>
      <c r="N726" s="36"/>
      <c r="O726" s="36"/>
      <c r="P726" s="36"/>
      <c r="Q726" s="36"/>
      <c r="R726" s="36"/>
      <c r="S726" s="36"/>
      <c r="T726" s="16"/>
      <c r="U726" s="16"/>
      <c r="V726" s="16"/>
      <c r="W726" s="36"/>
      <c r="X726" s="36"/>
      <c r="Y726" s="36"/>
      <c r="Z726" s="36"/>
      <c r="AA726" s="36"/>
      <c r="AB726" s="36"/>
      <c r="AC726" s="36"/>
      <c r="AD726" s="36"/>
      <c r="AE726" s="36"/>
      <c r="AF726" s="36"/>
      <c r="AG726" s="36"/>
      <c r="AH726" s="36"/>
      <c r="AI726" s="36"/>
      <c r="AJ726" s="36"/>
      <c r="AK726" s="36"/>
      <c r="AL726" s="36"/>
      <c r="AM726" s="36"/>
      <c r="AN726" s="36"/>
      <c r="AO726" s="36"/>
      <c r="AP726" s="36"/>
      <c r="AQ726" s="36"/>
      <c r="AR726" s="36"/>
      <c r="AS726" s="36"/>
    </row>
    <row r="727" spans="2:45" s="3" customFormat="1">
      <c r="B727" s="36"/>
      <c r="C727" s="36"/>
      <c r="D727" s="36"/>
      <c r="E727" s="36"/>
      <c r="F727" s="36"/>
      <c r="G727" s="36"/>
      <c r="H727" s="36"/>
      <c r="I727" s="36"/>
      <c r="J727" s="36"/>
      <c r="K727" s="36"/>
      <c r="L727" s="36"/>
      <c r="M727" s="36"/>
      <c r="N727" s="36"/>
      <c r="O727" s="36"/>
      <c r="P727" s="36"/>
      <c r="Q727" s="36"/>
      <c r="R727" s="36"/>
      <c r="S727" s="36"/>
      <c r="T727" s="16"/>
      <c r="U727" s="16"/>
      <c r="V727" s="16"/>
      <c r="W727" s="36"/>
      <c r="X727" s="36"/>
      <c r="Y727" s="36"/>
      <c r="Z727" s="36"/>
      <c r="AA727" s="36"/>
      <c r="AB727" s="36"/>
      <c r="AC727" s="36"/>
      <c r="AD727" s="36"/>
      <c r="AE727" s="36"/>
      <c r="AF727" s="36"/>
      <c r="AG727" s="36"/>
      <c r="AH727" s="36"/>
      <c r="AI727" s="36"/>
      <c r="AJ727" s="36"/>
      <c r="AK727" s="36"/>
      <c r="AL727" s="36"/>
      <c r="AM727" s="36"/>
      <c r="AN727" s="36"/>
      <c r="AO727" s="36"/>
      <c r="AP727" s="36"/>
      <c r="AQ727" s="36"/>
      <c r="AR727" s="36"/>
      <c r="AS727" s="36"/>
    </row>
    <row r="728" spans="2:45" s="3" customFormat="1">
      <c r="B728" s="36"/>
      <c r="C728" s="36"/>
      <c r="D728" s="36"/>
      <c r="E728" s="36"/>
      <c r="F728" s="36"/>
      <c r="G728" s="36"/>
      <c r="H728" s="36"/>
      <c r="I728" s="36"/>
      <c r="J728" s="36"/>
      <c r="K728" s="36"/>
      <c r="L728" s="36"/>
      <c r="M728" s="36"/>
      <c r="N728" s="36"/>
      <c r="O728" s="36"/>
      <c r="P728" s="36"/>
      <c r="Q728" s="36"/>
      <c r="R728" s="36"/>
      <c r="S728" s="36"/>
      <c r="T728" s="16"/>
      <c r="U728" s="16"/>
      <c r="V728" s="16"/>
      <c r="W728" s="36"/>
      <c r="X728" s="36"/>
      <c r="Y728" s="36"/>
      <c r="Z728" s="36"/>
      <c r="AA728" s="36"/>
      <c r="AB728" s="36"/>
      <c r="AC728" s="36"/>
      <c r="AD728" s="36"/>
      <c r="AE728" s="36"/>
      <c r="AF728" s="36"/>
      <c r="AG728" s="36"/>
      <c r="AH728" s="36"/>
      <c r="AI728" s="36"/>
      <c r="AJ728" s="36"/>
      <c r="AK728" s="36"/>
      <c r="AL728" s="36"/>
      <c r="AM728" s="36"/>
      <c r="AN728" s="36"/>
      <c r="AO728" s="36"/>
      <c r="AP728" s="36"/>
      <c r="AQ728" s="36"/>
      <c r="AR728" s="36"/>
      <c r="AS728" s="36"/>
    </row>
    <row r="729" spans="2:45" s="3" customFormat="1">
      <c r="B729" s="36"/>
      <c r="C729" s="36"/>
      <c r="D729" s="36"/>
      <c r="E729" s="36"/>
      <c r="F729" s="36"/>
      <c r="G729" s="36"/>
      <c r="H729" s="36"/>
      <c r="I729" s="36"/>
      <c r="J729" s="36"/>
      <c r="K729" s="36"/>
      <c r="L729" s="36"/>
      <c r="M729" s="36"/>
      <c r="N729" s="36"/>
      <c r="O729" s="36"/>
      <c r="P729" s="36"/>
      <c r="Q729" s="36"/>
      <c r="R729" s="36"/>
      <c r="S729" s="36"/>
      <c r="T729" s="16"/>
      <c r="U729" s="16"/>
      <c r="V729" s="16"/>
      <c r="W729" s="36"/>
      <c r="X729" s="36"/>
      <c r="Y729" s="36"/>
      <c r="Z729" s="36"/>
      <c r="AA729" s="36"/>
      <c r="AB729" s="36"/>
      <c r="AC729" s="36"/>
      <c r="AD729" s="36"/>
      <c r="AE729" s="36"/>
      <c r="AF729" s="36"/>
      <c r="AG729" s="36"/>
      <c r="AH729" s="36"/>
      <c r="AI729" s="36"/>
      <c r="AJ729" s="36"/>
      <c r="AK729" s="36"/>
      <c r="AL729" s="36"/>
      <c r="AM729" s="36"/>
      <c r="AN729" s="36"/>
      <c r="AO729" s="36"/>
      <c r="AP729" s="36"/>
      <c r="AQ729" s="36"/>
      <c r="AR729" s="36"/>
      <c r="AS729" s="36"/>
    </row>
    <row r="730" spans="2:45" s="3" customFormat="1">
      <c r="B730" s="36"/>
      <c r="C730" s="36"/>
      <c r="D730" s="36"/>
      <c r="E730" s="36"/>
      <c r="F730" s="36"/>
      <c r="G730" s="36"/>
      <c r="H730" s="36"/>
      <c r="I730" s="36"/>
      <c r="J730" s="36"/>
      <c r="K730" s="36"/>
      <c r="L730" s="36"/>
      <c r="M730" s="36"/>
      <c r="N730" s="36"/>
      <c r="O730" s="36"/>
      <c r="P730" s="36"/>
      <c r="Q730" s="36"/>
      <c r="R730" s="36"/>
      <c r="S730" s="36"/>
      <c r="T730" s="16"/>
      <c r="U730" s="16"/>
      <c r="V730" s="16"/>
      <c r="W730" s="36"/>
      <c r="X730" s="36"/>
      <c r="Y730" s="36"/>
      <c r="Z730" s="36"/>
      <c r="AA730" s="36"/>
      <c r="AB730" s="36"/>
      <c r="AC730" s="36"/>
      <c r="AD730" s="36"/>
      <c r="AE730" s="36"/>
      <c r="AF730" s="36"/>
      <c r="AG730" s="36"/>
      <c r="AH730" s="36"/>
      <c r="AI730" s="36"/>
      <c r="AJ730" s="36"/>
      <c r="AK730" s="36"/>
      <c r="AL730" s="36"/>
      <c r="AM730" s="36"/>
      <c r="AN730" s="36"/>
      <c r="AO730" s="36"/>
      <c r="AP730" s="36"/>
      <c r="AQ730" s="36"/>
      <c r="AR730" s="36"/>
      <c r="AS730" s="36"/>
    </row>
    <row r="731" spans="2:45" s="3" customFormat="1">
      <c r="B731" s="36"/>
      <c r="C731" s="36"/>
      <c r="D731" s="36"/>
      <c r="E731" s="36"/>
      <c r="F731" s="36"/>
      <c r="G731" s="36"/>
      <c r="H731" s="36"/>
      <c r="I731" s="36"/>
      <c r="J731" s="36"/>
      <c r="K731" s="36"/>
      <c r="L731" s="36"/>
      <c r="M731" s="36"/>
      <c r="N731" s="36"/>
      <c r="O731" s="36"/>
      <c r="P731" s="36"/>
      <c r="Q731" s="36"/>
      <c r="R731" s="36"/>
      <c r="S731" s="36"/>
      <c r="T731" s="16"/>
      <c r="U731" s="16"/>
      <c r="V731" s="16"/>
      <c r="W731" s="36"/>
      <c r="X731" s="36"/>
      <c r="Y731" s="36"/>
      <c r="Z731" s="36"/>
      <c r="AA731" s="36"/>
      <c r="AB731" s="36"/>
      <c r="AC731" s="36"/>
      <c r="AD731" s="36"/>
      <c r="AE731" s="36"/>
      <c r="AF731" s="36"/>
      <c r="AG731" s="36"/>
      <c r="AH731" s="36"/>
      <c r="AI731" s="36"/>
      <c r="AJ731" s="36"/>
      <c r="AK731" s="36"/>
      <c r="AL731" s="36"/>
      <c r="AM731" s="36"/>
      <c r="AN731" s="36"/>
      <c r="AO731" s="36"/>
      <c r="AP731" s="36"/>
      <c r="AQ731" s="36"/>
      <c r="AR731" s="36"/>
      <c r="AS731" s="36"/>
    </row>
    <row r="732" spans="2:45" s="3" customFormat="1">
      <c r="B732" s="36"/>
      <c r="C732" s="36"/>
      <c r="D732" s="36"/>
      <c r="E732" s="36"/>
      <c r="F732" s="36"/>
      <c r="G732" s="36"/>
      <c r="H732" s="36"/>
      <c r="I732" s="36"/>
      <c r="J732" s="36"/>
      <c r="K732" s="36"/>
      <c r="L732" s="36"/>
      <c r="M732" s="36"/>
      <c r="N732" s="36"/>
      <c r="O732" s="36"/>
      <c r="P732" s="36"/>
      <c r="Q732" s="36"/>
      <c r="R732" s="36"/>
      <c r="S732" s="36"/>
      <c r="T732" s="16"/>
      <c r="U732" s="16"/>
      <c r="V732" s="16"/>
      <c r="W732" s="36"/>
      <c r="X732" s="36"/>
      <c r="Y732" s="36"/>
      <c r="Z732" s="36"/>
      <c r="AA732" s="36"/>
      <c r="AB732" s="36"/>
      <c r="AC732" s="36"/>
      <c r="AD732" s="36"/>
      <c r="AE732" s="36"/>
      <c r="AF732" s="36"/>
      <c r="AG732" s="36"/>
      <c r="AH732" s="36"/>
      <c r="AI732" s="36"/>
      <c r="AJ732" s="36"/>
      <c r="AK732" s="36"/>
      <c r="AL732" s="36"/>
      <c r="AM732" s="36"/>
      <c r="AN732" s="36"/>
      <c r="AO732" s="36"/>
      <c r="AP732" s="36"/>
      <c r="AQ732" s="36"/>
      <c r="AR732" s="36"/>
      <c r="AS732" s="36"/>
    </row>
    <row r="733" spans="2:45" s="3" customFormat="1">
      <c r="B733" s="36"/>
      <c r="C733" s="36"/>
      <c r="D733" s="36"/>
      <c r="E733" s="36"/>
      <c r="F733" s="36"/>
      <c r="G733" s="36"/>
      <c r="H733" s="36"/>
      <c r="I733" s="36"/>
      <c r="J733" s="36"/>
      <c r="K733" s="36"/>
      <c r="L733" s="36"/>
      <c r="M733" s="36"/>
      <c r="N733" s="36"/>
      <c r="O733" s="36"/>
      <c r="P733" s="36"/>
      <c r="Q733" s="36"/>
      <c r="R733" s="36"/>
      <c r="S733" s="36"/>
      <c r="T733" s="16"/>
      <c r="U733" s="16"/>
      <c r="V733" s="16"/>
      <c r="W733" s="36"/>
      <c r="X733" s="36"/>
      <c r="Y733" s="36"/>
      <c r="Z733" s="36"/>
      <c r="AA733" s="36"/>
      <c r="AB733" s="36"/>
      <c r="AC733" s="36"/>
      <c r="AD733" s="36"/>
      <c r="AE733" s="36"/>
      <c r="AF733" s="36"/>
      <c r="AG733" s="36"/>
      <c r="AH733" s="36"/>
      <c r="AI733" s="36"/>
      <c r="AJ733" s="36"/>
      <c r="AK733" s="36"/>
      <c r="AL733" s="36"/>
      <c r="AM733" s="36"/>
      <c r="AN733" s="36"/>
      <c r="AO733" s="36"/>
      <c r="AP733" s="36"/>
      <c r="AQ733" s="36"/>
      <c r="AR733" s="36"/>
      <c r="AS733" s="36"/>
    </row>
    <row r="734" spans="2:45" s="3" customFormat="1">
      <c r="B734" s="36"/>
      <c r="C734" s="36"/>
      <c r="D734" s="36"/>
      <c r="E734" s="36"/>
      <c r="F734" s="36"/>
      <c r="G734" s="36"/>
      <c r="H734" s="36"/>
      <c r="I734" s="36"/>
      <c r="J734" s="36"/>
      <c r="K734" s="36"/>
      <c r="L734" s="36"/>
      <c r="M734" s="36"/>
      <c r="N734" s="36"/>
      <c r="O734" s="36"/>
      <c r="P734" s="36"/>
      <c r="Q734" s="36"/>
      <c r="R734" s="36"/>
      <c r="S734" s="36"/>
      <c r="T734" s="16"/>
      <c r="U734" s="16"/>
      <c r="V734" s="16"/>
      <c r="W734" s="36"/>
      <c r="X734" s="36"/>
      <c r="Y734" s="36"/>
      <c r="Z734" s="36"/>
      <c r="AA734" s="36"/>
      <c r="AB734" s="36"/>
      <c r="AC734" s="36"/>
      <c r="AD734" s="36"/>
      <c r="AE734" s="36"/>
      <c r="AF734" s="36"/>
      <c r="AG734" s="36"/>
      <c r="AH734" s="36"/>
      <c r="AI734" s="36"/>
      <c r="AJ734" s="36"/>
      <c r="AK734" s="36"/>
      <c r="AL734" s="36"/>
      <c r="AM734" s="36"/>
      <c r="AN734" s="36"/>
      <c r="AO734" s="36"/>
      <c r="AP734" s="36"/>
      <c r="AQ734" s="36"/>
      <c r="AR734" s="36"/>
      <c r="AS734" s="36"/>
    </row>
    <row r="735" spans="2:45" s="3" customFormat="1">
      <c r="B735" s="36"/>
      <c r="C735" s="36"/>
      <c r="D735" s="36"/>
      <c r="E735" s="36"/>
      <c r="F735" s="36"/>
      <c r="G735" s="36"/>
      <c r="H735" s="36"/>
      <c r="I735" s="36"/>
      <c r="J735" s="36"/>
      <c r="K735" s="36"/>
      <c r="L735" s="36"/>
      <c r="M735" s="36"/>
      <c r="N735" s="36"/>
      <c r="O735" s="36"/>
      <c r="P735" s="36"/>
      <c r="Q735" s="36"/>
      <c r="R735" s="36"/>
      <c r="S735" s="36"/>
      <c r="T735" s="16"/>
      <c r="U735" s="16"/>
      <c r="V735" s="16"/>
      <c r="W735" s="36"/>
      <c r="X735" s="36"/>
      <c r="Y735" s="36"/>
      <c r="Z735" s="36"/>
      <c r="AA735" s="36"/>
      <c r="AB735" s="36"/>
      <c r="AC735" s="36"/>
      <c r="AD735" s="36"/>
      <c r="AE735" s="36"/>
      <c r="AF735" s="36"/>
      <c r="AG735" s="36"/>
      <c r="AH735" s="36"/>
      <c r="AI735" s="36"/>
      <c r="AJ735" s="36"/>
      <c r="AK735" s="36"/>
      <c r="AL735" s="36"/>
      <c r="AM735" s="36"/>
      <c r="AN735" s="36"/>
      <c r="AO735" s="36"/>
      <c r="AP735" s="36"/>
      <c r="AQ735" s="36"/>
      <c r="AR735" s="36"/>
      <c r="AS735" s="36"/>
    </row>
    <row r="736" spans="2:45" s="3" customFormat="1">
      <c r="B736" s="36"/>
      <c r="C736" s="36"/>
      <c r="D736" s="36"/>
      <c r="E736" s="36"/>
      <c r="F736" s="36"/>
      <c r="G736" s="36"/>
      <c r="H736" s="36"/>
      <c r="I736" s="36"/>
      <c r="J736" s="36"/>
      <c r="K736" s="36"/>
      <c r="L736" s="36"/>
      <c r="M736" s="36"/>
      <c r="N736" s="36"/>
      <c r="O736" s="36"/>
      <c r="P736" s="36"/>
      <c r="Q736" s="36"/>
      <c r="R736" s="36"/>
      <c r="S736" s="36"/>
      <c r="T736" s="16"/>
      <c r="U736" s="16"/>
      <c r="V736" s="16"/>
      <c r="W736" s="36"/>
      <c r="X736" s="36"/>
      <c r="Y736" s="36"/>
      <c r="Z736" s="36"/>
      <c r="AA736" s="36"/>
      <c r="AB736" s="36"/>
      <c r="AC736" s="36"/>
      <c r="AD736" s="36"/>
      <c r="AE736" s="36"/>
      <c r="AF736" s="36"/>
      <c r="AG736" s="36"/>
      <c r="AH736" s="36"/>
      <c r="AI736" s="36"/>
      <c r="AJ736" s="36"/>
      <c r="AK736" s="36"/>
      <c r="AL736" s="36"/>
      <c r="AM736" s="36"/>
      <c r="AN736" s="36"/>
      <c r="AO736" s="36"/>
      <c r="AP736" s="36"/>
      <c r="AQ736" s="36"/>
      <c r="AR736" s="36"/>
      <c r="AS736" s="36"/>
    </row>
    <row r="737" spans="2:45" s="3" customFormat="1">
      <c r="B737" s="36"/>
      <c r="C737" s="36"/>
      <c r="D737" s="36"/>
      <c r="E737" s="36"/>
      <c r="F737" s="36"/>
      <c r="G737" s="36"/>
      <c r="H737" s="36"/>
      <c r="I737" s="36"/>
      <c r="J737" s="36"/>
      <c r="K737" s="36"/>
      <c r="L737" s="36"/>
      <c r="M737" s="36"/>
      <c r="N737" s="36"/>
      <c r="O737" s="36"/>
      <c r="P737" s="36"/>
      <c r="Q737" s="36"/>
      <c r="R737" s="36"/>
      <c r="S737" s="36"/>
      <c r="T737" s="16"/>
      <c r="U737" s="16"/>
      <c r="V737" s="16"/>
      <c r="W737" s="36"/>
      <c r="X737" s="36"/>
      <c r="Y737" s="36"/>
      <c r="Z737" s="36"/>
      <c r="AA737" s="36"/>
      <c r="AB737" s="36"/>
      <c r="AC737" s="36"/>
      <c r="AD737" s="36"/>
      <c r="AE737" s="36"/>
      <c r="AF737" s="36"/>
      <c r="AG737" s="36"/>
      <c r="AH737" s="36"/>
      <c r="AI737" s="36"/>
      <c r="AJ737" s="36"/>
      <c r="AK737" s="36"/>
      <c r="AL737" s="36"/>
      <c r="AM737" s="36"/>
      <c r="AN737" s="36"/>
      <c r="AO737" s="36"/>
      <c r="AP737" s="36"/>
      <c r="AQ737" s="36"/>
      <c r="AR737" s="36"/>
      <c r="AS737" s="36"/>
    </row>
    <row r="738" spans="2:45" s="3" customFormat="1">
      <c r="B738" s="36"/>
      <c r="C738" s="36"/>
      <c r="D738" s="36"/>
      <c r="E738" s="36"/>
      <c r="F738" s="36"/>
      <c r="G738" s="36"/>
      <c r="H738" s="36"/>
      <c r="I738" s="36"/>
      <c r="J738" s="36"/>
      <c r="K738" s="36"/>
      <c r="L738" s="36"/>
      <c r="M738" s="36"/>
      <c r="N738" s="36"/>
      <c r="O738" s="36"/>
      <c r="P738" s="36"/>
      <c r="Q738" s="36"/>
      <c r="R738" s="36"/>
      <c r="S738" s="36"/>
      <c r="T738" s="16"/>
      <c r="U738" s="16"/>
      <c r="V738" s="16"/>
      <c r="W738" s="36"/>
      <c r="X738" s="36"/>
      <c r="Y738" s="36"/>
      <c r="Z738" s="36"/>
      <c r="AA738" s="36"/>
      <c r="AB738" s="36"/>
      <c r="AC738" s="36"/>
      <c r="AD738" s="36"/>
      <c r="AE738" s="36"/>
      <c r="AF738" s="36"/>
      <c r="AG738" s="36"/>
      <c r="AH738" s="36"/>
      <c r="AI738" s="36"/>
      <c r="AJ738" s="36"/>
      <c r="AK738" s="36"/>
      <c r="AL738" s="36"/>
      <c r="AM738" s="36"/>
      <c r="AN738" s="36"/>
      <c r="AO738" s="36"/>
      <c r="AP738" s="36"/>
      <c r="AQ738" s="36"/>
      <c r="AR738" s="36"/>
      <c r="AS738" s="36"/>
    </row>
  </sheetData>
  <sheetProtection sheet="1" objects="1" scenarios="1" formatCells="0" formatColumns="0" formatRows="0" insertRows="0" insertHyperlinks="0" deleteColumns="0" deleteRows="0"/>
  <mergeCells count="3">
    <mergeCell ref="D184:G184"/>
    <mergeCell ref="D147:G147"/>
    <mergeCell ref="F2:L2"/>
  </mergeCells>
  <conditionalFormatting sqref="M18:M32">
    <cfRule type="colorScale" priority="2">
      <colorScale>
        <cfvo type="min"/>
        <cfvo type="max"/>
        <color rgb="FFFFEF9C"/>
        <color rgb="FFFF7128"/>
      </colorScale>
    </cfRule>
  </conditionalFormatting>
  <conditionalFormatting sqref="H5:L5 F5">
    <cfRule type="colorScale" priority="1">
      <colorScale>
        <cfvo type="min"/>
        <cfvo type="max"/>
        <color rgb="FFFFEF9C"/>
        <color rgb="FFFF7128"/>
      </colorScale>
    </cfRule>
  </conditionalFormatting>
  <dataValidations count="1">
    <dataValidation type="whole" operator="greaterThan" allowBlank="1" showInputMessage="1" showErrorMessage="1" sqref="O33" xr:uid="{00000000-0002-0000-0200-000000000000}">
      <formula1>4</formula1>
    </dataValidation>
  </dataValidations>
  <printOptions horizontalCentered="1" verticalCentered="1"/>
  <pageMargins left="0.39370078740157483" right="0.55118110236220474" top="0.78740157480314965" bottom="0.78740157480314965" header="0" footer="0"/>
  <pageSetup paperSize="9" orientation="landscape" r:id="rId1"/>
  <headerFooter alignWithMargins="0"/>
  <ignoredErrors>
    <ignoredError sqref="H33" formulaRange="1"/>
  </ignoredError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249977111117893"/>
    <pageSetUpPr autoPageBreaks="0" fitToPage="1"/>
  </sheetPr>
  <dimension ref="A1:TJZ932"/>
  <sheetViews>
    <sheetView showGridLines="0" showRowColHeaders="0" showZeros="0" showOutlineSymbols="0" zoomScaleNormal="100" workbookViewId="0">
      <pane xSplit="4" ySplit="8" topLeftCell="E9" activePane="bottomRight" state="frozen"/>
      <selection activeCell="F64" sqref="F64"/>
      <selection pane="topRight" activeCell="F64" sqref="F64"/>
      <selection pane="bottomLeft" activeCell="F64" sqref="F64"/>
      <selection pane="bottomRight" activeCell="A9" sqref="A9:A96"/>
    </sheetView>
  </sheetViews>
  <sheetFormatPr baseColWidth="10" defaultColWidth="11.44140625" defaultRowHeight="13.2"/>
  <cols>
    <col min="1" max="1" width="11.44140625" style="3" hidden="1" customWidth="1"/>
    <col min="2" max="2" width="1.6640625" style="36" customWidth="1"/>
    <col min="3" max="3" width="2.44140625" style="17" customWidth="1"/>
    <col min="4" max="4" width="28.33203125" style="17" customWidth="1"/>
    <col min="5" max="5" width="0.88671875" style="17" customWidth="1"/>
    <col min="6" max="6" width="12.6640625" style="17" customWidth="1"/>
    <col min="7" max="7" width="0.88671875" style="17" customWidth="1"/>
    <col min="8" max="13" width="12.6640625" style="17" customWidth="1"/>
    <col min="14" max="14" width="2.44140625" style="17" customWidth="1"/>
    <col min="15" max="15" width="27.44140625" style="36" customWidth="1"/>
    <col min="16" max="16" width="43.44140625" style="36" customWidth="1"/>
    <col min="17" max="28" width="11.109375" style="36" customWidth="1"/>
    <col min="29" max="29" width="3.6640625" style="16" customWidth="1"/>
    <col min="30" max="31" width="3.6640625" style="16" hidden="1" customWidth="1"/>
    <col min="32" max="32" width="3.6640625" style="36" hidden="1" customWidth="1"/>
    <col min="33" max="34" width="11.109375" style="36" customWidth="1"/>
    <col min="35" max="35" width="12.33203125" style="36" customWidth="1"/>
    <col min="36" max="43" width="11.44140625" style="36"/>
    <col min="44" max="44" width="3.6640625" style="36" customWidth="1"/>
    <col min="45" max="48" width="0" style="36" hidden="1" customWidth="1"/>
    <col min="49" max="49" width="4.109375" style="36" customWidth="1"/>
    <col min="50" max="54" width="11.44140625" style="36"/>
    <col min="55" max="96" width="11.44140625" style="3"/>
    <col min="97" max="16384" width="11.44140625" style="1"/>
  </cols>
  <sheetData>
    <row r="1" spans="1:96" s="3" customFormat="1" ht="5.0999999999999996" customHeight="1" thickBot="1">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16"/>
      <c r="AD1" s="16"/>
      <c r="AE1" s="16"/>
      <c r="AF1" s="36"/>
      <c r="AG1" s="36"/>
      <c r="AH1" s="36"/>
      <c r="AI1" s="36"/>
      <c r="AJ1" s="36"/>
      <c r="AK1" s="36"/>
      <c r="AL1" s="36"/>
      <c r="AM1" s="36"/>
      <c r="AN1" s="16"/>
      <c r="AO1" s="16"/>
      <c r="AP1" s="16"/>
      <c r="AQ1" s="16"/>
      <c r="AR1" s="16"/>
      <c r="AS1" s="16"/>
      <c r="AT1" s="16"/>
      <c r="AU1" s="16"/>
      <c r="AV1" s="16"/>
      <c r="AW1" s="16"/>
      <c r="AX1" s="16"/>
      <c r="AY1" s="16"/>
      <c r="AZ1" s="16"/>
      <c r="BA1" s="16"/>
      <c r="BB1" s="16"/>
      <c r="BC1" s="116"/>
      <c r="BD1" s="116"/>
      <c r="BE1" s="116"/>
      <c r="BF1" s="116"/>
      <c r="BG1" s="116"/>
      <c r="BH1" s="116"/>
      <c r="BI1" s="116"/>
      <c r="BJ1" s="116"/>
      <c r="BK1" s="116"/>
      <c r="BL1" s="116"/>
      <c r="BM1" s="116"/>
      <c r="BN1" s="116"/>
      <c r="BO1" s="116"/>
      <c r="BP1" s="116"/>
      <c r="BQ1" s="116"/>
      <c r="BR1" s="116"/>
      <c r="BS1" s="116"/>
      <c r="BT1" s="117"/>
    </row>
    <row r="2" spans="1:96" ht="24.75" customHeight="1" thickTop="1" thickBot="1">
      <c r="C2" s="41"/>
      <c r="D2" s="855" t="s">
        <v>437</v>
      </c>
      <c r="E2" s="1061"/>
      <c r="F2" s="1134" t="s">
        <v>526</v>
      </c>
      <c r="G2" s="1134"/>
      <c r="H2" s="1134"/>
      <c r="I2" s="1134"/>
      <c r="J2" s="1134"/>
      <c r="K2" s="1134"/>
      <c r="L2" s="1134"/>
      <c r="M2" s="42"/>
      <c r="N2" s="25"/>
      <c r="O2" s="916"/>
      <c r="P2" s="915"/>
      <c r="AN2" s="16"/>
      <c r="AO2" s="16"/>
      <c r="AP2" s="16"/>
      <c r="AQ2" s="16"/>
      <c r="AR2" s="16"/>
      <c r="AS2" s="16"/>
      <c r="AT2" s="16"/>
      <c r="AU2" s="16"/>
      <c r="AV2" s="16"/>
      <c r="AW2" s="16"/>
      <c r="AX2" s="16"/>
      <c r="AY2" s="16"/>
      <c r="AZ2" s="16"/>
      <c r="BA2" s="16"/>
      <c r="BB2" s="16"/>
      <c r="BC2" s="116"/>
      <c r="BD2" s="116"/>
      <c r="BE2" s="116"/>
      <c r="BF2" s="116"/>
      <c r="BG2" s="116"/>
      <c r="BH2" s="116"/>
      <c r="BI2" s="116"/>
      <c r="BJ2" s="116"/>
      <c r="BK2" s="116"/>
      <c r="BL2" s="116"/>
      <c r="BM2" s="116"/>
      <c r="BN2" s="116"/>
      <c r="BO2" s="116"/>
      <c r="BP2" s="116"/>
      <c r="BQ2" s="116"/>
      <c r="BR2" s="116"/>
      <c r="BS2" s="116"/>
      <c r="BT2" s="117"/>
    </row>
    <row r="3" spans="1:96" ht="5.0999999999999996" customHeight="1" thickTop="1">
      <c r="C3" s="71"/>
      <c r="D3" s="72"/>
      <c r="E3" s="73"/>
      <c r="F3" s="74"/>
      <c r="G3" s="75"/>
      <c r="H3" s="76"/>
      <c r="I3" s="76"/>
      <c r="J3" s="76"/>
      <c r="K3" s="76"/>
      <c r="L3" s="76"/>
      <c r="M3" s="76"/>
      <c r="N3" s="76"/>
      <c r="O3" s="916"/>
      <c r="P3" s="915"/>
      <c r="AN3" s="16"/>
      <c r="AO3" s="16"/>
      <c r="AP3" s="16"/>
      <c r="AQ3" s="16"/>
      <c r="AR3" s="16"/>
      <c r="AS3" s="16"/>
      <c r="AT3" s="16"/>
      <c r="AU3" s="16"/>
      <c r="AV3" s="16"/>
      <c r="AW3" s="16"/>
      <c r="AX3" s="16"/>
      <c r="AY3" s="16"/>
      <c r="AZ3" s="16"/>
      <c r="BA3" s="16"/>
      <c r="BB3" s="16"/>
      <c r="BC3" s="116"/>
      <c r="BD3" s="116"/>
      <c r="BE3" s="116"/>
      <c r="BF3" s="116"/>
      <c r="BG3" s="116"/>
      <c r="BH3" s="116"/>
      <c r="BI3" s="116"/>
      <c r="BJ3" s="116"/>
      <c r="BK3" s="116"/>
      <c r="BL3" s="116"/>
      <c r="BM3" s="116"/>
      <c r="BN3" s="116"/>
      <c r="BO3" s="116"/>
      <c r="BP3" s="116"/>
      <c r="BQ3" s="116"/>
      <c r="BR3" s="116"/>
      <c r="BS3" s="116"/>
      <c r="BT3" s="117"/>
    </row>
    <row r="4" spans="1:96" ht="16.05" customHeight="1" thickBot="1">
      <c r="C4" s="77"/>
      <c r="D4" s="39"/>
      <c r="E4" s="163"/>
      <c r="F4" s="856" t="str">
        <f t="shared" ref="F4:L4" si="0">F9</f>
        <v>inicial</v>
      </c>
      <c r="G4" s="857">
        <f t="shared" si="0"/>
        <v>0</v>
      </c>
      <c r="H4" s="859">
        <f t="shared" si="0"/>
        <v>2020</v>
      </c>
      <c r="I4" s="860">
        <f t="shared" si="0"/>
        <v>2021</v>
      </c>
      <c r="J4" s="861">
        <f t="shared" si="0"/>
        <v>2022</v>
      </c>
      <c r="K4" s="862">
        <f t="shared" si="0"/>
        <v>2023</v>
      </c>
      <c r="L4" s="863">
        <f t="shared" si="0"/>
        <v>2024</v>
      </c>
      <c r="M4" s="858" t="s">
        <v>457</v>
      </c>
      <c r="N4" s="90"/>
      <c r="O4" s="917"/>
      <c r="P4" s="1069"/>
      <c r="Q4" s="656"/>
      <c r="R4" s="656"/>
      <c r="S4" s="656"/>
      <c r="T4" s="656"/>
      <c r="U4" s="656"/>
      <c r="V4" s="656"/>
      <c r="W4" s="656"/>
      <c r="X4" s="656"/>
      <c r="Y4" s="656"/>
      <c r="Z4" s="656"/>
      <c r="AA4" s="656"/>
      <c r="AB4" s="656"/>
      <c r="AC4" s="657"/>
      <c r="AD4" s="657"/>
      <c r="AN4" s="16"/>
      <c r="AO4" s="16"/>
      <c r="AP4" s="16"/>
      <c r="AQ4" s="16"/>
      <c r="AR4" s="16"/>
      <c r="AS4" s="16"/>
      <c r="AT4" s="16"/>
      <c r="AU4" s="16"/>
      <c r="AV4" s="16"/>
      <c r="AW4" s="16"/>
      <c r="AX4" s="16"/>
      <c r="AY4" s="16"/>
      <c r="AZ4" s="16"/>
      <c r="BA4" s="16"/>
      <c r="BB4" s="16"/>
      <c r="BC4" s="116"/>
      <c r="BD4" s="116"/>
      <c r="BE4" s="116"/>
      <c r="BF4" s="116"/>
      <c r="BG4" s="116"/>
      <c r="BH4" s="116"/>
      <c r="BI4" s="116"/>
      <c r="BJ4" s="116"/>
      <c r="BK4" s="116"/>
      <c r="BL4" s="116"/>
      <c r="BM4" s="116"/>
      <c r="BN4" s="116"/>
      <c r="BO4" s="116"/>
      <c r="BP4" s="116"/>
      <c r="BQ4" s="116"/>
      <c r="BR4" s="116"/>
      <c r="BS4" s="116"/>
      <c r="BT4" s="117"/>
    </row>
    <row r="5" spans="1:96" ht="16.95" customHeight="1" thickTop="1">
      <c r="C5" s="77"/>
      <c r="D5" s="985" t="s">
        <v>527</v>
      </c>
      <c r="E5" s="50">
        <f>'1'!E5</f>
        <v>0</v>
      </c>
      <c r="F5" s="889">
        <f>'1'!F5</f>
        <v>0</v>
      </c>
      <c r="G5" s="890">
        <f>'1'!G5</f>
        <v>0</v>
      </c>
      <c r="H5" s="889">
        <f>'1'!H5</f>
        <v>0</v>
      </c>
      <c r="I5" s="889">
        <f>'1'!I5</f>
        <v>0</v>
      </c>
      <c r="J5" s="889">
        <f>'1'!J5</f>
        <v>0</v>
      </c>
      <c r="K5" s="889">
        <f>'1'!K5</f>
        <v>0</v>
      </c>
      <c r="L5" s="891">
        <f>'1'!L5</f>
        <v>0</v>
      </c>
      <c r="M5" s="892">
        <f>'1'!M5</f>
        <v>0</v>
      </c>
      <c r="N5" s="903"/>
      <c r="O5" s="917"/>
      <c r="P5" s="1069"/>
      <c r="Q5" s="656"/>
      <c r="R5" s="656"/>
      <c r="S5" s="656"/>
      <c r="T5" s="656"/>
      <c r="U5" s="656"/>
      <c r="V5" s="656"/>
      <c r="W5" s="656"/>
      <c r="X5" s="656"/>
      <c r="Y5" s="656"/>
      <c r="Z5" s="656"/>
      <c r="AA5" s="656"/>
      <c r="AB5" s="656"/>
      <c r="AC5" s="657"/>
      <c r="AD5" s="657"/>
      <c r="AN5" s="16"/>
      <c r="AO5" s="16"/>
      <c r="AP5" s="16"/>
      <c r="AQ5" s="16"/>
      <c r="AR5" s="16"/>
      <c r="AS5" s="16"/>
      <c r="AT5" s="16"/>
      <c r="AU5" s="16"/>
      <c r="AV5" s="16"/>
      <c r="AW5" s="16"/>
      <c r="AX5" s="16"/>
      <c r="AY5" s="16"/>
      <c r="AZ5" s="16"/>
      <c r="BA5" s="16"/>
      <c r="BB5" s="16"/>
      <c r="BC5" s="116"/>
      <c r="BD5" s="116"/>
      <c r="BE5" s="116"/>
      <c r="BF5" s="116"/>
      <c r="BG5" s="116"/>
      <c r="BH5" s="116"/>
      <c r="BI5" s="116"/>
      <c r="BJ5" s="116"/>
      <c r="BK5" s="116"/>
      <c r="BL5" s="116"/>
      <c r="BM5" s="116"/>
      <c r="BN5" s="116"/>
      <c r="BO5" s="116"/>
      <c r="BP5" s="116"/>
      <c r="BQ5" s="116"/>
      <c r="BR5" s="116"/>
      <c r="BS5" s="116"/>
      <c r="BT5" s="117"/>
    </row>
    <row r="6" spans="1:96" ht="16.95" customHeight="1" thickBot="1">
      <c r="C6" s="77"/>
      <c r="D6" s="986" t="s">
        <v>509</v>
      </c>
      <c r="E6" s="50"/>
      <c r="F6" s="893">
        <f>$F$16</f>
        <v>0</v>
      </c>
      <c r="G6" s="894"/>
      <c r="H6" s="895">
        <f>H16</f>
        <v>0</v>
      </c>
      <c r="I6" s="896">
        <f>I16</f>
        <v>0</v>
      </c>
      <c r="J6" s="896">
        <f>J16</f>
        <v>0</v>
      </c>
      <c r="K6" s="896">
        <f>K16</f>
        <v>0</v>
      </c>
      <c r="L6" s="897">
        <f>L16</f>
        <v>0</v>
      </c>
      <c r="M6" s="898">
        <f>SUM(F6:L6)</f>
        <v>0</v>
      </c>
      <c r="N6" s="811" t="str">
        <f>IF(M6=0,"",IF(AF7&gt;0,AD8,IF(AD7&gt;0,AD9,IF(AE7&gt;0,AD10,""))))</f>
        <v/>
      </c>
      <c r="O6" s="918"/>
      <c r="P6" s="1070"/>
      <c r="Q6" s="658"/>
      <c r="R6" s="658"/>
      <c r="S6" s="658"/>
      <c r="T6" s="658"/>
      <c r="U6" s="658"/>
      <c r="V6" s="658"/>
      <c r="W6" s="658"/>
      <c r="X6" s="658"/>
      <c r="Y6" s="658"/>
      <c r="Z6" s="658"/>
      <c r="AA6" s="658"/>
      <c r="AB6" s="658"/>
      <c r="AC6" s="16" t="s">
        <v>270</v>
      </c>
      <c r="AD6" s="16" t="s">
        <v>263</v>
      </c>
      <c r="AN6" s="16"/>
      <c r="AO6" s="16"/>
      <c r="AP6" s="16"/>
      <c r="AQ6" s="16"/>
      <c r="AR6" s="16"/>
      <c r="AS6" s="16"/>
      <c r="AT6" s="16"/>
      <c r="AU6" s="16"/>
      <c r="AV6" s="16"/>
      <c r="AW6" s="16"/>
      <c r="AX6" s="16"/>
      <c r="AY6" s="16"/>
      <c r="AZ6" s="16"/>
      <c r="BA6" s="16"/>
      <c r="BB6" s="16"/>
      <c r="BC6" s="116"/>
      <c r="BD6" s="116"/>
      <c r="BE6" s="116"/>
      <c r="BF6" s="116"/>
      <c r="BG6" s="116"/>
      <c r="BH6" s="116"/>
      <c r="BI6" s="116"/>
      <c r="BJ6" s="116"/>
      <c r="BK6" s="116"/>
      <c r="BL6" s="116"/>
      <c r="BM6" s="116"/>
      <c r="BN6" s="116"/>
      <c r="BO6" s="116"/>
      <c r="BP6" s="116"/>
      <c r="BQ6" s="116"/>
      <c r="BR6" s="116"/>
      <c r="BS6" s="116"/>
      <c r="BT6" s="117"/>
    </row>
    <row r="7" spans="1:96" ht="12" customHeight="1">
      <c r="C7" s="77"/>
      <c r="D7" s="906" t="str">
        <f>IF(F5=0,"","Cobertura")</f>
        <v/>
      </c>
      <c r="E7" s="907"/>
      <c r="F7" s="908" t="str">
        <f>IF(F5+F6=0,"",IF($M$5=0,"",IF(F5=F6,"OK",IF(F5&gt;F6,$N$84,"EXCESO"))))</f>
        <v/>
      </c>
      <c r="G7" s="909"/>
      <c r="H7" s="908" t="str">
        <f>IF(H5+H6=0,"",IF($M$5=0,"",IF(H5=H6,"OK",IF(H5&gt;H6,$N$84,"EXCESO"))))</f>
        <v/>
      </c>
      <c r="I7" s="908" t="str">
        <f>IF(I5+I6=0,"",IF($M$5=0,"",IF(I5=I6,"OK",IF(I5&gt;I6,$N$84,"EXCESO"))))</f>
        <v/>
      </c>
      <c r="J7" s="908" t="str">
        <f>IF(J5+J6=0,"",IF($M$5=0,"",IF(J5=J6,"OK",IF(J5&gt;J6,$N$84,"EXCESO"))))</f>
        <v/>
      </c>
      <c r="K7" s="908" t="str">
        <f>IF(K5+K6=0,"",IF($M$5=0,"",IF(K5=K6,"OK",IF(K5&gt;K6,$N$84,"EXCESO"))))</f>
        <v/>
      </c>
      <c r="L7" s="908" t="str">
        <f>IF(L5+L6=0,"",IF($M$5=0,"",IF(L5=L6,"OK",IF(L5&gt;L6,$N$84,"EXCESO"))))</f>
        <v/>
      </c>
      <c r="M7" s="1075" t="str">
        <f>IF($M$5=0,"",IF(N6=AD8,AD11,IF(N6=AD9,AD12,IF(N6=AD10,AD13,""))))</f>
        <v/>
      </c>
      <c r="N7" s="904"/>
      <c r="O7" s="918"/>
      <c r="P7" s="1070"/>
      <c r="Q7" s="658"/>
      <c r="R7" s="658"/>
      <c r="S7" s="658"/>
      <c r="T7" s="658"/>
      <c r="U7" s="658"/>
      <c r="V7" s="658"/>
      <c r="W7" s="658"/>
      <c r="X7" s="658"/>
      <c r="Y7" s="658"/>
      <c r="Z7" s="658"/>
      <c r="AA7" s="658"/>
      <c r="AB7" s="658"/>
      <c r="AC7" s="659"/>
      <c r="AD7" s="659">
        <f>COUNTIF(F7:L7,"EXCESO")</f>
        <v>0</v>
      </c>
      <c r="AE7" s="660">
        <f>COUNTIF(F7:L7,N84)</f>
        <v>0</v>
      </c>
      <c r="AF7" s="661">
        <f>IF(AE7=0,0,IF(AD7=0,0,SUM(AD7:AE7)))</f>
        <v>0</v>
      </c>
      <c r="AG7" s="661"/>
      <c r="AN7" s="16"/>
      <c r="AO7" s="16"/>
      <c r="AP7" s="16"/>
      <c r="AQ7" s="16"/>
      <c r="AR7" s="16"/>
      <c r="AS7" s="16"/>
      <c r="AT7" s="16"/>
      <c r="AU7" s="16"/>
      <c r="AV7" s="16"/>
      <c r="AW7" s="16"/>
      <c r="AX7" s="16"/>
      <c r="AY7" s="16"/>
      <c r="AZ7" s="16"/>
      <c r="BA7" s="16"/>
      <c r="BB7" s="16"/>
      <c r="BC7" s="116"/>
      <c r="BD7" s="116"/>
      <c r="BE7" s="116"/>
      <c r="BF7" s="116"/>
      <c r="BG7" s="116"/>
      <c r="BH7" s="116"/>
      <c r="BI7" s="116"/>
      <c r="BJ7" s="116"/>
      <c r="BK7" s="116"/>
      <c r="BL7" s="116"/>
      <c r="BM7" s="116"/>
      <c r="BN7" s="116"/>
      <c r="BO7" s="116"/>
      <c r="BP7" s="116"/>
      <c r="BQ7" s="116"/>
      <c r="BR7" s="116"/>
      <c r="BS7" s="116"/>
      <c r="BT7" s="117"/>
    </row>
    <row r="8" spans="1:96" s="17" customFormat="1" ht="10.050000000000001" customHeight="1">
      <c r="A8" s="36"/>
      <c r="B8" s="36"/>
      <c r="C8" s="77"/>
      <c r="D8" s="80"/>
      <c r="E8" s="80"/>
      <c r="F8" s="80"/>
      <c r="G8" s="80"/>
      <c r="H8" s="80"/>
      <c r="I8" s="80"/>
      <c r="J8" s="80"/>
      <c r="K8" s="80"/>
      <c r="L8" s="80"/>
      <c r="M8" s="80"/>
      <c r="N8" s="48"/>
      <c r="O8" s="913"/>
      <c r="P8" s="915"/>
      <c r="Q8" s="36"/>
      <c r="R8" s="36"/>
      <c r="S8" s="36"/>
      <c r="T8" s="36"/>
      <c r="U8" s="36"/>
      <c r="V8" s="36"/>
      <c r="W8" s="36"/>
      <c r="X8" s="36"/>
      <c r="Y8" s="36"/>
      <c r="Z8" s="36"/>
      <c r="AA8" s="36"/>
      <c r="AB8" s="36"/>
      <c r="AC8" s="524"/>
      <c r="AD8" s="16" t="s">
        <v>268</v>
      </c>
      <c r="AE8" s="16"/>
      <c r="AF8" s="16"/>
      <c r="AG8" s="662"/>
      <c r="AH8" s="36"/>
      <c r="AI8" s="36"/>
      <c r="AJ8" s="36"/>
      <c r="AK8" s="36"/>
      <c r="AL8" s="36"/>
      <c r="AM8" s="3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20"/>
      <c r="BU8" s="36"/>
      <c r="BV8" s="36"/>
      <c r="BW8" s="36"/>
      <c r="BX8" s="36"/>
      <c r="BY8" s="36"/>
      <c r="BZ8" s="36"/>
      <c r="CA8" s="36"/>
      <c r="CB8" s="36"/>
      <c r="CC8" s="36"/>
      <c r="CD8" s="36"/>
      <c r="CE8" s="36"/>
      <c r="CF8" s="36"/>
      <c r="CG8" s="36"/>
      <c r="CH8" s="36"/>
      <c r="CI8" s="36"/>
      <c r="CJ8" s="36"/>
      <c r="CK8" s="36"/>
      <c r="CL8" s="36"/>
      <c r="CM8" s="36"/>
      <c r="CN8" s="36"/>
      <c r="CO8" s="36"/>
      <c r="CP8" s="36"/>
      <c r="CQ8" s="36"/>
      <c r="CR8" s="36"/>
    </row>
    <row r="9" spans="1:96" s="17" customFormat="1" ht="16.05" customHeight="1" thickBot="1">
      <c r="A9" s="36"/>
      <c r="B9" s="36"/>
      <c r="C9" s="77"/>
      <c r="D9" s="987" t="s">
        <v>509</v>
      </c>
      <c r="E9" s="45"/>
      <c r="F9" s="856" t="s">
        <v>46</v>
      </c>
      <c r="G9" s="857"/>
      <c r="H9" s="859">
        <f>'1'!$H$7</f>
        <v>2020</v>
      </c>
      <c r="I9" s="860">
        <f>'1'!I7</f>
        <v>2021</v>
      </c>
      <c r="J9" s="861">
        <f>'1'!J7</f>
        <v>2022</v>
      </c>
      <c r="K9" s="862">
        <f>'1'!K7</f>
        <v>2023</v>
      </c>
      <c r="L9" s="863">
        <f>'1'!L7</f>
        <v>2024</v>
      </c>
      <c r="M9" s="858" t="s">
        <v>457</v>
      </c>
      <c r="N9" s="5"/>
      <c r="O9" s="913"/>
      <c r="P9" s="915"/>
      <c r="Q9" s="36"/>
      <c r="R9" s="36"/>
      <c r="S9" s="36"/>
      <c r="T9" s="36"/>
      <c r="U9" s="36"/>
      <c r="V9" s="36"/>
      <c r="W9" s="36"/>
      <c r="X9" s="36"/>
      <c r="Y9" s="36"/>
      <c r="Z9" s="36"/>
      <c r="AA9" s="36"/>
      <c r="AB9" s="36"/>
      <c r="AC9" s="663"/>
      <c r="AD9" s="16" t="s">
        <v>264</v>
      </c>
      <c r="AE9" s="16"/>
      <c r="AF9" s="16"/>
      <c r="AG9" s="662"/>
      <c r="AH9" s="36"/>
      <c r="AI9" s="36"/>
      <c r="AJ9" s="36"/>
      <c r="AK9" s="36"/>
      <c r="AL9" s="36"/>
      <c r="AM9" s="3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20"/>
      <c r="BU9" s="36"/>
      <c r="BV9" s="36"/>
      <c r="BW9" s="36"/>
      <c r="BX9" s="36"/>
      <c r="BY9" s="36"/>
      <c r="BZ9" s="36"/>
      <c r="CA9" s="36"/>
      <c r="CB9" s="36"/>
      <c r="CC9" s="36"/>
      <c r="CD9" s="36"/>
      <c r="CE9" s="36"/>
      <c r="CF9" s="36"/>
      <c r="CG9" s="36"/>
      <c r="CH9" s="36"/>
      <c r="CI9" s="36"/>
      <c r="CJ9" s="36"/>
      <c r="CK9" s="36"/>
      <c r="CL9" s="36"/>
      <c r="CM9" s="36"/>
      <c r="CN9" s="36"/>
      <c r="CO9" s="36"/>
      <c r="CP9" s="36"/>
      <c r="CQ9" s="36"/>
      <c r="CR9" s="36"/>
    </row>
    <row r="10" spans="1:96" s="17" customFormat="1" ht="15.9" customHeight="1" thickBot="1">
      <c r="A10" s="36"/>
      <c r="B10" s="36"/>
      <c r="C10" s="77"/>
      <c r="D10" s="780" t="s">
        <v>459</v>
      </c>
      <c r="E10" s="50"/>
      <c r="F10" s="901"/>
      <c r="G10" s="902"/>
      <c r="H10" s="901"/>
      <c r="I10" s="901"/>
      <c r="J10" s="901"/>
      <c r="K10" s="901"/>
      <c r="L10" s="901"/>
      <c r="M10" s="952">
        <f>SUM(F10:L10)</f>
        <v>0</v>
      </c>
      <c r="N10" s="905"/>
      <c r="O10" s="919"/>
      <c r="P10" s="915"/>
      <c r="Q10" s="36"/>
      <c r="R10" s="36"/>
      <c r="S10" s="36"/>
      <c r="T10" s="36"/>
      <c r="U10" s="36"/>
      <c r="V10" s="36"/>
      <c r="W10" s="36"/>
      <c r="X10" s="36"/>
      <c r="Y10" s="36"/>
      <c r="Z10" s="36"/>
      <c r="AA10" s="36"/>
      <c r="AB10" s="36"/>
      <c r="AC10" s="526"/>
      <c r="AD10" s="664" t="s">
        <v>269</v>
      </c>
      <c r="AE10" s="664"/>
      <c r="AF10" s="664"/>
      <c r="AG10" s="665"/>
      <c r="AH10" s="36"/>
      <c r="AI10" s="36"/>
      <c r="AJ10" s="36"/>
      <c r="AK10" s="36"/>
      <c r="AL10" s="36"/>
      <c r="AM10" s="3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20"/>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row>
    <row r="11" spans="1:96" s="17" customFormat="1" ht="15.9" customHeight="1">
      <c r="A11" s="36"/>
      <c r="B11" s="36"/>
      <c r="C11" s="77"/>
      <c r="D11" s="79" t="s">
        <v>428</v>
      </c>
      <c r="E11" s="50"/>
      <c r="F11" s="1031">
        <f>IF(F10=F5,0,F5-F10)</f>
        <v>0</v>
      </c>
      <c r="G11" s="980"/>
      <c r="H11" s="1031"/>
      <c r="I11" s="1031"/>
      <c r="J11" s="1031"/>
      <c r="K11" s="1031"/>
      <c r="L11" s="1031"/>
      <c r="M11" s="953">
        <f>SUM(F11:L11)</f>
        <v>0</v>
      </c>
      <c r="N11" s="905"/>
      <c r="O11" s="919"/>
      <c r="P11" s="915"/>
      <c r="Q11" s="36"/>
      <c r="R11" s="36"/>
      <c r="S11" s="36"/>
      <c r="T11" s="36"/>
      <c r="U11" s="36"/>
      <c r="V11" s="36"/>
      <c r="W11" s="36"/>
      <c r="X11" s="36"/>
      <c r="Y11" s="36"/>
      <c r="Z11" s="36"/>
      <c r="AA11" s="36"/>
      <c r="AB11" s="36"/>
      <c r="AC11" s="16"/>
      <c r="AD11" s="16" t="s">
        <v>267</v>
      </c>
      <c r="AE11" s="16"/>
      <c r="AF11" s="36"/>
      <c r="AG11" s="36"/>
      <c r="AH11" s="36"/>
      <c r="AI11" s="36"/>
      <c r="AJ11" s="36"/>
      <c r="AK11" s="36"/>
      <c r="AL11" s="36"/>
      <c r="AM11" s="3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20"/>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row>
    <row r="12" spans="1:96" s="17" customFormat="1" ht="15.9" customHeight="1">
      <c r="A12" s="36"/>
      <c r="B12" s="36"/>
      <c r="C12" s="77"/>
      <c r="D12" s="781" t="s">
        <v>63</v>
      </c>
      <c r="E12" s="50"/>
      <c r="F12" s="981"/>
      <c r="G12" s="980"/>
      <c r="H12" s="981"/>
      <c r="I12" s="981"/>
      <c r="J12" s="981"/>
      <c r="K12" s="981"/>
      <c r="L12" s="981"/>
      <c r="M12" s="899"/>
      <c r="N12" s="905"/>
      <c r="O12" s="919"/>
      <c r="P12" s="915"/>
      <c r="Q12" s="36"/>
      <c r="R12" s="36"/>
      <c r="S12" s="36"/>
      <c r="T12" s="36"/>
      <c r="U12" s="36"/>
      <c r="V12" s="36"/>
      <c r="W12" s="36"/>
      <c r="X12" s="36"/>
      <c r="Y12" s="36"/>
      <c r="Z12" s="36"/>
      <c r="AA12" s="36"/>
      <c r="AB12" s="36"/>
      <c r="AC12" s="36"/>
      <c r="AD12" s="36" t="s">
        <v>265</v>
      </c>
      <c r="AE12" s="36"/>
      <c r="AF12" s="36"/>
      <c r="AG12" s="36"/>
      <c r="AH12" s="36"/>
      <c r="AI12" s="36"/>
      <c r="AJ12" s="36"/>
      <c r="AK12" s="36"/>
      <c r="AL12" s="36"/>
      <c r="AM12" s="3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20"/>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row>
    <row r="13" spans="1:96" s="17" customFormat="1" ht="15.9" customHeight="1">
      <c r="A13" s="36"/>
      <c r="B13" s="36"/>
      <c r="C13" s="77"/>
      <c r="D13" s="782" t="s">
        <v>62</v>
      </c>
      <c r="E13" s="50"/>
      <c r="F13" s="982"/>
      <c r="G13" s="983"/>
      <c r="H13" s="982"/>
      <c r="I13" s="982"/>
      <c r="J13" s="982"/>
      <c r="K13" s="982"/>
      <c r="L13" s="982"/>
      <c r="M13" s="899"/>
      <c r="N13" s="905"/>
      <c r="O13" s="919"/>
      <c r="P13" s="915"/>
      <c r="Q13" s="36"/>
      <c r="R13" s="36"/>
      <c r="S13" s="36"/>
      <c r="T13" s="36"/>
      <c r="U13" s="36"/>
      <c r="V13" s="36"/>
      <c r="W13" s="36"/>
      <c r="X13" s="36"/>
      <c r="Y13" s="36"/>
      <c r="Z13" s="36"/>
      <c r="AA13" s="36"/>
      <c r="AB13" s="36"/>
      <c r="AC13" s="16"/>
      <c r="AD13" s="16" t="s">
        <v>266</v>
      </c>
      <c r="AE13" s="16"/>
      <c r="AF13" s="36"/>
      <c r="AG13" s="36"/>
      <c r="AH13" s="36"/>
      <c r="AI13" s="36"/>
      <c r="AJ13" s="36"/>
      <c r="AK13" s="36"/>
      <c r="AL13" s="36"/>
      <c r="AM13" s="3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20"/>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row>
    <row r="14" spans="1:96" s="17" customFormat="1" ht="12" customHeight="1">
      <c r="A14" s="36"/>
      <c r="B14" s="36"/>
      <c r="C14" s="77"/>
      <c r="D14" s="906" t="str">
        <f>IF(M6=0,"","Datos financiación")</f>
        <v/>
      </c>
      <c r="E14" s="907"/>
      <c r="F14" s="908" t="str">
        <f>IF(F11=0,"",IF(F12=0,"Faltan",""))</f>
        <v/>
      </c>
      <c r="G14" s="909"/>
      <c r="H14" s="908" t="str">
        <f>IF(H11=0,"",IF(H12=0,"Faltan",IF(H13=0,"Faltan","")))</f>
        <v/>
      </c>
      <c r="I14" s="908" t="str">
        <f>IF(I11=0,"",IF(I12=0,"Faltan",IF(I13=0,"Faltan","")))</f>
        <v/>
      </c>
      <c r="J14" s="908" t="str">
        <f>IF(J11=0,"",IF(J12=0,"Faltan",IF(J13=0,"Faltan","")))</f>
        <v/>
      </c>
      <c r="K14" s="908" t="str">
        <f>IF(K11=0,"",IF(K12=0,"Faltan",IF(K13=0,"Faltan","")))</f>
        <v/>
      </c>
      <c r="L14" s="908" t="str">
        <f>IF(L11=0,"",IF(L12=0,"Faltan",IF(L13=0,"Faltan","")))</f>
        <v/>
      </c>
      <c r="M14" s="899"/>
      <c r="N14" s="48"/>
      <c r="O14" s="919"/>
      <c r="P14" s="915"/>
      <c r="Q14" s="36"/>
      <c r="R14" s="36"/>
      <c r="S14" s="36"/>
      <c r="T14" s="36"/>
      <c r="U14" s="36"/>
      <c r="V14" s="36"/>
      <c r="W14" s="36"/>
      <c r="X14" s="36"/>
      <c r="Y14" s="36"/>
      <c r="Z14" s="36"/>
      <c r="AA14" s="36"/>
      <c r="AB14" s="36"/>
      <c r="AC14" s="16"/>
      <c r="AD14" s="16"/>
      <c r="AE14" s="16"/>
      <c r="AF14" s="36"/>
      <c r="AG14" s="36"/>
      <c r="AH14" s="36"/>
      <c r="AI14" s="36"/>
      <c r="AJ14" s="36"/>
      <c r="AK14" s="36"/>
      <c r="AL14" s="36"/>
      <c r="AM14" s="3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20"/>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row>
    <row r="15" spans="1:96" s="17" customFormat="1" ht="10.050000000000001" customHeight="1" thickBot="1">
      <c r="A15" s="36"/>
      <c r="B15" s="36"/>
      <c r="C15" s="77"/>
      <c r="D15" s="50"/>
      <c r="E15" s="50"/>
      <c r="F15" s="899"/>
      <c r="G15" s="900"/>
      <c r="H15" s="899"/>
      <c r="I15" s="899"/>
      <c r="J15" s="899"/>
      <c r="K15" s="899"/>
      <c r="L15" s="899"/>
      <c r="M15" s="899"/>
      <c r="N15" s="48"/>
      <c r="O15" s="919"/>
      <c r="P15" s="915"/>
      <c r="Q15" s="36"/>
      <c r="R15" s="36"/>
      <c r="S15" s="36"/>
      <c r="T15" s="36"/>
      <c r="U15" s="36"/>
      <c r="V15" s="36"/>
      <c r="W15" s="36"/>
      <c r="X15" s="36"/>
      <c r="Y15" s="36"/>
      <c r="Z15" s="36"/>
      <c r="AA15" s="36"/>
      <c r="AB15" s="36"/>
      <c r="AC15" s="16"/>
      <c r="AD15" s="16"/>
      <c r="AE15" s="16"/>
      <c r="AF15" s="36"/>
      <c r="AG15" s="36"/>
      <c r="AH15" s="36"/>
      <c r="AI15" s="36"/>
      <c r="AJ15" s="36"/>
      <c r="AK15" s="36"/>
      <c r="AL15" s="36"/>
      <c r="AM15" s="3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20"/>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row>
    <row r="16" spans="1:96" s="17" customFormat="1" ht="15.9" customHeight="1" thickBot="1">
      <c r="A16" s="36"/>
      <c r="B16" s="36"/>
      <c r="C16" s="77"/>
      <c r="D16" s="910" t="s">
        <v>496</v>
      </c>
      <c r="E16" s="50"/>
      <c r="F16" s="893">
        <f>SUM(F10:F11)</f>
        <v>0</v>
      </c>
      <c r="G16" s="894"/>
      <c r="H16" s="895">
        <f>SUM(H10:H11)</f>
        <v>0</v>
      </c>
      <c r="I16" s="896">
        <f>SUM(I10:I11)</f>
        <v>0</v>
      </c>
      <c r="J16" s="896">
        <f>SUM(J10:J11)</f>
        <v>0</v>
      </c>
      <c r="K16" s="896">
        <f>SUM(K10:K11)</f>
        <v>0</v>
      </c>
      <c r="L16" s="897">
        <f>SUM(L10:L11)</f>
        <v>0</v>
      </c>
      <c r="M16" s="898">
        <f>SUM(F16:L16)</f>
        <v>0</v>
      </c>
      <c r="N16" s="48"/>
      <c r="O16" s="919"/>
      <c r="P16" s="915"/>
      <c r="Q16" s="36"/>
      <c r="R16" s="36"/>
      <c r="S16" s="36"/>
      <c r="T16" s="36"/>
      <c r="U16" s="36"/>
      <c r="V16" s="36"/>
      <c r="W16" s="36"/>
      <c r="X16" s="36"/>
      <c r="Y16" s="36"/>
      <c r="Z16" s="36"/>
      <c r="AA16" s="36"/>
      <c r="AB16" s="36"/>
      <c r="AC16" s="16"/>
      <c r="AD16" s="16"/>
      <c r="AE16" s="16"/>
      <c r="AF16" s="36"/>
      <c r="AG16" s="36"/>
      <c r="AH16" s="36"/>
      <c r="AI16" s="36"/>
      <c r="AJ16" s="36"/>
      <c r="AK16" s="36"/>
      <c r="AL16" s="36"/>
      <c r="AM16" s="3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20"/>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row>
    <row r="17" spans="1:13806" s="17" customFormat="1" ht="15.9" customHeight="1">
      <c r="A17" s="36"/>
      <c r="B17" s="36"/>
      <c r="C17" s="77"/>
      <c r="D17" s="86" t="s">
        <v>107</v>
      </c>
      <c r="E17" s="50"/>
      <c r="F17" s="81"/>
      <c r="G17" s="82"/>
      <c r="H17" s="81"/>
      <c r="I17" s="81"/>
      <c r="J17" s="81"/>
      <c r="K17" s="81"/>
      <c r="L17" s="81"/>
      <c r="M17" s="954" t="str">
        <f>IFERROR(SB!$H$27,"")</f>
        <v/>
      </c>
      <c r="N17" s="48"/>
      <c r="O17" s="919"/>
      <c r="P17" s="915"/>
      <c r="Q17" s="36"/>
      <c r="R17" s="36"/>
      <c r="S17" s="36"/>
      <c r="T17" s="36"/>
      <c r="U17" s="36"/>
      <c r="V17" s="36"/>
      <c r="W17" s="36"/>
      <c r="X17" s="36"/>
      <c r="Y17" s="36"/>
      <c r="Z17" s="36"/>
      <c r="AA17" s="36"/>
      <c r="AB17" s="36"/>
      <c r="AC17" s="16"/>
      <c r="AD17" s="16"/>
      <c r="AE17" s="16"/>
      <c r="AF17" s="36"/>
      <c r="AG17" s="36"/>
      <c r="AH17" s="36"/>
      <c r="AI17" s="36"/>
      <c r="AJ17" s="36"/>
      <c r="AK17" s="36"/>
      <c r="AL17" s="36"/>
      <c r="AM17" s="3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20"/>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row>
    <row r="18" spans="1:13806" s="17" customFormat="1" ht="10.050000000000001" customHeight="1">
      <c r="A18" s="36"/>
      <c r="B18" s="36"/>
      <c r="C18" s="77"/>
      <c r="D18" s="21"/>
      <c r="E18" s="50"/>
      <c r="F18" s="178"/>
      <c r="G18" s="179"/>
      <c r="H18" s="178"/>
      <c r="I18" s="178"/>
      <c r="J18" s="178"/>
      <c r="K18" s="178"/>
      <c r="L18" s="21"/>
      <c r="M18" s="48"/>
      <c r="N18" s="48"/>
      <c r="O18" s="919"/>
      <c r="P18" s="915"/>
      <c r="Q18" s="969"/>
      <c r="R18" s="36"/>
      <c r="S18" s="36"/>
      <c r="T18" s="36"/>
      <c r="U18" s="36"/>
      <c r="V18" s="36"/>
      <c r="W18" s="36"/>
      <c r="X18" s="36"/>
      <c r="Y18" s="36"/>
      <c r="Z18" s="36"/>
      <c r="AA18" s="36"/>
      <c r="AB18" s="36"/>
      <c r="AC18" s="16"/>
      <c r="AD18" s="16"/>
      <c r="AE18" s="16"/>
      <c r="AF18" s="36"/>
      <c r="AG18" s="36"/>
      <c r="AH18" s="36"/>
      <c r="AI18" s="36"/>
      <c r="AJ18" s="36"/>
      <c r="AK18" s="36"/>
      <c r="AL18" s="36"/>
      <c r="AM18" s="3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20"/>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row>
    <row r="19" spans="1:13806" s="17" customFormat="1" ht="19.2">
      <c r="A19" s="36"/>
      <c r="B19" s="36"/>
      <c r="C19" s="77"/>
      <c r="D19" s="922" t="s">
        <v>65</v>
      </c>
      <c r="E19" s="50"/>
      <c r="F19" s="83"/>
      <c r="G19" s="83"/>
      <c r="H19" s="83"/>
      <c r="I19" s="83"/>
      <c r="J19" s="83"/>
      <c r="K19" s="83"/>
      <c r="L19" s="83"/>
      <c r="M19" s="911">
        <f>IF(M16=0,0,(F10+H10+I10+J10+K10+L10)/M16)</f>
        <v>0</v>
      </c>
      <c r="N19" s="48"/>
      <c r="O19" s="919"/>
      <c r="P19" s="915"/>
      <c r="Q19" s="36"/>
      <c r="R19" s="36"/>
      <c r="S19" s="36"/>
      <c r="T19" s="36"/>
      <c r="U19" s="36"/>
      <c r="V19" s="36"/>
      <c r="W19" s="36"/>
      <c r="X19" s="36"/>
      <c r="Y19" s="36"/>
      <c r="Z19" s="36"/>
      <c r="AA19" s="36"/>
      <c r="AB19" s="36"/>
      <c r="AC19" s="16"/>
      <c r="AD19" s="16"/>
      <c r="AE19" s="16"/>
      <c r="AF19" s="36"/>
      <c r="AG19" s="36"/>
      <c r="AH19" s="36"/>
      <c r="AI19" s="36"/>
      <c r="AJ19" s="36"/>
      <c r="AK19" s="36"/>
      <c r="AL19" s="36"/>
      <c r="AM19" s="3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20"/>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row>
    <row r="20" spans="1:13806" s="17" customFormat="1" ht="19.2">
      <c r="A20" s="36"/>
      <c r="B20" s="36"/>
      <c r="C20" s="77"/>
      <c r="D20" s="923" t="s">
        <v>118</v>
      </c>
      <c r="E20" s="50"/>
      <c r="F20" s="83"/>
      <c r="G20" s="83"/>
      <c r="H20" s="83"/>
      <c r="I20" s="83"/>
      <c r="J20" s="83"/>
      <c r="K20" s="83"/>
      <c r="L20" s="83"/>
      <c r="M20" s="912">
        <f>IF(M16=0,0,M11/M16)</f>
        <v>0</v>
      </c>
      <c r="N20" s="48"/>
      <c r="O20" s="919"/>
      <c r="P20" s="915"/>
      <c r="Q20" s="666"/>
      <c r="R20" s="36"/>
      <c r="S20" s="36"/>
      <c r="T20" s="36"/>
      <c r="U20" s="36"/>
      <c r="V20" s="36"/>
      <c r="W20" s="36"/>
      <c r="X20" s="36"/>
      <c r="Y20" s="36"/>
      <c r="Z20" s="36"/>
      <c r="AA20" s="36"/>
      <c r="AB20" s="36"/>
      <c r="AC20" s="16"/>
      <c r="AD20" s="16"/>
      <c r="AE20" s="16"/>
      <c r="AF20" s="36"/>
      <c r="AG20" s="36"/>
      <c r="AH20" s="36"/>
      <c r="AI20" s="36"/>
      <c r="AJ20" s="36"/>
      <c r="AK20" s="36"/>
      <c r="AL20" s="36"/>
      <c r="AM20" s="3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20"/>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row>
    <row r="21" spans="1:13806" s="17" customFormat="1" ht="14.25" customHeight="1">
      <c r="A21" s="36"/>
      <c r="B21" s="36"/>
      <c r="C21" s="84"/>
      <c r="D21" s="85"/>
      <c r="E21" s="85"/>
      <c r="F21" s="85"/>
      <c r="G21" s="85"/>
      <c r="H21" s="85"/>
      <c r="I21" s="85"/>
      <c r="J21" s="85"/>
      <c r="K21" s="85"/>
      <c r="L21" s="85"/>
      <c r="M21" s="85"/>
      <c r="N21" s="85"/>
      <c r="O21" s="913"/>
      <c r="P21" s="915"/>
      <c r="Q21" s="36"/>
      <c r="R21" s="36"/>
      <c r="S21" s="36"/>
      <c r="T21" s="36"/>
      <c r="U21" s="36"/>
      <c r="V21" s="36"/>
      <c r="W21" s="36"/>
      <c r="X21" s="36"/>
      <c r="Y21" s="36"/>
      <c r="Z21" s="36"/>
      <c r="AA21" s="36"/>
      <c r="AB21" s="36"/>
      <c r="AC21" s="16"/>
      <c r="AD21" s="16"/>
      <c r="AE21" s="16"/>
      <c r="AF21" s="36"/>
      <c r="AG21" s="36"/>
      <c r="AH21" s="36"/>
      <c r="AI21" s="36"/>
      <c r="AJ21" s="36"/>
      <c r="AK21" s="36"/>
      <c r="AL21" s="36"/>
      <c r="AM21" s="3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20"/>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6"/>
      <c r="DE21" s="36"/>
      <c r="DF21" s="36"/>
      <c r="DG21" s="36"/>
      <c r="DH21" s="36"/>
      <c r="DI21" s="36"/>
      <c r="DJ21" s="36"/>
      <c r="DK21" s="36"/>
      <c r="DL21" s="36"/>
      <c r="DM21" s="36"/>
      <c r="DN21" s="36"/>
      <c r="DO21" s="36"/>
      <c r="DP21" s="36"/>
      <c r="DQ21" s="36"/>
      <c r="DR21" s="36"/>
      <c r="DS21" s="36"/>
      <c r="DT21" s="36"/>
      <c r="DU21" s="36"/>
      <c r="DV21" s="36"/>
      <c r="DW21" s="36"/>
      <c r="DX21" s="36"/>
      <c r="DY21" s="36"/>
      <c r="DZ21" s="36"/>
      <c r="EA21" s="36"/>
      <c r="EB21" s="36"/>
      <c r="EC21" s="36"/>
      <c r="ED21" s="36"/>
      <c r="EE21" s="36"/>
      <c r="EF21" s="36"/>
      <c r="EG21" s="36"/>
      <c r="EH21" s="36"/>
      <c r="EI21" s="36"/>
      <c r="EJ21" s="36"/>
      <c r="EK21" s="36"/>
      <c r="EL21" s="36"/>
      <c r="EM21" s="36"/>
      <c r="EN21" s="36"/>
      <c r="EO21" s="36"/>
      <c r="EP21" s="36"/>
      <c r="EQ21" s="36"/>
      <c r="ER21" s="36"/>
      <c r="ES21" s="36"/>
      <c r="ET21" s="36"/>
      <c r="EU21" s="36"/>
      <c r="EV21" s="36"/>
      <c r="EW21" s="36"/>
      <c r="EX21" s="36"/>
      <c r="EY21" s="36"/>
      <c r="EZ21" s="36"/>
      <c r="FA21" s="36"/>
      <c r="FB21" s="36"/>
      <c r="FC21" s="36"/>
      <c r="FD21" s="36"/>
      <c r="FE21" s="36"/>
      <c r="FF21" s="36"/>
      <c r="FG21" s="36"/>
      <c r="FH21" s="36"/>
      <c r="FI21" s="36"/>
      <c r="FJ21" s="36"/>
      <c r="FK21" s="36"/>
      <c r="FL21" s="36"/>
      <c r="FM21" s="36"/>
      <c r="FN21" s="36"/>
      <c r="FO21" s="36"/>
      <c r="FP21" s="36"/>
      <c r="FQ21" s="36"/>
      <c r="FR21" s="36"/>
      <c r="FS21" s="36"/>
      <c r="FT21" s="36"/>
      <c r="FU21" s="36"/>
      <c r="FV21" s="36"/>
      <c r="FW21" s="36"/>
      <c r="FX21" s="36"/>
      <c r="FY21" s="36"/>
      <c r="FZ21" s="36"/>
      <c r="GA21" s="36"/>
      <c r="GB21" s="36"/>
      <c r="GC21" s="36"/>
      <c r="GD21" s="36"/>
      <c r="GE21" s="36"/>
      <c r="GF21" s="36"/>
      <c r="GG21" s="36"/>
      <c r="GH21" s="36"/>
      <c r="GI21" s="36"/>
      <c r="GJ21" s="36"/>
      <c r="GK21" s="36"/>
      <c r="GL21" s="36"/>
      <c r="GM21" s="36"/>
      <c r="GN21" s="36"/>
      <c r="GO21" s="36"/>
      <c r="GP21" s="36"/>
      <c r="GQ21" s="36"/>
      <c r="GR21" s="36"/>
      <c r="GS21" s="36"/>
      <c r="GT21" s="36"/>
      <c r="GU21" s="36"/>
      <c r="GV21" s="36"/>
      <c r="GW21" s="36"/>
      <c r="GX21" s="36"/>
      <c r="GY21" s="36"/>
      <c r="GZ21" s="36"/>
      <c r="HA21" s="36"/>
      <c r="HB21" s="36"/>
      <c r="HC21" s="36"/>
      <c r="HD21" s="36"/>
      <c r="HE21" s="36"/>
      <c r="HF21" s="36"/>
      <c r="HG21" s="36"/>
      <c r="HH21" s="36"/>
      <c r="HI21" s="36"/>
      <c r="HJ21" s="36"/>
      <c r="HK21" s="36"/>
      <c r="HL21" s="36"/>
      <c r="HM21" s="36"/>
      <c r="HN21" s="36"/>
      <c r="HO21" s="36"/>
      <c r="HP21" s="36"/>
      <c r="HQ21" s="36"/>
      <c r="HR21" s="36"/>
      <c r="HS21" s="36"/>
      <c r="HT21" s="36"/>
      <c r="HU21" s="36"/>
      <c r="HV21" s="36"/>
      <c r="HW21" s="36"/>
      <c r="HX21" s="36"/>
      <c r="HY21" s="36"/>
      <c r="HZ21" s="36"/>
      <c r="IA21" s="36"/>
      <c r="IB21" s="36"/>
      <c r="IC21" s="36"/>
      <c r="ID21" s="36"/>
      <c r="IE21" s="36"/>
      <c r="IF21" s="36"/>
      <c r="IG21" s="36"/>
      <c r="IH21" s="36"/>
      <c r="II21" s="36"/>
      <c r="IJ21" s="36"/>
      <c r="IK21" s="36"/>
      <c r="IL21" s="36"/>
      <c r="IM21" s="36"/>
      <c r="IN21" s="36"/>
      <c r="IO21" s="36"/>
      <c r="IP21" s="36"/>
      <c r="IQ21" s="36"/>
      <c r="IR21" s="36"/>
      <c r="IS21" s="36"/>
      <c r="IT21" s="36"/>
      <c r="IU21" s="36"/>
      <c r="IV21" s="36"/>
      <c r="IW21" s="36"/>
      <c r="IX21" s="36"/>
      <c r="IY21" s="36"/>
      <c r="IZ21" s="36"/>
      <c r="JA21" s="36"/>
      <c r="JB21" s="36"/>
      <c r="JC21" s="36"/>
      <c r="JD21" s="36"/>
      <c r="JE21" s="36"/>
      <c r="JF21" s="36"/>
      <c r="JG21" s="36"/>
      <c r="JH21" s="36"/>
      <c r="JI21" s="36"/>
      <c r="JJ21" s="36"/>
      <c r="JK21" s="36"/>
      <c r="JL21" s="36"/>
      <c r="JM21" s="36"/>
      <c r="JN21" s="36"/>
      <c r="JO21" s="36"/>
      <c r="JP21" s="36"/>
      <c r="JQ21" s="36"/>
      <c r="JR21" s="36"/>
      <c r="JS21" s="36"/>
      <c r="JT21" s="36"/>
      <c r="JU21" s="36"/>
      <c r="JV21" s="36"/>
      <c r="JW21" s="36"/>
      <c r="JX21" s="36"/>
      <c r="JY21" s="36"/>
      <c r="JZ21" s="36"/>
      <c r="KA21" s="36"/>
      <c r="KB21" s="36"/>
      <c r="KC21" s="36"/>
      <c r="KD21" s="36"/>
      <c r="KE21" s="36"/>
      <c r="KF21" s="36"/>
      <c r="KG21" s="36"/>
      <c r="KH21" s="36"/>
      <c r="KI21" s="36"/>
      <c r="KJ21" s="36"/>
      <c r="KK21" s="36"/>
      <c r="KL21" s="36"/>
      <c r="KM21" s="36"/>
      <c r="KN21" s="36"/>
      <c r="KO21" s="36"/>
      <c r="KP21" s="36"/>
      <c r="KQ21" s="36"/>
      <c r="KR21" s="36"/>
      <c r="KS21" s="36"/>
      <c r="KT21" s="36"/>
      <c r="KU21" s="36"/>
      <c r="KV21" s="36"/>
      <c r="KW21" s="36"/>
      <c r="KX21" s="36"/>
      <c r="KY21" s="36"/>
      <c r="KZ21" s="36"/>
      <c r="LA21" s="36"/>
      <c r="LB21" s="36"/>
      <c r="LC21" s="36"/>
      <c r="LD21" s="36"/>
      <c r="LE21" s="36"/>
      <c r="LF21" s="36"/>
      <c r="LG21" s="36"/>
      <c r="LH21" s="36"/>
      <c r="LI21" s="36"/>
      <c r="LJ21" s="36"/>
      <c r="LK21" s="36"/>
      <c r="LL21" s="36"/>
      <c r="LM21" s="36"/>
      <c r="LN21" s="36"/>
      <c r="LO21" s="36"/>
      <c r="LP21" s="36"/>
      <c r="LQ21" s="36"/>
      <c r="LR21" s="36"/>
      <c r="LS21" s="36"/>
      <c r="LT21" s="36"/>
      <c r="LU21" s="36"/>
      <c r="LV21" s="36"/>
      <c r="LW21" s="36"/>
      <c r="LX21" s="36"/>
      <c r="LY21" s="36"/>
      <c r="LZ21" s="36"/>
      <c r="MA21" s="36"/>
      <c r="MB21" s="36"/>
      <c r="MC21" s="36"/>
      <c r="MD21" s="36"/>
      <c r="ME21" s="36"/>
      <c r="MF21" s="36"/>
      <c r="MG21" s="36"/>
      <c r="MH21" s="36"/>
      <c r="MI21" s="36"/>
      <c r="MJ21" s="36"/>
      <c r="MK21" s="36"/>
      <c r="ML21" s="36"/>
      <c r="MM21" s="36"/>
      <c r="MN21" s="36"/>
      <c r="MO21" s="36"/>
      <c r="MP21" s="36"/>
      <c r="MQ21" s="36"/>
      <c r="MR21" s="36"/>
      <c r="MS21" s="36"/>
      <c r="MT21" s="36"/>
      <c r="MU21" s="36"/>
      <c r="MV21" s="36"/>
      <c r="MW21" s="36"/>
      <c r="MX21" s="36"/>
      <c r="MY21" s="36"/>
      <c r="MZ21" s="36"/>
      <c r="NA21" s="36"/>
      <c r="NB21" s="36"/>
      <c r="NC21" s="36"/>
      <c r="ND21" s="36"/>
      <c r="NE21" s="36"/>
      <c r="NF21" s="36"/>
      <c r="NG21" s="36"/>
      <c r="NH21" s="36"/>
      <c r="NI21" s="36"/>
      <c r="NJ21" s="36"/>
      <c r="NK21" s="36"/>
      <c r="NL21" s="36"/>
      <c r="NM21" s="36"/>
      <c r="NN21" s="36"/>
      <c r="NO21" s="36"/>
      <c r="NP21" s="36"/>
      <c r="NQ21" s="36"/>
      <c r="NR21" s="36"/>
      <c r="NS21" s="36"/>
      <c r="NT21" s="36"/>
      <c r="NU21" s="36"/>
      <c r="NV21" s="36"/>
      <c r="NW21" s="36"/>
      <c r="NX21" s="36"/>
      <c r="NY21" s="36"/>
      <c r="NZ21" s="36"/>
      <c r="OA21" s="36"/>
      <c r="OB21" s="36"/>
      <c r="OC21" s="36"/>
      <c r="OD21" s="36"/>
      <c r="OE21" s="36"/>
      <c r="OF21" s="36"/>
      <c r="OG21" s="36"/>
      <c r="OH21" s="36"/>
      <c r="OI21" s="36"/>
      <c r="OJ21" s="36"/>
      <c r="OK21" s="36"/>
      <c r="OL21" s="36"/>
      <c r="OM21" s="36"/>
      <c r="ON21" s="36"/>
      <c r="OO21" s="36"/>
      <c r="OP21" s="36"/>
      <c r="OQ21" s="36"/>
      <c r="OR21" s="36"/>
      <c r="OS21" s="36"/>
      <c r="OT21" s="36"/>
      <c r="OU21" s="36"/>
      <c r="OV21" s="36"/>
      <c r="OW21" s="36"/>
      <c r="OX21" s="36"/>
      <c r="OY21" s="36"/>
      <c r="OZ21" s="36"/>
      <c r="PA21" s="36"/>
      <c r="PB21" s="36"/>
      <c r="PC21" s="36"/>
      <c r="PD21" s="36"/>
      <c r="PE21" s="36"/>
      <c r="PF21" s="36"/>
      <c r="PG21" s="36"/>
      <c r="PH21" s="36"/>
      <c r="PI21" s="36"/>
      <c r="PJ21" s="36"/>
      <c r="PK21" s="36"/>
      <c r="PL21" s="36"/>
      <c r="PM21" s="36"/>
      <c r="PN21" s="36"/>
      <c r="PO21" s="36"/>
      <c r="PP21" s="36"/>
      <c r="PQ21" s="36"/>
      <c r="PR21" s="36"/>
      <c r="PS21" s="36"/>
      <c r="PT21" s="36"/>
      <c r="PU21" s="36"/>
      <c r="PV21" s="36"/>
      <c r="PW21" s="36"/>
      <c r="PX21" s="36"/>
      <c r="PY21" s="36"/>
      <c r="PZ21" s="36"/>
      <c r="QA21" s="36"/>
      <c r="QB21" s="36"/>
      <c r="QC21" s="36"/>
      <c r="QD21" s="36"/>
      <c r="QE21" s="36"/>
      <c r="QF21" s="36"/>
      <c r="QG21" s="36"/>
      <c r="QH21" s="36"/>
      <c r="QI21" s="36"/>
      <c r="QJ21" s="36"/>
      <c r="QK21" s="36"/>
      <c r="QL21" s="36"/>
      <c r="QM21" s="36"/>
      <c r="QN21" s="36"/>
      <c r="QO21" s="36"/>
      <c r="QP21" s="36"/>
      <c r="QQ21" s="36"/>
      <c r="QR21" s="36"/>
      <c r="QS21" s="36"/>
      <c r="QT21" s="36"/>
      <c r="QU21" s="36"/>
      <c r="QV21" s="36"/>
      <c r="QW21" s="36"/>
      <c r="QX21" s="36"/>
      <c r="QY21" s="36"/>
      <c r="QZ21" s="36"/>
      <c r="RA21" s="36"/>
      <c r="RB21" s="36"/>
      <c r="RC21" s="36"/>
      <c r="RD21" s="36"/>
      <c r="RE21" s="36"/>
      <c r="RF21" s="36"/>
      <c r="RG21" s="36"/>
      <c r="RH21" s="36"/>
      <c r="RI21" s="36"/>
      <c r="RJ21" s="36"/>
      <c r="RK21" s="36"/>
      <c r="RL21" s="36"/>
      <c r="RM21" s="36"/>
      <c r="RN21" s="36"/>
      <c r="RO21" s="36"/>
      <c r="RP21" s="36"/>
      <c r="RQ21" s="36"/>
      <c r="RR21" s="36"/>
      <c r="RS21" s="36"/>
      <c r="RT21" s="36"/>
      <c r="RU21" s="36"/>
      <c r="RV21" s="36"/>
      <c r="RW21" s="36"/>
      <c r="RX21" s="36"/>
      <c r="RY21" s="36"/>
      <c r="RZ21" s="36"/>
      <c r="SA21" s="36"/>
      <c r="SB21" s="36"/>
      <c r="SC21" s="36"/>
      <c r="SD21" s="36"/>
      <c r="SE21" s="36"/>
      <c r="SF21" s="36"/>
      <c r="SG21" s="36"/>
      <c r="SH21" s="36"/>
      <c r="SI21" s="36"/>
      <c r="SJ21" s="36"/>
      <c r="SK21" s="36"/>
      <c r="SL21" s="36"/>
      <c r="SM21" s="36"/>
      <c r="SN21" s="36"/>
      <c r="SO21" s="36"/>
      <c r="SP21" s="36"/>
      <c r="SQ21" s="36"/>
      <c r="SR21" s="36"/>
      <c r="SS21" s="36"/>
      <c r="ST21" s="36"/>
      <c r="SU21" s="36"/>
      <c r="SV21" s="36"/>
      <c r="SW21" s="36"/>
      <c r="SX21" s="36"/>
      <c r="SY21" s="36"/>
      <c r="SZ21" s="36"/>
      <c r="TA21" s="36"/>
      <c r="TB21" s="36"/>
      <c r="TC21" s="36"/>
      <c r="TD21" s="36"/>
      <c r="TE21" s="36"/>
      <c r="TF21" s="36"/>
      <c r="TG21" s="36"/>
      <c r="TH21" s="36"/>
      <c r="TI21" s="36"/>
      <c r="TJ21" s="36"/>
      <c r="TK21" s="36"/>
      <c r="TL21" s="36"/>
      <c r="TM21" s="36"/>
      <c r="TN21" s="36"/>
      <c r="TO21" s="36"/>
      <c r="TP21" s="36"/>
      <c r="TQ21" s="36"/>
      <c r="TR21" s="36"/>
      <c r="TS21" s="36"/>
      <c r="TT21" s="36"/>
      <c r="TU21" s="36"/>
      <c r="TV21" s="36"/>
      <c r="TW21" s="36"/>
      <c r="TX21" s="36"/>
      <c r="TY21" s="36"/>
      <c r="TZ21" s="36"/>
      <c r="UA21" s="36"/>
      <c r="UB21" s="36"/>
      <c r="UC21" s="36"/>
      <c r="UD21" s="36"/>
      <c r="UE21" s="36"/>
      <c r="UF21" s="36"/>
      <c r="UG21" s="36"/>
      <c r="UH21" s="36"/>
      <c r="UI21" s="36"/>
      <c r="UJ21" s="36"/>
      <c r="UK21" s="36"/>
      <c r="UL21" s="36"/>
      <c r="UM21" s="36"/>
      <c r="UN21" s="36"/>
      <c r="UO21" s="36"/>
      <c r="UP21" s="36"/>
      <c r="UQ21" s="36"/>
      <c r="UR21" s="36"/>
      <c r="US21" s="36"/>
      <c r="UT21" s="36"/>
      <c r="UU21" s="36"/>
      <c r="UV21" s="36"/>
      <c r="UW21" s="36"/>
      <c r="UX21" s="36"/>
      <c r="UY21" s="36"/>
      <c r="UZ21" s="36"/>
      <c r="VA21" s="36"/>
      <c r="VB21" s="36"/>
      <c r="VC21" s="36"/>
      <c r="VD21" s="36"/>
      <c r="VE21" s="36"/>
      <c r="VF21" s="36"/>
      <c r="VG21" s="36"/>
      <c r="VH21" s="36"/>
      <c r="VI21" s="36"/>
      <c r="VJ21" s="36"/>
      <c r="VK21" s="36"/>
      <c r="VL21" s="36"/>
      <c r="VM21" s="36"/>
      <c r="VN21" s="36"/>
      <c r="VO21" s="36"/>
      <c r="VP21" s="36"/>
      <c r="VQ21" s="36"/>
      <c r="VR21" s="36"/>
      <c r="VS21" s="36"/>
      <c r="VT21" s="36"/>
      <c r="VU21" s="36"/>
      <c r="VV21" s="36"/>
      <c r="VW21" s="36"/>
      <c r="VX21" s="36"/>
      <c r="VY21" s="36"/>
      <c r="VZ21" s="36"/>
      <c r="WA21" s="36"/>
      <c r="WB21" s="36"/>
      <c r="WC21" s="36"/>
      <c r="WD21" s="36"/>
      <c r="WE21" s="36"/>
      <c r="WF21" s="36"/>
      <c r="WG21" s="36"/>
      <c r="WH21" s="36"/>
      <c r="WI21" s="36"/>
      <c r="WJ21" s="36"/>
      <c r="WK21" s="36"/>
      <c r="WL21" s="36"/>
      <c r="WM21" s="36"/>
      <c r="WN21" s="36"/>
      <c r="WO21" s="36"/>
      <c r="WP21" s="36"/>
      <c r="WQ21" s="36"/>
      <c r="WR21" s="36"/>
      <c r="WS21" s="36"/>
      <c r="WT21" s="36"/>
      <c r="WU21" s="36"/>
      <c r="WV21" s="36"/>
      <c r="WW21" s="36"/>
      <c r="WX21" s="36"/>
      <c r="WY21" s="36"/>
      <c r="WZ21" s="36"/>
      <c r="XA21" s="36"/>
      <c r="XB21" s="36"/>
      <c r="XC21" s="36"/>
      <c r="XD21" s="36"/>
      <c r="XE21" s="36"/>
      <c r="XF21" s="36"/>
      <c r="XG21" s="36"/>
      <c r="XH21" s="36"/>
      <c r="XI21" s="36"/>
      <c r="XJ21" s="36"/>
      <c r="XK21" s="36"/>
      <c r="XL21" s="36"/>
      <c r="XM21" s="36"/>
      <c r="XN21" s="36"/>
      <c r="XO21" s="36"/>
      <c r="XP21" s="36"/>
      <c r="XQ21" s="36"/>
      <c r="XR21" s="36"/>
      <c r="XS21" s="36"/>
      <c r="XT21" s="36"/>
      <c r="XU21" s="36"/>
      <c r="XV21" s="36"/>
      <c r="XW21" s="36"/>
      <c r="XX21" s="36"/>
      <c r="XY21" s="36"/>
      <c r="XZ21" s="36"/>
      <c r="YA21" s="36"/>
      <c r="YB21" s="36"/>
      <c r="YC21" s="36"/>
      <c r="YD21" s="36"/>
      <c r="YE21" s="36"/>
      <c r="YF21" s="36"/>
      <c r="YG21" s="36"/>
      <c r="YH21" s="36"/>
      <c r="YI21" s="36"/>
      <c r="YJ21" s="36"/>
      <c r="YK21" s="36"/>
      <c r="YL21" s="36"/>
      <c r="YM21" s="36"/>
      <c r="YN21" s="36"/>
      <c r="YO21" s="36"/>
      <c r="YP21" s="36"/>
      <c r="YQ21" s="36"/>
      <c r="YR21" s="36"/>
      <c r="YS21" s="36"/>
      <c r="YT21" s="36"/>
      <c r="YU21" s="36"/>
      <c r="YV21" s="36"/>
      <c r="YW21" s="36"/>
      <c r="YX21" s="36"/>
      <c r="YY21" s="36"/>
      <c r="YZ21" s="36"/>
      <c r="ZA21" s="36"/>
      <c r="ZB21" s="36"/>
      <c r="ZC21" s="36"/>
      <c r="ZD21" s="36"/>
      <c r="ZE21" s="36"/>
      <c r="ZF21" s="36"/>
      <c r="ZG21" s="36"/>
      <c r="ZH21" s="36"/>
      <c r="ZI21" s="36"/>
      <c r="ZJ21" s="36"/>
      <c r="ZK21" s="36"/>
      <c r="ZL21" s="36"/>
      <c r="ZM21" s="36"/>
      <c r="ZN21" s="36"/>
      <c r="ZO21" s="36"/>
      <c r="ZP21" s="36"/>
      <c r="ZQ21" s="36"/>
      <c r="ZR21" s="36"/>
      <c r="ZS21" s="36"/>
      <c r="ZT21" s="36"/>
      <c r="ZU21" s="36"/>
      <c r="ZV21" s="36"/>
      <c r="ZW21" s="36"/>
      <c r="ZX21" s="36"/>
      <c r="ZY21" s="36"/>
      <c r="ZZ21" s="36"/>
      <c r="AAA21" s="36"/>
      <c r="AAB21" s="36"/>
      <c r="AAC21" s="36"/>
      <c r="AAD21" s="36"/>
      <c r="AAE21" s="36"/>
      <c r="AAF21" s="36"/>
      <c r="AAG21" s="36"/>
      <c r="AAH21" s="36"/>
      <c r="AAI21" s="36"/>
      <c r="AAJ21" s="36"/>
      <c r="AAK21" s="36"/>
      <c r="AAL21" s="36"/>
      <c r="AAM21" s="36"/>
      <c r="AAN21" s="36"/>
      <c r="AAO21" s="36"/>
      <c r="AAP21" s="36"/>
      <c r="AAQ21" s="36"/>
      <c r="AAR21" s="36"/>
      <c r="AAS21" s="36"/>
      <c r="AAT21" s="36"/>
      <c r="AAU21" s="36"/>
      <c r="AAV21" s="36"/>
      <c r="AAW21" s="36"/>
      <c r="AAX21" s="36"/>
      <c r="AAY21" s="36"/>
      <c r="AAZ21" s="36"/>
      <c r="ABA21" s="36"/>
      <c r="ABB21" s="36"/>
      <c r="ABC21" s="36"/>
      <c r="ABD21" s="36"/>
      <c r="ABE21" s="36"/>
      <c r="ABF21" s="36"/>
      <c r="ABG21" s="36"/>
      <c r="ABH21" s="36"/>
      <c r="ABI21" s="36"/>
      <c r="ABJ21" s="36"/>
      <c r="ABK21" s="36"/>
      <c r="ABL21" s="36"/>
      <c r="ABM21" s="36"/>
      <c r="ABN21" s="36"/>
      <c r="ABO21" s="36"/>
      <c r="ABP21" s="36"/>
      <c r="ABQ21" s="36"/>
      <c r="ABR21" s="36"/>
      <c r="ABS21" s="36"/>
      <c r="ABT21" s="36"/>
      <c r="ABU21" s="36"/>
      <c r="ABV21" s="36"/>
      <c r="ABW21" s="36"/>
      <c r="ABX21" s="36"/>
      <c r="ABY21" s="36"/>
      <c r="ABZ21" s="36"/>
      <c r="ACA21" s="36"/>
      <c r="ACB21" s="36"/>
      <c r="ACC21" s="36"/>
      <c r="ACD21" s="36"/>
      <c r="ACE21" s="36"/>
      <c r="ACF21" s="36"/>
      <c r="ACG21" s="36"/>
      <c r="ACH21" s="36"/>
      <c r="ACI21" s="36"/>
      <c r="ACJ21" s="36"/>
      <c r="ACK21" s="36"/>
      <c r="ACL21" s="36"/>
      <c r="ACM21" s="36"/>
      <c r="ACN21" s="36"/>
      <c r="ACO21" s="36"/>
      <c r="ACP21" s="36"/>
      <c r="ACQ21" s="36"/>
      <c r="ACR21" s="36"/>
      <c r="ACS21" s="36"/>
      <c r="ACT21" s="36"/>
      <c r="ACU21" s="36"/>
      <c r="ACV21" s="36"/>
      <c r="ACW21" s="36"/>
      <c r="ACX21" s="36"/>
      <c r="ACY21" s="36"/>
      <c r="ACZ21" s="36"/>
      <c r="ADA21" s="36"/>
      <c r="ADB21" s="36"/>
      <c r="ADC21" s="36"/>
      <c r="ADD21" s="36"/>
      <c r="ADE21" s="36"/>
      <c r="ADF21" s="36"/>
      <c r="ADG21" s="36"/>
      <c r="ADH21" s="36"/>
      <c r="ADI21" s="36"/>
      <c r="ADJ21" s="36"/>
      <c r="ADK21" s="36"/>
      <c r="ADL21" s="36"/>
      <c r="ADM21" s="36"/>
      <c r="ADN21" s="36"/>
      <c r="ADO21" s="36"/>
      <c r="ADP21" s="36"/>
      <c r="ADQ21" s="36"/>
      <c r="ADR21" s="36"/>
      <c r="ADS21" s="36"/>
      <c r="ADT21" s="36"/>
      <c r="ADU21" s="36"/>
      <c r="ADV21" s="36"/>
      <c r="ADW21" s="36"/>
      <c r="ADX21" s="36"/>
      <c r="ADY21" s="36"/>
      <c r="ADZ21" s="36"/>
      <c r="AEA21" s="36"/>
      <c r="AEB21" s="36"/>
      <c r="AEC21" s="36"/>
      <c r="AED21" s="36"/>
      <c r="AEE21" s="36"/>
      <c r="AEF21" s="36"/>
      <c r="AEG21" s="36"/>
      <c r="AEH21" s="36"/>
      <c r="AEI21" s="36"/>
      <c r="AEJ21" s="36"/>
      <c r="AEK21" s="36"/>
      <c r="AEL21" s="36"/>
      <c r="AEM21" s="36"/>
      <c r="AEN21" s="36"/>
      <c r="AEO21" s="36"/>
      <c r="AEP21" s="36"/>
      <c r="AEQ21" s="36"/>
      <c r="AER21" s="36"/>
      <c r="AES21" s="36"/>
      <c r="AET21" s="36"/>
      <c r="AEU21" s="36"/>
      <c r="AEV21" s="36"/>
      <c r="AEW21" s="36"/>
      <c r="AEX21" s="36"/>
      <c r="AEY21" s="36"/>
      <c r="AEZ21" s="36"/>
      <c r="AFA21" s="36"/>
      <c r="AFB21" s="36"/>
      <c r="AFC21" s="36"/>
      <c r="AFD21" s="36"/>
      <c r="AFE21" s="36"/>
      <c r="AFF21" s="36"/>
      <c r="AFG21" s="36"/>
      <c r="AFH21" s="36"/>
      <c r="AFI21" s="36"/>
      <c r="AFJ21" s="36"/>
      <c r="AFK21" s="36"/>
      <c r="AFL21" s="36"/>
      <c r="AFM21" s="36"/>
      <c r="AFN21" s="36"/>
      <c r="AFO21" s="36"/>
      <c r="AFP21" s="36"/>
      <c r="AFQ21" s="36"/>
      <c r="AFR21" s="36"/>
      <c r="AFS21" s="36"/>
      <c r="AFT21" s="36"/>
      <c r="AFU21" s="36"/>
      <c r="AFV21" s="36"/>
      <c r="AFW21" s="36"/>
      <c r="AFX21" s="36"/>
      <c r="AFY21" s="36"/>
      <c r="AFZ21" s="36"/>
      <c r="AGA21" s="36"/>
      <c r="AGB21" s="36"/>
      <c r="AGC21" s="36"/>
      <c r="AGD21" s="36"/>
      <c r="AGE21" s="36"/>
      <c r="AGF21" s="36"/>
      <c r="AGG21" s="36"/>
      <c r="AGH21" s="36"/>
      <c r="AGI21" s="36"/>
      <c r="AGJ21" s="36"/>
      <c r="AGK21" s="36"/>
      <c r="AGL21" s="36"/>
      <c r="AGM21" s="36"/>
      <c r="AGN21" s="36"/>
      <c r="AGO21" s="36"/>
      <c r="AGP21" s="36"/>
      <c r="AGQ21" s="36"/>
      <c r="AGR21" s="36"/>
      <c r="AGS21" s="36"/>
      <c r="AGT21" s="36"/>
      <c r="AGU21" s="36"/>
      <c r="AGV21" s="36"/>
      <c r="AGW21" s="36"/>
      <c r="AGX21" s="36"/>
      <c r="AGY21" s="36"/>
      <c r="AGZ21" s="36"/>
      <c r="AHA21" s="36"/>
      <c r="AHB21" s="36"/>
      <c r="AHC21" s="36"/>
      <c r="AHD21" s="36"/>
      <c r="AHE21" s="36"/>
      <c r="AHF21" s="36"/>
      <c r="AHG21" s="36"/>
      <c r="AHH21" s="36"/>
      <c r="AHI21" s="36"/>
      <c r="AHJ21" s="36"/>
      <c r="AHK21" s="36"/>
      <c r="AHL21" s="36"/>
      <c r="AHM21" s="36"/>
      <c r="AHN21" s="36"/>
      <c r="AHO21" s="36"/>
      <c r="AHP21" s="36"/>
      <c r="AHQ21" s="36"/>
      <c r="AHR21" s="36"/>
      <c r="AHS21" s="36"/>
      <c r="AHT21" s="36"/>
      <c r="AHU21" s="36"/>
      <c r="AHV21" s="36"/>
      <c r="AHW21" s="36"/>
      <c r="AHX21" s="36"/>
      <c r="AHY21" s="36"/>
      <c r="AHZ21" s="36"/>
      <c r="AIA21" s="36"/>
      <c r="AIB21" s="36"/>
      <c r="AIC21" s="36"/>
      <c r="AID21" s="36"/>
      <c r="AIE21" s="36"/>
      <c r="AIF21" s="36"/>
      <c r="AIG21" s="36"/>
      <c r="AIH21" s="36"/>
      <c r="AII21" s="36"/>
      <c r="AIJ21" s="36"/>
      <c r="AIK21" s="36"/>
      <c r="AIL21" s="36"/>
      <c r="AIM21" s="36"/>
      <c r="AIN21" s="36"/>
      <c r="AIO21" s="36"/>
      <c r="AIP21" s="36"/>
      <c r="AIQ21" s="36"/>
      <c r="AIR21" s="36"/>
      <c r="AIS21" s="36"/>
      <c r="AIT21" s="36"/>
      <c r="AIU21" s="36"/>
      <c r="AIV21" s="36"/>
      <c r="AIW21" s="36"/>
      <c r="AIX21" s="36"/>
      <c r="AIY21" s="36"/>
      <c r="AIZ21" s="36"/>
      <c r="AJA21" s="36"/>
      <c r="AJB21" s="36"/>
      <c r="AJC21" s="36"/>
      <c r="AJD21" s="36"/>
      <c r="AJE21" s="36"/>
      <c r="AJF21" s="36"/>
      <c r="AJG21" s="36"/>
      <c r="AJH21" s="36"/>
      <c r="AJI21" s="36"/>
      <c r="AJJ21" s="36"/>
      <c r="AJK21" s="36"/>
      <c r="AJL21" s="36"/>
      <c r="AJM21" s="36"/>
      <c r="AJN21" s="36"/>
      <c r="AJO21" s="36"/>
      <c r="AJP21" s="36"/>
      <c r="AJQ21" s="36"/>
      <c r="AJR21" s="36"/>
      <c r="AJS21" s="36"/>
      <c r="AJT21" s="36"/>
      <c r="AJU21" s="36"/>
      <c r="AJV21" s="36"/>
      <c r="AJW21" s="36"/>
      <c r="AJX21" s="36"/>
      <c r="AJY21" s="36"/>
      <c r="AJZ21" s="36"/>
      <c r="AKA21" s="36"/>
      <c r="AKB21" s="36"/>
      <c r="AKC21" s="36"/>
      <c r="AKD21" s="36"/>
      <c r="AKE21" s="36"/>
      <c r="AKF21" s="36"/>
      <c r="AKG21" s="36"/>
      <c r="AKH21" s="36"/>
      <c r="AKI21" s="36"/>
      <c r="AKJ21" s="36"/>
      <c r="AKK21" s="36"/>
      <c r="AKL21" s="36"/>
      <c r="AKM21" s="36"/>
      <c r="AKN21" s="36"/>
      <c r="AKO21" s="36"/>
      <c r="AKP21" s="36"/>
      <c r="AKQ21" s="36"/>
      <c r="AKR21" s="36"/>
      <c r="AKS21" s="36"/>
      <c r="AKT21" s="36"/>
      <c r="AKU21" s="36"/>
      <c r="AKV21" s="36"/>
      <c r="AKW21" s="36"/>
      <c r="AKX21" s="36"/>
      <c r="AKY21" s="36"/>
      <c r="AKZ21" s="36"/>
      <c r="ALA21" s="36"/>
      <c r="ALB21" s="36"/>
      <c r="ALC21" s="36"/>
      <c r="ALD21" s="36"/>
      <c r="ALE21" s="36"/>
      <c r="ALF21" s="36"/>
      <c r="ALG21" s="36"/>
      <c r="ALH21" s="36"/>
      <c r="ALI21" s="36"/>
      <c r="ALJ21" s="36"/>
      <c r="ALK21" s="36"/>
      <c r="ALL21" s="36"/>
      <c r="ALM21" s="36"/>
      <c r="ALN21" s="36"/>
      <c r="ALO21" s="36"/>
      <c r="ALP21" s="36"/>
      <c r="ALQ21" s="36"/>
      <c r="ALR21" s="36"/>
      <c r="ALS21" s="36"/>
      <c r="ALT21" s="36"/>
      <c r="ALU21" s="36"/>
      <c r="ALV21" s="36"/>
      <c r="ALW21" s="36"/>
      <c r="ALX21" s="36"/>
      <c r="ALY21" s="36"/>
      <c r="ALZ21" s="36"/>
      <c r="AMA21" s="36"/>
      <c r="AMB21" s="36"/>
      <c r="AMC21" s="36"/>
      <c r="AMD21" s="36"/>
      <c r="AME21" s="36"/>
      <c r="AMF21" s="36"/>
      <c r="AMG21" s="36"/>
      <c r="AMH21" s="36"/>
      <c r="AMI21" s="36"/>
      <c r="AMJ21" s="36"/>
      <c r="AMK21" s="36"/>
      <c r="AML21" s="36"/>
      <c r="AMM21" s="36"/>
      <c r="AMN21" s="36"/>
      <c r="AMO21" s="36"/>
      <c r="AMP21" s="36"/>
      <c r="AMQ21" s="36"/>
      <c r="AMR21" s="36"/>
      <c r="AMS21" s="36"/>
      <c r="AMT21" s="36"/>
      <c r="AMU21" s="36"/>
      <c r="AMV21" s="36"/>
      <c r="AMW21" s="36"/>
      <c r="AMX21" s="36"/>
      <c r="AMY21" s="36"/>
      <c r="AMZ21" s="36"/>
      <c r="ANA21" s="36"/>
      <c r="ANB21" s="36"/>
      <c r="ANC21" s="36"/>
      <c r="AND21" s="36"/>
      <c r="ANE21" s="36"/>
      <c r="ANF21" s="36"/>
      <c r="ANG21" s="36"/>
      <c r="ANH21" s="36"/>
      <c r="ANI21" s="36"/>
      <c r="ANJ21" s="36"/>
      <c r="ANK21" s="36"/>
      <c r="ANL21" s="36"/>
      <c r="ANM21" s="36"/>
      <c r="ANN21" s="36"/>
      <c r="ANO21" s="36"/>
      <c r="ANP21" s="36"/>
      <c r="ANQ21" s="36"/>
      <c r="ANR21" s="36"/>
      <c r="ANS21" s="36"/>
      <c r="ANT21" s="36"/>
      <c r="ANU21" s="36"/>
      <c r="ANV21" s="36"/>
      <c r="ANW21" s="36"/>
      <c r="ANX21" s="36"/>
      <c r="ANY21" s="36"/>
      <c r="ANZ21" s="36"/>
      <c r="AOA21" s="36"/>
      <c r="AOB21" s="36"/>
      <c r="AOC21" s="36"/>
      <c r="AOD21" s="36"/>
      <c r="AOE21" s="36"/>
      <c r="AOF21" s="36"/>
      <c r="AOG21" s="36"/>
      <c r="AOH21" s="36"/>
      <c r="AOI21" s="36"/>
      <c r="AOJ21" s="36"/>
      <c r="AOK21" s="36"/>
      <c r="AOL21" s="36"/>
      <c r="AOM21" s="36"/>
      <c r="AON21" s="36"/>
      <c r="AOO21" s="36"/>
      <c r="AOP21" s="36"/>
      <c r="AOQ21" s="36"/>
      <c r="AOR21" s="36"/>
      <c r="AOS21" s="36"/>
      <c r="AOT21" s="36"/>
      <c r="AOU21" s="36"/>
      <c r="AOV21" s="36"/>
      <c r="AOW21" s="36"/>
      <c r="AOX21" s="36"/>
      <c r="AOY21" s="36"/>
      <c r="AOZ21" s="36"/>
      <c r="APA21" s="36"/>
      <c r="APB21" s="36"/>
      <c r="APC21" s="36"/>
      <c r="APD21" s="36"/>
      <c r="APE21" s="36"/>
      <c r="APF21" s="36"/>
      <c r="APG21" s="36"/>
      <c r="APH21" s="36"/>
      <c r="API21" s="36"/>
      <c r="APJ21" s="36"/>
      <c r="APK21" s="36"/>
      <c r="APL21" s="36"/>
      <c r="APM21" s="36"/>
      <c r="APN21" s="36"/>
      <c r="APO21" s="36"/>
      <c r="APP21" s="36"/>
      <c r="APQ21" s="36"/>
      <c r="APR21" s="36"/>
      <c r="APS21" s="36"/>
      <c r="APT21" s="36"/>
      <c r="APU21" s="36"/>
      <c r="APV21" s="36"/>
      <c r="APW21" s="36"/>
      <c r="APX21" s="36"/>
      <c r="APY21" s="36"/>
      <c r="APZ21" s="36"/>
      <c r="AQA21" s="36"/>
      <c r="AQB21" s="36"/>
      <c r="AQC21" s="36"/>
      <c r="AQD21" s="36"/>
      <c r="AQE21" s="36"/>
      <c r="AQF21" s="36"/>
      <c r="AQG21" s="36"/>
      <c r="AQH21" s="36"/>
      <c r="AQI21" s="36"/>
      <c r="AQJ21" s="36"/>
      <c r="AQK21" s="36"/>
      <c r="AQL21" s="36"/>
      <c r="AQM21" s="36"/>
      <c r="AQN21" s="36"/>
      <c r="AQO21" s="36"/>
      <c r="AQP21" s="36"/>
      <c r="AQQ21" s="36"/>
      <c r="AQR21" s="36"/>
      <c r="AQS21" s="36"/>
      <c r="AQT21" s="36"/>
      <c r="AQU21" s="36"/>
      <c r="AQV21" s="36"/>
      <c r="AQW21" s="36"/>
      <c r="AQX21" s="36"/>
      <c r="AQY21" s="36"/>
      <c r="AQZ21" s="36"/>
      <c r="ARA21" s="36"/>
      <c r="ARB21" s="36"/>
      <c r="ARC21" s="36"/>
      <c r="ARD21" s="36"/>
      <c r="ARE21" s="36"/>
      <c r="ARF21" s="36"/>
      <c r="ARG21" s="36"/>
      <c r="ARH21" s="36"/>
      <c r="ARI21" s="36"/>
      <c r="ARJ21" s="36"/>
      <c r="ARK21" s="36"/>
      <c r="ARL21" s="36"/>
      <c r="ARM21" s="36"/>
      <c r="ARN21" s="36"/>
      <c r="ARO21" s="36"/>
      <c r="ARP21" s="36"/>
      <c r="ARQ21" s="36"/>
      <c r="ARR21" s="36"/>
      <c r="ARS21" s="36"/>
      <c r="ART21" s="36"/>
      <c r="ARU21" s="36"/>
      <c r="ARV21" s="36"/>
      <c r="ARW21" s="36"/>
      <c r="ARX21" s="36"/>
      <c r="ARY21" s="36"/>
      <c r="ARZ21" s="36"/>
      <c r="ASA21" s="36"/>
      <c r="ASB21" s="36"/>
      <c r="ASC21" s="36"/>
      <c r="ASD21" s="36"/>
      <c r="ASE21" s="36"/>
      <c r="ASF21" s="36"/>
      <c r="ASG21" s="36"/>
      <c r="ASH21" s="36"/>
      <c r="ASI21" s="36"/>
      <c r="ASJ21" s="36"/>
      <c r="ASK21" s="36"/>
      <c r="ASL21" s="36"/>
      <c r="ASM21" s="36"/>
      <c r="ASN21" s="36"/>
      <c r="ASO21" s="36"/>
      <c r="ASP21" s="36"/>
      <c r="ASQ21" s="36"/>
      <c r="ASR21" s="36"/>
      <c r="ASS21" s="36"/>
      <c r="AST21" s="36"/>
      <c r="ASU21" s="36"/>
      <c r="ASV21" s="36"/>
      <c r="ASW21" s="36"/>
      <c r="ASX21" s="36"/>
      <c r="ASY21" s="36"/>
      <c r="ASZ21" s="36"/>
      <c r="ATA21" s="36"/>
      <c r="ATB21" s="36"/>
      <c r="ATC21" s="36"/>
      <c r="ATD21" s="36"/>
      <c r="ATE21" s="36"/>
      <c r="ATF21" s="36"/>
      <c r="ATG21" s="36"/>
      <c r="ATH21" s="36"/>
      <c r="ATI21" s="36"/>
      <c r="ATJ21" s="36"/>
      <c r="ATK21" s="36"/>
      <c r="ATL21" s="36"/>
      <c r="ATM21" s="36"/>
      <c r="ATN21" s="36"/>
      <c r="ATO21" s="36"/>
      <c r="ATP21" s="36"/>
      <c r="ATQ21" s="36"/>
      <c r="ATR21" s="36"/>
      <c r="ATS21" s="36"/>
      <c r="ATT21" s="36"/>
      <c r="ATU21" s="36"/>
      <c r="ATV21" s="36"/>
      <c r="ATW21" s="36"/>
      <c r="ATX21" s="36"/>
      <c r="ATY21" s="36"/>
      <c r="ATZ21" s="36"/>
      <c r="AUA21" s="36"/>
      <c r="AUB21" s="36"/>
      <c r="AUC21" s="36"/>
      <c r="AUD21" s="36"/>
      <c r="AUE21" s="36"/>
      <c r="AUF21" s="36"/>
      <c r="AUG21" s="36"/>
      <c r="AUH21" s="36"/>
      <c r="AUI21" s="36"/>
      <c r="AUJ21" s="36"/>
      <c r="AUK21" s="36"/>
      <c r="AUL21" s="36"/>
      <c r="AUM21" s="36"/>
      <c r="AUN21" s="36"/>
      <c r="AUO21" s="36"/>
      <c r="AUP21" s="36"/>
      <c r="AUQ21" s="36"/>
      <c r="AUR21" s="36"/>
      <c r="AUS21" s="36"/>
      <c r="AUT21" s="36"/>
      <c r="AUU21" s="36"/>
      <c r="AUV21" s="36"/>
      <c r="AUW21" s="36"/>
      <c r="AUX21" s="36"/>
      <c r="AUY21" s="36"/>
      <c r="AUZ21" s="36"/>
      <c r="AVA21" s="36"/>
      <c r="AVB21" s="36"/>
      <c r="AVC21" s="36"/>
      <c r="AVD21" s="36"/>
      <c r="AVE21" s="36"/>
      <c r="AVF21" s="36"/>
      <c r="AVG21" s="36"/>
      <c r="AVH21" s="36"/>
      <c r="AVI21" s="36"/>
      <c r="AVJ21" s="36"/>
      <c r="AVK21" s="36"/>
      <c r="AVL21" s="36"/>
      <c r="AVM21" s="36"/>
      <c r="AVN21" s="36"/>
      <c r="AVO21" s="36"/>
      <c r="AVP21" s="36"/>
      <c r="AVQ21" s="36"/>
      <c r="AVR21" s="36"/>
      <c r="AVS21" s="36"/>
      <c r="AVT21" s="36"/>
      <c r="AVU21" s="36"/>
      <c r="AVV21" s="36"/>
      <c r="AVW21" s="36"/>
      <c r="AVX21" s="36"/>
      <c r="AVY21" s="36"/>
      <c r="AVZ21" s="36"/>
      <c r="AWA21" s="36"/>
      <c r="AWB21" s="36"/>
      <c r="AWC21" s="36"/>
      <c r="AWD21" s="36"/>
      <c r="AWE21" s="36"/>
      <c r="AWF21" s="36"/>
      <c r="AWG21" s="36"/>
      <c r="AWH21" s="36"/>
      <c r="AWI21" s="36"/>
      <c r="AWJ21" s="36"/>
      <c r="AWK21" s="36"/>
      <c r="AWL21" s="36"/>
      <c r="AWM21" s="36"/>
      <c r="AWN21" s="36"/>
      <c r="AWO21" s="36"/>
      <c r="AWP21" s="36"/>
      <c r="AWQ21" s="36"/>
      <c r="AWR21" s="36"/>
      <c r="AWS21" s="36"/>
      <c r="AWT21" s="36"/>
      <c r="AWU21" s="36"/>
      <c r="AWV21" s="36"/>
      <c r="AWW21" s="36"/>
      <c r="AWX21" s="36"/>
      <c r="AWY21" s="36"/>
      <c r="AWZ21" s="36"/>
      <c r="AXA21" s="36"/>
      <c r="AXB21" s="36"/>
      <c r="AXC21" s="36"/>
      <c r="AXD21" s="36"/>
      <c r="AXE21" s="36"/>
      <c r="AXF21" s="36"/>
      <c r="AXG21" s="36"/>
      <c r="AXH21" s="36"/>
      <c r="AXI21" s="36"/>
      <c r="AXJ21" s="36"/>
      <c r="AXK21" s="36"/>
      <c r="AXL21" s="36"/>
      <c r="AXM21" s="36"/>
      <c r="AXN21" s="36"/>
      <c r="AXO21" s="36"/>
      <c r="AXP21" s="36"/>
      <c r="AXQ21" s="36"/>
      <c r="AXR21" s="36"/>
      <c r="AXS21" s="36"/>
      <c r="AXT21" s="36"/>
      <c r="AXU21" s="36"/>
      <c r="AXV21" s="36"/>
      <c r="AXW21" s="36"/>
      <c r="AXX21" s="36"/>
      <c r="AXY21" s="36"/>
      <c r="AXZ21" s="36"/>
      <c r="AYA21" s="36"/>
      <c r="AYB21" s="36"/>
      <c r="AYC21" s="36"/>
      <c r="AYD21" s="36"/>
      <c r="AYE21" s="36"/>
      <c r="AYF21" s="36"/>
      <c r="AYG21" s="36"/>
      <c r="AYH21" s="36"/>
      <c r="AYI21" s="36"/>
      <c r="AYJ21" s="36"/>
      <c r="AYK21" s="36"/>
      <c r="AYL21" s="36"/>
      <c r="AYM21" s="36"/>
      <c r="AYN21" s="36"/>
      <c r="AYO21" s="36"/>
      <c r="AYP21" s="36"/>
      <c r="AYQ21" s="36"/>
      <c r="AYR21" s="36"/>
      <c r="AYS21" s="36"/>
      <c r="AYT21" s="36"/>
      <c r="AYU21" s="36"/>
      <c r="AYV21" s="36"/>
      <c r="AYW21" s="36"/>
      <c r="AYX21" s="36"/>
      <c r="AYY21" s="36"/>
      <c r="AYZ21" s="36"/>
      <c r="AZA21" s="36"/>
      <c r="AZB21" s="36"/>
      <c r="AZC21" s="36"/>
      <c r="AZD21" s="36"/>
      <c r="AZE21" s="36"/>
      <c r="AZF21" s="36"/>
      <c r="AZG21" s="36"/>
      <c r="AZH21" s="36"/>
      <c r="AZI21" s="36"/>
      <c r="AZJ21" s="36"/>
      <c r="AZK21" s="36"/>
      <c r="AZL21" s="36"/>
      <c r="AZM21" s="36"/>
      <c r="AZN21" s="36"/>
      <c r="AZO21" s="36"/>
      <c r="AZP21" s="36"/>
      <c r="AZQ21" s="36"/>
      <c r="AZR21" s="36"/>
      <c r="AZS21" s="36"/>
      <c r="AZT21" s="36"/>
      <c r="AZU21" s="36"/>
      <c r="AZV21" s="36"/>
      <c r="AZW21" s="36"/>
      <c r="AZX21" s="36"/>
      <c r="AZY21" s="36"/>
      <c r="AZZ21" s="36"/>
      <c r="BAA21" s="36"/>
      <c r="BAB21" s="36"/>
      <c r="BAC21" s="36"/>
      <c r="BAD21" s="36"/>
      <c r="BAE21" s="36"/>
      <c r="BAF21" s="36"/>
      <c r="BAG21" s="36"/>
      <c r="BAH21" s="36"/>
      <c r="BAI21" s="36"/>
      <c r="BAJ21" s="36"/>
      <c r="BAK21" s="36"/>
      <c r="BAL21" s="36"/>
      <c r="BAM21" s="36"/>
      <c r="BAN21" s="36"/>
      <c r="BAO21" s="36"/>
      <c r="BAP21" s="36"/>
      <c r="BAQ21" s="36"/>
      <c r="BAR21" s="36"/>
      <c r="BAS21" s="36"/>
      <c r="BAT21" s="36"/>
      <c r="BAU21" s="36"/>
      <c r="BAV21" s="36"/>
      <c r="BAW21" s="36"/>
      <c r="BAX21" s="36"/>
      <c r="BAY21" s="36"/>
      <c r="BAZ21" s="36"/>
      <c r="BBA21" s="36"/>
      <c r="BBB21" s="36"/>
      <c r="BBC21" s="36"/>
      <c r="BBD21" s="36"/>
      <c r="BBE21" s="36"/>
      <c r="BBF21" s="36"/>
      <c r="BBG21" s="36"/>
      <c r="BBH21" s="36"/>
      <c r="BBI21" s="36"/>
      <c r="BBJ21" s="36"/>
      <c r="BBK21" s="36"/>
      <c r="BBL21" s="36"/>
      <c r="BBM21" s="36"/>
      <c r="BBN21" s="36"/>
      <c r="BBO21" s="36"/>
      <c r="BBP21" s="36"/>
      <c r="BBQ21" s="36"/>
      <c r="BBR21" s="36"/>
      <c r="BBS21" s="36"/>
      <c r="BBT21" s="36"/>
      <c r="BBU21" s="36"/>
      <c r="BBV21" s="36"/>
      <c r="BBW21" s="36"/>
      <c r="BBX21" s="36"/>
      <c r="BBY21" s="36"/>
      <c r="BBZ21" s="36"/>
      <c r="BCA21" s="36"/>
      <c r="BCB21" s="36"/>
      <c r="BCC21" s="36"/>
      <c r="BCD21" s="36"/>
      <c r="BCE21" s="36"/>
      <c r="BCF21" s="36"/>
      <c r="BCG21" s="36"/>
      <c r="BCH21" s="36"/>
      <c r="BCI21" s="36"/>
      <c r="BCJ21" s="36"/>
      <c r="BCK21" s="36"/>
      <c r="BCL21" s="36"/>
      <c r="BCM21" s="36"/>
      <c r="BCN21" s="36"/>
      <c r="BCO21" s="36"/>
      <c r="BCP21" s="36"/>
      <c r="BCQ21" s="36"/>
      <c r="BCR21" s="36"/>
      <c r="BCS21" s="36"/>
      <c r="BCT21" s="36"/>
      <c r="BCU21" s="36"/>
      <c r="BCV21" s="36"/>
      <c r="BCW21" s="36"/>
      <c r="BCX21" s="36"/>
      <c r="BCY21" s="36"/>
      <c r="BCZ21" s="36"/>
      <c r="BDA21" s="36"/>
      <c r="BDB21" s="36"/>
      <c r="BDC21" s="36"/>
      <c r="BDD21" s="36"/>
      <c r="BDE21" s="36"/>
      <c r="BDF21" s="36"/>
      <c r="BDG21" s="36"/>
      <c r="BDH21" s="36"/>
      <c r="BDI21" s="36"/>
      <c r="BDJ21" s="36"/>
      <c r="BDK21" s="36"/>
      <c r="BDL21" s="36"/>
      <c r="BDM21" s="36"/>
      <c r="BDN21" s="36"/>
      <c r="BDO21" s="36"/>
      <c r="BDP21" s="36"/>
      <c r="BDQ21" s="36"/>
      <c r="BDR21" s="36"/>
      <c r="BDS21" s="36"/>
      <c r="BDT21" s="36"/>
      <c r="BDU21" s="36"/>
      <c r="BDV21" s="36"/>
      <c r="BDW21" s="36"/>
      <c r="BDX21" s="36"/>
      <c r="BDY21" s="36"/>
      <c r="BDZ21" s="36"/>
      <c r="BEA21" s="36"/>
      <c r="BEB21" s="36"/>
      <c r="BEC21" s="36"/>
      <c r="BED21" s="36"/>
      <c r="BEE21" s="36"/>
      <c r="BEF21" s="36"/>
      <c r="BEG21" s="36"/>
      <c r="BEH21" s="36"/>
      <c r="BEI21" s="36"/>
      <c r="BEJ21" s="36"/>
      <c r="BEK21" s="36"/>
      <c r="BEL21" s="36"/>
      <c r="BEM21" s="36"/>
      <c r="BEN21" s="36"/>
      <c r="BEO21" s="36"/>
      <c r="BEP21" s="36"/>
      <c r="BEQ21" s="36"/>
      <c r="BER21" s="36"/>
      <c r="BES21" s="36"/>
      <c r="BET21" s="36"/>
      <c r="BEU21" s="36"/>
      <c r="BEV21" s="36"/>
      <c r="BEW21" s="36"/>
      <c r="BEX21" s="36"/>
      <c r="BEY21" s="36"/>
      <c r="BEZ21" s="36"/>
      <c r="BFA21" s="36"/>
      <c r="BFB21" s="36"/>
      <c r="BFC21" s="36"/>
      <c r="BFD21" s="36"/>
      <c r="BFE21" s="36"/>
      <c r="BFF21" s="36"/>
      <c r="BFG21" s="36"/>
      <c r="BFH21" s="36"/>
      <c r="BFI21" s="36"/>
      <c r="BFJ21" s="36"/>
      <c r="BFK21" s="36"/>
      <c r="BFL21" s="36"/>
      <c r="BFM21" s="36"/>
      <c r="BFN21" s="36"/>
      <c r="BFO21" s="36"/>
      <c r="BFP21" s="36"/>
      <c r="BFQ21" s="36"/>
      <c r="BFR21" s="36"/>
      <c r="BFS21" s="36"/>
      <c r="BFT21" s="36"/>
      <c r="BFU21" s="36"/>
      <c r="BFV21" s="36"/>
      <c r="BFW21" s="36"/>
      <c r="BFX21" s="36"/>
      <c r="BFY21" s="36"/>
      <c r="BFZ21" s="36"/>
      <c r="BGA21" s="36"/>
      <c r="BGB21" s="36"/>
      <c r="BGC21" s="36"/>
      <c r="BGD21" s="36"/>
      <c r="BGE21" s="36"/>
      <c r="BGF21" s="36"/>
      <c r="BGG21" s="36"/>
      <c r="BGH21" s="36"/>
      <c r="BGI21" s="36"/>
      <c r="BGJ21" s="36"/>
      <c r="BGK21" s="36"/>
      <c r="BGL21" s="36"/>
      <c r="BGM21" s="36"/>
      <c r="BGN21" s="36"/>
      <c r="BGO21" s="36"/>
      <c r="BGP21" s="36"/>
      <c r="BGQ21" s="36"/>
      <c r="BGR21" s="36"/>
      <c r="BGS21" s="36"/>
      <c r="BGT21" s="36"/>
      <c r="BGU21" s="36"/>
      <c r="BGV21" s="36"/>
      <c r="BGW21" s="36"/>
      <c r="BGX21" s="36"/>
      <c r="BGY21" s="36"/>
      <c r="BGZ21" s="36"/>
      <c r="BHA21" s="36"/>
      <c r="BHB21" s="36"/>
      <c r="BHC21" s="36"/>
      <c r="BHD21" s="36"/>
      <c r="BHE21" s="36"/>
      <c r="BHF21" s="36"/>
      <c r="BHG21" s="36"/>
      <c r="BHH21" s="36"/>
      <c r="BHI21" s="36"/>
      <c r="BHJ21" s="36"/>
      <c r="BHK21" s="36"/>
      <c r="BHL21" s="36"/>
      <c r="BHM21" s="36"/>
      <c r="BHN21" s="36"/>
      <c r="BHO21" s="36"/>
      <c r="BHP21" s="36"/>
      <c r="BHQ21" s="36"/>
      <c r="BHR21" s="36"/>
      <c r="BHS21" s="36"/>
      <c r="BHT21" s="36"/>
      <c r="BHU21" s="36"/>
      <c r="BHV21" s="36"/>
      <c r="BHW21" s="36"/>
      <c r="BHX21" s="36"/>
      <c r="BHY21" s="36"/>
      <c r="BHZ21" s="36"/>
      <c r="BIA21" s="36"/>
      <c r="BIB21" s="36"/>
      <c r="BIC21" s="36"/>
      <c r="BID21" s="36"/>
      <c r="BIE21" s="36"/>
      <c r="BIF21" s="36"/>
      <c r="BIG21" s="36"/>
      <c r="BIH21" s="36"/>
      <c r="BII21" s="36"/>
      <c r="BIJ21" s="36"/>
      <c r="BIK21" s="36"/>
      <c r="BIL21" s="36"/>
      <c r="BIM21" s="36"/>
      <c r="BIN21" s="36"/>
      <c r="BIO21" s="36"/>
      <c r="BIP21" s="36"/>
      <c r="BIQ21" s="36"/>
      <c r="BIR21" s="36"/>
      <c r="BIS21" s="36"/>
      <c r="BIT21" s="36"/>
      <c r="BIU21" s="36"/>
      <c r="BIV21" s="36"/>
      <c r="BIW21" s="36"/>
      <c r="BIX21" s="36"/>
      <c r="BIY21" s="36"/>
      <c r="BIZ21" s="36"/>
      <c r="BJA21" s="36"/>
      <c r="BJB21" s="36"/>
      <c r="BJC21" s="36"/>
      <c r="BJD21" s="36"/>
      <c r="BJE21" s="36"/>
      <c r="BJF21" s="36"/>
      <c r="BJG21" s="36"/>
      <c r="BJH21" s="36"/>
      <c r="BJI21" s="36"/>
      <c r="BJJ21" s="36"/>
      <c r="BJK21" s="36"/>
      <c r="BJL21" s="36"/>
      <c r="BJM21" s="36"/>
      <c r="BJN21" s="36"/>
      <c r="BJO21" s="36"/>
      <c r="BJP21" s="36"/>
      <c r="BJQ21" s="36"/>
      <c r="BJR21" s="36"/>
      <c r="BJS21" s="36"/>
      <c r="BJT21" s="36"/>
      <c r="BJU21" s="36"/>
      <c r="BJV21" s="36"/>
      <c r="BJW21" s="36"/>
      <c r="BJX21" s="36"/>
      <c r="BJY21" s="36"/>
      <c r="BJZ21" s="36"/>
      <c r="BKA21" s="36"/>
      <c r="BKB21" s="36"/>
      <c r="BKC21" s="36"/>
      <c r="BKD21" s="36"/>
      <c r="BKE21" s="36"/>
      <c r="BKF21" s="36"/>
      <c r="BKG21" s="36"/>
      <c r="BKH21" s="36"/>
      <c r="BKI21" s="36"/>
      <c r="BKJ21" s="36"/>
      <c r="BKK21" s="36"/>
      <c r="BKL21" s="36"/>
      <c r="BKM21" s="36"/>
      <c r="BKN21" s="36"/>
      <c r="BKO21" s="36"/>
      <c r="BKP21" s="36"/>
      <c r="BKQ21" s="36"/>
      <c r="BKR21" s="36"/>
      <c r="BKS21" s="36"/>
      <c r="BKT21" s="36"/>
      <c r="BKU21" s="36"/>
      <c r="BKV21" s="36"/>
      <c r="BKW21" s="36"/>
      <c r="BKX21" s="36"/>
      <c r="BKY21" s="36"/>
      <c r="BKZ21" s="36"/>
      <c r="BLA21" s="36"/>
      <c r="BLB21" s="36"/>
      <c r="BLC21" s="36"/>
      <c r="BLD21" s="36"/>
      <c r="BLE21" s="36"/>
      <c r="BLF21" s="36"/>
      <c r="BLG21" s="36"/>
      <c r="BLH21" s="36"/>
      <c r="BLI21" s="36"/>
      <c r="BLJ21" s="36"/>
      <c r="BLK21" s="36"/>
      <c r="BLL21" s="36"/>
      <c r="BLM21" s="36"/>
      <c r="BLN21" s="36"/>
      <c r="BLO21" s="36"/>
      <c r="BLP21" s="36"/>
      <c r="BLQ21" s="36"/>
      <c r="BLR21" s="36"/>
      <c r="BLS21" s="36"/>
      <c r="BLT21" s="36"/>
      <c r="BLU21" s="36"/>
      <c r="BLV21" s="36"/>
      <c r="BLW21" s="36"/>
      <c r="BLX21" s="36"/>
      <c r="BLY21" s="36"/>
      <c r="BLZ21" s="36"/>
      <c r="BMA21" s="36"/>
      <c r="BMB21" s="36"/>
      <c r="BMC21" s="36"/>
      <c r="BMD21" s="36"/>
      <c r="BME21" s="36"/>
      <c r="BMF21" s="36"/>
      <c r="BMG21" s="36"/>
      <c r="BMH21" s="36"/>
      <c r="BMI21" s="36"/>
      <c r="BMJ21" s="36"/>
      <c r="BMK21" s="36"/>
      <c r="BML21" s="36"/>
      <c r="BMM21" s="36"/>
      <c r="BMN21" s="36"/>
      <c r="BMO21" s="36"/>
      <c r="BMP21" s="36"/>
      <c r="BMQ21" s="36"/>
      <c r="BMR21" s="36"/>
      <c r="BMS21" s="36"/>
      <c r="BMT21" s="36"/>
      <c r="BMU21" s="36"/>
      <c r="BMV21" s="36"/>
      <c r="BMW21" s="36"/>
      <c r="BMX21" s="36"/>
      <c r="BMY21" s="36"/>
      <c r="BMZ21" s="36"/>
      <c r="BNA21" s="36"/>
      <c r="BNB21" s="36"/>
      <c r="BNC21" s="36"/>
      <c r="BND21" s="36"/>
      <c r="BNE21" s="36"/>
      <c r="BNF21" s="36"/>
      <c r="BNG21" s="36"/>
      <c r="BNH21" s="36"/>
      <c r="BNI21" s="36"/>
      <c r="BNJ21" s="36"/>
      <c r="BNK21" s="36"/>
      <c r="BNL21" s="36"/>
      <c r="BNM21" s="36"/>
      <c r="BNN21" s="36"/>
      <c r="BNO21" s="36"/>
      <c r="BNP21" s="36"/>
      <c r="BNQ21" s="36"/>
      <c r="BNR21" s="36"/>
      <c r="BNS21" s="36"/>
      <c r="BNT21" s="36"/>
      <c r="BNU21" s="36"/>
      <c r="BNV21" s="36"/>
      <c r="BNW21" s="36"/>
      <c r="BNX21" s="36"/>
      <c r="BNY21" s="36"/>
      <c r="BNZ21" s="36"/>
      <c r="BOA21" s="36"/>
      <c r="BOB21" s="36"/>
      <c r="BOC21" s="36"/>
      <c r="BOD21" s="36"/>
      <c r="BOE21" s="36"/>
      <c r="BOF21" s="36"/>
      <c r="BOG21" s="36"/>
      <c r="BOH21" s="36"/>
      <c r="BOI21" s="36"/>
      <c r="BOJ21" s="36"/>
      <c r="BOK21" s="36"/>
      <c r="BOL21" s="36"/>
      <c r="BOM21" s="36"/>
      <c r="BON21" s="36"/>
      <c r="BOO21" s="36"/>
      <c r="BOP21" s="36"/>
      <c r="BOQ21" s="36"/>
      <c r="BOR21" s="36"/>
      <c r="BOS21" s="36"/>
      <c r="BOT21" s="36"/>
      <c r="BOU21" s="36"/>
      <c r="BOV21" s="36"/>
      <c r="BOW21" s="36"/>
      <c r="BOX21" s="36"/>
      <c r="BOY21" s="36"/>
      <c r="BOZ21" s="36"/>
      <c r="BPA21" s="36"/>
      <c r="BPB21" s="36"/>
      <c r="BPC21" s="36"/>
      <c r="BPD21" s="36"/>
      <c r="BPE21" s="36"/>
      <c r="BPF21" s="36"/>
      <c r="BPG21" s="36"/>
      <c r="BPH21" s="36"/>
      <c r="BPI21" s="36"/>
      <c r="BPJ21" s="36"/>
      <c r="BPK21" s="36"/>
      <c r="BPL21" s="36"/>
      <c r="BPM21" s="36"/>
      <c r="BPN21" s="36"/>
      <c r="BPO21" s="36"/>
      <c r="BPP21" s="36"/>
      <c r="BPQ21" s="36"/>
      <c r="BPR21" s="36"/>
      <c r="BPS21" s="36"/>
      <c r="BPT21" s="36"/>
      <c r="BPU21" s="36"/>
      <c r="BPV21" s="36"/>
      <c r="BPW21" s="36"/>
      <c r="BPX21" s="36"/>
      <c r="BPY21" s="36"/>
      <c r="BPZ21" s="36"/>
      <c r="BQA21" s="36"/>
      <c r="BQB21" s="36"/>
      <c r="BQC21" s="36"/>
      <c r="BQD21" s="36"/>
      <c r="BQE21" s="36"/>
      <c r="BQF21" s="36"/>
      <c r="BQG21" s="36"/>
      <c r="BQH21" s="36"/>
      <c r="BQI21" s="36"/>
      <c r="BQJ21" s="36"/>
      <c r="BQK21" s="36"/>
      <c r="BQL21" s="36"/>
      <c r="BQM21" s="36"/>
      <c r="BQN21" s="36"/>
      <c r="BQO21" s="36"/>
      <c r="BQP21" s="36"/>
      <c r="BQQ21" s="36"/>
      <c r="BQR21" s="36"/>
      <c r="BQS21" s="36"/>
      <c r="BQT21" s="36"/>
      <c r="BQU21" s="36"/>
      <c r="BQV21" s="36"/>
      <c r="BQW21" s="36"/>
      <c r="BQX21" s="36"/>
      <c r="BQY21" s="36"/>
      <c r="BQZ21" s="36"/>
      <c r="BRA21" s="36"/>
      <c r="BRB21" s="36"/>
      <c r="BRC21" s="36"/>
      <c r="BRD21" s="36"/>
      <c r="BRE21" s="36"/>
      <c r="BRF21" s="36"/>
      <c r="BRG21" s="36"/>
      <c r="BRH21" s="36"/>
      <c r="BRI21" s="36"/>
      <c r="BRJ21" s="36"/>
      <c r="BRK21" s="36"/>
      <c r="BRL21" s="36"/>
      <c r="BRM21" s="36"/>
      <c r="BRN21" s="36"/>
      <c r="BRO21" s="36"/>
      <c r="BRP21" s="36"/>
      <c r="BRQ21" s="36"/>
      <c r="BRR21" s="36"/>
      <c r="BRS21" s="36"/>
      <c r="BRT21" s="36"/>
      <c r="BRU21" s="36"/>
      <c r="BRV21" s="36"/>
      <c r="BRW21" s="36"/>
      <c r="BRX21" s="36"/>
      <c r="BRY21" s="36"/>
      <c r="BRZ21" s="36"/>
      <c r="BSA21" s="36"/>
      <c r="BSB21" s="36"/>
      <c r="BSC21" s="36"/>
      <c r="BSD21" s="36"/>
      <c r="BSE21" s="36"/>
      <c r="BSF21" s="36"/>
      <c r="BSG21" s="36"/>
      <c r="BSH21" s="36"/>
      <c r="BSI21" s="36"/>
      <c r="BSJ21" s="36"/>
      <c r="BSK21" s="36"/>
      <c r="BSL21" s="36"/>
      <c r="BSM21" s="36"/>
      <c r="BSN21" s="36"/>
      <c r="BSO21" s="36"/>
      <c r="BSP21" s="36"/>
      <c r="BSQ21" s="36"/>
      <c r="BSR21" s="36"/>
      <c r="BSS21" s="36"/>
      <c r="BST21" s="36"/>
      <c r="BSU21" s="36"/>
      <c r="BSV21" s="36"/>
      <c r="BSW21" s="36"/>
      <c r="BSX21" s="36"/>
      <c r="BSY21" s="36"/>
      <c r="BSZ21" s="36"/>
      <c r="BTA21" s="36"/>
      <c r="BTB21" s="36"/>
      <c r="BTC21" s="36"/>
      <c r="BTD21" s="36"/>
      <c r="BTE21" s="36"/>
      <c r="BTF21" s="36"/>
      <c r="BTG21" s="36"/>
      <c r="BTH21" s="36"/>
      <c r="BTI21" s="36"/>
      <c r="BTJ21" s="36"/>
      <c r="BTK21" s="36"/>
      <c r="BTL21" s="36"/>
      <c r="BTM21" s="36"/>
      <c r="BTN21" s="36"/>
      <c r="BTO21" s="36"/>
      <c r="BTP21" s="36"/>
      <c r="BTQ21" s="36"/>
      <c r="BTR21" s="36"/>
      <c r="BTS21" s="36"/>
      <c r="BTT21" s="36"/>
      <c r="BTU21" s="36"/>
      <c r="BTV21" s="36"/>
      <c r="BTW21" s="36"/>
      <c r="BTX21" s="36"/>
      <c r="BTY21" s="36"/>
      <c r="BTZ21" s="36"/>
      <c r="BUA21" s="36"/>
      <c r="BUB21" s="36"/>
      <c r="BUC21" s="36"/>
      <c r="BUD21" s="36"/>
      <c r="BUE21" s="36"/>
      <c r="BUF21" s="36"/>
      <c r="BUG21" s="36"/>
      <c r="BUH21" s="36"/>
      <c r="BUI21" s="36"/>
      <c r="BUJ21" s="36"/>
      <c r="BUK21" s="36"/>
      <c r="BUL21" s="36"/>
      <c r="BUM21" s="36"/>
      <c r="BUN21" s="36"/>
      <c r="BUO21" s="36"/>
      <c r="BUP21" s="36"/>
      <c r="BUQ21" s="36"/>
      <c r="BUR21" s="36"/>
      <c r="BUS21" s="36"/>
      <c r="BUT21" s="36"/>
      <c r="BUU21" s="36"/>
      <c r="BUV21" s="36"/>
      <c r="BUW21" s="36"/>
      <c r="BUX21" s="36"/>
      <c r="BUY21" s="36"/>
      <c r="BUZ21" s="36"/>
      <c r="BVA21" s="36"/>
      <c r="BVB21" s="36"/>
      <c r="BVC21" s="36"/>
      <c r="BVD21" s="36"/>
      <c r="BVE21" s="36"/>
      <c r="BVF21" s="36"/>
      <c r="BVG21" s="36"/>
      <c r="BVH21" s="36"/>
      <c r="BVI21" s="36"/>
      <c r="BVJ21" s="36"/>
      <c r="BVK21" s="36"/>
      <c r="BVL21" s="36"/>
      <c r="BVM21" s="36"/>
      <c r="BVN21" s="36"/>
      <c r="BVO21" s="36"/>
      <c r="BVP21" s="36"/>
      <c r="BVQ21" s="36"/>
      <c r="BVR21" s="36"/>
      <c r="BVS21" s="36"/>
      <c r="BVT21" s="36"/>
      <c r="BVU21" s="36"/>
      <c r="BVV21" s="36"/>
      <c r="BVW21" s="36"/>
      <c r="BVX21" s="36"/>
      <c r="BVY21" s="36"/>
      <c r="BVZ21" s="36"/>
      <c r="BWA21" s="36"/>
      <c r="BWB21" s="36"/>
      <c r="BWC21" s="36"/>
      <c r="BWD21" s="36"/>
      <c r="BWE21" s="36"/>
      <c r="BWF21" s="36"/>
      <c r="BWG21" s="36"/>
      <c r="BWH21" s="36"/>
      <c r="BWI21" s="36"/>
      <c r="BWJ21" s="36"/>
      <c r="BWK21" s="36"/>
      <c r="BWL21" s="36"/>
      <c r="BWM21" s="36"/>
      <c r="BWN21" s="36"/>
      <c r="BWO21" s="36"/>
      <c r="BWP21" s="36"/>
      <c r="BWQ21" s="36"/>
      <c r="BWR21" s="36"/>
      <c r="BWS21" s="36"/>
      <c r="BWT21" s="36"/>
      <c r="BWU21" s="36"/>
      <c r="BWV21" s="36"/>
      <c r="BWW21" s="36"/>
      <c r="BWX21" s="36"/>
      <c r="BWY21" s="36"/>
      <c r="BWZ21" s="36"/>
      <c r="BXA21" s="36"/>
      <c r="BXB21" s="36"/>
      <c r="BXC21" s="36"/>
      <c r="BXD21" s="36"/>
      <c r="BXE21" s="36"/>
      <c r="BXF21" s="36"/>
      <c r="BXG21" s="36"/>
      <c r="BXH21" s="36"/>
      <c r="BXI21" s="36"/>
      <c r="BXJ21" s="36"/>
      <c r="BXK21" s="36"/>
      <c r="BXL21" s="36"/>
      <c r="BXM21" s="36"/>
      <c r="BXN21" s="36"/>
      <c r="BXO21" s="36"/>
      <c r="BXP21" s="36"/>
      <c r="BXQ21" s="36"/>
      <c r="BXR21" s="36"/>
      <c r="BXS21" s="36"/>
      <c r="BXT21" s="36"/>
      <c r="BXU21" s="36"/>
      <c r="BXV21" s="36"/>
      <c r="BXW21" s="36"/>
      <c r="BXX21" s="36"/>
      <c r="BXY21" s="36"/>
      <c r="BXZ21" s="36"/>
      <c r="BYA21" s="36"/>
      <c r="BYB21" s="36"/>
      <c r="BYC21" s="36"/>
      <c r="BYD21" s="36"/>
      <c r="BYE21" s="36"/>
      <c r="BYF21" s="36"/>
      <c r="BYG21" s="36"/>
      <c r="BYH21" s="36"/>
      <c r="BYI21" s="36"/>
      <c r="BYJ21" s="36"/>
      <c r="BYK21" s="36"/>
      <c r="BYL21" s="36"/>
      <c r="BYM21" s="36"/>
      <c r="BYN21" s="36"/>
      <c r="BYO21" s="36"/>
      <c r="BYP21" s="36"/>
      <c r="BYQ21" s="36"/>
      <c r="BYR21" s="36"/>
      <c r="BYS21" s="36"/>
      <c r="BYT21" s="36"/>
      <c r="BYU21" s="36"/>
      <c r="BYV21" s="36"/>
      <c r="BYW21" s="36"/>
      <c r="BYX21" s="36"/>
      <c r="BYY21" s="36"/>
      <c r="BYZ21" s="36"/>
      <c r="BZA21" s="36"/>
      <c r="BZB21" s="36"/>
      <c r="BZC21" s="36"/>
      <c r="BZD21" s="36"/>
      <c r="BZE21" s="36"/>
      <c r="BZF21" s="36"/>
      <c r="BZG21" s="36"/>
      <c r="BZH21" s="36"/>
      <c r="BZI21" s="36"/>
      <c r="BZJ21" s="36"/>
      <c r="BZK21" s="36"/>
      <c r="BZL21" s="36"/>
      <c r="BZM21" s="36"/>
      <c r="BZN21" s="36"/>
      <c r="BZO21" s="36"/>
      <c r="BZP21" s="36"/>
      <c r="BZQ21" s="36"/>
      <c r="BZR21" s="36"/>
      <c r="BZS21" s="36"/>
      <c r="BZT21" s="36"/>
      <c r="BZU21" s="36"/>
      <c r="BZV21" s="36"/>
      <c r="BZW21" s="36"/>
      <c r="BZX21" s="36"/>
      <c r="BZY21" s="36"/>
      <c r="BZZ21" s="36"/>
      <c r="CAA21" s="36"/>
      <c r="CAB21" s="36"/>
      <c r="CAC21" s="36"/>
      <c r="CAD21" s="36"/>
      <c r="CAE21" s="36"/>
      <c r="CAF21" s="36"/>
      <c r="CAG21" s="36"/>
      <c r="CAH21" s="36"/>
      <c r="CAI21" s="36"/>
      <c r="CAJ21" s="36"/>
      <c r="CAK21" s="36"/>
      <c r="CAL21" s="36"/>
      <c r="CAM21" s="36"/>
      <c r="CAN21" s="36"/>
      <c r="CAO21" s="36"/>
      <c r="CAP21" s="36"/>
      <c r="CAQ21" s="36"/>
      <c r="CAR21" s="36"/>
      <c r="CAS21" s="36"/>
      <c r="CAT21" s="36"/>
      <c r="CAU21" s="36"/>
      <c r="CAV21" s="36"/>
      <c r="CAW21" s="36"/>
      <c r="CAX21" s="36"/>
      <c r="CAY21" s="36"/>
      <c r="CAZ21" s="36"/>
      <c r="CBA21" s="36"/>
      <c r="CBB21" s="36"/>
      <c r="CBC21" s="36"/>
      <c r="CBD21" s="36"/>
      <c r="CBE21" s="36"/>
      <c r="CBF21" s="36"/>
      <c r="CBG21" s="36"/>
      <c r="CBH21" s="36"/>
      <c r="CBI21" s="36"/>
      <c r="CBJ21" s="36"/>
      <c r="CBK21" s="36"/>
      <c r="CBL21" s="36"/>
      <c r="CBM21" s="36"/>
      <c r="CBN21" s="36"/>
      <c r="CBO21" s="36"/>
      <c r="CBP21" s="36"/>
      <c r="CBQ21" s="36"/>
      <c r="CBR21" s="36"/>
      <c r="CBS21" s="36"/>
      <c r="CBT21" s="36"/>
      <c r="CBU21" s="36"/>
      <c r="CBV21" s="36"/>
      <c r="CBW21" s="36"/>
      <c r="CBX21" s="36"/>
      <c r="CBY21" s="36"/>
      <c r="CBZ21" s="36"/>
      <c r="CCA21" s="36"/>
      <c r="CCB21" s="36"/>
      <c r="CCC21" s="36"/>
      <c r="CCD21" s="36"/>
      <c r="CCE21" s="36"/>
      <c r="CCF21" s="36"/>
      <c r="CCG21" s="36"/>
      <c r="CCH21" s="36"/>
      <c r="CCI21" s="36"/>
      <c r="CCJ21" s="36"/>
      <c r="CCK21" s="36"/>
      <c r="CCL21" s="36"/>
      <c r="CCM21" s="36"/>
      <c r="CCN21" s="36"/>
      <c r="CCO21" s="36"/>
      <c r="CCP21" s="36"/>
      <c r="CCQ21" s="36"/>
      <c r="CCR21" s="36"/>
      <c r="CCS21" s="36"/>
      <c r="CCT21" s="36"/>
      <c r="CCU21" s="36"/>
      <c r="CCV21" s="36"/>
      <c r="CCW21" s="36"/>
      <c r="CCX21" s="36"/>
      <c r="CCY21" s="36"/>
      <c r="CCZ21" s="36"/>
      <c r="CDA21" s="36"/>
      <c r="CDB21" s="36"/>
      <c r="CDC21" s="36"/>
      <c r="CDD21" s="36"/>
      <c r="CDE21" s="36"/>
      <c r="CDF21" s="36"/>
      <c r="CDG21" s="36"/>
      <c r="CDH21" s="36"/>
      <c r="CDI21" s="36"/>
      <c r="CDJ21" s="36"/>
      <c r="CDK21" s="36"/>
      <c r="CDL21" s="36"/>
      <c r="CDM21" s="36"/>
      <c r="CDN21" s="36"/>
      <c r="CDO21" s="36"/>
      <c r="CDP21" s="36"/>
      <c r="CDQ21" s="36"/>
      <c r="CDR21" s="36"/>
      <c r="CDS21" s="36"/>
      <c r="CDT21" s="36"/>
      <c r="CDU21" s="36"/>
      <c r="CDV21" s="36"/>
      <c r="CDW21" s="36"/>
      <c r="CDX21" s="36"/>
      <c r="CDY21" s="36"/>
      <c r="CDZ21" s="36"/>
      <c r="CEA21" s="36"/>
      <c r="CEB21" s="36"/>
      <c r="CEC21" s="36"/>
      <c r="CED21" s="36"/>
      <c r="CEE21" s="36"/>
      <c r="CEF21" s="36"/>
      <c r="CEG21" s="36"/>
      <c r="CEH21" s="36"/>
      <c r="CEI21" s="36"/>
      <c r="CEJ21" s="36"/>
      <c r="CEK21" s="36"/>
      <c r="CEL21" s="36"/>
      <c r="CEM21" s="36"/>
      <c r="CEN21" s="36"/>
      <c r="CEO21" s="36"/>
      <c r="CEP21" s="36"/>
      <c r="CEQ21" s="36"/>
      <c r="CER21" s="36"/>
      <c r="CES21" s="36"/>
      <c r="CET21" s="36"/>
      <c r="CEU21" s="36"/>
      <c r="CEV21" s="36"/>
      <c r="CEW21" s="36"/>
      <c r="CEX21" s="36"/>
      <c r="CEY21" s="36"/>
      <c r="CEZ21" s="36"/>
      <c r="CFA21" s="36"/>
      <c r="CFB21" s="36"/>
      <c r="CFC21" s="36"/>
      <c r="CFD21" s="36"/>
      <c r="CFE21" s="36"/>
      <c r="CFF21" s="36"/>
      <c r="CFG21" s="36"/>
      <c r="CFH21" s="36"/>
      <c r="CFI21" s="36"/>
      <c r="CFJ21" s="36"/>
      <c r="CFK21" s="36"/>
      <c r="CFL21" s="36"/>
      <c r="CFM21" s="36"/>
      <c r="CFN21" s="36"/>
      <c r="CFO21" s="36"/>
      <c r="CFP21" s="36"/>
      <c r="CFQ21" s="36"/>
      <c r="CFR21" s="36"/>
      <c r="CFS21" s="36"/>
      <c r="CFT21" s="36"/>
      <c r="CFU21" s="36"/>
      <c r="CFV21" s="36"/>
      <c r="CFW21" s="36"/>
      <c r="CFX21" s="36"/>
      <c r="CFY21" s="36"/>
      <c r="CFZ21" s="36"/>
      <c r="CGA21" s="36"/>
      <c r="CGB21" s="36"/>
      <c r="CGC21" s="36"/>
      <c r="CGD21" s="36"/>
      <c r="CGE21" s="36"/>
      <c r="CGF21" s="36"/>
      <c r="CGG21" s="36"/>
      <c r="CGH21" s="36"/>
      <c r="CGI21" s="36"/>
      <c r="CGJ21" s="36"/>
      <c r="CGK21" s="36"/>
      <c r="CGL21" s="36"/>
      <c r="CGM21" s="36"/>
      <c r="CGN21" s="36"/>
      <c r="CGO21" s="36"/>
      <c r="CGP21" s="36"/>
      <c r="CGQ21" s="36"/>
      <c r="CGR21" s="36"/>
      <c r="CGS21" s="36"/>
      <c r="CGT21" s="36"/>
      <c r="CGU21" s="36"/>
      <c r="CGV21" s="36"/>
      <c r="CGW21" s="36"/>
      <c r="CGX21" s="36"/>
      <c r="CGY21" s="36"/>
      <c r="CGZ21" s="36"/>
      <c r="CHA21" s="36"/>
      <c r="CHB21" s="36"/>
      <c r="CHC21" s="36"/>
      <c r="CHD21" s="36"/>
      <c r="CHE21" s="36"/>
      <c r="CHF21" s="36"/>
      <c r="CHG21" s="36"/>
      <c r="CHH21" s="36"/>
      <c r="CHI21" s="36"/>
      <c r="CHJ21" s="36"/>
      <c r="CHK21" s="36"/>
      <c r="CHL21" s="36"/>
      <c r="CHM21" s="36"/>
      <c r="CHN21" s="36"/>
      <c r="CHO21" s="36"/>
      <c r="CHP21" s="36"/>
      <c r="CHQ21" s="36"/>
      <c r="CHR21" s="36"/>
      <c r="CHS21" s="36"/>
      <c r="CHT21" s="36"/>
      <c r="CHU21" s="36"/>
      <c r="CHV21" s="36"/>
      <c r="CHW21" s="36"/>
      <c r="CHX21" s="36"/>
      <c r="CHY21" s="36"/>
      <c r="CHZ21" s="36"/>
      <c r="CIA21" s="36"/>
      <c r="CIB21" s="36"/>
      <c r="CIC21" s="36"/>
      <c r="CID21" s="36"/>
      <c r="CIE21" s="36"/>
      <c r="CIF21" s="36"/>
      <c r="CIG21" s="36"/>
      <c r="CIH21" s="36"/>
      <c r="CII21" s="36"/>
      <c r="CIJ21" s="36"/>
      <c r="CIK21" s="36"/>
      <c r="CIL21" s="36"/>
      <c r="CIM21" s="36"/>
      <c r="CIN21" s="36"/>
      <c r="CIO21" s="36"/>
      <c r="CIP21" s="36"/>
      <c r="CIQ21" s="36"/>
      <c r="CIR21" s="36"/>
      <c r="CIS21" s="36"/>
      <c r="CIT21" s="36"/>
      <c r="CIU21" s="36"/>
      <c r="CIV21" s="36"/>
      <c r="CIW21" s="36"/>
      <c r="CIX21" s="36"/>
      <c r="CIY21" s="36"/>
      <c r="CIZ21" s="36"/>
      <c r="CJA21" s="36"/>
      <c r="CJB21" s="36"/>
      <c r="CJC21" s="36"/>
      <c r="CJD21" s="36"/>
      <c r="CJE21" s="36"/>
      <c r="CJF21" s="36"/>
      <c r="CJG21" s="36"/>
      <c r="CJH21" s="36"/>
      <c r="CJI21" s="36"/>
      <c r="CJJ21" s="36"/>
      <c r="CJK21" s="36"/>
      <c r="CJL21" s="36"/>
      <c r="CJM21" s="36"/>
      <c r="CJN21" s="36"/>
      <c r="CJO21" s="36"/>
      <c r="CJP21" s="36"/>
      <c r="CJQ21" s="36"/>
      <c r="CJR21" s="36"/>
      <c r="CJS21" s="36"/>
      <c r="CJT21" s="36"/>
      <c r="CJU21" s="36"/>
      <c r="CJV21" s="36"/>
      <c r="CJW21" s="36"/>
      <c r="CJX21" s="36"/>
      <c r="CJY21" s="36"/>
      <c r="CJZ21" s="36"/>
      <c r="CKA21" s="36"/>
      <c r="CKB21" s="36"/>
      <c r="CKC21" s="36"/>
      <c r="CKD21" s="36"/>
      <c r="CKE21" s="36"/>
      <c r="CKF21" s="36"/>
      <c r="CKG21" s="36"/>
      <c r="CKH21" s="36"/>
      <c r="CKI21" s="36"/>
      <c r="CKJ21" s="36"/>
      <c r="CKK21" s="36"/>
      <c r="CKL21" s="36"/>
      <c r="CKM21" s="36"/>
      <c r="CKN21" s="36"/>
      <c r="CKO21" s="36"/>
      <c r="CKP21" s="36"/>
      <c r="CKQ21" s="36"/>
      <c r="CKR21" s="36"/>
      <c r="CKS21" s="36"/>
      <c r="CKT21" s="36"/>
      <c r="CKU21" s="36"/>
      <c r="CKV21" s="36"/>
      <c r="CKW21" s="36"/>
      <c r="CKX21" s="36"/>
      <c r="CKY21" s="36"/>
      <c r="CKZ21" s="36"/>
      <c r="CLA21" s="36"/>
      <c r="CLB21" s="36"/>
      <c r="CLC21" s="36"/>
      <c r="CLD21" s="36"/>
      <c r="CLE21" s="36"/>
      <c r="CLF21" s="36"/>
      <c r="CLG21" s="36"/>
      <c r="CLH21" s="36"/>
      <c r="CLI21" s="36"/>
      <c r="CLJ21" s="36"/>
      <c r="CLK21" s="36"/>
      <c r="CLL21" s="36"/>
      <c r="CLM21" s="36"/>
      <c r="CLN21" s="36"/>
      <c r="CLO21" s="36"/>
      <c r="CLP21" s="36"/>
      <c r="CLQ21" s="36"/>
      <c r="CLR21" s="36"/>
      <c r="CLS21" s="36"/>
      <c r="CLT21" s="36"/>
      <c r="CLU21" s="36"/>
      <c r="CLV21" s="36"/>
      <c r="CLW21" s="36"/>
      <c r="CLX21" s="36"/>
      <c r="CLY21" s="36"/>
      <c r="CLZ21" s="36"/>
      <c r="CMA21" s="36"/>
      <c r="CMB21" s="36"/>
      <c r="CMC21" s="36"/>
      <c r="CMD21" s="36"/>
      <c r="CME21" s="36"/>
      <c r="CMF21" s="36"/>
      <c r="CMG21" s="36"/>
      <c r="CMH21" s="36"/>
      <c r="CMI21" s="36"/>
      <c r="CMJ21" s="36"/>
      <c r="CMK21" s="36"/>
      <c r="CML21" s="36"/>
      <c r="CMM21" s="36"/>
      <c r="CMN21" s="36"/>
      <c r="CMO21" s="36"/>
      <c r="CMP21" s="36"/>
      <c r="CMQ21" s="36"/>
      <c r="CMR21" s="36"/>
      <c r="CMS21" s="36"/>
      <c r="CMT21" s="36"/>
      <c r="CMU21" s="36"/>
      <c r="CMV21" s="36"/>
      <c r="CMW21" s="36"/>
      <c r="CMX21" s="36"/>
      <c r="CMY21" s="36"/>
      <c r="CMZ21" s="36"/>
      <c r="CNA21" s="36"/>
      <c r="CNB21" s="36"/>
      <c r="CNC21" s="36"/>
      <c r="CND21" s="36"/>
      <c r="CNE21" s="36"/>
      <c r="CNF21" s="36"/>
      <c r="CNG21" s="36"/>
      <c r="CNH21" s="36"/>
      <c r="CNI21" s="36"/>
      <c r="CNJ21" s="36"/>
      <c r="CNK21" s="36"/>
      <c r="CNL21" s="36"/>
      <c r="CNM21" s="36"/>
      <c r="CNN21" s="36"/>
      <c r="CNO21" s="36"/>
      <c r="CNP21" s="36"/>
      <c r="CNQ21" s="36"/>
      <c r="CNR21" s="36"/>
      <c r="CNS21" s="36"/>
      <c r="CNT21" s="36"/>
      <c r="CNU21" s="36"/>
      <c r="CNV21" s="36"/>
      <c r="CNW21" s="36"/>
      <c r="CNX21" s="36"/>
      <c r="CNY21" s="36"/>
      <c r="CNZ21" s="36"/>
      <c r="COA21" s="36"/>
      <c r="COB21" s="36"/>
      <c r="COC21" s="36"/>
      <c r="COD21" s="36"/>
      <c r="COE21" s="36"/>
      <c r="COF21" s="36"/>
      <c r="COG21" s="36"/>
      <c r="COH21" s="36"/>
      <c r="COI21" s="36"/>
      <c r="COJ21" s="36"/>
      <c r="COK21" s="36"/>
      <c r="COL21" s="36"/>
      <c r="COM21" s="36"/>
      <c r="CON21" s="36"/>
      <c r="COO21" s="36"/>
      <c r="COP21" s="36"/>
      <c r="COQ21" s="36"/>
      <c r="COR21" s="36"/>
      <c r="COS21" s="36"/>
      <c r="COT21" s="36"/>
      <c r="COU21" s="36"/>
      <c r="COV21" s="36"/>
      <c r="COW21" s="36"/>
      <c r="COX21" s="36"/>
      <c r="COY21" s="36"/>
      <c r="COZ21" s="36"/>
      <c r="CPA21" s="36"/>
      <c r="CPB21" s="36"/>
      <c r="CPC21" s="36"/>
      <c r="CPD21" s="36"/>
      <c r="CPE21" s="36"/>
      <c r="CPF21" s="36"/>
      <c r="CPG21" s="36"/>
      <c r="CPH21" s="36"/>
      <c r="CPI21" s="36"/>
      <c r="CPJ21" s="36"/>
      <c r="CPK21" s="36"/>
      <c r="CPL21" s="36"/>
      <c r="CPM21" s="36"/>
      <c r="CPN21" s="36"/>
      <c r="CPO21" s="36"/>
      <c r="CPP21" s="36"/>
      <c r="CPQ21" s="36"/>
      <c r="CPR21" s="36"/>
      <c r="CPS21" s="36"/>
      <c r="CPT21" s="36"/>
      <c r="CPU21" s="36"/>
      <c r="CPV21" s="36"/>
      <c r="CPW21" s="36"/>
      <c r="CPX21" s="36"/>
      <c r="CPY21" s="36"/>
      <c r="CPZ21" s="36"/>
      <c r="CQA21" s="36"/>
      <c r="CQB21" s="36"/>
      <c r="CQC21" s="36"/>
      <c r="CQD21" s="36"/>
      <c r="CQE21" s="36"/>
      <c r="CQF21" s="36"/>
      <c r="CQG21" s="36"/>
      <c r="CQH21" s="36"/>
      <c r="CQI21" s="36"/>
      <c r="CQJ21" s="36"/>
      <c r="CQK21" s="36"/>
      <c r="CQL21" s="36"/>
      <c r="CQM21" s="36"/>
      <c r="CQN21" s="36"/>
      <c r="CQO21" s="36"/>
      <c r="CQP21" s="36"/>
      <c r="CQQ21" s="36"/>
      <c r="CQR21" s="36"/>
      <c r="CQS21" s="36"/>
      <c r="CQT21" s="36"/>
      <c r="CQU21" s="36"/>
      <c r="CQV21" s="36"/>
      <c r="CQW21" s="36"/>
      <c r="CQX21" s="36"/>
      <c r="CQY21" s="36"/>
      <c r="CQZ21" s="36"/>
      <c r="CRA21" s="36"/>
      <c r="CRB21" s="36"/>
      <c r="CRC21" s="36"/>
      <c r="CRD21" s="36"/>
      <c r="CRE21" s="36"/>
      <c r="CRF21" s="36"/>
      <c r="CRG21" s="36"/>
      <c r="CRH21" s="36"/>
      <c r="CRI21" s="36"/>
      <c r="CRJ21" s="36"/>
      <c r="CRK21" s="36"/>
      <c r="CRL21" s="36"/>
      <c r="CRM21" s="36"/>
      <c r="CRN21" s="36"/>
      <c r="CRO21" s="36"/>
      <c r="CRP21" s="36"/>
      <c r="CRQ21" s="36"/>
      <c r="CRR21" s="36"/>
      <c r="CRS21" s="36"/>
      <c r="CRT21" s="36"/>
      <c r="CRU21" s="36"/>
      <c r="CRV21" s="36"/>
      <c r="CRW21" s="36"/>
      <c r="CRX21" s="36"/>
      <c r="CRY21" s="36"/>
      <c r="CRZ21" s="36"/>
      <c r="CSA21" s="36"/>
      <c r="CSB21" s="36"/>
      <c r="CSC21" s="36"/>
      <c r="CSD21" s="36"/>
      <c r="CSE21" s="36"/>
      <c r="CSF21" s="36"/>
      <c r="CSG21" s="36"/>
      <c r="CSH21" s="36"/>
      <c r="CSI21" s="36"/>
      <c r="CSJ21" s="36"/>
      <c r="CSK21" s="36"/>
      <c r="CSL21" s="36"/>
      <c r="CSM21" s="36"/>
      <c r="CSN21" s="36"/>
      <c r="CSO21" s="36"/>
      <c r="CSP21" s="36"/>
      <c r="CSQ21" s="36"/>
      <c r="CSR21" s="36"/>
      <c r="CSS21" s="36"/>
      <c r="CST21" s="36"/>
      <c r="CSU21" s="36"/>
      <c r="CSV21" s="36"/>
      <c r="CSW21" s="36"/>
      <c r="CSX21" s="36"/>
      <c r="CSY21" s="36"/>
      <c r="CSZ21" s="36"/>
      <c r="CTA21" s="36"/>
      <c r="CTB21" s="36"/>
      <c r="CTC21" s="36"/>
      <c r="CTD21" s="36"/>
      <c r="CTE21" s="36"/>
      <c r="CTF21" s="36"/>
      <c r="CTG21" s="36"/>
      <c r="CTH21" s="36"/>
      <c r="CTI21" s="36"/>
      <c r="CTJ21" s="36"/>
      <c r="CTK21" s="36"/>
      <c r="CTL21" s="36"/>
      <c r="CTM21" s="36"/>
      <c r="CTN21" s="36"/>
      <c r="CTO21" s="36"/>
      <c r="CTP21" s="36"/>
      <c r="CTQ21" s="36"/>
      <c r="CTR21" s="36"/>
      <c r="CTS21" s="36"/>
      <c r="CTT21" s="36"/>
      <c r="CTU21" s="36"/>
      <c r="CTV21" s="36"/>
      <c r="CTW21" s="36"/>
      <c r="CTX21" s="36"/>
      <c r="CTY21" s="36"/>
      <c r="CTZ21" s="36"/>
      <c r="CUA21" s="36"/>
      <c r="CUB21" s="36"/>
      <c r="CUC21" s="36"/>
      <c r="CUD21" s="36"/>
      <c r="CUE21" s="36"/>
      <c r="CUF21" s="36"/>
      <c r="CUG21" s="36"/>
      <c r="CUH21" s="36"/>
      <c r="CUI21" s="36"/>
      <c r="CUJ21" s="36"/>
      <c r="CUK21" s="36"/>
      <c r="CUL21" s="36"/>
      <c r="CUM21" s="36"/>
      <c r="CUN21" s="36"/>
      <c r="CUO21" s="36"/>
      <c r="CUP21" s="36"/>
      <c r="CUQ21" s="36"/>
      <c r="CUR21" s="36"/>
      <c r="CUS21" s="36"/>
      <c r="CUT21" s="36"/>
      <c r="CUU21" s="36"/>
      <c r="CUV21" s="36"/>
      <c r="CUW21" s="36"/>
      <c r="CUX21" s="36"/>
      <c r="CUY21" s="36"/>
      <c r="CUZ21" s="36"/>
      <c r="CVA21" s="36"/>
      <c r="CVB21" s="36"/>
      <c r="CVC21" s="36"/>
      <c r="CVD21" s="36"/>
      <c r="CVE21" s="36"/>
      <c r="CVF21" s="36"/>
      <c r="CVG21" s="36"/>
      <c r="CVH21" s="36"/>
      <c r="CVI21" s="36"/>
      <c r="CVJ21" s="36"/>
      <c r="CVK21" s="36"/>
      <c r="CVL21" s="36"/>
      <c r="CVM21" s="36"/>
      <c r="CVN21" s="36"/>
      <c r="CVO21" s="36"/>
      <c r="CVP21" s="36"/>
      <c r="CVQ21" s="36"/>
      <c r="CVR21" s="36"/>
      <c r="CVS21" s="36"/>
      <c r="CVT21" s="36"/>
      <c r="CVU21" s="36"/>
      <c r="CVV21" s="36"/>
      <c r="CVW21" s="36"/>
      <c r="CVX21" s="36"/>
      <c r="CVY21" s="36"/>
      <c r="CVZ21" s="36"/>
      <c r="CWA21" s="36"/>
      <c r="CWB21" s="36"/>
      <c r="CWC21" s="36"/>
      <c r="CWD21" s="36"/>
      <c r="CWE21" s="36"/>
      <c r="CWF21" s="36"/>
      <c r="CWG21" s="36"/>
      <c r="CWH21" s="36"/>
      <c r="CWI21" s="36"/>
      <c r="CWJ21" s="36"/>
      <c r="CWK21" s="36"/>
      <c r="CWL21" s="36"/>
      <c r="CWM21" s="36"/>
      <c r="CWN21" s="36"/>
      <c r="CWO21" s="36"/>
      <c r="CWP21" s="36"/>
      <c r="CWQ21" s="36"/>
      <c r="CWR21" s="36"/>
      <c r="CWS21" s="36"/>
      <c r="CWT21" s="36"/>
      <c r="CWU21" s="36"/>
      <c r="CWV21" s="36"/>
      <c r="CWW21" s="36"/>
      <c r="CWX21" s="36"/>
      <c r="CWY21" s="36"/>
      <c r="CWZ21" s="36"/>
      <c r="CXA21" s="36"/>
      <c r="CXB21" s="36"/>
      <c r="CXC21" s="36"/>
      <c r="CXD21" s="36"/>
      <c r="CXE21" s="36"/>
      <c r="CXF21" s="36"/>
      <c r="CXG21" s="36"/>
      <c r="CXH21" s="36"/>
      <c r="CXI21" s="36"/>
      <c r="CXJ21" s="36"/>
      <c r="CXK21" s="36"/>
      <c r="CXL21" s="36"/>
      <c r="CXM21" s="36"/>
      <c r="CXN21" s="36"/>
      <c r="CXO21" s="36"/>
      <c r="CXP21" s="36"/>
      <c r="CXQ21" s="36"/>
      <c r="CXR21" s="36"/>
      <c r="CXS21" s="36"/>
      <c r="CXT21" s="36"/>
      <c r="CXU21" s="36"/>
      <c r="CXV21" s="36"/>
      <c r="CXW21" s="36"/>
      <c r="CXX21" s="36"/>
      <c r="CXY21" s="36"/>
      <c r="CXZ21" s="36"/>
      <c r="CYA21" s="36"/>
      <c r="CYB21" s="36"/>
      <c r="CYC21" s="36"/>
      <c r="CYD21" s="36"/>
      <c r="CYE21" s="36"/>
      <c r="CYF21" s="36"/>
      <c r="CYG21" s="36"/>
      <c r="CYH21" s="36"/>
      <c r="CYI21" s="36"/>
      <c r="CYJ21" s="36"/>
      <c r="CYK21" s="36"/>
      <c r="CYL21" s="36"/>
      <c r="CYM21" s="36"/>
      <c r="CYN21" s="36"/>
      <c r="CYO21" s="36"/>
      <c r="CYP21" s="36"/>
      <c r="CYQ21" s="36"/>
      <c r="CYR21" s="36"/>
      <c r="CYS21" s="36"/>
      <c r="CYT21" s="36"/>
      <c r="CYU21" s="36"/>
      <c r="CYV21" s="36"/>
      <c r="CYW21" s="36"/>
      <c r="CYX21" s="36"/>
      <c r="CYY21" s="36"/>
      <c r="CYZ21" s="36"/>
      <c r="CZA21" s="36"/>
      <c r="CZB21" s="36"/>
      <c r="CZC21" s="36"/>
      <c r="CZD21" s="36"/>
      <c r="CZE21" s="36"/>
      <c r="CZF21" s="36"/>
      <c r="CZG21" s="36"/>
      <c r="CZH21" s="36"/>
      <c r="CZI21" s="36"/>
      <c r="CZJ21" s="36"/>
      <c r="CZK21" s="36"/>
      <c r="CZL21" s="36"/>
      <c r="CZM21" s="36"/>
      <c r="CZN21" s="36"/>
      <c r="CZO21" s="36"/>
      <c r="CZP21" s="36"/>
      <c r="CZQ21" s="36"/>
      <c r="CZR21" s="36"/>
      <c r="CZS21" s="36"/>
      <c r="CZT21" s="36"/>
      <c r="CZU21" s="36"/>
      <c r="CZV21" s="36"/>
      <c r="CZW21" s="36"/>
      <c r="CZX21" s="36"/>
      <c r="CZY21" s="36"/>
      <c r="CZZ21" s="36"/>
      <c r="DAA21" s="36"/>
      <c r="DAB21" s="36"/>
      <c r="DAC21" s="36"/>
      <c r="DAD21" s="36"/>
      <c r="DAE21" s="36"/>
      <c r="DAF21" s="36"/>
      <c r="DAG21" s="36"/>
      <c r="DAH21" s="36"/>
      <c r="DAI21" s="36"/>
      <c r="DAJ21" s="36"/>
      <c r="DAK21" s="36"/>
      <c r="DAL21" s="36"/>
      <c r="DAM21" s="36"/>
      <c r="DAN21" s="36"/>
      <c r="DAO21" s="36"/>
      <c r="DAP21" s="36"/>
      <c r="DAQ21" s="36"/>
      <c r="DAR21" s="36"/>
      <c r="DAS21" s="36"/>
      <c r="DAT21" s="36"/>
      <c r="DAU21" s="36"/>
      <c r="DAV21" s="36"/>
      <c r="DAW21" s="36"/>
      <c r="DAX21" s="36"/>
      <c r="DAY21" s="36"/>
      <c r="DAZ21" s="36"/>
      <c r="DBA21" s="36"/>
      <c r="DBB21" s="36"/>
      <c r="DBC21" s="36"/>
      <c r="DBD21" s="36"/>
      <c r="DBE21" s="36"/>
      <c r="DBF21" s="36"/>
      <c r="DBG21" s="36"/>
      <c r="DBH21" s="36"/>
      <c r="DBI21" s="36"/>
      <c r="DBJ21" s="36"/>
      <c r="DBK21" s="36"/>
      <c r="DBL21" s="36"/>
      <c r="DBM21" s="36"/>
      <c r="DBN21" s="36"/>
      <c r="DBO21" s="36"/>
      <c r="DBP21" s="36"/>
      <c r="DBQ21" s="36"/>
      <c r="DBR21" s="36"/>
      <c r="DBS21" s="36"/>
      <c r="DBT21" s="36"/>
      <c r="DBU21" s="36"/>
      <c r="DBV21" s="36"/>
      <c r="DBW21" s="36"/>
      <c r="DBX21" s="36"/>
      <c r="DBY21" s="36"/>
      <c r="DBZ21" s="36"/>
      <c r="DCA21" s="36"/>
      <c r="DCB21" s="36"/>
      <c r="DCC21" s="36"/>
      <c r="DCD21" s="36"/>
      <c r="DCE21" s="36"/>
      <c r="DCF21" s="36"/>
      <c r="DCG21" s="36"/>
      <c r="DCH21" s="36"/>
      <c r="DCI21" s="36"/>
      <c r="DCJ21" s="36"/>
      <c r="DCK21" s="36"/>
      <c r="DCL21" s="36"/>
      <c r="DCM21" s="36"/>
      <c r="DCN21" s="36"/>
      <c r="DCO21" s="36"/>
      <c r="DCP21" s="36"/>
      <c r="DCQ21" s="36"/>
      <c r="DCR21" s="36"/>
      <c r="DCS21" s="36"/>
      <c r="DCT21" s="36"/>
      <c r="DCU21" s="36"/>
      <c r="DCV21" s="36"/>
      <c r="DCW21" s="36"/>
      <c r="DCX21" s="36"/>
      <c r="DCY21" s="36"/>
      <c r="DCZ21" s="36"/>
      <c r="DDA21" s="36"/>
      <c r="DDB21" s="36"/>
      <c r="DDC21" s="36"/>
      <c r="DDD21" s="36"/>
      <c r="DDE21" s="36"/>
      <c r="DDF21" s="36"/>
      <c r="DDG21" s="36"/>
      <c r="DDH21" s="36"/>
      <c r="DDI21" s="36"/>
      <c r="DDJ21" s="36"/>
      <c r="DDK21" s="36"/>
      <c r="DDL21" s="36"/>
      <c r="DDM21" s="36"/>
      <c r="DDN21" s="36"/>
      <c r="DDO21" s="36"/>
      <c r="DDP21" s="36"/>
      <c r="DDQ21" s="36"/>
      <c r="DDR21" s="36"/>
      <c r="DDS21" s="36"/>
      <c r="DDT21" s="36"/>
      <c r="DDU21" s="36"/>
      <c r="DDV21" s="36"/>
      <c r="DDW21" s="36"/>
      <c r="DDX21" s="36"/>
      <c r="DDY21" s="36"/>
      <c r="DDZ21" s="36"/>
      <c r="DEA21" s="36"/>
      <c r="DEB21" s="36"/>
      <c r="DEC21" s="36"/>
      <c r="DED21" s="36"/>
      <c r="DEE21" s="36"/>
      <c r="DEF21" s="36"/>
      <c r="DEG21" s="36"/>
      <c r="DEH21" s="36"/>
      <c r="DEI21" s="36"/>
      <c r="DEJ21" s="36"/>
      <c r="DEK21" s="36"/>
      <c r="DEL21" s="36"/>
      <c r="DEM21" s="36"/>
      <c r="DEN21" s="36"/>
      <c r="DEO21" s="36"/>
      <c r="DEP21" s="36"/>
      <c r="DEQ21" s="36"/>
      <c r="DER21" s="36"/>
      <c r="DES21" s="36"/>
      <c r="DET21" s="36"/>
      <c r="DEU21" s="36"/>
      <c r="DEV21" s="36"/>
      <c r="DEW21" s="36"/>
      <c r="DEX21" s="36"/>
      <c r="DEY21" s="36"/>
      <c r="DEZ21" s="36"/>
      <c r="DFA21" s="36"/>
      <c r="DFB21" s="36"/>
      <c r="DFC21" s="36"/>
      <c r="DFD21" s="36"/>
      <c r="DFE21" s="36"/>
      <c r="DFF21" s="36"/>
      <c r="DFG21" s="36"/>
      <c r="DFH21" s="36"/>
      <c r="DFI21" s="36"/>
      <c r="DFJ21" s="36"/>
      <c r="DFK21" s="36"/>
      <c r="DFL21" s="36"/>
      <c r="DFM21" s="36"/>
      <c r="DFN21" s="36"/>
      <c r="DFO21" s="36"/>
      <c r="DFP21" s="36"/>
      <c r="DFQ21" s="36"/>
      <c r="DFR21" s="36"/>
      <c r="DFS21" s="36"/>
      <c r="DFT21" s="36"/>
      <c r="DFU21" s="36"/>
      <c r="DFV21" s="36"/>
      <c r="DFW21" s="36"/>
      <c r="DFX21" s="36"/>
      <c r="DFY21" s="36"/>
      <c r="DFZ21" s="36"/>
      <c r="DGA21" s="36"/>
      <c r="DGB21" s="36"/>
      <c r="DGC21" s="36"/>
      <c r="DGD21" s="36"/>
      <c r="DGE21" s="36"/>
      <c r="DGF21" s="36"/>
      <c r="DGG21" s="36"/>
      <c r="DGH21" s="36"/>
      <c r="DGI21" s="36"/>
      <c r="DGJ21" s="36"/>
      <c r="DGK21" s="36"/>
      <c r="DGL21" s="36"/>
      <c r="DGM21" s="36"/>
      <c r="DGN21" s="36"/>
      <c r="DGO21" s="36"/>
      <c r="DGP21" s="36"/>
      <c r="DGQ21" s="36"/>
      <c r="DGR21" s="36"/>
      <c r="DGS21" s="36"/>
      <c r="DGT21" s="36"/>
      <c r="DGU21" s="36"/>
      <c r="DGV21" s="36"/>
      <c r="DGW21" s="36"/>
      <c r="DGX21" s="36"/>
      <c r="DGY21" s="36"/>
      <c r="DGZ21" s="36"/>
      <c r="DHA21" s="36"/>
      <c r="DHB21" s="36"/>
      <c r="DHC21" s="36"/>
      <c r="DHD21" s="36"/>
      <c r="DHE21" s="36"/>
      <c r="DHF21" s="36"/>
      <c r="DHG21" s="36"/>
      <c r="DHH21" s="36"/>
      <c r="DHI21" s="36"/>
      <c r="DHJ21" s="36"/>
      <c r="DHK21" s="36"/>
      <c r="DHL21" s="36"/>
      <c r="DHM21" s="36"/>
      <c r="DHN21" s="36"/>
      <c r="DHO21" s="36"/>
      <c r="DHP21" s="36"/>
      <c r="DHQ21" s="36"/>
      <c r="DHR21" s="36"/>
      <c r="DHS21" s="36"/>
      <c r="DHT21" s="36"/>
      <c r="DHU21" s="36"/>
      <c r="DHV21" s="36"/>
      <c r="DHW21" s="36"/>
      <c r="DHX21" s="36"/>
      <c r="DHY21" s="36"/>
      <c r="DHZ21" s="36"/>
      <c r="DIA21" s="36"/>
      <c r="DIB21" s="36"/>
      <c r="DIC21" s="36"/>
      <c r="DID21" s="36"/>
      <c r="DIE21" s="36"/>
      <c r="DIF21" s="36"/>
      <c r="DIG21" s="36"/>
      <c r="DIH21" s="36"/>
      <c r="DII21" s="36"/>
      <c r="DIJ21" s="36"/>
      <c r="DIK21" s="36"/>
      <c r="DIL21" s="36"/>
      <c r="DIM21" s="36"/>
      <c r="DIN21" s="36"/>
      <c r="DIO21" s="36"/>
      <c r="DIP21" s="36"/>
      <c r="DIQ21" s="36"/>
      <c r="DIR21" s="36"/>
      <c r="DIS21" s="36"/>
      <c r="DIT21" s="36"/>
      <c r="DIU21" s="36"/>
      <c r="DIV21" s="36"/>
      <c r="DIW21" s="36"/>
      <c r="DIX21" s="36"/>
      <c r="DIY21" s="36"/>
      <c r="DIZ21" s="36"/>
      <c r="DJA21" s="36"/>
      <c r="DJB21" s="36"/>
      <c r="DJC21" s="36"/>
      <c r="DJD21" s="36"/>
      <c r="DJE21" s="36"/>
      <c r="DJF21" s="36"/>
      <c r="DJG21" s="36"/>
      <c r="DJH21" s="36"/>
      <c r="DJI21" s="36"/>
      <c r="DJJ21" s="36"/>
      <c r="DJK21" s="36"/>
      <c r="DJL21" s="36"/>
      <c r="DJM21" s="36"/>
      <c r="DJN21" s="36"/>
      <c r="DJO21" s="36"/>
      <c r="DJP21" s="36"/>
      <c r="DJQ21" s="36"/>
      <c r="DJR21" s="36"/>
      <c r="DJS21" s="36"/>
      <c r="DJT21" s="36"/>
      <c r="DJU21" s="36"/>
      <c r="DJV21" s="36"/>
      <c r="DJW21" s="36"/>
      <c r="DJX21" s="36"/>
      <c r="DJY21" s="36"/>
      <c r="DJZ21" s="36"/>
      <c r="DKA21" s="36"/>
      <c r="DKB21" s="36"/>
      <c r="DKC21" s="36"/>
      <c r="DKD21" s="36"/>
      <c r="DKE21" s="36"/>
      <c r="DKF21" s="36"/>
      <c r="DKG21" s="36"/>
      <c r="DKH21" s="36"/>
      <c r="DKI21" s="36"/>
      <c r="DKJ21" s="36"/>
      <c r="DKK21" s="36"/>
      <c r="DKL21" s="36"/>
      <c r="DKM21" s="36"/>
      <c r="DKN21" s="36"/>
      <c r="DKO21" s="36"/>
      <c r="DKP21" s="36"/>
      <c r="DKQ21" s="36"/>
      <c r="DKR21" s="36"/>
      <c r="DKS21" s="36"/>
      <c r="DKT21" s="36"/>
      <c r="DKU21" s="36"/>
      <c r="DKV21" s="36"/>
      <c r="DKW21" s="36"/>
      <c r="DKX21" s="36"/>
      <c r="DKY21" s="36"/>
      <c r="DKZ21" s="36"/>
      <c r="DLA21" s="36"/>
      <c r="DLB21" s="36"/>
      <c r="DLC21" s="36"/>
      <c r="DLD21" s="36"/>
      <c r="DLE21" s="36"/>
      <c r="DLF21" s="36"/>
      <c r="DLG21" s="36"/>
      <c r="DLH21" s="36"/>
      <c r="DLI21" s="36"/>
      <c r="DLJ21" s="36"/>
      <c r="DLK21" s="36"/>
      <c r="DLL21" s="36"/>
      <c r="DLM21" s="36"/>
      <c r="DLN21" s="36"/>
      <c r="DLO21" s="36"/>
      <c r="DLP21" s="36"/>
      <c r="DLQ21" s="36"/>
      <c r="DLR21" s="36"/>
      <c r="DLS21" s="36"/>
      <c r="DLT21" s="36"/>
      <c r="DLU21" s="36"/>
      <c r="DLV21" s="36"/>
      <c r="DLW21" s="36"/>
      <c r="DLX21" s="36"/>
      <c r="DLY21" s="36"/>
      <c r="DLZ21" s="36"/>
      <c r="DMA21" s="36"/>
      <c r="DMB21" s="36"/>
      <c r="DMC21" s="36"/>
      <c r="DMD21" s="36"/>
      <c r="DME21" s="36"/>
      <c r="DMF21" s="36"/>
      <c r="DMG21" s="36"/>
      <c r="DMH21" s="36"/>
      <c r="DMI21" s="36"/>
      <c r="DMJ21" s="36"/>
      <c r="DMK21" s="36"/>
      <c r="DML21" s="36"/>
      <c r="DMM21" s="36"/>
      <c r="DMN21" s="36"/>
      <c r="DMO21" s="36"/>
      <c r="DMP21" s="36"/>
      <c r="DMQ21" s="36"/>
      <c r="DMR21" s="36"/>
      <c r="DMS21" s="36"/>
      <c r="DMT21" s="36"/>
      <c r="DMU21" s="36"/>
      <c r="DMV21" s="36"/>
      <c r="DMW21" s="36"/>
      <c r="DMX21" s="36"/>
      <c r="DMY21" s="36"/>
      <c r="DMZ21" s="36"/>
      <c r="DNA21" s="36"/>
      <c r="DNB21" s="36"/>
      <c r="DNC21" s="36"/>
      <c r="DND21" s="36"/>
      <c r="DNE21" s="36"/>
      <c r="DNF21" s="36"/>
      <c r="DNG21" s="36"/>
      <c r="DNH21" s="36"/>
      <c r="DNI21" s="36"/>
      <c r="DNJ21" s="36"/>
      <c r="DNK21" s="36"/>
      <c r="DNL21" s="36"/>
      <c r="DNM21" s="36"/>
      <c r="DNN21" s="36"/>
      <c r="DNO21" s="36"/>
      <c r="DNP21" s="36"/>
      <c r="DNQ21" s="36"/>
      <c r="DNR21" s="36"/>
      <c r="DNS21" s="36"/>
      <c r="DNT21" s="36"/>
      <c r="DNU21" s="36"/>
      <c r="DNV21" s="36"/>
      <c r="DNW21" s="36"/>
      <c r="DNX21" s="36"/>
      <c r="DNY21" s="36"/>
      <c r="DNZ21" s="36"/>
      <c r="DOA21" s="36"/>
      <c r="DOB21" s="36"/>
      <c r="DOC21" s="36"/>
      <c r="DOD21" s="36"/>
      <c r="DOE21" s="36"/>
      <c r="DOF21" s="36"/>
      <c r="DOG21" s="36"/>
      <c r="DOH21" s="36"/>
      <c r="DOI21" s="36"/>
      <c r="DOJ21" s="36"/>
      <c r="DOK21" s="36"/>
      <c r="DOL21" s="36"/>
      <c r="DOM21" s="36"/>
      <c r="DON21" s="36"/>
      <c r="DOO21" s="36"/>
      <c r="DOP21" s="36"/>
      <c r="DOQ21" s="36"/>
      <c r="DOR21" s="36"/>
      <c r="DOS21" s="36"/>
      <c r="DOT21" s="36"/>
      <c r="DOU21" s="36"/>
      <c r="DOV21" s="36"/>
      <c r="DOW21" s="36"/>
      <c r="DOX21" s="36"/>
      <c r="DOY21" s="36"/>
      <c r="DOZ21" s="36"/>
      <c r="DPA21" s="36"/>
      <c r="DPB21" s="36"/>
      <c r="DPC21" s="36"/>
      <c r="DPD21" s="36"/>
      <c r="DPE21" s="36"/>
      <c r="DPF21" s="36"/>
      <c r="DPG21" s="36"/>
      <c r="DPH21" s="36"/>
      <c r="DPI21" s="36"/>
      <c r="DPJ21" s="36"/>
      <c r="DPK21" s="36"/>
      <c r="DPL21" s="36"/>
      <c r="DPM21" s="36"/>
      <c r="DPN21" s="36"/>
      <c r="DPO21" s="36"/>
      <c r="DPP21" s="36"/>
      <c r="DPQ21" s="36"/>
      <c r="DPR21" s="36"/>
      <c r="DPS21" s="36"/>
      <c r="DPT21" s="36"/>
      <c r="DPU21" s="36"/>
      <c r="DPV21" s="36"/>
      <c r="DPW21" s="36"/>
      <c r="DPX21" s="36"/>
      <c r="DPY21" s="36"/>
      <c r="DPZ21" s="36"/>
      <c r="DQA21" s="36"/>
      <c r="DQB21" s="36"/>
      <c r="DQC21" s="36"/>
      <c r="DQD21" s="36"/>
      <c r="DQE21" s="36"/>
      <c r="DQF21" s="36"/>
      <c r="DQG21" s="36"/>
      <c r="DQH21" s="36"/>
      <c r="DQI21" s="36"/>
      <c r="DQJ21" s="36"/>
      <c r="DQK21" s="36"/>
      <c r="DQL21" s="36"/>
      <c r="DQM21" s="36"/>
      <c r="DQN21" s="36"/>
      <c r="DQO21" s="36"/>
      <c r="DQP21" s="36"/>
      <c r="DQQ21" s="36"/>
      <c r="DQR21" s="36"/>
      <c r="DQS21" s="36"/>
      <c r="DQT21" s="36"/>
      <c r="DQU21" s="36"/>
      <c r="DQV21" s="36"/>
      <c r="DQW21" s="36"/>
      <c r="DQX21" s="36"/>
      <c r="DQY21" s="36"/>
      <c r="DQZ21" s="36"/>
      <c r="DRA21" s="36"/>
      <c r="DRB21" s="36"/>
      <c r="DRC21" s="36"/>
      <c r="DRD21" s="36"/>
      <c r="DRE21" s="36"/>
      <c r="DRF21" s="36"/>
      <c r="DRG21" s="36"/>
      <c r="DRH21" s="36"/>
      <c r="DRI21" s="36"/>
      <c r="DRJ21" s="36"/>
      <c r="DRK21" s="36"/>
      <c r="DRL21" s="36"/>
      <c r="DRM21" s="36"/>
      <c r="DRN21" s="36"/>
      <c r="DRO21" s="36"/>
      <c r="DRP21" s="36"/>
      <c r="DRQ21" s="36"/>
      <c r="DRR21" s="36"/>
      <c r="DRS21" s="36"/>
      <c r="DRT21" s="36"/>
      <c r="DRU21" s="36"/>
      <c r="DRV21" s="36"/>
      <c r="DRW21" s="36"/>
      <c r="DRX21" s="36"/>
      <c r="DRY21" s="36"/>
      <c r="DRZ21" s="36"/>
      <c r="DSA21" s="36"/>
      <c r="DSB21" s="36"/>
      <c r="DSC21" s="36"/>
      <c r="DSD21" s="36"/>
      <c r="DSE21" s="36"/>
      <c r="DSF21" s="36"/>
      <c r="DSG21" s="36"/>
      <c r="DSH21" s="36"/>
      <c r="DSI21" s="36"/>
      <c r="DSJ21" s="36"/>
      <c r="DSK21" s="36"/>
      <c r="DSL21" s="36"/>
      <c r="DSM21" s="36"/>
      <c r="DSN21" s="36"/>
      <c r="DSO21" s="36"/>
      <c r="DSP21" s="36"/>
      <c r="DSQ21" s="36"/>
      <c r="DSR21" s="36"/>
      <c r="DSS21" s="36"/>
      <c r="DST21" s="36"/>
      <c r="DSU21" s="36"/>
      <c r="DSV21" s="36"/>
      <c r="DSW21" s="36"/>
      <c r="DSX21" s="36"/>
      <c r="DSY21" s="36"/>
      <c r="DSZ21" s="36"/>
      <c r="DTA21" s="36"/>
      <c r="DTB21" s="36"/>
      <c r="DTC21" s="36"/>
      <c r="DTD21" s="36"/>
      <c r="DTE21" s="36"/>
      <c r="DTF21" s="36"/>
      <c r="DTG21" s="36"/>
      <c r="DTH21" s="36"/>
      <c r="DTI21" s="36"/>
      <c r="DTJ21" s="36"/>
      <c r="DTK21" s="36"/>
      <c r="DTL21" s="36"/>
      <c r="DTM21" s="36"/>
      <c r="DTN21" s="36"/>
      <c r="DTO21" s="36"/>
      <c r="DTP21" s="36"/>
      <c r="DTQ21" s="36"/>
      <c r="DTR21" s="36"/>
      <c r="DTS21" s="36"/>
      <c r="DTT21" s="36"/>
      <c r="DTU21" s="36"/>
      <c r="DTV21" s="36"/>
      <c r="DTW21" s="36"/>
      <c r="DTX21" s="36"/>
      <c r="DTY21" s="36"/>
      <c r="DTZ21" s="36"/>
      <c r="DUA21" s="36"/>
      <c r="DUB21" s="36"/>
      <c r="DUC21" s="36"/>
      <c r="DUD21" s="36"/>
      <c r="DUE21" s="36"/>
      <c r="DUF21" s="36"/>
      <c r="DUG21" s="36"/>
      <c r="DUH21" s="36"/>
      <c r="DUI21" s="36"/>
      <c r="DUJ21" s="36"/>
      <c r="DUK21" s="36"/>
      <c r="DUL21" s="36"/>
      <c r="DUM21" s="36"/>
      <c r="DUN21" s="36"/>
      <c r="DUO21" s="36"/>
      <c r="DUP21" s="36"/>
      <c r="DUQ21" s="36"/>
      <c r="DUR21" s="36"/>
      <c r="DUS21" s="36"/>
      <c r="DUT21" s="36"/>
      <c r="DUU21" s="36"/>
      <c r="DUV21" s="36"/>
      <c r="DUW21" s="36"/>
      <c r="DUX21" s="36"/>
      <c r="DUY21" s="36"/>
      <c r="DUZ21" s="36"/>
      <c r="DVA21" s="36"/>
      <c r="DVB21" s="36"/>
      <c r="DVC21" s="36"/>
      <c r="DVD21" s="36"/>
      <c r="DVE21" s="36"/>
      <c r="DVF21" s="36"/>
      <c r="DVG21" s="36"/>
      <c r="DVH21" s="36"/>
      <c r="DVI21" s="36"/>
      <c r="DVJ21" s="36"/>
      <c r="DVK21" s="36"/>
      <c r="DVL21" s="36"/>
      <c r="DVM21" s="36"/>
      <c r="DVN21" s="36"/>
      <c r="DVO21" s="36"/>
      <c r="DVP21" s="36"/>
      <c r="DVQ21" s="36"/>
      <c r="DVR21" s="36"/>
      <c r="DVS21" s="36"/>
      <c r="DVT21" s="36"/>
      <c r="DVU21" s="36"/>
      <c r="DVV21" s="36"/>
      <c r="DVW21" s="36"/>
      <c r="DVX21" s="36"/>
      <c r="DVY21" s="36"/>
      <c r="DVZ21" s="36"/>
      <c r="DWA21" s="36"/>
      <c r="DWB21" s="36"/>
      <c r="DWC21" s="36"/>
      <c r="DWD21" s="36"/>
      <c r="DWE21" s="36"/>
      <c r="DWF21" s="36"/>
      <c r="DWG21" s="36"/>
      <c r="DWH21" s="36"/>
      <c r="DWI21" s="36"/>
      <c r="DWJ21" s="36"/>
      <c r="DWK21" s="36"/>
      <c r="DWL21" s="36"/>
      <c r="DWM21" s="36"/>
      <c r="DWN21" s="36"/>
      <c r="DWO21" s="36"/>
      <c r="DWP21" s="36"/>
      <c r="DWQ21" s="36"/>
      <c r="DWR21" s="36"/>
      <c r="DWS21" s="36"/>
      <c r="DWT21" s="36"/>
      <c r="DWU21" s="36"/>
      <c r="DWV21" s="36"/>
      <c r="DWW21" s="36"/>
      <c r="DWX21" s="36"/>
      <c r="DWY21" s="36"/>
      <c r="DWZ21" s="36"/>
      <c r="DXA21" s="36"/>
      <c r="DXB21" s="36"/>
      <c r="DXC21" s="36"/>
      <c r="DXD21" s="36"/>
      <c r="DXE21" s="36"/>
      <c r="DXF21" s="36"/>
      <c r="DXG21" s="36"/>
      <c r="DXH21" s="36"/>
      <c r="DXI21" s="36"/>
      <c r="DXJ21" s="36"/>
      <c r="DXK21" s="36"/>
      <c r="DXL21" s="36"/>
      <c r="DXM21" s="36"/>
      <c r="DXN21" s="36"/>
      <c r="DXO21" s="36"/>
      <c r="DXP21" s="36"/>
      <c r="DXQ21" s="36"/>
      <c r="DXR21" s="36"/>
      <c r="DXS21" s="36"/>
      <c r="DXT21" s="36"/>
      <c r="DXU21" s="36"/>
      <c r="DXV21" s="36"/>
      <c r="DXW21" s="36"/>
      <c r="DXX21" s="36"/>
      <c r="DXY21" s="36"/>
      <c r="DXZ21" s="36"/>
      <c r="DYA21" s="36"/>
      <c r="DYB21" s="36"/>
      <c r="DYC21" s="36"/>
      <c r="DYD21" s="36"/>
      <c r="DYE21" s="36"/>
      <c r="DYF21" s="36"/>
      <c r="DYG21" s="36"/>
      <c r="DYH21" s="36"/>
      <c r="DYI21" s="36"/>
      <c r="DYJ21" s="36"/>
      <c r="DYK21" s="36"/>
      <c r="DYL21" s="36"/>
      <c r="DYM21" s="36"/>
      <c r="DYN21" s="36"/>
      <c r="DYO21" s="36"/>
      <c r="DYP21" s="36"/>
      <c r="DYQ21" s="36"/>
      <c r="DYR21" s="36"/>
      <c r="DYS21" s="36"/>
      <c r="DYT21" s="36"/>
      <c r="DYU21" s="36"/>
      <c r="DYV21" s="36"/>
      <c r="DYW21" s="36"/>
      <c r="DYX21" s="36"/>
      <c r="DYY21" s="36"/>
      <c r="DYZ21" s="36"/>
      <c r="DZA21" s="36"/>
      <c r="DZB21" s="36"/>
      <c r="DZC21" s="36"/>
      <c r="DZD21" s="36"/>
      <c r="DZE21" s="36"/>
      <c r="DZF21" s="36"/>
      <c r="DZG21" s="36"/>
      <c r="DZH21" s="36"/>
      <c r="DZI21" s="36"/>
      <c r="DZJ21" s="36"/>
      <c r="DZK21" s="36"/>
      <c r="DZL21" s="36"/>
      <c r="DZM21" s="36"/>
      <c r="DZN21" s="36"/>
      <c r="DZO21" s="36"/>
      <c r="DZP21" s="36"/>
      <c r="DZQ21" s="36"/>
      <c r="DZR21" s="36"/>
      <c r="DZS21" s="36"/>
      <c r="DZT21" s="36"/>
      <c r="DZU21" s="36"/>
      <c r="DZV21" s="36"/>
      <c r="DZW21" s="36"/>
      <c r="DZX21" s="36"/>
      <c r="DZY21" s="36"/>
      <c r="DZZ21" s="36"/>
      <c r="EAA21" s="36"/>
      <c r="EAB21" s="36"/>
      <c r="EAC21" s="36"/>
      <c r="EAD21" s="36"/>
      <c r="EAE21" s="36"/>
      <c r="EAF21" s="36"/>
      <c r="EAG21" s="36"/>
      <c r="EAH21" s="36"/>
      <c r="EAI21" s="36"/>
      <c r="EAJ21" s="36"/>
      <c r="EAK21" s="36"/>
      <c r="EAL21" s="36"/>
      <c r="EAM21" s="36"/>
      <c r="EAN21" s="36"/>
      <c r="EAO21" s="36"/>
      <c r="EAP21" s="36"/>
      <c r="EAQ21" s="36"/>
      <c r="EAR21" s="36"/>
      <c r="EAS21" s="36"/>
      <c r="EAT21" s="36"/>
      <c r="EAU21" s="36"/>
      <c r="EAV21" s="36"/>
      <c r="EAW21" s="36"/>
      <c r="EAX21" s="36"/>
      <c r="EAY21" s="36"/>
      <c r="EAZ21" s="36"/>
      <c r="EBA21" s="36"/>
      <c r="EBB21" s="36"/>
      <c r="EBC21" s="36"/>
      <c r="EBD21" s="36"/>
      <c r="EBE21" s="36"/>
      <c r="EBF21" s="36"/>
      <c r="EBG21" s="36"/>
      <c r="EBH21" s="36"/>
      <c r="EBI21" s="36"/>
      <c r="EBJ21" s="36"/>
      <c r="EBK21" s="36"/>
      <c r="EBL21" s="36"/>
      <c r="EBM21" s="36"/>
      <c r="EBN21" s="36"/>
      <c r="EBO21" s="36"/>
      <c r="EBP21" s="36"/>
      <c r="EBQ21" s="36"/>
      <c r="EBR21" s="36"/>
      <c r="EBS21" s="36"/>
      <c r="EBT21" s="36"/>
      <c r="EBU21" s="36"/>
      <c r="EBV21" s="36"/>
      <c r="EBW21" s="36"/>
      <c r="EBX21" s="36"/>
      <c r="EBY21" s="36"/>
      <c r="EBZ21" s="36"/>
      <c r="ECA21" s="36"/>
      <c r="ECB21" s="36"/>
      <c r="ECC21" s="36"/>
      <c r="ECD21" s="36"/>
      <c r="ECE21" s="36"/>
      <c r="ECF21" s="36"/>
      <c r="ECG21" s="36"/>
      <c r="ECH21" s="36"/>
      <c r="ECI21" s="36"/>
      <c r="ECJ21" s="36"/>
      <c r="ECK21" s="36"/>
      <c r="ECL21" s="36"/>
      <c r="ECM21" s="36"/>
      <c r="ECN21" s="36"/>
      <c r="ECO21" s="36"/>
      <c r="ECP21" s="36"/>
      <c r="ECQ21" s="36"/>
      <c r="ECR21" s="36"/>
      <c r="ECS21" s="36"/>
      <c r="ECT21" s="36"/>
      <c r="ECU21" s="36"/>
      <c r="ECV21" s="36"/>
      <c r="ECW21" s="36"/>
      <c r="ECX21" s="36"/>
      <c r="ECY21" s="36"/>
      <c r="ECZ21" s="36"/>
      <c r="EDA21" s="36"/>
      <c r="EDB21" s="36"/>
      <c r="EDC21" s="36"/>
      <c r="EDD21" s="36"/>
      <c r="EDE21" s="36"/>
      <c r="EDF21" s="36"/>
      <c r="EDG21" s="36"/>
      <c r="EDH21" s="36"/>
      <c r="EDI21" s="36"/>
      <c r="EDJ21" s="36"/>
      <c r="EDK21" s="36"/>
      <c r="EDL21" s="36"/>
      <c r="EDM21" s="36"/>
      <c r="EDN21" s="36"/>
      <c r="EDO21" s="36"/>
      <c r="EDP21" s="36"/>
      <c r="EDQ21" s="36"/>
      <c r="EDR21" s="36"/>
      <c r="EDS21" s="36"/>
      <c r="EDT21" s="36"/>
      <c r="EDU21" s="36"/>
      <c r="EDV21" s="36"/>
      <c r="EDW21" s="36"/>
      <c r="EDX21" s="36"/>
      <c r="EDY21" s="36"/>
      <c r="EDZ21" s="36"/>
      <c r="EEA21" s="36"/>
      <c r="EEB21" s="36"/>
      <c r="EEC21" s="36"/>
      <c r="EED21" s="36"/>
      <c r="EEE21" s="36"/>
      <c r="EEF21" s="36"/>
      <c r="EEG21" s="36"/>
      <c r="EEH21" s="36"/>
      <c r="EEI21" s="36"/>
      <c r="EEJ21" s="36"/>
      <c r="EEK21" s="36"/>
      <c r="EEL21" s="36"/>
      <c r="EEM21" s="36"/>
      <c r="EEN21" s="36"/>
      <c r="EEO21" s="36"/>
      <c r="EEP21" s="36"/>
      <c r="EEQ21" s="36"/>
      <c r="EER21" s="36"/>
      <c r="EES21" s="36"/>
      <c r="EET21" s="36"/>
      <c r="EEU21" s="36"/>
      <c r="EEV21" s="36"/>
      <c r="EEW21" s="36"/>
      <c r="EEX21" s="36"/>
      <c r="EEY21" s="36"/>
      <c r="EEZ21" s="36"/>
      <c r="EFA21" s="36"/>
      <c r="EFB21" s="36"/>
      <c r="EFC21" s="36"/>
      <c r="EFD21" s="36"/>
      <c r="EFE21" s="36"/>
      <c r="EFF21" s="36"/>
      <c r="EFG21" s="36"/>
      <c r="EFH21" s="36"/>
      <c r="EFI21" s="36"/>
      <c r="EFJ21" s="36"/>
      <c r="EFK21" s="36"/>
      <c r="EFL21" s="36"/>
      <c r="EFM21" s="36"/>
      <c r="EFN21" s="36"/>
      <c r="EFO21" s="36"/>
      <c r="EFP21" s="36"/>
      <c r="EFQ21" s="36"/>
      <c r="EFR21" s="36"/>
      <c r="EFS21" s="36"/>
      <c r="EFT21" s="36"/>
      <c r="EFU21" s="36"/>
      <c r="EFV21" s="36"/>
      <c r="EFW21" s="36"/>
      <c r="EFX21" s="36"/>
      <c r="EFY21" s="36"/>
      <c r="EFZ21" s="36"/>
      <c r="EGA21" s="36"/>
      <c r="EGB21" s="36"/>
      <c r="EGC21" s="36"/>
      <c r="EGD21" s="36"/>
      <c r="EGE21" s="36"/>
      <c r="EGF21" s="36"/>
      <c r="EGG21" s="36"/>
      <c r="EGH21" s="36"/>
      <c r="EGI21" s="36"/>
      <c r="EGJ21" s="36"/>
      <c r="EGK21" s="36"/>
      <c r="EGL21" s="36"/>
      <c r="EGM21" s="36"/>
      <c r="EGN21" s="36"/>
      <c r="EGO21" s="36"/>
      <c r="EGP21" s="36"/>
      <c r="EGQ21" s="36"/>
      <c r="EGR21" s="36"/>
      <c r="EGS21" s="36"/>
      <c r="EGT21" s="36"/>
      <c r="EGU21" s="36"/>
      <c r="EGV21" s="36"/>
      <c r="EGW21" s="36"/>
      <c r="EGX21" s="36"/>
      <c r="EGY21" s="36"/>
      <c r="EGZ21" s="36"/>
      <c r="EHA21" s="36"/>
      <c r="EHB21" s="36"/>
      <c r="EHC21" s="36"/>
      <c r="EHD21" s="36"/>
      <c r="EHE21" s="36"/>
      <c r="EHF21" s="36"/>
      <c r="EHG21" s="36"/>
      <c r="EHH21" s="36"/>
      <c r="EHI21" s="36"/>
      <c r="EHJ21" s="36"/>
      <c r="EHK21" s="36"/>
      <c r="EHL21" s="36"/>
      <c r="EHM21" s="36"/>
      <c r="EHN21" s="36"/>
      <c r="EHO21" s="36"/>
      <c r="EHP21" s="36"/>
      <c r="EHQ21" s="36"/>
      <c r="EHR21" s="36"/>
      <c r="EHS21" s="36"/>
      <c r="EHT21" s="36"/>
      <c r="EHU21" s="36"/>
      <c r="EHV21" s="36"/>
      <c r="EHW21" s="36"/>
      <c r="EHX21" s="36"/>
      <c r="EHY21" s="36"/>
      <c r="EHZ21" s="36"/>
      <c r="EIA21" s="36"/>
      <c r="EIB21" s="36"/>
      <c r="EIC21" s="36"/>
      <c r="EID21" s="36"/>
      <c r="EIE21" s="36"/>
      <c r="EIF21" s="36"/>
      <c r="EIG21" s="36"/>
      <c r="EIH21" s="36"/>
      <c r="EII21" s="36"/>
      <c r="EIJ21" s="36"/>
      <c r="EIK21" s="36"/>
      <c r="EIL21" s="36"/>
      <c r="EIM21" s="36"/>
      <c r="EIN21" s="36"/>
      <c r="EIO21" s="36"/>
      <c r="EIP21" s="36"/>
      <c r="EIQ21" s="36"/>
      <c r="EIR21" s="36"/>
      <c r="EIS21" s="36"/>
      <c r="EIT21" s="36"/>
      <c r="EIU21" s="36"/>
      <c r="EIV21" s="36"/>
      <c r="EIW21" s="36"/>
      <c r="EIX21" s="36"/>
      <c r="EIY21" s="36"/>
      <c r="EIZ21" s="36"/>
      <c r="EJA21" s="36"/>
      <c r="EJB21" s="36"/>
      <c r="EJC21" s="36"/>
      <c r="EJD21" s="36"/>
      <c r="EJE21" s="36"/>
      <c r="EJF21" s="36"/>
      <c r="EJG21" s="36"/>
      <c r="EJH21" s="36"/>
      <c r="EJI21" s="36"/>
      <c r="EJJ21" s="36"/>
      <c r="EJK21" s="36"/>
      <c r="EJL21" s="36"/>
      <c r="EJM21" s="36"/>
      <c r="EJN21" s="36"/>
      <c r="EJO21" s="36"/>
      <c r="EJP21" s="36"/>
      <c r="EJQ21" s="36"/>
      <c r="EJR21" s="36"/>
      <c r="EJS21" s="36"/>
      <c r="EJT21" s="36"/>
      <c r="EJU21" s="36"/>
      <c r="EJV21" s="36"/>
      <c r="EJW21" s="36"/>
      <c r="EJX21" s="36"/>
      <c r="EJY21" s="36"/>
      <c r="EJZ21" s="36"/>
      <c r="EKA21" s="36"/>
      <c r="EKB21" s="36"/>
      <c r="EKC21" s="36"/>
      <c r="EKD21" s="36"/>
      <c r="EKE21" s="36"/>
      <c r="EKF21" s="36"/>
      <c r="EKG21" s="36"/>
      <c r="EKH21" s="36"/>
      <c r="EKI21" s="36"/>
      <c r="EKJ21" s="36"/>
      <c r="EKK21" s="36"/>
      <c r="EKL21" s="36"/>
      <c r="EKM21" s="36"/>
      <c r="EKN21" s="36"/>
      <c r="EKO21" s="36"/>
      <c r="EKP21" s="36"/>
      <c r="EKQ21" s="36"/>
      <c r="EKR21" s="36"/>
      <c r="EKS21" s="36"/>
      <c r="EKT21" s="36"/>
      <c r="EKU21" s="36"/>
      <c r="EKV21" s="36"/>
      <c r="EKW21" s="36"/>
      <c r="EKX21" s="36"/>
      <c r="EKY21" s="36"/>
      <c r="EKZ21" s="36"/>
      <c r="ELA21" s="36"/>
      <c r="ELB21" s="36"/>
      <c r="ELC21" s="36"/>
      <c r="ELD21" s="36"/>
      <c r="ELE21" s="36"/>
      <c r="ELF21" s="36"/>
      <c r="ELG21" s="36"/>
      <c r="ELH21" s="36"/>
      <c r="ELI21" s="36"/>
      <c r="ELJ21" s="36"/>
      <c r="ELK21" s="36"/>
      <c r="ELL21" s="36"/>
      <c r="ELM21" s="36"/>
      <c r="ELN21" s="36"/>
      <c r="ELO21" s="36"/>
      <c r="ELP21" s="36"/>
      <c r="ELQ21" s="36"/>
      <c r="ELR21" s="36"/>
      <c r="ELS21" s="36"/>
      <c r="ELT21" s="36"/>
      <c r="ELU21" s="36"/>
      <c r="ELV21" s="36"/>
      <c r="ELW21" s="36"/>
      <c r="ELX21" s="36"/>
      <c r="ELY21" s="36"/>
      <c r="ELZ21" s="36"/>
      <c r="EMA21" s="36"/>
      <c r="EMB21" s="36"/>
      <c r="EMC21" s="36"/>
      <c r="EMD21" s="36"/>
      <c r="EME21" s="36"/>
      <c r="EMF21" s="36"/>
      <c r="EMG21" s="36"/>
      <c r="EMH21" s="36"/>
      <c r="EMI21" s="36"/>
      <c r="EMJ21" s="36"/>
      <c r="EMK21" s="36"/>
      <c r="EML21" s="36"/>
      <c r="EMM21" s="36"/>
      <c r="EMN21" s="36"/>
      <c r="EMO21" s="36"/>
      <c r="EMP21" s="36"/>
      <c r="EMQ21" s="36"/>
      <c r="EMR21" s="36"/>
      <c r="EMS21" s="36"/>
      <c r="EMT21" s="36"/>
      <c r="EMU21" s="36"/>
      <c r="EMV21" s="36"/>
      <c r="EMW21" s="36"/>
      <c r="EMX21" s="36"/>
      <c r="EMY21" s="36"/>
      <c r="EMZ21" s="36"/>
      <c r="ENA21" s="36"/>
      <c r="ENB21" s="36"/>
      <c r="ENC21" s="36"/>
      <c r="END21" s="36"/>
      <c r="ENE21" s="36"/>
      <c r="ENF21" s="36"/>
      <c r="ENG21" s="36"/>
      <c r="ENH21" s="36"/>
      <c r="ENI21" s="36"/>
      <c r="ENJ21" s="36"/>
      <c r="ENK21" s="36"/>
      <c r="ENL21" s="36"/>
      <c r="ENM21" s="36"/>
      <c r="ENN21" s="36"/>
      <c r="ENO21" s="36"/>
      <c r="ENP21" s="36"/>
      <c r="ENQ21" s="36"/>
      <c r="ENR21" s="36"/>
      <c r="ENS21" s="36"/>
      <c r="ENT21" s="36"/>
      <c r="ENU21" s="36"/>
      <c r="ENV21" s="36"/>
      <c r="ENW21" s="36"/>
      <c r="ENX21" s="36"/>
      <c r="ENY21" s="36"/>
      <c r="ENZ21" s="36"/>
      <c r="EOA21" s="36"/>
      <c r="EOB21" s="36"/>
      <c r="EOC21" s="36"/>
      <c r="EOD21" s="36"/>
      <c r="EOE21" s="36"/>
      <c r="EOF21" s="36"/>
      <c r="EOG21" s="36"/>
      <c r="EOH21" s="36"/>
      <c r="EOI21" s="36"/>
      <c r="EOJ21" s="36"/>
      <c r="EOK21" s="36"/>
      <c r="EOL21" s="36"/>
      <c r="EOM21" s="36"/>
      <c r="EON21" s="36"/>
      <c r="EOO21" s="36"/>
      <c r="EOP21" s="36"/>
      <c r="EOQ21" s="36"/>
      <c r="EOR21" s="36"/>
      <c r="EOS21" s="36"/>
      <c r="EOT21" s="36"/>
      <c r="EOU21" s="36"/>
      <c r="EOV21" s="36"/>
      <c r="EOW21" s="36"/>
      <c r="EOX21" s="36"/>
      <c r="EOY21" s="36"/>
      <c r="EOZ21" s="36"/>
      <c r="EPA21" s="36"/>
      <c r="EPB21" s="36"/>
      <c r="EPC21" s="36"/>
      <c r="EPD21" s="36"/>
      <c r="EPE21" s="36"/>
      <c r="EPF21" s="36"/>
      <c r="EPG21" s="36"/>
      <c r="EPH21" s="36"/>
      <c r="EPI21" s="36"/>
      <c r="EPJ21" s="36"/>
      <c r="EPK21" s="36"/>
      <c r="EPL21" s="36"/>
      <c r="EPM21" s="36"/>
      <c r="EPN21" s="36"/>
      <c r="EPO21" s="36"/>
      <c r="EPP21" s="36"/>
      <c r="EPQ21" s="36"/>
      <c r="EPR21" s="36"/>
      <c r="EPS21" s="36"/>
      <c r="EPT21" s="36"/>
      <c r="EPU21" s="36"/>
      <c r="EPV21" s="36"/>
      <c r="EPW21" s="36"/>
      <c r="EPX21" s="36"/>
      <c r="EPY21" s="36"/>
      <c r="EPZ21" s="36"/>
      <c r="EQA21" s="36"/>
      <c r="EQB21" s="36"/>
      <c r="EQC21" s="36"/>
      <c r="EQD21" s="36"/>
      <c r="EQE21" s="36"/>
      <c r="EQF21" s="36"/>
      <c r="EQG21" s="36"/>
      <c r="EQH21" s="36"/>
      <c r="EQI21" s="36"/>
      <c r="EQJ21" s="36"/>
      <c r="EQK21" s="36"/>
      <c r="EQL21" s="36"/>
      <c r="EQM21" s="36"/>
      <c r="EQN21" s="36"/>
      <c r="EQO21" s="36"/>
      <c r="EQP21" s="36"/>
      <c r="EQQ21" s="36"/>
      <c r="EQR21" s="36"/>
      <c r="EQS21" s="36"/>
      <c r="EQT21" s="36"/>
      <c r="EQU21" s="36"/>
      <c r="EQV21" s="36"/>
      <c r="EQW21" s="36"/>
      <c r="EQX21" s="36"/>
      <c r="EQY21" s="36"/>
      <c r="EQZ21" s="36"/>
      <c r="ERA21" s="36"/>
      <c r="ERB21" s="36"/>
      <c r="ERC21" s="36"/>
      <c r="ERD21" s="36"/>
      <c r="ERE21" s="36"/>
      <c r="ERF21" s="36"/>
      <c r="ERG21" s="36"/>
      <c r="ERH21" s="36"/>
      <c r="ERI21" s="36"/>
      <c r="ERJ21" s="36"/>
      <c r="ERK21" s="36"/>
      <c r="ERL21" s="36"/>
      <c r="ERM21" s="36"/>
      <c r="ERN21" s="36"/>
      <c r="ERO21" s="36"/>
      <c r="ERP21" s="36"/>
      <c r="ERQ21" s="36"/>
      <c r="ERR21" s="36"/>
      <c r="ERS21" s="36"/>
      <c r="ERT21" s="36"/>
      <c r="ERU21" s="36"/>
      <c r="ERV21" s="36"/>
      <c r="ERW21" s="36"/>
      <c r="ERX21" s="36"/>
      <c r="ERY21" s="36"/>
      <c r="ERZ21" s="36"/>
      <c r="ESA21" s="36"/>
      <c r="ESB21" s="36"/>
      <c r="ESC21" s="36"/>
      <c r="ESD21" s="36"/>
      <c r="ESE21" s="36"/>
      <c r="ESF21" s="36"/>
      <c r="ESG21" s="36"/>
      <c r="ESH21" s="36"/>
      <c r="ESI21" s="36"/>
      <c r="ESJ21" s="36"/>
      <c r="ESK21" s="36"/>
      <c r="ESL21" s="36"/>
      <c r="ESM21" s="36"/>
      <c r="ESN21" s="36"/>
      <c r="ESO21" s="36"/>
      <c r="ESP21" s="36"/>
      <c r="ESQ21" s="36"/>
      <c r="ESR21" s="36"/>
      <c r="ESS21" s="36"/>
      <c r="EST21" s="36"/>
      <c r="ESU21" s="36"/>
      <c r="ESV21" s="36"/>
      <c r="ESW21" s="36"/>
      <c r="ESX21" s="36"/>
      <c r="ESY21" s="36"/>
      <c r="ESZ21" s="36"/>
      <c r="ETA21" s="36"/>
      <c r="ETB21" s="36"/>
      <c r="ETC21" s="36"/>
      <c r="ETD21" s="36"/>
      <c r="ETE21" s="36"/>
      <c r="ETF21" s="36"/>
      <c r="ETG21" s="36"/>
      <c r="ETH21" s="36"/>
      <c r="ETI21" s="36"/>
      <c r="ETJ21" s="36"/>
      <c r="ETK21" s="36"/>
      <c r="ETL21" s="36"/>
      <c r="ETM21" s="36"/>
      <c r="ETN21" s="36"/>
      <c r="ETO21" s="36"/>
      <c r="ETP21" s="36"/>
      <c r="ETQ21" s="36"/>
      <c r="ETR21" s="36"/>
      <c r="ETS21" s="36"/>
      <c r="ETT21" s="36"/>
      <c r="ETU21" s="36"/>
      <c r="ETV21" s="36"/>
      <c r="ETW21" s="36"/>
      <c r="ETX21" s="36"/>
      <c r="ETY21" s="36"/>
      <c r="ETZ21" s="36"/>
      <c r="EUA21" s="36"/>
      <c r="EUB21" s="36"/>
      <c r="EUC21" s="36"/>
      <c r="EUD21" s="36"/>
      <c r="EUE21" s="36"/>
      <c r="EUF21" s="36"/>
      <c r="EUG21" s="36"/>
      <c r="EUH21" s="36"/>
      <c r="EUI21" s="36"/>
      <c r="EUJ21" s="36"/>
      <c r="EUK21" s="36"/>
      <c r="EUL21" s="36"/>
      <c r="EUM21" s="36"/>
      <c r="EUN21" s="36"/>
      <c r="EUO21" s="36"/>
      <c r="EUP21" s="36"/>
      <c r="EUQ21" s="36"/>
      <c r="EUR21" s="36"/>
      <c r="EUS21" s="36"/>
      <c r="EUT21" s="36"/>
      <c r="EUU21" s="36"/>
      <c r="EUV21" s="36"/>
      <c r="EUW21" s="36"/>
      <c r="EUX21" s="36"/>
      <c r="EUY21" s="36"/>
      <c r="EUZ21" s="36"/>
      <c r="EVA21" s="36"/>
      <c r="EVB21" s="36"/>
      <c r="EVC21" s="36"/>
      <c r="EVD21" s="36"/>
      <c r="EVE21" s="36"/>
      <c r="EVF21" s="36"/>
      <c r="EVG21" s="36"/>
      <c r="EVH21" s="36"/>
      <c r="EVI21" s="36"/>
      <c r="EVJ21" s="36"/>
      <c r="EVK21" s="36"/>
      <c r="EVL21" s="36"/>
      <c r="EVM21" s="36"/>
      <c r="EVN21" s="36"/>
      <c r="EVO21" s="36"/>
      <c r="EVP21" s="36"/>
      <c r="EVQ21" s="36"/>
      <c r="EVR21" s="36"/>
      <c r="EVS21" s="36"/>
      <c r="EVT21" s="36"/>
      <c r="EVU21" s="36"/>
      <c r="EVV21" s="36"/>
      <c r="EVW21" s="36"/>
      <c r="EVX21" s="36"/>
      <c r="EVY21" s="36"/>
      <c r="EVZ21" s="36"/>
      <c r="EWA21" s="36"/>
      <c r="EWB21" s="36"/>
      <c r="EWC21" s="36"/>
      <c r="EWD21" s="36"/>
      <c r="EWE21" s="36"/>
      <c r="EWF21" s="36"/>
      <c r="EWG21" s="36"/>
      <c r="EWH21" s="36"/>
      <c r="EWI21" s="36"/>
      <c r="EWJ21" s="36"/>
      <c r="EWK21" s="36"/>
      <c r="EWL21" s="36"/>
      <c r="EWM21" s="36"/>
      <c r="EWN21" s="36"/>
      <c r="EWO21" s="36"/>
      <c r="EWP21" s="36"/>
      <c r="EWQ21" s="36"/>
      <c r="EWR21" s="36"/>
      <c r="EWS21" s="36"/>
      <c r="EWT21" s="36"/>
      <c r="EWU21" s="36"/>
      <c r="EWV21" s="36"/>
      <c r="EWW21" s="36"/>
      <c r="EWX21" s="36"/>
      <c r="EWY21" s="36"/>
      <c r="EWZ21" s="36"/>
      <c r="EXA21" s="36"/>
      <c r="EXB21" s="36"/>
      <c r="EXC21" s="36"/>
      <c r="EXD21" s="36"/>
      <c r="EXE21" s="36"/>
      <c r="EXF21" s="36"/>
      <c r="EXG21" s="36"/>
      <c r="EXH21" s="36"/>
      <c r="EXI21" s="36"/>
      <c r="EXJ21" s="36"/>
      <c r="EXK21" s="36"/>
      <c r="EXL21" s="36"/>
      <c r="EXM21" s="36"/>
      <c r="EXN21" s="36"/>
      <c r="EXO21" s="36"/>
      <c r="EXP21" s="36"/>
      <c r="EXQ21" s="36"/>
      <c r="EXR21" s="36"/>
      <c r="EXS21" s="36"/>
      <c r="EXT21" s="36"/>
      <c r="EXU21" s="36"/>
      <c r="EXV21" s="36"/>
      <c r="EXW21" s="36"/>
      <c r="EXX21" s="36"/>
      <c r="EXY21" s="36"/>
      <c r="EXZ21" s="36"/>
      <c r="EYA21" s="36"/>
      <c r="EYB21" s="36"/>
      <c r="EYC21" s="36"/>
      <c r="EYD21" s="36"/>
      <c r="EYE21" s="36"/>
      <c r="EYF21" s="36"/>
      <c r="EYG21" s="36"/>
      <c r="EYH21" s="36"/>
      <c r="EYI21" s="36"/>
      <c r="EYJ21" s="36"/>
      <c r="EYK21" s="36"/>
      <c r="EYL21" s="36"/>
      <c r="EYM21" s="36"/>
      <c r="EYN21" s="36"/>
      <c r="EYO21" s="36"/>
      <c r="EYP21" s="36"/>
      <c r="EYQ21" s="36"/>
      <c r="EYR21" s="36"/>
      <c r="EYS21" s="36"/>
      <c r="EYT21" s="36"/>
      <c r="EYU21" s="36"/>
      <c r="EYV21" s="36"/>
      <c r="EYW21" s="36"/>
      <c r="EYX21" s="36"/>
      <c r="EYY21" s="36"/>
      <c r="EYZ21" s="36"/>
      <c r="EZA21" s="36"/>
      <c r="EZB21" s="36"/>
      <c r="EZC21" s="36"/>
      <c r="EZD21" s="36"/>
      <c r="EZE21" s="36"/>
      <c r="EZF21" s="36"/>
      <c r="EZG21" s="36"/>
      <c r="EZH21" s="36"/>
      <c r="EZI21" s="36"/>
      <c r="EZJ21" s="36"/>
      <c r="EZK21" s="36"/>
      <c r="EZL21" s="36"/>
      <c r="EZM21" s="36"/>
      <c r="EZN21" s="36"/>
      <c r="EZO21" s="36"/>
      <c r="EZP21" s="36"/>
      <c r="EZQ21" s="36"/>
      <c r="EZR21" s="36"/>
      <c r="EZS21" s="36"/>
      <c r="EZT21" s="36"/>
      <c r="EZU21" s="36"/>
      <c r="EZV21" s="36"/>
      <c r="EZW21" s="36"/>
      <c r="EZX21" s="36"/>
      <c r="EZY21" s="36"/>
      <c r="EZZ21" s="36"/>
      <c r="FAA21" s="36"/>
      <c r="FAB21" s="36"/>
      <c r="FAC21" s="36"/>
      <c r="FAD21" s="36"/>
      <c r="FAE21" s="36"/>
      <c r="FAF21" s="36"/>
      <c r="FAG21" s="36"/>
      <c r="FAH21" s="36"/>
      <c r="FAI21" s="36"/>
      <c r="FAJ21" s="36"/>
      <c r="FAK21" s="36"/>
      <c r="FAL21" s="36"/>
      <c r="FAM21" s="36"/>
      <c r="FAN21" s="36"/>
      <c r="FAO21" s="36"/>
      <c r="FAP21" s="36"/>
      <c r="FAQ21" s="36"/>
      <c r="FAR21" s="36"/>
      <c r="FAS21" s="36"/>
      <c r="FAT21" s="36"/>
      <c r="FAU21" s="36"/>
      <c r="FAV21" s="36"/>
      <c r="FAW21" s="36"/>
      <c r="FAX21" s="36"/>
      <c r="FAY21" s="36"/>
      <c r="FAZ21" s="36"/>
      <c r="FBA21" s="36"/>
      <c r="FBB21" s="36"/>
      <c r="FBC21" s="36"/>
      <c r="FBD21" s="36"/>
      <c r="FBE21" s="36"/>
      <c r="FBF21" s="36"/>
      <c r="FBG21" s="36"/>
      <c r="FBH21" s="36"/>
      <c r="FBI21" s="36"/>
      <c r="FBJ21" s="36"/>
      <c r="FBK21" s="36"/>
      <c r="FBL21" s="36"/>
      <c r="FBM21" s="36"/>
      <c r="FBN21" s="36"/>
      <c r="FBO21" s="36"/>
      <c r="FBP21" s="36"/>
      <c r="FBQ21" s="36"/>
      <c r="FBR21" s="36"/>
      <c r="FBS21" s="36"/>
      <c r="FBT21" s="36"/>
      <c r="FBU21" s="36"/>
      <c r="FBV21" s="36"/>
      <c r="FBW21" s="36"/>
      <c r="FBX21" s="36"/>
      <c r="FBY21" s="36"/>
      <c r="FBZ21" s="36"/>
      <c r="FCA21" s="36"/>
      <c r="FCB21" s="36"/>
      <c r="FCC21" s="36"/>
      <c r="FCD21" s="36"/>
      <c r="FCE21" s="36"/>
      <c r="FCF21" s="36"/>
      <c r="FCG21" s="36"/>
      <c r="FCH21" s="36"/>
      <c r="FCI21" s="36"/>
      <c r="FCJ21" s="36"/>
      <c r="FCK21" s="36"/>
      <c r="FCL21" s="36"/>
      <c r="FCM21" s="36"/>
      <c r="FCN21" s="36"/>
      <c r="FCO21" s="36"/>
      <c r="FCP21" s="36"/>
      <c r="FCQ21" s="36"/>
      <c r="FCR21" s="36"/>
      <c r="FCS21" s="36"/>
      <c r="FCT21" s="36"/>
      <c r="FCU21" s="36"/>
      <c r="FCV21" s="36"/>
      <c r="FCW21" s="36"/>
      <c r="FCX21" s="36"/>
      <c r="FCY21" s="36"/>
      <c r="FCZ21" s="36"/>
      <c r="FDA21" s="36"/>
      <c r="FDB21" s="36"/>
      <c r="FDC21" s="36"/>
      <c r="FDD21" s="36"/>
      <c r="FDE21" s="36"/>
      <c r="FDF21" s="36"/>
      <c r="FDG21" s="36"/>
      <c r="FDH21" s="36"/>
      <c r="FDI21" s="36"/>
      <c r="FDJ21" s="36"/>
      <c r="FDK21" s="36"/>
      <c r="FDL21" s="36"/>
      <c r="FDM21" s="36"/>
      <c r="FDN21" s="36"/>
      <c r="FDO21" s="36"/>
      <c r="FDP21" s="36"/>
      <c r="FDQ21" s="36"/>
      <c r="FDR21" s="36"/>
      <c r="FDS21" s="36"/>
      <c r="FDT21" s="36"/>
      <c r="FDU21" s="36"/>
      <c r="FDV21" s="36"/>
      <c r="FDW21" s="36"/>
      <c r="FDX21" s="36"/>
      <c r="FDY21" s="36"/>
      <c r="FDZ21" s="36"/>
      <c r="FEA21" s="36"/>
      <c r="FEB21" s="36"/>
      <c r="FEC21" s="36"/>
      <c r="FED21" s="36"/>
      <c r="FEE21" s="36"/>
      <c r="FEF21" s="36"/>
      <c r="FEG21" s="36"/>
      <c r="FEH21" s="36"/>
      <c r="FEI21" s="36"/>
      <c r="FEJ21" s="36"/>
      <c r="FEK21" s="36"/>
      <c r="FEL21" s="36"/>
      <c r="FEM21" s="36"/>
      <c r="FEN21" s="36"/>
      <c r="FEO21" s="36"/>
      <c r="FEP21" s="36"/>
      <c r="FEQ21" s="36"/>
      <c r="FER21" s="36"/>
      <c r="FES21" s="36"/>
      <c r="FET21" s="36"/>
      <c r="FEU21" s="36"/>
      <c r="FEV21" s="36"/>
      <c r="FEW21" s="36"/>
      <c r="FEX21" s="36"/>
      <c r="FEY21" s="36"/>
      <c r="FEZ21" s="36"/>
      <c r="FFA21" s="36"/>
      <c r="FFB21" s="36"/>
      <c r="FFC21" s="36"/>
      <c r="FFD21" s="36"/>
      <c r="FFE21" s="36"/>
      <c r="FFF21" s="36"/>
      <c r="FFG21" s="36"/>
      <c r="FFH21" s="36"/>
      <c r="FFI21" s="36"/>
      <c r="FFJ21" s="36"/>
      <c r="FFK21" s="36"/>
      <c r="FFL21" s="36"/>
      <c r="FFM21" s="36"/>
      <c r="FFN21" s="36"/>
      <c r="FFO21" s="36"/>
      <c r="FFP21" s="36"/>
      <c r="FFQ21" s="36"/>
      <c r="FFR21" s="36"/>
      <c r="FFS21" s="36"/>
      <c r="FFT21" s="36"/>
      <c r="FFU21" s="36"/>
      <c r="FFV21" s="36"/>
      <c r="FFW21" s="36"/>
      <c r="FFX21" s="36"/>
      <c r="FFY21" s="36"/>
      <c r="FFZ21" s="36"/>
      <c r="FGA21" s="36"/>
      <c r="FGB21" s="36"/>
      <c r="FGC21" s="36"/>
      <c r="FGD21" s="36"/>
      <c r="FGE21" s="36"/>
      <c r="FGF21" s="36"/>
      <c r="FGG21" s="36"/>
      <c r="FGH21" s="36"/>
      <c r="FGI21" s="36"/>
      <c r="FGJ21" s="36"/>
      <c r="FGK21" s="36"/>
      <c r="FGL21" s="36"/>
      <c r="FGM21" s="36"/>
      <c r="FGN21" s="36"/>
      <c r="FGO21" s="36"/>
      <c r="FGP21" s="36"/>
      <c r="FGQ21" s="36"/>
      <c r="FGR21" s="36"/>
      <c r="FGS21" s="36"/>
      <c r="FGT21" s="36"/>
      <c r="FGU21" s="36"/>
      <c r="FGV21" s="36"/>
      <c r="FGW21" s="36"/>
      <c r="FGX21" s="36"/>
      <c r="FGY21" s="36"/>
      <c r="FGZ21" s="36"/>
      <c r="FHA21" s="36"/>
      <c r="FHB21" s="36"/>
      <c r="FHC21" s="36"/>
      <c r="FHD21" s="36"/>
      <c r="FHE21" s="36"/>
      <c r="FHF21" s="36"/>
      <c r="FHG21" s="36"/>
      <c r="FHH21" s="36"/>
      <c r="FHI21" s="36"/>
      <c r="FHJ21" s="36"/>
      <c r="FHK21" s="36"/>
      <c r="FHL21" s="36"/>
      <c r="FHM21" s="36"/>
      <c r="FHN21" s="36"/>
      <c r="FHO21" s="36"/>
      <c r="FHP21" s="36"/>
      <c r="FHQ21" s="36"/>
      <c r="FHR21" s="36"/>
      <c r="FHS21" s="36"/>
      <c r="FHT21" s="36"/>
      <c r="FHU21" s="36"/>
      <c r="FHV21" s="36"/>
      <c r="FHW21" s="36"/>
      <c r="FHX21" s="36"/>
      <c r="FHY21" s="36"/>
      <c r="FHZ21" s="36"/>
      <c r="FIA21" s="36"/>
      <c r="FIB21" s="36"/>
      <c r="FIC21" s="36"/>
      <c r="FID21" s="36"/>
      <c r="FIE21" s="36"/>
      <c r="FIF21" s="36"/>
      <c r="FIG21" s="36"/>
      <c r="FIH21" s="36"/>
      <c r="FII21" s="36"/>
      <c r="FIJ21" s="36"/>
      <c r="FIK21" s="36"/>
      <c r="FIL21" s="36"/>
      <c r="FIM21" s="36"/>
      <c r="FIN21" s="36"/>
      <c r="FIO21" s="36"/>
      <c r="FIP21" s="36"/>
      <c r="FIQ21" s="36"/>
      <c r="FIR21" s="36"/>
      <c r="FIS21" s="36"/>
      <c r="FIT21" s="36"/>
      <c r="FIU21" s="36"/>
      <c r="FIV21" s="36"/>
      <c r="FIW21" s="36"/>
      <c r="FIX21" s="36"/>
      <c r="FIY21" s="36"/>
      <c r="FIZ21" s="36"/>
      <c r="FJA21" s="36"/>
      <c r="FJB21" s="36"/>
      <c r="FJC21" s="36"/>
      <c r="FJD21" s="36"/>
      <c r="FJE21" s="36"/>
      <c r="FJF21" s="36"/>
      <c r="FJG21" s="36"/>
      <c r="FJH21" s="36"/>
      <c r="FJI21" s="36"/>
      <c r="FJJ21" s="36"/>
      <c r="FJK21" s="36"/>
      <c r="FJL21" s="36"/>
      <c r="FJM21" s="36"/>
      <c r="FJN21" s="36"/>
      <c r="FJO21" s="36"/>
      <c r="FJP21" s="36"/>
      <c r="FJQ21" s="36"/>
      <c r="FJR21" s="36"/>
      <c r="FJS21" s="36"/>
      <c r="FJT21" s="36"/>
      <c r="FJU21" s="36"/>
      <c r="FJV21" s="36"/>
      <c r="FJW21" s="36"/>
      <c r="FJX21" s="36"/>
      <c r="FJY21" s="36"/>
      <c r="FJZ21" s="36"/>
      <c r="FKA21" s="36"/>
      <c r="FKB21" s="36"/>
      <c r="FKC21" s="36"/>
      <c r="FKD21" s="36"/>
      <c r="FKE21" s="36"/>
      <c r="FKF21" s="36"/>
      <c r="FKG21" s="36"/>
      <c r="FKH21" s="36"/>
      <c r="FKI21" s="36"/>
      <c r="FKJ21" s="36"/>
      <c r="FKK21" s="36"/>
      <c r="FKL21" s="36"/>
      <c r="FKM21" s="36"/>
      <c r="FKN21" s="36"/>
      <c r="FKO21" s="36"/>
      <c r="FKP21" s="36"/>
      <c r="FKQ21" s="36"/>
      <c r="FKR21" s="36"/>
      <c r="FKS21" s="36"/>
      <c r="FKT21" s="36"/>
      <c r="FKU21" s="36"/>
      <c r="FKV21" s="36"/>
      <c r="FKW21" s="36"/>
      <c r="FKX21" s="36"/>
      <c r="FKY21" s="36"/>
      <c r="FKZ21" s="36"/>
      <c r="FLA21" s="36"/>
      <c r="FLB21" s="36"/>
      <c r="FLC21" s="36"/>
      <c r="FLD21" s="36"/>
      <c r="FLE21" s="36"/>
      <c r="FLF21" s="36"/>
      <c r="FLG21" s="36"/>
      <c r="FLH21" s="36"/>
      <c r="FLI21" s="36"/>
      <c r="FLJ21" s="36"/>
      <c r="FLK21" s="36"/>
      <c r="FLL21" s="36"/>
      <c r="FLM21" s="36"/>
      <c r="FLN21" s="36"/>
      <c r="FLO21" s="36"/>
      <c r="FLP21" s="36"/>
      <c r="FLQ21" s="36"/>
      <c r="FLR21" s="36"/>
      <c r="FLS21" s="36"/>
      <c r="FLT21" s="36"/>
      <c r="FLU21" s="36"/>
      <c r="FLV21" s="36"/>
      <c r="FLW21" s="36"/>
      <c r="FLX21" s="36"/>
      <c r="FLY21" s="36"/>
      <c r="FLZ21" s="36"/>
      <c r="FMA21" s="36"/>
      <c r="FMB21" s="36"/>
      <c r="FMC21" s="36"/>
      <c r="FMD21" s="36"/>
      <c r="FME21" s="36"/>
      <c r="FMF21" s="36"/>
      <c r="FMG21" s="36"/>
      <c r="FMH21" s="36"/>
      <c r="FMI21" s="36"/>
      <c r="FMJ21" s="36"/>
      <c r="FMK21" s="36"/>
      <c r="FML21" s="36"/>
      <c r="FMM21" s="36"/>
      <c r="FMN21" s="36"/>
      <c r="FMO21" s="36"/>
      <c r="FMP21" s="36"/>
      <c r="FMQ21" s="36"/>
      <c r="FMR21" s="36"/>
      <c r="FMS21" s="36"/>
      <c r="FMT21" s="36"/>
      <c r="FMU21" s="36"/>
      <c r="FMV21" s="36"/>
      <c r="FMW21" s="36"/>
      <c r="FMX21" s="36"/>
      <c r="FMY21" s="36"/>
      <c r="FMZ21" s="36"/>
      <c r="FNA21" s="36"/>
      <c r="FNB21" s="36"/>
      <c r="FNC21" s="36"/>
      <c r="FND21" s="36"/>
      <c r="FNE21" s="36"/>
      <c r="FNF21" s="36"/>
      <c r="FNG21" s="36"/>
      <c r="FNH21" s="36"/>
      <c r="FNI21" s="36"/>
      <c r="FNJ21" s="36"/>
      <c r="FNK21" s="36"/>
      <c r="FNL21" s="36"/>
      <c r="FNM21" s="36"/>
      <c r="FNN21" s="36"/>
      <c r="FNO21" s="36"/>
      <c r="FNP21" s="36"/>
      <c r="FNQ21" s="36"/>
      <c r="FNR21" s="36"/>
      <c r="FNS21" s="36"/>
      <c r="FNT21" s="36"/>
      <c r="FNU21" s="36"/>
      <c r="FNV21" s="36"/>
      <c r="FNW21" s="36"/>
      <c r="FNX21" s="36"/>
      <c r="FNY21" s="36"/>
      <c r="FNZ21" s="36"/>
      <c r="FOA21" s="36"/>
      <c r="FOB21" s="36"/>
      <c r="FOC21" s="36"/>
      <c r="FOD21" s="36"/>
      <c r="FOE21" s="36"/>
      <c r="FOF21" s="36"/>
      <c r="FOG21" s="36"/>
      <c r="FOH21" s="36"/>
      <c r="FOI21" s="36"/>
      <c r="FOJ21" s="36"/>
      <c r="FOK21" s="36"/>
      <c r="FOL21" s="36"/>
      <c r="FOM21" s="36"/>
      <c r="FON21" s="36"/>
      <c r="FOO21" s="36"/>
      <c r="FOP21" s="36"/>
      <c r="FOQ21" s="36"/>
      <c r="FOR21" s="36"/>
      <c r="FOS21" s="36"/>
      <c r="FOT21" s="36"/>
      <c r="FOU21" s="36"/>
      <c r="FOV21" s="36"/>
      <c r="FOW21" s="36"/>
      <c r="FOX21" s="36"/>
      <c r="FOY21" s="36"/>
      <c r="FOZ21" s="36"/>
      <c r="FPA21" s="36"/>
      <c r="FPB21" s="36"/>
      <c r="FPC21" s="36"/>
      <c r="FPD21" s="36"/>
      <c r="FPE21" s="36"/>
      <c r="FPF21" s="36"/>
      <c r="FPG21" s="36"/>
      <c r="FPH21" s="36"/>
      <c r="FPI21" s="36"/>
      <c r="FPJ21" s="36"/>
      <c r="FPK21" s="36"/>
      <c r="FPL21" s="36"/>
      <c r="FPM21" s="36"/>
      <c r="FPN21" s="36"/>
      <c r="FPO21" s="36"/>
      <c r="FPP21" s="36"/>
      <c r="FPQ21" s="36"/>
      <c r="FPR21" s="36"/>
      <c r="FPS21" s="36"/>
      <c r="FPT21" s="36"/>
      <c r="FPU21" s="36"/>
      <c r="FPV21" s="36"/>
      <c r="FPW21" s="36"/>
      <c r="FPX21" s="36"/>
      <c r="FPY21" s="36"/>
      <c r="FPZ21" s="36"/>
      <c r="FQA21" s="36"/>
      <c r="FQB21" s="36"/>
      <c r="FQC21" s="36"/>
      <c r="FQD21" s="36"/>
      <c r="FQE21" s="36"/>
      <c r="FQF21" s="36"/>
      <c r="FQG21" s="36"/>
      <c r="FQH21" s="36"/>
      <c r="FQI21" s="36"/>
      <c r="FQJ21" s="36"/>
      <c r="FQK21" s="36"/>
      <c r="FQL21" s="36"/>
      <c r="FQM21" s="36"/>
      <c r="FQN21" s="36"/>
      <c r="FQO21" s="36"/>
      <c r="FQP21" s="36"/>
      <c r="FQQ21" s="36"/>
      <c r="FQR21" s="36"/>
      <c r="FQS21" s="36"/>
      <c r="FQT21" s="36"/>
      <c r="FQU21" s="36"/>
      <c r="FQV21" s="36"/>
      <c r="FQW21" s="36"/>
      <c r="FQX21" s="36"/>
      <c r="FQY21" s="36"/>
      <c r="FQZ21" s="36"/>
      <c r="FRA21" s="36"/>
      <c r="FRB21" s="36"/>
      <c r="FRC21" s="36"/>
      <c r="FRD21" s="36"/>
      <c r="FRE21" s="36"/>
      <c r="FRF21" s="36"/>
      <c r="FRG21" s="36"/>
      <c r="FRH21" s="36"/>
      <c r="FRI21" s="36"/>
      <c r="FRJ21" s="36"/>
      <c r="FRK21" s="36"/>
      <c r="FRL21" s="36"/>
      <c r="FRM21" s="36"/>
      <c r="FRN21" s="36"/>
      <c r="FRO21" s="36"/>
      <c r="FRP21" s="36"/>
      <c r="FRQ21" s="36"/>
      <c r="FRR21" s="36"/>
      <c r="FRS21" s="36"/>
      <c r="FRT21" s="36"/>
      <c r="FRU21" s="36"/>
      <c r="FRV21" s="36"/>
      <c r="FRW21" s="36"/>
      <c r="FRX21" s="36"/>
      <c r="FRY21" s="36"/>
      <c r="FRZ21" s="36"/>
      <c r="FSA21" s="36"/>
      <c r="FSB21" s="36"/>
      <c r="FSC21" s="36"/>
      <c r="FSD21" s="36"/>
      <c r="FSE21" s="36"/>
      <c r="FSF21" s="36"/>
      <c r="FSG21" s="36"/>
      <c r="FSH21" s="36"/>
      <c r="FSI21" s="36"/>
      <c r="FSJ21" s="36"/>
      <c r="FSK21" s="36"/>
      <c r="FSL21" s="36"/>
      <c r="FSM21" s="36"/>
      <c r="FSN21" s="36"/>
      <c r="FSO21" s="36"/>
      <c r="FSP21" s="36"/>
      <c r="FSQ21" s="36"/>
      <c r="FSR21" s="36"/>
      <c r="FSS21" s="36"/>
      <c r="FST21" s="36"/>
      <c r="FSU21" s="36"/>
      <c r="FSV21" s="36"/>
      <c r="FSW21" s="36"/>
      <c r="FSX21" s="36"/>
      <c r="FSY21" s="36"/>
      <c r="FSZ21" s="36"/>
      <c r="FTA21" s="36"/>
      <c r="FTB21" s="36"/>
      <c r="FTC21" s="36"/>
      <c r="FTD21" s="36"/>
      <c r="FTE21" s="36"/>
      <c r="FTF21" s="36"/>
      <c r="FTG21" s="36"/>
      <c r="FTH21" s="36"/>
      <c r="FTI21" s="36"/>
      <c r="FTJ21" s="36"/>
      <c r="FTK21" s="36"/>
      <c r="FTL21" s="36"/>
      <c r="FTM21" s="36"/>
      <c r="FTN21" s="36"/>
      <c r="FTO21" s="36"/>
      <c r="FTP21" s="36"/>
      <c r="FTQ21" s="36"/>
      <c r="FTR21" s="36"/>
      <c r="FTS21" s="36"/>
      <c r="FTT21" s="36"/>
      <c r="FTU21" s="36"/>
      <c r="FTV21" s="36"/>
      <c r="FTW21" s="36"/>
      <c r="FTX21" s="36"/>
      <c r="FTY21" s="36"/>
      <c r="FTZ21" s="36"/>
      <c r="FUA21" s="36"/>
      <c r="FUB21" s="36"/>
      <c r="FUC21" s="36"/>
      <c r="FUD21" s="36"/>
      <c r="FUE21" s="36"/>
      <c r="FUF21" s="36"/>
      <c r="FUG21" s="36"/>
      <c r="FUH21" s="36"/>
      <c r="FUI21" s="36"/>
      <c r="FUJ21" s="36"/>
      <c r="FUK21" s="36"/>
      <c r="FUL21" s="36"/>
      <c r="FUM21" s="36"/>
      <c r="FUN21" s="36"/>
      <c r="FUO21" s="36"/>
      <c r="FUP21" s="36"/>
      <c r="FUQ21" s="36"/>
      <c r="FUR21" s="36"/>
      <c r="FUS21" s="36"/>
      <c r="FUT21" s="36"/>
      <c r="FUU21" s="36"/>
      <c r="FUV21" s="36"/>
      <c r="FUW21" s="36"/>
      <c r="FUX21" s="36"/>
      <c r="FUY21" s="36"/>
      <c r="FUZ21" s="36"/>
      <c r="FVA21" s="36"/>
      <c r="FVB21" s="36"/>
      <c r="FVC21" s="36"/>
      <c r="FVD21" s="36"/>
      <c r="FVE21" s="36"/>
      <c r="FVF21" s="36"/>
      <c r="FVG21" s="36"/>
      <c r="FVH21" s="36"/>
      <c r="FVI21" s="36"/>
      <c r="FVJ21" s="36"/>
      <c r="FVK21" s="36"/>
      <c r="FVL21" s="36"/>
      <c r="FVM21" s="36"/>
      <c r="FVN21" s="36"/>
      <c r="FVO21" s="36"/>
      <c r="FVP21" s="36"/>
      <c r="FVQ21" s="36"/>
      <c r="FVR21" s="36"/>
      <c r="FVS21" s="36"/>
      <c r="FVT21" s="36"/>
      <c r="FVU21" s="36"/>
      <c r="FVV21" s="36"/>
      <c r="FVW21" s="36"/>
      <c r="FVX21" s="36"/>
      <c r="FVY21" s="36"/>
      <c r="FVZ21" s="36"/>
      <c r="FWA21" s="36"/>
      <c r="FWB21" s="36"/>
      <c r="FWC21" s="36"/>
      <c r="FWD21" s="36"/>
      <c r="FWE21" s="36"/>
      <c r="FWF21" s="36"/>
      <c r="FWG21" s="36"/>
      <c r="FWH21" s="36"/>
      <c r="FWI21" s="36"/>
      <c r="FWJ21" s="36"/>
      <c r="FWK21" s="36"/>
      <c r="FWL21" s="36"/>
      <c r="FWM21" s="36"/>
      <c r="FWN21" s="36"/>
      <c r="FWO21" s="36"/>
      <c r="FWP21" s="36"/>
      <c r="FWQ21" s="36"/>
      <c r="FWR21" s="36"/>
      <c r="FWS21" s="36"/>
      <c r="FWT21" s="36"/>
      <c r="FWU21" s="36"/>
      <c r="FWV21" s="36"/>
      <c r="FWW21" s="36"/>
      <c r="FWX21" s="36"/>
      <c r="FWY21" s="36"/>
      <c r="FWZ21" s="36"/>
      <c r="FXA21" s="36"/>
      <c r="FXB21" s="36"/>
      <c r="FXC21" s="36"/>
      <c r="FXD21" s="36"/>
      <c r="FXE21" s="36"/>
      <c r="FXF21" s="36"/>
      <c r="FXG21" s="36"/>
      <c r="FXH21" s="36"/>
      <c r="FXI21" s="36"/>
      <c r="FXJ21" s="36"/>
      <c r="FXK21" s="36"/>
      <c r="FXL21" s="36"/>
      <c r="FXM21" s="36"/>
      <c r="FXN21" s="36"/>
      <c r="FXO21" s="36"/>
      <c r="FXP21" s="36"/>
      <c r="FXQ21" s="36"/>
      <c r="FXR21" s="36"/>
      <c r="FXS21" s="36"/>
      <c r="FXT21" s="36"/>
      <c r="FXU21" s="36"/>
      <c r="FXV21" s="36"/>
      <c r="FXW21" s="36"/>
      <c r="FXX21" s="36"/>
      <c r="FXY21" s="36"/>
      <c r="FXZ21" s="36"/>
      <c r="FYA21" s="36"/>
      <c r="FYB21" s="36"/>
      <c r="FYC21" s="36"/>
      <c r="FYD21" s="36"/>
      <c r="FYE21" s="36"/>
      <c r="FYF21" s="36"/>
      <c r="FYG21" s="36"/>
      <c r="FYH21" s="36"/>
      <c r="FYI21" s="36"/>
      <c r="FYJ21" s="36"/>
      <c r="FYK21" s="36"/>
      <c r="FYL21" s="36"/>
      <c r="FYM21" s="36"/>
      <c r="FYN21" s="36"/>
      <c r="FYO21" s="36"/>
      <c r="FYP21" s="36"/>
      <c r="FYQ21" s="36"/>
      <c r="FYR21" s="36"/>
      <c r="FYS21" s="36"/>
      <c r="FYT21" s="36"/>
      <c r="FYU21" s="36"/>
      <c r="FYV21" s="36"/>
      <c r="FYW21" s="36"/>
      <c r="FYX21" s="36"/>
      <c r="FYY21" s="36"/>
      <c r="FYZ21" s="36"/>
      <c r="FZA21" s="36"/>
      <c r="FZB21" s="36"/>
      <c r="FZC21" s="36"/>
      <c r="FZD21" s="36"/>
      <c r="FZE21" s="36"/>
      <c r="FZF21" s="36"/>
      <c r="FZG21" s="36"/>
      <c r="FZH21" s="36"/>
      <c r="FZI21" s="36"/>
      <c r="FZJ21" s="36"/>
      <c r="FZK21" s="36"/>
      <c r="FZL21" s="36"/>
      <c r="FZM21" s="36"/>
      <c r="FZN21" s="36"/>
      <c r="FZO21" s="36"/>
      <c r="FZP21" s="36"/>
      <c r="FZQ21" s="36"/>
      <c r="FZR21" s="36"/>
      <c r="FZS21" s="36"/>
      <c r="FZT21" s="36"/>
      <c r="FZU21" s="36"/>
      <c r="FZV21" s="36"/>
      <c r="FZW21" s="36"/>
      <c r="FZX21" s="36"/>
      <c r="FZY21" s="36"/>
      <c r="FZZ21" s="36"/>
      <c r="GAA21" s="36"/>
      <c r="GAB21" s="36"/>
      <c r="GAC21" s="36"/>
      <c r="GAD21" s="36"/>
      <c r="GAE21" s="36"/>
      <c r="GAF21" s="36"/>
      <c r="GAG21" s="36"/>
      <c r="GAH21" s="36"/>
      <c r="GAI21" s="36"/>
      <c r="GAJ21" s="36"/>
      <c r="GAK21" s="36"/>
      <c r="GAL21" s="36"/>
      <c r="GAM21" s="36"/>
      <c r="GAN21" s="36"/>
      <c r="GAO21" s="36"/>
      <c r="GAP21" s="36"/>
      <c r="GAQ21" s="36"/>
      <c r="GAR21" s="36"/>
      <c r="GAS21" s="36"/>
      <c r="GAT21" s="36"/>
      <c r="GAU21" s="36"/>
      <c r="GAV21" s="36"/>
      <c r="GAW21" s="36"/>
      <c r="GAX21" s="36"/>
      <c r="GAY21" s="36"/>
      <c r="GAZ21" s="36"/>
      <c r="GBA21" s="36"/>
      <c r="GBB21" s="36"/>
      <c r="GBC21" s="36"/>
      <c r="GBD21" s="36"/>
      <c r="GBE21" s="36"/>
      <c r="GBF21" s="36"/>
      <c r="GBG21" s="36"/>
      <c r="GBH21" s="36"/>
      <c r="GBI21" s="36"/>
      <c r="GBJ21" s="36"/>
      <c r="GBK21" s="36"/>
      <c r="GBL21" s="36"/>
      <c r="GBM21" s="36"/>
      <c r="GBN21" s="36"/>
      <c r="GBO21" s="36"/>
      <c r="GBP21" s="36"/>
      <c r="GBQ21" s="36"/>
      <c r="GBR21" s="36"/>
      <c r="GBS21" s="36"/>
      <c r="GBT21" s="36"/>
      <c r="GBU21" s="36"/>
      <c r="GBV21" s="36"/>
      <c r="GBW21" s="36"/>
      <c r="GBX21" s="36"/>
      <c r="GBY21" s="36"/>
      <c r="GBZ21" s="36"/>
      <c r="GCA21" s="36"/>
      <c r="GCB21" s="36"/>
      <c r="GCC21" s="36"/>
      <c r="GCD21" s="36"/>
      <c r="GCE21" s="36"/>
      <c r="GCF21" s="36"/>
      <c r="GCG21" s="36"/>
      <c r="GCH21" s="36"/>
      <c r="GCI21" s="36"/>
      <c r="GCJ21" s="36"/>
      <c r="GCK21" s="36"/>
      <c r="GCL21" s="36"/>
      <c r="GCM21" s="36"/>
      <c r="GCN21" s="36"/>
      <c r="GCO21" s="36"/>
      <c r="GCP21" s="36"/>
      <c r="GCQ21" s="36"/>
      <c r="GCR21" s="36"/>
      <c r="GCS21" s="36"/>
      <c r="GCT21" s="36"/>
      <c r="GCU21" s="36"/>
      <c r="GCV21" s="36"/>
      <c r="GCW21" s="36"/>
      <c r="GCX21" s="36"/>
      <c r="GCY21" s="36"/>
      <c r="GCZ21" s="36"/>
      <c r="GDA21" s="36"/>
      <c r="GDB21" s="36"/>
      <c r="GDC21" s="36"/>
      <c r="GDD21" s="36"/>
      <c r="GDE21" s="36"/>
      <c r="GDF21" s="36"/>
      <c r="GDG21" s="36"/>
      <c r="GDH21" s="36"/>
      <c r="GDI21" s="36"/>
      <c r="GDJ21" s="36"/>
      <c r="GDK21" s="36"/>
      <c r="GDL21" s="36"/>
      <c r="GDM21" s="36"/>
      <c r="GDN21" s="36"/>
      <c r="GDO21" s="36"/>
      <c r="GDP21" s="36"/>
      <c r="GDQ21" s="36"/>
      <c r="GDR21" s="36"/>
      <c r="GDS21" s="36"/>
      <c r="GDT21" s="36"/>
      <c r="GDU21" s="36"/>
      <c r="GDV21" s="36"/>
      <c r="GDW21" s="36"/>
      <c r="GDX21" s="36"/>
      <c r="GDY21" s="36"/>
      <c r="GDZ21" s="36"/>
      <c r="GEA21" s="36"/>
      <c r="GEB21" s="36"/>
      <c r="GEC21" s="36"/>
      <c r="GED21" s="36"/>
      <c r="GEE21" s="36"/>
      <c r="GEF21" s="36"/>
      <c r="GEG21" s="36"/>
      <c r="GEH21" s="36"/>
      <c r="GEI21" s="36"/>
      <c r="GEJ21" s="36"/>
      <c r="GEK21" s="36"/>
      <c r="GEL21" s="36"/>
      <c r="GEM21" s="36"/>
      <c r="GEN21" s="36"/>
      <c r="GEO21" s="36"/>
      <c r="GEP21" s="36"/>
      <c r="GEQ21" s="36"/>
      <c r="GER21" s="36"/>
      <c r="GES21" s="36"/>
      <c r="GET21" s="36"/>
      <c r="GEU21" s="36"/>
      <c r="GEV21" s="36"/>
      <c r="GEW21" s="36"/>
      <c r="GEX21" s="36"/>
      <c r="GEY21" s="36"/>
      <c r="GEZ21" s="36"/>
      <c r="GFA21" s="36"/>
      <c r="GFB21" s="36"/>
      <c r="GFC21" s="36"/>
      <c r="GFD21" s="36"/>
      <c r="GFE21" s="36"/>
      <c r="GFF21" s="36"/>
      <c r="GFG21" s="36"/>
      <c r="GFH21" s="36"/>
      <c r="GFI21" s="36"/>
      <c r="GFJ21" s="36"/>
      <c r="GFK21" s="36"/>
      <c r="GFL21" s="36"/>
      <c r="GFM21" s="36"/>
      <c r="GFN21" s="36"/>
      <c r="GFO21" s="36"/>
      <c r="GFP21" s="36"/>
      <c r="GFQ21" s="36"/>
      <c r="GFR21" s="36"/>
      <c r="GFS21" s="36"/>
      <c r="GFT21" s="36"/>
      <c r="GFU21" s="36"/>
      <c r="GFV21" s="36"/>
      <c r="GFW21" s="36"/>
      <c r="GFX21" s="36"/>
      <c r="GFY21" s="36"/>
      <c r="GFZ21" s="36"/>
      <c r="GGA21" s="36"/>
      <c r="GGB21" s="36"/>
      <c r="GGC21" s="36"/>
      <c r="GGD21" s="36"/>
      <c r="GGE21" s="36"/>
      <c r="GGF21" s="36"/>
      <c r="GGG21" s="36"/>
      <c r="GGH21" s="36"/>
      <c r="GGI21" s="36"/>
      <c r="GGJ21" s="36"/>
      <c r="GGK21" s="36"/>
      <c r="GGL21" s="36"/>
      <c r="GGM21" s="36"/>
      <c r="GGN21" s="36"/>
      <c r="GGO21" s="36"/>
      <c r="GGP21" s="36"/>
      <c r="GGQ21" s="36"/>
      <c r="GGR21" s="36"/>
      <c r="GGS21" s="36"/>
      <c r="GGT21" s="36"/>
      <c r="GGU21" s="36"/>
      <c r="GGV21" s="36"/>
      <c r="GGW21" s="36"/>
      <c r="GGX21" s="36"/>
      <c r="GGY21" s="36"/>
      <c r="GGZ21" s="36"/>
      <c r="GHA21" s="36"/>
      <c r="GHB21" s="36"/>
      <c r="GHC21" s="36"/>
      <c r="GHD21" s="36"/>
      <c r="GHE21" s="36"/>
      <c r="GHF21" s="36"/>
      <c r="GHG21" s="36"/>
      <c r="GHH21" s="36"/>
      <c r="GHI21" s="36"/>
      <c r="GHJ21" s="36"/>
      <c r="GHK21" s="36"/>
      <c r="GHL21" s="36"/>
      <c r="GHM21" s="36"/>
      <c r="GHN21" s="36"/>
      <c r="GHO21" s="36"/>
      <c r="GHP21" s="36"/>
      <c r="GHQ21" s="36"/>
      <c r="GHR21" s="36"/>
      <c r="GHS21" s="36"/>
      <c r="GHT21" s="36"/>
      <c r="GHU21" s="36"/>
      <c r="GHV21" s="36"/>
      <c r="GHW21" s="36"/>
      <c r="GHX21" s="36"/>
      <c r="GHY21" s="36"/>
      <c r="GHZ21" s="36"/>
      <c r="GIA21" s="36"/>
      <c r="GIB21" s="36"/>
      <c r="GIC21" s="36"/>
      <c r="GID21" s="36"/>
      <c r="GIE21" s="36"/>
      <c r="GIF21" s="36"/>
      <c r="GIG21" s="36"/>
      <c r="GIH21" s="36"/>
      <c r="GII21" s="36"/>
      <c r="GIJ21" s="36"/>
      <c r="GIK21" s="36"/>
      <c r="GIL21" s="36"/>
      <c r="GIM21" s="36"/>
      <c r="GIN21" s="36"/>
      <c r="GIO21" s="36"/>
      <c r="GIP21" s="36"/>
      <c r="GIQ21" s="36"/>
      <c r="GIR21" s="36"/>
      <c r="GIS21" s="36"/>
      <c r="GIT21" s="36"/>
      <c r="GIU21" s="36"/>
      <c r="GIV21" s="36"/>
      <c r="GIW21" s="36"/>
      <c r="GIX21" s="36"/>
      <c r="GIY21" s="36"/>
      <c r="GIZ21" s="36"/>
      <c r="GJA21" s="36"/>
      <c r="GJB21" s="36"/>
      <c r="GJC21" s="36"/>
      <c r="GJD21" s="36"/>
      <c r="GJE21" s="36"/>
      <c r="GJF21" s="36"/>
      <c r="GJG21" s="36"/>
      <c r="GJH21" s="36"/>
      <c r="GJI21" s="36"/>
      <c r="GJJ21" s="36"/>
      <c r="GJK21" s="36"/>
      <c r="GJL21" s="36"/>
      <c r="GJM21" s="36"/>
      <c r="GJN21" s="36"/>
      <c r="GJO21" s="36"/>
      <c r="GJP21" s="36"/>
      <c r="GJQ21" s="36"/>
      <c r="GJR21" s="36"/>
      <c r="GJS21" s="36"/>
      <c r="GJT21" s="36"/>
      <c r="GJU21" s="36"/>
      <c r="GJV21" s="36"/>
      <c r="GJW21" s="36"/>
      <c r="GJX21" s="36"/>
      <c r="GJY21" s="36"/>
      <c r="GJZ21" s="36"/>
      <c r="GKA21" s="36"/>
      <c r="GKB21" s="36"/>
      <c r="GKC21" s="36"/>
      <c r="GKD21" s="36"/>
      <c r="GKE21" s="36"/>
      <c r="GKF21" s="36"/>
      <c r="GKG21" s="36"/>
      <c r="GKH21" s="36"/>
      <c r="GKI21" s="36"/>
      <c r="GKJ21" s="36"/>
      <c r="GKK21" s="36"/>
      <c r="GKL21" s="36"/>
      <c r="GKM21" s="36"/>
      <c r="GKN21" s="36"/>
      <c r="GKO21" s="36"/>
      <c r="GKP21" s="36"/>
      <c r="GKQ21" s="36"/>
      <c r="GKR21" s="36"/>
      <c r="GKS21" s="36"/>
      <c r="GKT21" s="36"/>
      <c r="GKU21" s="36"/>
      <c r="GKV21" s="36"/>
      <c r="GKW21" s="36"/>
      <c r="GKX21" s="36"/>
      <c r="GKY21" s="36"/>
      <c r="GKZ21" s="36"/>
      <c r="GLA21" s="36"/>
      <c r="GLB21" s="36"/>
      <c r="GLC21" s="36"/>
      <c r="GLD21" s="36"/>
      <c r="GLE21" s="36"/>
      <c r="GLF21" s="36"/>
      <c r="GLG21" s="36"/>
      <c r="GLH21" s="36"/>
      <c r="GLI21" s="36"/>
      <c r="GLJ21" s="36"/>
      <c r="GLK21" s="36"/>
      <c r="GLL21" s="36"/>
      <c r="GLM21" s="36"/>
      <c r="GLN21" s="36"/>
      <c r="GLO21" s="36"/>
      <c r="GLP21" s="36"/>
      <c r="GLQ21" s="36"/>
      <c r="GLR21" s="36"/>
      <c r="GLS21" s="36"/>
      <c r="GLT21" s="36"/>
      <c r="GLU21" s="36"/>
      <c r="GLV21" s="36"/>
      <c r="GLW21" s="36"/>
      <c r="GLX21" s="36"/>
      <c r="GLY21" s="36"/>
      <c r="GLZ21" s="36"/>
      <c r="GMA21" s="36"/>
      <c r="GMB21" s="36"/>
      <c r="GMC21" s="36"/>
      <c r="GMD21" s="36"/>
      <c r="GME21" s="36"/>
      <c r="GMF21" s="36"/>
      <c r="GMG21" s="36"/>
      <c r="GMH21" s="36"/>
      <c r="GMI21" s="36"/>
      <c r="GMJ21" s="36"/>
      <c r="GMK21" s="36"/>
      <c r="GML21" s="36"/>
      <c r="GMM21" s="36"/>
      <c r="GMN21" s="36"/>
      <c r="GMO21" s="36"/>
      <c r="GMP21" s="36"/>
      <c r="GMQ21" s="36"/>
      <c r="GMR21" s="36"/>
      <c r="GMS21" s="36"/>
      <c r="GMT21" s="36"/>
      <c r="GMU21" s="36"/>
      <c r="GMV21" s="36"/>
      <c r="GMW21" s="36"/>
      <c r="GMX21" s="36"/>
      <c r="GMY21" s="36"/>
      <c r="GMZ21" s="36"/>
      <c r="GNA21" s="36"/>
      <c r="GNB21" s="36"/>
      <c r="GNC21" s="36"/>
      <c r="GND21" s="36"/>
      <c r="GNE21" s="36"/>
      <c r="GNF21" s="36"/>
      <c r="GNG21" s="36"/>
      <c r="GNH21" s="36"/>
      <c r="GNI21" s="36"/>
      <c r="GNJ21" s="36"/>
      <c r="GNK21" s="36"/>
      <c r="GNL21" s="36"/>
      <c r="GNM21" s="36"/>
      <c r="GNN21" s="36"/>
      <c r="GNO21" s="36"/>
      <c r="GNP21" s="36"/>
      <c r="GNQ21" s="36"/>
      <c r="GNR21" s="36"/>
      <c r="GNS21" s="36"/>
      <c r="GNT21" s="36"/>
      <c r="GNU21" s="36"/>
      <c r="GNV21" s="36"/>
      <c r="GNW21" s="36"/>
      <c r="GNX21" s="36"/>
      <c r="GNY21" s="36"/>
      <c r="GNZ21" s="36"/>
      <c r="GOA21" s="36"/>
      <c r="GOB21" s="36"/>
      <c r="GOC21" s="36"/>
      <c r="GOD21" s="36"/>
      <c r="GOE21" s="36"/>
      <c r="GOF21" s="36"/>
      <c r="GOG21" s="36"/>
      <c r="GOH21" s="36"/>
      <c r="GOI21" s="36"/>
      <c r="GOJ21" s="36"/>
      <c r="GOK21" s="36"/>
      <c r="GOL21" s="36"/>
      <c r="GOM21" s="36"/>
      <c r="GON21" s="36"/>
      <c r="GOO21" s="36"/>
      <c r="GOP21" s="36"/>
      <c r="GOQ21" s="36"/>
      <c r="GOR21" s="36"/>
      <c r="GOS21" s="36"/>
      <c r="GOT21" s="36"/>
      <c r="GOU21" s="36"/>
      <c r="GOV21" s="36"/>
      <c r="GOW21" s="36"/>
      <c r="GOX21" s="36"/>
      <c r="GOY21" s="36"/>
      <c r="GOZ21" s="36"/>
      <c r="GPA21" s="36"/>
      <c r="GPB21" s="36"/>
      <c r="GPC21" s="36"/>
      <c r="GPD21" s="36"/>
      <c r="GPE21" s="36"/>
      <c r="GPF21" s="36"/>
      <c r="GPG21" s="36"/>
      <c r="GPH21" s="36"/>
      <c r="GPI21" s="36"/>
      <c r="GPJ21" s="36"/>
      <c r="GPK21" s="36"/>
      <c r="GPL21" s="36"/>
      <c r="GPM21" s="36"/>
      <c r="GPN21" s="36"/>
      <c r="GPO21" s="36"/>
      <c r="GPP21" s="36"/>
      <c r="GPQ21" s="36"/>
      <c r="GPR21" s="36"/>
      <c r="GPS21" s="36"/>
      <c r="GPT21" s="36"/>
      <c r="GPU21" s="36"/>
      <c r="GPV21" s="36"/>
      <c r="GPW21" s="36"/>
      <c r="GPX21" s="36"/>
      <c r="GPY21" s="36"/>
      <c r="GPZ21" s="36"/>
      <c r="GQA21" s="36"/>
      <c r="GQB21" s="36"/>
      <c r="GQC21" s="36"/>
      <c r="GQD21" s="36"/>
      <c r="GQE21" s="36"/>
      <c r="GQF21" s="36"/>
      <c r="GQG21" s="36"/>
      <c r="GQH21" s="36"/>
      <c r="GQI21" s="36"/>
      <c r="GQJ21" s="36"/>
      <c r="GQK21" s="36"/>
      <c r="GQL21" s="36"/>
      <c r="GQM21" s="36"/>
      <c r="GQN21" s="36"/>
      <c r="GQO21" s="36"/>
      <c r="GQP21" s="36"/>
      <c r="GQQ21" s="36"/>
      <c r="GQR21" s="36"/>
      <c r="GQS21" s="36"/>
      <c r="GQT21" s="36"/>
      <c r="GQU21" s="36"/>
      <c r="GQV21" s="36"/>
      <c r="GQW21" s="36"/>
      <c r="GQX21" s="36"/>
      <c r="GQY21" s="36"/>
      <c r="GQZ21" s="36"/>
      <c r="GRA21" s="36"/>
      <c r="GRB21" s="36"/>
      <c r="GRC21" s="36"/>
      <c r="GRD21" s="36"/>
      <c r="GRE21" s="36"/>
      <c r="GRF21" s="36"/>
      <c r="GRG21" s="36"/>
      <c r="GRH21" s="36"/>
      <c r="GRI21" s="36"/>
      <c r="GRJ21" s="36"/>
      <c r="GRK21" s="36"/>
      <c r="GRL21" s="36"/>
      <c r="GRM21" s="36"/>
      <c r="GRN21" s="36"/>
      <c r="GRO21" s="36"/>
      <c r="GRP21" s="36"/>
      <c r="GRQ21" s="36"/>
      <c r="GRR21" s="36"/>
      <c r="GRS21" s="36"/>
      <c r="GRT21" s="36"/>
      <c r="GRU21" s="36"/>
      <c r="GRV21" s="36"/>
      <c r="GRW21" s="36"/>
      <c r="GRX21" s="36"/>
      <c r="GRY21" s="36"/>
      <c r="GRZ21" s="36"/>
      <c r="GSA21" s="36"/>
      <c r="GSB21" s="36"/>
      <c r="GSC21" s="36"/>
      <c r="GSD21" s="36"/>
      <c r="GSE21" s="36"/>
      <c r="GSF21" s="36"/>
      <c r="GSG21" s="36"/>
      <c r="GSH21" s="36"/>
      <c r="GSI21" s="36"/>
      <c r="GSJ21" s="36"/>
      <c r="GSK21" s="36"/>
      <c r="GSL21" s="36"/>
      <c r="GSM21" s="36"/>
      <c r="GSN21" s="36"/>
      <c r="GSO21" s="36"/>
      <c r="GSP21" s="36"/>
      <c r="GSQ21" s="36"/>
      <c r="GSR21" s="36"/>
      <c r="GSS21" s="36"/>
      <c r="GST21" s="36"/>
      <c r="GSU21" s="36"/>
      <c r="GSV21" s="36"/>
      <c r="GSW21" s="36"/>
      <c r="GSX21" s="36"/>
      <c r="GSY21" s="36"/>
      <c r="GSZ21" s="36"/>
      <c r="GTA21" s="36"/>
      <c r="GTB21" s="36"/>
      <c r="GTC21" s="36"/>
      <c r="GTD21" s="36"/>
      <c r="GTE21" s="36"/>
      <c r="GTF21" s="36"/>
      <c r="GTG21" s="36"/>
      <c r="GTH21" s="36"/>
      <c r="GTI21" s="36"/>
      <c r="GTJ21" s="36"/>
      <c r="GTK21" s="36"/>
      <c r="GTL21" s="36"/>
      <c r="GTM21" s="36"/>
      <c r="GTN21" s="36"/>
      <c r="GTO21" s="36"/>
      <c r="GTP21" s="36"/>
      <c r="GTQ21" s="36"/>
      <c r="GTR21" s="36"/>
      <c r="GTS21" s="36"/>
      <c r="GTT21" s="36"/>
      <c r="GTU21" s="36"/>
      <c r="GTV21" s="36"/>
      <c r="GTW21" s="36"/>
      <c r="GTX21" s="36"/>
      <c r="GTY21" s="36"/>
      <c r="GTZ21" s="36"/>
      <c r="GUA21" s="36"/>
      <c r="GUB21" s="36"/>
      <c r="GUC21" s="36"/>
      <c r="GUD21" s="36"/>
      <c r="GUE21" s="36"/>
      <c r="GUF21" s="36"/>
      <c r="GUG21" s="36"/>
      <c r="GUH21" s="36"/>
      <c r="GUI21" s="36"/>
      <c r="GUJ21" s="36"/>
      <c r="GUK21" s="36"/>
      <c r="GUL21" s="36"/>
      <c r="GUM21" s="36"/>
      <c r="GUN21" s="36"/>
      <c r="GUO21" s="36"/>
      <c r="GUP21" s="36"/>
      <c r="GUQ21" s="36"/>
      <c r="GUR21" s="36"/>
      <c r="GUS21" s="36"/>
      <c r="GUT21" s="36"/>
      <c r="GUU21" s="36"/>
      <c r="GUV21" s="36"/>
      <c r="GUW21" s="36"/>
      <c r="GUX21" s="36"/>
      <c r="GUY21" s="36"/>
      <c r="GUZ21" s="36"/>
      <c r="GVA21" s="36"/>
      <c r="GVB21" s="36"/>
      <c r="GVC21" s="36"/>
      <c r="GVD21" s="36"/>
      <c r="GVE21" s="36"/>
      <c r="GVF21" s="36"/>
      <c r="GVG21" s="36"/>
      <c r="GVH21" s="36"/>
      <c r="GVI21" s="36"/>
      <c r="GVJ21" s="36"/>
      <c r="GVK21" s="36"/>
      <c r="GVL21" s="36"/>
      <c r="GVM21" s="36"/>
      <c r="GVN21" s="36"/>
      <c r="GVO21" s="36"/>
      <c r="GVP21" s="36"/>
      <c r="GVQ21" s="36"/>
      <c r="GVR21" s="36"/>
      <c r="GVS21" s="36"/>
      <c r="GVT21" s="36"/>
      <c r="GVU21" s="36"/>
      <c r="GVV21" s="36"/>
      <c r="GVW21" s="36"/>
      <c r="GVX21" s="36"/>
      <c r="GVY21" s="36"/>
      <c r="GVZ21" s="36"/>
      <c r="GWA21" s="36"/>
      <c r="GWB21" s="36"/>
      <c r="GWC21" s="36"/>
      <c r="GWD21" s="36"/>
      <c r="GWE21" s="36"/>
      <c r="GWF21" s="36"/>
      <c r="GWG21" s="36"/>
      <c r="GWH21" s="36"/>
      <c r="GWI21" s="36"/>
      <c r="GWJ21" s="36"/>
      <c r="GWK21" s="36"/>
      <c r="GWL21" s="36"/>
      <c r="GWM21" s="36"/>
      <c r="GWN21" s="36"/>
      <c r="GWO21" s="36"/>
      <c r="GWP21" s="36"/>
      <c r="GWQ21" s="36"/>
      <c r="GWR21" s="36"/>
      <c r="GWS21" s="36"/>
      <c r="GWT21" s="36"/>
      <c r="GWU21" s="36"/>
      <c r="GWV21" s="36"/>
      <c r="GWW21" s="36"/>
      <c r="GWX21" s="36"/>
      <c r="GWY21" s="36"/>
      <c r="GWZ21" s="36"/>
      <c r="GXA21" s="36"/>
      <c r="GXB21" s="36"/>
      <c r="GXC21" s="36"/>
      <c r="GXD21" s="36"/>
      <c r="GXE21" s="36"/>
      <c r="GXF21" s="36"/>
      <c r="GXG21" s="36"/>
      <c r="GXH21" s="36"/>
      <c r="GXI21" s="36"/>
      <c r="GXJ21" s="36"/>
      <c r="GXK21" s="36"/>
      <c r="GXL21" s="36"/>
      <c r="GXM21" s="36"/>
      <c r="GXN21" s="36"/>
      <c r="GXO21" s="36"/>
      <c r="GXP21" s="36"/>
      <c r="GXQ21" s="36"/>
      <c r="GXR21" s="36"/>
      <c r="GXS21" s="36"/>
      <c r="GXT21" s="36"/>
      <c r="GXU21" s="36"/>
      <c r="GXV21" s="36"/>
      <c r="GXW21" s="36"/>
      <c r="GXX21" s="36"/>
      <c r="GXY21" s="36"/>
      <c r="GXZ21" s="36"/>
      <c r="GYA21" s="36"/>
      <c r="GYB21" s="36"/>
      <c r="GYC21" s="36"/>
      <c r="GYD21" s="36"/>
      <c r="GYE21" s="36"/>
      <c r="GYF21" s="36"/>
      <c r="GYG21" s="36"/>
      <c r="GYH21" s="36"/>
      <c r="GYI21" s="36"/>
      <c r="GYJ21" s="36"/>
      <c r="GYK21" s="36"/>
      <c r="GYL21" s="36"/>
      <c r="GYM21" s="36"/>
      <c r="GYN21" s="36"/>
      <c r="GYO21" s="36"/>
      <c r="GYP21" s="36"/>
      <c r="GYQ21" s="36"/>
      <c r="GYR21" s="36"/>
      <c r="GYS21" s="36"/>
      <c r="GYT21" s="36"/>
      <c r="GYU21" s="36"/>
      <c r="GYV21" s="36"/>
      <c r="GYW21" s="36"/>
      <c r="GYX21" s="36"/>
      <c r="GYY21" s="36"/>
      <c r="GYZ21" s="36"/>
      <c r="GZA21" s="36"/>
      <c r="GZB21" s="36"/>
      <c r="GZC21" s="36"/>
      <c r="GZD21" s="36"/>
      <c r="GZE21" s="36"/>
      <c r="GZF21" s="36"/>
      <c r="GZG21" s="36"/>
      <c r="GZH21" s="36"/>
      <c r="GZI21" s="36"/>
      <c r="GZJ21" s="36"/>
      <c r="GZK21" s="36"/>
      <c r="GZL21" s="36"/>
      <c r="GZM21" s="36"/>
      <c r="GZN21" s="36"/>
      <c r="GZO21" s="36"/>
      <c r="GZP21" s="36"/>
      <c r="GZQ21" s="36"/>
      <c r="GZR21" s="36"/>
      <c r="GZS21" s="36"/>
      <c r="GZT21" s="36"/>
      <c r="GZU21" s="36"/>
      <c r="GZV21" s="36"/>
      <c r="GZW21" s="36"/>
      <c r="GZX21" s="36"/>
      <c r="GZY21" s="36"/>
      <c r="GZZ21" s="36"/>
      <c r="HAA21" s="36"/>
      <c r="HAB21" s="36"/>
      <c r="HAC21" s="36"/>
      <c r="HAD21" s="36"/>
      <c r="HAE21" s="36"/>
      <c r="HAF21" s="36"/>
      <c r="HAG21" s="36"/>
      <c r="HAH21" s="36"/>
      <c r="HAI21" s="36"/>
      <c r="HAJ21" s="36"/>
      <c r="HAK21" s="36"/>
      <c r="HAL21" s="36"/>
      <c r="HAM21" s="36"/>
      <c r="HAN21" s="36"/>
      <c r="HAO21" s="36"/>
      <c r="HAP21" s="36"/>
      <c r="HAQ21" s="36"/>
      <c r="HAR21" s="36"/>
      <c r="HAS21" s="36"/>
      <c r="HAT21" s="36"/>
      <c r="HAU21" s="36"/>
      <c r="HAV21" s="36"/>
      <c r="HAW21" s="36"/>
      <c r="HAX21" s="36"/>
      <c r="HAY21" s="36"/>
      <c r="HAZ21" s="36"/>
      <c r="HBA21" s="36"/>
      <c r="HBB21" s="36"/>
      <c r="HBC21" s="36"/>
      <c r="HBD21" s="36"/>
      <c r="HBE21" s="36"/>
      <c r="HBF21" s="36"/>
      <c r="HBG21" s="36"/>
      <c r="HBH21" s="36"/>
      <c r="HBI21" s="36"/>
      <c r="HBJ21" s="36"/>
      <c r="HBK21" s="36"/>
      <c r="HBL21" s="36"/>
      <c r="HBM21" s="36"/>
      <c r="HBN21" s="36"/>
      <c r="HBO21" s="36"/>
      <c r="HBP21" s="36"/>
      <c r="HBQ21" s="36"/>
      <c r="HBR21" s="36"/>
      <c r="HBS21" s="36"/>
      <c r="HBT21" s="36"/>
      <c r="HBU21" s="36"/>
      <c r="HBV21" s="36"/>
      <c r="HBW21" s="36"/>
      <c r="HBX21" s="36"/>
      <c r="HBY21" s="36"/>
      <c r="HBZ21" s="36"/>
      <c r="HCA21" s="36"/>
      <c r="HCB21" s="36"/>
      <c r="HCC21" s="36"/>
      <c r="HCD21" s="36"/>
      <c r="HCE21" s="36"/>
      <c r="HCF21" s="36"/>
      <c r="HCG21" s="36"/>
      <c r="HCH21" s="36"/>
      <c r="HCI21" s="36"/>
      <c r="HCJ21" s="36"/>
      <c r="HCK21" s="36"/>
      <c r="HCL21" s="36"/>
      <c r="HCM21" s="36"/>
      <c r="HCN21" s="36"/>
      <c r="HCO21" s="36"/>
      <c r="HCP21" s="36"/>
      <c r="HCQ21" s="36"/>
      <c r="HCR21" s="36"/>
      <c r="HCS21" s="36"/>
      <c r="HCT21" s="36"/>
      <c r="HCU21" s="36"/>
      <c r="HCV21" s="36"/>
      <c r="HCW21" s="36"/>
      <c r="HCX21" s="36"/>
      <c r="HCY21" s="36"/>
      <c r="HCZ21" s="36"/>
      <c r="HDA21" s="36"/>
      <c r="HDB21" s="36"/>
      <c r="HDC21" s="36"/>
      <c r="HDD21" s="36"/>
      <c r="HDE21" s="36"/>
      <c r="HDF21" s="36"/>
      <c r="HDG21" s="36"/>
      <c r="HDH21" s="36"/>
      <c r="HDI21" s="36"/>
      <c r="HDJ21" s="36"/>
      <c r="HDK21" s="36"/>
      <c r="HDL21" s="36"/>
      <c r="HDM21" s="36"/>
      <c r="HDN21" s="36"/>
      <c r="HDO21" s="36"/>
      <c r="HDP21" s="36"/>
      <c r="HDQ21" s="36"/>
      <c r="HDR21" s="36"/>
      <c r="HDS21" s="36"/>
      <c r="HDT21" s="36"/>
      <c r="HDU21" s="36"/>
      <c r="HDV21" s="36"/>
      <c r="HDW21" s="36"/>
      <c r="HDX21" s="36"/>
      <c r="HDY21" s="36"/>
      <c r="HDZ21" s="36"/>
      <c r="HEA21" s="36"/>
      <c r="HEB21" s="36"/>
      <c r="HEC21" s="36"/>
      <c r="HED21" s="36"/>
      <c r="HEE21" s="36"/>
      <c r="HEF21" s="36"/>
      <c r="HEG21" s="36"/>
      <c r="HEH21" s="36"/>
      <c r="HEI21" s="36"/>
      <c r="HEJ21" s="36"/>
      <c r="HEK21" s="36"/>
      <c r="HEL21" s="36"/>
      <c r="HEM21" s="36"/>
      <c r="HEN21" s="36"/>
      <c r="HEO21" s="36"/>
      <c r="HEP21" s="36"/>
      <c r="HEQ21" s="36"/>
      <c r="HER21" s="36"/>
      <c r="HES21" s="36"/>
      <c r="HET21" s="36"/>
      <c r="HEU21" s="36"/>
      <c r="HEV21" s="36"/>
      <c r="HEW21" s="36"/>
      <c r="HEX21" s="36"/>
      <c r="HEY21" s="36"/>
      <c r="HEZ21" s="36"/>
      <c r="HFA21" s="36"/>
      <c r="HFB21" s="36"/>
      <c r="HFC21" s="36"/>
      <c r="HFD21" s="36"/>
      <c r="HFE21" s="36"/>
      <c r="HFF21" s="36"/>
      <c r="HFG21" s="36"/>
      <c r="HFH21" s="36"/>
      <c r="HFI21" s="36"/>
      <c r="HFJ21" s="36"/>
      <c r="HFK21" s="36"/>
      <c r="HFL21" s="36"/>
      <c r="HFM21" s="36"/>
      <c r="HFN21" s="36"/>
      <c r="HFO21" s="36"/>
      <c r="HFP21" s="36"/>
      <c r="HFQ21" s="36"/>
      <c r="HFR21" s="36"/>
      <c r="HFS21" s="36"/>
      <c r="HFT21" s="36"/>
      <c r="HFU21" s="36"/>
      <c r="HFV21" s="36"/>
      <c r="HFW21" s="36"/>
      <c r="HFX21" s="36"/>
      <c r="HFY21" s="36"/>
      <c r="HFZ21" s="36"/>
      <c r="HGA21" s="36"/>
      <c r="HGB21" s="36"/>
      <c r="HGC21" s="36"/>
      <c r="HGD21" s="36"/>
      <c r="HGE21" s="36"/>
      <c r="HGF21" s="36"/>
      <c r="HGG21" s="36"/>
      <c r="HGH21" s="36"/>
      <c r="HGI21" s="36"/>
      <c r="HGJ21" s="36"/>
      <c r="HGK21" s="36"/>
      <c r="HGL21" s="36"/>
      <c r="HGM21" s="36"/>
      <c r="HGN21" s="36"/>
      <c r="HGO21" s="36"/>
      <c r="HGP21" s="36"/>
      <c r="HGQ21" s="36"/>
      <c r="HGR21" s="36"/>
      <c r="HGS21" s="36"/>
      <c r="HGT21" s="36"/>
      <c r="HGU21" s="36"/>
      <c r="HGV21" s="36"/>
      <c r="HGW21" s="36"/>
      <c r="HGX21" s="36"/>
      <c r="HGY21" s="36"/>
      <c r="HGZ21" s="36"/>
      <c r="HHA21" s="36"/>
      <c r="HHB21" s="36"/>
      <c r="HHC21" s="36"/>
      <c r="HHD21" s="36"/>
      <c r="HHE21" s="36"/>
      <c r="HHF21" s="36"/>
      <c r="HHG21" s="36"/>
      <c r="HHH21" s="36"/>
      <c r="HHI21" s="36"/>
      <c r="HHJ21" s="36"/>
      <c r="HHK21" s="36"/>
      <c r="HHL21" s="36"/>
      <c r="HHM21" s="36"/>
      <c r="HHN21" s="36"/>
      <c r="HHO21" s="36"/>
      <c r="HHP21" s="36"/>
      <c r="HHQ21" s="36"/>
      <c r="HHR21" s="36"/>
      <c r="HHS21" s="36"/>
      <c r="HHT21" s="36"/>
      <c r="HHU21" s="36"/>
      <c r="HHV21" s="36"/>
      <c r="HHW21" s="36"/>
      <c r="HHX21" s="36"/>
      <c r="HHY21" s="36"/>
      <c r="HHZ21" s="36"/>
      <c r="HIA21" s="36"/>
      <c r="HIB21" s="36"/>
      <c r="HIC21" s="36"/>
      <c r="HID21" s="36"/>
      <c r="HIE21" s="36"/>
      <c r="HIF21" s="36"/>
      <c r="HIG21" s="36"/>
      <c r="HIH21" s="36"/>
      <c r="HII21" s="36"/>
      <c r="HIJ21" s="36"/>
      <c r="HIK21" s="36"/>
      <c r="HIL21" s="36"/>
      <c r="HIM21" s="36"/>
      <c r="HIN21" s="36"/>
      <c r="HIO21" s="36"/>
      <c r="HIP21" s="36"/>
      <c r="HIQ21" s="36"/>
      <c r="HIR21" s="36"/>
      <c r="HIS21" s="36"/>
      <c r="HIT21" s="36"/>
      <c r="HIU21" s="36"/>
      <c r="HIV21" s="36"/>
      <c r="HIW21" s="36"/>
      <c r="HIX21" s="36"/>
      <c r="HIY21" s="36"/>
      <c r="HIZ21" s="36"/>
      <c r="HJA21" s="36"/>
      <c r="HJB21" s="36"/>
      <c r="HJC21" s="36"/>
      <c r="HJD21" s="36"/>
      <c r="HJE21" s="36"/>
      <c r="HJF21" s="36"/>
      <c r="HJG21" s="36"/>
      <c r="HJH21" s="36"/>
      <c r="HJI21" s="36"/>
      <c r="HJJ21" s="36"/>
      <c r="HJK21" s="36"/>
      <c r="HJL21" s="36"/>
      <c r="HJM21" s="36"/>
      <c r="HJN21" s="36"/>
      <c r="HJO21" s="36"/>
      <c r="HJP21" s="36"/>
      <c r="HJQ21" s="36"/>
      <c r="HJR21" s="36"/>
      <c r="HJS21" s="36"/>
      <c r="HJT21" s="36"/>
      <c r="HJU21" s="36"/>
      <c r="HJV21" s="36"/>
      <c r="HJW21" s="36"/>
      <c r="HJX21" s="36"/>
      <c r="HJY21" s="36"/>
      <c r="HJZ21" s="36"/>
      <c r="HKA21" s="36"/>
      <c r="HKB21" s="36"/>
      <c r="HKC21" s="36"/>
      <c r="HKD21" s="36"/>
      <c r="HKE21" s="36"/>
      <c r="HKF21" s="36"/>
      <c r="HKG21" s="36"/>
      <c r="HKH21" s="36"/>
      <c r="HKI21" s="36"/>
      <c r="HKJ21" s="36"/>
      <c r="HKK21" s="36"/>
      <c r="HKL21" s="36"/>
      <c r="HKM21" s="36"/>
      <c r="HKN21" s="36"/>
      <c r="HKO21" s="36"/>
      <c r="HKP21" s="36"/>
      <c r="HKQ21" s="36"/>
      <c r="HKR21" s="36"/>
      <c r="HKS21" s="36"/>
      <c r="HKT21" s="36"/>
      <c r="HKU21" s="36"/>
      <c r="HKV21" s="36"/>
      <c r="HKW21" s="36"/>
      <c r="HKX21" s="36"/>
      <c r="HKY21" s="36"/>
      <c r="HKZ21" s="36"/>
      <c r="HLA21" s="36"/>
      <c r="HLB21" s="36"/>
      <c r="HLC21" s="36"/>
      <c r="HLD21" s="36"/>
      <c r="HLE21" s="36"/>
      <c r="HLF21" s="36"/>
      <c r="HLG21" s="36"/>
      <c r="HLH21" s="36"/>
      <c r="HLI21" s="36"/>
      <c r="HLJ21" s="36"/>
      <c r="HLK21" s="36"/>
      <c r="HLL21" s="36"/>
      <c r="HLM21" s="36"/>
      <c r="HLN21" s="36"/>
      <c r="HLO21" s="36"/>
      <c r="HLP21" s="36"/>
      <c r="HLQ21" s="36"/>
      <c r="HLR21" s="36"/>
      <c r="HLS21" s="36"/>
      <c r="HLT21" s="36"/>
      <c r="HLU21" s="36"/>
      <c r="HLV21" s="36"/>
      <c r="HLW21" s="36"/>
      <c r="HLX21" s="36"/>
      <c r="HLY21" s="36"/>
      <c r="HLZ21" s="36"/>
      <c r="HMA21" s="36"/>
      <c r="HMB21" s="36"/>
      <c r="HMC21" s="36"/>
      <c r="HMD21" s="36"/>
      <c r="HME21" s="36"/>
      <c r="HMF21" s="36"/>
      <c r="HMG21" s="36"/>
      <c r="HMH21" s="36"/>
      <c r="HMI21" s="36"/>
      <c r="HMJ21" s="36"/>
      <c r="HMK21" s="36"/>
      <c r="HML21" s="36"/>
      <c r="HMM21" s="36"/>
      <c r="HMN21" s="36"/>
      <c r="HMO21" s="36"/>
      <c r="HMP21" s="36"/>
      <c r="HMQ21" s="36"/>
      <c r="HMR21" s="36"/>
      <c r="HMS21" s="36"/>
      <c r="HMT21" s="36"/>
      <c r="HMU21" s="36"/>
      <c r="HMV21" s="36"/>
      <c r="HMW21" s="36"/>
      <c r="HMX21" s="36"/>
      <c r="HMY21" s="36"/>
      <c r="HMZ21" s="36"/>
      <c r="HNA21" s="36"/>
      <c r="HNB21" s="36"/>
      <c r="HNC21" s="36"/>
      <c r="HND21" s="36"/>
      <c r="HNE21" s="36"/>
      <c r="HNF21" s="36"/>
      <c r="HNG21" s="36"/>
      <c r="HNH21" s="36"/>
      <c r="HNI21" s="36"/>
      <c r="HNJ21" s="36"/>
      <c r="HNK21" s="36"/>
      <c r="HNL21" s="36"/>
      <c r="HNM21" s="36"/>
      <c r="HNN21" s="36"/>
      <c r="HNO21" s="36"/>
      <c r="HNP21" s="36"/>
      <c r="HNQ21" s="36"/>
      <c r="HNR21" s="36"/>
      <c r="HNS21" s="36"/>
      <c r="HNT21" s="36"/>
      <c r="HNU21" s="36"/>
      <c r="HNV21" s="36"/>
      <c r="HNW21" s="36"/>
      <c r="HNX21" s="36"/>
      <c r="HNY21" s="36"/>
      <c r="HNZ21" s="36"/>
      <c r="HOA21" s="36"/>
      <c r="HOB21" s="36"/>
      <c r="HOC21" s="36"/>
      <c r="HOD21" s="36"/>
      <c r="HOE21" s="36"/>
      <c r="HOF21" s="36"/>
      <c r="HOG21" s="36"/>
      <c r="HOH21" s="36"/>
      <c r="HOI21" s="36"/>
      <c r="HOJ21" s="36"/>
      <c r="HOK21" s="36"/>
      <c r="HOL21" s="36"/>
      <c r="HOM21" s="36"/>
      <c r="HON21" s="36"/>
      <c r="HOO21" s="36"/>
      <c r="HOP21" s="36"/>
      <c r="HOQ21" s="36"/>
      <c r="HOR21" s="36"/>
      <c r="HOS21" s="36"/>
      <c r="HOT21" s="36"/>
      <c r="HOU21" s="36"/>
      <c r="HOV21" s="36"/>
      <c r="HOW21" s="36"/>
      <c r="HOX21" s="36"/>
      <c r="HOY21" s="36"/>
      <c r="HOZ21" s="36"/>
      <c r="HPA21" s="36"/>
      <c r="HPB21" s="36"/>
      <c r="HPC21" s="36"/>
      <c r="HPD21" s="36"/>
      <c r="HPE21" s="36"/>
      <c r="HPF21" s="36"/>
      <c r="HPG21" s="36"/>
      <c r="HPH21" s="36"/>
      <c r="HPI21" s="36"/>
      <c r="HPJ21" s="36"/>
      <c r="HPK21" s="36"/>
      <c r="HPL21" s="36"/>
      <c r="HPM21" s="36"/>
      <c r="HPN21" s="36"/>
      <c r="HPO21" s="36"/>
      <c r="HPP21" s="36"/>
      <c r="HPQ21" s="36"/>
      <c r="HPR21" s="36"/>
      <c r="HPS21" s="36"/>
      <c r="HPT21" s="36"/>
      <c r="HPU21" s="36"/>
      <c r="HPV21" s="36"/>
      <c r="HPW21" s="36"/>
      <c r="HPX21" s="36"/>
      <c r="HPY21" s="36"/>
      <c r="HPZ21" s="36"/>
      <c r="HQA21" s="36"/>
      <c r="HQB21" s="36"/>
      <c r="HQC21" s="36"/>
      <c r="HQD21" s="36"/>
      <c r="HQE21" s="36"/>
      <c r="HQF21" s="36"/>
      <c r="HQG21" s="36"/>
      <c r="HQH21" s="36"/>
      <c r="HQI21" s="36"/>
      <c r="HQJ21" s="36"/>
      <c r="HQK21" s="36"/>
      <c r="HQL21" s="36"/>
      <c r="HQM21" s="36"/>
      <c r="HQN21" s="36"/>
      <c r="HQO21" s="36"/>
      <c r="HQP21" s="36"/>
      <c r="HQQ21" s="36"/>
      <c r="HQR21" s="36"/>
      <c r="HQS21" s="36"/>
      <c r="HQT21" s="36"/>
      <c r="HQU21" s="36"/>
      <c r="HQV21" s="36"/>
      <c r="HQW21" s="36"/>
      <c r="HQX21" s="36"/>
      <c r="HQY21" s="36"/>
      <c r="HQZ21" s="36"/>
      <c r="HRA21" s="36"/>
      <c r="HRB21" s="36"/>
      <c r="HRC21" s="36"/>
      <c r="HRD21" s="36"/>
      <c r="HRE21" s="36"/>
      <c r="HRF21" s="36"/>
      <c r="HRG21" s="36"/>
      <c r="HRH21" s="36"/>
      <c r="HRI21" s="36"/>
      <c r="HRJ21" s="36"/>
      <c r="HRK21" s="36"/>
      <c r="HRL21" s="36"/>
      <c r="HRM21" s="36"/>
      <c r="HRN21" s="36"/>
      <c r="HRO21" s="36"/>
      <c r="HRP21" s="36"/>
      <c r="HRQ21" s="36"/>
      <c r="HRR21" s="36"/>
      <c r="HRS21" s="36"/>
      <c r="HRT21" s="36"/>
      <c r="HRU21" s="36"/>
      <c r="HRV21" s="36"/>
      <c r="HRW21" s="36"/>
      <c r="HRX21" s="36"/>
      <c r="HRY21" s="36"/>
      <c r="HRZ21" s="36"/>
      <c r="HSA21" s="36"/>
      <c r="HSB21" s="36"/>
      <c r="HSC21" s="36"/>
      <c r="HSD21" s="36"/>
      <c r="HSE21" s="36"/>
      <c r="HSF21" s="36"/>
      <c r="HSG21" s="36"/>
      <c r="HSH21" s="36"/>
      <c r="HSI21" s="36"/>
      <c r="HSJ21" s="36"/>
      <c r="HSK21" s="36"/>
      <c r="HSL21" s="36"/>
      <c r="HSM21" s="36"/>
      <c r="HSN21" s="36"/>
      <c r="HSO21" s="36"/>
      <c r="HSP21" s="36"/>
      <c r="HSQ21" s="36"/>
      <c r="HSR21" s="36"/>
      <c r="HSS21" s="36"/>
      <c r="HST21" s="36"/>
      <c r="HSU21" s="36"/>
      <c r="HSV21" s="36"/>
      <c r="HSW21" s="36"/>
      <c r="HSX21" s="36"/>
      <c r="HSY21" s="36"/>
      <c r="HSZ21" s="36"/>
      <c r="HTA21" s="36"/>
      <c r="HTB21" s="36"/>
      <c r="HTC21" s="36"/>
      <c r="HTD21" s="36"/>
      <c r="HTE21" s="36"/>
      <c r="HTF21" s="36"/>
      <c r="HTG21" s="36"/>
      <c r="HTH21" s="36"/>
      <c r="HTI21" s="36"/>
      <c r="HTJ21" s="36"/>
      <c r="HTK21" s="36"/>
      <c r="HTL21" s="36"/>
      <c r="HTM21" s="36"/>
      <c r="HTN21" s="36"/>
      <c r="HTO21" s="36"/>
      <c r="HTP21" s="36"/>
      <c r="HTQ21" s="36"/>
      <c r="HTR21" s="36"/>
      <c r="HTS21" s="36"/>
      <c r="HTT21" s="36"/>
      <c r="HTU21" s="36"/>
      <c r="HTV21" s="36"/>
      <c r="HTW21" s="36"/>
      <c r="HTX21" s="36"/>
      <c r="HTY21" s="36"/>
      <c r="HTZ21" s="36"/>
      <c r="HUA21" s="36"/>
      <c r="HUB21" s="36"/>
      <c r="HUC21" s="36"/>
      <c r="HUD21" s="36"/>
      <c r="HUE21" s="36"/>
      <c r="HUF21" s="36"/>
      <c r="HUG21" s="36"/>
      <c r="HUH21" s="36"/>
      <c r="HUI21" s="36"/>
      <c r="HUJ21" s="36"/>
      <c r="HUK21" s="36"/>
      <c r="HUL21" s="36"/>
      <c r="HUM21" s="36"/>
      <c r="HUN21" s="36"/>
      <c r="HUO21" s="36"/>
      <c r="HUP21" s="36"/>
      <c r="HUQ21" s="36"/>
      <c r="HUR21" s="36"/>
      <c r="HUS21" s="36"/>
      <c r="HUT21" s="36"/>
      <c r="HUU21" s="36"/>
      <c r="HUV21" s="36"/>
      <c r="HUW21" s="36"/>
      <c r="HUX21" s="36"/>
      <c r="HUY21" s="36"/>
      <c r="HUZ21" s="36"/>
      <c r="HVA21" s="36"/>
      <c r="HVB21" s="36"/>
      <c r="HVC21" s="36"/>
      <c r="HVD21" s="36"/>
      <c r="HVE21" s="36"/>
      <c r="HVF21" s="36"/>
      <c r="HVG21" s="36"/>
      <c r="HVH21" s="36"/>
      <c r="HVI21" s="36"/>
      <c r="HVJ21" s="36"/>
      <c r="HVK21" s="36"/>
      <c r="HVL21" s="36"/>
      <c r="HVM21" s="36"/>
      <c r="HVN21" s="36"/>
      <c r="HVO21" s="36"/>
      <c r="HVP21" s="36"/>
      <c r="HVQ21" s="36"/>
      <c r="HVR21" s="36"/>
      <c r="HVS21" s="36"/>
      <c r="HVT21" s="36"/>
      <c r="HVU21" s="36"/>
      <c r="HVV21" s="36"/>
      <c r="HVW21" s="36"/>
      <c r="HVX21" s="36"/>
      <c r="HVY21" s="36"/>
      <c r="HVZ21" s="36"/>
      <c r="HWA21" s="36"/>
      <c r="HWB21" s="36"/>
      <c r="HWC21" s="36"/>
      <c r="HWD21" s="36"/>
      <c r="HWE21" s="36"/>
      <c r="HWF21" s="36"/>
      <c r="HWG21" s="36"/>
      <c r="HWH21" s="36"/>
      <c r="HWI21" s="36"/>
      <c r="HWJ21" s="36"/>
      <c r="HWK21" s="36"/>
      <c r="HWL21" s="36"/>
      <c r="HWM21" s="36"/>
      <c r="HWN21" s="36"/>
      <c r="HWO21" s="36"/>
      <c r="HWP21" s="36"/>
      <c r="HWQ21" s="36"/>
      <c r="HWR21" s="36"/>
      <c r="HWS21" s="36"/>
      <c r="HWT21" s="36"/>
      <c r="HWU21" s="36"/>
      <c r="HWV21" s="36"/>
      <c r="HWW21" s="36"/>
      <c r="HWX21" s="36"/>
      <c r="HWY21" s="36"/>
      <c r="HWZ21" s="36"/>
      <c r="HXA21" s="36"/>
      <c r="HXB21" s="36"/>
      <c r="HXC21" s="36"/>
      <c r="HXD21" s="36"/>
      <c r="HXE21" s="36"/>
      <c r="HXF21" s="36"/>
      <c r="HXG21" s="36"/>
      <c r="HXH21" s="36"/>
      <c r="HXI21" s="36"/>
      <c r="HXJ21" s="36"/>
      <c r="HXK21" s="36"/>
      <c r="HXL21" s="36"/>
      <c r="HXM21" s="36"/>
      <c r="HXN21" s="36"/>
      <c r="HXO21" s="36"/>
      <c r="HXP21" s="36"/>
      <c r="HXQ21" s="36"/>
      <c r="HXR21" s="36"/>
      <c r="HXS21" s="36"/>
      <c r="HXT21" s="36"/>
      <c r="HXU21" s="36"/>
      <c r="HXV21" s="36"/>
      <c r="HXW21" s="36"/>
      <c r="HXX21" s="36"/>
      <c r="HXY21" s="36"/>
      <c r="HXZ21" s="36"/>
      <c r="HYA21" s="36"/>
      <c r="HYB21" s="36"/>
      <c r="HYC21" s="36"/>
      <c r="HYD21" s="36"/>
      <c r="HYE21" s="36"/>
      <c r="HYF21" s="36"/>
      <c r="HYG21" s="36"/>
      <c r="HYH21" s="36"/>
      <c r="HYI21" s="36"/>
      <c r="HYJ21" s="36"/>
      <c r="HYK21" s="36"/>
      <c r="HYL21" s="36"/>
      <c r="HYM21" s="36"/>
      <c r="HYN21" s="36"/>
      <c r="HYO21" s="36"/>
      <c r="HYP21" s="36"/>
      <c r="HYQ21" s="36"/>
      <c r="HYR21" s="36"/>
      <c r="HYS21" s="36"/>
      <c r="HYT21" s="36"/>
      <c r="HYU21" s="36"/>
      <c r="HYV21" s="36"/>
      <c r="HYW21" s="36"/>
      <c r="HYX21" s="36"/>
      <c r="HYY21" s="36"/>
      <c r="HYZ21" s="36"/>
      <c r="HZA21" s="36"/>
      <c r="HZB21" s="36"/>
      <c r="HZC21" s="36"/>
      <c r="HZD21" s="36"/>
      <c r="HZE21" s="36"/>
      <c r="HZF21" s="36"/>
      <c r="HZG21" s="36"/>
      <c r="HZH21" s="36"/>
      <c r="HZI21" s="36"/>
      <c r="HZJ21" s="36"/>
      <c r="HZK21" s="36"/>
      <c r="HZL21" s="36"/>
      <c r="HZM21" s="36"/>
      <c r="HZN21" s="36"/>
      <c r="HZO21" s="36"/>
      <c r="HZP21" s="36"/>
      <c r="HZQ21" s="36"/>
      <c r="HZR21" s="36"/>
      <c r="HZS21" s="36"/>
      <c r="HZT21" s="36"/>
      <c r="HZU21" s="36"/>
      <c r="HZV21" s="36"/>
      <c r="HZW21" s="36"/>
      <c r="HZX21" s="36"/>
      <c r="HZY21" s="36"/>
      <c r="HZZ21" s="36"/>
      <c r="IAA21" s="36"/>
      <c r="IAB21" s="36"/>
      <c r="IAC21" s="36"/>
      <c r="IAD21" s="36"/>
      <c r="IAE21" s="36"/>
      <c r="IAF21" s="36"/>
      <c r="IAG21" s="36"/>
      <c r="IAH21" s="36"/>
      <c r="IAI21" s="36"/>
      <c r="IAJ21" s="36"/>
      <c r="IAK21" s="36"/>
      <c r="IAL21" s="36"/>
      <c r="IAM21" s="36"/>
      <c r="IAN21" s="36"/>
      <c r="IAO21" s="36"/>
      <c r="IAP21" s="36"/>
      <c r="IAQ21" s="36"/>
      <c r="IAR21" s="36"/>
      <c r="IAS21" s="36"/>
      <c r="IAT21" s="36"/>
      <c r="IAU21" s="36"/>
      <c r="IAV21" s="36"/>
      <c r="IAW21" s="36"/>
      <c r="IAX21" s="36"/>
      <c r="IAY21" s="36"/>
      <c r="IAZ21" s="36"/>
      <c r="IBA21" s="36"/>
      <c r="IBB21" s="36"/>
      <c r="IBC21" s="36"/>
      <c r="IBD21" s="36"/>
      <c r="IBE21" s="36"/>
      <c r="IBF21" s="36"/>
      <c r="IBG21" s="36"/>
      <c r="IBH21" s="36"/>
      <c r="IBI21" s="36"/>
      <c r="IBJ21" s="36"/>
      <c r="IBK21" s="36"/>
      <c r="IBL21" s="36"/>
      <c r="IBM21" s="36"/>
      <c r="IBN21" s="36"/>
      <c r="IBO21" s="36"/>
      <c r="IBP21" s="36"/>
      <c r="IBQ21" s="36"/>
      <c r="IBR21" s="36"/>
      <c r="IBS21" s="36"/>
      <c r="IBT21" s="36"/>
      <c r="IBU21" s="36"/>
      <c r="IBV21" s="36"/>
      <c r="IBW21" s="36"/>
      <c r="IBX21" s="36"/>
      <c r="IBY21" s="36"/>
      <c r="IBZ21" s="36"/>
      <c r="ICA21" s="36"/>
      <c r="ICB21" s="36"/>
      <c r="ICC21" s="36"/>
      <c r="ICD21" s="36"/>
      <c r="ICE21" s="36"/>
      <c r="ICF21" s="36"/>
      <c r="ICG21" s="36"/>
      <c r="ICH21" s="36"/>
      <c r="ICI21" s="36"/>
      <c r="ICJ21" s="36"/>
      <c r="ICK21" s="36"/>
      <c r="ICL21" s="36"/>
      <c r="ICM21" s="36"/>
      <c r="ICN21" s="36"/>
      <c r="ICO21" s="36"/>
      <c r="ICP21" s="36"/>
      <c r="ICQ21" s="36"/>
      <c r="ICR21" s="36"/>
      <c r="ICS21" s="36"/>
      <c r="ICT21" s="36"/>
      <c r="ICU21" s="36"/>
      <c r="ICV21" s="36"/>
      <c r="ICW21" s="36"/>
      <c r="ICX21" s="36"/>
      <c r="ICY21" s="36"/>
      <c r="ICZ21" s="36"/>
      <c r="IDA21" s="36"/>
      <c r="IDB21" s="36"/>
      <c r="IDC21" s="36"/>
      <c r="IDD21" s="36"/>
      <c r="IDE21" s="36"/>
      <c r="IDF21" s="36"/>
      <c r="IDG21" s="36"/>
      <c r="IDH21" s="36"/>
      <c r="IDI21" s="36"/>
      <c r="IDJ21" s="36"/>
      <c r="IDK21" s="36"/>
      <c r="IDL21" s="36"/>
      <c r="IDM21" s="36"/>
      <c r="IDN21" s="36"/>
      <c r="IDO21" s="36"/>
      <c r="IDP21" s="36"/>
      <c r="IDQ21" s="36"/>
      <c r="IDR21" s="36"/>
      <c r="IDS21" s="36"/>
      <c r="IDT21" s="36"/>
      <c r="IDU21" s="36"/>
      <c r="IDV21" s="36"/>
      <c r="IDW21" s="36"/>
      <c r="IDX21" s="36"/>
      <c r="IDY21" s="36"/>
      <c r="IDZ21" s="36"/>
      <c r="IEA21" s="36"/>
      <c r="IEB21" s="36"/>
      <c r="IEC21" s="36"/>
      <c r="IED21" s="36"/>
      <c r="IEE21" s="36"/>
      <c r="IEF21" s="36"/>
      <c r="IEG21" s="36"/>
      <c r="IEH21" s="36"/>
      <c r="IEI21" s="36"/>
      <c r="IEJ21" s="36"/>
      <c r="IEK21" s="36"/>
      <c r="IEL21" s="36"/>
      <c r="IEM21" s="36"/>
      <c r="IEN21" s="36"/>
      <c r="IEO21" s="36"/>
      <c r="IEP21" s="36"/>
      <c r="IEQ21" s="36"/>
      <c r="IER21" s="36"/>
      <c r="IES21" s="36"/>
      <c r="IET21" s="36"/>
      <c r="IEU21" s="36"/>
      <c r="IEV21" s="36"/>
      <c r="IEW21" s="36"/>
      <c r="IEX21" s="36"/>
      <c r="IEY21" s="36"/>
      <c r="IEZ21" s="36"/>
      <c r="IFA21" s="36"/>
      <c r="IFB21" s="36"/>
      <c r="IFC21" s="36"/>
      <c r="IFD21" s="36"/>
      <c r="IFE21" s="36"/>
      <c r="IFF21" s="36"/>
      <c r="IFG21" s="36"/>
      <c r="IFH21" s="36"/>
      <c r="IFI21" s="36"/>
      <c r="IFJ21" s="36"/>
      <c r="IFK21" s="36"/>
      <c r="IFL21" s="36"/>
      <c r="IFM21" s="36"/>
      <c r="IFN21" s="36"/>
      <c r="IFO21" s="36"/>
      <c r="IFP21" s="36"/>
      <c r="IFQ21" s="36"/>
      <c r="IFR21" s="36"/>
      <c r="IFS21" s="36"/>
      <c r="IFT21" s="36"/>
      <c r="IFU21" s="36"/>
      <c r="IFV21" s="36"/>
      <c r="IFW21" s="36"/>
      <c r="IFX21" s="36"/>
      <c r="IFY21" s="36"/>
      <c r="IFZ21" s="36"/>
      <c r="IGA21" s="36"/>
      <c r="IGB21" s="36"/>
      <c r="IGC21" s="36"/>
      <c r="IGD21" s="36"/>
      <c r="IGE21" s="36"/>
      <c r="IGF21" s="36"/>
      <c r="IGG21" s="36"/>
      <c r="IGH21" s="36"/>
      <c r="IGI21" s="36"/>
      <c r="IGJ21" s="36"/>
      <c r="IGK21" s="36"/>
      <c r="IGL21" s="36"/>
      <c r="IGM21" s="36"/>
      <c r="IGN21" s="36"/>
      <c r="IGO21" s="36"/>
      <c r="IGP21" s="36"/>
      <c r="IGQ21" s="36"/>
      <c r="IGR21" s="36"/>
      <c r="IGS21" s="36"/>
      <c r="IGT21" s="36"/>
      <c r="IGU21" s="36"/>
      <c r="IGV21" s="36"/>
      <c r="IGW21" s="36"/>
      <c r="IGX21" s="36"/>
      <c r="IGY21" s="36"/>
      <c r="IGZ21" s="36"/>
      <c r="IHA21" s="36"/>
      <c r="IHB21" s="36"/>
      <c r="IHC21" s="36"/>
      <c r="IHD21" s="36"/>
      <c r="IHE21" s="36"/>
      <c r="IHF21" s="36"/>
      <c r="IHG21" s="36"/>
      <c r="IHH21" s="36"/>
      <c r="IHI21" s="36"/>
      <c r="IHJ21" s="36"/>
      <c r="IHK21" s="36"/>
      <c r="IHL21" s="36"/>
      <c r="IHM21" s="36"/>
      <c r="IHN21" s="36"/>
      <c r="IHO21" s="36"/>
      <c r="IHP21" s="36"/>
      <c r="IHQ21" s="36"/>
      <c r="IHR21" s="36"/>
      <c r="IHS21" s="36"/>
      <c r="IHT21" s="36"/>
      <c r="IHU21" s="36"/>
      <c r="IHV21" s="36"/>
      <c r="IHW21" s="36"/>
      <c r="IHX21" s="36"/>
      <c r="IHY21" s="36"/>
      <c r="IHZ21" s="36"/>
      <c r="IIA21" s="36"/>
      <c r="IIB21" s="36"/>
      <c r="IIC21" s="36"/>
      <c r="IID21" s="36"/>
      <c r="IIE21" s="36"/>
      <c r="IIF21" s="36"/>
      <c r="IIG21" s="36"/>
      <c r="IIH21" s="36"/>
      <c r="III21" s="36"/>
      <c r="IIJ21" s="36"/>
      <c r="IIK21" s="36"/>
      <c r="IIL21" s="36"/>
      <c r="IIM21" s="36"/>
      <c r="IIN21" s="36"/>
      <c r="IIO21" s="36"/>
      <c r="IIP21" s="36"/>
      <c r="IIQ21" s="36"/>
      <c r="IIR21" s="36"/>
      <c r="IIS21" s="36"/>
      <c r="IIT21" s="36"/>
      <c r="IIU21" s="36"/>
      <c r="IIV21" s="36"/>
      <c r="IIW21" s="36"/>
      <c r="IIX21" s="36"/>
      <c r="IIY21" s="36"/>
      <c r="IIZ21" s="36"/>
      <c r="IJA21" s="36"/>
      <c r="IJB21" s="36"/>
      <c r="IJC21" s="36"/>
      <c r="IJD21" s="36"/>
      <c r="IJE21" s="36"/>
      <c r="IJF21" s="36"/>
      <c r="IJG21" s="36"/>
      <c r="IJH21" s="36"/>
      <c r="IJI21" s="36"/>
      <c r="IJJ21" s="36"/>
      <c r="IJK21" s="36"/>
      <c r="IJL21" s="36"/>
      <c r="IJM21" s="36"/>
      <c r="IJN21" s="36"/>
      <c r="IJO21" s="36"/>
      <c r="IJP21" s="36"/>
      <c r="IJQ21" s="36"/>
      <c r="IJR21" s="36"/>
      <c r="IJS21" s="36"/>
      <c r="IJT21" s="36"/>
      <c r="IJU21" s="36"/>
      <c r="IJV21" s="36"/>
      <c r="IJW21" s="36"/>
      <c r="IJX21" s="36"/>
      <c r="IJY21" s="36"/>
      <c r="IJZ21" s="36"/>
      <c r="IKA21" s="36"/>
      <c r="IKB21" s="36"/>
      <c r="IKC21" s="36"/>
      <c r="IKD21" s="36"/>
      <c r="IKE21" s="36"/>
      <c r="IKF21" s="36"/>
      <c r="IKG21" s="36"/>
      <c r="IKH21" s="36"/>
      <c r="IKI21" s="36"/>
      <c r="IKJ21" s="36"/>
      <c r="IKK21" s="36"/>
      <c r="IKL21" s="36"/>
      <c r="IKM21" s="36"/>
      <c r="IKN21" s="36"/>
      <c r="IKO21" s="36"/>
      <c r="IKP21" s="36"/>
      <c r="IKQ21" s="36"/>
      <c r="IKR21" s="36"/>
      <c r="IKS21" s="36"/>
      <c r="IKT21" s="36"/>
      <c r="IKU21" s="36"/>
      <c r="IKV21" s="36"/>
      <c r="IKW21" s="36"/>
      <c r="IKX21" s="36"/>
      <c r="IKY21" s="36"/>
      <c r="IKZ21" s="36"/>
      <c r="ILA21" s="36"/>
      <c r="ILB21" s="36"/>
      <c r="ILC21" s="36"/>
      <c r="ILD21" s="36"/>
      <c r="ILE21" s="36"/>
      <c r="ILF21" s="36"/>
      <c r="ILG21" s="36"/>
      <c r="ILH21" s="36"/>
      <c r="ILI21" s="36"/>
      <c r="ILJ21" s="36"/>
      <c r="ILK21" s="36"/>
      <c r="ILL21" s="36"/>
      <c r="ILM21" s="36"/>
      <c r="ILN21" s="36"/>
      <c r="ILO21" s="36"/>
      <c r="ILP21" s="36"/>
      <c r="ILQ21" s="36"/>
      <c r="ILR21" s="36"/>
      <c r="ILS21" s="36"/>
      <c r="ILT21" s="36"/>
      <c r="ILU21" s="36"/>
      <c r="ILV21" s="36"/>
      <c r="ILW21" s="36"/>
      <c r="ILX21" s="36"/>
      <c r="ILY21" s="36"/>
      <c r="ILZ21" s="36"/>
      <c r="IMA21" s="36"/>
      <c r="IMB21" s="36"/>
      <c r="IMC21" s="36"/>
      <c r="IMD21" s="36"/>
      <c r="IME21" s="36"/>
      <c r="IMF21" s="36"/>
      <c r="IMG21" s="36"/>
      <c r="IMH21" s="36"/>
      <c r="IMI21" s="36"/>
      <c r="IMJ21" s="36"/>
      <c r="IMK21" s="36"/>
      <c r="IML21" s="36"/>
      <c r="IMM21" s="36"/>
      <c r="IMN21" s="36"/>
      <c r="IMO21" s="36"/>
      <c r="IMP21" s="36"/>
      <c r="IMQ21" s="36"/>
      <c r="IMR21" s="36"/>
      <c r="IMS21" s="36"/>
      <c r="IMT21" s="36"/>
      <c r="IMU21" s="36"/>
      <c r="IMV21" s="36"/>
      <c r="IMW21" s="36"/>
      <c r="IMX21" s="36"/>
      <c r="IMY21" s="36"/>
      <c r="IMZ21" s="36"/>
      <c r="INA21" s="36"/>
      <c r="INB21" s="36"/>
      <c r="INC21" s="36"/>
      <c r="IND21" s="36"/>
      <c r="INE21" s="36"/>
      <c r="INF21" s="36"/>
      <c r="ING21" s="36"/>
      <c r="INH21" s="36"/>
      <c r="INI21" s="36"/>
      <c r="INJ21" s="36"/>
      <c r="INK21" s="36"/>
      <c r="INL21" s="36"/>
      <c r="INM21" s="36"/>
      <c r="INN21" s="36"/>
      <c r="INO21" s="36"/>
      <c r="INP21" s="36"/>
      <c r="INQ21" s="36"/>
      <c r="INR21" s="36"/>
      <c r="INS21" s="36"/>
      <c r="INT21" s="36"/>
      <c r="INU21" s="36"/>
      <c r="INV21" s="36"/>
      <c r="INW21" s="36"/>
      <c r="INX21" s="36"/>
      <c r="INY21" s="36"/>
      <c r="INZ21" s="36"/>
      <c r="IOA21" s="36"/>
      <c r="IOB21" s="36"/>
      <c r="IOC21" s="36"/>
      <c r="IOD21" s="36"/>
      <c r="IOE21" s="36"/>
      <c r="IOF21" s="36"/>
      <c r="IOG21" s="36"/>
      <c r="IOH21" s="36"/>
      <c r="IOI21" s="36"/>
      <c r="IOJ21" s="36"/>
      <c r="IOK21" s="36"/>
      <c r="IOL21" s="36"/>
      <c r="IOM21" s="36"/>
      <c r="ION21" s="36"/>
      <c r="IOO21" s="36"/>
      <c r="IOP21" s="36"/>
      <c r="IOQ21" s="36"/>
      <c r="IOR21" s="36"/>
      <c r="IOS21" s="36"/>
      <c r="IOT21" s="36"/>
      <c r="IOU21" s="36"/>
      <c r="IOV21" s="36"/>
      <c r="IOW21" s="36"/>
      <c r="IOX21" s="36"/>
      <c r="IOY21" s="36"/>
      <c r="IOZ21" s="36"/>
      <c r="IPA21" s="36"/>
      <c r="IPB21" s="36"/>
      <c r="IPC21" s="36"/>
      <c r="IPD21" s="36"/>
      <c r="IPE21" s="36"/>
      <c r="IPF21" s="36"/>
      <c r="IPG21" s="36"/>
      <c r="IPH21" s="36"/>
      <c r="IPI21" s="36"/>
      <c r="IPJ21" s="36"/>
      <c r="IPK21" s="36"/>
      <c r="IPL21" s="36"/>
      <c r="IPM21" s="36"/>
      <c r="IPN21" s="36"/>
      <c r="IPO21" s="36"/>
      <c r="IPP21" s="36"/>
      <c r="IPQ21" s="36"/>
      <c r="IPR21" s="36"/>
      <c r="IPS21" s="36"/>
      <c r="IPT21" s="36"/>
      <c r="IPU21" s="36"/>
      <c r="IPV21" s="36"/>
      <c r="IPW21" s="36"/>
      <c r="IPX21" s="36"/>
      <c r="IPY21" s="36"/>
      <c r="IPZ21" s="36"/>
      <c r="IQA21" s="36"/>
      <c r="IQB21" s="36"/>
      <c r="IQC21" s="36"/>
      <c r="IQD21" s="36"/>
      <c r="IQE21" s="36"/>
      <c r="IQF21" s="36"/>
      <c r="IQG21" s="36"/>
      <c r="IQH21" s="36"/>
      <c r="IQI21" s="36"/>
      <c r="IQJ21" s="36"/>
      <c r="IQK21" s="36"/>
      <c r="IQL21" s="36"/>
      <c r="IQM21" s="36"/>
      <c r="IQN21" s="36"/>
      <c r="IQO21" s="36"/>
      <c r="IQP21" s="36"/>
      <c r="IQQ21" s="36"/>
      <c r="IQR21" s="36"/>
      <c r="IQS21" s="36"/>
      <c r="IQT21" s="36"/>
      <c r="IQU21" s="36"/>
      <c r="IQV21" s="36"/>
      <c r="IQW21" s="36"/>
      <c r="IQX21" s="36"/>
      <c r="IQY21" s="36"/>
      <c r="IQZ21" s="36"/>
      <c r="IRA21" s="36"/>
      <c r="IRB21" s="36"/>
      <c r="IRC21" s="36"/>
      <c r="IRD21" s="36"/>
      <c r="IRE21" s="36"/>
      <c r="IRF21" s="36"/>
      <c r="IRG21" s="36"/>
      <c r="IRH21" s="36"/>
      <c r="IRI21" s="36"/>
      <c r="IRJ21" s="36"/>
      <c r="IRK21" s="36"/>
      <c r="IRL21" s="36"/>
      <c r="IRM21" s="36"/>
      <c r="IRN21" s="36"/>
      <c r="IRO21" s="36"/>
      <c r="IRP21" s="36"/>
      <c r="IRQ21" s="36"/>
      <c r="IRR21" s="36"/>
      <c r="IRS21" s="36"/>
      <c r="IRT21" s="36"/>
      <c r="IRU21" s="36"/>
      <c r="IRV21" s="36"/>
      <c r="IRW21" s="36"/>
      <c r="IRX21" s="36"/>
      <c r="IRY21" s="36"/>
      <c r="IRZ21" s="36"/>
      <c r="ISA21" s="36"/>
      <c r="ISB21" s="36"/>
      <c r="ISC21" s="36"/>
      <c r="ISD21" s="36"/>
      <c r="ISE21" s="36"/>
      <c r="ISF21" s="36"/>
      <c r="ISG21" s="36"/>
      <c r="ISH21" s="36"/>
      <c r="ISI21" s="36"/>
      <c r="ISJ21" s="36"/>
      <c r="ISK21" s="36"/>
      <c r="ISL21" s="36"/>
      <c r="ISM21" s="36"/>
      <c r="ISN21" s="36"/>
      <c r="ISO21" s="36"/>
      <c r="ISP21" s="36"/>
      <c r="ISQ21" s="36"/>
      <c r="ISR21" s="36"/>
      <c r="ISS21" s="36"/>
      <c r="IST21" s="36"/>
      <c r="ISU21" s="36"/>
      <c r="ISV21" s="36"/>
      <c r="ISW21" s="36"/>
      <c r="ISX21" s="36"/>
      <c r="ISY21" s="36"/>
      <c r="ISZ21" s="36"/>
      <c r="ITA21" s="36"/>
      <c r="ITB21" s="36"/>
      <c r="ITC21" s="36"/>
      <c r="ITD21" s="36"/>
      <c r="ITE21" s="36"/>
      <c r="ITF21" s="36"/>
      <c r="ITG21" s="36"/>
      <c r="ITH21" s="36"/>
      <c r="ITI21" s="36"/>
      <c r="ITJ21" s="36"/>
      <c r="ITK21" s="36"/>
      <c r="ITL21" s="36"/>
      <c r="ITM21" s="36"/>
      <c r="ITN21" s="36"/>
      <c r="ITO21" s="36"/>
      <c r="ITP21" s="36"/>
      <c r="ITQ21" s="36"/>
      <c r="ITR21" s="36"/>
      <c r="ITS21" s="36"/>
      <c r="ITT21" s="36"/>
      <c r="ITU21" s="36"/>
      <c r="ITV21" s="36"/>
      <c r="ITW21" s="36"/>
      <c r="ITX21" s="36"/>
      <c r="ITY21" s="36"/>
      <c r="ITZ21" s="36"/>
      <c r="IUA21" s="36"/>
      <c r="IUB21" s="36"/>
      <c r="IUC21" s="36"/>
      <c r="IUD21" s="36"/>
      <c r="IUE21" s="36"/>
      <c r="IUF21" s="36"/>
      <c r="IUG21" s="36"/>
      <c r="IUH21" s="36"/>
      <c r="IUI21" s="36"/>
      <c r="IUJ21" s="36"/>
      <c r="IUK21" s="36"/>
      <c r="IUL21" s="36"/>
      <c r="IUM21" s="36"/>
      <c r="IUN21" s="36"/>
      <c r="IUO21" s="36"/>
      <c r="IUP21" s="36"/>
      <c r="IUQ21" s="36"/>
      <c r="IUR21" s="36"/>
      <c r="IUS21" s="36"/>
      <c r="IUT21" s="36"/>
      <c r="IUU21" s="36"/>
      <c r="IUV21" s="36"/>
      <c r="IUW21" s="36"/>
      <c r="IUX21" s="36"/>
      <c r="IUY21" s="36"/>
      <c r="IUZ21" s="36"/>
      <c r="IVA21" s="36"/>
      <c r="IVB21" s="36"/>
      <c r="IVC21" s="36"/>
      <c r="IVD21" s="36"/>
      <c r="IVE21" s="36"/>
      <c r="IVF21" s="36"/>
      <c r="IVG21" s="36"/>
      <c r="IVH21" s="36"/>
      <c r="IVI21" s="36"/>
      <c r="IVJ21" s="36"/>
      <c r="IVK21" s="36"/>
      <c r="IVL21" s="36"/>
      <c r="IVM21" s="36"/>
      <c r="IVN21" s="36"/>
      <c r="IVO21" s="36"/>
      <c r="IVP21" s="36"/>
      <c r="IVQ21" s="36"/>
      <c r="IVR21" s="36"/>
      <c r="IVS21" s="36"/>
      <c r="IVT21" s="36"/>
      <c r="IVU21" s="36"/>
      <c r="IVV21" s="36"/>
      <c r="IVW21" s="36"/>
      <c r="IVX21" s="36"/>
      <c r="IVY21" s="36"/>
      <c r="IVZ21" s="36"/>
      <c r="IWA21" s="36"/>
      <c r="IWB21" s="36"/>
      <c r="IWC21" s="36"/>
      <c r="IWD21" s="36"/>
      <c r="IWE21" s="36"/>
      <c r="IWF21" s="36"/>
      <c r="IWG21" s="36"/>
      <c r="IWH21" s="36"/>
      <c r="IWI21" s="36"/>
      <c r="IWJ21" s="36"/>
      <c r="IWK21" s="36"/>
      <c r="IWL21" s="36"/>
      <c r="IWM21" s="36"/>
      <c r="IWN21" s="36"/>
      <c r="IWO21" s="36"/>
      <c r="IWP21" s="36"/>
      <c r="IWQ21" s="36"/>
      <c r="IWR21" s="36"/>
      <c r="IWS21" s="36"/>
      <c r="IWT21" s="36"/>
      <c r="IWU21" s="36"/>
      <c r="IWV21" s="36"/>
      <c r="IWW21" s="36"/>
      <c r="IWX21" s="36"/>
      <c r="IWY21" s="36"/>
      <c r="IWZ21" s="36"/>
      <c r="IXA21" s="36"/>
      <c r="IXB21" s="36"/>
      <c r="IXC21" s="36"/>
      <c r="IXD21" s="36"/>
      <c r="IXE21" s="36"/>
      <c r="IXF21" s="36"/>
      <c r="IXG21" s="36"/>
      <c r="IXH21" s="36"/>
      <c r="IXI21" s="36"/>
      <c r="IXJ21" s="36"/>
      <c r="IXK21" s="36"/>
      <c r="IXL21" s="36"/>
      <c r="IXM21" s="36"/>
      <c r="IXN21" s="36"/>
      <c r="IXO21" s="36"/>
      <c r="IXP21" s="36"/>
      <c r="IXQ21" s="36"/>
      <c r="IXR21" s="36"/>
      <c r="IXS21" s="36"/>
      <c r="IXT21" s="36"/>
      <c r="IXU21" s="36"/>
      <c r="IXV21" s="36"/>
      <c r="IXW21" s="36"/>
      <c r="IXX21" s="36"/>
      <c r="IXY21" s="36"/>
      <c r="IXZ21" s="36"/>
      <c r="IYA21" s="36"/>
      <c r="IYB21" s="36"/>
      <c r="IYC21" s="36"/>
      <c r="IYD21" s="36"/>
      <c r="IYE21" s="36"/>
      <c r="IYF21" s="36"/>
      <c r="IYG21" s="36"/>
      <c r="IYH21" s="36"/>
      <c r="IYI21" s="36"/>
      <c r="IYJ21" s="36"/>
      <c r="IYK21" s="36"/>
      <c r="IYL21" s="36"/>
      <c r="IYM21" s="36"/>
      <c r="IYN21" s="36"/>
      <c r="IYO21" s="36"/>
      <c r="IYP21" s="36"/>
      <c r="IYQ21" s="36"/>
      <c r="IYR21" s="36"/>
      <c r="IYS21" s="36"/>
      <c r="IYT21" s="36"/>
      <c r="IYU21" s="36"/>
      <c r="IYV21" s="36"/>
      <c r="IYW21" s="36"/>
      <c r="IYX21" s="36"/>
      <c r="IYY21" s="36"/>
      <c r="IYZ21" s="36"/>
      <c r="IZA21" s="36"/>
      <c r="IZB21" s="36"/>
      <c r="IZC21" s="36"/>
      <c r="IZD21" s="36"/>
      <c r="IZE21" s="36"/>
      <c r="IZF21" s="36"/>
      <c r="IZG21" s="36"/>
      <c r="IZH21" s="36"/>
      <c r="IZI21" s="36"/>
      <c r="IZJ21" s="36"/>
      <c r="IZK21" s="36"/>
      <c r="IZL21" s="36"/>
      <c r="IZM21" s="36"/>
      <c r="IZN21" s="36"/>
      <c r="IZO21" s="36"/>
      <c r="IZP21" s="36"/>
      <c r="IZQ21" s="36"/>
      <c r="IZR21" s="36"/>
      <c r="IZS21" s="36"/>
      <c r="IZT21" s="36"/>
      <c r="IZU21" s="36"/>
      <c r="IZV21" s="36"/>
      <c r="IZW21" s="36"/>
      <c r="IZX21" s="36"/>
      <c r="IZY21" s="36"/>
      <c r="IZZ21" s="36"/>
      <c r="JAA21" s="36"/>
      <c r="JAB21" s="36"/>
      <c r="JAC21" s="36"/>
      <c r="JAD21" s="36"/>
      <c r="JAE21" s="36"/>
      <c r="JAF21" s="36"/>
      <c r="JAG21" s="36"/>
      <c r="JAH21" s="36"/>
      <c r="JAI21" s="36"/>
      <c r="JAJ21" s="36"/>
      <c r="JAK21" s="36"/>
      <c r="JAL21" s="36"/>
      <c r="JAM21" s="36"/>
      <c r="JAN21" s="36"/>
      <c r="JAO21" s="36"/>
      <c r="JAP21" s="36"/>
      <c r="JAQ21" s="36"/>
      <c r="JAR21" s="36"/>
      <c r="JAS21" s="36"/>
      <c r="JAT21" s="36"/>
      <c r="JAU21" s="36"/>
      <c r="JAV21" s="36"/>
      <c r="JAW21" s="36"/>
      <c r="JAX21" s="36"/>
      <c r="JAY21" s="36"/>
      <c r="JAZ21" s="36"/>
      <c r="JBA21" s="36"/>
      <c r="JBB21" s="36"/>
      <c r="JBC21" s="36"/>
      <c r="JBD21" s="36"/>
      <c r="JBE21" s="36"/>
      <c r="JBF21" s="36"/>
      <c r="JBG21" s="36"/>
      <c r="JBH21" s="36"/>
      <c r="JBI21" s="36"/>
      <c r="JBJ21" s="36"/>
      <c r="JBK21" s="36"/>
      <c r="JBL21" s="36"/>
      <c r="JBM21" s="36"/>
      <c r="JBN21" s="36"/>
      <c r="JBO21" s="36"/>
      <c r="JBP21" s="36"/>
      <c r="JBQ21" s="36"/>
      <c r="JBR21" s="36"/>
      <c r="JBS21" s="36"/>
      <c r="JBT21" s="36"/>
      <c r="JBU21" s="36"/>
      <c r="JBV21" s="36"/>
      <c r="JBW21" s="36"/>
      <c r="JBX21" s="36"/>
      <c r="JBY21" s="36"/>
      <c r="JBZ21" s="36"/>
      <c r="JCA21" s="36"/>
      <c r="JCB21" s="36"/>
      <c r="JCC21" s="36"/>
      <c r="JCD21" s="36"/>
      <c r="JCE21" s="36"/>
      <c r="JCF21" s="36"/>
      <c r="JCG21" s="36"/>
      <c r="JCH21" s="36"/>
      <c r="JCI21" s="36"/>
      <c r="JCJ21" s="36"/>
      <c r="JCK21" s="36"/>
      <c r="JCL21" s="36"/>
      <c r="JCM21" s="36"/>
      <c r="JCN21" s="36"/>
      <c r="JCO21" s="36"/>
      <c r="JCP21" s="36"/>
      <c r="JCQ21" s="36"/>
      <c r="JCR21" s="36"/>
      <c r="JCS21" s="36"/>
      <c r="JCT21" s="36"/>
      <c r="JCU21" s="36"/>
      <c r="JCV21" s="36"/>
      <c r="JCW21" s="36"/>
      <c r="JCX21" s="36"/>
      <c r="JCY21" s="36"/>
      <c r="JCZ21" s="36"/>
      <c r="JDA21" s="36"/>
      <c r="JDB21" s="36"/>
      <c r="JDC21" s="36"/>
      <c r="JDD21" s="36"/>
      <c r="JDE21" s="36"/>
      <c r="JDF21" s="36"/>
      <c r="JDG21" s="36"/>
      <c r="JDH21" s="36"/>
      <c r="JDI21" s="36"/>
      <c r="JDJ21" s="36"/>
      <c r="JDK21" s="36"/>
      <c r="JDL21" s="36"/>
      <c r="JDM21" s="36"/>
      <c r="JDN21" s="36"/>
      <c r="JDO21" s="36"/>
      <c r="JDP21" s="36"/>
      <c r="JDQ21" s="36"/>
      <c r="JDR21" s="36"/>
      <c r="JDS21" s="36"/>
      <c r="JDT21" s="36"/>
      <c r="JDU21" s="36"/>
      <c r="JDV21" s="36"/>
      <c r="JDW21" s="36"/>
      <c r="JDX21" s="36"/>
      <c r="JDY21" s="36"/>
      <c r="JDZ21" s="36"/>
      <c r="JEA21" s="36"/>
      <c r="JEB21" s="36"/>
      <c r="JEC21" s="36"/>
      <c r="JED21" s="36"/>
      <c r="JEE21" s="36"/>
      <c r="JEF21" s="36"/>
      <c r="JEG21" s="36"/>
      <c r="JEH21" s="36"/>
      <c r="JEI21" s="36"/>
      <c r="JEJ21" s="36"/>
      <c r="JEK21" s="36"/>
      <c r="JEL21" s="36"/>
      <c r="JEM21" s="36"/>
      <c r="JEN21" s="36"/>
      <c r="JEO21" s="36"/>
      <c r="JEP21" s="36"/>
      <c r="JEQ21" s="36"/>
      <c r="JER21" s="36"/>
      <c r="JES21" s="36"/>
      <c r="JET21" s="36"/>
      <c r="JEU21" s="36"/>
      <c r="JEV21" s="36"/>
      <c r="JEW21" s="36"/>
      <c r="JEX21" s="36"/>
      <c r="JEY21" s="36"/>
      <c r="JEZ21" s="36"/>
      <c r="JFA21" s="36"/>
      <c r="JFB21" s="36"/>
      <c r="JFC21" s="36"/>
      <c r="JFD21" s="36"/>
      <c r="JFE21" s="36"/>
      <c r="JFF21" s="36"/>
      <c r="JFG21" s="36"/>
      <c r="JFH21" s="36"/>
      <c r="JFI21" s="36"/>
      <c r="JFJ21" s="36"/>
      <c r="JFK21" s="36"/>
      <c r="JFL21" s="36"/>
      <c r="JFM21" s="36"/>
      <c r="JFN21" s="36"/>
      <c r="JFO21" s="36"/>
      <c r="JFP21" s="36"/>
      <c r="JFQ21" s="36"/>
      <c r="JFR21" s="36"/>
      <c r="JFS21" s="36"/>
      <c r="JFT21" s="36"/>
      <c r="JFU21" s="36"/>
      <c r="JFV21" s="36"/>
      <c r="JFW21" s="36"/>
      <c r="JFX21" s="36"/>
      <c r="JFY21" s="36"/>
      <c r="JFZ21" s="36"/>
      <c r="JGA21" s="36"/>
      <c r="JGB21" s="36"/>
      <c r="JGC21" s="36"/>
      <c r="JGD21" s="36"/>
      <c r="JGE21" s="36"/>
      <c r="JGF21" s="36"/>
      <c r="JGG21" s="36"/>
      <c r="JGH21" s="36"/>
      <c r="JGI21" s="36"/>
      <c r="JGJ21" s="36"/>
      <c r="JGK21" s="36"/>
      <c r="JGL21" s="36"/>
      <c r="JGM21" s="36"/>
      <c r="JGN21" s="36"/>
      <c r="JGO21" s="36"/>
      <c r="JGP21" s="36"/>
      <c r="JGQ21" s="36"/>
      <c r="JGR21" s="36"/>
      <c r="JGS21" s="36"/>
      <c r="JGT21" s="36"/>
      <c r="JGU21" s="36"/>
      <c r="JGV21" s="36"/>
      <c r="JGW21" s="36"/>
      <c r="JGX21" s="36"/>
      <c r="JGY21" s="36"/>
      <c r="JGZ21" s="36"/>
      <c r="JHA21" s="36"/>
      <c r="JHB21" s="36"/>
      <c r="JHC21" s="36"/>
      <c r="JHD21" s="36"/>
      <c r="JHE21" s="36"/>
      <c r="JHF21" s="36"/>
      <c r="JHG21" s="36"/>
      <c r="JHH21" s="36"/>
      <c r="JHI21" s="36"/>
      <c r="JHJ21" s="36"/>
      <c r="JHK21" s="36"/>
      <c r="JHL21" s="36"/>
      <c r="JHM21" s="36"/>
      <c r="JHN21" s="36"/>
      <c r="JHO21" s="36"/>
      <c r="JHP21" s="36"/>
      <c r="JHQ21" s="36"/>
      <c r="JHR21" s="36"/>
      <c r="JHS21" s="36"/>
      <c r="JHT21" s="36"/>
      <c r="JHU21" s="36"/>
      <c r="JHV21" s="36"/>
      <c r="JHW21" s="36"/>
      <c r="JHX21" s="36"/>
      <c r="JHY21" s="36"/>
      <c r="JHZ21" s="36"/>
      <c r="JIA21" s="36"/>
      <c r="JIB21" s="36"/>
      <c r="JIC21" s="36"/>
      <c r="JID21" s="36"/>
      <c r="JIE21" s="36"/>
      <c r="JIF21" s="36"/>
      <c r="JIG21" s="36"/>
      <c r="JIH21" s="36"/>
      <c r="JII21" s="36"/>
      <c r="JIJ21" s="36"/>
      <c r="JIK21" s="36"/>
      <c r="JIL21" s="36"/>
      <c r="JIM21" s="36"/>
      <c r="JIN21" s="36"/>
      <c r="JIO21" s="36"/>
      <c r="JIP21" s="36"/>
      <c r="JIQ21" s="36"/>
      <c r="JIR21" s="36"/>
      <c r="JIS21" s="36"/>
      <c r="JIT21" s="36"/>
      <c r="JIU21" s="36"/>
      <c r="JIV21" s="36"/>
      <c r="JIW21" s="36"/>
      <c r="JIX21" s="36"/>
      <c r="JIY21" s="36"/>
      <c r="JIZ21" s="36"/>
      <c r="JJA21" s="36"/>
      <c r="JJB21" s="36"/>
      <c r="JJC21" s="36"/>
      <c r="JJD21" s="36"/>
      <c r="JJE21" s="36"/>
      <c r="JJF21" s="36"/>
      <c r="JJG21" s="36"/>
      <c r="JJH21" s="36"/>
      <c r="JJI21" s="36"/>
      <c r="JJJ21" s="36"/>
      <c r="JJK21" s="36"/>
      <c r="JJL21" s="36"/>
      <c r="JJM21" s="36"/>
      <c r="JJN21" s="36"/>
      <c r="JJO21" s="36"/>
      <c r="JJP21" s="36"/>
      <c r="JJQ21" s="36"/>
      <c r="JJR21" s="36"/>
      <c r="JJS21" s="36"/>
      <c r="JJT21" s="36"/>
      <c r="JJU21" s="36"/>
      <c r="JJV21" s="36"/>
      <c r="JJW21" s="36"/>
      <c r="JJX21" s="36"/>
      <c r="JJY21" s="36"/>
      <c r="JJZ21" s="36"/>
      <c r="JKA21" s="36"/>
      <c r="JKB21" s="36"/>
      <c r="JKC21" s="36"/>
      <c r="JKD21" s="36"/>
      <c r="JKE21" s="36"/>
      <c r="JKF21" s="36"/>
      <c r="JKG21" s="36"/>
      <c r="JKH21" s="36"/>
      <c r="JKI21" s="36"/>
      <c r="JKJ21" s="36"/>
      <c r="JKK21" s="36"/>
      <c r="JKL21" s="36"/>
      <c r="JKM21" s="36"/>
      <c r="JKN21" s="36"/>
      <c r="JKO21" s="36"/>
      <c r="JKP21" s="36"/>
      <c r="JKQ21" s="36"/>
      <c r="JKR21" s="36"/>
      <c r="JKS21" s="36"/>
      <c r="JKT21" s="36"/>
      <c r="JKU21" s="36"/>
      <c r="JKV21" s="36"/>
      <c r="JKW21" s="36"/>
      <c r="JKX21" s="36"/>
      <c r="JKY21" s="36"/>
      <c r="JKZ21" s="36"/>
      <c r="JLA21" s="36"/>
      <c r="JLB21" s="36"/>
      <c r="JLC21" s="36"/>
      <c r="JLD21" s="36"/>
      <c r="JLE21" s="36"/>
      <c r="JLF21" s="36"/>
      <c r="JLG21" s="36"/>
      <c r="JLH21" s="36"/>
      <c r="JLI21" s="36"/>
      <c r="JLJ21" s="36"/>
      <c r="JLK21" s="36"/>
      <c r="JLL21" s="36"/>
      <c r="JLM21" s="36"/>
      <c r="JLN21" s="36"/>
      <c r="JLO21" s="36"/>
      <c r="JLP21" s="36"/>
      <c r="JLQ21" s="36"/>
      <c r="JLR21" s="36"/>
      <c r="JLS21" s="36"/>
      <c r="JLT21" s="36"/>
      <c r="JLU21" s="36"/>
      <c r="JLV21" s="36"/>
      <c r="JLW21" s="36"/>
      <c r="JLX21" s="36"/>
      <c r="JLY21" s="36"/>
      <c r="JLZ21" s="36"/>
      <c r="JMA21" s="36"/>
      <c r="JMB21" s="36"/>
      <c r="JMC21" s="36"/>
      <c r="JMD21" s="36"/>
      <c r="JME21" s="36"/>
      <c r="JMF21" s="36"/>
      <c r="JMG21" s="36"/>
      <c r="JMH21" s="36"/>
      <c r="JMI21" s="36"/>
      <c r="JMJ21" s="36"/>
      <c r="JMK21" s="36"/>
      <c r="JML21" s="36"/>
      <c r="JMM21" s="36"/>
      <c r="JMN21" s="36"/>
      <c r="JMO21" s="36"/>
      <c r="JMP21" s="36"/>
      <c r="JMQ21" s="36"/>
      <c r="JMR21" s="36"/>
      <c r="JMS21" s="36"/>
      <c r="JMT21" s="36"/>
      <c r="JMU21" s="36"/>
      <c r="JMV21" s="36"/>
      <c r="JMW21" s="36"/>
      <c r="JMX21" s="36"/>
      <c r="JMY21" s="36"/>
      <c r="JMZ21" s="36"/>
      <c r="JNA21" s="36"/>
      <c r="JNB21" s="36"/>
      <c r="JNC21" s="36"/>
      <c r="JND21" s="36"/>
      <c r="JNE21" s="36"/>
      <c r="JNF21" s="36"/>
      <c r="JNG21" s="36"/>
      <c r="JNH21" s="36"/>
      <c r="JNI21" s="36"/>
      <c r="JNJ21" s="36"/>
      <c r="JNK21" s="36"/>
      <c r="JNL21" s="36"/>
      <c r="JNM21" s="36"/>
      <c r="JNN21" s="36"/>
      <c r="JNO21" s="36"/>
      <c r="JNP21" s="36"/>
      <c r="JNQ21" s="36"/>
      <c r="JNR21" s="36"/>
      <c r="JNS21" s="36"/>
      <c r="JNT21" s="36"/>
      <c r="JNU21" s="36"/>
      <c r="JNV21" s="36"/>
      <c r="JNW21" s="36"/>
      <c r="JNX21" s="36"/>
      <c r="JNY21" s="36"/>
      <c r="JNZ21" s="36"/>
      <c r="JOA21" s="36"/>
      <c r="JOB21" s="36"/>
      <c r="JOC21" s="36"/>
      <c r="JOD21" s="36"/>
      <c r="JOE21" s="36"/>
      <c r="JOF21" s="36"/>
      <c r="JOG21" s="36"/>
      <c r="JOH21" s="36"/>
      <c r="JOI21" s="36"/>
      <c r="JOJ21" s="36"/>
      <c r="JOK21" s="36"/>
      <c r="JOL21" s="36"/>
      <c r="JOM21" s="36"/>
      <c r="JON21" s="36"/>
      <c r="JOO21" s="36"/>
      <c r="JOP21" s="36"/>
      <c r="JOQ21" s="36"/>
      <c r="JOR21" s="36"/>
      <c r="JOS21" s="36"/>
      <c r="JOT21" s="36"/>
      <c r="JOU21" s="36"/>
      <c r="JOV21" s="36"/>
      <c r="JOW21" s="36"/>
      <c r="JOX21" s="36"/>
      <c r="JOY21" s="36"/>
      <c r="JOZ21" s="36"/>
      <c r="JPA21" s="36"/>
      <c r="JPB21" s="36"/>
      <c r="JPC21" s="36"/>
      <c r="JPD21" s="36"/>
      <c r="JPE21" s="36"/>
      <c r="JPF21" s="36"/>
      <c r="JPG21" s="36"/>
      <c r="JPH21" s="36"/>
      <c r="JPI21" s="36"/>
      <c r="JPJ21" s="36"/>
      <c r="JPK21" s="36"/>
      <c r="JPL21" s="36"/>
      <c r="JPM21" s="36"/>
      <c r="JPN21" s="36"/>
      <c r="JPO21" s="36"/>
      <c r="JPP21" s="36"/>
      <c r="JPQ21" s="36"/>
      <c r="JPR21" s="36"/>
      <c r="JPS21" s="36"/>
      <c r="JPT21" s="36"/>
      <c r="JPU21" s="36"/>
      <c r="JPV21" s="36"/>
      <c r="JPW21" s="36"/>
      <c r="JPX21" s="36"/>
      <c r="JPY21" s="36"/>
      <c r="JPZ21" s="36"/>
      <c r="JQA21" s="36"/>
      <c r="JQB21" s="36"/>
      <c r="JQC21" s="36"/>
      <c r="JQD21" s="36"/>
      <c r="JQE21" s="36"/>
      <c r="JQF21" s="36"/>
      <c r="JQG21" s="36"/>
      <c r="JQH21" s="36"/>
      <c r="JQI21" s="36"/>
      <c r="JQJ21" s="36"/>
      <c r="JQK21" s="36"/>
      <c r="JQL21" s="36"/>
      <c r="JQM21" s="36"/>
      <c r="JQN21" s="36"/>
      <c r="JQO21" s="36"/>
      <c r="JQP21" s="36"/>
      <c r="JQQ21" s="36"/>
      <c r="JQR21" s="36"/>
      <c r="JQS21" s="36"/>
      <c r="JQT21" s="36"/>
      <c r="JQU21" s="36"/>
      <c r="JQV21" s="36"/>
      <c r="JQW21" s="36"/>
      <c r="JQX21" s="36"/>
      <c r="JQY21" s="36"/>
      <c r="JQZ21" s="36"/>
      <c r="JRA21" s="36"/>
      <c r="JRB21" s="36"/>
      <c r="JRC21" s="36"/>
      <c r="JRD21" s="36"/>
      <c r="JRE21" s="36"/>
      <c r="JRF21" s="36"/>
      <c r="JRG21" s="36"/>
      <c r="JRH21" s="36"/>
      <c r="JRI21" s="36"/>
      <c r="JRJ21" s="36"/>
      <c r="JRK21" s="36"/>
      <c r="JRL21" s="36"/>
      <c r="JRM21" s="36"/>
      <c r="JRN21" s="36"/>
      <c r="JRO21" s="36"/>
      <c r="JRP21" s="36"/>
      <c r="JRQ21" s="36"/>
      <c r="JRR21" s="36"/>
      <c r="JRS21" s="36"/>
      <c r="JRT21" s="36"/>
      <c r="JRU21" s="36"/>
      <c r="JRV21" s="36"/>
      <c r="JRW21" s="36"/>
      <c r="JRX21" s="36"/>
      <c r="JRY21" s="36"/>
      <c r="JRZ21" s="36"/>
      <c r="JSA21" s="36"/>
      <c r="JSB21" s="36"/>
      <c r="JSC21" s="36"/>
      <c r="JSD21" s="36"/>
      <c r="JSE21" s="36"/>
      <c r="JSF21" s="36"/>
      <c r="JSG21" s="36"/>
      <c r="JSH21" s="36"/>
      <c r="JSI21" s="36"/>
      <c r="JSJ21" s="36"/>
      <c r="JSK21" s="36"/>
      <c r="JSL21" s="36"/>
      <c r="JSM21" s="36"/>
      <c r="JSN21" s="36"/>
      <c r="JSO21" s="36"/>
      <c r="JSP21" s="36"/>
      <c r="JSQ21" s="36"/>
      <c r="JSR21" s="36"/>
      <c r="JSS21" s="36"/>
      <c r="JST21" s="36"/>
      <c r="JSU21" s="36"/>
      <c r="JSV21" s="36"/>
      <c r="JSW21" s="36"/>
      <c r="JSX21" s="36"/>
      <c r="JSY21" s="36"/>
      <c r="JSZ21" s="36"/>
      <c r="JTA21" s="36"/>
      <c r="JTB21" s="36"/>
      <c r="JTC21" s="36"/>
      <c r="JTD21" s="36"/>
      <c r="JTE21" s="36"/>
      <c r="JTF21" s="36"/>
      <c r="JTG21" s="36"/>
      <c r="JTH21" s="36"/>
      <c r="JTI21" s="36"/>
      <c r="JTJ21" s="36"/>
      <c r="JTK21" s="36"/>
      <c r="JTL21" s="36"/>
      <c r="JTM21" s="36"/>
      <c r="JTN21" s="36"/>
      <c r="JTO21" s="36"/>
      <c r="JTP21" s="36"/>
      <c r="JTQ21" s="36"/>
      <c r="JTR21" s="36"/>
      <c r="JTS21" s="36"/>
      <c r="JTT21" s="36"/>
      <c r="JTU21" s="36"/>
      <c r="JTV21" s="36"/>
      <c r="JTW21" s="36"/>
      <c r="JTX21" s="36"/>
      <c r="JTY21" s="36"/>
      <c r="JTZ21" s="36"/>
      <c r="JUA21" s="36"/>
      <c r="JUB21" s="36"/>
      <c r="JUC21" s="36"/>
      <c r="JUD21" s="36"/>
      <c r="JUE21" s="36"/>
      <c r="JUF21" s="36"/>
      <c r="JUG21" s="36"/>
      <c r="JUH21" s="36"/>
      <c r="JUI21" s="36"/>
      <c r="JUJ21" s="36"/>
      <c r="JUK21" s="36"/>
      <c r="JUL21" s="36"/>
      <c r="JUM21" s="36"/>
      <c r="JUN21" s="36"/>
      <c r="JUO21" s="36"/>
      <c r="JUP21" s="36"/>
      <c r="JUQ21" s="36"/>
      <c r="JUR21" s="36"/>
      <c r="JUS21" s="36"/>
      <c r="JUT21" s="36"/>
      <c r="JUU21" s="36"/>
      <c r="JUV21" s="36"/>
      <c r="JUW21" s="36"/>
      <c r="JUX21" s="36"/>
      <c r="JUY21" s="36"/>
      <c r="JUZ21" s="36"/>
      <c r="JVA21" s="36"/>
      <c r="JVB21" s="36"/>
      <c r="JVC21" s="36"/>
      <c r="JVD21" s="36"/>
      <c r="JVE21" s="36"/>
      <c r="JVF21" s="36"/>
      <c r="JVG21" s="36"/>
      <c r="JVH21" s="36"/>
      <c r="JVI21" s="36"/>
      <c r="JVJ21" s="36"/>
      <c r="JVK21" s="36"/>
      <c r="JVL21" s="36"/>
      <c r="JVM21" s="36"/>
      <c r="JVN21" s="36"/>
      <c r="JVO21" s="36"/>
      <c r="JVP21" s="36"/>
      <c r="JVQ21" s="36"/>
      <c r="JVR21" s="36"/>
      <c r="JVS21" s="36"/>
      <c r="JVT21" s="36"/>
      <c r="JVU21" s="36"/>
      <c r="JVV21" s="36"/>
      <c r="JVW21" s="36"/>
      <c r="JVX21" s="36"/>
      <c r="JVY21" s="36"/>
      <c r="JVZ21" s="36"/>
      <c r="JWA21" s="36"/>
      <c r="JWB21" s="36"/>
      <c r="JWC21" s="36"/>
      <c r="JWD21" s="36"/>
      <c r="JWE21" s="36"/>
      <c r="JWF21" s="36"/>
      <c r="JWG21" s="36"/>
      <c r="JWH21" s="36"/>
      <c r="JWI21" s="36"/>
      <c r="JWJ21" s="36"/>
      <c r="JWK21" s="36"/>
      <c r="JWL21" s="36"/>
      <c r="JWM21" s="36"/>
      <c r="JWN21" s="36"/>
      <c r="JWO21" s="36"/>
      <c r="JWP21" s="36"/>
      <c r="JWQ21" s="36"/>
      <c r="JWR21" s="36"/>
      <c r="JWS21" s="36"/>
      <c r="JWT21" s="36"/>
      <c r="JWU21" s="36"/>
      <c r="JWV21" s="36"/>
      <c r="JWW21" s="36"/>
      <c r="JWX21" s="36"/>
      <c r="JWY21" s="36"/>
      <c r="JWZ21" s="36"/>
      <c r="JXA21" s="36"/>
      <c r="JXB21" s="36"/>
      <c r="JXC21" s="36"/>
      <c r="JXD21" s="36"/>
      <c r="JXE21" s="36"/>
      <c r="JXF21" s="36"/>
      <c r="JXG21" s="36"/>
      <c r="JXH21" s="36"/>
      <c r="JXI21" s="36"/>
      <c r="JXJ21" s="36"/>
      <c r="JXK21" s="36"/>
      <c r="JXL21" s="36"/>
      <c r="JXM21" s="36"/>
      <c r="JXN21" s="36"/>
      <c r="JXO21" s="36"/>
      <c r="JXP21" s="36"/>
      <c r="JXQ21" s="36"/>
      <c r="JXR21" s="36"/>
      <c r="JXS21" s="36"/>
      <c r="JXT21" s="36"/>
      <c r="JXU21" s="36"/>
      <c r="JXV21" s="36"/>
      <c r="JXW21" s="36"/>
      <c r="JXX21" s="36"/>
      <c r="JXY21" s="36"/>
      <c r="JXZ21" s="36"/>
      <c r="JYA21" s="36"/>
      <c r="JYB21" s="36"/>
      <c r="JYC21" s="36"/>
      <c r="JYD21" s="36"/>
      <c r="JYE21" s="36"/>
      <c r="JYF21" s="36"/>
      <c r="JYG21" s="36"/>
      <c r="JYH21" s="36"/>
      <c r="JYI21" s="36"/>
      <c r="JYJ21" s="36"/>
      <c r="JYK21" s="36"/>
      <c r="JYL21" s="36"/>
      <c r="JYM21" s="36"/>
      <c r="JYN21" s="36"/>
      <c r="JYO21" s="36"/>
      <c r="JYP21" s="36"/>
      <c r="JYQ21" s="36"/>
      <c r="JYR21" s="36"/>
      <c r="JYS21" s="36"/>
      <c r="JYT21" s="36"/>
      <c r="JYU21" s="36"/>
      <c r="JYV21" s="36"/>
      <c r="JYW21" s="36"/>
      <c r="JYX21" s="36"/>
      <c r="JYY21" s="36"/>
      <c r="JYZ21" s="36"/>
      <c r="JZA21" s="36"/>
      <c r="JZB21" s="36"/>
      <c r="JZC21" s="36"/>
      <c r="JZD21" s="36"/>
      <c r="JZE21" s="36"/>
      <c r="JZF21" s="36"/>
      <c r="JZG21" s="36"/>
      <c r="JZH21" s="36"/>
      <c r="JZI21" s="36"/>
      <c r="JZJ21" s="36"/>
      <c r="JZK21" s="36"/>
      <c r="JZL21" s="36"/>
      <c r="JZM21" s="36"/>
      <c r="JZN21" s="36"/>
      <c r="JZO21" s="36"/>
      <c r="JZP21" s="36"/>
      <c r="JZQ21" s="36"/>
      <c r="JZR21" s="36"/>
      <c r="JZS21" s="36"/>
      <c r="JZT21" s="36"/>
      <c r="JZU21" s="36"/>
      <c r="JZV21" s="36"/>
      <c r="JZW21" s="36"/>
      <c r="JZX21" s="36"/>
      <c r="JZY21" s="36"/>
      <c r="JZZ21" s="36"/>
      <c r="KAA21" s="36"/>
      <c r="KAB21" s="36"/>
      <c r="KAC21" s="36"/>
      <c r="KAD21" s="36"/>
      <c r="KAE21" s="36"/>
      <c r="KAF21" s="36"/>
      <c r="KAG21" s="36"/>
      <c r="KAH21" s="36"/>
      <c r="KAI21" s="36"/>
      <c r="KAJ21" s="36"/>
      <c r="KAK21" s="36"/>
      <c r="KAL21" s="36"/>
      <c r="KAM21" s="36"/>
      <c r="KAN21" s="36"/>
      <c r="KAO21" s="36"/>
      <c r="KAP21" s="36"/>
      <c r="KAQ21" s="36"/>
      <c r="KAR21" s="36"/>
      <c r="KAS21" s="36"/>
      <c r="KAT21" s="36"/>
      <c r="KAU21" s="36"/>
      <c r="KAV21" s="36"/>
      <c r="KAW21" s="36"/>
      <c r="KAX21" s="36"/>
      <c r="KAY21" s="36"/>
      <c r="KAZ21" s="36"/>
      <c r="KBA21" s="36"/>
      <c r="KBB21" s="36"/>
      <c r="KBC21" s="36"/>
      <c r="KBD21" s="36"/>
      <c r="KBE21" s="36"/>
      <c r="KBF21" s="36"/>
      <c r="KBG21" s="36"/>
      <c r="KBH21" s="36"/>
      <c r="KBI21" s="36"/>
      <c r="KBJ21" s="36"/>
      <c r="KBK21" s="36"/>
      <c r="KBL21" s="36"/>
      <c r="KBM21" s="36"/>
      <c r="KBN21" s="36"/>
      <c r="KBO21" s="36"/>
      <c r="KBP21" s="36"/>
      <c r="KBQ21" s="36"/>
      <c r="KBR21" s="36"/>
      <c r="KBS21" s="36"/>
      <c r="KBT21" s="36"/>
      <c r="KBU21" s="36"/>
      <c r="KBV21" s="36"/>
      <c r="KBW21" s="36"/>
      <c r="KBX21" s="36"/>
      <c r="KBY21" s="36"/>
      <c r="KBZ21" s="36"/>
      <c r="KCA21" s="36"/>
      <c r="KCB21" s="36"/>
      <c r="KCC21" s="36"/>
      <c r="KCD21" s="36"/>
      <c r="KCE21" s="36"/>
      <c r="KCF21" s="36"/>
      <c r="KCG21" s="36"/>
      <c r="KCH21" s="36"/>
      <c r="KCI21" s="36"/>
      <c r="KCJ21" s="36"/>
      <c r="KCK21" s="36"/>
      <c r="KCL21" s="36"/>
      <c r="KCM21" s="36"/>
      <c r="KCN21" s="36"/>
      <c r="KCO21" s="36"/>
      <c r="KCP21" s="36"/>
      <c r="KCQ21" s="36"/>
      <c r="KCR21" s="36"/>
      <c r="KCS21" s="36"/>
      <c r="KCT21" s="36"/>
      <c r="KCU21" s="36"/>
      <c r="KCV21" s="36"/>
      <c r="KCW21" s="36"/>
      <c r="KCX21" s="36"/>
      <c r="KCY21" s="36"/>
      <c r="KCZ21" s="36"/>
      <c r="KDA21" s="36"/>
      <c r="KDB21" s="36"/>
      <c r="KDC21" s="36"/>
      <c r="KDD21" s="36"/>
      <c r="KDE21" s="36"/>
      <c r="KDF21" s="36"/>
      <c r="KDG21" s="36"/>
      <c r="KDH21" s="36"/>
      <c r="KDI21" s="36"/>
      <c r="KDJ21" s="36"/>
      <c r="KDK21" s="36"/>
      <c r="KDL21" s="36"/>
      <c r="KDM21" s="36"/>
      <c r="KDN21" s="36"/>
      <c r="KDO21" s="36"/>
      <c r="KDP21" s="36"/>
      <c r="KDQ21" s="36"/>
      <c r="KDR21" s="36"/>
      <c r="KDS21" s="36"/>
      <c r="KDT21" s="36"/>
      <c r="KDU21" s="36"/>
      <c r="KDV21" s="36"/>
      <c r="KDW21" s="36"/>
      <c r="KDX21" s="36"/>
      <c r="KDY21" s="36"/>
      <c r="KDZ21" s="36"/>
      <c r="KEA21" s="36"/>
      <c r="KEB21" s="36"/>
      <c r="KEC21" s="36"/>
      <c r="KED21" s="36"/>
      <c r="KEE21" s="36"/>
      <c r="KEF21" s="36"/>
      <c r="KEG21" s="36"/>
      <c r="KEH21" s="36"/>
      <c r="KEI21" s="36"/>
      <c r="KEJ21" s="36"/>
      <c r="KEK21" s="36"/>
      <c r="KEL21" s="36"/>
      <c r="KEM21" s="36"/>
      <c r="KEN21" s="36"/>
      <c r="KEO21" s="36"/>
      <c r="KEP21" s="36"/>
      <c r="KEQ21" s="36"/>
      <c r="KER21" s="36"/>
      <c r="KES21" s="36"/>
      <c r="KET21" s="36"/>
      <c r="KEU21" s="36"/>
      <c r="KEV21" s="36"/>
      <c r="KEW21" s="36"/>
      <c r="KEX21" s="36"/>
      <c r="KEY21" s="36"/>
      <c r="KEZ21" s="36"/>
      <c r="KFA21" s="36"/>
      <c r="KFB21" s="36"/>
      <c r="KFC21" s="36"/>
      <c r="KFD21" s="36"/>
      <c r="KFE21" s="36"/>
      <c r="KFF21" s="36"/>
      <c r="KFG21" s="36"/>
      <c r="KFH21" s="36"/>
      <c r="KFI21" s="36"/>
      <c r="KFJ21" s="36"/>
      <c r="KFK21" s="36"/>
      <c r="KFL21" s="36"/>
      <c r="KFM21" s="36"/>
      <c r="KFN21" s="36"/>
      <c r="KFO21" s="36"/>
      <c r="KFP21" s="36"/>
      <c r="KFQ21" s="36"/>
      <c r="KFR21" s="36"/>
      <c r="KFS21" s="36"/>
      <c r="KFT21" s="36"/>
      <c r="KFU21" s="36"/>
      <c r="KFV21" s="36"/>
      <c r="KFW21" s="36"/>
      <c r="KFX21" s="36"/>
      <c r="KFY21" s="36"/>
      <c r="KFZ21" s="36"/>
      <c r="KGA21" s="36"/>
      <c r="KGB21" s="36"/>
      <c r="KGC21" s="36"/>
      <c r="KGD21" s="36"/>
      <c r="KGE21" s="36"/>
      <c r="KGF21" s="36"/>
      <c r="KGG21" s="36"/>
      <c r="KGH21" s="36"/>
      <c r="KGI21" s="36"/>
      <c r="KGJ21" s="36"/>
      <c r="KGK21" s="36"/>
      <c r="KGL21" s="36"/>
      <c r="KGM21" s="36"/>
      <c r="KGN21" s="36"/>
      <c r="KGO21" s="36"/>
      <c r="KGP21" s="36"/>
      <c r="KGQ21" s="36"/>
      <c r="KGR21" s="36"/>
      <c r="KGS21" s="36"/>
      <c r="KGT21" s="36"/>
      <c r="KGU21" s="36"/>
      <c r="KGV21" s="36"/>
      <c r="KGW21" s="36"/>
      <c r="KGX21" s="36"/>
      <c r="KGY21" s="36"/>
      <c r="KGZ21" s="36"/>
      <c r="KHA21" s="36"/>
      <c r="KHB21" s="36"/>
      <c r="KHC21" s="36"/>
      <c r="KHD21" s="36"/>
      <c r="KHE21" s="36"/>
      <c r="KHF21" s="36"/>
      <c r="KHG21" s="36"/>
      <c r="KHH21" s="36"/>
      <c r="KHI21" s="36"/>
      <c r="KHJ21" s="36"/>
      <c r="KHK21" s="36"/>
      <c r="KHL21" s="36"/>
      <c r="KHM21" s="36"/>
      <c r="KHN21" s="36"/>
      <c r="KHO21" s="36"/>
      <c r="KHP21" s="36"/>
      <c r="KHQ21" s="36"/>
      <c r="KHR21" s="36"/>
      <c r="KHS21" s="36"/>
      <c r="KHT21" s="36"/>
      <c r="KHU21" s="36"/>
      <c r="KHV21" s="36"/>
      <c r="KHW21" s="36"/>
      <c r="KHX21" s="36"/>
      <c r="KHY21" s="36"/>
      <c r="KHZ21" s="36"/>
      <c r="KIA21" s="36"/>
      <c r="KIB21" s="36"/>
      <c r="KIC21" s="36"/>
      <c r="KID21" s="36"/>
      <c r="KIE21" s="36"/>
      <c r="KIF21" s="36"/>
      <c r="KIG21" s="36"/>
      <c r="KIH21" s="36"/>
      <c r="KII21" s="36"/>
      <c r="KIJ21" s="36"/>
      <c r="KIK21" s="36"/>
      <c r="KIL21" s="36"/>
      <c r="KIM21" s="36"/>
      <c r="KIN21" s="36"/>
      <c r="KIO21" s="36"/>
      <c r="KIP21" s="36"/>
      <c r="KIQ21" s="36"/>
      <c r="KIR21" s="36"/>
      <c r="KIS21" s="36"/>
      <c r="KIT21" s="36"/>
      <c r="KIU21" s="36"/>
      <c r="KIV21" s="36"/>
      <c r="KIW21" s="36"/>
      <c r="KIX21" s="36"/>
      <c r="KIY21" s="36"/>
      <c r="KIZ21" s="36"/>
      <c r="KJA21" s="36"/>
      <c r="KJB21" s="36"/>
      <c r="KJC21" s="36"/>
      <c r="KJD21" s="36"/>
      <c r="KJE21" s="36"/>
      <c r="KJF21" s="36"/>
      <c r="KJG21" s="36"/>
      <c r="KJH21" s="36"/>
      <c r="KJI21" s="36"/>
      <c r="KJJ21" s="36"/>
      <c r="KJK21" s="36"/>
      <c r="KJL21" s="36"/>
      <c r="KJM21" s="36"/>
      <c r="KJN21" s="36"/>
      <c r="KJO21" s="36"/>
      <c r="KJP21" s="36"/>
      <c r="KJQ21" s="36"/>
      <c r="KJR21" s="36"/>
      <c r="KJS21" s="36"/>
      <c r="KJT21" s="36"/>
      <c r="KJU21" s="36"/>
      <c r="KJV21" s="36"/>
      <c r="KJW21" s="36"/>
      <c r="KJX21" s="36"/>
      <c r="KJY21" s="36"/>
      <c r="KJZ21" s="36"/>
      <c r="KKA21" s="36"/>
      <c r="KKB21" s="36"/>
      <c r="KKC21" s="36"/>
      <c r="KKD21" s="36"/>
      <c r="KKE21" s="36"/>
      <c r="KKF21" s="36"/>
      <c r="KKG21" s="36"/>
      <c r="KKH21" s="36"/>
      <c r="KKI21" s="36"/>
      <c r="KKJ21" s="36"/>
      <c r="KKK21" s="36"/>
      <c r="KKL21" s="36"/>
      <c r="KKM21" s="36"/>
      <c r="KKN21" s="36"/>
      <c r="KKO21" s="36"/>
      <c r="KKP21" s="36"/>
      <c r="KKQ21" s="36"/>
      <c r="KKR21" s="36"/>
      <c r="KKS21" s="36"/>
      <c r="KKT21" s="36"/>
      <c r="KKU21" s="36"/>
      <c r="KKV21" s="36"/>
      <c r="KKW21" s="36"/>
      <c r="KKX21" s="36"/>
      <c r="KKY21" s="36"/>
      <c r="KKZ21" s="36"/>
      <c r="KLA21" s="36"/>
      <c r="KLB21" s="36"/>
      <c r="KLC21" s="36"/>
      <c r="KLD21" s="36"/>
      <c r="KLE21" s="36"/>
      <c r="KLF21" s="36"/>
      <c r="KLG21" s="36"/>
      <c r="KLH21" s="36"/>
      <c r="KLI21" s="36"/>
      <c r="KLJ21" s="36"/>
      <c r="KLK21" s="36"/>
      <c r="KLL21" s="36"/>
      <c r="KLM21" s="36"/>
      <c r="KLN21" s="36"/>
      <c r="KLO21" s="36"/>
      <c r="KLP21" s="36"/>
      <c r="KLQ21" s="36"/>
      <c r="KLR21" s="36"/>
      <c r="KLS21" s="36"/>
      <c r="KLT21" s="36"/>
      <c r="KLU21" s="36"/>
      <c r="KLV21" s="36"/>
      <c r="KLW21" s="36"/>
      <c r="KLX21" s="36"/>
      <c r="KLY21" s="36"/>
      <c r="KLZ21" s="36"/>
      <c r="KMA21" s="36"/>
      <c r="KMB21" s="36"/>
      <c r="KMC21" s="36"/>
      <c r="KMD21" s="36"/>
      <c r="KME21" s="36"/>
      <c r="KMF21" s="36"/>
      <c r="KMG21" s="36"/>
      <c r="KMH21" s="36"/>
      <c r="KMI21" s="36"/>
      <c r="KMJ21" s="36"/>
      <c r="KMK21" s="36"/>
      <c r="KML21" s="36"/>
      <c r="KMM21" s="36"/>
      <c r="KMN21" s="36"/>
      <c r="KMO21" s="36"/>
      <c r="KMP21" s="36"/>
      <c r="KMQ21" s="36"/>
      <c r="KMR21" s="36"/>
      <c r="KMS21" s="36"/>
      <c r="KMT21" s="36"/>
      <c r="KMU21" s="36"/>
      <c r="KMV21" s="36"/>
      <c r="KMW21" s="36"/>
      <c r="KMX21" s="36"/>
      <c r="KMY21" s="36"/>
      <c r="KMZ21" s="36"/>
      <c r="KNA21" s="36"/>
      <c r="KNB21" s="36"/>
      <c r="KNC21" s="36"/>
      <c r="KND21" s="36"/>
      <c r="KNE21" s="36"/>
      <c r="KNF21" s="36"/>
      <c r="KNG21" s="36"/>
      <c r="KNH21" s="36"/>
      <c r="KNI21" s="36"/>
      <c r="KNJ21" s="36"/>
      <c r="KNK21" s="36"/>
      <c r="KNL21" s="36"/>
      <c r="KNM21" s="36"/>
      <c r="KNN21" s="36"/>
      <c r="KNO21" s="36"/>
      <c r="KNP21" s="36"/>
      <c r="KNQ21" s="36"/>
      <c r="KNR21" s="36"/>
      <c r="KNS21" s="36"/>
      <c r="KNT21" s="36"/>
      <c r="KNU21" s="36"/>
      <c r="KNV21" s="36"/>
      <c r="KNW21" s="36"/>
      <c r="KNX21" s="36"/>
      <c r="KNY21" s="36"/>
      <c r="KNZ21" s="36"/>
      <c r="KOA21" s="36"/>
      <c r="KOB21" s="36"/>
      <c r="KOC21" s="36"/>
      <c r="KOD21" s="36"/>
      <c r="KOE21" s="36"/>
      <c r="KOF21" s="36"/>
      <c r="KOG21" s="36"/>
      <c r="KOH21" s="36"/>
      <c r="KOI21" s="36"/>
      <c r="KOJ21" s="36"/>
      <c r="KOK21" s="36"/>
      <c r="KOL21" s="36"/>
      <c r="KOM21" s="36"/>
      <c r="KON21" s="36"/>
      <c r="KOO21" s="36"/>
      <c r="KOP21" s="36"/>
      <c r="KOQ21" s="36"/>
      <c r="KOR21" s="36"/>
      <c r="KOS21" s="36"/>
      <c r="KOT21" s="36"/>
      <c r="KOU21" s="36"/>
      <c r="KOV21" s="36"/>
      <c r="KOW21" s="36"/>
      <c r="KOX21" s="36"/>
      <c r="KOY21" s="36"/>
      <c r="KOZ21" s="36"/>
      <c r="KPA21" s="36"/>
      <c r="KPB21" s="36"/>
      <c r="KPC21" s="36"/>
      <c r="KPD21" s="36"/>
      <c r="KPE21" s="36"/>
      <c r="KPF21" s="36"/>
      <c r="KPG21" s="36"/>
      <c r="KPH21" s="36"/>
      <c r="KPI21" s="36"/>
      <c r="KPJ21" s="36"/>
      <c r="KPK21" s="36"/>
      <c r="KPL21" s="36"/>
      <c r="KPM21" s="36"/>
      <c r="KPN21" s="36"/>
      <c r="KPO21" s="36"/>
      <c r="KPP21" s="36"/>
      <c r="KPQ21" s="36"/>
      <c r="KPR21" s="36"/>
      <c r="KPS21" s="36"/>
      <c r="KPT21" s="36"/>
      <c r="KPU21" s="36"/>
      <c r="KPV21" s="36"/>
      <c r="KPW21" s="36"/>
      <c r="KPX21" s="36"/>
      <c r="KPY21" s="36"/>
      <c r="KPZ21" s="36"/>
      <c r="KQA21" s="36"/>
      <c r="KQB21" s="36"/>
      <c r="KQC21" s="36"/>
      <c r="KQD21" s="36"/>
      <c r="KQE21" s="36"/>
      <c r="KQF21" s="36"/>
      <c r="KQG21" s="36"/>
      <c r="KQH21" s="36"/>
      <c r="KQI21" s="36"/>
      <c r="KQJ21" s="36"/>
      <c r="KQK21" s="36"/>
      <c r="KQL21" s="36"/>
      <c r="KQM21" s="36"/>
      <c r="KQN21" s="36"/>
      <c r="KQO21" s="36"/>
      <c r="KQP21" s="36"/>
      <c r="KQQ21" s="36"/>
      <c r="KQR21" s="36"/>
      <c r="KQS21" s="36"/>
      <c r="KQT21" s="36"/>
      <c r="KQU21" s="36"/>
      <c r="KQV21" s="36"/>
      <c r="KQW21" s="36"/>
      <c r="KQX21" s="36"/>
      <c r="KQY21" s="36"/>
      <c r="KQZ21" s="36"/>
      <c r="KRA21" s="36"/>
      <c r="KRB21" s="36"/>
      <c r="KRC21" s="36"/>
      <c r="KRD21" s="36"/>
      <c r="KRE21" s="36"/>
      <c r="KRF21" s="36"/>
      <c r="KRG21" s="36"/>
      <c r="KRH21" s="36"/>
      <c r="KRI21" s="36"/>
      <c r="KRJ21" s="36"/>
      <c r="KRK21" s="36"/>
      <c r="KRL21" s="36"/>
      <c r="KRM21" s="36"/>
      <c r="KRN21" s="36"/>
      <c r="KRO21" s="36"/>
      <c r="KRP21" s="36"/>
      <c r="KRQ21" s="36"/>
      <c r="KRR21" s="36"/>
      <c r="KRS21" s="36"/>
      <c r="KRT21" s="36"/>
      <c r="KRU21" s="36"/>
      <c r="KRV21" s="36"/>
      <c r="KRW21" s="36"/>
      <c r="KRX21" s="36"/>
      <c r="KRY21" s="36"/>
      <c r="KRZ21" s="36"/>
      <c r="KSA21" s="36"/>
      <c r="KSB21" s="36"/>
      <c r="KSC21" s="36"/>
      <c r="KSD21" s="36"/>
      <c r="KSE21" s="36"/>
      <c r="KSF21" s="36"/>
      <c r="KSG21" s="36"/>
      <c r="KSH21" s="36"/>
      <c r="KSI21" s="36"/>
      <c r="KSJ21" s="36"/>
      <c r="KSK21" s="36"/>
      <c r="KSL21" s="36"/>
      <c r="KSM21" s="36"/>
      <c r="KSN21" s="36"/>
      <c r="KSO21" s="36"/>
      <c r="KSP21" s="36"/>
      <c r="KSQ21" s="36"/>
      <c r="KSR21" s="36"/>
      <c r="KSS21" s="36"/>
      <c r="KST21" s="36"/>
      <c r="KSU21" s="36"/>
      <c r="KSV21" s="36"/>
      <c r="KSW21" s="36"/>
      <c r="KSX21" s="36"/>
      <c r="KSY21" s="36"/>
      <c r="KSZ21" s="36"/>
      <c r="KTA21" s="36"/>
      <c r="KTB21" s="36"/>
      <c r="KTC21" s="36"/>
      <c r="KTD21" s="36"/>
      <c r="KTE21" s="36"/>
      <c r="KTF21" s="36"/>
      <c r="KTG21" s="36"/>
      <c r="KTH21" s="36"/>
      <c r="KTI21" s="36"/>
      <c r="KTJ21" s="36"/>
      <c r="KTK21" s="36"/>
      <c r="KTL21" s="36"/>
      <c r="KTM21" s="36"/>
      <c r="KTN21" s="36"/>
      <c r="KTO21" s="36"/>
      <c r="KTP21" s="36"/>
      <c r="KTQ21" s="36"/>
      <c r="KTR21" s="36"/>
      <c r="KTS21" s="36"/>
      <c r="KTT21" s="36"/>
      <c r="KTU21" s="36"/>
      <c r="KTV21" s="36"/>
      <c r="KTW21" s="36"/>
      <c r="KTX21" s="36"/>
      <c r="KTY21" s="36"/>
      <c r="KTZ21" s="36"/>
      <c r="KUA21" s="36"/>
      <c r="KUB21" s="36"/>
      <c r="KUC21" s="36"/>
      <c r="KUD21" s="36"/>
      <c r="KUE21" s="36"/>
      <c r="KUF21" s="36"/>
      <c r="KUG21" s="36"/>
      <c r="KUH21" s="36"/>
      <c r="KUI21" s="36"/>
      <c r="KUJ21" s="36"/>
      <c r="KUK21" s="36"/>
      <c r="KUL21" s="36"/>
      <c r="KUM21" s="36"/>
      <c r="KUN21" s="36"/>
      <c r="KUO21" s="36"/>
      <c r="KUP21" s="36"/>
      <c r="KUQ21" s="36"/>
      <c r="KUR21" s="36"/>
      <c r="KUS21" s="36"/>
      <c r="KUT21" s="36"/>
      <c r="KUU21" s="36"/>
      <c r="KUV21" s="36"/>
      <c r="KUW21" s="36"/>
      <c r="KUX21" s="36"/>
      <c r="KUY21" s="36"/>
      <c r="KUZ21" s="36"/>
      <c r="KVA21" s="36"/>
      <c r="KVB21" s="36"/>
      <c r="KVC21" s="36"/>
      <c r="KVD21" s="36"/>
      <c r="KVE21" s="36"/>
      <c r="KVF21" s="36"/>
      <c r="KVG21" s="36"/>
      <c r="KVH21" s="36"/>
      <c r="KVI21" s="36"/>
      <c r="KVJ21" s="36"/>
      <c r="KVK21" s="36"/>
      <c r="KVL21" s="36"/>
      <c r="KVM21" s="36"/>
      <c r="KVN21" s="36"/>
      <c r="KVO21" s="36"/>
      <c r="KVP21" s="36"/>
      <c r="KVQ21" s="36"/>
      <c r="KVR21" s="36"/>
      <c r="KVS21" s="36"/>
      <c r="KVT21" s="36"/>
      <c r="KVU21" s="36"/>
      <c r="KVV21" s="36"/>
      <c r="KVW21" s="36"/>
      <c r="KVX21" s="36"/>
      <c r="KVY21" s="36"/>
      <c r="KVZ21" s="36"/>
      <c r="KWA21" s="36"/>
      <c r="KWB21" s="36"/>
      <c r="KWC21" s="36"/>
      <c r="KWD21" s="36"/>
      <c r="KWE21" s="36"/>
      <c r="KWF21" s="36"/>
      <c r="KWG21" s="36"/>
      <c r="KWH21" s="36"/>
      <c r="KWI21" s="36"/>
      <c r="KWJ21" s="36"/>
      <c r="KWK21" s="36"/>
      <c r="KWL21" s="36"/>
      <c r="KWM21" s="36"/>
      <c r="KWN21" s="36"/>
      <c r="KWO21" s="36"/>
      <c r="KWP21" s="36"/>
      <c r="KWQ21" s="36"/>
      <c r="KWR21" s="36"/>
      <c r="KWS21" s="36"/>
      <c r="KWT21" s="36"/>
      <c r="KWU21" s="36"/>
      <c r="KWV21" s="36"/>
      <c r="KWW21" s="36"/>
      <c r="KWX21" s="36"/>
      <c r="KWY21" s="36"/>
      <c r="KWZ21" s="36"/>
      <c r="KXA21" s="36"/>
      <c r="KXB21" s="36"/>
      <c r="KXC21" s="36"/>
      <c r="KXD21" s="36"/>
      <c r="KXE21" s="36"/>
      <c r="KXF21" s="36"/>
      <c r="KXG21" s="36"/>
      <c r="KXH21" s="36"/>
      <c r="KXI21" s="36"/>
      <c r="KXJ21" s="36"/>
      <c r="KXK21" s="36"/>
      <c r="KXL21" s="36"/>
      <c r="KXM21" s="36"/>
      <c r="KXN21" s="36"/>
      <c r="KXO21" s="36"/>
      <c r="KXP21" s="36"/>
      <c r="KXQ21" s="36"/>
      <c r="KXR21" s="36"/>
      <c r="KXS21" s="36"/>
      <c r="KXT21" s="36"/>
      <c r="KXU21" s="36"/>
      <c r="KXV21" s="36"/>
      <c r="KXW21" s="36"/>
      <c r="KXX21" s="36"/>
      <c r="KXY21" s="36"/>
      <c r="KXZ21" s="36"/>
      <c r="KYA21" s="36"/>
      <c r="KYB21" s="36"/>
      <c r="KYC21" s="36"/>
      <c r="KYD21" s="36"/>
      <c r="KYE21" s="36"/>
      <c r="KYF21" s="36"/>
      <c r="KYG21" s="36"/>
      <c r="KYH21" s="36"/>
      <c r="KYI21" s="36"/>
      <c r="KYJ21" s="36"/>
      <c r="KYK21" s="36"/>
      <c r="KYL21" s="36"/>
      <c r="KYM21" s="36"/>
      <c r="KYN21" s="36"/>
      <c r="KYO21" s="36"/>
      <c r="KYP21" s="36"/>
      <c r="KYQ21" s="36"/>
      <c r="KYR21" s="36"/>
      <c r="KYS21" s="36"/>
      <c r="KYT21" s="36"/>
      <c r="KYU21" s="36"/>
      <c r="KYV21" s="36"/>
      <c r="KYW21" s="36"/>
      <c r="KYX21" s="36"/>
      <c r="KYY21" s="36"/>
      <c r="KYZ21" s="36"/>
      <c r="KZA21" s="36"/>
      <c r="KZB21" s="36"/>
      <c r="KZC21" s="36"/>
      <c r="KZD21" s="36"/>
      <c r="KZE21" s="36"/>
      <c r="KZF21" s="36"/>
      <c r="KZG21" s="36"/>
      <c r="KZH21" s="36"/>
      <c r="KZI21" s="36"/>
      <c r="KZJ21" s="36"/>
      <c r="KZK21" s="36"/>
      <c r="KZL21" s="36"/>
      <c r="KZM21" s="36"/>
      <c r="KZN21" s="36"/>
      <c r="KZO21" s="36"/>
      <c r="KZP21" s="36"/>
      <c r="KZQ21" s="36"/>
      <c r="KZR21" s="36"/>
      <c r="KZS21" s="36"/>
      <c r="KZT21" s="36"/>
      <c r="KZU21" s="36"/>
      <c r="KZV21" s="36"/>
      <c r="KZW21" s="36"/>
      <c r="KZX21" s="36"/>
      <c r="KZY21" s="36"/>
      <c r="KZZ21" s="36"/>
      <c r="LAA21" s="36"/>
      <c r="LAB21" s="36"/>
      <c r="LAC21" s="36"/>
      <c r="LAD21" s="36"/>
      <c r="LAE21" s="36"/>
      <c r="LAF21" s="36"/>
      <c r="LAG21" s="36"/>
      <c r="LAH21" s="36"/>
      <c r="LAI21" s="36"/>
      <c r="LAJ21" s="36"/>
      <c r="LAK21" s="36"/>
      <c r="LAL21" s="36"/>
      <c r="LAM21" s="36"/>
      <c r="LAN21" s="36"/>
      <c r="LAO21" s="36"/>
      <c r="LAP21" s="36"/>
      <c r="LAQ21" s="36"/>
      <c r="LAR21" s="36"/>
      <c r="LAS21" s="36"/>
      <c r="LAT21" s="36"/>
      <c r="LAU21" s="36"/>
      <c r="LAV21" s="36"/>
      <c r="LAW21" s="36"/>
      <c r="LAX21" s="36"/>
      <c r="LAY21" s="36"/>
      <c r="LAZ21" s="36"/>
      <c r="LBA21" s="36"/>
      <c r="LBB21" s="36"/>
      <c r="LBC21" s="36"/>
      <c r="LBD21" s="36"/>
      <c r="LBE21" s="36"/>
      <c r="LBF21" s="36"/>
      <c r="LBG21" s="36"/>
      <c r="LBH21" s="36"/>
      <c r="LBI21" s="36"/>
      <c r="LBJ21" s="36"/>
      <c r="LBK21" s="36"/>
      <c r="LBL21" s="36"/>
      <c r="LBM21" s="36"/>
      <c r="LBN21" s="36"/>
      <c r="LBO21" s="36"/>
      <c r="LBP21" s="36"/>
      <c r="LBQ21" s="36"/>
      <c r="LBR21" s="36"/>
      <c r="LBS21" s="36"/>
      <c r="LBT21" s="36"/>
      <c r="LBU21" s="36"/>
      <c r="LBV21" s="36"/>
      <c r="LBW21" s="36"/>
      <c r="LBX21" s="36"/>
      <c r="LBY21" s="36"/>
      <c r="LBZ21" s="36"/>
      <c r="LCA21" s="36"/>
      <c r="LCB21" s="36"/>
      <c r="LCC21" s="36"/>
      <c r="LCD21" s="36"/>
      <c r="LCE21" s="36"/>
      <c r="LCF21" s="36"/>
      <c r="LCG21" s="36"/>
      <c r="LCH21" s="36"/>
      <c r="LCI21" s="36"/>
      <c r="LCJ21" s="36"/>
      <c r="LCK21" s="36"/>
      <c r="LCL21" s="36"/>
      <c r="LCM21" s="36"/>
      <c r="LCN21" s="36"/>
      <c r="LCO21" s="36"/>
      <c r="LCP21" s="36"/>
      <c r="LCQ21" s="36"/>
      <c r="LCR21" s="36"/>
      <c r="LCS21" s="36"/>
      <c r="LCT21" s="36"/>
      <c r="LCU21" s="36"/>
      <c r="LCV21" s="36"/>
      <c r="LCW21" s="36"/>
      <c r="LCX21" s="36"/>
      <c r="LCY21" s="36"/>
      <c r="LCZ21" s="36"/>
      <c r="LDA21" s="36"/>
      <c r="LDB21" s="36"/>
      <c r="LDC21" s="36"/>
      <c r="LDD21" s="36"/>
      <c r="LDE21" s="36"/>
      <c r="LDF21" s="36"/>
      <c r="LDG21" s="36"/>
      <c r="LDH21" s="36"/>
      <c r="LDI21" s="36"/>
      <c r="LDJ21" s="36"/>
      <c r="LDK21" s="36"/>
      <c r="LDL21" s="36"/>
      <c r="LDM21" s="36"/>
      <c r="LDN21" s="36"/>
      <c r="LDO21" s="36"/>
      <c r="LDP21" s="36"/>
      <c r="LDQ21" s="36"/>
      <c r="LDR21" s="36"/>
      <c r="LDS21" s="36"/>
      <c r="LDT21" s="36"/>
      <c r="LDU21" s="36"/>
      <c r="LDV21" s="36"/>
      <c r="LDW21" s="36"/>
      <c r="LDX21" s="36"/>
      <c r="LDY21" s="36"/>
      <c r="LDZ21" s="36"/>
      <c r="LEA21" s="36"/>
      <c r="LEB21" s="36"/>
      <c r="LEC21" s="36"/>
      <c r="LED21" s="36"/>
      <c r="LEE21" s="36"/>
      <c r="LEF21" s="36"/>
      <c r="LEG21" s="36"/>
      <c r="LEH21" s="36"/>
      <c r="LEI21" s="36"/>
      <c r="LEJ21" s="36"/>
      <c r="LEK21" s="36"/>
      <c r="LEL21" s="36"/>
      <c r="LEM21" s="36"/>
      <c r="LEN21" s="36"/>
      <c r="LEO21" s="36"/>
      <c r="LEP21" s="36"/>
      <c r="LEQ21" s="36"/>
      <c r="LER21" s="36"/>
      <c r="LES21" s="36"/>
      <c r="LET21" s="36"/>
      <c r="LEU21" s="36"/>
      <c r="LEV21" s="36"/>
      <c r="LEW21" s="36"/>
      <c r="LEX21" s="36"/>
      <c r="LEY21" s="36"/>
      <c r="LEZ21" s="36"/>
      <c r="LFA21" s="36"/>
      <c r="LFB21" s="36"/>
      <c r="LFC21" s="36"/>
      <c r="LFD21" s="36"/>
      <c r="LFE21" s="36"/>
      <c r="LFF21" s="36"/>
      <c r="LFG21" s="36"/>
      <c r="LFH21" s="36"/>
      <c r="LFI21" s="36"/>
      <c r="LFJ21" s="36"/>
      <c r="LFK21" s="36"/>
      <c r="LFL21" s="36"/>
      <c r="LFM21" s="36"/>
      <c r="LFN21" s="36"/>
      <c r="LFO21" s="36"/>
      <c r="LFP21" s="36"/>
      <c r="LFQ21" s="36"/>
      <c r="LFR21" s="36"/>
      <c r="LFS21" s="36"/>
      <c r="LFT21" s="36"/>
      <c r="LFU21" s="36"/>
      <c r="LFV21" s="36"/>
      <c r="LFW21" s="36"/>
      <c r="LFX21" s="36"/>
      <c r="LFY21" s="36"/>
      <c r="LFZ21" s="36"/>
      <c r="LGA21" s="36"/>
      <c r="LGB21" s="36"/>
      <c r="LGC21" s="36"/>
      <c r="LGD21" s="36"/>
      <c r="LGE21" s="36"/>
      <c r="LGF21" s="36"/>
      <c r="LGG21" s="36"/>
      <c r="LGH21" s="36"/>
      <c r="LGI21" s="36"/>
      <c r="LGJ21" s="36"/>
      <c r="LGK21" s="36"/>
      <c r="LGL21" s="36"/>
      <c r="LGM21" s="36"/>
      <c r="LGN21" s="36"/>
      <c r="LGO21" s="36"/>
      <c r="LGP21" s="36"/>
      <c r="LGQ21" s="36"/>
      <c r="LGR21" s="36"/>
      <c r="LGS21" s="36"/>
      <c r="LGT21" s="36"/>
      <c r="LGU21" s="36"/>
      <c r="LGV21" s="36"/>
      <c r="LGW21" s="36"/>
      <c r="LGX21" s="36"/>
      <c r="LGY21" s="36"/>
      <c r="LGZ21" s="36"/>
      <c r="LHA21" s="36"/>
      <c r="LHB21" s="36"/>
      <c r="LHC21" s="36"/>
      <c r="LHD21" s="36"/>
      <c r="LHE21" s="36"/>
      <c r="LHF21" s="36"/>
      <c r="LHG21" s="36"/>
      <c r="LHH21" s="36"/>
      <c r="LHI21" s="36"/>
      <c r="LHJ21" s="36"/>
      <c r="LHK21" s="36"/>
      <c r="LHL21" s="36"/>
      <c r="LHM21" s="36"/>
      <c r="LHN21" s="36"/>
      <c r="LHO21" s="36"/>
      <c r="LHP21" s="36"/>
      <c r="LHQ21" s="36"/>
      <c r="LHR21" s="36"/>
      <c r="LHS21" s="36"/>
      <c r="LHT21" s="36"/>
      <c r="LHU21" s="36"/>
      <c r="LHV21" s="36"/>
      <c r="LHW21" s="36"/>
      <c r="LHX21" s="36"/>
      <c r="LHY21" s="36"/>
      <c r="LHZ21" s="36"/>
      <c r="LIA21" s="36"/>
      <c r="LIB21" s="36"/>
      <c r="LIC21" s="36"/>
      <c r="LID21" s="36"/>
      <c r="LIE21" s="36"/>
      <c r="LIF21" s="36"/>
      <c r="LIG21" s="36"/>
      <c r="LIH21" s="36"/>
      <c r="LII21" s="36"/>
      <c r="LIJ21" s="36"/>
      <c r="LIK21" s="36"/>
      <c r="LIL21" s="36"/>
      <c r="LIM21" s="36"/>
      <c r="LIN21" s="36"/>
      <c r="LIO21" s="36"/>
      <c r="LIP21" s="36"/>
      <c r="LIQ21" s="36"/>
      <c r="LIR21" s="36"/>
      <c r="LIS21" s="36"/>
      <c r="LIT21" s="36"/>
      <c r="LIU21" s="36"/>
      <c r="LIV21" s="36"/>
      <c r="LIW21" s="36"/>
      <c r="LIX21" s="36"/>
      <c r="LIY21" s="36"/>
      <c r="LIZ21" s="36"/>
      <c r="LJA21" s="36"/>
      <c r="LJB21" s="36"/>
      <c r="LJC21" s="36"/>
      <c r="LJD21" s="36"/>
      <c r="LJE21" s="36"/>
      <c r="LJF21" s="36"/>
      <c r="LJG21" s="36"/>
      <c r="LJH21" s="36"/>
      <c r="LJI21" s="36"/>
      <c r="LJJ21" s="36"/>
      <c r="LJK21" s="36"/>
      <c r="LJL21" s="36"/>
      <c r="LJM21" s="36"/>
      <c r="LJN21" s="36"/>
      <c r="LJO21" s="36"/>
      <c r="LJP21" s="36"/>
      <c r="LJQ21" s="36"/>
      <c r="LJR21" s="36"/>
      <c r="LJS21" s="36"/>
      <c r="LJT21" s="36"/>
      <c r="LJU21" s="36"/>
      <c r="LJV21" s="36"/>
      <c r="LJW21" s="36"/>
      <c r="LJX21" s="36"/>
      <c r="LJY21" s="36"/>
      <c r="LJZ21" s="36"/>
      <c r="LKA21" s="36"/>
      <c r="LKB21" s="36"/>
      <c r="LKC21" s="36"/>
      <c r="LKD21" s="36"/>
      <c r="LKE21" s="36"/>
      <c r="LKF21" s="36"/>
      <c r="LKG21" s="36"/>
      <c r="LKH21" s="36"/>
      <c r="LKI21" s="36"/>
      <c r="LKJ21" s="36"/>
      <c r="LKK21" s="36"/>
      <c r="LKL21" s="36"/>
      <c r="LKM21" s="36"/>
      <c r="LKN21" s="36"/>
      <c r="LKO21" s="36"/>
      <c r="LKP21" s="36"/>
      <c r="LKQ21" s="36"/>
      <c r="LKR21" s="36"/>
      <c r="LKS21" s="36"/>
      <c r="LKT21" s="36"/>
      <c r="LKU21" s="36"/>
      <c r="LKV21" s="36"/>
      <c r="LKW21" s="36"/>
      <c r="LKX21" s="36"/>
      <c r="LKY21" s="36"/>
      <c r="LKZ21" s="36"/>
      <c r="LLA21" s="36"/>
      <c r="LLB21" s="36"/>
      <c r="LLC21" s="36"/>
      <c r="LLD21" s="36"/>
      <c r="LLE21" s="36"/>
      <c r="LLF21" s="36"/>
      <c r="LLG21" s="36"/>
      <c r="LLH21" s="36"/>
      <c r="LLI21" s="36"/>
      <c r="LLJ21" s="36"/>
      <c r="LLK21" s="36"/>
      <c r="LLL21" s="36"/>
      <c r="LLM21" s="36"/>
      <c r="LLN21" s="36"/>
      <c r="LLO21" s="36"/>
      <c r="LLP21" s="36"/>
      <c r="LLQ21" s="36"/>
      <c r="LLR21" s="36"/>
      <c r="LLS21" s="36"/>
      <c r="LLT21" s="36"/>
      <c r="LLU21" s="36"/>
      <c r="LLV21" s="36"/>
      <c r="LLW21" s="36"/>
      <c r="LLX21" s="36"/>
      <c r="LLY21" s="36"/>
      <c r="LLZ21" s="36"/>
      <c r="LMA21" s="36"/>
      <c r="LMB21" s="36"/>
      <c r="LMC21" s="36"/>
      <c r="LMD21" s="36"/>
      <c r="LME21" s="36"/>
      <c r="LMF21" s="36"/>
      <c r="LMG21" s="36"/>
      <c r="LMH21" s="36"/>
      <c r="LMI21" s="36"/>
      <c r="LMJ21" s="36"/>
      <c r="LMK21" s="36"/>
      <c r="LML21" s="36"/>
      <c r="LMM21" s="36"/>
      <c r="LMN21" s="36"/>
      <c r="LMO21" s="36"/>
      <c r="LMP21" s="36"/>
      <c r="LMQ21" s="36"/>
      <c r="LMR21" s="36"/>
      <c r="LMS21" s="36"/>
      <c r="LMT21" s="36"/>
      <c r="LMU21" s="36"/>
      <c r="LMV21" s="36"/>
      <c r="LMW21" s="36"/>
      <c r="LMX21" s="36"/>
      <c r="LMY21" s="36"/>
      <c r="LMZ21" s="36"/>
      <c r="LNA21" s="36"/>
      <c r="LNB21" s="36"/>
      <c r="LNC21" s="36"/>
      <c r="LND21" s="36"/>
      <c r="LNE21" s="36"/>
      <c r="LNF21" s="36"/>
      <c r="LNG21" s="36"/>
      <c r="LNH21" s="36"/>
      <c r="LNI21" s="36"/>
      <c r="LNJ21" s="36"/>
      <c r="LNK21" s="36"/>
      <c r="LNL21" s="36"/>
      <c r="LNM21" s="36"/>
      <c r="LNN21" s="36"/>
      <c r="LNO21" s="36"/>
      <c r="LNP21" s="36"/>
      <c r="LNQ21" s="36"/>
      <c r="LNR21" s="36"/>
      <c r="LNS21" s="36"/>
      <c r="LNT21" s="36"/>
      <c r="LNU21" s="36"/>
      <c r="LNV21" s="36"/>
      <c r="LNW21" s="36"/>
      <c r="LNX21" s="36"/>
      <c r="LNY21" s="36"/>
      <c r="LNZ21" s="36"/>
      <c r="LOA21" s="36"/>
      <c r="LOB21" s="36"/>
      <c r="LOC21" s="36"/>
      <c r="LOD21" s="36"/>
      <c r="LOE21" s="36"/>
      <c r="LOF21" s="36"/>
      <c r="LOG21" s="36"/>
      <c r="LOH21" s="36"/>
      <c r="LOI21" s="36"/>
      <c r="LOJ21" s="36"/>
      <c r="LOK21" s="36"/>
      <c r="LOL21" s="36"/>
      <c r="LOM21" s="36"/>
      <c r="LON21" s="36"/>
      <c r="LOO21" s="36"/>
      <c r="LOP21" s="36"/>
      <c r="LOQ21" s="36"/>
      <c r="LOR21" s="36"/>
      <c r="LOS21" s="36"/>
      <c r="LOT21" s="36"/>
      <c r="LOU21" s="36"/>
      <c r="LOV21" s="36"/>
      <c r="LOW21" s="36"/>
      <c r="LOX21" s="36"/>
      <c r="LOY21" s="36"/>
      <c r="LOZ21" s="36"/>
      <c r="LPA21" s="36"/>
      <c r="LPB21" s="36"/>
      <c r="LPC21" s="36"/>
      <c r="LPD21" s="36"/>
      <c r="LPE21" s="36"/>
      <c r="LPF21" s="36"/>
      <c r="LPG21" s="36"/>
      <c r="LPH21" s="36"/>
      <c r="LPI21" s="36"/>
      <c r="LPJ21" s="36"/>
      <c r="LPK21" s="36"/>
      <c r="LPL21" s="36"/>
      <c r="LPM21" s="36"/>
      <c r="LPN21" s="36"/>
      <c r="LPO21" s="36"/>
      <c r="LPP21" s="36"/>
      <c r="LPQ21" s="36"/>
      <c r="LPR21" s="36"/>
      <c r="LPS21" s="36"/>
      <c r="LPT21" s="36"/>
      <c r="LPU21" s="36"/>
      <c r="LPV21" s="36"/>
      <c r="LPW21" s="36"/>
      <c r="LPX21" s="36"/>
      <c r="LPY21" s="36"/>
      <c r="LPZ21" s="36"/>
      <c r="LQA21" s="36"/>
      <c r="LQB21" s="36"/>
      <c r="LQC21" s="36"/>
      <c r="LQD21" s="36"/>
      <c r="LQE21" s="36"/>
      <c r="LQF21" s="36"/>
      <c r="LQG21" s="36"/>
      <c r="LQH21" s="36"/>
      <c r="LQI21" s="36"/>
      <c r="LQJ21" s="36"/>
      <c r="LQK21" s="36"/>
      <c r="LQL21" s="36"/>
      <c r="LQM21" s="36"/>
      <c r="LQN21" s="36"/>
      <c r="LQO21" s="36"/>
      <c r="LQP21" s="36"/>
      <c r="LQQ21" s="36"/>
      <c r="LQR21" s="36"/>
      <c r="LQS21" s="36"/>
      <c r="LQT21" s="36"/>
      <c r="LQU21" s="36"/>
      <c r="LQV21" s="36"/>
      <c r="LQW21" s="36"/>
      <c r="LQX21" s="36"/>
      <c r="LQY21" s="36"/>
      <c r="LQZ21" s="36"/>
      <c r="LRA21" s="36"/>
      <c r="LRB21" s="36"/>
      <c r="LRC21" s="36"/>
      <c r="LRD21" s="36"/>
      <c r="LRE21" s="36"/>
      <c r="LRF21" s="36"/>
      <c r="LRG21" s="36"/>
      <c r="LRH21" s="36"/>
      <c r="LRI21" s="36"/>
      <c r="LRJ21" s="36"/>
      <c r="LRK21" s="36"/>
      <c r="LRL21" s="36"/>
      <c r="LRM21" s="36"/>
      <c r="LRN21" s="36"/>
      <c r="LRO21" s="36"/>
      <c r="LRP21" s="36"/>
      <c r="LRQ21" s="36"/>
      <c r="LRR21" s="36"/>
      <c r="LRS21" s="36"/>
      <c r="LRT21" s="36"/>
      <c r="LRU21" s="36"/>
      <c r="LRV21" s="36"/>
      <c r="LRW21" s="36"/>
      <c r="LRX21" s="36"/>
      <c r="LRY21" s="36"/>
      <c r="LRZ21" s="36"/>
      <c r="LSA21" s="36"/>
      <c r="LSB21" s="36"/>
      <c r="LSC21" s="36"/>
      <c r="LSD21" s="36"/>
      <c r="LSE21" s="36"/>
      <c r="LSF21" s="36"/>
      <c r="LSG21" s="36"/>
      <c r="LSH21" s="36"/>
      <c r="LSI21" s="36"/>
      <c r="LSJ21" s="36"/>
      <c r="LSK21" s="36"/>
      <c r="LSL21" s="36"/>
      <c r="LSM21" s="36"/>
      <c r="LSN21" s="36"/>
      <c r="LSO21" s="36"/>
      <c r="LSP21" s="36"/>
      <c r="LSQ21" s="36"/>
      <c r="LSR21" s="36"/>
      <c r="LSS21" s="36"/>
      <c r="LST21" s="36"/>
      <c r="LSU21" s="36"/>
      <c r="LSV21" s="36"/>
      <c r="LSW21" s="36"/>
      <c r="LSX21" s="36"/>
      <c r="LSY21" s="36"/>
      <c r="LSZ21" s="36"/>
      <c r="LTA21" s="36"/>
      <c r="LTB21" s="36"/>
      <c r="LTC21" s="36"/>
      <c r="LTD21" s="36"/>
      <c r="LTE21" s="36"/>
      <c r="LTF21" s="36"/>
      <c r="LTG21" s="36"/>
      <c r="LTH21" s="36"/>
      <c r="LTI21" s="36"/>
      <c r="LTJ21" s="36"/>
      <c r="LTK21" s="36"/>
      <c r="LTL21" s="36"/>
      <c r="LTM21" s="36"/>
      <c r="LTN21" s="36"/>
      <c r="LTO21" s="36"/>
      <c r="LTP21" s="36"/>
      <c r="LTQ21" s="36"/>
      <c r="LTR21" s="36"/>
      <c r="LTS21" s="36"/>
      <c r="LTT21" s="36"/>
      <c r="LTU21" s="36"/>
      <c r="LTV21" s="36"/>
      <c r="LTW21" s="36"/>
      <c r="LTX21" s="36"/>
      <c r="LTY21" s="36"/>
      <c r="LTZ21" s="36"/>
      <c r="LUA21" s="36"/>
      <c r="LUB21" s="36"/>
      <c r="LUC21" s="36"/>
      <c r="LUD21" s="36"/>
      <c r="LUE21" s="36"/>
      <c r="LUF21" s="36"/>
      <c r="LUG21" s="36"/>
      <c r="LUH21" s="36"/>
      <c r="LUI21" s="36"/>
      <c r="LUJ21" s="36"/>
      <c r="LUK21" s="36"/>
      <c r="LUL21" s="36"/>
      <c r="LUM21" s="36"/>
      <c r="LUN21" s="36"/>
      <c r="LUO21" s="36"/>
      <c r="LUP21" s="36"/>
      <c r="LUQ21" s="36"/>
      <c r="LUR21" s="36"/>
      <c r="LUS21" s="36"/>
      <c r="LUT21" s="36"/>
      <c r="LUU21" s="36"/>
      <c r="LUV21" s="36"/>
      <c r="LUW21" s="36"/>
      <c r="LUX21" s="36"/>
      <c r="LUY21" s="36"/>
      <c r="LUZ21" s="36"/>
      <c r="LVA21" s="36"/>
      <c r="LVB21" s="36"/>
      <c r="LVC21" s="36"/>
      <c r="LVD21" s="36"/>
      <c r="LVE21" s="36"/>
      <c r="LVF21" s="36"/>
      <c r="LVG21" s="36"/>
      <c r="LVH21" s="36"/>
      <c r="LVI21" s="36"/>
      <c r="LVJ21" s="36"/>
      <c r="LVK21" s="36"/>
      <c r="LVL21" s="36"/>
      <c r="LVM21" s="36"/>
      <c r="LVN21" s="36"/>
      <c r="LVO21" s="36"/>
      <c r="LVP21" s="36"/>
      <c r="LVQ21" s="36"/>
      <c r="LVR21" s="36"/>
      <c r="LVS21" s="36"/>
      <c r="LVT21" s="36"/>
      <c r="LVU21" s="36"/>
      <c r="LVV21" s="36"/>
      <c r="LVW21" s="36"/>
      <c r="LVX21" s="36"/>
      <c r="LVY21" s="36"/>
      <c r="LVZ21" s="36"/>
      <c r="LWA21" s="36"/>
      <c r="LWB21" s="36"/>
      <c r="LWC21" s="36"/>
      <c r="LWD21" s="36"/>
      <c r="LWE21" s="36"/>
      <c r="LWF21" s="36"/>
      <c r="LWG21" s="36"/>
      <c r="LWH21" s="36"/>
      <c r="LWI21" s="36"/>
      <c r="LWJ21" s="36"/>
      <c r="LWK21" s="36"/>
      <c r="LWL21" s="36"/>
      <c r="LWM21" s="36"/>
      <c r="LWN21" s="36"/>
      <c r="LWO21" s="36"/>
      <c r="LWP21" s="36"/>
      <c r="LWQ21" s="36"/>
      <c r="LWR21" s="36"/>
      <c r="LWS21" s="36"/>
      <c r="LWT21" s="36"/>
      <c r="LWU21" s="36"/>
      <c r="LWV21" s="36"/>
      <c r="LWW21" s="36"/>
      <c r="LWX21" s="36"/>
      <c r="LWY21" s="36"/>
      <c r="LWZ21" s="36"/>
      <c r="LXA21" s="36"/>
      <c r="LXB21" s="36"/>
      <c r="LXC21" s="36"/>
      <c r="LXD21" s="36"/>
      <c r="LXE21" s="36"/>
      <c r="LXF21" s="36"/>
      <c r="LXG21" s="36"/>
      <c r="LXH21" s="36"/>
      <c r="LXI21" s="36"/>
      <c r="LXJ21" s="36"/>
      <c r="LXK21" s="36"/>
      <c r="LXL21" s="36"/>
      <c r="LXM21" s="36"/>
      <c r="LXN21" s="36"/>
      <c r="LXO21" s="36"/>
      <c r="LXP21" s="36"/>
      <c r="LXQ21" s="36"/>
      <c r="LXR21" s="36"/>
      <c r="LXS21" s="36"/>
      <c r="LXT21" s="36"/>
      <c r="LXU21" s="36"/>
      <c r="LXV21" s="36"/>
      <c r="LXW21" s="36"/>
      <c r="LXX21" s="36"/>
      <c r="LXY21" s="36"/>
      <c r="LXZ21" s="36"/>
      <c r="LYA21" s="36"/>
      <c r="LYB21" s="36"/>
      <c r="LYC21" s="36"/>
      <c r="LYD21" s="36"/>
      <c r="LYE21" s="36"/>
      <c r="LYF21" s="36"/>
      <c r="LYG21" s="36"/>
      <c r="LYH21" s="36"/>
      <c r="LYI21" s="36"/>
      <c r="LYJ21" s="36"/>
      <c r="LYK21" s="36"/>
      <c r="LYL21" s="36"/>
      <c r="LYM21" s="36"/>
      <c r="LYN21" s="36"/>
      <c r="LYO21" s="36"/>
      <c r="LYP21" s="36"/>
      <c r="LYQ21" s="36"/>
      <c r="LYR21" s="36"/>
      <c r="LYS21" s="36"/>
      <c r="LYT21" s="36"/>
      <c r="LYU21" s="36"/>
      <c r="LYV21" s="36"/>
      <c r="LYW21" s="36"/>
      <c r="LYX21" s="36"/>
      <c r="LYY21" s="36"/>
      <c r="LYZ21" s="36"/>
      <c r="LZA21" s="36"/>
      <c r="LZB21" s="36"/>
      <c r="LZC21" s="36"/>
      <c r="LZD21" s="36"/>
      <c r="LZE21" s="36"/>
      <c r="LZF21" s="36"/>
      <c r="LZG21" s="36"/>
      <c r="LZH21" s="36"/>
      <c r="LZI21" s="36"/>
      <c r="LZJ21" s="36"/>
      <c r="LZK21" s="36"/>
      <c r="LZL21" s="36"/>
      <c r="LZM21" s="36"/>
      <c r="LZN21" s="36"/>
      <c r="LZO21" s="36"/>
      <c r="LZP21" s="36"/>
      <c r="LZQ21" s="36"/>
      <c r="LZR21" s="36"/>
      <c r="LZS21" s="36"/>
      <c r="LZT21" s="36"/>
      <c r="LZU21" s="36"/>
      <c r="LZV21" s="36"/>
      <c r="LZW21" s="36"/>
      <c r="LZX21" s="36"/>
      <c r="LZY21" s="36"/>
      <c r="LZZ21" s="36"/>
      <c r="MAA21" s="36"/>
      <c r="MAB21" s="36"/>
      <c r="MAC21" s="36"/>
      <c r="MAD21" s="36"/>
      <c r="MAE21" s="36"/>
      <c r="MAF21" s="36"/>
      <c r="MAG21" s="36"/>
      <c r="MAH21" s="36"/>
      <c r="MAI21" s="36"/>
      <c r="MAJ21" s="36"/>
      <c r="MAK21" s="36"/>
      <c r="MAL21" s="36"/>
      <c r="MAM21" s="36"/>
      <c r="MAN21" s="36"/>
      <c r="MAO21" s="36"/>
      <c r="MAP21" s="36"/>
      <c r="MAQ21" s="36"/>
      <c r="MAR21" s="36"/>
      <c r="MAS21" s="36"/>
      <c r="MAT21" s="36"/>
      <c r="MAU21" s="36"/>
      <c r="MAV21" s="36"/>
      <c r="MAW21" s="36"/>
      <c r="MAX21" s="36"/>
      <c r="MAY21" s="36"/>
      <c r="MAZ21" s="36"/>
      <c r="MBA21" s="36"/>
      <c r="MBB21" s="36"/>
      <c r="MBC21" s="36"/>
      <c r="MBD21" s="36"/>
      <c r="MBE21" s="36"/>
      <c r="MBF21" s="36"/>
      <c r="MBG21" s="36"/>
      <c r="MBH21" s="36"/>
      <c r="MBI21" s="36"/>
      <c r="MBJ21" s="36"/>
      <c r="MBK21" s="36"/>
      <c r="MBL21" s="36"/>
      <c r="MBM21" s="36"/>
      <c r="MBN21" s="36"/>
      <c r="MBO21" s="36"/>
      <c r="MBP21" s="36"/>
      <c r="MBQ21" s="36"/>
      <c r="MBR21" s="36"/>
      <c r="MBS21" s="36"/>
      <c r="MBT21" s="36"/>
      <c r="MBU21" s="36"/>
      <c r="MBV21" s="36"/>
      <c r="MBW21" s="36"/>
      <c r="MBX21" s="36"/>
      <c r="MBY21" s="36"/>
      <c r="MBZ21" s="36"/>
      <c r="MCA21" s="36"/>
      <c r="MCB21" s="36"/>
      <c r="MCC21" s="36"/>
      <c r="MCD21" s="36"/>
      <c r="MCE21" s="36"/>
      <c r="MCF21" s="36"/>
      <c r="MCG21" s="36"/>
      <c r="MCH21" s="36"/>
      <c r="MCI21" s="36"/>
      <c r="MCJ21" s="36"/>
      <c r="MCK21" s="36"/>
      <c r="MCL21" s="36"/>
      <c r="MCM21" s="36"/>
      <c r="MCN21" s="36"/>
      <c r="MCO21" s="36"/>
      <c r="MCP21" s="36"/>
      <c r="MCQ21" s="36"/>
      <c r="MCR21" s="36"/>
      <c r="MCS21" s="36"/>
      <c r="MCT21" s="36"/>
      <c r="MCU21" s="36"/>
      <c r="MCV21" s="36"/>
      <c r="MCW21" s="36"/>
      <c r="MCX21" s="36"/>
      <c r="MCY21" s="36"/>
      <c r="MCZ21" s="36"/>
      <c r="MDA21" s="36"/>
      <c r="MDB21" s="36"/>
      <c r="MDC21" s="36"/>
      <c r="MDD21" s="36"/>
      <c r="MDE21" s="36"/>
      <c r="MDF21" s="36"/>
      <c r="MDG21" s="36"/>
      <c r="MDH21" s="36"/>
      <c r="MDI21" s="36"/>
      <c r="MDJ21" s="36"/>
      <c r="MDK21" s="36"/>
      <c r="MDL21" s="36"/>
      <c r="MDM21" s="36"/>
      <c r="MDN21" s="36"/>
      <c r="MDO21" s="36"/>
      <c r="MDP21" s="36"/>
      <c r="MDQ21" s="36"/>
      <c r="MDR21" s="36"/>
      <c r="MDS21" s="36"/>
      <c r="MDT21" s="36"/>
      <c r="MDU21" s="36"/>
      <c r="MDV21" s="36"/>
      <c r="MDW21" s="36"/>
      <c r="MDX21" s="36"/>
      <c r="MDY21" s="36"/>
      <c r="MDZ21" s="36"/>
      <c r="MEA21" s="36"/>
      <c r="MEB21" s="36"/>
      <c r="MEC21" s="36"/>
      <c r="MED21" s="36"/>
      <c r="MEE21" s="36"/>
      <c r="MEF21" s="36"/>
      <c r="MEG21" s="36"/>
      <c r="MEH21" s="36"/>
      <c r="MEI21" s="36"/>
      <c r="MEJ21" s="36"/>
      <c r="MEK21" s="36"/>
      <c r="MEL21" s="36"/>
      <c r="MEM21" s="36"/>
      <c r="MEN21" s="36"/>
      <c r="MEO21" s="36"/>
      <c r="MEP21" s="36"/>
      <c r="MEQ21" s="36"/>
      <c r="MER21" s="36"/>
      <c r="MES21" s="36"/>
      <c r="MET21" s="36"/>
      <c r="MEU21" s="36"/>
      <c r="MEV21" s="36"/>
      <c r="MEW21" s="36"/>
      <c r="MEX21" s="36"/>
      <c r="MEY21" s="36"/>
      <c r="MEZ21" s="36"/>
      <c r="MFA21" s="36"/>
      <c r="MFB21" s="36"/>
      <c r="MFC21" s="36"/>
      <c r="MFD21" s="36"/>
      <c r="MFE21" s="36"/>
      <c r="MFF21" s="36"/>
      <c r="MFG21" s="36"/>
      <c r="MFH21" s="36"/>
      <c r="MFI21" s="36"/>
      <c r="MFJ21" s="36"/>
      <c r="MFK21" s="36"/>
      <c r="MFL21" s="36"/>
      <c r="MFM21" s="36"/>
      <c r="MFN21" s="36"/>
      <c r="MFO21" s="36"/>
      <c r="MFP21" s="36"/>
      <c r="MFQ21" s="36"/>
      <c r="MFR21" s="36"/>
      <c r="MFS21" s="36"/>
      <c r="MFT21" s="36"/>
      <c r="MFU21" s="36"/>
      <c r="MFV21" s="36"/>
      <c r="MFW21" s="36"/>
      <c r="MFX21" s="36"/>
      <c r="MFY21" s="36"/>
      <c r="MFZ21" s="36"/>
      <c r="MGA21" s="36"/>
      <c r="MGB21" s="36"/>
      <c r="MGC21" s="36"/>
      <c r="MGD21" s="36"/>
      <c r="MGE21" s="36"/>
      <c r="MGF21" s="36"/>
      <c r="MGG21" s="36"/>
      <c r="MGH21" s="36"/>
      <c r="MGI21" s="36"/>
      <c r="MGJ21" s="36"/>
      <c r="MGK21" s="36"/>
      <c r="MGL21" s="36"/>
      <c r="MGM21" s="36"/>
      <c r="MGN21" s="36"/>
      <c r="MGO21" s="36"/>
      <c r="MGP21" s="36"/>
      <c r="MGQ21" s="36"/>
      <c r="MGR21" s="36"/>
      <c r="MGS21" s="36"/>
      <c r="MGT21" s="36"/>
      <c r="MGU21" s="36"/>
      <c r="MGV21" s="36"/>
      <c r="MGW21" s="36"/>
      <c r="MGX21" s="36"/>
      <c r="MGY21" s="36"/>
      <c r="MGZ21" s="36"/>
      <c r="MHA21" s="36"/>
      <c r="MHB21" s="36"/>
      <c r="MHC21" s="36"/>
      <c r="MHD21" s="36"/>
      <c r="MHE21" s="36"/>
      <c r="MHF21" s="36"/>
      <c r="MHG21" s="36"/>
      <c r="MHH21" s="36"/>
      <c r="MHI21" s="36"/>
      <c r="MHJ21" s="36"/>
      <c r="MHK21" s="36"/>
      <c r="MHL21" s="36"/>
      <c r="MHM21" s="36"/>
      <c r="MHN21" s="36"/>
      <c r="MHO21" s="36"/>
      <c r="MHP21" s="36"/>
      <c r="MHQ21" s="36"/>
      <c r="MHR21" s="36"/>
      <c r="MHS21" s="36"/>
      <c r="MHT21" s="36"/>
      <c r="MHU21" s="36"/>
      <c r="MHV21" s="36"/>
      <c r="MHW21" s="36"/>
      <c r="MHX21" s="36"/>
      <c r="MHY21" s="36"/>
      <c r="MHZ21" s="36"/>
      <c r="MIA21" s="36"/>
      <c r="MIB21" s="36"/>
      <c r="MIC21" s="36"/>
      <c r="MID21" s="36"/>
      <c r="MIE21" s="36"/>
      <c r="MIF21" s="36"/>
      <c r="MIG21" s="36"/>
      <c r="MIH21" s="36"/>
      <c r="MII21" s="36"/>
      <c r="MIJ21" s="36"/>
      <c r="MIK21" s="36"/>
      <c r="MIL21" s="36"/>
      <c r="MIM21" s="36"/>
      <c r="MIN21" s="36"/>
      <c r="MIO21" s="36"/>
      <c r="MIP21" s="36"/>
      <c r="MIQ21" s="36"/>
      <c r="MIR21" s="36"/>
      <c r="MIS21" s="36"/>
      <c r="MIT21" s="36"/>
      <c r="MIU21" s="36"/>
      <c r="MIV21" s="36"/>
      <c r="MIW21" s="36"/>
      <c r="MIX21" s="36"/>
      <c r="MIY21" s="36"/>
      <c r="MIZ21" s="36"/>
      <c r="MJA21" s="36"/>
      <c r="MJB21" s="36"/>
      <c r="MJC21" s="36"/>
      <c r="MJD21" s="36"/>
      <c r="MJE21" s="36"/>
      <c r="MJF21" s="36"/>
      <c r="MJG21" s="36"/>
      <c r="MJH21" s="36"/>
      <c r="MJI21" s="36"/>
      <c r="MJJ21" s="36"/>
      <c r="MJK21" s="36"/>
      <c r="MJL21" s="36"/>
      <c r="MJM21" s="36"/>
      <c r="MJN21" s="36"/>
      <c r="MJO21" s="36"/>
      <c r="MJP21" s="36"/>
      <c r="MJQ21" s="36"/>
      <c r="MJR21" s="36"/>
      <c r="MJS21" s="36"/>
      <c r="MJT21" s="36"/>
      <c r="MJU21" s="36"/>
      <c r="MJV21" s="36"/>
      <c r="MJW21" s="36"/>
      <c r="MJX21" s="36"/>
      <c r="MJY21" s="36"/>
      <c r="MJZ21" s="36"/>
      <c r="MKA21" s="36"/>
      <c r="MKB21" s="36"/>
      <c r="MKC21" s="36"/>
      <c r="MKD21" s="36"/>
      <c r="MKE21" s="36"/>
      <c r="MKF21" s="36"/>
      <c r="MKG21" s="36"/>
      <c r="MKH21" s="36"/>
      <c r="MKI21" s="36"/>
      <c r="MKJ21" s="36"/>
      <c r="MKK21" s="36"/>
      <c r="MKL21" s="36"/>
      <c r="MKM21" s="36"/>
      <c r="MKN21" s="36"/>
      <c r="MKO21" s="36"/>
      <c r="MKP21" s="36"/>
      <c r="MKQ21" s="36"/>
      <c r="MKR21" s="36"/>
      <c r="MKS21" s="36"/>
      <c r="MKT21" s="36"/>
      <c r="MKU21" s="36"/>
      <c r="MKV21" s="36"/>
      <c r="MKW21" s="36"/>
      <c r="MKX21" s="36"/>
      <c r="MKY21" s="36"/>
      <c r="MKZ21" s="36"/>
      <c r="MLA21" s="36"/>
      <c r="MLB21" s="36"/>
      <c r="MLC21" s="36"/>
      <c r="MLD21" s="36"/>
      <c r="MLE21" s="36"/>
      <c r="MLF21" s="36"/>
      <c r="MLG21" s="36"/>
      <c r="MLH21" s="36"/>
      <c r="MLI21" s="36"/>
      <c r="MLJ21" s="36"/>
      <c r="MLK21" s="36"/>
      <c r="MLL21" s="36"/>
      <c r="MLM21" s="36"/>
      <c r="MLN21" s="36"/>
      <c r="MLO21" s="36"/>
      <c r="MLP21" s="36"/>
      <c r="MLQ21" s="36"/>
      <c r="MLR21" s="36"/>
      <c r="MLS21" s="36"/>
      <c r="MLT21" s="36"/>
      <c r="MLU21" s="36"/>
      <c r="MLV21" s="36"/>
      <c r="MLW21" s="36"/>
      <c r="MLX21" s="36"/>
      <c r="MLY21" s="36"/>
      <c r="MLZ21" s="36"/>
      <c r="MMA21" s="36"/>
      <c r="MMB21" s="36"/>
      <c r="MMC21" s="36"/>
      <c r="MMD21" s="36"/>
      <c r="MME21" s="36"/>
      <c r="MMF21" s="36"/>
      <c r="MMG21" s="36"/>
      <c r="MMH21" s="36"/>
      <c r="MMI21" s="36"/>
      <c r="MMJ21" s="36"/>
      <c r="MMK21" s="36"/>
      <c r="MML21" s="36"/>
      <c r="MMM21" s="36"/>
      <c r="MMN21" s="36"/>
      <c r="MMO21" s="36"/>
      <c r="MMP21" s="36"/>
      <c r="MMQ21" s="36"/>
      <c r="MMR21" s="36"/>
      <c r="MMS21" s="36"/>
      <c r="MMT21" s="36"/>
      <c r="MMU21" s="36"/>
      <c r="MMV21" s="36"/>
      <c r="MMW21" s="36"/>
      <c r="MMX21" s="36"/>
      <c r="MMY21" s="36"/>
      <c r="MMZ21" s="36"/>
      <c r="MNA21" s="36"/>
      <c r="MNB21" s="36"/>
      <c r="MNC21" s="36"/>
      <c r="MND21" s="36"/>
      <c r="MNE21" s="36"/>
      <c r="MNF21" s="36"/>
      <c r="MNG21" s="36"/>
      <c r="MNH21" s="36"/>
      <c r="MNI21" s="36"/>
      <c r="MNJ21" s="36"/>
      <c r="MNK21" s="36"/>
      <c r="MNL21" s="36"/>
      <c r="MNM21" s="36"/>
      <c r="MNN21" s="36"/>
      <c r="MNO21" s="36"/>
      <c r="MNP21" s="36"/>
      <c r="MNQ21" s="36"/>
      <c r="MNR21" s="36"/>
      <c r="MNS21" s="36"/>
      <c r="MNT21" s="36"/>
      <c r="MNU21" s="36"/>
      <c r="MNV21" s="36"/>
      <c r="MNW21" s="36"/>
      <c r="MNX21" s="36"/>
      <c r="MNY21" s="36"/>
      <c r="MNZ21" s="36"/>
      <c r="MOA21" s="36"/>
      <c r="MOB21" s="36"/>
      <c r="MOC21" s="36"/>
      <c r="MOD21" s="36"/>
      <c r="MOE21" s="36"/>
      <c r="MOF21" s="36"/>
      <c r="MOG21" s="36"/>
      <c r="MOH21" s="36"/>
      <c r="MOI21" s="36"/>
      <c r="MOJ21" s="36"/>
      <c r="MOK21" s="36"/>
      <c r="MOL21" s="36"/>
      <c r="MOM21" s="36"/>
      <c r="MON21" s="36"/>
      <c r="MOO21" s="36"/>
      <c r="MOP21" s="36"/>
      <c r="MOQ21" s="36"/>
      <c r="MOR21" s="36"/>
      <c r="MOS21" s="36"/>
      <c r="MOT21" s="36"/>
      <c r="MOU21" s="36"/>
      <c r="MOV21" s="36"/>
      <c r="MOW21" s="36"/>
      <c r="MOX21" s="36"/>
      <c r="MOY21" s="36"/>
      <c r="MOZ21" s="36"/>
      <c r="MPA21" s="36"/>
      <c r="MPB21" s="36"/>
      <c r="MPC21" s="36"/>
      <c r="MPD21" s="36"/>
      <c r="MPE21" s="36"/>
      <c r="MPF21" s="36"/>
      <c r="MPG21" s="36"/>
      <c r="MPH21" s="36"/>
      <c r="MPI21" s="36"/>
      <c r="MPJ21" s="36"/>
      <c r="MPK21" s="36"/>
      <c r="MPL21" s="36"/>
      <c r="MPM21" s="36"/>
      <c r="MPN21" s="36"/>
      <c r="MPO21" s="36"/>
      <c r="MPP21" s="36"/>
      <c r="MPQ21" s="36"/>
      <c r="MPR21" s="36"/>
      <c r="MPS21" s="36"/>
      <c r="MPT21" s="36"/>
      <c r="MPU21" s="36"/>
      <c r="MPV21" s="36"/>
      <c r="MPW21" s="36"/>
      <c r="MPX21" s="36"/>
      <c r="MPY21" s="36"/>
      <c r="MPZ21" s="36"/>
      <c r="MQA21" s="36"/>
      <c r="MQB21" s="36"/>
      <c r="MQC21" s="36"/>
      <c r="MQD21" s="36"/>
      <c r="MQE21" s="36"/>
      <c r="MQF21" s="36"/>
      <c r="MQG21" s="36"/>
      <c r="MQH21" s="36"/>
      <c r="MQI21" s="36"/>
      <c r="MQJ21" s="36"/>
      <c r="MQK21" s="36"/>
      <c r="MQL21" s="36"/>
      <c r="MQM21" s="36"/>
      <c r="MQN21" s="36"/>
      <c r="MQO21" s="36"/>
      <c r="MQP21" s="36"/>
      <c r="MQQ21" s="36"/>
      <c r="MQR21" s="36"/>
      <c r="MQS21" s="36"/>
      <c r="MQT21" s="36"/>
      <c r="MQU21" s="36"/>
      <c r="MQV21" s="36"/>
      <c r="MQW21" s="36"/>
      <c r="MQX21" s="36"/>
      <c r="MQY21" s="36"/>
      <c r="MQZ21" s="36"/>
      <c r="MRA21" s="36"/>
      <c r="MRB21" s="36"/>
      <c r="MRC21" s="36"/>
      <c r="MRD21" s="36"/>
      <c r="MRE21" s="36"/>
      <c r="MRF21" s="36"/>
      <c r="MRG21" s="36"/>
      <c r="MRH21" s="36"/>
      <c r="MRI21" s="36"/>
      <c r="MRJ21" s="36"/>
      <c r="MRK21" s="36"/>
      <c r="MRL21" s="36"/>
      <c r="MRM21" s="36"/>
      <c r="MRN21" s="36"/>
      <c r="MRO21" s="36"/>
      <c r="MRP21" s="36"/>
      <c r="MRQ21" s="36"/>
      <c r="MRR21" s="36"/>
      <c r="MRS21" s="36"/>
      <c r="MRT21" s="36"/>
      <c r="MRU21" s="36"/>
      <c r="MRV21" s="36"/>
      <c r="MRW21" s="36"/>
      <c r="MRX21" s="36"/>
      <c r="MRY21" s="36"/>
      <c r="MRZ21" s="36"/>
      <c r="MSA21" s="36"/>
      <c r="MSB21" s="36"/>
      <c r="MSC21" s="36"/>
      <c r="MSD21" s="36"/>
      <c r="MSE21" s="36"/>
      <c r="MSF21" s="36"/>
      <c r="MSG21" s="36"/>
      <c r="MSH21" s="36"/>
      <c r="MSI21" s="36"/>
      <c r="MSJ21" s="36"/>
      <c r="MSK21" s="36"/>
      <c r="MSL21" s="36"/>
      <c r="MSM21" s="36"/>
      <c r="MSN21" s="36"/>
      <c r="MSO21" s="36"/>
      <c r="MSP21" s="36"/>
      <c r="MSQ21" s="36"/>
      <c r="MSR21" s="36"/>
      <c r="MSS21" s="36"/>
      <c r="MST21" s="36"/>
      <c r="MSU21" s="36"/>
      <c r="MSV21" s="36"/>
      <c r="MSW21" s="36"/>
      <c r="MSX21" s="36"/>
      <c r="MSY21" s="36"/>
      <c r="MSZ21" s="36"/>
      <c r="MTA21" s="36"/>
      <c r="MTB21" s="36"/>
      <c r="MTC21" s="36"/>
      <c r="MTD21" s="36"/>
      <c r="MTE21" s="36"/>
      <c r="MTF21" s="36"/>
      <c r="MTG21" s="36"/>
      <c r="MTH21" s="36"/>
      <c r="MTI21" s="36"/>
      <c r="MTJ21" s="36"/>
      <c r="MTK21" s="36"/>
      <c r="MTL21" s="36"/>
      <c r="MTM21" s="36"/>
      <c r="MTN21" s="36"/>
      <c r="MTO21" s="36"/>
      <c r="MTP21" s="36"/>
      <c r="MTQ21" s="36"/>
      <c r="MTR21" s="36"/>
      <c r="MTS21" s="36"/>
      <c r="MTT21" s="36"/>
      <c r="MTU21" s="36"/>
      <c r="MTV21" s="36"/>
      <c r="MTW21" s="36"/>
      <c r="MTX21" s="36"/>
      <c r="MTY21" s="36"/>
      <c r="MTZ21" s="36"/>
      <c r="MUA21" s="36"/>
      <c r="MUB21" s="36"/>
      <c r="MUC21" s="36"/>
      <c r="MUD21" s="36"/>
      <c r="MUE21" s="36"/>
      <c r="MUF21" s="36"/>
      <c r="MUG21" s="36"/>
      <c r="MUH21" s="36"/>
      <c r="MUI21" s="36"/>
      <c r="MUJ21" s="36"/>
      <c r="MUK21" s="36"/>
      <c r="MUL21" s="36"/>
      <c r="MUM21" s="36"/>
      <c r="MUN21" s="36"/>
      <c r="MUO21" s="36"/>
      <c r="MUP21" s="36"/>
      <c r="MUQ21" s="36"/>
      <c r="MUR21" s="36"/>
      <c r="MUS21" s="36"/>
      <c r="MUT21" s="36"/>
      <c r="MUU21" s="36"/>
      <c r="MUV21" s="36"/>
      <c r="MUW21" s="36"/>
      <c r="MUX21" s="36"/>
      <c r="MUY21" s="36"/>
      <c r="MUZ21" s="36"/>
      <c r="MVA21" s="36"/>
      <c r="MVB21" s="36"/>
      <c r="MVC21" s="36"/>
      <c r="MVD21" s="36"/>
      <c r="MVE21" s="36"/>
      <c r="MVF21" s="36"/>
      <c r="MVG21" s="36"/>
      <c r="MVH21" s="36"/>
      <c r="MVI21" s="36"/>
      <c r="MVJ21" s="36"/>
      <c r="MVK21" s="36"/>
      <c r="MVL21" s="36"/>
      <c r="MVM21" s="36"/>
      <c r="MVN21" s="36"/>
      <c r="MVO21" s="36"/>
      <c r="MVP21" s="36"/>
      <c r="MVQ21" s="36"/>
      <c r="MVR21" s="36"/>
      <c r="MVS21" s="36"/>
      <c r="MVT21" s="36"/>
      <c r="MVU21" s="36"/>
      <c r="MVV21" s="36"/>
      <c r="MVW21" s="36"/>
      <c r="MVX21" s="36"/>
      <c r="MVY21" s="36"/>
      <c r="MVZ21" s="36"/>
      <c r="MWA21" s="36"/>
      <c r="MWB21" s="36"/>
      <c r="MWC21" s="36"/>
      <c r="MWD21" s="36"/>
      <c r="MWE21" s="36"/>
      <c r="MWF21" s="36"/>
      <c r="MWG21" s="36"/>
      <c r="MWH21" s="36"/>
      <c r="MWI21" s="36"/>
      <c r="MWJ21" s="36"/>
      <c r="MWK21" s="36"/>
      <c r="MWL21" s="36"/>
      <c r="MWM21" s="36"/>
      <c r="MWN21" s="36"/>
      <c r="MWO21" s="36"/>
      <c r="MWP21" s="36"/>
      <c r="MWQ21" s="36"/>
      <c r="MWR21" s="36"/>
      <c r="MWS21" s="36"/>
      <c r="MWT21" s="36"/>
      <c r="MWU21" s="36"/>
      <c r="MWV21" s="36"/>
      <c r="MWW21" s="36"/>
      <c r="MWX21" s="36"/>
      <c r="MWY21" s="36"/>
      <c r="MWZ21" s="36"/>
      <c r="MXA21" s="36"/>
      <c r="MXB21" s="36"/>
      <c r="MXC21" s="36"/>
      <c r="MXD21" s="36"/>
      <c r="MXE21" s="36"/>
      <c r="MXF21" s="36"/>
      <c r="MXG21" s="36"/>
      <c r="MXH21" s="36"/>
      <c r="MXI21" s="36"/>
      <c r="MXJ21" s="36"/>
      <c r="MXK21" s="36"/>
      <c r="MXL21" s="36"/>
      <c r="MXM21" s="36"/>
      <c r="MXN21" s="36"/>
      <c r="MXO21" s="36"/>
      <c r="MXP21" s="36"/>
      <c r="MXQ21" s="36"/>
      <c r="MXR21" s="36"/>
      <c r="MXS21" s="36"/>
      <c r="MXT21" s="36"/>
      <c r="MXU21" s="36"/>
      <c r="MXV21" s="36"/>
      <c r="MXW21" s="36"/>
      <c r="MXX21" s="36"/>
      <c r="MXY21" s="36"/>
      <c r="MXZ21" s="36"/>
      <c r="MYA21" s="36"/>
      <c r="MYB21" s="36"/>
      <c r="MYC21" s="36"/>
      <c r="MYD21" s="36"/>
      <c r="MYE21" s="36"/>
      <c r="MYF21" s="36"/>
      <c r="MYG21" s="36"/>
      <c r="MYH21" s="36"/>
      <c r="MYI21" s="36"/>
      <c r="MYJ21" s="36"/>
      <c r="MYK21" s="36"/>
      <c r="MYL21" s="36"/>
      <c r="MYM21" s="36"/>
      <c r="MYN21" s="36"/>
      <c r="MYO21" s="36"/>
      <c r="MYP21" s="36"/>
      <c r="MYQ21" s="36"/>
      <c r="MYR21" s="36"/>
      <c r="MYS21" s="36"/>
      <c r="MYT21" s="36"/>
      <c r="MYU21" s="36"/>
      <c r="MYV21" s="36"/>
      <c r="MYW21" s="36"/>
      <c r="MYX21" s="36"/>
      <c r="MYY21" s="36"/>
      <c r="MYZ21" s="36"/>
      <c r="MZA21" s="36"/>
      <c r="MZB21" s="36"/>
      <c r="MZC21" s="36"/>
      <c r="MZD21" s="36"/>
      <c r="MZE21" s="36"/>
      <c r="MZF21" s="36"/>
      <c r="MZG21" s="36"/>
      <c r="MZH21" s="36"/>
      <c r="MZI21" s="36"/>
      <c r="MZJ21" s="36"/>
      <c r="MZK21" s="36"/>
      <c r="MZL21" s="36"/>
      <c r="MZM21" s="36"/>
      <c r="MZN21" s="36"/>
      <c r="MZO21" s="36"/>
      <c r="MZP21" s="36"/>
      <c r="MZQ21" s="36"/>
      <c r="MZR21" s="36"/>
      <c r="MZS21" s="36"/>
      <c r="MZT21" s="36"/>
      <c r="MZU21" s="36"/>
      <c r="MZV21" s="36"/>
      <c r="MZW21" s="36"/>
      <c r="MZX21" s="36"/>
      <c r="MZY21" s="36"/>
      <c r="MZZ21" s="36"/>
      <c r="NAA21" s="36"/>
      <c r="NAB21" s="36"/>
      <c r="NAC21" s="36"/>
      <c r="NAD21" s="36"/>
      <c r="NAE21" s="36"/>
      <c r="NAF21" s="36"/>
      <c r="NAG21" s="36"/>
      <c r="NAH21" s="36"/>
      <c r="NAI21" s="36"/>
      <c r="NAJ21" s="36"/>
      <c r="NAK21" s="36"/>
      <c r="NAL21" s="36"/>
      <c r="NAM21" s="36"/>
      <c r="NAN21" s="36"/>
      <c r="NAO21" s="36"/>
      <c r="NAP21" s="36"/>
      <c r="NAQ21" s="36"/>
      <c r="NAR21" s="36"/>
      <c r="NAS21" s="36"/>
      <c r="NAT21" s="36"/>
      <c r="NAU21" s="36"/>
      <c r="NAV21" s="36"/>
      <c r="NAW21" s="36"/>
      <c r="NAX21" s="36"/>
      <c r="NAY21" s="36"/>
      <c r="NAZ21" s="36"/>
      <c r="NBA21" s="36"/>
      <c r="NBB21" s="36"/>
      <c r="NBC21" s="36"/>
      <c r="NBD21" s="36"/>
      <c r="NBE21" s="36"/>
      <c r="NBF21" s="36"/>
      <c r="NBG21" s="36"/>
      <c r="NBH21" s="36"/>
      <c r="NBI21" s="36"/>
      <c r="NBJ21" s="36"/>
      <c r="NBK21" s="36"/>
      <c r="NBL21" s="36"/>
      <c r="NBM21" s="36"/>
      <c r="NBN21" s="36"/>
      <c r="NBO21" s="36"/>
      <c r="NBP21" s="36"/>
      <c r="NBQ21" s="36"/>
      <c r="NBR21" s="36"/>
      <c r="NBS21" s="36"/>
      <c r="NBT21" s="36"/>
      <c r="NBU21" s="36"/>
      <c r="NBV21" s="36"/>
      <c r="NBW21" s="36"/>
      <c r="NBX21" s="36"/>
      <c r="NBY21" s="36"/>
      <c r="NBZ21" s="36"/>
      <c r="NCA21" s="36"/>
      <c r="NCB21" s="36"/>
      <c r="NCC21" s="36"/>
      <c r="NCD21" s="36"/>
      <c r="NCE21" s="36"/>
      <c r="NCF21" s="36"/>
      <c r="NCG21" s="36"/>
      <c r="NCH21" s="36"/>
      <c r="NCI21" s="36"/>
      <c r="NCJ21" s="36"/>
      <c r="NCK21" s="36"/>
      <c r="NCL21" s="36"/>
      <c r="NCM21" s="36"/>
      <c r="NCN21" s="36"/>
      <c r="NCO21" s="36"/>
      <c r="NCP21" s="36"/>
      <c r="NCQ21" s="36"/>
      <c r="NCR21" s="36"/>
      <c r="NCS21" s="36"/>
      <c r="NCT21" s="36"/>
      <c r="NCU21" s="36"/>
      <c r="NCV21" s="36"/>
      <c r="NCW21" s="36"/>
      <c r="NCX21" s="36"/>
      <c r="NCY21" s="36"/>
      <c r="NCZ21" s="36"/>
      <c r="NDA21" s="36"/>
      <c r="NDB21" s="36"/>
      <c r="NDC21" s="36"/>
      <c r="NDD21" s="36"/>
      <c r="NDE21" s="36"/>
      <c r="NDF21" s="36"/>
      <c r="NDG21" s="36"/>
      <c r="NDH21" s="36"/>
      <c r="NDI21" s="36"/>
      <c r="NDJ21" s="36"/>
      <c r="NDK21" s="36"/>
      <c r="NDL21" s="36"/>
      <c r="NDM21" s="36"/>
      <c r="NDN21" s="36"/>
      <c r="NDO21" s="36"/>
      <c r="NDP21" s="36"/>
      <c r="NDQ21" s="36"/>
      <c r="NDR21" s="36"/>
      <c r="NDS21" s="36"/>
      <c r="NDT21" s="36"/>
      <c r="NDU21" s="36"/>
      <c r="NDV21" s="36"/>
      <c r="NDW21" s="36"/>
      <c r="NDX21" s="36"/>
      <c r="NDY21" s="36"/>
      <c r="NDZ21" s="36"/>
      <c r="NEA21" s="36"/>
      <c r="NEB21" s="36"/>
      <c r="NEC21" s="36"/>
      <c r="NED21" s="36"/>
      <c r="NEE21" s="36"/>
      <c r="NEF21" s="36"/>
      <c r="NEG21" s="36"/>
      <c r="NEH21" s="36"/>
      <c r="NEI21" s="36"/>
      <c r="NEJ21" s="36"/>
      <c r="NEK21" s="36"/>
      <c r="NEL21" s="36"/>
      <c r="NEM21" s="36"/>
      <c r="NEN21" s="36"/>
      <c r="NEO21" s="36"/>
      <c r="NEP21" s="36"/>
      <c r="NEQ21" s="36"/>
      <c r="NER21" s="36"/>
      <c r="NES21" s="36"/>
      <c r="NET21" s="36"/>
      <c r="NEU21" s="36"/>
      <c r="NEV21" s="36"/>
      <c r="NEW21" s="36"/>
      <c r="NEX21" s="36"/>
      <c r="NEY21" s="36"/>
      <c r="NEZ21" s="36"/>
      <c r="NFA21" s="36"/>
      <c r="NFB21" s="36"/>
      <c r="NFC21" s="36"/>
      <c r="NFD21" s="36"/>
      <c r="NFE21" s="36"/>
      <c r="NFF21" s="36"/>
      <c r="NFG21" s="36"/>
      <c r="NFH21" s="36"/>
      <c r="NFI21" s="36"/>
      <c r="NFJ21" s="36"/>
      <c r="NFK21" s="36"/>
      <c r="NFL21" s="36"/>
      <c r="NFM21" s="36"/>
      <c r="NFN21" s="36"/>
      <c r="NFO21" s="36"/>
      <c r="NFP21" s="36"/>
      <c r="NFQ21" s="36"/>
      <c r="NFR21" s="36"/>
      <c r="NFS21" s="36"/>
      <c r="NFT21" s="36"/>
      <c r="NFU21" s="36"/>
      <c r="NFV21" s="36"/>
      <c r="NFW21" s="36"/>
      <c r="NFX21" s="36"/>
      <c r="NFY21" s="36"/>
      <c r="NFZ21" s="36"/>
      <c r="NGA21" s="36"/>
      <c r="NGB21" s="36"/>
      <c r="NGC21" s="36"/>
      <c r="NGD21" s="36"/>
      <c r="NGE21" s="36"/>
      <c r="NGF21" s="36"/>
      <c r="NGG21" s="36"/>
      <c r="NGH21" s="36"/>
      <c r="NGI21" s="36"/>
      <c r="NGJ21" s="36"/>
      <c r="NGK21" s="36"/>
      <c r="NGL21" s="36"/>
      <c r="NGM21" s="36"/>
      <c r="NGN21" s="36"/>
      <c r="NGO21" s="36"/>
      <c r="NGP21" s="36"/>
      <c r="NGQ21" s="36"/>
      <c r="NGR21" s="36"/>
      <c r="NGS21" s="36"/>
      <c r="NGT21" s="36"/>
      <c r="NGU21" s="36"/>
      <c r="NGV21" s="36"/>
      <c r="NGW21" s="36"/>
      <c r="NGX21" s="36"/>
      <c r="NGY21" s="36"/>
      <c r="NGZ21" s="36"/>
      <c r="NHA21" s="36"/>
      <c r="NHB21" s="36"/>
      <c r="NHC21" s="36"/>
      <c r="NHD21" s="36"/>
      <c r="NHE21" s="36"/>
      <c r="NHF21" s="36"/>
      <c r="NHG21" s="36"/>
      <c r="NHH21" s="36"/>
      <c r="NHI21" s="36"/>
      <c r="NHJ21" s="36"/>
      <c r="NHK21" s="36"/>
      <c r="NHL21" s="36"/>
      <c r="NHM21" s="36"/>
      <c r="NHN21" s="36"/>
      <c r="NHO21" s="36"/>
      <c r="NHP21" s="36"/>
      <c r="NHQ21" s="36"/>
      <c r="NHR21" s="36"/>
      <c r="NHS21" s="36"/>
      <c r="NHT21" s="36"/>
      <c r="NHU21" s="36"/>
      <c r="NHV21" s="36"/>
      <c r="NHW21" s="36"/>
      <c r="NHX21" s="36"/>
      <c r="NHY21" s="36"/>
      <c r="NHZ21" s="36"/>
      <c r="NIA21" s="36"/>
      <c r="NIB21" s="36"/>
      <c r="NIC21" s="36"/>
      <c r="NID21" s="36"/>
      <c r="NIE21" s="36"/>
      <c r="NIF21" s="36"/>
      <c r="NIG21" s="36"/>
      <c r="NIH21" s="36"/>
      <c r="NII21" s="36"/>
      <c r="NIJ21" s="36"/>
      <c r="NIK21" s="36"/>
      <c r="NIL21" s="36"/>
      <c r="NIM21" s="36"/>
      <c r="NIN21" s="36"/>
      <c r="NIO21" s="36"/>
      <c r="NIP21" s="36"/>
      <c r="NIQ21" s="36"/>
      <c r="NIR21" s="36"/>
      <c r="NIS21" s="36"/>
      <c r="NIT21" s="36"/>
      <c r="NIU21" s="36"/>
      <c r="NIV21" s="36"/>
      <c r="NIW21" s="36"/>
      <c r="NIX21" s="36"/>
      <c r="NIY21" s="36"/>
      <c r="NIZ21" s="36"/>
      <c r="NJA21" s="36"/>
      <c r="NJB21" s="36"/>
      <c r="NJC21" s="36"/>
      <c r="NJD21" s="36"/>
      <c r="NJE21" s="36"/>
      <c r="NJF21" s="36"/>
      <c r="NJG21" s="36"/>
      <c r="NJH21" s="36"/>
      <c r="NJI21" s="36"/>
      <c r="NJJ21" s="36"/>
      <c r="NJK21" s="36"/>
      <c r="NJL21" s="36"/>
      <c r="NJM21" s="36"/>
      <c r="NJN21" s="36"/>
      <c r="NJO21" s="36"/>
      <c r="NJP21" s="36"/>
      <c r="NJQ21" s="36"/>
      <c r="NJR21" s="36"/>
      <c r="NJS21" s="36"/>
      <c r="NJT21" s="36"/>
      <c r="NJU21" s="36"/>
      <c r="NJV21" s="36"/>
      <c r="NJW21" s="36"/>
      <c r="NJX21" s="36"/>
      <c r="NJY21" s="36"/>
      <c r="NJZ21" s="36"/>
      <c r="NKA21" s="36"/>
      <c r="NKB21" s="36"/>
      <c r="NKC21" s="36"/>
      <c r="NKD21" s="36"/>
      <c r="NKE21" s="36"/>
      <c r="NKF21" s="36"/>
      <c r="NKG21" s="36"/>
      <c r="NKH21" s="36"/>
      <c r="NKI21" s="36"/>
      <c r="NKJ21" s="36"/>
      <c r="NKK21" s="36"/>
      <c r="NKL21" s="36"/>
      <c r="NKM21" s="36"/>
      <c r="NKN21" s="36"/>
      <c r="NKO21" s="36"/>
      <c r="NKP21" s="36"/>
      <c r="NKQ21" s="36"/>
      <c r="NKR21" s="36"/>
      <c r="NKS21" s="36"/>
      <c r="NKT21" s="36"/>
      <c r="NKU21" s="36"/>
      <c r="NKV21" s="36"/>
      <c r="NKW21" s="36"/>
      <c r="NKX21" s="36"/>
      <c r="NKY21" s="36"/>
      <c r="NKZ21" s="36"/>
      <c r="NLA21" s="36"/>
      <c r="NLB21" s="36"/>
      <c r="NLC21" s="36"/>
      <c r="NLD21" s="36"/>
      <c r="NLE21" s="36"/>
      <c r="NLF21" s="36"/>
      <c r="NLG21" s="36"/>
      <c r="NLH21" s="36"/>
      <c r="NLI21" s="36"/>
      <c r="NLJ21" s="36"/>
      <c r="NLK21" s="36"/>
      <c r="NLL21" s="36"/>
      <c r="NLM21" s="36"/>
      <c r="NLN21" s="36"/>
      <c r="NLO21" s="36"/>
      <c r="NLP21" s="36"/>
      <c r="NLQ21" s="36"/>
      <c r="NLR21" s="36"/>
      <c r="NLS21" s="36"/>
      <c r="NLT21" s="36"/>
      <c r="NLU21" s="36"/>
      <c r="NLV21" s="36"/>
      <c r="NLW21" s="36"/>
      <c r="NLX21" s="36"/>
      <c r="NLY21" s="36"/>
      <c r="NLZ21" s="36"/>
      <c r="NMA21" s="36"/>
      <c r="NMB21" s="36"/>
      <c r="NMC21" s="36"/>
      <c r="NMD21" s="36"/>
      <c r="NME21" s="36"/>
      <c r="NMF21" s="36"/>
      <c r="NMG21" s="36"/>
      <c r="NMH21" s="36"/>
      <c r="NMI21" s="36"/>
      <c r="NMJ21" s="36"/>
      <c r="NMK21" s="36"/>
      <c r="NML21" s="36"/>
      <c r="NMM21" s="36"/>
      <c r="NMN21" s="36"/>
      <c r="NMO21" s="36"/>
      <c r="NMP21" s="36"/>
      <c r="NMQ21" s="36"/>
      <c r="NMR21" s="36"/>
      <c r="NMS21" s="36"/>
      <c r="NMT21" s="36"/>
      <c r="NMU21" s="36"/>
      <c r="NMV21" s="36"/>
      <c r="NMW21" s="36"/>
      <c r="NMX21" s="36"/>
      <c r="NMY21" s="36"/>
      <c r="NMZ21" s="36"/>
      <c r="NNA21" s="36"/>
      <c r="NNB21" s="36"/>
      <c r="NNC21" s="36"/>
      <c r="NND21" s="36"/>
      <c r="NNE21" s="36"/>
      <c r="NNF21" s="36"/>
      <c r="NNG21" s="36"/>
      <c r="NNH21" s="36"/>
      <c r="NNI21" s="36"/>
      <c r="NNJ21" s="36"/>
      <c r="NNK21" s="36"/>
      <c r="NNL21" s="36"/>
      <c r="NNM21" s="36"/>
      <c r="NNN21" s="36"/>
      <c r="NNO21" s="36"/>
      <c r="NNP21" s="36"/>
      <c r="NNQ21" s="36"/>
      <c r="NNR21" s="36"/>
      <c r="NNS21" s="36"/>
      <c r="NNT21" s="36"/>
      <c r="NNU21" s="36"/>
      <c r="NNV21" s="36"/>
      <c r="NNW21" s="36"/>
      <c r="NNX21" s="36"/>
      <c r="NNY21" s="36"/>
      <c r="NNZ21" s="36"/>
      <c r="NOA21" s="36"/>
      <c r="NOB21" s="36"/>
      <c r="NOC21" s="36"/>
      <c r="NOD21" s="36"/>
      <c r="NOE21" s="36"/>
      <c r="NOF21" s="36"/>
      <c r="NOG21" s="36"/>
      <c r="NOH21" s="36"/>
      <c r="NOI21" s="36"/>
      <c r="NOJ21" s="36"/>
      <c r="NOK21" s="36"/>
      <c r="NOL21" s="36"/>
      <c r="NOM21" s="36"/>
      <c r="NON21" s="36"/>
      <c r="NOO21" s="36"/>
      <c r="NOP21" s="36"/>
      <c r="NOQ21" s="36"/>
      <c r="NOR21" s="36"/>
      <c r="NOS21" s="36"/>
      <c r="NOT21" s="36"/>
      <c r="NOU21" s="36"/>
      <c r="NOV21" s="36"/>
      <c r="NOW21" s="36"/>
      <c r="NOX21" s="36"/>
      <c r="NOY21" s="36"/>
      <c r="NOZ21" s="36"/>
      <c r="NPA21" s="36"/>
      <c r="NPB21" s="36"/>
      <c r="NPC21" s="36"/>
      <c r="NPD21" s="36"/>
      <c r="NPE21" s="36"/>
      <c r="NPF21" s="36"/>
      <c r="NPG21" s="36"/>
      <c r="NPH21" s="36"/>
      <c r="NPI21" s="36"/>
      <c r="NPJ21" s="36"/>
      <c r="NPK21" s="36"/>
      <c r="NPL21" s="36"/>
      <c r="NPM21" s="36"/>
      <c r="NPN21" s="36"/>
      <c r="NPO21" s="36"/>
      <c r="NPP21" s="36"/>
      <c r="NPQ21" s="36"/>
      <c r="NPR21" s="36"/>
      <c r="NPS21" s="36"/>
      <c r="NPT21" s="36"/>
      <c r="NPU21" s="36"/>
      <c r="NPV21" s="36"/>
      <c r="NPW21" s="36"/>
      <c r="NPX21" s="36"/>
      <c r="NPY21" s="36"/>
      <c r="NPZ21" s="36"/>
      <c r="NQA21" s="36"/>
      <c r="NQB21" s="36"/>
      <c r="NQC21" s="36"/>
      <c r="NQD21" s="36"/>
      <c r="NQE21" s="36"/>
      <c r="NQF21" s="36"/>
      <c r="NQG21" s="36"/>
      <c r="NQH21" s="36"/>
      <c r="NQI21" s="36"/>
      <c r="NQJ21" s="36"/>
      <c r="NQK21" s="36"/>
      <c r="NQL21" s="36"/>
      <c r="NQM21" s="36"/>
      <c r="NQN21" s="36"/>
      <c r="NQO21" s="36"/>
      <c r="NQP21" s="36"/>
      <c r="NQQ21" s="36"/>
      <c r="NQR21" s="36"/>
      <c r="NQS21" s="36"/>
      <c r="NQT21" s="36"/>
      <c r="NQU21" s="36"/>
      <c r="NQV21" s="36"/>
      <c r="NQW21" s="36"/>
      <c r="NQX21" s="36"/>
      <c r="NQY21" s="36"/>
      <c r="NQZ21" s="36"/>
      <c r="NRA21" s="36"/>
      <c r="NRB21" s="36"/>
      <c r="NRC21" s="36"/>
      <c r="NRD21" s="36"/>
      <c r="NRE21" s="36"/>
      <c r="NRF21" s="36"/>
      <c r="NRG21" s="36"/>
      <c r="NRH21" s="36"/>
      <c r="NRI21" s="36"/>
      <c r="NRJ21" s="36"/>
      <c r="NRK21" s="36"/>
      <c r="NRL21" s="36"/>
      <c r="NRM21" s="36"/>
      <c r="NRN21" s="36"/>
      <c r="NRO21" s="36"/>
      <c r="NRP21" s="36"/>
      <c r="NRQ21" s="36"/>
      <c r="NRR21" s="36"/>
      <c r="NRS21" s="36"/>
      <c r="NRT21" s="36"/>
      <c r="NRU21" s="36"/>
      <c r="NRV21" s="36"/>
      <c r="NRW21" s="36"/>
      <c r="NRX21" s="36"/>
      <c r="NRY21" s="36"/>
      <c r="NRZ21" s="36"/>
      <c r="NSA21" s="36"/>
      <c r="NSB21" s="36"/>
      <c r="NSC21" s="36"/>
      <c r="NSD21" s="36"/>
      <c r="NSE21" s="36"/>
      <c r="NSF21" s="36"/>
      <c r="NSG21" s="36"/>
      <c r="NSH21" s="36"/>
      <c r="NSI21" s="36"/>
      <c r="NSJ21" s="36"/>
      <c r="NSK21" s="36"/>
      <c r="NSL21" s="36"/>
      <c r="NSM21" s="36"/>
      <c r="NSN21" s="36"/>
      <c r="NSO21" s="36"/>
      <c r="NSP21" s="36"/>
      <c r="NSQ21" s="36"/>
      <c r="NSR21" s="36"/>
      <c r="NSS21" s="36"/>
      <c r="NST21" s="36"/>
      <c r="NSU21" s="36"/>
      <c r="NSV21" s="36"/>
      <c r="NSW21" s="36"/>
      <c r="NSX21" s="36"/>
      <c r="NSY21" s="36"/>
      <c r="NSZ21" s="36"/>
      <c r="NTA21" s="36"/>
      <c r="NTB21" s="36"/>
      <c r="NTC21" s="36"/>
      <c r="NTD21" s="36"/>
      <c r="NTE21" s="36"/>
      <c r="NTF21" s="36"/>
      <c r="NTG21" s="36"/>
      <c r="NTH21" s="36"/>
      <c r="NTI21" s="36"/>
      <c r="NTJ21" s="36"/>
      <c r="NTK21" s="36"/>
      <c r="NTL21" s="36"/>
      <c r="NTM21" s="36"/>
      <c r="NTN21" s="36"/>
      <c r="NTO21" s="36"/>
      <c r="NTP21" s="36"/>
      <c r="NTQ21" s="36"/>
      <c r="NTR21" s="36"/>
      <c r="NTS21" s="36"/>
      <c r="NTT21" s="36"/>
      <c r="NTU21" s="36"/>
      <c r="NTV21" s="36"/>
      <c r="NTW21" s="36"/>
      <c r="NTX21" s="36"/>
      <c r="NTY21" s="36"/>
      <c r="NTZ21" s="36"/>
      <c r="NUA21" s="36"/>
      <c r="NUB21" s="36"/>
      <c r="NUC21" s="36"/>
      <c r="NUD21" s="36"/>
      <c r="NUE21" s="36"/>
      <c r="NUF21" s="36"/>
      <c r="NUG21" s="36"/>
      <c r="NUH21" s="36"/>
      <c r="NUI21" s="36"/>
      <c r="NUJ21" s="36"/>
      <c r="NUK21" s="36"/>
      <c r="NUL21" s="36"/>
      <c r="NUM21" s="36"/>
      <c r="NUN21" s="36"/>
      <c r="NUO21" s="36"/>
      <c r="NUP21" s="36"/>
      <c r="NUQ21" s="36"/>
      <c r="NUR21" s="36"/>
      <c r="NUS21" s="36"/>
      <c r="NUT21" s="36"/>
      <c r="NUU21" s="36"/>
      <c r="NUV21" s="36"/>
      <c r="NUW21" s="36"/>
      <c r="NUX21" s="36"/>
      <c r="NUY21" s="36"/>
      <c r="NUZ21" s="36"/>
      <c r="NVA21" s="36"/>
      <c r="NVB21" s="36"/>
      <c r="NVC21" s="36"/>
      <c r="NVD21" s="36"/>
      <c r="NVE21" s="36"/>
      <c r="NVF21" s="36"/>
      <c r="NVG21" s="36"/>
      <c r="NVH21" s="36"/>
      <c r="NVI21" s="36"/>
      <c r="NVJ21" s="36"/>
      <c r="NVK21" s="36"/>
      <c r="NVL21" s="36"/>
      <c r="NVM21" s="36"/>
      <c r="NVN21" s="36"/>
      <c r="NVO21" s="36"/>
      <c r="NVP21" s="36"/>
      <c r="NVQ21" s="36"/>
      <c r="NVR21" s="36"/>
      <c r="NVS21" s="36"/>
      <c r="NVT21" s="36"/>
      <c r="NVU21" s="36"/>
      <c r="NVV21" s="36"/>
      <c r="NVW21" s="36"/>
      <c r="NVX21" s="36"/>
      <c r="NVY21" s="36"/>
      <c r="NVZ21" s="36"/>
      <c r="NWA21" s="36"/>
      <c r="NWB21" s="36"/>
      <c r="NWC21" s="36"/>
      <c r="NWD21" s="36"/>
      <c r="NWE21" s="36"/>
      <c r="NWF21" s="36"/>
      <c r="NWG21" s="36"/>
      <c r="NWH21" s="36"/>
      <c r="NWI21" s="36"/>
      <c r="NWJ21" s="36"/>
      <c r="NWK21" s="36"/>
      <c r="NWL21" s="36"/>
      <c r="NWM21" s="36"/>
      <c r="NWN21" s="36"/>
      <c r="NWO21" s="36"/>
      <c r="NWP21" s="36"/>
      <c r="NWQ21" s="36"/>
      <c r="NWR21" s="36"/>
      <c r="NWS21" s="36"/>
      <c r="NWT21" s="36"/>
      <c r="NWU21" s="36"/>
      <c r="NWV21" s="36"/>
      <c r="NWW21" s="36"/>
      <c r="NWX21" s="36"/>
      <c r="NWY21" s="36"/>
      <c r="NWZ21" s="36"/>
      <c r="NXA21" s="36"/>
      <c r="NXB21" s="36"/>
      <c r="NXC21" s="36"/>
      <c r="NXD21" s="36"/>
      <c r="NXE21" s="36"/>
      <c r="NXF21" s="36"/>
      <c r="NXG21" s="36"/>
      <c r="NXH21" s="36"/>
      <c r="NXI21" s="36"/>
      <c r="NXJ21" s="36"/>
      <c r="NXK21" s="36"/>
      <c r="NXL21" s="36"/>
      <c r="NXM21" s="36"/>
      <c r="NXN21" s="36"/>
      <c r="NXO21" s="36"/>
      <c r="NXP21" s="36"/>
      <c r="NXQ21" s="36"/>
      <c r="NXR21" s="36"/>
      <c r="NXS21" s="36"/>
      <c r="NXT21" s="36"/>
      <c r="NXU21" s="36"/>
      <c r="NXV21" s="36"/>
      <c r="NXW21" s="36"/>
      <c r="NXX21" s="36"/>
      <c r="NXY21" s="36"/>
      <c r="NXZ21" s="36"/>
      <c r="NYA21" s="36"/>
      <c r="NYB21" s="36"/>
      <c r="NYC21" s="36"/>
      <c r="NYD21" s="36"/>
      <c r="NYE21" s="36"/>
      <c r="NYF21" s="36"/>
      <c r="NYG21" s="36"/>
      <c r="NYH21" s="36"/>
      <c r="NYI21" s="36"/>
      <c r="NYJ21" s="36"/>
      <c r="NYK21" s="36"/>
      <c r="NYL21" s="36"/>
      <c r="NYM21" s="36"/>
      <c r="NYN21" s="36"/>
      <c r="NYO21" s="36"/>
      <c r="NYP21" s="36"/>
      <c r="NYQ21" s="36"/>
      <c r="NYR21" s="36"/>
      <c r="NYS21" s="36"/>
      <c r="NYT21" s="36"/>
      <c r="NYU21" s="36"/>
      <c r="NYV21" s="36"/>
      <c r="NYW21" s="36"/>
      <c r="NYX21" s="36"/>
      <c r="NYY21" s="36"/>
      <c r="NYZ21" s="36"/>
      <c r="NZA21" s="36"/>
      <c r="NZB21" s="36"/>
      <c r="NZC21" s="36"/>
      <c r="NZD21" s="36"/>
      <c r="NZE21" s="36"/>
      <c r="NZF21" s="36"/>
      <c r="NZG21" s="36"/>
      <c r="NZH21" s="36"/>
      <c r="NZI21" s="36"/>
      <c r="NZJ21" s="36"/>
      <c r="NZK21" s="36"/>
      <c r="NZL21" s="36"/>
      <c r="NZM21" s="36"/>
      <c r="NZN21" s="36"/>
      <c r="NZO21" s="36"/>
      <c r="NZP21" s="36"/>
      <c r="NZQ21" s="36"/>
      <c r="NZR21" s="36"/>
      <c r="NZS21" s="36"/>
      <c r="NZT21" s="36"/>
      <c r="NZU21" s="36"/>
      <c r="NZV21" s="36"/>
      <c r="NZW21" s="36"/>
      <c r="NZX21" s="36"/>
      <c r="NZY21" s="36"/>
      <c r="NZZ21" s="36"/>
      <c r="OAA21" s="36"/>
      <c r="OAB21" s="36"/>
      <c r="OAC21" s="36"/>
      <c r="OAD21" s="36"/>
      <c r="OAE21" s="36"/>
      <c r="OAF21" s="36"/>
      <c r="OAG21" s="36"/>
      <c r="OAH21" s="36"/>
      <c r="OAI21" s="36"/>
      <c r="OAJ21" s="36"/>
      <c r="OAK21" s="36"/>
      <c r="OAL21" s="36"/>
      <c r="OAM21" s="36"/>
      <c r="OAN21" s="36"/>
      <c r="OAO21" s="36"/>
      <c r="OAP21" s="36"/>
      <c r="OAQ21" s="36"/>
      <c r="OAR21" s="36"/>
      <c r="OAS21" s="36"/>
      <c r="OAT21" s="36"/>
      <c r="OAU21" s="36"/>
      <c r="OAV21" s="36"/>
      <c r="OAW21" s="36"/>
      <c r="OAX21" s="36"/>
      <c r="OAY21" s="36"/>
      <c r="OAZ21" s="36"/>
      <c r="OBA21" s="36"/>
      <c r="OBB21" s="36"/>
      <c r="OBC21" s="36"/>
      <c r="OBD21" s="36"/>
      <c r="OBE21" s="36"/>
      <c r="OBF21" s="36"/>
      <c r="OBG21" s="36"/>
      <c r="OBH21" s="36"/>
      <c r="OBI21" s="36"/>
      <c r="OBJ21" s="36"/>
      <c r="OBK21" s="36"/>
      <c r="OBL21" s="36"/>
      <c r="OBM21" s="36"/>
      <c r="OBN21" s="36"/>
      <c r="OBO21" s="36"/>
      <c r="OBP21" s="36"/>
      <c r="OBQ21" s="36"/>
      <c r="OBR21" s="36"/>
      <c r="OBS21" s="36"/>
      <c r="OBT21" s="36"/>
      <c r="OBU21" s="36"/>
      <c r="OBV21" s="36"/>
      <c r="OBW21" s="36"/>
      <c r="OBX21" s="36"/>
      <c r="OBY21" s="36"/>
      <c r="OBZ21" s="36"/>
      <c r="OCA21" s="36"/>
      <c r="OCB21" s="36"/>
      <c r="OCC21" s="36"/>
      <c r="OCD21" s="36"/>
      <c r="OCE21" s="36"/>
      <c r="OCF21" s="36"/>
      <c r="OCG21" s="36"/>
      <c r="OCH21" s="36"/>
      <c r="OCI21" s="36"/>
      <c r="OCJ21" s="36"/>
      <c r="OCK21" s="36"/>
      <c r="OCL21" s="36"/>
      <c r="OCM21" s="36"/>
      <c r="OCN21" s="36"/>
      <c r="OCO21" s="36"/>
      <c r="OCP21" s="36"/>
      <c r="OCQ21" s="36"/>
      <c r="OCR21" s="36"/>
      <c r="OCS21" s="36"/>
      <c r="OCT21" s="36"/>
      <c r="OCU21" s="36"/>
      <c r="OCV21" s="36"/>
      <c r="OCW21" s="36"/>
      <c r="OCX21" s="36"/>
      <c r="OCY21" s="36"/>
      <c r="OCZ21" s="36"/>
      <c r="ODA21" s="36"/>
      <c r="ODB21" s="36"/>
      <c r="ODC21" s="36"/>
      <c r="ODD21" s="36"/>
      <c r="ODE21" s="36"/>
      <c r="ODF21" s="36"/>
      <c r="ODG21" s="36"/>
      <c r="ODH21" s="36"/>
      <c r="ODI21" s="36"/>
      <c r="ODJ21" s="36"/>
      <c r="ODK21" s="36"/>
      <c r="ODL21" s="36"/>
      <c r="ODM21" s="36"/>
      <c r="ODN21" s="36"/>
      <c r="ODO21" s="36"/>
      <c r="ODP21" s="36"/>
      <c r="ODQ21" s="36"/>
      <c r="ODR21" s="36"/>
      <c r="ODS21" s="36"/>
      <c r="ODT21" s="36"/>
      <c r="ODU21" s="36"/>
      <c r="ODV21" s="36"/>
      <c r="ODW21" s="36"/>
      <c r="ODX21" s="36"/>
      <c r="ODY21" s="36"/>
      <c r="ODZ21" s="36"/>
      <c r="OEA21" s="36"/>
      <c r="OEB21" s="36"/>
      <c r="OEC21" s="36"/>
      <c r="OED21" s="36"/>
      <c r="OEE21" s="36"/>
      <c r="OEF21" s="36"/>
      <c r="OEG21" s="36"/>
      <c r="OEH21" s="36"/>
      <c r="OEI21" s="36"/>
      <c r="OEJ21" s="36"/>
      <c r="OEK21" s="36"/>
      <c r="OEL21" s="36"/>
      <c r="OEM21" s="36"/>
      <c r="OEN21" s="36"/>
      <c r="OEO21" s="36"/>
      <c r="OEP21" s="36"/>
      <c r="OEQ21" s="36"/>
      <c r="OER21" s="36"/>
      <c r="OES21" s="36"/>
      <c r="OET21" s="36"/>
      <c r="OEU21" s="36"/>
      <c r="OEV21" s="36"/>
      <c r="OEW21" s="36"/>
      <c r="OEX21" s="36"/>
      <c r="OEY21" s="36"/>
      <c r="OEZ21" s="36"/>
      <c r="OFA21" s="36"/>
      <c r="OFB21" s="36"/>
      <c r="OFC21" s="36"/>
      <c r="OFD21" s="36"/>
      <c r="OFE21" s="36"/>
      <c r="OFF21" s="36"/>
      <c r="OFG21" s="36"/>
      <c r="OFH21" s="36"/>
      <c r="OFI21" s="36"/>
      <c r="OFJ21" s="36"/>
      <c r="OFK21" s="36"/>
      <c r="OFL21" s="36"/>
      <c r="OFM21" s="36"/>
      <c r="OFN21" s="36"/>
      <c r="OFO21" s="36"/>
      <c r="OFP21" s="36"/>
      <c r="OFQ21" s="36"/>
      <c r="OFR21" s="36"/>
      <c r="OFS21" s="36"/>
      <c r="OFT21" s="36"/>
      <c r="OFU21" s="36"/>
      <c r="OFV21" s="36"/>
      <c r="OFW21" s="36"/>
      <c r="OFX21" s="36"/>
      <c r="OFY21" s="36"/>
      <c r="OFZ21" s="36"/>
      <c r="OGA21" s="36"/>
      <c r="OGB21" s="36"/>
      <c r="OGC21" s="36"/>
      <c r="OGD21" s="36"/>
      <c r="OGE21" s="36"/>
      <c r="OGF21" s="36"/>
      <c r="OGG21" s="36"/>
      <c r="OGH21" s="36"/>
      <c r="OGI21" s="36"/>
      <c r="OGJ21" s="36"/>
      <c r="OGK21" s="36"/>
      <c r="OGL21" s="36"/>
      <c r="OGM21" s="36"/>
      <c r="OGN21" s="36"/>
      <c r="OGO21" s="36"/>
      <c r="OGP21" s="36"/>
      <c r="OGQ21" s="36"/>
      <c r="OGR21" s="36"/>
      <c r="OGS21" s="36"/>
      <c r="OGT21" s="36"/>
      <c r="OGU21" s="36"/>
      <c r="OGV21" s="36"/>
      <c r="OGW21" s="36"/>
      <c r="OGX21" s="36"/>
      <c r="OGY21" s="36"/>
      <c r="OGZ21" s="36"/>
      <c r="OHA21" s="36"/>
      <c r="OHB21" s="36"/>
      <c r="OHC21" s="36"/>
      <c r="OHD21" s="36"/>
      <c r="OHE21" s="36"/>
      <c r="OHF21" s="36"/>
      <c r="OHG21" s="36"/>
      <c r="OHH21" s="36"/>
      <c r="OHI21" s="36"/>
      <c r="OHJ21" s="36"/>
      <c r="OHK21" s="36"/>
      <c r="OHL21" s="36"/>
      <c r="OHM21" s="36"/>
      <c r="OHN21" s="36"/>
      <c r="OHO21" s="36"/>
      <c r="OHP21" s="36"/>
      <c r="OHQ21" s="36"/>
      <c r="OHR21" s="36"/>
      <c r="OHS21" s="36"/>
      <c r="OHT21" s="36"/>
      <c r="OHU21" s="36"/>
      <c r="OHV21" s="36"/>
      <c r="OHW21" s="36"/>
      <c r="OHX21" s="36"/>
      <c r="OHY21" s="36"/>
      <c r="OHZ21" s="36"/>
      <c r="OIA21" s="36"/>
      <c r="OIB21" s="36"/>
      <c r="OIC21" s="36"/>
      <c r="OID21" s="36"/>
      <c r="OIE21" s="36"/>
      <c r="OIF21" s="36"/>
      <c r="OIG21" s="36"/>
      <c r="OIH21" s="36"/>
      <c r="OII21" s="36"/>
      <c r="OIJ21" s="36"/>
      <c r="OIK21" s="36"/>
      <c r="OIL21" s="36"/>
      <c r="OIM21" s="36"/>
      <c r="OIN21" s="36"/>
      <c r="OIO21" s="36"/>
      <c r="OIP21" s="36"/>
      <c r="OIQ21" s="36"/>
      <c r="OIR21" s="36"/>
      <c r="OIS21" s="36"/>
      <c r="OIT21" s="36"/>
      <c r="OIU21" s="36"/>
      <c r="OIV21" s="36"/>
      <c r="OIW21" s="36"/>
      <c r="OIX21" s="36"/>
      <c r="OIY21" s="36"/>
      <c r="OIZ21" s="36"/>
      <c r="OJA21" s="36"/>
      <c r="OJB21" s="36"/>
      <c r="OJC21" s="36"/>
      <c r="OJD21" s="36"/>
      <c r="OJE21" s="36"/>
      <c r="OJF21" s="36"/>
      <c r="OJG21" s="36"/>
      <c r="OJH21" s="36"/>
      <c r="OJI21" s="36"/>
      <c r="OJJ21" s="36"/>
      <c r="OJK21" s="36"/>
      <c r="OJL21" s="36"/>
      <c r="OJM21" s="36"/>
      <c r="OJN21" s="36"/>
      <c r="OJO21" s="36"/>
      <c r="OJP21" s="36"/>
      <c r="OJQ21" s="36"/>
      <c r="OJR21" s="36"/>
      <c r="OJS21" s="36"/>
      <c r="OJT21" s="36"/>
      <c r="OJU21" s="36"/>
      <c r="OJV21" s="36"/>
      <c r="OJW21" s="36"/>
      <c r="OJX21" s="36"/>
      <c r="OJY21" s="36"/>
      <c r="OJZ21" s="36"/>
      <c r="OKA21" s="36"/>
      <c r="OKB21" s="36"/>
      <c r="OKC21" s="36"/>
      <c r="OKD21" s="36"/>
      <c r="OKE21" s="36"/>
      <c r="OKF21" s="36"/>
      <c r="OKG21" s="36"/>
      <c r="OKH21" s="36"/>
      <c r="OKI21" s="36"/>
      <c r="OKJ21" s="36"/>
      <c r="OKK21" s="36"/>
      <c r="OKL21" s="36"/>
      <c r="OKM21" s="36"/>
      <c r="OKN21" s="36"/>
      <c r="OKO21" s="36"/>
      <c r="OKP21" s="36"/>
      <c r="OKQ21" s="36"/>
      <c r="OKR21" s="36"/>
      <c r="OKS21" s="36"/>
      <c r="OKT21" s="36"/>
      <c r="OKU21" s="36"/>
      <c r="OKV21" s="36"/>
      <c r="OKW21" s="36"/>
      <c r="OKX21" s="36"/>
      <c r="OKY21" s="36"/>
      <c r="OKZ21" s="36"/>
      <c r="OLA21" s="36"/>
      <c r="OLB21" s="36"/>
      <c r="OLC21" s="36"/>
      <c r="OLD21" s="36"/>
      <c r="OLE21" s="36"/>
      <c r="OLF21" s="36"/>
      <c r="OLG21" s="36"/>
      <c r="OLH21" s="36"/>
      <c r="OLI21" s="36"/>
      <c r="OLJ21" s="36"/>
      <c r="OLK21" s="36"/>
      <c r="OLL21" s="36"/>
      <c r="OLM21" s="36"/>
      <c r="OLN21" s="36"/>
      <c r="OLO21" s="36"/>
      <c r="OLP21" s="36"/>
      <c r="OLQ21" s="36"/>
      <c r="OLR21" s="36"/>
      <c r="OLS21" s="36"/>
      <c r="OLT21" s="36"/>
      <c r="OLU21" s="36"/>
      <c r="OLV21" s="36"/>
      <c r="OLW21" s="36"/>
      <c r="OLX21" s="36"/>
      <c r="OLY21" s="36"/>
      <c r="OLZ21" s="36"/>
      <c r="OMA21" s="36"/>
      <c r="OMB21" s="36"/>
      <c r="OMC21" s="36"/>
      <c r="OMD21" s="36"/>
      <c r="OME21" s="36"/>
      <c r="OMF21" s="36"/>
      <c r="OMG21" s="36"/>
      <c r="OMH21" s="36"/>
      <c r="OMI21" s="36"/>
      <c r="OMJ21" s="36"/>
      <c r="OMK21" s="36"/>
      <c r="OML21" s="36"/>
      <c r="OMM21" s="36"/>
      <c r="OMN21" s="36"/>
      <c r="OMO21" s="36"/>
      <c r="OMP21" s="36"/>
      <c r="OMQ21" s="36"/>
      <c r="OMR21" s="36"/>
      <c r="OMS21" s="36"/>
      <c r="OMT21" s="36"/>
      <c r="OMU21" s="36"/>
      <c r="OMV21" s="36"/>
      <c r="OMW21" s="36"/>
      <c r="OMX21" s="36"/>
      <c r="OMY21" s="36"/>
      <c r="OMZ21" s="36"/>
      <c r="ONA21" s="36"/>
      <c r="ONB21" s="36"/>
      <c r="ONC21" s="36"/>
      <c r="OND21" s="36"/>
      <c r="ONE21" s="36"/>
      <c r="ONF21" s="36"/>
      <c r="ONG21" s="36"/>
      <c r="ONH21" s="36"/>
      <c r="ONI21" s="36"/>
      <c r="ONJ21" s="36"/>
      <c r="ONK21" s="36"/>
      <c r="ONL21" s="36"/>
      <c r="ONM21" s="36"/>
      <c r="ONN21" s="36"/>
      <c r="ONO21" s="36"/>
      <c r="ONP21" s="36"/>
      <c r="ONQ21" s="36"/>
      <c r="ONR21" s="36"/>
      <c r="ONS21" s="36"/>
      <c r="ONT21" s="36"/>
      <c r="ONU21" s="36"/>
      <c r="ONV21" s="36"/>
      <c r="ONW21" s="36"/>
      <c r="ONX21" s="36"/>
      <c r="ONY21" s="36"/>
      <c r="ONZ21" s="36"/>
      <c r="OOA21" s="36"/>
      <c r="OOB21" s="36"/>
      <c r="OOC21" s="36"/>
      <c r="OOD21" s="36"/>
      <c r="OOE21" s="36"/>
      <c r="OOF21" s="36"/>
      <c r="OOG21" s="36"/>
      <c r="OOH21" s="36"/>
      <c r="OOI21" s="36"/>
      <c r="OOJ21" s="36"/>
      <c r="OOK21" s="36"/>
      <c r="OOL21" s="36"/>
      <c r="OOM21" s="36"/>
      <c r="OON21" s="36"/>
      <c r="OOO21" s="36"/>
      <c r="OOP21" s="36"/>
      <c r="OOQ21" s="36"/>
      <c r="OOR21" s="36"/>
      <c r="OOS21" s="36"/>
      <c r="OOT21" s="36"/>
      <c r="OOU21" s="36"/>
      <c r="OOV21" s="36"/>
      <c r="OOW21" s="36"/>
      <c r="OOX21" s="36"/>
      <c r="OOY21" s="36"/>
      <c r="OOZ21" s="36"/>
      <c r="OPA21" s="36"/>
      <c r="OPB21" s="36"/>
      <c r="OPC21" s="36"/>
      <c r="OPD21" s="36"/>
      <c r="OPE21" s="36"/>
      <c r="OPF21" s="36"/>
      <c r="OPG21" s="36"/>
      <c r="OPH21" s="36"/>
      <c r="OPI21" s="36"/>
      <c r="OPJ21" s="36"/>
      <c r="OPK21" s="36"/>
      <c r="OPL21" s="36"/>
      <c r="OPM21" s="36"/>
      <c r="OPN21" s="36"/>
      <c r="OPO21" s="36"/>
      <c r="OPP21" s="36"/>
      <c r="OPQ21" s="36"/>
      <c r="OPR21" s="36"/>
      <c r="OPS21" s="36"/>
      <c r="OPT21" s="36"/>
      <c r="OPU21" s="36"/>
      <c r="OPV21" s="36"/>
      <c r="OPW21" s="36"/>
      <c r="OPX21" s="36"/>
      <c r="OPY21" s="36"/>
      <c r="OPZ21" s="36"/>
      <c r="OQA21" s="36"/>
      <c r="OQB21" s="36"/>
      <c r="OQC21" s="36"/>
      <c r="OQD21" s="36"/>
      <c r="OQE21" s="36"/>
      <c r="OQF21" s="36"/>
      <c r="OQG21" s="36"/>
      <c r="OQH21" s="36"/>
      <c r="OQI21" s="36"/>
      <c r="OQJ21" s="36"/>
      <c r="OQK21" s="36"/>
      <c r="OQL21" s="36"/>
      <c r="OQM21" s="36"/>
      <c r="OQN21" s="36"/>
      <c r="OQO21" s="36"/>
      <c r="OQP21" s="36"/>
      <c r="OQQ21" s="36"/>
      <c r="OQR21" s="36"/>
      <c r="OQS21" s="36"/>
      <c r="OQT21" s="36"/>
      <c r="OQU21" s="36"/>
      <c r="OQV21" s="36"/>
      <c r="OQW21" s="36"/>
      <c r="OQX21" s="36"/>
      <c r="OQY21" s="36"/>
      <c r="OQZ21" s="36"/>
      <c r="ORA21" s="36"/>
      <c r="ORB21" s="36"/>
      <c r="ORC21" s="36"/>
      <c r="ORD21" s="36"/>
      <c r="ORE21" s="36"/>
      <c r="ORF21" s="36"/>
      <c r="ORG21" s="36"/>
      <c r="ORH21" s="36"/>
      <c r="ORI21" s="36"/>
      <c r="ORJ21" s="36"/>
      <c r="ORK21" s="36"/>
      <c r="ORL21" s="36"/>
      <c r="ORM21" s="36"/>
      <c r="ORN21" s="36"/>
      <c r="ORO21" s="36"/>
      <c r="ORP21" s="36"/>
      <c r="ORQ21" s="36"/>
      <c r="ORR21" s="36"/>
      <c r="ORS21" s="36"/>
      <c r="ORT21" s="36"/>
      <c r="ORU21" s="36"/>
      <c r="ORV21" s="36"/>
      <c r="ORW21" s="36"/>
      <c r="ORX21" s="36"/>
      <c r="ORY21" s="36"/>
      <c r="ORZ21" s="36"/>
      <c r="OSA21" s="36"/>
      <c r="OSB21" s="36"/>
      <c r="OSC21" s="36"/>
      <c r="OSD21" s="36"/>
      <c r="OSE21" s="36"/>
      <c r="OSF21" s="36"/>
      <c r="OSG21" s="36"/>
      <c r="OSH21" s="36"/>
      <c r="OSI21" s="36"/>
      <c r="OSJ21" s="36"/>
      <c r="OSK21" s="36"/>
      <c r="OSL21" s="36"/>
      <c r="OSM21" s="36"/>
      <c r="OSN21" s="36"/>
      <c r="OSO21" s="36"/>
      <c r="OSP21" s="36"/>
      <c r="OSQ21" s="36"/>
      <c r="OSR21" s="36"/>
      <c r="OSS21" s="36"/>
      <c r="OST21" s="36"/>
      <c r="OSU21" s="36"/>
      <c r="OSV21" s="36"/>
      <c r="OSW21" s="36"/>
      <c r="OSX21" s="36"/>
      <c r="OSY21" s="36"/>
      <c r="OSZ21" s="36"/>
      <c r="OTA21" s="36"/>
      <c r="OTB21" s="36"/>
      <c r="OTC21" s="36"/>
      <c r="OTD21" s="36"/>
      <c r="OTE21" s="36"/>
      <c r="OTF21" s="36"/>
      <c r="OTG21" s="36"/>
      <c r="OTH21" s="36"/>
      <c r="OTI21" s="36"/>
      <c r="OTJ21" s="36"/>
      <c r="OTK21" s="36"/>
      <c r="OTL21" s="36"/>
      <c r="OTM21" s="36"/>
      <c r="OTN21" s="36"/>
      <c r="OTO21" s="36"/>
      <c r="OTP21" s="36"/>
      <c r="OTQ21" s="36"/>
      <c r="OTR21" s="36"/>
      <c r="OTS21" s="36"/>
      <c r="OTT21" s="36"/>
      <c r="OTU21" s="36"/>
      <c r="OTV21" s="36"/>
      <c r="OTW21" s="36"/>
      <c r="OTX21" s="36"/>
      <c r="OTY21" s="36"/>
      <c r="OTZ21" s="36"/>
      <c r="OUA21" s="36"/>
      <c r="OUB21" s="36"/>
      <c r="OUC21" s="36"/>
      <c r="OUD21" s="36"/>
      <c r="OUE21" s="36"/>
      <c r="OUF21" s="36"/>
      <c r="OUG21" s="36"/>
      <c r="OUH21" s="36"/>
      <c r="OUI21" s="36"/>
      <c r="OUJ21" s="36"/>
      <c r="OUK21" s="36"/>
      <c r="OUL21" s="36"/>
      <c r="OUM21" s="36"/>
      <c r="OUN21" s="36"/>
      <c r="OUO21" s="36"/>
      <c r="OUP21" s="36"/>
      <c r="OUQ21" s="36"/>
      <c r="OUR21" s="36"/>
      <c r="OUS21" s="36"/>
      <c r="OUT21" s="36"/>
      <c r="OUU21" s="36"/>
      <c r="OUV21" s="36"/>
      <c r="OUW21" s="36"/>
      <c r="OUX21" s="36"/>
      <c r="OUY21" s="36"/>
      <c r="OUZ21" s="36"/>
      <c r="OVA21" s="36"/>
      <c r="OVB21" s="36"/>
      <c r="OVC21" s="36"/>
      <c r="OVD21" s="36"/>
      <c r="OVE21" s="36"/>
      <c r="OVF21" s="36"/>
      <c r="OVG21" s="36"/>
      <c r="OVH21" s="36"/>
      <c r="OVI21" s="36"/>
      <c r="OVJ21" s="36"/>
      <c r="OVK21" s="36"/>
      <c r="OVL21" s="36"/>
      <c r="OVM21" s="36"/>
      <c r="OVN21" s="36"/>
      <c r="OVO21" s="36"/>
      <c r="OVP21" s="36"/>
      <c r="OVQ21" s="36"/>
      <c r="OVR21" s="36"/>
      <c r="OVS21" s="36"/>
      <c r="OVT21" s="36"/>
      <c r="OVU21" s="36"/>
      <c r="OVV21" s="36"/>
      <c r="OVW21" s="36"/>
      <c r="OVX21" s="36"/>
      <c r="OVY21" s="36"/>
      <c r="OVZ21" s="36"/>
      <c r="OWA21" s="36"/>
      <c r="OWB21" s="36"/>
      <c r="OWC21" s="36"/>
      <c r="OWD21" s="36"/>
      <c r="OWE21" s="36"/>
      <c r="OWF21" s="36"/>
      <c r="OWG21" s="36"/>
      <c r="OWH21" s="36"/>
      <c r="OWI21" s="36"/>
      <c r="OWJ21" s="36"/>
      <c r="OWK21" s="36"/>
      <c r="OWL21" s="36"/>
      <c r="OWM21" s="36"/>
      <c r="OWN21" s="36"/>
      <c r="OWO21" s="36"/>
      <c r="OWP21" s="36"/>
      <c r="OWQ21" s="36"/>
      <c r="OWR21" s="36"/>
      <c r="OWS21" s="36"/>
      <c r="OWT21" s="36"/>
      <c r="OWU21" s="36"/>
      <c r="OWV21" s="36"/>
      <c r="OWW21" s="36"/>
      <c r="OWX21" s="36"/>
      <c r="OWY21" s="36"/>
      <c r="OWZ21" s="36"/>
      <c r="OXA21" s="36"/>
      <c r="OXB21" s="36"/>
      <c r="OXC21" s="36"/>
      <c r="OXD21" s="36"/>
      <c r="OXE21" s="36"/>
      <c r="OXF21" s="36"/>
      <c r="OXG21" s="36"/>
      <c r="OXH21" s="36"/>
      <c r="OXI21" s="36"/>
      <c r="OXJ21" s="36"/>
      <c r="OXK21" s="36"/>
      <c r="OXL21" s="36"/>
      <c r="OXM21" s="36"/>
      <c r="OXN21" s="36"/>
      <c r="OXO21" s="36"/>
      <c r="OXP21" s="36"/>
      <c r="OXQ21" s="36"/>
      <c r="OXR21" s="36"/>
      <c r="OXS21" s="36"/>
      <c r="OXT21" s="36"/>
      <c r="OXU21" s="36"/>
      <c r="OXV21" s="36"/>
      <c r="OXW21" s="36"/>
      <c r="OXX21" s="36"/>
      <c r="OXY21" s="36"/>
      <c r="OXZ21" s="36"/>
      <c r="OYA21" s="36"/>
      <c r="OYB21" s="36"/>
      <c r="OYC21" s="36"/>
      <c r="OYD21" s="36"/>
      <c r="OYE21" s="36"/>
      <c r="OYF21" s="36"/>
      <c r="OYG21" s="36"/>
      <c r="OYH21" s="36"/>
      <c r="OYI21" s="36"/>
      <c r="OYJ21" s="36"/>
      <c r="OYK21" s="36"/>
      <c r="OYL21" s="36"/>
      <c r="OYM21" s="36"/>
      <c r="OYN21" s="36"/>
      <c r="OYO21" s="36"/>
      <c r="OYP21" s="36"/>
      <c r="OYQ21" s="36"/>
      <c r="OYR21" s="36"/>
      <c r="OYS21" s="36"/>
      <c r="OYT21" s="36"/>
      <c r="OYU21" s="36"/>
      <c r="OYV21" s="36"/>
      <c r="OYW21" s="36"/>
      <c r="OYX21" s="36"/>
      <c r="OYY21" s="36"/>
      <c r="OYZ21" s="36"/>
      <c r="OZA21" s="36"/>
      <c r="OZB21" s="36"/>
      <c r="OZC21" s="36"/>
      <c r="OZD21" s="36"/>
      <c r="OZE21" s="36"/>
      <c r="OZF21" s="36"/>
      <c r="OZG21" s="36"/>
      <c r="OZH21" s="36"/>
      <c r="OZI21" s="36"/>
      <c r="OZJ21" s="36"/>
      <c r="OZK21" s="36"/>
      <c r="OZL21" s="36"/>
      <c r="OZM21" s="36"/>
      <c r="OZN21" s="36"/>
      <c r="OZO21" s="36"/>
      <c r="OZP21" s="36"/>
      <c r="OZQ21" s="36"/>
      <c r="OZR21" s="36"/>
      <c r="OZS21" s="36"/>
      <c r="OZT21" s="36"/>
      <c r="OZU21" s="36"/>
      <c r="OZV21" s="36"/>
      <c r="OZW21" s="36"/>
      <c r="OZX21" s="36"/>
      <c r="OZY21" s="36"/>
      <c r="OZZ21" s="36"/>
      <c r="PAA21" s="36"/>
      <c r="PAB21" s="36"/>
      <c r="PAC21" s="36"/>
      <c r="PAD21" s="36"/>
      <c r="PAE21" s="36"/>
      <c r="PAF21" s="36"/>
      <c r="PAG21" s="36"/>
      <c r="PAH21" s="36"/>
      <c r="PAI21" s="36"/>
      <c r="PAJ21" s="36"/>
      <c r="PAK21" s="36"/>
      <c r="PAL21" s="36"/>
      <c r="PAM21" s="36"/>
      <c r="PAN21" s="36"/>
      <c r="PAO21" s="36"/>
      <c r="PAP21" s="36"/>
      <c r="PAQ21" s="36"/>
      <c r="PAR21" s="36"/>
      <c r="PAS21" s="36"/>
      <c r="PAT21" s="36"/>
      <c r="PAU21" s="36"/>
      <c r="PAV21" s="36"/>
      <c r="PAW21" s="36"/>
      <c r="PAX21" s="36"/>
      <c r="PAY21" s="36"/>
      <c r="PAZ21" s="36"/>
      <c r="PBA21" s="36"/>
      <c r="PBB21" s="36"/>
      <c r="PBC21" s="36"/>
      <c r="PBD21" s="36"/>
      <c r="PBE21" s="36"/>
      <c r="PBF21" s="36"/>
      <c r="PBG21" s="36"/>
      <c r="PBH21" s="36"/>
      <c r="PBI21" s="36"/>
      <c r="PBJ21" s="36"/>
      <c r="PBK21" s="36"/>
      <c r="PBL21" s="36"/>
      <c r="PBM21" s="36"/>
      <c r="PBN21" s="36"/>
      <c r="PBO21" s="36"/>
      <c r="PBP21" s="36"/>
      <c r="PBQ21" s="36"/>
      <c r="PBR21" s="36"/>
      <c r="PBS21" s="36"/>
      <c r="PBT21" s="36"/>
      <c r="PBU21" s="36"/>
      <c r="PBV21" s="36"/>
      <c r="PBW21" s="36"/>
      <c r="PBX21" s="36"/>
      <c r="PBY21" s="36"/>
      <c r="PBZ21" s="36"/>
      <c r="PCA21" s="36"/>
      <c r="PCB21" s="36"/>
      <c r="PCC21" s="36"/>
      <c r="PCD21" s="36"/>
      <c r="PCE21" s="36"/>
      <c r="PCF21" s="36"/>
      <c r="PCG21" s="36"/>
      <c r="PCH21" s="36"/>
      <c r="PCI21" s="36"/>
      <c r="PCJ21" s="36"/>
      <c r="PCK21" s="36"/>
      <c r="PCL21" s="36"/>
      <c r="PCM21" s="36"/>
      <c r="PCN21" s="36"/>
      <c r="PCO21" s="36"/>
      <c r="PCP21" s="36"/>
      <c r="PCQ21" s="36"/>
      <c r="PCR21" s="36"/>
      <c r="PCS21" s="36"/>
      <c r="PCT21" s="36"/>
      <c r="PCU21" s="36"/>
      <c r="PCV21" s="36"/>
      <c r="PCW21" s="36"/>
      <c r="PCX21" s="36"/>
      <c r="PCY21" s="36"/>
      <c r="PCZ21" s="36"/>
      <c r="PDA21" s="36"/>
      <c r="PDB21" s="36"/>
      <c r="PDC21" s="36"/>
      <c r="PDD21" s="36"/>
      <c r="PDE21" s="36"/>
      <c r="PDF21" s="36"/>
      <c r="PDG21" s="36"/>
      <c r="PDH21" s="36"/>
      <c r="PDI21" s="36"/>
      <c r="PDJ21" s="36"/>
      <c r="PDK21" s="36"/>
      <c r="PDL21" s="36"/>
      <c r="PDM21" s="36"/>
      <c r="PDN21" s="36"/>
      <c r="PDO21" s="36"/>
      <c r="PDP21" s="36"/>
      <c r="PDQ21" s="36"/>
      <c r="PDR21" s="36"/>
      <c r="PDS21" s="36"/>
      <c r="PDT21" s="36"/>
      <c r="PDU21" s="36"/>
      <c r="PDV21" s="36"/>
      <c r="PDW21" s="36"/>
      <c r="PDX21" s="36"/>
      <c r="PDY21" s="36"/>
      <c r="PDZ21" s="36"/>
      <c r="PEA21" s="36"/>
      <c r="PEB21" s="36"/>
      <c r="PEC21" s="36"/>
      <c r="PED21" s="36"/>
      <c r="PEE21" s="36"/>
      <c r="PEF21" s="36"/>
      <c r="PEG21" s="36"/>
      <c r="PEH21" s="36"/>
      <c r="PEI21" s="36"/>
      <c r="PEJ21" s="36"/>
      <c r="PEK21" s="36"/>
      <c r="PEL21" s="36"/>
      <c r="PEM21" s="36"/>
      <c r="PEN21" s="36"/>
      <c r="PEO21" s="36"/>
      <c r="PEP21" s="36"/>
      <c r="PEQ21" s="36"/>
      <c r="PER21" s="36"/>
      <c r="PES21" s="36"/>
      <c r="PET21" s="36"/>
      <c r="PEU21" s="36"/>
      <c r="PEV21" s="36"/>
      <c r="PEW21" s="36"/>
      <c r="PEX21" s="36"/>
      <c r="PEY21" s="36"/>
      <c r="PEZ21" s="36"/>
      <c r="PFA21" s="36"/>
      <c r="PFB21" s="36"/>
      <c r="PFC21" s="36"/>
      <c r="PFD21" s="36"/>
      <c r="PFE21" s="36"/>
      <c r="PFF21" s="36"/>
      <c r="PFG21" s="36"/>
      <c r="PFH21" s="36"/>
      <c r="PFI21" s="36"/>
      <c r="PFJ21" s="36"/>
      <c r="PFK21" s="36"/>
      <c r="PFL21" s="36"/>
      <c r="PFM21" s="36"/>
      <c r="PFN21" s="36"/>
      <c r="PFO21" s="36"/>
      <c r="PFP21" s="36"/>
      <c r="PFQ21" s="36"/>
      <c r="PFR21" s="36"/>
      <c r="PFS21" s="36"/>
      <c r="PFT21" s="36"/>
      <c r="PFU21" s="36"/>
      <c r="PFV21" s="36"/>
      <c r="PFW21" s="36"/>
      <c r="PFX21" s="36"/>
      <c r="PFY21" s="36"/>
      <c r="PFZ21" s="36"/>
      <c r="PGA21" s="36"/>
      <c r="PGB21" s="36"/>
      <c r="PGC21" s="36"/>
      <c r="PGD21" s="36"/>
      <c r="PGE21" s="36"/>
      <c r="PGF21" s="36"/>
      <c r="PGG21" s="36"/>
      <c r="PGH21" s="36"/>
      <c r="PGI21" s="36"/>
      <c r="PGJ21" s="36"/>
      <c r="PGK21" s="36"/>
      <c r="PGL21" s="36"/>
      <c r="PGM21" s="36"/>
      <c r="PGN21" s="36"/>
      <c r="PGO21" s="36"/>
      <c r="PGP21" s="36"/>
      <c r="PGQ21" s="36"/>
      <c r="PGR21" s="36"/>
      <c r="PGS21" s="36"/>
      <c r="PGT21" s="36"/>
      <c r="PGU21" s="36"/>
      <c r="PGV21" s="36"/>
      <c r="PGW21" s="36"/>
      <c r="PGX21" s="36"/>
      <c r="PGY21" s="36"/>
      <c r="PGZ21" s="36"/>
      <c r="PHA21" s="36"/>
      <c r="PHB21" s="36"/>
      <c r="PHC21" s="36"/>
      <c r="PHD21" s="36"/>
      <c r="PHE21" s="36"/>
      <c r="PHF21" s="36"/>
      <c r="PHG21" s="36"/>
      <c r="PHH21" s="36"/>
      <c r="PHI21" s="36"/>
      <c r="PHJ21" s="36"/>
      <c r="PHK21" s="36"/>
      <c r="PHL21" s="36"/>
      <c r="PHM21" s="36"/>
      <c r="PHN21" s="36"/>
      <c r="PHO21" s="36"/>
      <c r="PHP21" s="36"/>
      <c r="PHQ21" s="36"/>
      <c r="PHR21" s="36"/>
      <c r="PHS21" s="36"/>
      <c r="PHT21" s="36"/>
      <c r="PHU21" s="36"/>
      <c r="PHV21" s="36"/>
      <c r="PHW21" s="36"/>
      <c r="PHX21" s="36"/>
      <c r="PHY21" s="36"/>
      <c r="PHZ21" s="36"/>
      <c r="PIA21" s="36"/>
      <c r="PIB21" s="36"/>
      <c r="PIC21" s="36"/>
      <c r="PID21" s="36"/>
      <c r="PIE21" s="36"/>
      <c r="PIF21" s="36"/>
      <c r="PIG21" s="36"/>
      <c r="PIH21" s="36"/>
      <c r="PII21" s="36"/>
      <c r="PIJ21" s="36"/>
      <c r="PIK21" s="36"/>
      <c r="PIL21" s="36"/>
      <c r="PIM21" s="36"/>
      <c r="PIN21" s="36"/>
      <c r="PIO21" s="36"/>
      <c r="PIP21" s="36"/>
      <c r="PIQ21" s="36"/>
      <c r="PIR21" s="36"/>
      <c r="PIS21" s="36"/>
      <c r="PIT21" s="36"/>
      <c r="PIU21" s="36"/>
      <c r="PIV21" s="36"/>
      <c r="PIW21" s="36"/>
      <c r="PIX21" s="36"/>
      <c r="PIY21" s="36"/>
      <c r="PIZ21" s="36"/>
      <c r="PJA21" s="36"/>
      <c r="PJB21" s="36"/>
      <c r="PJC21" s="36"/>
      <c r="PJD21" s="36"/>
      <c r="PJE21" s="36"/>
      <c r="PJF21" s="36"/>
      <c r="PJG21" s="36"/>
      <c r="PJH21" s="36"/>
      <c r="PJI21" s="36"/>
      <c r="PJJ21" s="36"/>
      <c r="PJK21" s="36"/>
      <c r="PJL21" s="36"/>
      <c r="PJM21" s="36"/>
      <c r="PJN21" s="36"/>
      <c r="PJO21" s="36"/>
      <c r="PJP21" s="36"/>
      <c r="PJQ21" s="36"/>
      <c r="PJR21" s="36"/>
      <c r="PJS21" s="36"/>
      <c r="PJT21" s="36"/>
      <c r="PJU21" s="36"/>
      <c r="PJV21" s="36"/>
      <c r="PJW21" s="36"/>
      <c r="PJX21" s="36"/>
      <c r="PJY21" s="36"/>
      <c r="PJZ21" s="36"/>
      <c r="PKA21" s="36"/>
      <c r="PKB21" s="36"/>
      <c r="PKC21" s="36"/>
      <c r="PKD21" s="36"/>
      <c r="PKE21" s="36"/>
      <c r="PKF21" s="36"/>
      <c r="PKG21" s="36"/>
      <c r="PKH21" s="36"/>
      <c r="PKI21" s="36"/>
      <c r="PKJ21" s="36"/>
      <c r="PKK21" s="36"/>
      <c r="PKL21" s="36"/>
      <c r="PKM21" s="36"/>
      <c r="PKN21" s="36"/>
      <c r="PKO21" s="36"/>
      <c r="PKP21" s="36"/>
      <c r="PKQ21" s="36"/>
      <c r="PKR21" s="36"/>
      <c r="PKS21" s="36"/>
      <c r="PKT21" s="36"/>
      <c r="PKU21" s="36"/>
      <c r="PKV21" s="36"/>
      <c r="PKW21" s="36"/>
      <c r="PKX21" s="36"/>
      <c r="PKY21" s="36"/>
      <c r="PKZ21" s="36"/>
      <c r="PLA21" s="36"/>
      <c r="PLB21" s="36"/>
      <c r="PLC21" s="36"/>
      <c r="PLD21" s="36"/>
      <c r="PLE21" s="36"/>
      <c r="PLF21" s="36"/>
      <c r="PLG21" s="36"/>
      <c r="PLH21" s="36"/>
      <c r="PLI21" s="36"/>
      <c r="PLJ21" s="36"/>
      <c r="PLK21" s="36"/>
      <c r="PLL21" s="36"/>
      <c r="PLM21" s="36"/>
      <c r="PLN21" s="36"/>
      <c r="PLO21" s="36"/>
      <c r="PLP21" s="36"/>
      <c r="PLQ21" s="36"/>
      <c r="PLR21" s="36"/>
      <c r="PLS21" s="36"/>
      <c r="PLT21" s="36"/>
      <c r="PLU21" s="36"/>
      <c r="PLV21" s="36"/>
      <c r="PLW21" s="36"/>
      <c r="PLX21" s="36"/>
      <c r="PLY21" s="36"/>
      <c r="PLZ21" s="36"/>
      <c r="PMA21" s="36"/>
      <c r="PMB21" s="36"/>
      <c r="PMC21" s="36"/>
      <c r="PMD21" s="36"/>
      <c r="PME21" s="36"/>
      <c r="PMF21" s="36"/>
      <c r="PMG21" s="36"/>
      <c r="PMH21" s="36"/>
      <c r="PMI21" s="36"/>
      <c r="PMJ21" s="36"/>
      <c r="PMK21" s="36"/>
      <c r="PML21" s="36"/>
      <c r="PMM21" s="36"/>
      <c r="PMN21" s="36"/>
      <c r="PMO21" s="36"/>
      <c r="PMP21" s="36"/>
      <c r="PMQ21" s="36"/>
      <c r="PMR21" s="36"/>
      <c r="PMS21" s="36"/>
      <c r="PMT21" s="36"/>
      <c r="PMU21" s="36"/>
      <c r="PMV21" s="36"/>
      <c r="PMW21" s="36"/>
      <c r="PMX21" s="36"/>
      <c r="PMY21" s="36"/>
      <c r="PMZ21" s="36"/>
      <c r="PNA21" s="36"/>
      <c r="PNB21" s="36"/>
      <c r="PNC21" s="36"/>
      <c r="PND21" s="36"/>
      <c r="PNE21" s="36"/>
      <c r="PNF21" s="36"/>
      <c r="PNG21" s="36"/>
      <c r="PNH21" s="36"/>
      <c r="PNI21" s="36"/>
      <c r="PNJ21" s="36"/>
      <c r="PNK21" s="36"/>
      <c r="PNL21" s="36"/>
      <c r="PNM21" s="36"/>
      <c r="PNN21" s="36"/>
      <c r="PNO21" s="36"/>
      <c r="PNP21" s="36"/>
      <c r="PNQ21" s="36"/>
      <c r="PNR21" s="36"/>
      <c r="PNS21" s="36"/>
      <c r="PNT21" s="36"/>
      <c r="PNU21" s="36"/>
      <c r="PNV21" s="36"/>
      <c r="PNW21" s="36"/>
      <c r="PNX21" s="36"/>
      <c r="PNY21" s="36"/>
      <c r="PNZ21" s="36"/>
      <c r="POA21" s="36"/>
      <c r="POB21" s="36"/>
      <c r="POC21" s="36"/>
      <c r="POD21" s="36"/>
      <c r="POE21" s="36"/>
      <c r="POF21" s="36"/>
      <c r="POG21" s="36"/>
      <c r="POH21" s="36"/>
      <c r="POI21" s="36"/>
      <c r="POJ21" s="36"/>
      <c r="POK21" s="36"/>
      <c r="POL21" s="36"/>
      <c r="POM21" s="36"/>
      <c r="PON21" s="36"/>
      <c r="POO21" s="36"/>
      <c r="POP21" s="36"/>
      <c r="POQ21" s="36"/>
      <c r="POR21" s="36"/>
      <c r="POS21" s="36"/>
      <c r="POT21" s="36"/>
      <c r="POU21" s="36"/>
      <c r="POV21" s="36"/>
      <c r="POW21" s="36"/>
      <c r="POX21" s="36"/>
      <c r="POY21" s="36"/>
      <c r="POZ21" s="36"/>
      <c r="PPA21" s="36"/>
      <c r="PPB21" s="36"/>
      <c r="PPC21" s="36"/>
      <c r="PPD21" s="36"/>
      <c r="PPE21" s="36"/>
      <c r="PPF21" s="36"/>
      <c r="PPG21" s="36"/>
      <c r="PPH21" s="36"/>
      <c r="PPI21" s="36"/>
      <c r="PPJ21" s="36"/>
      <c r="PPK21" s="36"/>
      <c r="PPL21" s="36"/>
      <c r="PPM21" s="36"/>
      <c r="PPN21" s="36"/>
      <c r="PPO21" s="36"/>
      <c r="PPP21" s="36"/>
      <c r="PPQ21" s="36"/>
      <c r="PPR21" s="36"/>
      <c r="PPS21" s="36"/>
      <c r="PPT21" s="36"/>
      <c r="PPU21" s="36"/>
      <c r="PPV21" s="36"/>
      <c r="PPW21" s="36"/>
      <c r="PPX21" s="36"/>
      <c r="PPY21" s="36"/>
      <c r="PPZ21" s="36"/>
      <c r="PQA21" s="36"/>
      <c r="PQB21" s="36"/>
      <c r="PQC21" s="36"/>
      <c r="PQD21" s="36"/>
      <c r="PQE21" s="36"/>
      <c r="PQF21" s="36"/>
      <c r="PQG21" s="36"/>
      <c r="PQH21" s="36"/>
      <c r="PQI21" s="36"/>
      <c r="PQJ21" s="36"/>
      <c r="PQK21" s="36"/>
      <c r="PQL21" s="36"/>
      <c r="PQM21" s="36"/>
      <c r="PQN21" s="36"/>
      <c r="PQO21" s="36"/>
      <c r="PQP21" s="36"/>
      <c r="PQQ21" s="36"/>
      <c r="PQR21" s="36"/>
      <c r="PQS21" s="36"/>
      <c r="PQT21" s="36"/>
      <c r="PQU21" s="36"/>
      <c r="PQV21" s="36"/>
      <c r="PQW21" s="36"/>
      <c r="PQX21" s="36"/>
      <c r="PQY21" s="36"/>
      <c r="PQZ21" s="36"/>
      <c r="PRA21" s="36"/>
      <c r="PRB21" s="36"/>
      <c r="PRC21" s="36"/>
      <c r="PRD21" s="36"/>
      <c r="PRE21" s="36"/>
      <c r="PRF21" s="36"/>
      <c r="PRG21" s="36"/>
      <c r="PRH21" s="36"/>
      <c r="PRI21" s="36"/>
      <c r="PRJ21" s="36"/>
      <c r="PRK21" s="36"/>
      <c r="PRL21" s="36"/>
      <c r="PRM21" s="36"/>
      <c r="PRN21" s="36"/>
      <c r="PRO21" s="36"/>
      <c r="PRP21" s="36"/>
      <c r="PRQ21" s="36"/>
      <c r="PRR21" s="36"/>
      <c r="PRS21" s="36"/>
      <c r="PRT21" s="36"/>
      <c r="PRU21" s="36"/>
      <c r="PRV21" s="36"/>
      <c r="PRW21" s="36"/>
      <c r="PRX21" s="36"/>
      <c r="PRY21" s="36"/>
      <c r="PRZ21" s="36"/>
      <c r="PSA21" s="36"/>
      <c r="PSB21" s="36"/>
      <c r="PSC21" s="36"/>
      <c r="PSD21" s="36"/>
      <c r="PSE21" s="36"/>
      <c r="PSF21" s="36"/>
      <c r="PSG21" s="36"/>
      <c r="PSH21" s="36"/>
      <c r="PSI21" s="36"/>
      <c r="PSJ21" s="36"/>
      <c r="PSK21" s="36"/>
      <c r="PSL21" s="36"/>
      <c r="PSM21" s="36"/>
      <c r="PSN21" s="36"/>
      <c r="PSO21" s="36"/>
      <c r="PSP21" s="36"/>
      <c r="PSQ21" s="36"/>
      <c r="PSR21" s="36"/>
      <c r="PSS21" s="36"/>
      <c r="PST21" s="36"/>
      <c r="PSU21" s="36"/>
      <c r="PSV21" s="36"/>
      <c r="PSW21" s="36"/>
      <c r="PSX21" s="36"/>
      <c r="PSY21" s="36"/>
      <c r="PSZ21" s="36"/>
      <c r="PTA21" s="36"/>
      <c r="PTB21" s="36"/>
      <c r="PTC21" s="36"/>
      <c r="PTD21" s="36"/>
      <c r="PTE21" s="36"/>
      <c r="PTF21" s="36"/>
      <c r="PTG21" s="36"/>
      <c r="PTH21" s="36"/>
      <c r="PTI21" s="36"/>
      <c r="PTJ21" s="36"/>
      <c r="PTK21" s="36"/>
      <c r="PTL21" s="36"/>
      <c r="PTM21" s="36"/>
      <c r="PTN21" s="36"/>
      <c r="PTO21" s="36"/>
      <c r="PTP21" s="36"/>
      <c r="PTQ21" s="36"/>
      <c r="PTR21" s="36"/>
      <c r="PTS21" s="36"/>
      <c r="PTT21" s="36"/>
      <c r="PTU21" s="36"/>
      <c r="PTV21" s="36"/>
      <c r="PTW21" s="36"/>
      <c r="PTX21" s="36"/>
      <c r="PTY21" s="36"/>
      <c r="PTZ21" s="36"/>
      <c r="PUA21" s="36"/>
      <c r="PUB21" s="36"/>
      <c r="PUC21" s="36"/>
      <c r="PUD21" s="36"/>
      <c r="PUE21" s="36"/>
      <c r="PUF21" s="36"/>
      <c r="PUG21" s="36"/>
      <c r="PUH21" s="36"/>
      <c r="PUI21" s="36"/>
      <c r="PUJ21" s="36"/>
      <c r="PUK21" s="36"/>
      <c r="PUL21" s="36"/>
      <c r="PUM21" s="36"/>
      <c r="PUN21" s="36"/>
      <c r="PUO21" s="36"/>
      <c r="PUP21" s="36"/>
      <c r="PUQ21" s="36"/>
      <c r="PUR21" s="36"/>
      <c r="PUS21" s="36"/>
      <c r="PUT21" s="36"/>
      <c r="PUU21" s="36"/>
      <c r="PUV21" s="36"/>
      <c r="PUW21" s="36"/>
      <c r="PUX21" s="36"/>
      <c r="PUY21" s="36"/>
      <c r="PUZ21" s="36"/>
      <c r="PVA21" s="36"/>
      <c r="PVB21" s="36"/>
      <c r="PVC21" s="36"/>
      <c r="PVD21" s="36"/>
      <c r="PVE21" s="36"/>
      <c r="PVF21" s="36"/>
      <c r="PVG21" s="36"/>
      <c r="PVH21" s="36"/>
      <c r="PVI21" s="36"/>
      <c r="PVJ21" s="36"/>
      <c r="PVK21" s="36"/>
      <c r="PVL21" s="36"/>
      <c r="PVM21" s="36"/>
      <c r="PVN21" s="36"/>
      <c r="PVO21" s="36"/>
      <c r="PVP21" s="36"/>
      <c r="PVQ21" s="36"/>
      <c r="PVR21" s="36"/>
      <c r="PVS21" s="36"/>
      <c r="PVT21" s="36"/>
      <c r="PVU21" s="36"/>
      <c r="PVV21" s="36"/>
      <c r="PVW21" s="36"/>
      <c r="PVX21" s="36"/>
      <c r="PVY21" s="36"/>
      <c r="PVZ21" s="36"/>
      <c r="PWA21" s="36"/>
      <c r="PWB21" s="36"/>
      <c r="PWC21" s="36"/>
      <c r="PWD21" s="36"/>
      <c r="PWE21" s="36"/>
      <c r="PWF21" s="36"/>
      <c r="PWG21" s="36"/>
      <c r="PWH21" s="36"/>
      <c r="PWI21" s="36"/>
      <c r="PWJ21" s="36"/>
      <c r="PWK21" s="36"/>
      <c r="PWL21" s="36"/>
      <c r="PWM21" s="36"/>
      <c r="PWN21" s="36"/>
      <c r="PWO21" s="36"/>
      <c r="PWP21" s="36"/>
      <c r="PWQ21" s="36"/>
      <c r="PWR21" s="36"/>
      <c r="PWS21" s="36"/>
      <c r="PWT21" s="36"/>
      <c r="PWU21" s="36"/>
      <c r="PWV21" s="36"/>
      <c r="PWW21" s="36"/>
      <c r="PWX21" s="36"/>
      <c r="PWY21" s="36"/>
      <c r="PWZ21" s="36"/>
      <c r="PXA21" s="36"/>
      <c r="PXB21" s="36"/>
      <c r="PXC21" s="36"/>
      <c r="PXD21" s="36"/>
      <c r="PXE21" s="36"/>
      <c r="PXF21" s="36"/>
      <c r="PXG21" s="36"/>
      <c r="PXH21" s="36"/>
      <c r="PXI21" s="36"/>
      <c r="PXJ21" s="36"/>
      <c r="PXK21" s="36"/>
      <c r="PXL21" s="36"/>
      <c r="PXM21" s="36"/>
      <c r="PXN21" s="36"/>
      <c r="PXO21" s="36"/>
      <c r="PXP21" s="36"/>
      <c r="PXQ21" s="36"/>
      <c r="PXR21" s="36"/>
      <c r="PXS21" s="36"/>
      <c r="PXT21" s="36"/>
      <c r="PXU21" s="36"/>
      <c r="PXV21" s="36"/>
      <c r="PXW21" s="36"/>
      <c r="PXX21" s="36"/>
      <c r="PXY21" s="36"/>
      <c r="PXZ21" s="36"/>
      <c r="PYA21" s="36"/>
      <c r="PYB21" s="36"/>
      <c r="PYC21" s="36"/>
      <c r="PYD21" s="36"/>
      <c r="PYE21" s="36"/>
      <c r="PYF21" s="36"/>
      <c r="PYG21" s="36"/>
      <c r="PYH21" s="36"/>
      <c r="PYI21" s="36"/>
      <c r="PYJ21" s="36"/>
      <c r="PYK21" s="36"/>
      <c r="PYL21" s="36"/>
      <c r="PYM21" s="36"/>
      <c r="PYN21" s="36"/>
      <c r="PYO21" s="36"/>
      <c r="PYP21" s="36"/>
      <c r="PYQ21" s="36"/>
      <c r="PYR21" s="36"/>
      <c r="PYS21" s="36"/>
      <c r="PYT21" s="36"/>
      <c r="PYU21" s="36"/>
      <c r="PYV21" s="36"/>
      <c r="PYW21" s="36"/>
      <c r="PYX21" s="36"/>
      <c r="PYY21" s="36"/>
      <c r="PYZ21" s="36"/>
      <c r="PZA21" s="36"/>
      <c r="PZB21" s="36"/>
      <c r="PZC21" s="36"/>
      <c r="PZD21" s="36"/>
      <c r="PZE21" s="36"/>
      <c r="PZF21" s="36"/>
      <c r="PZG21" s="36"/>
      <c r="PZH21" s="36"/>
      <c r="PZI21" s="36"/>
      <c r="PZJ21" s="36"/>
      <c r="PZK21" s="36"/>
      <c r="PZL21" s="36"/>
      <c r="PZM21" s="36"/>
      <c r="PZN21" s="36"/>
      <c r="PZO21" s="36"/>
      <c r="PZP21" s="36"/>
      <c r="PZQ21" s="36"/>
      <c r="PZR21" s="36"/>
      <c r="PZS21" s="36"/>
      <c r="PZT21" s="36"/>
      <c r="PZU21" s="36"/>
      <c r="PZV21" s="36"/>
      <c r="PZW21" s="36"/>
      <c r="PZX21" s="36"/>
      <c r="PZY21" s="36"/>
      <c r="PZZ21" s="36"/>
      <c r="QAA21" s="36"/>
      <c r="QAB21" s="36"/>
      <c r="QAC21" s="36"/>
      <c r="QAD21" s="36"/>
      <c r="QAE21" s="36"/>
      <c r="QAF21" s="36"/>
      <c r="QAG21" s="36"/>
      <c r="QAH21" s="36"/>
      <c r="QAI21" s="36"/>
      <c r="QAJ21" s="36"/>
      <c r="QAK21" s="36"/>
      <c r="QAL21" s="36"/>
      <c r="QAM21" s="36"/>
      <c r="QAN21" s="36"/>
      <c r="QAO21" s="36"/>
      <c r="QAP21" s="36"/>
      <c r="QAQ21" s="36"/>
      <c r="QAR21" s="36"/>
      <c r="QAS21" s="36"/>
      <c r="QAT21" s="36"/>
      <c r="QAU21" s="36"/>
      <c r="QAV21" s="36"/>
      <c r="QAW21" s="36"/>
      <c r="QAX21" s="36"/>
      <c r="QAY21" s="36"/>
      <c r="QAZ21" s="36"/>
      <c r="QBA21" s="36"/>
      <c r="QBB21" s="36"/>
      <c r="QBC21" s="36"/>
      <c r="QBD21" s="36"/>
      <c r="QBE21" s="36"/>
      <c r="QBF21" s="36"/>
      <c r="QBG21" s="36"/>
      <c r="QBH21" s="36"/>
      <c r="QBI21" s="36"/>
      <c r="QBJ21" s="36"/>
      <c r="QBK21" s="36"/>
      <c r="QBL21" s="36"/>
      <c r="QBM21" s="36"/>
      <c r="QBN21" s="36"/>
      <c r="QBO21" s="36"/>
      <c r="QBP21" s="36"/>
      <c r="QBQ21" s="36"/>
      <c r="QBR21" s="36"/>
      <c r="QBS21" s="36"/>
      <c r="QBT21" s="36"/>
      <c r="QBU21" s="36"/>
      <c r="QBV21" s="36"/>
      <c r="QBW21" s="36"/>
      <c r="QBX21" s="36"/>
      <c r="QBY21" s="36"/>
      <c r="QBZ21" s="36"/>
      <c r="QCA21" s="36"/>
      <c r="QCB21" s="36"/>
      <c r="QCC21" s="36"/>
      <c r="QCD21" s="36"/>
      <c r="QCE21" s="36"/>
      <c r="QCF21" s="36"/>
      <c r="QCG21" s="36"/>
      <c r="QCH21" s="36"/>
      <c r="QCI21" s="36"/>
      <c r="QCJ21" s="36"/>
      <c r="QCK21" s="36"/>
      <c r="QCL21" s="36"/>
      <c r="QCM21" s="36"/>
      <c r="QCN21" s="36"/>
      <c r="QCO21" s="36"/>
      <c r="QCP21" s="36"/>
      <c r="QCQ21" s="36"/>
      <c r="QCR21" s="36"/>
      <c r="QCS21" s="36"/>
      <c r="QCT21" s="36"/>
      <c r="QCU21" s="36"/>
      <c r="QCV21" s="36"/>
      <c r="QCW21" s="36"/>
      <c r="QCX21" s="36"/>
      <c r="QCY21" s="36"/>
      <c r="QCZ21" s="36"/>
      <c r="QDA21" s="36"/>
      <c r="QDB21" s="36"/>
      <c r="QDC21" s="36"/>
      <c r="QDD21" s="36"/>
      <c r="QDE21" s="36"/>
      <c r="QDF21" s="36"/>
      <c r="QDG21" s="36"/>
      <c r="QDH21" s="36"/>
      <c r="QDI21" s="36"/>
      <c r="QDJ21" s="36"/>
      <c r="QDK21" s="36"/>
      <c r="QDL21" s="36"/>
      <c r="QDM21" s="36"/>
      <c r="QDN21" s="36"/>
      <c r="QDO21" s="36"/>
      <c r="QDP21" s="36"/>
      <c r="QDQ21" s="36"/>
      <c r="QDR21" s="36"/>
      <c r="QDS21" s="36"/>
      <c r="QDT21" s="36"/>
      <c r="QDU21" s="36"/>
      <c r="QDV21" s="36"/>
      <c r="QDW21" s="36"/>
      <c r="QDX21" s="36"/>
      <c r="QDY21" s="36"/>
      <c r="QDZ21" s="36"/>
      <c r="QEA21" s="36"/>
      <c r="QEB21" s="36"/>
      <c r="QEC21" s="36"/>
      <c r="QED21" s="36"/>
      <c r="QEE21" s="36"/>
      <c r="QEF21" s="36"/>
      <c r="QEG21" s="36"/>
      <c r="QEH21" s="36"/>
      <c r="QEI21" s="36"/>
      <c r="QEJ21" s="36"/>
      <c r="QEK21" s="36"/>
      <c r="QEL21" s="36"/>
      <c r="QEM21" s="36"/>
      <c r="QEN21" s="36"/>
      <c r="QEO21" s="36"/>
      <c r="QEP21" s="36"/>
      <c r="QEQ21" s="36"/>
      <c r="QER21" s="36"/>
      <c r="QES21" s="36"/>
      <c r="QET21" s="36"/>
      <c r="QEU21" s="36"/>
      <c r="QEV21" s="36"/>
      <c r="QEW21" s="36"/>
      <c r="QEX21" s="36"/>
      <c r="QEY21" s="36"/>
      <c r="QEZ21" s="36"/>
      <c r="QFA21" s="36"/>
      <c r="QFB21" s="36"/>
      <c r="QFC21" s="36"/>
      <c r="QFD21" s="36"/>
      <c r="QFE21" s="36"/>
      <c r="QFF21" s="36"/>
      <c r="QFG21" s="36"/>
      <c r="QFH21" s="36"/>
      <c r="QFI21" s="36"/>
      <c r="QFJ21" s="36"/>
      <c r="QFK21" s="36"/>
      <c r="QFL21" s="36"/>
      <c r="QFM21" s="36"/>
      <c r="QFN21" s="36"/>
      <c r="QFO21" s="36"/>
      <c r="QFP21" s="36"/>
      <c r="QFQ21" s="36"/>
      <c r="QFR21" s="36"/>
      <c r="QFS21" s="36"/>
      <c r="QFT21" s="36"/>
      <c r="QFU21" s="36"/>
      <c r="QFV21" s="36"/>
      <c r="QFW21" s="36"/>
      <c r="QFX21" s="36"/>
      <c r="QFY21" s="36"/>
      <c r="QFZ21" s="36"/>
      <c r="QGA21" s="36"/>
      <c r="QGB21" s="36"/>
      <c r="QGC21" s="36"/>
      <c r="QGD21" s="36"/>
      <c r="QGE21" s="36"/>
      <c r="QGF21" s="36"/>
      <c r="QGG21" s="36"/>
      <c r="QGH21" s="36"/>
      <c r="QGI21" s="36"/>
      <c r="QGJ21" s="36"/>
      <c r="QGK21" s="36"/>
      <c r="QGL21" s="36"/>
      <c r="QGM21" s="36"/>
      <c r="QGN21" s="36"/>
      <c r="QGO21" s="36"/>
      <c r="QGP21" s="36"/>
      <c r="QGQ21" s="36"/>
      <c r="QGR21" s="36"/>
      <c r="QGS21" s="36"/>
      <c r="QGT21" s="36"/>
      <c r="QGU21" s="36"/>
      <c r="QGV21" s="36"/>
      <c r="QGW21" s="36"/>
      <c r="QGX21" s="36"/>
      <c r="QGY21" s="36"/>
      <c r="QGZ21" s="36"/>
      <c r="QHA21" s="36"/>
      <c r="QHB21" s="36"/>
      <c r="QHC21" s="36"/>
      <c r="QHD21" s="36"/>
      <c r="QHE21" s="36"/>
      <c r="QHF21" s="36"/>
      <c r="QHG21" s="36"/>
      <c r="QHH21" s="36"/>
      <c r="QHI21" s="36"/>
      <c r="QHJ21" s="36"/>
      <c r="QHK21" s="36"/>
      <c r="QHL21" s="36"/>
      <c r="QHM21" s="36"/>
      <c r="QHN21" s="36"/>
      <c r="QHO21" s="36"/>
      <c r="QHP21" s="36"/>
      <c r="QHQ21" s="36"/>
      <c r="QHR21" s="36"/>
      <c r="QHS21" s="36"/>
      <c r="QHT21" s="36"/>
      <c r="QHU21" s="36"/>
      <c r="QHV21" s="36"/>
      <c r="QHW21" s="36"/>
      <c r="QHX21" s="36"/>
      <c r="QHY21" s="36"/>
      <c r="QHZ21" s="36"/>
      <c r="QIA21" s="36"/>
      <c r="QIB21" s="36"/>
      <c r="QIC21" s="36"/>
      <c r="QID21" s="36"/>
      <c r="QIE21" s="36"/>
      <c r="QIF21" s="36"/>
      <c r="QIG21" s="36"/>
      <c r="QIH21" s="36"/>
      <c r="QII21" s="36"/>
      <c r="QIJ21" s="36"/>
      <c r="QIK21" s="36"/>
      <c r="QIL21" s="36"/>
      <c r="QIM21" s="36"/>
      <c r="QIN21" s="36"/>
      <c r="QIO21" s="36"/>
      <c r="QIP21" s="36"/>
      <c r="QIQ21" s="36"/>
      <c r="QIR21" s="36"/>
      <c r="QIS21" s="36"/>
      <c r="QIT21" s="36"/>
      <c r="QIU21" s="36"/>
      <c r="QIV21" s="36"/>
      <c r="QIW21" s="36"/>
      <c r="QIX21" s="36"/>
      <c r="QIY21" s="36"/>
      <c r="QIZ21" s="36"/>
      <c r="QJA21" s="36"/>
      <c r="QJB21" s="36"/>
      <c r="QJC21" s="36"/>
      <c r="QJD21" s="36"/>
      <c r="QJE21" s="36"/>
      <c r="QJF21" s="36"/>
      <c r="QJG21" s="36"/>
      <c r="QJH21" s="36"/>
      <c r="QJI21" s="36"/>
      <c r="QJJ21" s="36"/>
      <c r="QJK21" s="36"/>
      <c r="QJL21" s="36"/>
      <c r="QJM21" s="36"/>
      <c r="QJN21" s="36"/>
      <c r="QJO21" s="36"/>
      <c r="QJP21" s="36"/>
      <c r="QJQ21" s="36"/>
      <c r="QJR21" s="36"/>
      <c r="QJS21" s="36"/>
      <c r="QJT21" s="36"/>
      <c r="QJU21" s="36"/>
      <c r="QJV21" s="36"/>
      <c r="QJW21" s="36"/>
      <c r="QJX21" s="36"/>
      <c r="QJY21" s="36"/>
      <c r="QJZ21" s="36"/>
      <c r="QKA21" s="36"/>
      <c r="QKB21" s="36"/>
      <c r="QKC21" s="36"/>
      <c r="QKD21" s="36"/>
      <c r="QKE21" s="36"/>
      <c r="QKF21" s="36"/>
      <c r="QKG21" s="36"/>
      <c r="QKH21" s="36"/>
      <c r="QKI21" s="36"/>
      <c r="QKJ21" s="36"/>
      <c r="QKK21" s="36"/>
      <c r="QKL21" s="36"/>
      <c r="QKM21" s="36"/>
      <c r="QKN21" s="36"/>
      <c r="QKO21" s="36"/>
      <c r="QKP21" s="36"/>
      <c r="QKQ21" s="36"/>
      <c r="QKR21" s="36"/>
      <c r="QKS21" s="36"/>
      <c r="QKT21" s="36"/>
      <c r="QKU21" s="36"/>
      <c r="QKV21" s="36"/>
      <c r="QKW21" s="36"/>
      <c r="QKX21" s="36"/>
      <c r="QKY21" s="36"/>
      <c r="QKZ21" s="36"/>
      <c r="QLA21" s="36"/>
      <c r="QLB21" s="36"/>
      <c r="QLC21" s="36"/>
      <c r="QLD21" s="36"/>
      <c r="QLE21" s="36"/>
      <c r="QLF21" s="36"/>
      <c r="QLG21" s="36"/>
      <c r="QLH21" s="36"/>
      <c r="QLI21" s="36"/>
      <c r="QLJ21" s="36"/>
      <c r="QLK21" s="36"/>
      <c r="QLL21" s="36"/>
      <c r="QLM21" s="36"/>
      <c r="QLN21" s="36"/>
      <c r="QLO21" s="36"/>
      <c r="QLP21" s="36"/>
      <c r="QLQ21" s="36"/>
      <c r="QLR21" s="36"/>
      <c r="QLS21" s="36"/>
      <c r="QLT21" s="36"/>
      <c r="QLU21" s="36"/>
      <c r="QLV21" s="36"/>
      <c r="QLW21" s="36"/>
      <c r="QLX21" s="36"/>
      <c r="QLY21" s="36"/>
      <c r="QLZ21" s="36"/>
      <c r="QMA21" s="36"/>
      <c r="QMB21" s="36"/>
      <c r="QMC21" s="36"/>
      <c r="QMD21" s="36"/>
      <c r="QME21" s="36"/>
      <c r="QMF21" s="36"/>
      <c r="QMG21" s="36"/>
      <c r="QMH21" s="36"/>
      <c r="QMI21" s="36"/>
      <c r="QMJ21" s="36"/>
      <c r="QMK21" s="36"/>
      <c r="QML21" s="36"/>
      <c r="QMM21" s="36"/>
      <c r="QMN21" s="36"/>
      <c r="QMO21" s="36"/>
      <c r="QMP21" s="36"/>
      <c r="QMQ21" s="36"/>
      <c r="QMR21" s="36"/>
      <c r="QMS21" s="36"/>
      <c r="QMT21" s="36"/>
      <c r="QMU21" s="36"/>
      <c r="QMV21" s="36"/>
      <c r="QMW21" s="36"/>
      <c r="QMX21" s="36"/>
      <c r="QMY21" s="36"/>
      <c r="QMZ21" s="36"/>
      <c r="QNA21" s="36"/>
      <c r="QNB21" s="36"/>
      <c r="QNC21" s="36"/>
      <c r="QND21" s="36"/>
      <c r="QNE21" s="36"/>
      <c r="QNF21" s="36"/>
      <c r="QNG21" s="36"/>
      <c r="QNH21" s="36"/>
      <c r="QNI21" s="36"/>
      <c r="QNJ21" s="36"/>
      <c r="QNK21" s="36"/>
      <c r="QNL21" s="36"/>
      <c r="QNM21" s="36"/>
      <c r="QNN21" s="36"/>
      <c r="QNO21" s="36"/>
      <c r="QNP21" s="36"/>
      <c r="QNQ21" s="36"/>
      <c r="QNR21" s="36"/>
      <c r="QNS21" s="36"/>
      <c r="QNT21" s="36"/>
      <c r="QNU21" s="36"/>
      <c r="QNV21" s="36"/>
      <c r="QNW21" s="36"/>
      <c r="QNX21" s="36"/>
      <c r="QNY21" s="36"/>
      <c r="QNZ21" s="36"/>
      <c r="QOA21" s="36"/>
      <c r="QOB21" s="36"/>
      <c r="QOC21" s="36"/>
      <c r="QOD21" s="36"/>
      <c r="QOE21" s="36"/>
      <c r="QOF21" s="36"/>
      <c r="QOG21" s="36"/>
      <c r="QOH21" s="36"/>
      <c r="QOI21" s="36"/>
      <c r="QOJ21" s="36"/>
      <c r="QOK21" s="36"/>
      <c r="QOL21" s="36"/>
      <c r="QOM21" s="36"/>
      <c r="QON21" s="36"/>
      <c r="QOO21" s="36"/>
      <c r="QOP21" s="36"/>
      <c r="QOQ21" s="36"/>
      <c r="QOR21" s="36"/>
      <c r="QOS21" s="36"/>
      <c r="QOT21" s="36"/>
      <c r="QOU21" s="36"/>
      <c r="QOV21" s="36"/>
      <c r="QOW21" s="36"/>
      <c r="QOX21" s="36"/>
      <c r="QOY21" s="36"/>
      <c r="QOZ21" s="36"/>
      <c r="QPA21" s="36"/>
      <c r="QPB21" s="36"/>
      <c r="QPC21" s="36"/>
      <c r="QPD21" s="36"/>
      <c r="QPE21" s="36"/>
      <c r="QPF21" s="36"/>
      <c r="QPG21" s="36"/>
      <c r="QPH21" s="36"/>
      <c r="QPI21" s="36"/>
      <c r="QPJ21" s="36"/>
      <c r="QPK21" s="36"/>
      <c r="QPL21" s="36"/>
      <c r="QPM21" s="36"/>
      <c r="QPN21" s="36"/>
      <c r="QPO21" s="36"/>
      <c r="QPP21" s="36"/>
      <c r="QPQ21" s="36"/>
      <c r="QPR21" s="36"/>
      <c r="QPS21" s="36"/>
      <c r="QPT21" s="36"/>
      <c r="QPU21" s="36"/>
      <c r="QPV21" s="36"/>
      <c r="QPW21" s="36"/>
      <c r="QPX21" s="36"/>
      <c r="QPY21" s="36"/>
      <c r="QPZ21" s="36"/>
      <c r="QQA21" s="36"/>
      <c r="QQB21" s="36"/>
      <c r="QQC21" s="36"/>
      <c r="QQD21" s="36"/>
      <c r="QQE21" s="36"/>
      <c r="QQF21" s="36"/>
      <c r="QQG21" s="36"/>
      <c r="QQH21" s="36"/>
      <c r="QQI21" s="36"/>
      <c r="QQJ21" s="36"/>
      <c r="QQK21" s="36"/>
      <c r="QQL21" s="36"/>
      <c r="QQM21" s="36"/>
      <c r="QQN21" s="36"/>
      <c r="QQO21" s="36"/>
      <c r="QQP21" s="36"/>
      <c r="QQQ21" s="36"/>
      <c r="QQR21" s="36"/>
      <c r="QQS21" s="36"/>
      <c r="QQT21" s="36"/>
      <c r="QQU21" s="36"/>
      <c r="QQV21" s="36"/>
      <c r="QQW21" s="36"/>
      <c r="QQX21" s="36"/>
      <c r="QQY21" s="36"/>
      <c r="QQZ21" s="36"/>
      <c r="QRA21" s="36"/>
      <c r="QRB21" s="36"/>
      <c r="QRC21" s="36"/>
      <c r="QRD21" s="36"/>
      <c r="QRE21" s="36"/>
      <c r="QRF21" s="36"/>
      <c r="QRG21" s="36"/>
      <c r="QRH21" s="36"/>
      <c r="QRI21" s="36"/>
      <c r="QRJ21" s="36"/>
      <c r="QRK21" s="36"/>
      <c r="QRL21" s="36"/>
      <c r="QRM21" s="36"/>
      <c r="QRN21" s="36"/>
      <c r="QRO21" s="36"/>
      <c r="QRP21" s="36"/>
      <c r="QRQ21" s="36"/>
      <c r="QRR21" s="36"/>
      <c r="QRS21" s="36"/>
      <c r="QRT21" s="36"/>
      <c r="QRU21" s="36"/>
      <c r="QRV21" s="36"/>
      <c r="QRW21" s="36"/>
      <c r="QRX21" s="36"/>
      <c r="QRY21" s="36"/>
      <c r="QRZ21" s="36"/>
      <c r="QSA21" s="36"/>
      <c r="QSB21" s="36"/>
      <c r="QSC21" s="36"/>
      <c r="QSD21" s="36"/>
      <c r="QSE21" s="36"/>
      <c r="QSF21" s="36"/>
      <c r="QSG21" s="36"/>
      <c r="QSH21" s="36"/>
      <c r="QSI21" s="36"/>
      <c r="QSJ21" s="36"/>
      <c r="QSK21" s="36"/>
      <c r="QSL21" s="36"/>
      <c r="QSM21" s="36"/>
      <c r="QSN21" s="36"/>
      <c r="QSO21" s="36"/>
      <c r="QSP21" s="36"/>
      <c r="QSQ21" s="36"/>
      <c r="QSR21" s="36"/>
      <c r="QSS21" s="36"/>
      <c r="QST21" s="36"/>
      <c r="QSU21" s="36"/>
      <c r="QSV21" s="36"/>
      <c r="QSW21" s="36"/>
      <c r="QSX21" s="36"/>
      <c r="QSY21" s="36"/>
      <c r="QSZ21" s="36"/>
      <c r="QTA21" s="36"/>
      <c r="QTB21" s="36"/>
      <c r="QTC21" s="36"/>
      <c r="QTD21" s="36"/>
      <c r="QTE21" s="36"/>
      <c r="QTF21" s="36"/>
      <c r="QTG21" s="36"/>
      <c r="QTH21" s="36"/>
      <c r="QTI21" s="36"/>
      <c r="QTJ21" s="36"/>
      <c r="QTK21" s="36"/>
      <c r="QTL21" s="36"/>
      <c r="QTM21" s="36"/>
      <c r="QTN21" s="36"/>
      <c r="QTO21" s="36"/>
      <c r="QTP21" s="36"/>
      <c r="QTQ21" s="36"/>
      <c r="QTR21" s="36"/>
      <c r="QTS21" s="36"/>
      <c r="QTT21" s="36"/>
      <c r="QTU21" s="36"/>
      <c r="QTV21" s="36"/>
      <c r="QTW21" s="36"/>
      <c r="QTX21" s="36"/>
      <c r="QTY21" s="36"/>
      <c r="QTZ21" s="36"/>
      <c r="QUA21" s="36"/>
      <c r="QUB21" s="36"/>
      <c r="QUC21" s="36"/>
      <c r="QUD21" s="36"/>
      <c r="QUE21" s="36"/>
      <c r="QUF21" s="36"/>
      <c r="QUG21" s="36"/>
      <c r="QUH21" s="36"/>
      <c r="QUI21" s="36"/>
      <c r="QUJ21" s="36"/>
      <c r="QUK21" s="36"/>
      <c r="QUL21" s="36"/>
      <c r="QUM21" s="36"/>
      <c r="QUN21" s="36"/>
      <c r="QUO21" s="36"/>
      <c r="QUP21" s="36"/>
      <c r="QUQ21" s="36"/>
      <c r="QUR21" s="36"/>
      <c r="QUS21" s="36"/>
      <c r="QUT21" s="36"/>
      <c r="QUU21" s="36"/>
      <c r="QUV21" s="36"/>
      <c r="QUW21" s="36"/>
      <c r="QUX21" s="36"/>
      <c r="QUY21" s="36"/>
      <c r="QUZ21" s="36"/>
      <c r="QVA21" s="36"/>
      <c r="QVB21" s="36"/>
      <c r="QVC21" s="36"/>
      <c r="QVD21" s="36"/>
      <c r="QVE21" s="36"/>
      <c r="QVF21" s="36"/>
      <c r="QVG21" s="36"/>
      <c r="QVH21" s="36"/>
      <c r="QVI21" s="36"/>
      <c r="QVJ21" s="36"/>
      <c r="QVK21" s="36"/>
      <c r="QVL21" s="36"/>
      <c r="QVM21" s="36"/>
      <c r="QVN21" s="36"/>
      <c r="QVO21" s="36"/>
      <c r="QVP21" s="36"/>
      <c r="QVQ21" s="36"/>
      <c r="QVR21" s="36"/>
      <c r="QVS21" s="36"/>
      <c r="QVT21" s="36"/>
      <c r="QVU21" s="36"/>
      <c r="QVV21" s="36"/>
      <c r="QVW21" s="36"/>
      <c r="QVX21" s="36"/>
      <c r="QVY21" s="36"/>
      <c r="QVZ21" s="36"/>
      <c r="QWA21" s="36"/>
      <c r="QWB21" s="36"/>
      <c r="QWC21" s="36"/>
      <c r="QWD21" s="36"/>
      <c r="QWE21" s="36"/>
      <c r="QWF21" s="36"/>
      <c r="QWG21" s="36"/>
      <c r="QWH21" s="36"/>
      <c r="QWI21" s="36"/>
      <c r="QWJ21" s="36"/>
      <c r="QWK21" s="36"/>
      <c r="QWL21" s="36"/>
      <c r="QWM21" s="36"/>
      <c r="QWN21" s="36"/>
      <c r="QWO21" s="36"/>
      <c r="QWP21" s="36"/>
      <c r="QWQ21" s="36"/>
      <c r="QWR21" s="36"/>
      <c r="QWS21" s="36"/>
      <c r="QWT21" s="36"/>
      <c r="QWU21" s="36"/>
      <c r="QWV21" s="36"/>
      <c r="QWW21" s="36"/>
      <c r="QWX21" s="36"/>
      <c r="QWY21" s="36"/>
      <c r="QWZ21" s="36"/>
      <c r="QXA21" s="36"/>
      <c r="QXB21" s="36"/>
      <c r="QXC21" s="36"/>
      <c r="QXD21" s="36"/>
      <c r="QXE21" s="36"/>
      <c r="QXF21" s="36"/>
      <c r="QXG21" s="36"/>
      <c r="QXH21" s="36"/>
      <c r="QXI21" s="36"/>
      <c r="QXJ21" s="36"/>
      <c r="QXK21" s="36"/>
      <c r="QXL21" s="36"/>
      <c r="QXM21" s="36"/>
      <c r="QXN21" s="36"/>
      <c r="QXO21" s="36"/>
      <c r="QXP21" s="36"/>
      <c r="QXQ21" s="36"/>
      <c r="QXR21" s="36"/>
      <c r="QXS21" s="36"/>
      <c r="QXT21" s="36"/>
      <c r="QXU21" s="36"/>
      <c r="QXV21" s="36"/>
      <c r="QXW21" s="36"/>
      <c r="QXX21" s="36"/>
      <c r="QXY21" s="36"/>
      <c r="QXZ21" s="36"/>
      <c r="QYA21" s="36"/>
      <c r="QYB21" s="36"/>
      <c r="QYC21" s="36"/>
      <c r="QYD21" s="36"/>
      <c r="QYE21" s="36"/>
      <c r="QYF21" s="36"/>
      <c r="QYG21" s="36"/>
      <c r="QYH21" s="36"/>
      <c r="QYI21" s="36"/>
      <c r="QYJ21" s="36"/>
      <c r="QYK21" s="36"/>
      <c r="QYL21" s="36"/>
      <c r="QYM21" s="36"/>
      <c r="QYN21" s="36"/>
      <c r="QYO21" s="36"/>
      <c r="QYP21" s="36"/>
      <c r="QYQ21" s="36"/>
      <c r="QYR21" s="36"/>
      <c r="QYS21" s="36"/>
      <c r="QYT21" s="36"/>
      <c r="QYU21" s="36"/>
      <c r="QYV21" s="36"/>
      <c r="QYW21" s="36"/>
      <c r="QYX21" s="36"/>
      <c r="QYY21" s="36"/>
      <c r="QYZ21" s="36"/>
      <c r="QZA21" s="36"/>
      <c r="QZB21" s="36"/>
      <c r="QZC21" s="36"/>
      <c r="QZD21" s="36"/>
      <c r="QZE21" s="36"/>
      <c r="QZF21" s="36"/>
      <c r="QZG21" s="36"/>
      <c r="QZH21" s="36"/>
      <c r="QZI21" s="36"/>
      <c r="QZJ21" s="36"/>
      <c r="QZK21" s="36"/>
      <c r="QZL21" s="36"/>
      <c r="QZM21" s="36"/>
      <c r="QZN21" s="36"/>
      <c r="QZO21" s="36"/>
      <c r="QZP21" s="36"/>
      <c r="QZQ21" s="36"/>
      <c r="QZR21" s="36"/>
      <c r="QZS21" s="36"/>
      <c r="QZT21" s="36"/>
      <c r="QZU21" s="36"/>
      <c r="QZV21" s="36"/>
      <c r="QZW21" s="36"/>
      <c r="QZX21" s="36"/>
      <c r="QZY21" s="36"/>
      <c r="QZZ21" s="36"/>
      <c r="RAA21" s="36"/>
      <c r="RAB21" s="36"/>
      <c r="RAC21" s="36"/>
      <c r="RAD21" s="36"/>
      <c r="RAE21" s="36"/>
      <c r="RAF21" s="36"/>
      <c r="RAG21" s="36"/>
      <c r="RAH21" s="36"/>
      <c r="RAI21" s="36"/>
      <c r="RAJ21" s="36"/>
      <c r="RAK21" s="36"/>
      <c r="RAL21" s="36"/>
      <c r="RAM21" s="36"/>
      <c r="RAN21" s="36"/>
      <c r="RAO21" s="36"/>
      <c r="RAP21" s="36"/>
      <c r="RAQ21" s="36"/>
      <c r="RAR21" s="36"/>
      <c r="RAS21" s="36"/>
      <c r="RAT21" s="36"/>
      <c r="RAU21" s="36"/>
      <c r="RAV21" s="36"/>
      <c r="RAW21" s="36"/>
      <c r="RAX21" s="36"/>
      <c r="RAY21" s="36"/>
      <c r="RAZ21" s="36"/>
      <c r="RBA21" s="36"/>
      <c r="RBB21" s="36"/>
      <c r="RBC21" s="36"/>
      <c r="RBD21" s="36"/>
      <c r="RBE21" s="36"/>
      <c r="RBF21" s="36"/>
      <c r="RBG21" s="36"/>
      <c r="RBH21" s="36"/>
      <c r="RBI21" s="36"/>
      <c r="RBJ21" s="36"/>
      <c r="RBK21" s="36"/>
      <c r="RBL21" s="36"/>
      <c r="RBM21" s="36"/>
      <c r="RBN21" s="36"/>
      <c r="RBO21" s="36"/>
      <c r="RBP21" s="36"/>
      <c r="RBQ21" s="36"/>
      <c r="RBR21" s="36"/>
      <c r="RBS21" s="36"/>
      <c r="RBT21" s="36"/>
      <c r="RBU21" s="36"/>
      <c r="RBV21" s="36"/>
      <c r="RBW21" s="36"/>
      <c r="RBX21" s="36"/>
      <c r="RBY21" s="36"/>
      <c r="RBZ21" s="36"/>
      <c r="RCA21" s="36"/>
      <c r="RCB21" s="36"/>
      <c r="RCC21" s="36"/>
      <c r="RCD21" s="36"/>
      <c r="RCE21" s="36"/>
      <c r="RCF21" s="36"/>
      <c r="RCG21" s="36"/>
      <c r="RCH21" s="36"/>
      <c r="RCI21" s="36"/>
      <c r="RCJ21" s="36"/>
      <c r="RCK21" s="36"/>
      <c r="RCL21" s="36"/>
      <c r="RCM21" s="36"/>
      <c r="RCN21" s="36"/>
      <c r="RCO21" s="36"/>
      <c r="RCP21" s="36"/>
      <c r="RCQ21" s="36"/>
      <c r="RCR21" s="36"/>
      <c r="RCS21" s="36"/>
      <c r="RCT21" s="36"/>
      <c r="RCU21" s="36"/>
      <c r="RCV21" s="36"/>
      <c r="RCW21" s="36"/>
      <c r="RCX21" s="36"/>
      <c r="RCY21" s="36"/>
      <c r="RCZ21" s="36"/>
      <c r="RDA21" s="36"/>
      <c r="RDB21" s="36"/>
      <c r="RDC21" s="36"/>
      <c r="RDD21" s="36"/>
      <c r="RDE21" s="36"/>
      <c r="RDF21" s="36"/>
      <c r="RDG21" s="36"/>
      <c r="RDH21" s="36"/>
      <c r="RDI21" s="36"/>
      <c r="RDJ21" s="36"/>
      <c r="RDK21" s="36"/>
      <c r="RDL21" s="36"/>
      <c r="RDM21" s="36"/>
      <c r="RDN21" s="36"/>
      <c r="RDO21" s="36"/>
      <c r="RDP21" s="36"/>
      <c r="RDQ21" s="36"/>
      <c r="RDR21" s="36"/>
      <c r="RDS21" s="36"/>
      <c r="RDT21" s="36"/>
      <c r="RDU21" s="36"/>
      <c r="RDV21" s="36"/>
      <c r="RDW21" s="36"/>
      <c r="RDX21" s="36"/>
      <c r="RDY21" s="36"/>
      <c r="RDZ21" s="36"/>
      <c r="REA21" s="36"/>
      <c r="REB21" s="36"/>
      <c r="REC21" s="36"/>
      <c r="RED21" s="36"/>
      <c r="REE21" s="36"/>
      <c r="REF21" s="36"/>
      <c r="REG21" s="36"/>
      <c r="REH21" s="36"/>
      <c r="REI21" s="36"/>
      <c r="REJ21" s="36"/>
      <c r="REK21" s="36"/>
      <c r="REL21" s="36"/>
      <c r="REM21" s="36"/>
      <c r="REN21" s="36"/>
      <c r="REO21" s="36"/>
      <c r="REP21" s="36"/>
      <c r="REQ21" s="36"/>
      <c r="RER21" s="36"/>
      <c r="RES21" s="36"/>
      <c r="RET21" s="36"/>
      <c r="REU21" s="36"/>
      <c r="REV21" s="36"/>
      <c r="REW21" s="36"/>
      <c r="REX21" s="36"/>
      <c r="REY21" s="36"/>
      <c r="REZ21" s="36"/>
      <c r="RFA21" s="36"/>
      <c r="RFB21" s="36"/>
      <c r="RFC21" s="36"/>
      <c r="RFD21" s="36"/>
      <c r="RFE21" s="36"/>
      <c r="RFF21" s="36"/>
      <c r="RFG21" s="36"/>
      <c r="RFH21" s="36"/>
      <c r="RFI21" s="36"/>
      <c r="RFJ21" s="36"/>
      <c r="RFK21" s="36"/>
      <c r="RFL21" s="36"/>
      <c r="RFM21" s="36"/>
      <c r="RFN21" s="36"/>
      <c r="RFO21" s="36"/>
      <c r="RFP21" s="36"/>
      <c r="RFQ21" s="36"/>
      <c r="RFR21" s="36"/>
      <c r="RFS21" s="36"/>
      <c r="RFT21" s="36"/>
      <c r="RFU21" s="36"/>
      <c r="RFV21" s="36"/>
      <c r="RFW21" s="36"/>
      <c r="RFX21" s="36"/>
      <c r="RFY21" s="36"/>
      <c r="RFZ21" s="36"/>
      <c r="RGA21" s="36"/>
      <c r="RGB21" s="36"/>
      <c r="RGC21" s="36"/>
      <c r="RGD21" s="36"/>
      <c r="RGE21" s="36"/>
      <c r="RGF21" s="36"/>
      <c r="RGG21" s="36"/>
      <c r="RGH21" s="36"/>
      <c r="RGI21" s="36"/>
      <c r="RGJ21" s="36"/>
      <c r="RGK21" s="36"/>
      <c r="RGL21" s="36"/>
      <c r="RGM21" s="36"/>
      <c r="RGN21" s="36"/>
      <c r="RGO21" s="36"/>
      <c r="RGP21" s="36"/>
      <c r="RGQ21" s="36"/>
      <c r="RGR21" s="36"/>
      <c r="RGS21" s="36"/>
      <c r="RGT21" s="36"/>
      <c r="RGU21" s="36"/>
      <c r="RGV21" s="36"/>
      <c r="RGW21" s="36"/>
      <c r="RGX21" s="36"/>
      <c r="RGY21" s="36"/>
      <c r="RGZ21" s="36"/>
      <c r="RHA21" s="36"/>
      <c r="RHB21" s="36"/>
      <c r="RHC21" s="36"/>
      <c r="RHD21" s="36"/>
      <c r="RHE21" s="36"/>
      <c r="RHF21" s="36"/>
      <c r="RHG21" s="36"/>
      <c r="RHH21" s="36"/>
      <c r="RHI21" s="36"/>
      <c r="RHJ21" s="36"/>
      <c r="RHK21" s="36"/>
      <c r="RHL21" s="36"/>
      <c r="RHM21" s="36"/>
      <c r="RHN21" s="36"/>
      <c r="RHO21" s="36"/>
      <c r="RHP21" s="36"/>
      <c r="RHQ21" s="36"/>
      <c r="RHR21" s="36"/>
      <c r="RHS21" s="36"/>
      <c r="RHT21" s="36"/>
      <c r="RHU21" s="36"/>
      <c r="RHV21" s="36"/>
      <c r="RHW21" s="36"/>
      <c r="RHX21" s="36"/>
      <c r="RHY21" s="36"/>
      <c r="RHZ21" s="36"/>
      <c r="RIA21" s="36"/>
      <c r="RIB21" s="36"/>
      <c r="RIC21" s="36"/>
      <c r="RID21" s="36"/>
      <c r="RIE21" s="36"/>
      <c r="RIF21" s="36"/>
      <c r="RIG21" s="36"/>
      <c r="RIH21" s="36"/>
      <c r="RII21" s="36"/>
      <c r="RIJ21" s="36"/>
      <c r="RIK21" s="36"/>
      <c r="RIL21" s="36"/>
      <c r="RIM21" s="36"/>
      <c r="RIN21" s="36"/>
      <c r="RIO21" s="36"/>
      <c r="RIP21" s="36"/>
      <c r="RIQ21" s="36"/>
      <c r="RIR21" s="36"/>
      <c r="RIS21" s="36"/>
      <c r="RIT21" s="36"/>
      <c r="RIU21" s="36"/>
      <c r="RIV21" s="36"/>
      <c r="RIW21" s="36"/>
      <c r="RIX21" s="36"/>
      <c r="RIY21" s="36"/>
      <c r="RIZ21" s="36"/>
      <c r="RJA21" s="36"/>
      <c r="RJB21" s="36"/>
      <c r="RJC21" s="36"/>
      <c r="RJD21" s="36"/>
      <c r="RJE21" s="36"/>
      <c r="RJF21" s="36"/>
      <c r="RJG21" s="36"/>
      <c r="RJH21" s="36"/>
      <c r="RJI21" s="36"/>
      <c r="RJJ21" s="36"/>
      <c r="RJK21" s="36"/>
      <c r="RJL21" s="36"/>
      <c r="RJM21" s="36"/>
      <c r="RJN21" s="36"/>
      <c r="RJO21" s="36"/>
      <c r="RJP21" s="36"/>
      <c r="RJQ21" s="36"/>
      <c r="RJR21" s="36"/>
      <c r="RJS21" s="36"/>
      <c r="RJT21" s="36"/>
      <c r="RJU21" s="36"/>
      <c r="RJV21" s="36"/>
      <c r="RJW21" s="36"/>
      <c r="RJX21" s="36"/>
      <c r="RJY21" s="36"/>
      <c r="RJZ21" s="36"/>
      <c r="RKA21" s="36"/>
      <c r="RKB21" s="36"/>
      <c r="RKC21" s="36"/>
      <c r="RKD21" s="36"/>
      <c r="RKE21" s="36"/>
      <c r="RKF21" s="36"/>
      <c r="RKG21" s="36"/>
      <c r="RKH21" s="36"/>
      <c r="RKI21" s="36"/>
      <c r="RKJ21" s="36"/>
      <c r="RKK21" s="36"/>
      <c r="RKL21" s="36"/>
      <c r="RKM21" s="36"/>
      <c r="RKN21" s="36"/>
      <c r="RKO21" s="36"/>
      <c r="RKP21" s="36"/>
      <c r="RKQ21" s="36"/>
      <c r="RKR21" s="36"/>
      <c r="RKS21" s="36"/>
      <c r="RKT21" s="36"/>
      <c r="RKU21" s="36"/>
      <c r="RKV21" s="36"/>
      <c r="RKW21" s="36"/>
      <c r="RKX21" s="36"/>
      <c r="RKY21" s="36"/>
      <c r="RKZ21" s="36"/>
      <c r="RLA21" s="36"/>
      <c r="RLB21" s="36"/>
      <c r="RLC21" s="36"/>
      <c r="RLD21" s="36"/>
      <c r="RLE21" s="36"/>
      <c r="RLF21" s="36"/>
      <c r="RLG21" s="36"/>
      <c r="RLH21" s="36"/>
      <c r="RLI21" s="36"/>
      <c r="RLJ21" s="36"/>
      <c r="RLK21" s="36"/>
      <c r="RLL21" s="36"/>
      <c r="RLM21" s="36"/>
      <c r="RLN21" s="36"/>
      <c r="RLO21" s="36"/>
      <c r="RLP21" s="36"/>
      <c r="RLQ21" s="36"/>
      <c r="RLR21" s="36"/>
      <c r="RLS21" s="36"/>
      <c r="RLT21" s="36"/>
      <c r="RLU21" s="36"/>
      <c r="RLV21" s="36"/>
      <c r="RLW21" s="36"/>
      <c r="RLX21" s="36"/>
      <c r="RLY21" s="36"/>
      <c r="RLZ21" s="36"/>
      <c r="RMA21" s="36"/>
      <c r="RMB21" s="36"/>
      <c r="RMC21" s="36"/>
      <c r="RMD21" s="36"/>
      <c r="RME21" s="36"/>
      <c r="RMF21" s="36"/>
      <c r="RMG21" s="36"/>
      <c r="RMH21" s="36"/>
      <c r="RMI21" s="36"/>
      <c r="RMJ21" s="36"/>
      <c r="RMK21" s="36"/>
      <c r="RML21" s="36"/>
      <c r="RMM21" s="36"/>
      <c r="RMN21" s="36"/>
      <c r="RMO21" s="36"/>
      <c r="RMP21" s="36"/>
      <c r="RMQ21" s="36"/>
      <c r="RMR21" s="36"/>
      <c r="RMS21" s="36"/>
      <c r="RMT21" s="36"/>
      <c r="RMU21" s="36"/>
      <c r="RMV21" s="36"/>
      <c r="RMW21" s="36"/>
      <c r="RMX21" s="36"/>
      <c r="RMY21" s="36"/>
      <c r="RMZ21" s="36"/>
      <c r="RNA21" s="36"/>
      <c r="RNB21" s="36"/>
      <c r="RNC21" s="36"/>
      <c r="RND21" s="36"/>
      <c r="RNE21" s="36"/>
      <c r="RNF21" s="36"/>
      <c r="RNG21" s="36"/>
      <c r="RNH21" s="36"/>
      <c r="RNI21" s="36"/>
      <c r="RNJ21" s="36"/>
      <c r="RNK21" s="36"/>
      <c r="RNL21" s="36"/>
      <c r="RNM21" s="36"/>
      <c r="RNN21" s="36"/>
      <c r="RNO21" s="36"/>
      <c r="RNP21" s="36"/>
      <c r="RNQ21" s="36"/>
      <c r="RNR21" s="36"/>
      <c r="RNS21" s="36"/>
      <c r="RNT21" s="36"/>
      <c r="RNU21" s="36"/>
      <c r="RNV21" s="36"/>
      <c r="RNW21" s="36"/>
      <c r="RNX21" s="36"/>
      <c r="RNY21" s="36"/>
      <c r="RNZ21" s="36"/>
      <c r="ROA21" s="36"/>
      <c r="ROB21" s="36"/>
      <c r="ROC21" s="36"/>
      <c r="ROD21" s="36"/>
      <c r="ROE21" s="36"/>
      <c r="ROF21" s="36"/>
      <c r="ROG21" s="36"/>
      <c r="ROH21" s="36"/>
      <c r="ROI21" s="36"/>
      <c r="ROJ21" s="36"/>
      <c r="ROK21" s="36"/>
      <c r="ROL21" s="36"/>
      <c r="ROM21" s="36"/>
      <c r="RON21" s="36"/>
      <c r="ROO21" s="36"/>
      <c r="ROP21" s="36"/>
      <c r="ROQ21" s="36"/>
      <c r="ROR21" s="36"/>
      <c r="ROS21" s="36"/>
      <c r="ROT21" s="36"/>
      <c r="ROU21" s="36"/>
      <c r="ROV21" s="36"/>
      <c r="ROW21" s="36"/>
      <c r="ROX21" s="36"/>
      <c r="ROY21" s="36"/>
      <c r="ROZ21" s="36"/>
      <c r="RPA21" s="36"/>
      <c r="RPB21" s="36"/>
      <c r="RPC21" s="36"/>
      <c r="RPD21" s="36"/>
      <c r="RPE21" s="36"/>
      <c r="RPF21" s="36"/>
      <c r="RPG21" s="36"/>
      <c r="RPH21" s="36"/>
      <c r="RPI21" s="36"/>
      <c r="RPJ21" s="36"/>
      <c r="RPK21" s="36"/>
      <c r="RPL21" s="36"/>
      <c r="RPM21" s="36"/>
      <c r="RPN21" s="36"/>
      <c r="RPO21" s="36"/>
      <c r="RPP21" s="36"/>
      <c r="RPQ21" s="36"/>
      <c r="RPR21" s="36"/>
      <c r="RPS21" s="36"/>
      <c r="RPT21" s="36"/>
      <c r="RPU21" s="36"/>
      <c r="RPV21" s="36"/>
      <c r="RPW21" s="36"/>
      <c r="RPX21" s="36"/>
      <c r="RPY21" s="36"/>
      <c r="RPZ21" s="36"/>
      <c r="RQA21" s="36"/>
      <c r="RQB21" s="36"/>
      <c r="RQC21" s="36"/>
      <c r="RQD21" s="36"/>
      <c r="RQE21" s="36"/>
      <c r="RQF21" s="36"/>
      <c r="RQG21" s="36"/>
      <c r="RQH21" s="36"/>
      <c r="RQI21" s="36"/>
      <c r="RQJ21" s="36"/>
      <c r="RQK21" s="36"/>
      <c r="RQL21" s="36"/>
      <c r="RQM21" s="36"/>
      <c r="RQN21" s="36"/>
      <c r="RQO21" s="36"/>
      <c r="RQP21" s="36"/>
      <c r="RQQ21" s="36"/>
      <c r="RQR21" s="36"/>
      <c r="RQS21" s="36"/>
      <c r="RQT21" s="36"/>
      <c r="RQU21" s="36"/>
      <c r="RQV21" s="36"/>
      <c r="RQW21" s="36"/>
      <c r="RQX21" s="36"/>
      <c r="RQY21" s="36"/>
      <c r="RQZ21" s="36"/>
      <c r="RRA21" s="36"/>
      <c r="RRB21" s="36"/>
      <c r="RRC21" s="36"/>
      <c r="RRD21" s="36"/>
      <c r="RRE21" s="36"/>
      <c r="RRF21" s="36"/>
      <c r="RRG21" s="36"/>
      <c r="RRH21" s="36"/>
      <c r="RRI21" s="36"/>
      <c r="RRJ21" s="36"/>
      <c r="RRK21" s="36"/>
      <c r="RRL21" s="36"/>
      <c r="RRM21" s="36"/>
      <c r="RRN21" s="36"/>
      <c r="RRO21" s="36"/>
      <c r="RRP21" s="36"/>
      <c r="RRQ21" s="36"/>
      <c r="RRR21" s="36"/>
      <c r="RRS21" s="36"/>
      <c r="RRT21" s="36"/>
      <c r="RRU21" s="36"/>
      <c r="RRV21" s="36"/>
      <c r="RRW21" s="36"/>
      <c r="RRX21" s="36"/>
      <c r="RRY21" s="36"/>
      <c r="RRZ21" s="36"/>
      <c r="RSA21" s="36"/>
      <c r="RSB21" s="36"/>
      <c r="RSC21" s="36"/>
      <c r="RSD21" s="36"/>
      <c r="RSE21" s="36"/>
      <c r="RSF21" s="36"/>
      <c r="RSG21" s="36"/>
      <c r="RSH21" s="36"/>
      <c r="RSI21" s="36"/>
      <c r="RSJ21" s="36"/>
      <c r="RSK21" s="36"/>
      <c r="RSL21" s="36"/>
      <c r="RSM21" s="36"/>
      <c r="RSN21" s="36"/>
      <c r="RSO21" s="36"/>
      <c r="RSP21" s="36"/>
      <c r="RSQ21" s="36"/>
      <c r="RSR21" s="36"/>
      <c r="RSS21" s="36"/>
      <c r="RST21" s="36"/>
      <c r="RSU21" s="36"/>
      <c r="RSV21" s="36"/>
      <c r="RSW21" s="36"/>
      <c r="RSX21" s="36"/>
      <c r="RSY21" s="36"/>
      <c r="RSZ21" s="36"/>
      <c r="RTA21" s="36"/>
      <c r="RTB21" s="36"/>
      <c r="RTC21" s="36"/>
      <c r="RTD21" s="36"/>
      <c r="RTE21" s="36"/>
      <c r="RTF21" s="36"/>
      <c r="RTG21" s="36"/>
      <c r="RTH21" s="36"/>
      <c r="RTI21" s="36"/>
      <c r="RTJ21" s="36"/>
      <c r="RTK21" s="36"/>
      <c r="RTL21" s="36"/>
      <c r="RTM21" s="36"/>
      <c r="RTN21" s="36"/>
      <c r="RTO21" s="36"/>
      <c r="RTP21" s="36"/>
      <c r="RTQ21" s="36"/>
      <c r="RTR21" s="36"/>
      <c r="RTS21" s="36"/>
      <c r="RTT21" s="36"/>
      <c r="RTU21" s="36"/>
      <c r="RTV21" s="36"/>
      <c r="RTW21" s="36"/>
      <c r="RTX21" s="36"/>
      <c r="RTY21" s="36"/>
      <c r="RTZ21" s="36"/>
      <c r="RUA21" s="36"/>
      <c r="RUB21" s="36"/>
      <c r="RUC21" s="36"/>
      <c r="RUD21" s="36"/>
      <c r="RUE21" s="36"/>
      <c r="RUF21" s="36"/>
      <c r="RUG21" s="36"/>
      <c r="RUH21" s="36"/>
      <c r="RUI21" s="36"/>
      <c r="RUJ21" s="36"/>
      <c r="RUK21" s="36"/>
      <c r="RUL21" s="36"/>
      <c r="RUM21" s="36"/>
      <c r="RUN21" s="36"/>
      <c r="RUO21" s="36"/>
      <c r="RUP21" s="36"/>
      <c r="RUQ21" s="36"/>
      <c r="RUR21" s="36"/>
      <c r="RUS21" s="36"/>
      <c r="RUT21" s="36"/>
      <c r="RUU21" s="36"/>
      <c r="RUV21" s="36"/>
      <c r="RUW21" s="36"/>
      <c r="RUX21" s="36"/>
      <c r="RUY21" s="36"/>
      <c r="RUZ21" s="36"/>
      <c r="RVA21" s="36"/>
      <c r="RVB21" s="36"/>
      <c r="RVC21" s="36"/>
      <c r="RVD21" s="36"/>
      <c r="RVE21" s="36"/>
      <c r="RVF21" s="36"/>
      <c r="RVG21" s="36"/>
      <c r="RVH21" s="36"/>
      <c r="RVI21" s="36"/>
      <c r="RVJ21" s="36"/>
      <c r="RVK21" s="36"/>
      <c r="RVL21" s="36"/>
      <c r="RVM21" s="36"/>
      <c r="RVN21" s="36"/>
      <c r="RVO21" s="36"/>
      <c r="RVP21" s="36"/>
      <c r="RVQ21" s="36"/>
      <c r="RVR21" s="36"/>
      <c r="RVS21" s="36"/>
      <c r="RVT21" s="36"/>
      <c r="RVU21" s="36"/>
      <c r="RVV21" s="36"/>
      <c r="RVW21" s="36"/>
      <c r="RVX21" s="36"/>
      <c r="RVY21" s="36"/>
      <c r="RVZ21" s="36"/>
      <c r="RWA21" s="36"/>
      <c r="RWB21" s="36"/>
      <c r="RWC21" s="36"/>
      <c r="RWD21" s="36"/>
      <c r="RWE21" s="36"/>
      <c r="RWF21" s="36"/>
      <c r="RWG21" s="36"/>
      <c r="RWH21" s="36"/>
      <c r="RWI21" s="36"/>
      <c r="RWJ21" s="36"/>
      <c r="RWK21" s="36"/>
      <c r="RWL21" s="36"/>
      <c r="RWM21" s="36"/>
      <c r="RWN21" s="36"/>
      <c r="RWO21" s="36"/>
      <c r="RWP21" s="36"/>
      <c r="RWQ21" s="36"/>
      <c r="RWR21" s="36"/>
      <c r="RWS21" s="36"/>
      <c r="RWT21" s="36"/>
      <c r="RWU21" s="36"/>
      <c r="RWV21" s="36"/>
      <c r="RWW21" s="36"/>
      <c r="RWX21" s="36"/>
      <c r="RWY21" s="36"/>
      <c r="RWZ21" s="36"/>
      <c r="RXA21" s="36"/>
      <c r="RXB21" s="36"/>
      <c r="RXC21" s="36"/>
      <c r="RXD21" s="36"/>
      <c r="RXE21" s="36"/>
      <c r="RXF21" s="36"/>
      <c r="RXG21" s="36"/>
      <c r="RXH21" s="36"/>
      <c r="RXI21" s="36"/>
      <c r="RXJ21" s="36"/>
      <c r="RXK21" s="36"/>
      <c r="RXL21" s="36"/>
      <c r="RXM21" s="36"/>
      <c r="RXN21" s="36"/>
      <c r="RXO21" s="36"/>
      <c r="RXP21" s="36"/>
      <c r="RXQ21" s="36"/>
      <c r="RXR21" s="36"/>
      <c r="RXS21" s="36"/>
      <c r="RXT21" s="36"/>
      <c r="RXU21" s="36"/>
      <c r="RXV21" s="36"/>
      <c r="RXW21" s="36"/>
      <c r="RXX21" s="36"/>
      <c r="RXY21" s="36"/>
      <c r="RXZ21" s="36"/>
      <c r="RYA21" s="36"/>
      <c r="RYB21" s="36"/>
      <c r="RYC21" s="36"/>
      <c r="RYD21" s="36"/>
      <c r="RYE21" s="36"/>
      <c r="RYF21" s="36"/>
      <c r="RYG21" s="36"/>
      <c r="RYH21" s="36"/>
      <c r="RYI21" s="36"/>
      <c r="RYJ21" s="36"/>
      <c r="RYK21" s="36"/>
      <c r="RYL21" s="36"/>
      <c r="RYM21" s="36"/>
      <c r="RYN21" s="36"/>
      <c r="RYO21" s="36"/>
      <c r="RYP21" s="36"/>
      <c r="RYQ21" s="36"/>
      <c r="RYR21" s="36"/>
      <c r="RYS21" s="36"/>
      <c r="RYT21" s="36"/>
      <c r="RYU21" s="36"/>
      <c r="RYV21" s="36"/>
      <c r="RYW21" s="36"/>
      <c r="RYX21" s="36"/>
      <c r="RYY21" s="36"/>
      <c r="RYZ21" s="36"/>
      <c r="RZA21" s="36"/>
      <c r="RZB21" s="36"/>
      <c r="RZC21" s="36"/>
      <c r="RZD21" s="36"/>
      <c r="RZE21" s="36"/>
      <c r="RZF21" s="36"/>
      <c r="RZG21" s="36"/>
      <c r="RZH21" s="36"/>
      <c r="RZI21" s="36"/>
      <c r="RZJ21" s="36"/>
      <c r="RZK21" s="36"/>
      <c r="RZL21" s="36"/>
      <c r="RZM21" s="36"/>
      <c r="RZN21" s="36"/>
      <c r="RZO21" s="36"/>
      <c r="RZP21" s="36"/>
      <c r="RZQ21" s="36"/>
      <c r="RZR21" s="36"/>
      <c r="RZS21" s="36"/>
      <c r="RZT21" s="36"/>
      <c r="RZU21" s="36"/>
      <c r="RZV21" s="36"/>
      <c r="RZW21" s="36"/>
      <c r="RZX21" s="36"/>
      <c r="RZY21" s="36"/>
      <c r="RZZ21" s="36"/>
      <c r="SAA21" s="36"/>
      <c r="SAB21" s="36"/>
      <c r="SAC21" s="36"/>
      <c r="SAD21" s="36"/>
      <c r="SAE21" s="36"/>
      <c r="SAF21" s="36"/>
      <c r="SAG21" s="36"/>
      <c r="SAH21" s="36"/>
      <c r="SAI21" s="36"/>
      <c r="SAJ21" s="36"/>
      <c r="SAK21" s="36"/>
      <c r="SAL21" s="36"/>
      <c r="SAM21" s="36"/>
      <c r="SAN21" s="36"/>
      <c r="SAO21" s="36"/>
      <c r="SAP21" s="36"/>
      <c r="SAQ21" s="36"/>
      <c r="SAR21" s="36"/>
      <c r="SAS21" s="36"/>
      <c r="SAT21" s="36"/>
      <c r="SAU21" s="36"/>
      <c r="SAV21" s="36"/>
      <c r="SAW21" s="36"/>
      <c r="SAX21" s="36"/>
      <c r="SAY21" s="36"/>
      <c r="SAZ21" s="36"/>
      <c r="SBA21" s="36"/>
      <c r="SBB21" s="36"/>
      <c r="SBC21" s="36"/>
      <c r="SBD21" s="36"/>
      <c r="SBE21" s="36"/>
      <c r="SBF21" s="36"/>
      <c r="SBG21" s="36"/>
      <c r="SBH21" s="36"/>
      <c r="SBI21" s="36"/>
      <c r="SBJ21" s="36"/>
      <c r="SBK21" s="36"/>
      <c r="SBL21" s="36"/>
      <c r="SBM21" s="36"/>
      <c r="SBN21" s="36"/>
      <c r="SBO21" s="36"/>
      <c r="SBP21" s="36"/>
      <c r="SBQ21" s="36"/>
      <c r="SBR21" s="36"/>
      <c r="SBS21" s="36"/>
      <c r="SBT21" s="36"/>
      <c r="SBU21" s="36"/>
      <c r="SBV21" s="36"/>
      <c r="SBW21" s="36"/>
      <c r="SBX21" s="36"/>
      <c r="SBY21" s="36"/>
      <c r="SBZ21" s="36"/>
      <c r="SCA21" s="36"/>
      <c r="SCB21" s="36"/>
      <c r="SCC21" s="36"/>
      <c r="SCD21" s="36"/>
      <c r="SCE21" s="36"/>
      <c r="SCF21" s="36"/>
      <c r="SCG21" s="36"/>
      <c r="SCH21" s="36"/>
      <c r="SCI21" s="36"/>
      <c r="SCJ21" s="36"/>
      <c r="SCK21" s="36"/>
      <c r="SCL21" s="36"/>
      <c r="SCM21" s="36"/>
      <c r="SCN21" s="36"/>
      <c r="SCO21" s="36"/>
      <c r="SCP21" s="36"/>
      <c r="SCQ21" s="36"/>
      <c r="SCR21" s="36"/>
      <c r="SCS21" s="36"/>
      <c r="SCT21" s="36"/>
      <c r="SCU21" s="36"/>
      <c r="SCV21" s="36"/>
      <c r="SCW21" s="36"/>
      <c r="SCX21" s="36"/>
      <c r="SCY21" s="36"/>
      <c r="SCZ21" s="36"/>
      <c r="SDA21" s="36"/>
      <c r="SDB21" s="36"/>
      <c r="SDC21" s="36"/>
      <c r="SDD21" s="36"/>
      <c r="SDE21" s="36"/>
      <c r="SDF21" s="36"/>
      <c r="SDG21" s="36"/>
      <c r="SDH21" s="36"/>
      <c r="SDI21" s="36"/>
      <c r="SDJ21" s="36"/>
      <c r="SDK21" s="36"/>
      <c r="SDL21" s="36"/>
      <c r="SDM21" s="36"/>
      <c r="SDN21" s="36"/>
      <c r="SDO21" s="36"/>
      <c r="SDP21" s="36"/>
      <c r="SDQ21" s="36"/>
      <c r="SDR21" s="36"/>
      <c r="SDS21" s="36"/>
      <c r="SDT21" s="36"/>
      <c r="SDU21" s="36"/>
      <c r="SDV21" s="36"/>
      <c r="SDW21" s="36"/>
      <c r="SDX21" s="36"/>
      <c r="SDY21" s="36"/>
      <c r="SDZ21" s="36"/>
      <c r="SEA21" s="36"/>
      <c r="SEB21" s="36"/>
      <c r="SEC21" s="36"/>
      <c r="SED21" s="36"/>
      <c r="SEE21" s="36"/>
      <c r="SEF21" s="36"/>
      <c r="SEG21" s="36"/>
      <c r="SEH21" s="36"/>
      <c r="SEI21" s="36"/>
      <c r="SEJ21" s="36"/>
      <c r="SEK21" s="36"/>
      <c r="SEL21" s="36"/>
      <c r="SEM21" s="36"/>
      <c r="SEN21" s="36"/>
      <c r="SEO21" s="36"/>
      <c r="SEP21" s="36"/>
      <c r="SEQ21" s="36"/>
      <c r="SER21" s="36"/>
      <c r="SES21" s="36"/>
      <c r="SET21" s="36"/>
      <c r="SEU21" s="36"/>
      <c r="SEV21" s="36"/>
      <c r="SEW21" s="36"/>
      <c r="SEX21" s="36"/>
      <c r="SEY21" s="36"/>
      <c r="SEZ21" s="36"/>
      <c r="SFA21" s="36"/>
      <c r="SFB21" s="36"/>
      <c r="SFC21" s="36"/>
      <c r="SFD21" s="36"/>
      <c r="SFE21" s="36"/>
      <c r="SFF21" s="36"/>
      <c r="SFG21" s="36"/>
      <c r="SFH21" s="36"/>
      <c r="SFI21" s="36"/>
      <c r="SFJ21" s="36"/>
      <c r="SFK21" s="36"/>
      <c r="SFL21" s="36"/>
      <c r="SFM21" s="36"/>
      <c r="SFN21" s="36"/>
      <c r="SFO21" s="36"/>
      <c r="SFP21" s="36"/>
      <c r="SFQ21" s="36"/>
      <c r="SFR21" s="36"/>
      <c r="SFS21" s="36"/>
      <c r="SFT21" s="36"/>
      <c r="SFU21" s="36"/>
      <c r="SFV21" s="36"/>
      <c r="SFW21" s="36"/>
      <c r="SFX21" s="36"/>
      <c r="SFY21" s="36"/>
      <c r="SFZ21" s="36"/>
      <c r="SGA21" s="36"/>
      <c r="SGB21" s="36"/>
      <c r="SGC21" s="36"/>
      <c r="SGD21" s="36"/>
      <c r="SGE21" s="36"/>
      <c r="SGF21" s="36"/>
      <c r="SGG21" s="36"/>
      <c r="SGH21" s="36"/>
      <c r="SGI21" s="36"/>
      <c r="SGJ21" s="36"/>
      <c r="SGK21" s="36"/>
      <c r="SGL21" s="36"/>
      <c r="SGM21" s="36"/>
      <c r="SGN21" s="36"/>
      <c r="SGO21" s="36"/>
      <c r="SGP21" s="36"/>
      <c r="SGQ21" s="36"/>
      <c r="SGR21" s="36"/>
      <c r="SGS21" s="36"/>
      <c r="SGT21" s="36"/>
      <c r="SGU21" s="36"/>
      <c r="SGV21" s="36"/>
      <c r="SGW21" s="36"/>
      <c r="SGX21" s="36"/>
      <c r="SGY21" s="36"/>
      <c r="SGZ21" s="36"/>
      <c r="SHA21" s="36"/>
      <c r="SHB21" s="36"/>
      <c r="SHC21" s="36"/>
      <c r="SHD21" s="36"/>
      <c r="SHE21" s="36"/>
      <c r="SHF21" s="36"/>
      <c r="SHG21" s="36"/>
      <c r="SHH21" s="36"/>
      <c r="SHI21" s="36"/>
      <c r="SHJ21" s="36"/>
      <c r="SHK21" s="36"/>
      <c r="SHL21" s="36"/>
      <c r="SHM21" s="36"/>
      <c r="SHN21" s="36"/>
      <c r="SHO21" s="36"/>
      <c r="SHP21" s="36"/>
      <c r="SHQ21" s="36"/>
      <c r="SHR21" s="36"/>
      <c r="SHS21" s="36"/>
      <c r="SHT21" s="36"/>
      <c r="SHU21" s="36"/>
      <c r="SHV21" s="36"/>
      <c r="SHW21" s="36"/>
      <c r="SHX21" s="36"/>
      <c r="SHY21" s="36"/>
      <c r="SHZ21" s="36"/>
      <c r="SIA21" s="36"/>
      <c r="SIB21" s="36"/>
      <c r="SIC21" s="36"/>
      <c r="SID21" s="36"/>
      <c r="SIE21" s="36"/>
      <c r="SIF21" s="36"/>
      <c r="SIG21" s="36"/>
      <c r="SIH21" s="36"/>
      <c r="SII21" s="36"/>
      <c r="SIJ21" s="36"/>
      <c r="SIK21" s="36"/>
      <c r="SIL21" s="36"/>
      <c r="SIM21" s="36"/>
      <c r="SIN21" s="36"/>
      <c r="SIO21" s="36"/>
      <c r="SIP21" s="36"/>
      <c r="SIQ21" s="36"/>
      <c r="SIR21" s="36"/>
      <c r="SIS21" s="36"/>
      <c r="SIT21" s="36"/>
      <c r="SIU21" s="36"/>
      <c r="SIV21" s="36"/>
      <c r="SIW21" s="36"/>
      <c r="SIX21" s="36"/>
      <c r="SIY21" s="36"/>
      <c r="SIZ21" s="36"/>
      <c r="SJA21" s="36"/>
      <c r="SJB21" s="36"/>
      <c r="SJC21" s="36"/>
      <c r="SJD21" s="36"/>
      <c r="SJE21" s="36"/>
      <c r="SJF21" s="36"/>
      <c r="SJG21" s="36"/>
      <c r="SJH21" s="36"/>
      <c r="SJI21" s="36"/>
      <c r="SJJ21" s="36"/>
      <c r="SJK21" s="36"/>
      <c r="SJL21" s="36"/>
      <c r="SJM21" s="36"/>
      <c r="SJN21" s="36"/>
      <c r="SJO21" s="36"/>
      <c r="SJP21" s="36"/>
      <c r="SJQ21" s="36"/>
      <c r="SJR21" s="36"/>
      <c r="SJS21" s="36"/>
      <c r="SJT21" s="36"/>
      <c r="SJU21" s="36"/>
      <c r="SJV21" s="36"/>
      <c r="SJW21" s="36"/>
      <c r="SJX21" s="36"/>
      <c r="SJY21" s="36"/>
      <c r="SJZ21" s="36"/>
      <c r="SKA21" s="36"/>
      <c r="SKB21" s="36"/>
      <c r="SKC21" s="36"/>
      <c r="SKD21" s="36"/>
      <c r="SKE21" s="36"/>
      <c r="SKF21" s="36"/>
      <c r="SKG21" s="36"/>
      <c r="SKH21" s="36"/>
      <c r="SKI21" s="36"/>
      <c r="SKJ21" s="36"/>
      <c r="SKK21" s="36"/>
      <c r="SKL21" s="36"/>
      <c r="SKM21" s="36"/>
      <c r="SKN21" s="36"/>
      <c r="SKO21" s="36"/>
      <c r="SKP21" s="36"/>
      <c r="SKQ21" s="36"/>
      <c r="SKR21" s="36"/>
      <c r="SKS21" s="36"/>
      <c r="SKT21" s="36"/>
      <c r="SKU21" s="36"/>
      <c r="SKV21" s="36"/>
      <c r="SKW21" s="36"/>
      <c r="SKX21" s="36"/>
      <c r="SKY21" s="36"/>
      <c r="SKZ21" s="36"/>
      <c r="SLA21" s="36"/>
      <c r="SLB21" s="36"/>
      <c r="SLC21" s="36"/>
      <c r="SLD21" s="36"/>
      <c r="SLE21" s="36"/>
      <c r="SLF21" s="36"/>
      <c r="SLG21" s="36"/>
      <c r="SLH21" s="36"/>
      <c r="SLI21" s="36"/>
      <c r="SLJ21" s="36"/>
      <c r="SLK21" s="36"/>
      <c r="SLL21" s="36"/>
      <c r="SLM21" s="36"/>
      <c r="SLN21" s="36"/>
      <c r="SLO21" s="36"/>
      <c r="SLP21" s="36"/>
      <c r="SLQ21" s="36"/>
      <c r="SLR21" s="36"/>
      <c r="SLS21" s="36"/>
      <c r="SLT21" s="36"/>
      <c r="SLU21" s="36"/>
      <c r="SLV21" s="36"/>
      <c r="SLW21" s="36"/>
      <c r="SLX21" s="36"/>
      <c r="SLY21" s="36"/>
      <c r="SLZ21" s="36"/>
      <c r="SMA21" s="36"/>
      <c r="SMB21" s="36"/>
      <c r="SMC21" s="36"/>
      <c r="SMD21" s="36"/>
      <c r="SME21" s="36"/>
      <c r="SMF21" s="36"/>
      <c r="SMG21" s="36"/>
      <c r="SMH21" s="36"/>
      <c r="SMI21" s="36"/>
      <c r="SMJ21" s="36"/>
      <c r="SMK21" s="36"/>
      <c r="SML21" s="36"/>
      <c r="SMM21" s="36"/>
      <c r="SMN21" s="36"/>
      <c r="SMO21" s="36"/>
      <c r="SMP21" s="36"/>
      <c r="SMQ21" s="36"/>
      <c r="SMR21" s="36"/>
      <c r="SMS21" s="36"/>
      <c r="SMT21" s="36"/>
      <c r="SMU21" s="36"/>
      <c r="SMV21" s="36"/>
      <c r="SMW21" s="36"/>
      <c r="SMX21" s="36"/>
      <c r="SMY21" s="36"/>
      <c r="SMZ21" s="36"/>
      <c r="SNA21" s="36"/>
      <c r="SNB21" s="36"/>
      <c r="SNC21" s="36"/>
      <c r="SND21" s="36"/>
      <c r="SNE21" s="36"/>
      <c r="SNF21" s="36"/>
      <c r="SNG21" s="36"/>
      <c r="SNH21" s="36"/>
      <c r="SNI21" s="36"/>
      <c r="SNJ21" s="36"/>
      <c r="SNK21" s="36"/>
      <c r="SNL21" s="36"/>
      <c r="SNM21" s="36"/>
      <c r="SNN21" s="36"/>
      <c r="SNO21" s="36"/>
      <c r="SNP21" s="36"/>
      <c r="SNQ21" s="36"/>
      <c r="SNR21" s="36"/>
      <c r="SNS21" s="36"/>
      <c r="SNT21" s="36"/>
      <c r="SNU21" s="36"/>
      <c r="SNV21" s="36"/>
      <c r="SNW21" s="36"/>
      <c r="SNX21" s="36"/>
      <c r="SNY21" s="36"/>
      <c r="SNZ21" s="36"/>
      <c r="SOA21" s="36"/>
      <c r="SOB21" s="36"/>
      <c r="SOC21" s="36"/>
      <c r="SOD21" s="36"/>
      <c r="SOE21" s="36"/>
      <c r="SOF21" s="36"/>
      <c r="SOG21" s="36"/>
      <c r="SOH21" s="36"/>
      <c r="SOI21" s="36"/>
      <c r="SOJ21" s="36"/>
      <c r="SOK21" s="36"/>
      <c r="SOL21" s="36"/>
      <c r="SOM21" s="36"/>
      <c r="SON21" s="36"/>
      <c r="SOO21" s="36"/>
      <c r="SOP21" s="36"/>
      <c r="SOQ21" s="36"/>
      <c r="SOR21" s="36"/>
      <c r="SOS21" s="36"/>
      <c r="SOT21" s="36"/>
      <c r="SOU21" s="36"/>
      <c r="SOV21" s="36"/>
      <c r="SOW21" s="36"/>
      <c r="SOX21" s="36"/>
      <c r="SOY21" s="36"/>
      <c r="SOZ21" s="36"/>
      <c r="SPA21" s="36"/>
      <c r="SPB21" s="36"/>
      <c r="SPC21" s="36"/>
      <c r="SPD21" s="36"/>
      <c r="SPE21" s="36"/>
      <c r="SPF21" s="36"/>
      <c r="SPG21" s="36"/>
      <c r="SPH21" s="36"/>
      <c r="SPI21" s="36"/>
      <c r="SPJ21" s="36"/>
      <c r="SPK21" s="36"/>
      <c r="SPL21" s="36"/>
      <c r="SPM21" s="36"/>
      <c r="SPN21" s="36"/>
      <c r="SPO21" s="36"/>
      <c r="SPP21" s="36"/>
      <c r="SPQ21" s="36"/>
      <c r="SPR21" s="36"/>
      <c r="SPS21" s="36"/>
      <c r="SPT21" s="36"/>
      <c r="SPU21" s="36"/>
      <c r="SPV21" s="36"/>
      <c r="SPW21" s="36"/>
      <c r="SPX21" s="36"/>
      <c r="SPY21" s="36"/>
      <c r="SPZ21" s="36"/>
      <c r="SQA21" s="36"/>
      <c r="SQB21" s="36"/>
      <c r="SQC21" s="36"/>
      <c r="SQD21" s="36"/>
      <c r="SQE21" s="36"/>
      <c r="SQF21" s="36"/>
      <c r="SQG21" s="36"/>
      <c r="SQH21" s="36"/>
      <c r="SQI21" s="36"/>
      <c r="SQJ21" s="36"/>
      <c r="SQK21" s="36"/>
      <c r="SQL21" s="36"/>
      <c r="SQM21" s="36"/>
      <c r="SQN21" s="36"/>
      <c r="SQO21" s="36"/>
      <c r="SQP21" s="36"/>
      <c r="SQQ21" s="36"/>
      <c r="SQR21" s="36"/>
      <c r="SQS21" s="36"/>
      <c r="SQT21" s="36"/>
      <c r="SQU21" s="36"/>
      <c r="SQV21" s="36"/>
      <c r="SQW21" s="36"/>
      <c r="SQX21" s="36"/>
      <c r="SQY21" s="36"/>
      <c r="SQZ21" s="36"/>
      <c r="SRA21" s="36"/>
      <c r="SRB21" s="36"/>
      <c r="SRC21" s="36"/>
      <c r="SRD21" s="36"/>
      <c r="SRE21" s="36"/>
      <c r="SRF21" s="36"/>
      <c r="SRG21" s="36"/>
      <c r="SRH21" s="36"/>
      <c r="SRI21" s="36"/>
      <c r="SRJ21" s="36"/>
      <c r="SRK21" s="36"/>
      <c r="SRL21" s="36"/>
      <c r="SRM21" s="36"/>
      <c r="SRN21" s="36"/>
      <c r="SRO21" s="36"/>
      <c r="SRP21" s="36"/>
      <c r="SRQ21" s="36"/>
      <c r="SRR21" s="36"/>
      <c r="SRS21" s="36"/>
      <c r="SRT21" s="36"/>
      <c r="SRU21" s="36"/>
      <c r="SRV21" s="36"/>
      <c r="SRW21" s="36"/>
      <c r="SRX21" s="36"/>
      <c r="SRY21" s="36"/>
      <c r="SRZ21" s="36"/>
      <c r="SSA21" s="36"/>
      <c r="SSB21" s="36"/>
      <c r="SSC21" s="36"/>
      <c r="SSD21" s="36"/>
      <c r="SSE21" s="36"/>
      <c r="SSF21" s="36"/>
      <c r="SSG21" s="36"/>
      <c r="SSH21" s="36"/>
      <c r="SSI21" s="36"/>
      <c r="SSJ21" s="36"/>
      <c r="SSK21" s="36"/>
      <c r="SSL21" s="36"/>
      <c r="SSM21" s="36"/>
      <c r="SSN21" s="36"/>
      <c r="SSO21" s="36"/>
      <c r="SSP21" s="36"/>
      <c r="SSQ21" s="36"/>
      <c r="SSR21" s="36"/>
      <c r="SSS21" s="36"/>
      <c r="SST21" s="36"/>
      <c r="SSU21" s="36"/>
      <c r="SSV21" s="36"/>
      <c r="SSW21" s="36"/>
      <c r="SSX21" s="36"/>
      <c r="SSY21" s="36"/>
      <c r="SSZ21" s="36"/>
      <c r="STA21" s="36"/>
      <c r="STB21" s="36"/>
      <c r="STC21" s="36"/>
      <c r="STD21" s="36"/>
      <c r="STE21" s="36"/>
      <c r="STF21" s="36"/>
      <c r="STG21" s="36"/>
      <c r="STH21" s="36"/>
      <c r="STI21" s="36"/>
      <c r="STJ21" s="36"/>
      <c r="STK21" s="36"/>
      <c r="STL21" s="36"/>
      <c r="STM21" s="36"/>
      <c r="STN21" s="36"/>
      <c r="STO21" s="36"/>
      <c r="STP21" s="36"/>
      <c r="STQ21" s="36"/>
      <c r="STR21" s="36"/>
      <c r="STS21" s="36"/>
      <c r="STT21" s="36"/>
      <c r="STU21" s="36"/>
      <c r="STV21" s="36"/>
      <c r="STW21" s="36"/>
      <c r="STX21" s="36"/>
      <c r="STY21" s="36"/>
      <c r="STZ21" s="36"/>
      <c r="SUA21" s="36"/>
      <c r="SUB21" s="36"/>
      <c r="SUC21" s="36"/>
      <c r="SUD21" s="36"/>
      <c r="SUE21" s="36"/>
      <c r="SUF21" s="36"/>
      <c r="SUG21" s="36"/>
      <c r="SUH21" s="36"/>
      <c r="SUI21" s="36"/>
      <c r="SUJ21" s="36"/>
      <c r="SUK21" s="36"/>
      <c r="SUL21" s="36"/>
      <c r="SUM21" s="36"/>
      <c r="SUN21" s="36"/>
      <c r="SUO21" s="36"/>
      <c r="SUP21" s="36"/>
      <c r="SUQ21" s="36"/>
      <c r="SUR21" s="36"/>
      <c r="SUS21" s="36"/>
      <c r="SUT21" s="36"/>
      <c r="SUU21" s="36"/>
      <c r="SUV21" s="36"/>
      <c r="SUW21" s="36"/>
      <c r="SUX21" s="36"/>
      <c r="SUY21" s="36"/>
      <c r="SUZ21" s="36"/>
      <c r="SVA21" s="36"/>
      <c r="SVB21" s="36"/>
      <c r="SVC21" s="36"/>
      <c r="SVD21" s="36"/>
      <c r="SVE21" s="36"/>
      <c r="SVF21" s="36"/>
      <c r="SVG21" s="36"/>
      <c r="SVH21" s="36"/>
      <c r="SVI21" s="36"/>
      <c r="SVJ21" s="36"/>
      <c r="SVK21" s="36"/>
      <c r="SVL21" s="36"/>
      <c r="SVM21" s="36"/>
      <c r="SVN21" s="36"/>
      <c r="SVO21" s="36"/>
      <c r="SVP21" s="36"/>
      <c r="SVQ21" s="36"/>
      <c r="SVR21" s="36"/>
      <c r="SVS21" s="36"/>
      <c r="SVT21" s="36"/>
      <c r="SVU21" s="36"/>
      <c r="SVV21" s="36"/>
      <c r="SVW21" s="36"/>
      <c r="SVX21" s="36"/>
      <c r="SVY21" s="36"/>
      <c r="SVZ21" s="36"/>
      <c r="SWA21" s="36"/>
      <c r="SWB21" s="36"/>
      <c r="SWC21" s="36"/>
      <c r="SWD21" s="36"/>
      <c r="SWE21" s="36"/>
      <c r="SWF21" s="36"/>
      <c r="SWG21" s="36"/>
      <c r="SWH21" s="36"/>
      <c r="SWI21" s="36"/>
      <c r="SWJ21" s="36"/>
      <c r="SWK21" s="36"/>
      <c r="SWL21" s="36"/>
      <c r="SWM21" s="36"/>
      <c r="SWN21" s="36"/>
      <c r="SWO21" s="36"/>
      <c r="SWP21" s="36"/>
      <c r="SWQ21" s="36"/>
      <c r="SWR21" s="36"/>
      <c r="SWS21" s="36"/>
      <c r="SWT21" s="36"/>
      <c r="SWU21" s="36"/>
      <c r="SWV21" s="36"/>
      <c r="SWW21" s="36"/>
      <c r="SWX21" s="36"/>
      <c r="SWY21" s="36"/>
      <c r="SWZ21" s="36"/>
      <c r="SXA21" s="36"/>
      <c r="SXB21" s="36"/>
      <c r="SXC21" s="36"/>
      <c r="SXD21" s="36"/>
      <c r="SXE21" s="36"/>
      <c r="SXF21" s="36"/>
      <c r="SXG21" s="36"/>
      <c r="SXH21" s="36"/>
      <c r="SXI21" s="36"/>
      <c r="SXJ21" s="36"/>
      <c r="SXK21" s="36"/>
      <c r="SXL21" s="36"/>
      <c r="SXM21" s="36"/>
      <c r="SXN21" s="36"/>
      <c r="SXO21" s="36"/>
      <c r="SXP21" s="36"/>
      <c r="SXQ21" s="36"/>
      <c r="SXR21" s="36"/>
      <c r="SXS21" s="36"/>
      <c r="SXT21" s="36"/>
      <c r="SXU21" s="36"/>
      <c r="SXV21" s="36"/>
      <c r="SXW21" s="36"/>
      <c r="SXX21" s="36"/>
      <c r="SXY21" s="36"/>
      <c r="SXZ21" s="36"/>
      <c r="SYA21" s="36"/>
      <c r="SYB21" s="36"/>
      <c r="SYC21" s="36"/>
      <c r="SYD21" s="36"/>
      <c r="SYE21" s="36"/>
      <c r="SYF21" s="36"/>
      <c r="SYG21" s="36"/>
      <c r="SYH21" s="36"/>
      <c r="SYI21" s="36"/>
      <c r="SYJ21" s="36"/>
      <c r="SYK21" s="36"/>
      <c r="SYL21" s="36"/>
      <c r="SYM21" s="36"/>
      <c r="SYN21" s="36"/>
      <c r="SYO21" s="36"/>
      <c r="SYP21" s="36"/>
      <c r="SYQ21" s="36"/>
      <c r="SYR21" s="36"/>
      <c r="SYS21" s="36"/>
      <c r="SYT21" s="36"/>
      <c r="SYU21" s="36"/>
      <c r="SYV21" s="36"/>
      <c r="SYW21" s="36"/>
      <c r="SYX21" s="36"/>
      <c r="SYY21" s="36"/>
      <c r="SYZ21" s="36"/>
      <c r="SZA21" s="36"/>
      <c r="SZB21" s="36"/>
      <c r="SZC21" s="36"/>
      <c r="SZD21" s="36"/>
      <c r="SZE21" s="36"/>
      <c r="SZF21" s="36"/>
      <c r="SZG21" s="36"/>
      <c r="SZH21" s="36"/>
      <c r="SZI21" s="36"/>
      <c r="SZJ21" s="36"/>
      <c r="SZK21" s="36"/>
      <c r="SZL21" s="36"/>
      <c r="SZM21" s="36"/>
      <c r="SZN21" s="36"/>
      <c r="SZO21" s="36"/>
      <c r="SZP21" s="36"/>
      <c r="SZQ21" s="36"/>
      <c r="SZR21" s="36"/>
      <c r="SZS21" s="36"/>
      <c r="SZT21" s="36"/>
      <c r="SZU21" s="36"/>
      <c r="SZV21" s="36"/>
      <c r="SZW21" s="36"/>
      <c r="SZX21" s="36"/>
      <c r="SZY21" s="36"/>
      <c r="SZZ21" s="36"/>
      <c r="TAA21" s="36"/>
      <c r="TAB21" s="36"/>
      <c r="TAC21" s="36"/>
      <c r="TAD21" s="36"/>
      <c r="TAE21" s="36"/>
      <c r="TAF21" s="36"/>
      <c r="TAG21" s="36"/>
      <c r="TAH21" s="36"/>
      <c r="TAI21" s="36"/>
      <c r="TAJ21" s="36"/>
      <c r="TAK21" s="36"/>
      <c r="TAL21" s="36"/>
      <c r="TAM21" s="36"/>
      <c r="TAN21" s="36"/>
      <c r="TAO21" s="36"/>
      <c r="TAP21" s="36"/>
      <c r="TAQ21" s="36"/>
      <c r="TAR21" s="36"/>
      <c r="TAS21" s="36"/>
      <c r="TAT21" s="36"/>
      <c r="TAU21" s="36"/>
      <c r="TAV21" s="36"/>
      <c r="TAW21" s="36"/>
      <c r="TAX21" s="36"/>
      <c r="TAY21" s="36"/>
      <c r="TAZ21" s="36"/>
      <c r="TBA21" s="36"/>
      <c r="TBB21" s="36"/>
      <c r="TBC21" s="36"/>
      <c r="TBD21" s="36"/>
      <c r="TBE21" s="36"/>
      <c r="TBF21" s="36"/>
      <c r="TBG21" s="36"/>
      <c r="TBH21" s="36"/>
      <c r="TBI21" s="36"/>
      <c r="TBJ21" s="36"/>
      <c r="TBK21" s="36"/>
      <c r="TBL21" s="36"/>
      <c r="TBM21" s="36"/>
      <c r="TBN21" s="36"/>
      <c r="TBO21" s="36"/>
      <c r="TBP21" s="36"/>
      <c r="TBQ21" s="36"/>
      <c r="TBR21" s="36"/>
      <c r="TBS21" s="36"/>
      <c r="TBT21" s="36"/>
      <c r="TBU21" s="36"/>
      <c r="TBV21" s="36"/>
      <c r="TBW21" s="36"/>
      <c r="TBX21" s="36"/>
      <c r="TBY21" s="36"/>
      <c r="TBZ21" s="36"/>
      <c r="TCA21" s="36"/>
      <c r="TCB21" s="36"/>
      <c r="TCC21" s="36"/>
      <c r="TCD21" s="36"/>
      <c r="TCE21" s="36"/>
      <c r="TCF21" s="36"/>
      <c r="TCG21" s="36"/>
      <c r="TCH21" s="36"/>
      <c r="TCI21" s="36"/>
      <c r="TCJ21" s="36"/>
      <c r="TCK21" s="36"/>
      <c r="TCL21" s="36"/>
      <c r="TCM21" s="36"/>
      <c r="TCN21" s="36"/>
      <c r="TCO21" s="36"/>
      <c r="TCP21" s="36"/>
      <c r="TCQ21" s="36"/>
      <c r="TCR21" s="36"/>
      <c r="TCS21" s="36"/>
      <c r="TCT21" s="36"/>
      <c r="TCU21" s="36"/>
      <c r="TCV21" s="36"/>
      <c r="TCW21" s="36"/>
      <c r="TCX21" s="36"/>
      <c r="TCY21" s="36"/>
      <c r="TCZ21" s="36"/>
      <c r="TDA21" s="36"/>
      <c r="TDB21" s="36"/>
      <c r="TDC21" s="36"/>
      <c r="TDD21" s="36"/>
      <c r="TDE21" s="36"/>
      <c r="TDF21" s="36"/>
      <c r="TDG21" s="36"/>
      <c r="TDH21" s="36"/>
      <c r="TDI21" s="36"/>
      <c r="TDJ21" s="36"/>
      <c r="TDK21" s="36"/>
      <c r="TDL21" s="36"/>
      <c r="TDM21" s="36"/>
      <c r="TDN21" s="36"/>
      <c r="TDO21" s="36"/>
      <c r="TDP21" s="36"/>
      <c r="TDQ21" s="36"/>
      <c r="TDR21" s="36"/>
      <c r="TDS21" s="36"/>
      <c r="TDT21" s="36"/>
      <c r="TDU21" s="36"/>
      <c r="TDV21" s="36"/>
      <c r="TDW21" s="36"/>
      <c r="TDX21" s="36"/>
      <c r="TDY21" s="36"/>
      <c r="TDZ21" s="36"/>
      <c r="TEA21" s="36"/>
      <c r="TEB21" s="36"/>
      <c r="TEC21" s="36"/>
      <c r="TED21" s="36"/>
      <c r="TEE21" s="36"/>
      <c r="TEF21" s="36"/>
      <c r="TEG21" s="36"/>
      <c r="TEH21" s="36"/>
      <c r="TEI21" s="36"/>
      <c r="TEJ21" s="36"/>
      <c r="TEK21" s="36"/>
      <c r="TEL21" s="36"/>
      <c r="TEM21" s="36"/>
      <c r="TEN21" s="36"/>
      <c r="TEO21" s="36"/>
      <c r="TEP21" s="36"/>
      <c r="TEQ21" s="36"/>
      <c r="TER21" s="36"/>
      <c r="TES21" s="36"/>
      <c r="TET21" s="36"/>
      <c r="TEU21" s="36"/>
      <c r="TEV21" s="36"/>
      <c r="TEW21" s="36"/>
      <c r="TEX21" s="36"/>
      <c r="TEY21" s="36"/>
      <c r="TEZ21" s="36"/>
      <c r="TFA21" s="36"/>
      <c r="TFB21" s="36"/>
      <c r="TFC21" s="36"/>
      <c r="TFD21" s="36"/>
      <c r="TFE21" s="36"/>
      <c r="TFF21" s="36"/>
      <c r="TFG21" s="36"/>
      <c r="TFH21" s="36"/>
      <c r="TFI21" s="36"/>
      <c r="TFJ21" s="36"/>
      <c r="TFK21" s="36"/>
      <c r="TFL21" s="36"/>
      <c r="TFM21" s="36"/>
      <c r="TFN21" s="36"/>
      <c r="TFO21" s="36"/>
      <c r="TFP21" s="36"/>
      <c r="TFQ21" s="36"/>
      <c r="TFR21" s="36"/>
      <c r="TFS21" s="36"/>
      <c r="TFT21" s="36"/>
      <c r="TFU21" s="36"/>
      <c r="TFV21" s="36"/>
      <c r="TFW21" s="36"/>
      <c r="TFX21" s="36"/>
      <c r="TFY21" s="36"/>
      <c r="TFZ21" s="36"/>
      <c r="TGA21" s="36"/>
      <c r="TGB21" s="36"/>
      <c r="TGC21" s="36"/>
      <c r="TGD21" s="36"/>
      <c r="TGE21" s="36"/>
      <c r="TGF21" s="36"/>
      <c r="TGG21" s="36"/>
      <c r="TGH21" s="36"/>
      <c r="TGI21" s="36"/>
      <c r="TGJ21" s="36"/>
      <c r="TGK21" s="36"/>
      <c r="TGL21" s="36"/>
      <c r="TGM21" s="36"/>
      <c r="TGN21" s="36"/>
      <c r="TGO21" s="36"/>
      <c r="TGP21" s="36"/>
      <c r="TGQ21" s="36"/>
      <c r="TGR21" s="36"/>
      <c r="TGS21" s="36"/>
      <c r="TGT21" s="36"/>
      <c r="TGU21" s="36"/>
      <c r="TGV21" s="36"/>
      <c r="TGW21" s="36"/>
      <c r="TGX21" s="36"/>
      <c r="TGY21" s="36"/>
      <c r="TGZ21" s="36"/>
      <c r="THA21" s="36"/>
      <c r="THB21" s="36"/>
      <c r="THC21" s="36"/>
      <c r="THD21" s="36"/>
      <c r="THE21" s="36"/>
      <c r="THF21" s="36"/>
      <c r="THG21" s="36"/>
      <c r="THH21" s="36"/>
      <c r="THI21" s="36"/>
      <c r="THJ21" s="36"/>
      <c r="THK21" s="36"/>
      <c r="THL21" s="36"/>
      <c r="THM21" s="36"/>
      <c r="THN21" s="36"/>
      <c r="THO21" s="36"/>
      <c r="THP21" s="36"/>
      <c r="THQ21" s="36"/>
      <c r="THR21" s="36"/>
      <c r="THS21" s="36"/>
      <c r="THT21" s="36"/>
      <c r="THU21" s="36"/>
      <c r="THV21" s="36"/>
      <c r="THW21" s="36"/>
      <c r="THX21" s="36"/>
      <c r="THY21" s="36"/>
      <c r="THZ21" s="36"/>
      <c r="TIA21" s="36"/>
      <c r="TIB21" s="36"/>
      <c r="TIC21" s="36"/>
      <c r="TID21" s="36"/>
      <c r="TIE21" s="36"/>
      <c r="TIF21" s="36"/>
      <c r="TIG21" s="36"/>
      <c r="TIH21" s="36"/>
      <c r="TII21" s="36"/>
      <c r="TIJ21" s="36"/>
      <c r="TIK21" s="36"/>
      <c r="TIL21" s="36"/>
      <c r="TIM21" s="36"/>
      <c r="TIN21" s="36"/>
      <c r="TIO21" s="36"/>
      <c r="TIP21" s="36"/>
      <c r="TIQ21" s="36"/>
      <c r="TIR21" s="36"/>
      <c r="TIS21" s="36"/>
      <c r="TIT21" s="36"/>
      <c r="TIU21" s="36"/>
      <c r="TIV21" s="36"/>
      <c r="TIW21" s="36"/>
      <c r="TIX21" s="36"/>
      <c r="TIY21" s="36"/>
      <c r="TIZ21" s="36"/>
      <c r="TJA21" s="36"/>
      <c r="TJB21" s="36"/>
      <c r="TJC21" s="36"/>
      <c r="TJD21" s="36"/>
      <c r="TJE21" s="36"/>
      <c r="TJF21" s="36"/>
      <c r="TJG21" s="36"/>
      <c r="TJH21" s="36"/>
      <c r="TJI21" s="36"/>
      <c r="TJJ21" s="36"/>
      <c r="TJK21" s="36"/>
      <c r="TJL21" s="36"/>
      <c r="TJM21" s="36"/>
      <c r="TJN21" s="36"/>
      <c r="TJO21" s="36"/>
      <c r="TJP21" s="36"/>
      <c r="TJQ21" s="36"/>
      <c r="TJR21" s="36"/>
      <c r="TJS21" s="36"/>
      <c r="TJT21" s="36"/>
      <c r="TJU21" s="36"/>
      <c r="TJV21" s="36"/>
      <c r="TJW21" s="36"/>
      <c r="TJX21" s="36"/>
      <c r="TJY21" s="36"/>
      <c r="TJZ21" s="36"/>
    </row>
    <row r="22" spans="1:13806" s="17" customFormat="1" ht="14.25" customHeight="1">
      <c r="A22" s="36"/>
      <c r="B22" s="36"/>
      <c r="C22" s="1068"/>
      <c r="D22" s="1071"/>
      <c r="E22" s="1071"/>
      <c r="F22" s="1071"/>
      <c r="G22" s="1071"/>
      <c r="H22" s="1071"/>
      <c r="I22" s="1071"/>
      <c r="J22" s="1071"/>
      <c r="K22" s="1071"/>
      <c r="L22" s="1071"/>
      <c r="M22" s="1071"/>
      <c r="N22" s="1071"/>
      <c r="O22" s="915"/>
      <c r="P22" s="915"/>
      <c r="Q22" s="36"/>
      <c r="R22" s="36"/>
      <c r="S22" s="36"/>
      <c r="T22" s="36"/>
      <c r="U22" s="36"/>
      <c r="V22" s="36"/>
      <c r="W22" s="36"/>
      <c r="X22" s="36"/>
      <c r="Y22" s="36"/>
      <c r="Z22" s="36"/>
      <c r="AA22" s="36"/>
      <c r="AB22" s="36"/>
      <c r="AC22" s="16"/>
      <c r="AD22" s="16"/>
      <c r="AE22" s="16"/>
      <c r="AF22" s="36"/>
      <c r="AG22" s="36"/>
      <c r="AH22" s="36"/>
      <c r="AI22" s="36"/>
      <c r="AJ22" s="36"/>
      <c r="AK22" s="36"/>
      <c r="AL22" s="36"/>
      <c r="AM22" s="3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20"/>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c r="DL22" s="36"/>
      <c r="DM22" s="36"/>
      <c r="DN22" s="36"/>
      <c r="DO22" s="36"/>
      <c r="DP22" s="36"/>
      <c r="DQ22" s="36"/>
      <c r="DR22" s="36"/>
      <c r="DS22" s="36"/>
      <c r="DT22" s="36"/>
      <c r="DU22" s="36"/>
      <c r="DV22" s="36"/>
      <c r="DW22" s="36"/>
      <c r="DX22" s="36"/>
      <c r="DY22" s="36"/>
      <c r="DZ22" s="36"/>
      <c r="EA22" s="36"/>
      <c r="EB22" s="36"/>
      <c r="EC22" s="36"/>
      <c r="ED22" s="36"/>
      <c r="EE22" s="36"/>
      <c r="EF22" s="36"/>
      <c r="EG22" s="36"/>
      <c r="EH22" s="36"/>
      <c r="EI22" s="36"/>
      <c r="EJ22" s="36"/>
      <c r="EK22" s="36"/>
      <c r="EL22" s="36"/>
      <c r="EM22" s="36"/>
      <c r="EN22" s="36"/>
      <c r="EO22" s="36"/>
      <c r="EP22" s="36"/>
      <c r="EQ22" s="36"/>
      <c r="ER22" s="36"/>
      <c r="ES22" s="36"/>
      <c r="ET22" s="36"/>
      <c r="EU22" s="36"/>
      <c r="EV22" s="36"/>
      <c r="EW22" s="36"/>
      <c r="EX22" s="36"/>
      <c r="EY22" s="36"/>
      <c r="EZ22" s="36"/>
      <c r="FA22" s="36"/>
      <c r="FB22" s="36"/>
      <c r="FC22" s="36"/>
      <c r="FD22" s="36"/>
      <c r="FE22" s="36"/>
      <c r="FF22" s="36"/>
      <c r="FG22" s="36"/>
      <c r="FH22" s="36"/>
      <c r="FI22" s="36"/>
      <c r="FJ22" s="36"/>
      <c r="FK22" s="36"/>
      <c r="FL22" s="36"/>
      <c r="FM22" s="36"/>
      <c r="FN22" s="36"/>
      <c r="FO22" s="36"/>
      <c r="FP22" s="36"/>
      <c r="FQ22" s="36"/>
      <c r="FR22" s="36"/>
      <c r="FS22" s="36"/>
      <c r="FT22" s="36"/>
      <c r="FU22" s="36"/>
      <c r="FV22" s="36"/>
      <c r="FW22" s="36"/>
      <c r="FX22" s="36"/>
      <c r="FY22" s="36"/>
      <c r="FZ22" s="36"/>
      <c r="GA22" s="36"/>
      <c r="GB22" s="36"/>
      <c r="GC22" s="36"/>
      <c r="GD22" s="36"/>
      <c r="GE22" s="36"/>
      <c r="GF22" s="36"/>
      <c r="GG22" s="36"/>
      <c r="GH22" s="36"/>
      <c r="GI22" s="36"/>
      <c r="GJ22" s="36"/>
      <c r="GK22" s="36"/>
      <c r="GL22" s="36"/>
      <c r="GM22" s="36"/>
      <c r="GN22" s="36"/>
      <c r="GO22" s="36"/>
      <c r="GP22" s="36"/>
      <c r="GQ22" s="36"/>
      <c r="GR22" s="36"/>
      <c r="GS22" s="36"/>
      <c r="GT22" s="36"/>
      <c r="GU22" s="36"/>
      <c r="GV22" s="36"/>
      <c r="GW22" s="36"/>
      <c r="GX22" s="36"/>
      <c r="GY22" s="36"/>
      <c r="GZ22" s="36"/>
      <c r="HA22" s="36"/>
      <c r="HB22" s="36"/>
      <c r="HC22" s="36"/>
      <c r="HD22" s="36"/>
      <c r="HE22" s="36"/>
      <c r="HF22" s="36"/>
      <c r="HG22" s="36"/>
      <c r="HH22" s="36"/>
      <c r="HI22" s="36"/>
      <c r="HJ22" s="36"/>
      <c r="HK22" s="36"/>
      <c r="HL22" s="36"/>
      <c r="HM22" s="36"/>
      <c r="HN22" s="36"/>
      <c r="HO22" s="36"/>
      <c r="HP22" s="36"/>
      <c r="HQ22" s="36"/>
      <c r="HR22" s="36"/>
      <c r="HS22" s="36"/>
      <c r="HT22" s="36"/>
      <c r="HU22" s="36"/>
      <c r="HV22" s="36"/>
      <c r="HW22" s="36"/>
      <c r="HX22" s="36"/>
      <c r="HY22" s="36"/>
      <c r="HZ22" s="36"/>
      <c r="IA22" s="36"/>
      <c r="IB22" s="36"/>
      <c r="IC22" s="36"/>
      <c r="ID22" s="36"/>
      <c r="IE22" s="36"/>
      <c r="IF22" s="36"/>
      <c r="IG22" s="36"/>
      <c r="IH22" s="36"/>
      <c r="II22" s="36"/>
      <c r="IJ22" s="36"/>
      <c r="IK22" s="36"/>
      <c r="IL22" s="36"/>
      <c r="IM22" s="36"/>
      <c r="IN22" s="36"/>
      <c r="IO22" s="36"/>
      <c r="IP22" s="36"/>
      <c r="IQ22" s="36"/>
      <c r="IR22" s="36"/>
      <c r="IS22" s="36"/>
      <c r="IT22" s="36"/>
      <c r="IU22" s="36"/>
      <c r="IV22" s="36"/>
      <c r="IW22" s="36"/>
      <c r="IX22" s="36"/>
      <c r="IY22" s="36"/>
      <c r="IZ22" s="36"/>
      <c r="JA22" s="36"/>
      <c r="JB22" s="36"/>
      <c r="JC22" s="36"/>
      <c r="JD22" s="36"/>
      <c r="JE22" s="36"/>
      <c r="JF22" s="36"/>
      <c r="JG22" s="36"/>
      <c r="JH22" s="36"/>
      <c r="JI22" s="36"/>
      <c r="JJ22" s="36"/>
      <c r="JK22" s="36"/>
      <c r="JL22" s="36"/>
      <c r="JM22" s="36"/>
      <c r="JN22" s="36"/>
      <c r="JO22" s="36"/>
      <c r="JP22" s="36"/>
      <c r="JQ22" s="36"/>
      <c r="JR22" s="36"/>
      <c r="JS22" s="36"/>
      <c r="JT22" s="36"/>
      <c r="JU22" s="36"/>
      <c r="JV22" s="36"/>
      <c r="JW22" s="36"/>
      <c r="JX22" s="36"/>
      <c r="JY22" s="36"/>
      <c r="JZ22" s="36"/>
      <c r="KA22" s="36"/>
      <c r="KB22" s="36"/>
      <c r="KC22" s="36"/>
      <c r="KD22" s="36"/>
      <c r="KE22" s="36"/>
      <c r="KF22" s="36"/>
      <c r="KG22" s="36"/>
      <c r="KH22" s="36"/>
      <c r="KI22" s="36"/>
      <c r="KJ22" s="36"/>
      <c r="KK22" s="36"/>
      <c r="KL22" s="36"/>
      <c r="KM22" s="36"/>
      <c r="KN22" s="36"/>
      <c r="KO22" s="36"/>
      <c r="KP22" s="36"/>
      <c r="KQ22" s="36"/>
      <c r="KR22" s="36"/>
      <c r="KS22" s="36"/>
      <c r="KT22" s="36"/>
      <c r="KU22" s="36"/>
      <c r="KV22" s="36"/>
      <c r="KW22" s="36"/>
      <c r="KX22" s="36"/>
      <c r="KY22" s="36"/>
      <c r="KZ22" s="36"/>
      <c r="LA22" s="36"/>
      <c r="LB22" s="36"/>
      <c r="LC22" s="36"/>
      <c r="LD22" s="36"/>
      <c r="LE22" s="36"/>
      <c r="LF22" s="36"/>
      <c r="LG22" s="36"/>
      <c r="LH22" s="36"/>
      <c r="LI22" s="36"/>
      <c r="LJ22" s="36"/>
      <c r="LK22" s="36"/>
      <c r="LL22" s="36"/>
      <c r="LM22" s="36"/>
      <c r="LN22" s="36"/>
      <c r="LO22" s="36"/>
      <c r="LP22" s="36"/>
      <c r="LQ22" s="36"/>
      <c r="LR22" s="36"/>
      <c r="LS22" s="36"/>
      <c r="LT22" s="36"/>
      <c r="LU22" s="36"/>
      <c r="LV22" s="36"/>
      <c r="LW22" s="36"/>
      <c r="LX22" s="36"/>
      <c r="LY22" s="36"/>
      <c r="LZ22" s="36"/>
      <c r="MA22" s="36"/>
      <c r="MB22" s="36"/>
      <c r="MC22" s="36"/>
      <c r="MD22" s="36"/>
      <c r="ME22" s="36"/>
      <c r="MF22" s="36"/>
      <c r="MG22" s="36"/>
      <c r="MH22" s="36"/>
      <c r="MI22" s="36"/>
      <c r="MJ22" s="36"/>
      <c r="MK22" s="36"/>
      <c r="ML22" s="36"/>
      <c r="MM22" s="36"/>
      <c r="MN22" s="36"/>
      <c r="MO22" s="36"/>
      <c r="MP22" s="36"/>
      <c r="MQ22" s="36"/>
      <c r="MR22" s="36"/>
      <c r="MS22" s="36"/>
      <c r="MT22" s="36"/>
      <c r="MU22" s="36"/>
      <c r="MV22" s="36"/>
      <c r="MW22" s="36"/>
      <c r="MX22" s="36"/>
      <c r="MY22" s="36"/>
      <c r="MZ22" s="36"/>
      <c r="NA22" s="36"/>
      <c r="NB22" s="36"/>
      <c r="NC22" s="36"/>
      <c r="ND22" s="36"/>
      <c r="NE22" s="36"/>
      <c r="NF22" s="36"/>
      <c r="NG22" s="36"/>
      <c r="NH22" s="36"/>
      <c r="NI22" s="36"/>
      <c r="NJ22" s="36"/>
      <c r="NK22" s="36"/>
      <c r="NL22" s="36"/>
      <c r="NM22" s="36"/>
      <c r="NN22" s="36"/>
      <c r="NO22" s="36"/>
      <c r="NP22" s="36"/>
      <c r="NQ22" s="36"/>
      <c r="NR22" s="36"/>
      <c r="NS22" s="36"/>
      <c r="NT22" s="36"/>
      <c r="NU22" s="36"/>
      <c r="NV22" s="36"/>
      <c r="NW22" s="36"/>
      <c r="NX22" s="36"/>
      <c r="NY22" s="36"/>
      <c r="NZ22" s="36"/>
      <c r="OA22" s="36"/>
      <c r="OB22" s="36"/>
      <c r="OC22" s="36"/>
      <c r="OD22" s="36"/>
      <c r="OE22" s="36"/>
      <c r="OF22" s="36"/>
      <c r="OG22" s="36"/>
      <c r="OH22" s="36"/>
      <c r="OI22" s="36"/>
      <c r="OJ22" s="36"/>
      <c r="OK22" s="36"/>
      <c r="OL22" s="36"/>
      <c r="OM22" s="36"/>
      <c r="ON22" s="36"/>
      <c r="OO22" s="36"/>
      <c r="OP22" s="36"/>
      <c r="OQ22" s="36"/>
      <c r="OR22" s="36"/>
      <c r="OS22" s="36"/>
      <c r="OT22" s="36"/>
      <c r="OU22" s="36"/>
      <c r="OV22" s="36"/>
      <c r="OW22" s="36"/>
      <c r="OX22" s="36"/>
      <c r="OY22" s="36"/>
      <c r="OZ22" s="36"/>
      <c r="PA22" s="36"/>
      <c r="PB22" s="36"/>
      <c r="PC22" s="36"/>
      <c r="PD22" s="36"/>
      <c r="PE22" s="36"/>
      <c r="PF22" s="36"/>
      <c r="PG22" s="36"/>
      <c r="PH22" s="36"/>
      <c r="PI22" s="36"/>
      <c r="PJ22" s="36"/>
      <c r="PK22" s="36"/>
      <c r="PL22" s="36"/>
      <c r="PM22" s="36"/>
      <c r="PN22" s="36"/>
      <c r="PO22" s="36"/>
      <c r="PP22" s="36"/>
      <c r="PQ22" s="36"/>
      <c r="PR22" s="36"/>
      <c r="PS22" s="36"/>
      <c r="PT22" s="36"/>
      <c r="PU22" s="36"/>
      <c r="PV22" s="36"/>
      <c r="PW22" s="36"/>
      <c r="PX22" s="36"/>
      <c r="PY22" s="36"/>
      <c r="PZ22" s="36"/>
      <c r="QA22" s="36"/>
      <c r="QB22" s="36"/>
      <c r="QC22" s="36"/>
      <c r="QD22" s="36"/>
      <c r="QE22" s="36"/>
      <c r="QF22" s="36"/>
      <c r="QG22" s="36"/>
      <c r="QH22" s="36"/>
      <c r="QI22" s="36"/>
      <c r="QJ22" s="36"/>
      <c r="QK22" s="36"/>
      <c r="QL22" s="36"/>
      <c r="QM22" s="36"/>
      <c r="QN22" s="36"/>
      <c r="QO22" s="36"/>
      <c r="QP22" s="36"/>
      <c r="QQ22" s="36"/>
      <c r="QR22" s="36"/>
      <c r="QS22" s="36"/>
      <c r="QT22" s="36"/>
      <c r="QU22" s="36"/>
      <c r="QV22" s="36"/>
      <c r="QW22" s="36"/>
      <c r="QX22" s="36"/>
      <c r="QY22" s="36"/>
      <c r="QZ22" s="36"/>
      <c r="RA22" s="36"/>
      <c r="RB22" s="36"/>
      <c r="RC22" s="36"/>
      <c r="RD22" s="36"/>
      <c r="RE22" s="36"/>
      <c r="RF22" s="36"/>
      <c r="RG22" s="36"/>
      <c r="RH22" s="36"/>
      <c r="RI22" s="36"/>
      <c r="RJ22" s="36"/>
      <c r="RK22" s="36"/>
      <c r="RL22" s="36"/>
      <c r="RM22" s="36"/>
      <c r="RN22" s="36"/>
      <c r="RO22" s="36"/>
      <c r="RP22" s="36"/>
      <c r="RQ22" s="36"/>
      <c r="RR22" s="36"/>
      <c r="RS22" s="36"/>
      <c r="RT22" s="36"/>
      <c r="RU22" s="36"/>
      <c r="RV22" s="36"/>
      <c r="RW22" s="36"/>
      <c r="RX22" s="36"/>
      <c r="RY22" s="36"/>
      <c r="RZ22" s="36"/>
      <c r="SA22" s="36"/>
      <c r="SB22" s="36"/>
      <c r="SC22" s="36"/>
      <c r="SD22" s="36"/>
      <c r="SE22" s="36"/>
      <c r="SF22" s="36"/>
      <c r="SG22" s="36"/>
      <c r="SH22" s="36"/>
      <c r="SI22" s="36"/>
      <c r="SJ22" s="36"/>
      <c r="SK22" s="36"/>
      <c r="SL22" s="36"/>
      <c r="SM22" s="36"/>
      <c r="SN22" s="36"/>
      <c r="SO22" s="36"/>
      <c r="SP22" s="36"/>
      <c r="SQ22" s="36"/>
      <c r="SR22" s="36"/>
      <c r="SS22" s="36"/>
      <c r="ST22" s="36"/>
      <c r="SU22" s="36"/>
      <c r="SV22" s="36"/>
      <c r="SW22" s="36"/>
      <c r="SX22" s="36"/>
      <c r="SY22" s="36"/>
      <c r="SZ22" s="36"/>
      <c r="TA22" s="36"/>
      <c r="TB22" s="36"/>
      <c r="TC22" s="36"/>
      <c r="TD22" s="36"/>
      <c r="TE22" s="36"/>
      <c r="TF22" s="36"/>
      <c r="TG22" s="36"/>
      <c r="TH22" s="36"/>
      <c r="TI22" s="36"/>
      <c r="TJ22" s="36"/>
      <c r="TK22" s="36"/>
      <c r="TL22" s="36"/>
      <c r="TM22" s="36"/>
      <c r="TN22" s="36"/>
      <c r="TO22" s="36"/>
      <c r="TP22" s="36"/>
      <c r="TQ22" s="36"/>
      <c r="TR22" s="36"/>
      <c r="TS22" s="36"/>
      <c r="TT22" s="36"/>
      <c r="TU22" s="36"/>
      <c r="TV22" s="36"/>
      <c r="TW22" s="36"/>
      <c r="TX22" s="36"/>
      <c r="TY22" s="36"/>
      <c r="TZ22" s="36"/>
      <c r="UA22" s="36"/>
      <c r="UB22" s="36"/>
      <c r="UC22" s="36"/>
      <c r="UD22" s="36"/>
      <c r="UE22" s="36"/>
      <c r="UF22" s="36"/>
      <c r="UG22" s="36"/>
      <c r="UH22" s="36"/>
      <c r="UI22" s="36"/>
      <c r="UJ22" s="36"/>
      <c r="UK22" s="36"/>
      <c r="UL22" s="36"/>
      <c r="UM22" s="36"/>
      <c r="UN22" s="36"/>
      <c r="UO22" s="36"/>
      <c r="UP22" s="36"/>
      <c r="UQ22" s="36"/>
      <c r="UR22" s="36"/>
      <c r="US22" s="36"/>
      <c r="UT22" s="36"/>
      <c r="UU22" s="36"/>
      <c r="UV22" s="36"/>
      <c r="UW22" s="36"/>
      <c r="UX22" s="36"/>
      <c r="UY22" s="36"/>
      <c r="UZ22" s="36"/>
      <c r="VA22" s="36"/>
      <c r="VB22" s="36"/>
      <c r="VC22" s="36"/>
      <c r="VD22" s="36"/>
      <c r="VE22" s="36"/>
      <c r="VF22" s="36"/>
      <c r="VG22" s="36"/>
      <c r="VH22" s="36"/>
      <c r="VI22" s="36"/>
      <c r="VJ22" s="36"/>
      <c r="VK22" s="36"/>
      <c r="VL22" s="36"/>
      <c r="VM22" s="36"/>
      <c r="VN22" s="36"/>
      <c r="VO22" s="36"/>
      <c r="VP22" s="36"/>
      <c r="VQ22" s="36"/>
      <c r="VR22" s="36"/>
      <c r="VS22" s="36"/>
      <c r="VT22" s="36"/>
      <c r="VU22" s="36"/>
      <c r="VV22" s="36"/>
      <c r="VW22" s="36"/>
      <c r="VX22" s="36"/>
      <c r="VY22" s="36"/>
      <c r="VZ22" s="36"/>
      <c r="WA22" s="36"/>
      <c r="WB22" s="36"/>
      <c r="WC22" s="36"/>
      <c r="WD22" s="36"/>
      <c r="WE22" s="36"/>
      <c r="WF22" s="36"/>
      <c r="WG22" s="36"/>
      <c r="WH22" s="36"/>
      <c r="WI22" s="36"/>
      <c r="WJ22" s="36"/>
      <c r="WK22" s="36"/>
      <c r="WL22" s="36"/>
      <c r="WM22" s="36"/>
      <c r="WN22" s="36"/>
      <c r="WO22" s="36"/>
      <c r="WP22" s="36"/>
      <c r="WQ22" s="36"/>
      <c r="WR22" s="36"/>
      <c r="WS22" s="36"/>
      <c r="WT22" s="36"/>
      <c r="WU22" s="36"/>
      <c r="WV22" s="36"/>
      <c r="WW22" s="36"/>
      <c r="WX22" s="36"/>
      <c r="WY22" s="36"/>
      <c r="WZ22" s="36"/>
      <c r="XA22" s="36"/>
      <c r="XB22" s="36"/>
      <c r="XC22" s="36"/>
      <c r="XD22" s="36"/>
      <c r="XE22" s="36"/>
      <c r="XF22" s="36"/>
      <c r="XG22" s="36"/>
      <c r="XH22" s="36"/>
      <c r="XI22" s="36"/>
      <c r="XJ22" s="36"/>
      <c r="XK22" s="36"/>
      <c r="XL22" s="36"/>
      <c r="XM22" s="36"/>
      <c r="XN22" s="36"/>
      <c r="XO22" s="36"/>
      <c r="XP22" s="36"/>
      <c r="XQ22" s="36"/>
      <c r="XR22" s="36"/>
      <c r="XS22" s="36"/>
      <c r="XT22" s="36"/>
      <c r="XU22" s="36"/>
      <c r="XV22" s="36"/>
      <c r="XW22" s="36"/>
      <c r="XX22" s="36"/>
      <c r="XY22" s="36"/>
      <c r="XZ22" s="36"/>
      <c r="YA22" s="36"/>
      <c r="YB22" s="36"/>
      <c r="YC22" s="36"/>
      <c r="YD22" s="36"/>
      <c r="YE22" s="36"/>
      <c r="YF22" s="36"/>
      <c r="YG22" s="36"/>
      <c r="YH22" s="36"/>
      <c r="YI22" s="36"/>
      <c r="YJ22" s="36"/>
      <c r="YK22" s="36"/>
      <c r="YL22" s="36"/>
      <c r="YM22" s="36"/>
      <c r="YN22" s="36"/>
      <c r="YO22" s="36"/>
      <c r="YP22" s="36"/>
      <c r="YQ22" s="36"/>
      <c r="YR22" s="36"/>
      <c r="YS22" s="36"/>
      <c r="YT22" s="36"/>
      <c r="YU22" s="36"/>
      <c r="YV22" s="36"/>
      <c r="YW22" s="36"/>
      <c r="YX22" s="36"/>
      <c r="YY22" s="36"/>
      <c r="YZ22" s="36"/>
      <c r="ZA22" s="36"/>
      <c r="ZB22" s="36"/>
      <c r="ZC22" s="36"/>
      <c r="ZD22" s="36"/>
      <c r="ZE22" s="36"/>
      <c r="ZF22" s="36"/>
      <c r="ZG22" s="36"/>
      <c r="ZH22" s="36"/>
      <c r="ZI22" s="36"/>
      <c r="ZJ22" s="36"/>
      <c r="ZK22" s="36"/>
      <c r="ZL22" s="36"/>
      <c r="ZM22" s="36"/>
      <c r="ZN22" s="36"/>
      <c r="ZO22" s="36"/>
      <c r="ZP22" s="36"/>
      <c r="ZQ22" s="36"/>
      <c r="ZR22" s="36"/>
      <c r="ZS22" s="36"/>
      <c r="ZT22" s="36"/>
      <c r="ZU22" s="36"/>
      <c r="ZV22" s="36"/>
      <c r="ZW22" s="36"/>
      <c r="ZX22" s="36"/>
      <c r="ZY22" s="36"/>
      <c r="ZZ22" s="36"/>
      <c r="AAA22" s="36"/>
      <c r="AAB22" s="36"/>
      <c r="AAC22" s="36"/>
      <c r="AAD22" s="36"/>
      <c r="AAE22" s="36"/>
      <c r="AAF22" s="36"/>
      <c r="AAG22" s="36"/>
      <c r="AAH22" s="36"/>
      <c r="AAI22" s="36"/>
      <c r="AAJ22" s="36"/>
      <c r="AAK22" s="36"/>
      <c r="AAL22" s="36"/>
      <c r="AAM22" s="36"/>
      <c r="AAN22" s="36"/>
      <c r="AAO22" s="36"/>
      <c r="AAP22" s="36"/>
      <c r="AAQ22" s="36"/>
      <c r="AAR22" s="36"/>
      <c r="AAS22" s="36"/>
      <c r="AAT22" s="36"/>
      <c r="AAU22" s="36"/>
      <c r="AAV22" s="36"/>
      <c r="AAW22" s="36"/>
      <c r="AAX22" s="36"/>
      <c r="AAY22" s="36"/>
      <c r="AAZ22" s="36"/>
      <c r="ABA22" s="36"/>
      <c r="ABB22" s="36"/>
      <c r="ABC22" s="36"/>
      <c r="ABD22" s="36"/>
      <c r="ABE22" s="36"/>
      <c r="ABF22" s="36"/>
      <c r="ABG22" s="36"/>
      <c r="ABH22" s="36"/>
      <c r="ABI22" s="36"/>
      <c r="ABJ22" s="36"/>
      <c r="ABK22" s="36"/>
      <c r="ABL22" s="36"/>
      <c r="ABM22" s="36"/>
      <c r="ABN22" s="36"/>
      <c r="ABO22" s="36"/>
      <c r="ABP22" s="36"/>
      <c r="ABQ22" s="36"/>
      <c r="ABR22" s="36"/>
      <c r="ABS22" s="36"/>
      <c r="ABT22" s="36"/>
      <c r="ABU22" s="36"/>
      <c r="ABV22" s="36"/>
      <c r="ABW22" s="36"/>
      <c r="ABX22" s="36"/>
      <c r="ABY22" s="36"/>
      <c r="ABZ22" s="36"/>
      <c r="ACA22" s="36"/>
      <c r="ACB22" s="36"/>
      <c r="ACC22" s="36"/>
      <c r="ACD22" s="36"/>
      <c r="ACE22" s="36"/>
      <c r="ACF22" s="36"/>
      <c r="ACG22" s="36"/>
      <c r="ACH22" s="36"/>
      <c r="ACI22" s="36"/>
      <c r="ACJ22" s="36"/>
      <c r="ACK22" s="36"/>
      <c r="ACL22" s="36"/>
      <c r="ACM22" s="36"/>
      <c r="ACN22" s="36"/>
      <c r="ACO22" s="36"/>
      <c r="ACP22" s="36"/>
      <c r="ACQ22" s="36"/>
      <c r="ACR22" s="36"/>
      <c r="ACS22" s="36"/>
      <c r="ACT22" s="36"/>
      <c r="ACU22" s="36"/>
      <c r="ACV22" s="36"/>
      <c r="ACW22" s="36"/>
      <c r="ACX22" s="36"/>
      <c r="ACY22" s="36"/>
      <c r="ACZ22" s="36"/>
      <c r="ADA22" s="36"/>
      <c r="ADB22" s="36"/>
      <c r="ADC22" s="36"/>
      <c r="ADD22" s="36"/>
      <c r="ADE22" s="36"/>
      <c r="ADF22" s="36"/>
      <c r="ADG22" s="36"/>
      <c r="ADH22" s="36"/>
      <c r="ADI22" s="36"/>
      <c r="ADJ22" s="36"/>
      <c r="ADK22" s="36"/>
      <c r="ADL22" s="36"/>
      <c r="ADM22" s="36"/>
      <c r="ADN22" s="36"/>
      <c r="ADO22" s="36"/>
      <c r="ADP22" s="36"/>
      <c r="ADQ22" s="36"/>
      <c r="ADR22" s="36"/>
      <c r="ADS22" s="36"/>
      <c r="ADT22" s="36"/>
      <c r="ADU22" s="36"/>
      <c r="ADV22" s="36"/>
      <c r="ADW22" s="36"/>
      <c r="ADX22" s="36"/>
      <c r="ADY22" s="36"/>
      <c r="ADZ22" s="36"/>
      <c r="AEA22" s="36"/>
      <c r="AEB22" s="36"/>
      <c r="AEC22" s="36"/>
      <c r="AED22" s="36"/>
      <c r="AEE22" s="36"/>
      <c r="AEF22" s="36"/>
      <c r="AEG22" s="36"/>
      <c r="AEH22" s="36"/>
      <c r="AEI22" s="36"/>
      <c r="AEJ22" s="36"/>
      <c r="AEK22" s="36"/>
      <c r="AEL22" s="36"/>
      <c r="AEM22" s="36"/>
      <c r="AEN22" s="36"/>
      <c r="AEO22" s="36"/>
      <c r="AEP22" s="36"/>
      <c r="AEQ22" s="36"/>
      <c r="AER22" s="36"/>
      <c r="AES22" s="36"/>
      <c r="AET22" s="36"/>
      <c r="AEU22" s="36"/>
      <c r="AEV22" s="36"/>
      <c r="AEW22" s="36"/>
      <c r="AEX22" s="36"/>
      <c r="AEY22" s="36"/>
      <c r="AEZ22" s="36"/>
      <c r="AFA22" s="36"/>
      <c r="AFB22" s="36"/>
      <c r="AFC22" s="36"/>
      <c r="AFD22" s="36"/>
      <c r="AFE22" s="36"/>
      <c r="AFF22" s="36"/>
      <c r="AFG22" s="36"/>
      <c r="AFH22" s="36"/>
      <c r="AFI22" s="36"/>
      <c r="AFJ22" s="36"/>
      <c r="AFK22" s="36"/>
      <c r="AFL22" s="36"/>
      <c r="AFM22" s="36"/>
      <c r="AFN22" s="36"/>
      <c r="AFO22" s="36"/>
      <c r="AFP22" s="36"/>
      <c r="AFQ22" s="36"/>
      <c r="AFR22" s="36"/>
      <c r="AFS22" s="36"/>
      <c r="AFT22" s="36"/>
      <c r="AFU22" s="36"/>
      <c r="AFV22" s="36"/>
      <c r="AFW22" s="36"/>
      <c r="AFX22" s="36"/>
      <c r="AFY22" s="36"/>
      <c r="AFZ22" s="36"/>
      <c r="AGA22" s="36"/>
      <c r="AGB22" s="36"/>
      <c r="AGC22" s="36"/>
      <c r="AGD22" s="36"/>
      <c r="AGE22" s="36"/>
      <c r="AGF22" s="36"/>
      <c r="AGG22" s="36"/>
      <c r="AGH22" s="36"/>
      <c r="AGI22" s="36"/>
      <c r="AGJ22" s="36"/>
      <c r="AGK22" s="36"/>
      <c r="AGL22" s="36"/>
      <c r="AGM22" s="36"/>
      <c r="AGN22" s="36"/>
      <c r="AGO22" s="36"/>
      <c r="AGP22" s="36"/>
      <c r="AGQ22" s="36"/>
      <c r="AGR22" s="36"/>
      <c r="AGS22" s="36"/>
      <c r="AGT22" s="36"/>
      <c r="AGU22" s="36"/>
      <c r="AGV22" s="36"/>
      <c r="AGW22" s="36"/>
      <c r="AGX22" s="36"/>
      <c r="AGY22" s="36"/>
      <c r="AGZ22" s="36"/>
      <c r="AHA22" s="36"/>
      <c r="AHB22" s="36"/>
      <c r="AHC22" s="36"/>
      <c r="AHD22" s="36"/>
      <c r="AHE22" s="36"/>
      <c r="AHF22" s="36"/>
      <c r="AHG22" s="36"/>
      <c r="AHH22" s="36"/>
      <c r="AHI22" s="36"/>
      <c r="AHJ22" s="36"/>
      <c r="AHK22" s="36"/>
      <c r="AHL22" s="36"/>
      <c r="AHM22" s="36"/>
      <c r="AHN22" s="36"/>
      <c r="AHO22" s="36"/>
      <c r="AHP22" s="36"/>
      <c r="AHQ22" s="36"/>
      <c r="AHR22" s="36"/>
      <c r="AHS22" s="36"/>
      <c r="AHT22" s="36"/>
      <c r="AHU22" s="36"/>
      <c r="AHV22" s="36"/>
      <c r="AHW22" s="36"/>
      <c r="AHX22" s="36"/>
      <c r="AHY22" s="36"/>
      <c r="AHZ22" s="36"/>
      <c r="AIA22" s="36"/>
      <c r="AIB22" s="36"/>
      <c r="AIC22" s="36"/>
      <c r="AID22" s="36"/>
      <c r="AIE22" s="36"/>
      <c r="AIF22" s="36"/>
      <c r="AIG22" s="36"/>
      <c r="AIH22" s="36"/>
      <c r="AII22" s="36"/>
      <c r="AIJ22" s="36"/>
      <c r="AIK22" s="36"/>
      <c r="AIL22" s="36"/>
      <c r="AIM22" s="36"/>
      <c r="AIN22" s="36"/>
      <c r="AIO22" s="36"/>
      <c r="AIP22" s="36"/>
      <c r="AIQ22" s="36"/>
      <c r="AIR22" s="36"/>
      <c r="AIS22" s="36"/>
      <c r="AIT22" s="36"/>
      <c r="AIU22" s="36"/>
      <c r="AIV22" s="36"/>
      <c r="AIW22" s="36"/>
      <c r="AIX22" s="36"/>
      <c r="AIY22" s="36"/>
      <c r="AIZ22" s="36"/>
      <c r="AJA22" s="36"/>
      <c r="AJB22" s="36"/>
      <c r="AJC22" s="36"/>
      <c r="AJD22" s="36"/>
      <c r="AJE22" s="36"/>
      <c r="AJF22" s="36"/>
      <c r="AJG22" s="36"/>
      <c r="AJH22" s="36"/>
      <c r="AJI22" s="36"/>
      <c r="AJJ22" s="36"/>
      <c r="AJK22" s="36"/>
      <c r="AJL22" s="36"/>
      <c r="AJM22" s="36"/>
      <c r="AJN22" s="36"/>
      <c r="AJO22" s="36"/>
      <c r="AJP22" s="36"/>
      <c r="AJQ22" s="36"/>
      <c r="AJR22" s="36"/>
      <c r="AJS22" s="36"/>
      <c r="AJT22" s="36"/>
      <c r="AJU22" s="36"/>
      <c r="AJV22" s="36"/>
      <c r="AJW22" s="36"/>
      <c r="AJX22" s="36"/>
      <c r="AJY22" s="36"/>
      <c r="AJZ22" s="36"/>
      <c r="AKA22" s="36"/>
      <c r="AKB22" s="36"/>
      <c r="AKC22" s="36"/>
      <c r="AKD22" s="36"/>
      <c r="AKE22" s="36"/>
      <c r="AKF22" s="36"/>
      <c r="AKG22" s="36"/>
      <c r="AKH22" s="36"/>
      <c r="AKI22" s="36"/>
      <c r="AKJ22" s="36"/>
      <c r="AKK22" s="36"/>
      <c r="AKL22" s="36"/>
      <c r="AKM22" s="36"/>
      <c r="AKN22" s="36"/>
      <c r="AKO22" s="36"/>
      <c r="AKP22" s="36"/>
      <c r="AKQ22" s="36"/>
      <c r="AKR22" s="36"/>
      <c r="AKS22" s="36"/>
      <c r="AKT22" s="36"/>
      <c r="AKU22" s="36"/>
      <c r="AKV22" s="36"/>
      <c r="AKW22" s="36"/>
      <c r="AKX22" s="36"/>
      <c r="AKY22" s="36"/>
      <c r="AKZ22" s="36"/>
      <c r="ALA22" s="36"/>
      <c r="ALB22" s="36"/>
      <c r="ALC22" s="36"/>
      <c r="ALD22" s="36"/>
      <c r="ALE22" s="36"/>
      <c r="ALF22" s="36"/>
      <c r="ALG22" s="36"/>
      <c r="ALH22" s="36"/>
      <c r="ALI22" s="36"/>
      <c r="ALJ22" s="36"/>
      <c r="ALK22" s="36"/>
      <c r="ALL22" s="36"/>
      <c r="ALM22" s="36"/>
      <c r="ALN22" s="36"/>
      <c r="ALO22" s="36"/>
      <c r="ALP22" s="36"/>
      <c r="ALQ22" s="36"/>
      <c r="ALR22" s="36"/>
      <c r="ALS22" s="36"/>
      <c r="ALT22" s="36"/>
      <c r="ALU22" s="36"/>
      <c r="ALV22" s="36"/>
      <c r="ALW22" s="36"/>
      <c r="ALX22" s="36"/>
      <c r="ALY22" s="36"/>
      <c r="ALZ22" s="36"/>
      <c r="AMA22" s="36"/>
      <c r="AMB22" s="36"/>
      <c r="AMC22" s="36"/>
      <c r="AMD22" s="36"/>
      <c r="AME22" s="36"/>
      <c r="AMF22" s="36"/>
      <c r="AMG22" s="36"/>
      <c r="AMH22" s="36"/>
      <c r="AMI22" s="36"/>
      <c r="AMJ22" s="36"/>
      <c r="AMK22" s="36"/>
      <c r="AML22" s="36"/>
      <c r="AMM22" s="36"/>
      <c r="AMN22" s="36"/>
      <c r="AMO22" s="36"/>
      <c r="AMP22" s="36"/>
      <c r="AMQ22" s="36"/>
      <c r="AMR22" s="36"/>
      <c r="AMS22" s="36"/>
      <c r="AMT22" s="36"/>
      <c r="AMU22" s="36"/>
      <c r="AMV22" s="36"/>
      <c r="AMW22" s="36"/>
      <c r="AMX22" s="36"/>
      <c r="AMY22" s="36"/>
      <c r="AMZ22" s="36"/>
      <c r="ANA22" s="36"/>
      <c r="ANB22" s="36"/>
      <c r="ANC22" s="36"/>
      <c r="AND22" s="36"/>
      <c r="ANE22" s="36"/>
      <c r="ANF22" s="36"/>
      <c r="ANG22" s="36"/>
      <c r="ANH22" s="36"/>
      <c r="ANI22" s="36"/>
      <c r="ANJ22" s="36"/>
      <c r="ANK22" s="36"/>
      <c r="ANL22" s="36"/>
      <c r="ANM22" s="36"/>
      <c r="ANN22" s="36"/>
      <c r="ANO22" s="36"/>
      <c r="ANP22" s="36"/>
      <c r="ANQ22" s="36"/>
      <c r="ANR22" s="36"/>
      <c r="ANS22" s="36"/>
      <c r="ANT22" s="36"/>
      <c r="ANU22" s="36"/>
      <c r="ANV22" s="36"/>
      <c r="ANW22" s="36"/>
      <c r="ANX22" s="36"/>
      <c r="ANY22" s="36"/>
      <c r="ANZ22" s="36"/>
      <c r="AOA22" s="36"/>
      <c r="AOB22" s="36"/>
      <c r="AOC22" s="36"/>
      <c r="AOD22" s="36"/>
      <c r="AOE22" s="36"/>
      <c r="AOF22" s="36"/>
      <c r="AOG22" s="36"/>
      <c r="AOH22" s="36"/>
      <c r="AOI22" s="36"/>
      <c r="AOJ22" s="36"/>
      <c r="AOK22" s="36"/>
      <c r="AOL22" s="36"/>
      <c r="AOM22" s="36"/>
      <c r="AON22" s="36"/>
      <c r="AOO22" s="36"/>
      <c r="AOP22" s="36"/>
      <c r="AOQ22" s="36"/>
      <c r="AOR22" s="36"/>
      <c r="AOS22" s="36"/>
      <c r="AOT22" s="36"/>
      <c r="AOU22" s="36"/>
      <c r="AOV22" s="36"/>
      <c r="AOW22" s="36"/>
      <c r="AOX22" s="36"/>
      <c r="AOY22" s="36"/>
      <c r="AOZ22" s="36"/>
      <c r="APA22" s="36"/>
      <c r="APB22" s="36"/>
      <c r="APC22" s="36"/>
      <c r="APD22" s="36"/>
      <c r="APE22" s="36"/>
      <c r="APF22" s="36"/>
      <c r="APG22" s="36"/>
      <c r="APH22" s="36"/>
      <c r="API22" s="36"/>
      <c r="APJ22" s="36"/>
      <c r="APK22" s="36"/>
      <c r="APL22" s="36"/>
      <c r="APM22" s="36"/>
      <c r="APN22" s="36"/>
      <c r="APO22" s="36"/>
      <c r="APP22" s="36"/>
      <c r="APQ22" s="36"/>
      <c r="APR22" s="36"/>
      <c r="APS22" s="36"/>
      <c r="APT22" s="36"/>
      <c r="APU22" s="36"/>
      <c r="APV22" s="36"/>
      <c r="APW22" s="36"/>
      <c r="APX22" s="36"/>
      <c r="APY22" s="36"/>
      <c r="APZ22" s="36"/>
      <c r="AQA22" s="36"/>
      <c r="AQB22" s="36"/>
      <c r="AQC22" s="36"/>
      <c r="AQD22" s="36"/>
      <c r="AQE22" s="36"/>
      <c r="AQF22" s="36"/>
      <c r="AQG22" s="36"/>
      <c r="AQH22" s="36"/>
      <c r="AQI22" s="36"/>
      <c r="AQJ22" s="36"/>
      <c r="AQK22" s="36"/>
      <c r="AQL22" s="36"/>
      <c r="AQM22" s="36"/>
      <c r="AQN22" s="36"/>
      <c r="AQO22" s="36"/>
      <c r="AQP22" s="36"/>
      <c r="AQQ22" s="36"/>
      <c r="AQR22" s="36"/>
      <c r="AQS22" s="36"/>
      <c r="AQT22" s="36"/>
      <c r="AQU22" s="36"/>
      <c r="AQV22" s="36"/>
      <c r="AQW22" s="36"/>
      <c r="AQX22" s="36"/>
      <c r="AQY22" s="36"/>
      <c r="AQZ22" s="36"/>
      <c r="ARA22" s="36"/>
      <c r="ARB22" s="36"/>
      <c r="ARC22" s="36"/>
      <c r="ARD22" s="36"/>
      <c r="ARE22" s="36"/>
      <c r="ARF22" s="36"/>
      <c r="ARG22" s="36"/>
      <c r="ARH22" s="36"/>
      <c r="ARI22" s="36"/>
      <c r="ARJ22" s="36"/>
      <c r="ARK22" s="36"/>
      <c r="ARL22" s="36"/>
      <c r="ARM22" s="36"/>
      <c r="ARN22" s="36"/>
      <c r="ARO22" s="36"/>
      <c r="ARP22" s="36"/>
      <c r="ARQ22" s="36"/>
      <c r="ARR22" s="36"/>
      <c r="ARS22" s="36"/>
      <c r="ART22" s="36"/>
      <c r="ARU22" s="36"/>
      <c r="ARV22" s="36"/>
      <c r="ARW22" s="36"/>
      <c r="ARX22" s="36"/>
      <c r="ARY22" s="36"/>
      <c r="ARZ22" s="36"/>
      <c r="ASA22" s="36"/>
      <c r="ASB22" s="36"/>
      <c r="ASC22" s="36"/>
      <c r="ASD22" s="36"/>
      <c r="ASE22" s="36"/>
      <c r="ASF22" s="36"/>
      <c r="ASG22" s="36"/>
      <c r="ASH22" s="36"/>
      <c r="ASI22" s="36"/>
      <c r="ASJ22" s="36"/>
      <c r="ASK22" s="36"/>
      <c r="ASL22" s="36"/>
      <c r="ASM22" s="36"/>
      <c r="ASN22" s="36"/>
      <c r="ASO22" s="36"/>
      <c r="ASP22" s="36"/>
      <c r="ASQ22" s="36"/>
      <c r="ASR22" s="36"/>
      <c r="ASS22" s="36"/>
      <c r="AST22" s="36"/>
      <c r="ASU22" s="36"/>
      <c r="ASV22" s="36"/>
      <c r="ASW22" s="36"/>
      <c r="ASX22" s="36"/>
      <c r="ASY22" s="36"/>
      <c r="ASZ22" s="36"/>
      <c r="ATA22" s="36"/>
      <c r="ATB22" s="36"/>
      <c r="ATC22" s="36"/>
      <c r="ATD22" s="36"/>
      <c r="ATE22" s="36"/>
      <c r="ATF22" s="36"/>
      <c r="ATG22" s="36"/>
      <c r="ATH22" s="36"/>
      <c r="ATI22" s="36"/>
      <c r="ATJ22" s="36"/>
      <c r="ATK22" s="36"/>
      <c r="ATL22" s="36"/>
      <c r="ATM22" s="36"/>
      <c r="ATN22" s="36"/>
      <c r="ATO22" s="36"/>
      <c r="ATP22" s="36"/>
      <c r="ATQ22" s="36"/>
      <c r="ATR22" s="36"/>
      <c r="ATS22" s="36"/>
      <c r="ATT22" s="36"/>
      <c r="ATU22" s="36"/>
      <c r="ATV22" s="36"/>
      <c r="ATW22" s="36"/>
      <c r="ATX22" s="36"/>
      <c r="ATY22" s="36"/>
      <c r="ATZ22" s="36"/>
      <c r="AUA22" s="36"/>
      <c r="AUB22" s="36"/>
      <c r="AUC22" s="36"/>
      <c r="AUD22" s="36"/>
      <c r="AUE22" s="36"/>
      <c r="AUF22" s="36"/>
      <c r="AUG22" s="36"/>
      <c r="AUH22" s="36"/>
      <c r="AUI22" s="36"/>
      <c r="AUJ22" s="36"/>
      <c r="AUK22" s="36"/>
      <c r="AUL22" s="36"/>
      <c r="AUM22" s="36"/>
      <c r="AUN22" s="36"/>
      <c r="AUO22" s="36"/>
      <c r="AUP22" s="36"/>
      <c r="AUQ22" s="36"/>
      <c r="AUR22" s="36"/>
      <c r="AUS22" s="36"/>
      <c r="AUT22" s="36"/>
      <c r="AUU22" s="36"/>
      <c r="AUV22" s="36"/>
      <c r="AUW22" s="36"/>
      <c r="AUX22" s="36"/>
      <c r="AUY22" s="36"/>
      <c r="AUZ22" s="36"/>
      <c r="AVA22" s="36"/>
      <c r="AVB22" s="36"/>
      <c r="AVC22" s="36"/>
      <c r="AVD22" s="36"/>
      <c r="AVE22" s="36"/>
      <c r="AVF22" s="36"/>
      <c r="AVG22" s="36"/>
      <c r="AVH22" s="36"/>
      <c r="AVI22" s="36"/>
      <c r="AVJ22" s="36"/>
      <c r="AVK22" s="36"/>
      <c r="AVL22" s="36"/>
      <c r="AVM22" s="36"/>
      <c r="AVN22" s="36"/>
      <c r="AVO22" s="36"/>
      <c r="AVP22" s="36"/>
      <c r="AVQ22" s="36"/>
      <c r="AVR22" s="36"/>
      <c r="AVS22" s="36"/>
      <c r="AVT22" s="36"/>
      <c r="AVU22" s="36"/>
      <c r="AVV22" s="36"/>
      <c r="AVW22" s="36"/>
      <c r="AVX22" s="36"/>
      <c r="AVY22" s="36"/>
      <c r="AVZ22" s="36"/>
      <c r="AWA22" s="36"/>
      <c r="AWB22" s="36"/>
      <c r="AWC22" s="36"/>
      <c r="AWD22" s="36"/>
      <c r="AWE22" s="36"/>
      <c r="AWF22" s="36"/>
      <c r="AWG22" s="36"/>
      <c r="AWH22" s="36"/>
      <c r="AWI22" s="36"/>
      <c r="AWJ22" s="36"/>
      <c r="AWK22" s="36"/>
      <c r="AWL22" s="36"/>
      <c r="AWM22" s="36"/>
      <c r="AWN22" s="36"/>
      <c r="AWO22" s="36"/>
      <c r="AWP22" s="36"/>
      <c r="AWQ22" s="36"/>
      <c r="AWR22" s="36"/>
      <c r="AWS22" s="36"/>
      <c r="AWT22" s="36"/>
      <c r="AWU22" s="36"/>
      <c r="AWV22" s="36"/>
      <c r="AWW22" s="36"/>
      <c r="AWX22" s="36"/>
      <c r="AWY22" s="36"/>
      <c r="AWZ22" s="36"/>
      <c r="AXA22" s="36"/>
      <c r="AXB22" s="36"/>
      <c r="AXC22" s="36"/>
      <c r="AXD22" s="36"/>
      <c r="AXE22" s="36"/>
      <c r="AXF22" s="36"/>
      <c r="AXG22" s="36"/>
      <c r="AXH22" s="36"/>
      <c r="AXI22" s="36"/>
      <c r="AXJ22" s="36"/>
      <c r="AXK22" s="36"/>
      <c r="AXL22" s="36"/>
      <c r="AXM22" s="36"/>
      <c r="AXN22" s="36"/>
      <c r="AXO22" s="36"/>
      <c r="AXP22" s="36"/>
      <c r="AXQ22" s="36"/>
      <c r="AXR22" s="36"/>
      <c r="AXS22" s="36"/>
      <c r="AXT22" s="36"/>
      <c r="AXU22" s="36"/>
      <c r="AXV22" s="36"/>
      <c r="AXW22" s="36"/>
      <c r="AXX22" s="36"/>
      <c r="AXY22" s="36"/>
      <c r="AXZ22" s="36"/>
      <c r="AYA22" s="36"/>
      <c r="AYB22" s="36"/>
      <c r="AYC22" s="36"/>
      <c r="AYD22" s="36"/>
      <c r="AYE22" s="36"/>
      <c r="AYF22" s="36"/>
      <c r="AYG22" s="36"/>
      <c r="AYH22" s="36"/>
      <c r="AYI22" s="36"/>
      <c r="AYJ22" s="36"/>
      <c r="AYK22" s="36"/>
      <c r="AYL22" s="36"/>
      <c r="AYM22" s="36"/>
      <c r="AYN22" s="36"/>
      <c r="AYO22" s="36"/>
      <c r="AYP22" s="36"/>
      <c r="AYQ22" s="36"/>
      <c r="AYR22" s="36"/>
      <c r="AYS22" s="36"/>
      <c r="AYT22" s="36"/>
      <c r="AYU22" s="36"/>
      <c r="AYV22" s="36"/>
      <c r="AYW22" s="36"/>
      <c r="AYX22" s="36"/>
      <c r="AYY22" s="36"/>
      <c r="AYZ22" s="36"/>
      <c r="AZA22" s="36"/>
      <c r="AZB22" s="36"/>
      <c r="AZC22" s="36"/>
      <c r="AZD22" s="36"/>
      <c r="AZE22" s="36"/>
      <c r="AZF22" s="36"/>
      <c r="AZG22" s="36"/>
      <c r="AZH22" s="36"/>
      <c r="AZI22" s="36"/>
      <c r="AZJ22" s="36"/>
      <c r="AZK22" s="36"/>
      <c r="AZL22" s="36"/>
      <c r="AZM22" s="36"/>
      <c r="AZN22" s="36"/>
      <c r="AZO22" s="36"/>
      <c r="AZP22" s="36"/>
      <c r="AZQ22" s="36"/>
      <c r="AZR22" s="36"/>
      <c r="AZS22" s="36"/>
      <c r="AZT22" s="36"/>
      <c r="AZU22" s="36"/>
      <c r="AZV22" s="36"/>
      <c r="AZW22" s="36"/>
      <c r="AZX22" s="36"/>
      <c r="AZY22" s="36"/>
      <c r="AZZ22" s="36"/>
      <c r="BAA22" s="36"/>
      <c r="BAB22" s="36"/>
      <c r="BAC22" s="36"/>
      <c r="BAD22" s="36"/>
      <c r="BAE22" s="36"/>
      <c r="BAF22" s="36"/>
      <c r="BAG22" s="36"/>
      <c r="BAH22" s="36"/>
      <c r="BAI22" s="36"/>
      <c r="BAJ22" s="36"/>
      <c r="BAK22" s="36"/>
      <c r="BAL22" s="36"/>
      <c r="BAM22" s="36"/>
      <c r="BAN22" s="36"/>
      <c r="BAO22" s="36"/>
      <c r="BAP22" s="36"/>
      <c r="BAQ22" s="36"/>
      <c r="BAR22" s="36"/>
      <c r="BAS22" s="36"/>
      <c r="BAT22" s="36"/>
      <c r="BAU22" s="36"/>
      <c r="BAV22" s="36"/>
      <c r="BAW22" s="36"/>
      <c r="BAX22" s="36"/>
      <c r="BAY22" s="36"/>
      <c r="BAZ22" s="36"/>
      <c r="BBA22" s="36"/>
      <c r="BBB22" s="36"/>
      <c r="BBC22" s="36"/>
      <c r="BBD22" s="36"/>
      <c r="BBE22" s="36"/>
      <c r="BBF22" s="36"/>
      <c r="BBG22" s="36"/>
      <c r="BBH22" s="36"/>
      <c r="BBI22" s="36"/>
      <c r="BBJ22" s="36"/>
      <c r="BBK22" s="36"/>
      <c r="BBL22" s="36"/>
      <c r="BBM22" s="36"/>
      <c r="BBN22" s="36"/>
      <c r="BBO22" s="36"/>
      <c r="BBP22" s="36"/>
      <c r="BBQ22" s="36"/>
      <c r="BBR22" s="36"/>
      <c r="BBS22" s="36"/>
      <c r="BBT22" s="36"/>
      <c r="BBU22" s="36"/>
      <c r="BBV22" s="36"/>
      <c r="BBW22" s="36"/>
      <c r="BBX22" s="36"/>
      <c r="BBY22" s="36"/>
      <c r="BBZ22" s="36"/>
      <c r="BCA22" s="36"/>
      <c r="BCB22" s="36"/>
      <c r="BCC22" s="36"/>
      <c r="BCD22" s="36"/>
      <c r="BCE22" s="36"/>
      <c r="BCF22" s="36"/>
      <c r="BCG22" s="36"/>
      <c r="BCH22" s="36"/>
      <c r="BCI22" s="36"/>
      <c r="BCJ22" s="36"/>
      <c r="BCK22" s="36"/>
      <c r="BCL22" s="36"/>
      <c r="BCM22" s="36"/>
      <c r="BCN22" s="36"/>
      <c r="BCO22" s="36"/>
      <c r="BCP22" s="36"/>
      <c r="BCQ22" s="36"/>
      <c r="BCR22" s="36"/>
      <c r="BCS22" s="36"/>
      <c r="BCT22" s="36"/>
      <c r="BCU22" s="36"/>
      <c r="BCV22" s="36"/>
      <c r="BCW22" s="36"/>
      <c r="BCX22" s="36"/>
      <c r="BCY22" s="36"/>
      <c r="BCZ22" s="36"/>
      <c r="BDA22" s="36"/>
      <c r="BDB22" s="36"/>
      <c r="BDC22" s="36"/>
      <c r="BDD22" s="36"/>
      <c r="BDE22" s="36"/>
      <c r="BDF22" s="36"/>
      <c r="BDG22" s="36"/>
      <c r="BDH22" s="36"/>
      <c r="BDI22" s="36"/>
      <c r="BDJ22" s="36"/>
      <c r="BDK22" s="36"/>
      <c r="BDL22" s="36"/>
      <c r="BDM22" s="36"/>
      <c r="BDN22" s="36"/>
      <c r="BDO22" s="36"/>
      <c r="BDP22" s="36"/>
      <c r="BDQ22" s="36"/>
      <c r="BDR22" s="36"/>
      <c r="BDS22" s="36"/>
      <c r="BDT22" s="36"/>
      <c r="BDU22" s="36"/>
      <c r="BDV22" s="36"/>
      <c r="BDW22" s="36"/>
      <c r="BDX22" s="36"/>
      <c r="BDY22" s="36"/>
      <c r="BDZ22" s="36"/>
      <c r="BEA22" s="36"/>
      <c r="BEB22" s="36"/>
      <c r="BEC22" s="36"/>
      <c r="BED22" s="36"/>
      <c r="BEE22" s="36"/>
      <c r="BEF22" s="36"/>
      <c r="BEG22" s="36"/>
      <c r="BEH22" s="36"/>
      <c r="BEI22" s="36"/>
      <c r="BEJ22" s="36"/>
      <c r="BEK22" s="36"/>
      <c r="BEL22" s="36"/>
      <c r="BEM22" s="36"/>
      <c r="BEN22" s="36"/>
      <c r="BEO22" s="36"/>
      <c r="BEP22" s="36"/>
      <c r="BEQ22" s="36"/>
      <c r="BER22" s="36"/>
      <c r="BES22" s="36"/>
      <c r="BET22" s="36"/>
      <c r="BEU22" s="36"/>
      <c r="BEV22" s="36"/>
      <c r="BEW22" s="36"/>
      <c r="BEX22" s="36"/>
      <c r="BEY22" s="36"/>
      <c r="BEZ22" s="36"/>
      <c r="BFA22" s="36"/>
      <c r="BFB22" s="36"/>
      <c r="BFC22" s="36"/>
      <c r="BFD22" s="36"/>
      <c r="BFE22" s="36"/>
      <c r="BFF22" s="36"/>
      <c r="BFG22" s="36"/>
      <c r="BFH22" s="36"/>
      <c r="BFI22" s="36"/>
      <c r="BFJ22" s="36"/>
      <c r="BFK22" s="36"/>
      <c r="BFL22" s="36"/>
      <c r="BFM22" s="36"/>
      <c r="BFN22" s="36"/>
      <c r="BFO22" s="36"/>
      <c r="BFP22" s="36"/>
      <c r="BFQ22" s="36"/>
      <c r="BFR22" s="36"/>
      <c r="BFS22" s="36"/>
      <c r="BFT22" s="36"/>
      <c r="BFU22" s="36"/>
      <c r="BFV22" s="36"/>
      <c r="BFW22" s="36"/>
      <c r="BFX22" s="36"/>
      <c r="BFY22" s="36"/>
      <c r="BFZ22" s="36"/>
      <c r="BGA22" s="36"/>
      <c r="BGB22" s="36"/>
      <c r="BGC22" s="36"/>
      <c r="BGD22" s="36"/>
      <c r="BGE22" s="36"/>
      <c r="BGF22" s="36"/>
      <c r="BGG22" s="36"/>
      <c r="BGH22" s="36"/>
      <c r="BGI22" s="36"/>
      <c r="BGJ22" s="36"/>
      <c r="BGK22" s="36"/>
      <c r="BGL22" s="36"/>
      <c r="BGM22" s="36"/>
      <c r="BGN22" s="36"/>
      <c r="BGO22" s="36"/>
      <c r="BGP22" s="36"/>
      <c r="BGQ22" s="36"/>
      <c r="BGR22" s="36"/>
      <c r="BGS22" s="36"/>
      <c r="BGT22" s="36"/>
      <c r="BGU22" s="36"/>
      <c r="BGV22" s="36"/>
      <c r="BGW22" s="36"/>
      <c r="BGX22" s="36"/>
      <c r="BGY22" s="36"/>
      <c r="BGZ22" s="36"/>
      <c r="BHA22" s="36"/>
      <c r="BHB22" s="36"/>
      <c r="BHC22" s="36"/>
      <c r="BHD22" s="36"/>
      <c r="BHE22" s="36"/>
      <c r="BHF22" s="36"/>
      <c r="BHG22" s="36"/>
      <c r="BHH22" s="36"/>
      <c r="BHI22" s="36"/>
      <c r="BHJ22" s="36"/>
      <c r="BHK22" s="36"/>
      <c r="BHL22" s="36"/>
      <c r="BHM22" s="36"/>
      <c r="BHN22" s="36"/>
      <c r="BHO22" s="36"/>
      <c r="BHP22" s="36"/>
      <c r="BHQ22" s="36"/>
      <c r="BHR22" s="36"/>
      <c r="BHS22" s="36"/>
      <c r="BHT22" s="36"/>
      <c r="BHU22" s="36"/>
      <c r="BHV22" s="36"/>
      <c r="BHW22" s="36"/>
      <c r="BHX22" s="36"/>
      <c r="BHY22" s="36"/>
      <c r="BHZ22" s="36"/>
      <c r="BIA22" s="36"/>
      <c r="BIB22" s="36"/>
      <c r="BIC22" s="36"/>
      <c r="BID22" s="36"/>
      <c r="BIE22" s="36"/>
      <c r="BIF22" s="36"/>
      <c r="BIG22" s="36"/>
      <c r="BIH22" s="36"/>
      <c r="BII22" s="36"/>
      <c r="BIJ22" s="36"/>
      <c r="BIK22" s="36"/>
      <c r="BIL22" s="36"/>
      <c r="BIM22" s="36"/>
      <c r="BIN22" s="36"/>
      <c r="BIO22" s="36"/>
      <c r="BIP22" s="36"/>
      <c r="BIQ22" s="36"/>
      <c r="BIR22" s="36"/>
      <c r="BIS22" s="36"/>
      <c r="BIT22" s="36"/>
      <c r="BIU22" s="36"/>
      <c r="BIV22" s="36"/>
      <c r="BIW22" s="36"/>
      <c r="BIX22" s="36"/>
      <c r="BIY22" s="36"/>
      <c r="BIZ22" s="36"/>
      <c r="BJA22" s="36"/>
      <c r="BJB22" s="36"/>
      <c r="BJC22" s="36"/>
      <c r="BJD22" s="36"/>
      <c r="BJE22" s="36"/>
      <c r="BJF22" s="36"/>
      <c r="BJG22" s="36"/>
      <c r="BJH22" s="36"/>
      <c r="BJI22" s="36"/>
      <c r="BJJ22" s="36"/>
      <c r="BJK22" s="36"/>
      <c r="BJL22" s="36"/>
      <c r="BJM22" s="36"/>
      <c r="BJN22" s="36"/>
      <c r="BJO22" s="36"/>
      <c r="BJP22" s="36"/>
      <c r="BJQ22" s="36"/>
      <c r="BJR22" s="36"/>
      <c r="BJS22" s="36"/>
      <c r="BJT22" s="36"/>
      <c r="BJU22" s="36"/>
      <c r="BJV22" s="36"/>
      <c r="BJW22" s="36"/>
      <c r="BJX22" s="36"/>
      <c r="BJY22" s="36"/>
      <c r="BJZ22" s="36"/>
      <c r="BKA22" s="36"/>
      <c r="BKB22" s="36"/>
      <c r="BKC22" s="36"/>
      <c r="BKD22" s="36"/>
      <c r="BKE22" s="36"/>
      <c r="BKF22" s="36"/>
      <c r="BKG22" s="36"/>
      <c r="BKH22" s="36"/>
      <c r="BKI22" s="36"/>
      <c r="BKJ22" s="36"/>
      <c r="BKK22" s="36"/>
      <c r="BKL22" s="36"/>
      <c r="BKM22" s="36"/>
      <c r="BKN22" s="36"/>
      <c r="BKO22" s="36"/>
      <c r="BKP22" s="36"/>
      <c r="BKQ22" s="36"/>
      <c r="BKR22" s="36"/>
      <c r="BKS22" s="36"/>
      <c r="BKT22" s="36"/>
      <c r="BKU22" s="36"/>
      <c r="BKV22" s="36"/>
      <c r="BKW22" s="36"/>
      <c r="BKX22" s="36"/>
      <c r="BKY22" s="36"/>
      <c r="BKZ22" s="36"/>
      <c r="BLA22" s="36"/>
      <c r="BLB22" s="36"/>
      <c r="BLC22" s="36"/>
      <c r="BLD22" s="36"/>
      <c r="BLE22" s="36"/>
      <c r="BLF22" s="36"/>
      <c r="BLG22" s="36"/>
      <c r="BLH22" s="36"/>
      <c r="BLI22" s="36"/>
      <c r="BLJ22" s="36"/>
      <c r="BLK22" s="36"/>
      <c r="BLL22" s="36"/>
      <c r="BLM22" s="36"/>
      <c r="BLN22" s="36"/>
      <c r="BLO22" s="36"/>
      <c r="BLP22" s="36"/>
      <c r="BLQ22" s="36"/>
      <c r="BLR22" s="36"/>
      <c r="BLS22" s="36"/>
      <c r="BLT22" s="36"/>
      <c r="BLU22" s="36"/>
      <c r="BLV22" s="36"/>
      <c r="BLW22" s="36"/>
      <c r="BLX22" s="36"/>
      <c r="BLY22" s="36"/>
      <c r="BLZ22" s="36"/>
      <c r="BMA22" s="36"/>
      <c r="BMB22" s="36"/>
      <c r="BMC22" s="36"/>
      <c r="BMD22" s="36"/>
      <c r="BME22" s="36"/>
      <c r="BMF22" s="36"/>
      <c r="BMG22" s="36"/>
      <c r="BMH22" s="36"/>
      <c r="BMI22" s="36"/>
      <c r="BMJ22" s="36"/>
      <c r="BMK22" s="36"/>
      <c r="BML22" s="36"/>
      <c r="BMM22" s="36"/>
      <c r="BMN22" s="36"/>
      <c r="BMO22" s="36"/>
      <c r="BMP22" s="36"/>
      <c r="BMQ22" s="36"/>
      <c r="BMR22" s="36"/>
      <c r="BMS22" s="36"/>
      <c r="BMT22" s="36"/>
      <c r="BMU22" s="36"/>
      <c r="BMV22" s="36"/>
      <c r="BMW22" s="36"/>
      <c r="BMX22" s="36"/>
      <c r="BMY22" s="36"/>
      <c r="BMZ22" s="36"/>
      <c r="BNA22" s="36"/>
      <c r="BNB22" s="36"/>
      <c r="BNC22" s="36"/>
      <c r="BND22" s="36"/>
      <c r="BNE22" s="36"/>
      <c r="BNF22" s="36"/>
      <c r="BNG22" s="36"/>
      <c r="BNH22" s="36"/>
      <c r="BNI22" s="36"/>
      <c r="BNJ22" s="36"/>
      <c r="BNK22" s="36"/>
      <c r="BNL22" s="36"/>
      <c r="BNM22" s="36"/>
      <c r="BNN22" s="36"/>
      <c r="BNO22" s="36"/>
      <c r="BNP22" s="36"/>
      <c r="BNQ22" s="36"/>
      <c r="BNR22" s="36"/>
      <c r="BNS22" s="36"/>
      <c r="BNT22" s="36"/>
      <c r="BNU22" s="36"/>
      <c r="BNV22" s="36"/>
      <c r="BNW22" s="36"/>
      <c r="BNX22" s="36"/>
      <c r="BNY22" s="36"/>
      <c r="BNZ22" s="36"/>
      <c r="BOA22" s="36"/>
      <c r="BOB22" s="36"/>
      <c r="BOC22" s="36"/>
      <c r="BOD22" s="36"/>
      <c r="BOE22" s="36"/>
      <c r="BOF22" s="36"/>
      <c r="BOG22" s="36"/>
      <c r="BOH22" s="36"/>
      <c r="BOI22" s="36"/>
      <c r="BOJ22" s="36"/>
      <c r="BOK22" s="36"/>
      <c r="BOL22" s="36"/>
      <c r="BOM22" s="36"/>
      <c r="BON22" s="36"/>
      <c r="BOO22" s="36"/>
      <c r="BOP22" s="36"/>
      <c r="BOQ22" s="36"/>
      <c r="BOR22" s="36"/>
      <c r="BOS22" s="36"/>
      <c r="BOT22" s="36"/>
      <c r="BOU22" s="36"/>
      <c r="BOV22" s="36"/>
      <c r="BOW22" s="36"/>
      <c r="BOX22" s="36"/>
      <c r="BOY22" s="36"/>
      <c r="BOZ22" s="36"/>
      <c r="BPA22" s="36"/>
      <c r="BPB22" s="36"/>
      <c r="BPC22" s="36"/>
      <c r="BPD22" s="36"/>
      <c r="BPE22" s="36"/>
      <c r="BPF22" s="36"/>
      <c r="BPG22" s="36"/>
      <c r="BPH22" s="36"/>
      <c r="BPI22" s="36"/>
      <c r="BPJ22" s="36"/>
      <c r="BPK22" s="36"/>
      <c r="BPL22" s="36"/>
      <c r="BPM22" s="36"/>
      <c r="BPN22" s="36"/>
      <c r="BPO22" s="36"/>
      <c r="BPP22" s="36"/>
      <c r="BPQ22" s="36"/>
      <c r="BPR22" s="36"/>
      <c r="BPS22" s="36"/>
      <c r="BPT22" s="36"/>
      <c r="BPU22" s="36"/>
      <c r="BPV22" s="36"/>
      <c r="BPW22" s="36"/>
      <c r="BPX22" s="36"/>
      <c r="BPY22" s="36"/>
      <c r="BPZ22" s="36"/>
      <c r="BQA22" s="36"/>
      <c r="BQB22" s="36"/>
      <c r="BQC22" s="36"/>
      <c r="BQD22" s="36"/>
      <c r="BQE22" s="36"/>
      <c r="BQF22" s="36"/>
      <c r="BQG22" s="36"/>
      <c r="BQH22" s="36"/>
      <c r="BQI22" s="36"/>
      <c r="BQJ22" s="36"/>
      <c r="BQK22" s="36"/>
      <c r="BQL22" s="36"/>
      <c r="BQM22" s="36"/>
      <c r="BQN22" s="36"/>
      <c r="BQO22" s="36"/>
      <c r="BQP22" s="36"/>
      <c r="BQQ22" s="36"/>
      <c r="BQR22" s="36"/>
      <c r="BQS22" s="36"/>
      <c r="BQT22" s="36"/>
      <c r="BQU22" s="36"/>
      <c r="BQV22" s="36"/>
      <c r="BQW22" s="36"/>
      <c r="BQX22" s="36"/>
      <c r="BQY22" s="36"/>
      <c r="BQZ22" s="36"/>
      <c r="BRA22" s="36"/>
      <c r="BRB22" s="36"/>
      <c r="BRC22" s="36"/>
      <c r="BRD22" s="36"/>
      <c r="BRE22" s="36"/>
      <c r="BRF22" s="36"/>
      <c r="BRG22" s="36"/>
      <c r="BRH22" s="36"/>
      <c r="BRI22" s="36"/>
      <c r="BRJ22" s="36"/>
      <c r="BRK22" s="36"/>
      <c r="BRL22" s="36"/>
      <c r="BRM22" s="36"/>
      <c r="BRN22" s="36"/>
      <c r="BRO22" s="36"/>
      <c r="BRP22" s="36"/>
      <c r="BRQ22" s="36"/>
      <c r="BRR22" s="36"/>
      <c r="BRS22" s="36"/>
      <c r="BRT22" s="36"/>
      <c r="BRU22" s="36"/>
      <c r="BRV22" s="36"/>
      <c r="BRW22" s="36"/>
      <c r="BRX22" s="36"/>
      <c r="BRY22" s="36"/>
      <c r="BRZ22" s="36"/>
      <c r="BSA22" s="36"/>
      <c r="BSB22" s="36"/>
      <c r="BSC22" s="36"/>
      <c r="BSD22" s="36"/>
      <c r="BSE22" s="36"/>
      <c r="BSF22" s="36"/>
      <c r="BSG22" s="36"/>
      <c r="BSH22" s="36"/>
      <c r="BSI22" s="36"/>
      <c r="BSJ22" s="36"/>
      <c r="BSK22" s="36"/>
      <c r="BSL22" s="36"/>
      <c r="BSM22" s="36"/>
      <c r="BSN22" s="36"/>
      <c r="BSO22" s="36"/>
      <c r="BSP22" s="36"/>
      <c r="BSQ22" s="36"/>
      <c r="BSR22" s="36"/>
      <c r="BSS22" s="36"/>
      <c r="BST22" s="36"/>
      <c r="BSU22" s="36"/>
      <c r="BSV22" s="36"/>
      <c r="BSW22" s="36"/>
      <c r="BSX22" s="36"/>
      <c r="BSY22" s="36"/>
      <c r="BSZ22" s="36"/>
      <c r="BTA22" s="36"/>
      <c r="BTB22" s="36"/>
      <c r="BTC22" s="36"/>
      <c r="BTD22" s="36"/>
      <c r="BTE22" s="36"/>
      <c r="BTF22" s="36"/>
      <c r="BTG22" s="36"/>
      <c r="BTH22" s="36"/>
      <c r="BTI22" s="36"/>
      <c r="BTJ22" s="36"/>
      <c r="BTK22" s="36"/>
      <c r="BTL22" s="36"/>
      <c r="BTM22" s="36"/>
      <c r="BTN22" s="36"/>
      <c r="BTO22" s="36"/>
      <c r="BTP22" s="36"/>
      <c r="BTQ22" s="36"/>
      <c r="BTR22" s="36"/>
      <c r="BTS22" s="36"/>
      <c r="BTT22" s="36"/>
      <c r="BTU22" s="36"/>
      <c r="BTV22" s="36"/>
      <c r="BTW22" s="36"/>
      <c r="BTX22" s="36"/>
      <c r="BTY22" s="36"/>
      <c r="BTZ22" s="36"/>
      <c r="BUA22" s="36"/>
      <c r="BUB22" s="36"/>
      <c r="BUC22" s="36"/>
      <c r="BUD22" s="36"/>
      <c r="BUE22" s="36"/>
      <c r="BUF22" s="36"/>
      <c r="BUG22" s="36"/>
      <c r="BUH22" s="36"/>
      <c r="BUI22" s="36"/>
      <c r="BUJ22" s="36"/>
      <c r="BUK22" s="36"/>
      <c r="BUL22" s="36"/>
      <c r="BUM22" s="36"/>
      <c r="BUN22" s="36"/>
      <c r="BUO22" s="36"/>
      <c r="BUP22" s="36"/>
      <c r="BUQ22" s="36"/>
      <c r="BUR22" s="36"/>
      <c r="BUS22" s="36"/>
      <c r="BUT22" s="36"/>
      <c r="BUU22" s="36"/>
      <c r="BUV22" s="36"/>
      <c r="BUW22" s="36"/>
      <c r="BUX22" s="36"/>
      <c r="BUY22" s="36"/>
      <c r="BUZ22" s="36"/>
      <c r="BVA22" s="36"/>
      <c r="BVB22" s="36"/>
      <c r="BVC22" s="36"/>
      <c r="BVD22" s="36"/>
      <c r="BVE22" s="36"/>
      <c r="BVF22" s="36"/>
      <c r="BVG22" s="36"/>
      <c r="BVH22" s="36"/>
      <c r="BVI22" s="36"/>
      <c r="BVJ22" s="36"/>
      <c r="BVK22" s="36"/>
      <c r="BVL22" s="36"/>
      <c r="BVM22" s="36"/>
      <c r="BVN22" s="36"/>
      <c r="BVO22" s="36"/>
      <c r="BVP22" s="36"/>
      <c r="BVQ22" s="36"/>
      <c r="BVR22" s="36"/>
      <c r="BVS22" s="36"/>
      <c r="BVT22" s="36"/>
      <c r="BVU22" s="36"/>
      <c r="BVV22" s="36"/>
      <c r="BVW22" s="36"/>
      <c r="BVX22" s="36"/>
      <c r="BVY22" s="36"/>
      <c r="BVZ22" s="36"/>
      <c r="BWA22" s="36"/>
      <c r="BWB22" s="36"/>
      <c r="BWC22" s="36"/>
      <c r="BWD22" s="36"/>
      <c r="BWE22" s="36"/>
      <c r="BWF22" s="36"/>
      <c r="BWG22" s="36"/>
      <c r="BWH22" s="36"/>
      <c r="BWI22" s="36"/>
      <c r="BWJ22" s="36"/>
      <c r="BWK22" s="36"/>
      <c r="BWL22" s="36"/>
      <c r="BWM22" s="36"/>
      <c r="BWN22" s="36"/>
      <c r="BWO22" s="36"/>
      <c r="BWP22" s="36"/>
      <c r="BWQ22" s="36"/>
      <c r="BWR22" s="36"/>
      <c r="BWS22" s="36"/>
      <c r="BWT22" s="36"/>
      <c r="BWU22" s="36"/>
      <c r="BWV22" s="36"/>
      <c r="BWW22" s="36"/>
      <c r="BWX22" s="36"/>
      <c r="BWY22" s="36"/>
      <c r="BWZ22" s="36"/>
      <c r="BXA22" s="36"/>
      <c r="BXB22" s="36"/>
      <c r="BXC22" s="36"/>
      <c r="BXD22" s="36"/>
      <c r="BXE22" s="36"/>
      <c r="BXF22" s="36"/>
      <c r="BXG22" s="36"/>
      <c r="BXH22" s="36"/>
      <c r="BXI22" s="36"/>
      <c r="BXJ22" s="36"/>
      <c r="BXK22" s="36"/>
      <c r="BXL22" s="36"/>
      <c r="BXM22" s="36"/>
      <c r="BXN22" s="36"/>
      <c r="BXO22" s="36"/>
      <c r="BXP22" s="36"/>
      <c r="BXQ22" s="36"/>
      <c r="BXR22" s="36"/>
      <c r="BXS22" s="36"/>
      <c r="BXT22" s="36"/>
      <c r="BXU22" s="36"/>
      <c r="BXV22" s="36"/>
      <c r="BXW22" s="36"/>
      <c r="BXX22" s="36"/>
      <c r="BXY22" s="36"/>
      <c r="BXZ22" s="36"/>
      <c r="BYA22" s="36"/>
      <c r="BYB22" s="36"/>
      <c r="BYC22" s="36"/>
      <c r="BYD22" s="36"/>
      <c r="BYE22" s="36"/>
      <c r="BYF22" s="36"/>
      <c r="BYG22" s="36"/>
      <c r="BYH22" s="36"/>
      <c r="BYI22" s="36"/>
      <c r="BYJ22" s="36"/>
      <c r="BYK22" s="36"/>
      <c r="BYL22" s="36"/>
      <c r="BYM22" s="36"/>
      <c r="BYN22" s="36"/>
      <c r="BYO22" s="36"/>
      <c r="BYP22" s="36"/>
      <c r="BYQ22" s="36"/>
      <c r="BYR22" s="36"/>
      <c r="BYS22" s="36"/>
      <c r="BYT22" s="36"/>
      <c r="BYU22" s="36"/>
      <c r="BYV22" s="36"/>
      <c r="BYW22" s="36"/>
      <c r="BYX22" s="36"/>
      <c r="BYY22" s="36"/>
      <c r="BYZ22" s="36"/>
      <c r="BZA22" s="36"/>
      <c r="BZB22" s="36"/>
      <c r="BZC22" s="36"/>
      <c r="BZD22" s="36"/>
      <c r="BZE22" s="36"/>
      <c r="BZF22" s="36"/>
      <c r="BZG22" s="36"/>
      <c r="BZH22" s="36"/>
      <c r="BZI22" s="36"/>
      <c r="BZJ22" s="36"/>
      <c r="BZK22" s="36"/>
      <c r="BZL22" s="36"/>
      <c r="BZM22" s="36"/>
      <c r="BZN22" s="36"/>
      <c r="BZO22" s="36"/>
      <c r="BZP22" s="36"/>
      <c r="BZQ22" s="36"/>
      <c r="BZR22" s="36"/>
      <c r="BZS22" s="36"/>
      <c r="BZT22" s="36"/>
      <c r="BZU22" s="36"/>
      <c r="BZV22" s="36"/>
      <c r="BZW22" s="36"/>
      <c r="BZX22" s="36"/>
      <c r="BZY22" s="36"/>
      <c r="BZZ22" s="36"/>
      <c r="CAA22" s="36"/>
      <c r="CAB22" s="36"/>
      <c r="CAC22" s="36"/>
      <c r="CAD22" s="36"/>
      <c r="CAE22" s="36"/>
      <c r="CAF22" s="36"/>
      <c r="CAG22" s="36"/>
      <c r="CAH22" s="36"/>
      <c r="CAI22" s="36"/>
      <c r="CAJ22" s="36"/>
      <c r="CAK22" s="36"/>
      <c r="CAL22" s="36"/>
      <c r="CAM22" s="36"/>
      <c r="CAN22" s="36"/>
      <c r="CAO22" s="36"/>
      <c r="CAP22" s="36"/>
      <c r="CAQ22" s="36"/>
      <c r="CAR22" s="36"/>
      <c r="CAS22" s="36"/>
      <c r="CAT22" s="36"/>
      <c r="CAU22" s="36"/>
      <c r="CAV22" s="36"/>
      <c r="CAW22" s="36"/>
      <c r="CAX22" s="36"/>
      <c r="CAY22" s="36"/>
      <c r="CAZ22" s="36"/>
      <c r="CBA22" s="36"/>
      <c r="CBB22" s="36"/>
      <c r="CBC22" s="36"/>
      <c r="CBD22" s="36"/>
      <c r="CBE22" s="36"/>
      <c r="CBF22" s="36"/>
      <c r="CBG22" s="36"/>
      <c r="CBH22" s="36"/>
      <c r="CBI22" s="36"/>
      <c r="CBJ22" s="36"/>
      <c r="CBK22" s="36"/>
      <c r="CBL22" s="36"/>
      <c r="CBM22" s="36"/>
      <c r="CBN22" s="36"/>
      <c r="CBO22" s="36"/>
      <c r="CBP22" s="36"/>
      <c r="CBQ22" s="36"/>
      <c r="CBR22" s="36"/>
      <c r="CBS22" s="36"/>
      <c r="CBT22" s="36"/>
      <c r="CBU22" s="36"/>
      <c r="CBV22" s="36"/>
      <c r="CBW22" s="36"/>
      <c r="CBX22" s="36"/>
      <c r="CBY22" s="36"/>
      <c r="CBZ22" s="36"/>
      <c r="CCA22" s="36"/>
      <c r="CCB22" s="36"/>
      <c r="CCC22" s="36"/>
      <c r="CCD22" s="36"/>
      <c r="CCE22" s="36"/>
      <c r="CCF22" s="36"/>
      <c r="CCG22" s="36"/>
      <c r="CCH22" s="36"/>
      <c r="CCI22" s="36"/>
      <c r="CCJ22" s="36"/>
      <c r="CCK22" s="36"/>
      <c r="CCL22" s="36"/>
      <c r="CCM22" s="36"/>
      <c r="CCN22" s="36"/>
      <c r="CCO22" s="36"/>
      <c r="CCP22" s="36"/>
      <c r="CCQ22" s="36"/>
      <c r="CCR22" s="36"/>
      <c r="CCS22" s="36"/>
      <c r="CCT22" s="36"/>
      <c r="CCU22" s="36"/>
      <c r="CCV22" s="36"/>
      <c r="CCW22" s="36"/>
      <c r="CCX22" s="36"/>
      <c r="CCY22" s="36"/>
      <c r="CCZ22" s="36"/>
      <c r="CDA22" s="36"/>
      <c r="CDB22" s="36"/>
      <c r="CDC22" s="36"/>
      <c r="CDD22" s="36"/>
      <c r="CDE22" s="36"/>
      <c r="CDF22" s="36"/>
      <c r="CDG22" s="36"/>
      <c r="CDH22" s="36"/>
      <c r="CDI22" s="36"/>
      <c r="CDJ22" s="36"/>
      <c r="CDK22" s="36"/>
      <c r="CDL22" s="36"/>
      <c r="CDM22" s="36"/>
      <c r="CDN22" s="36"/>
      <c r="CDO22" s="36"/>
      <c r="CDP22" s="36"/>
      <c r="CDQ22" s="36"/>
      <c r="CDR22" s="36"/>
      <c r="CDS22" s="36"/>
      <c r="CDT22" s="36"/>
      <c r="CDU22" s="36"/>
      <c r="CDV22" s="36"/>
      <c r="CDW22" s="36"/>
      <c r="CDX22" s="36"/>
      <c r="CDY22" s="36"/>
      <c r="CDZ22" s="36"/>
      <c r="CEA22" s="36"/>
      <c r="CEB22" s="36"/>
      <c r="CEC22" s="36"/>
      <c r="CED22" s="36"/>
      <c r="CEE22" s="36"/>
      <c r="CEF22" s="36"/>
      <c r="CEG22" s="36"/>
      <c r="CEH22" s="36"/>
      <c r="CEI22" s="36"/>
      <c r="CEJ22" s="36"/>
      <c r="CEK22" s="36"/>
      <c r="CEL22" s="36"/>
      <c r="CEM22" s="36"/>
      <c r="CEN22" s="36"/>
      <c r="CEO22" s="36"/>
      <c r="CEP22" s="36"/>
      <c r="CEQ22" s="36"/>
      <c r="CER22" s="36"/>
      <c r="CES22" s="36"/>
      <c r="CET22" s="36"/>
      <c r="CEU22" s="36"/>
      <c r="CEV22" s="36"/>
      <c r="CEW22" s="36"/>
      <c r="CEX22" s="36"/>
      <c r="CEY22" s="36"/>
      <c r="CEZ22" s="36"/>
      <c r="CFA22" s="36"/>
      <c r="CFB22" s="36"/>
      <c r="CFC22" s="36"/>
      <c r="CFD22" s="36"/>
      <c r="CFE22" s="36"/>
      <c r="CFF22" s="36"/>
      <c r="CFG22" s="36"/>
      <c r="CFH22" s="36"/>
      <c r="CFI22" s="36"/>
      <c r="CFJ22" s="36"/>
      <c r="CFK22" s="36"/>
      <c r="CFL22" s="36"/>
      <c r="CFM22" s="36"/>
      <c r="CFN22" s="36"/>
      <c r="CFO22" s="36"/>
      <c r="CFP22" s="36"/>
      <c r="CFQ22" s="36"/>
      <c r="CFR22" s="36"/>
      <c r="CFS22" s="36"/>
      <c r="CFT22" s="36"/>
      <c r="CFU22" s="36"/>
      <c r="CFV22" s="36"/>
      <c r="CFW22" s="36"/>
      <c r="CFX22" s="36"/>
      <c r="CFY22" s="36"/>
      <c r="CFZ22" s="36"/>
      <c r="CGA22" s="36"/>
      <c r="CGB22" s="36"/>
      <c r="CGC22" s="36"/>
      <c r="CGD22" s="36"/>
      <c r="CGE22" s="36"/>
      <c r="CGF22" s="36"/>
      <c r="CGG22" s="36"/>
      <c r="CGH22" s="36"/>
      <c r="CGI22" s="36"/>
      <c r="CGJ22" s="36"/>
      <c r="CGK22" s="36"/>
      <c r="CGL22" s="36"/>
      <c r="CGM22" s="36"/>
      <c r="CGN22" s="36"/>
      <c r="CGO22" s="36"/>
      <c r="CGP22" s="36"/>
      <c r="CGQ22" s="36"/>
      <c r="CGR22" s="36"/>
      <c r="CGS22" s="36"/>
      <c r="CGT22" s="36"/>
      <c r="CGU22" s="36"/>
      <c r="CGV22" s="36"/>
      <c r="CGW22" s="36"/>
      <c r="CGX22" s="36"/>
      <c r="CGY22" s="36"/>
      <c r="CGZ22" s="36"/>
      <c r="CHA22" s="36"/>
      <c r="CHB22" s="36"/>
      <c r="CHC22" s="36"/>
      <c r="CHD22" s="36"/>
      <c r="CHE22" s="36"/>
      <c r="CHF22" s="36"/>
      <c r="CHG22" s="36"/>
      <c r="CHH22" s="36"/>
      <c r="CHI22" s="36"/>
      <c r="CHJ22" s="36"/>
      <c r="CHK22" s="36"/>
      <c r="CHL22" s="36"/>
      <c r="CHM22" s="36"/>
      <c r="CHN22" s="36"/>
      <c r="CHO22" s="36"/>
      <c r="CHP22" s="36"/>
      <c r="CHQ22" s="36"/>
      <c r="CHR22" s="36"/>
      <c r="CHS22" s="36"/>
      <c r="CHT22" s="36"/>
      <c r="CHU22" s="36"/>
      <c r="CHV22" s="36"/>
      <c r="CHW22" s="36"/>
      <c r="CHX22" s="36"/>
      <c r="CHY22" s="36"/>
      <c r="CHZ22" s="36"/>
      <c r="CIA22" s="36"/>
      <c r="CIB22" s="36"/>
      <c r="CIC22" s="36"/>
      <c r="CID22" s="36"/>
      <c r="CIE22" s="36"/>
      <c r="CIF22" s="36"/>
      <c r="CIG22" s="36"/>
      <c r="CIH22" s="36"/>
      <c r="CII22" s="36"/>
      <c r="CIJ22" s="36"/>
      <c r="CIK22" s="36"/>
      <c r="CIL22" s="36"/>
      <c r="CIM22" s="36"/>
      <c r="CIN22" s="36"/>
      <c r="CIO22" s="36"/>
      <c r="CIP22" s="36"/>
      <c r="CIQ22" s="36"/>
      <c r="CIR22" s="36"/>
      <c r="CIS22" s="36"/>
      <c r="CIT22" s="36"/>
      <c r="CIU22" s="36"/>
      <c r="CIV22" s="36"/>
      <c r="CIW22" s="36"/>
      <c r="CIX22" s="36"/>
      <c r="CIY22" s="36"/>
      <c r="CIZ22" s="36"/>
      <c r="CJA22" s="36"/>
      <c r="CJB22" s="36"/>
      <c r="CJC22" s="36"/>
      <c r="CJD22" s="36"/>
      <c r="CJE22" s="36"/>
      <c r="CJF22" s="36"/>
      <c r="CJG22" s="36"/>
      <c r="CJH22" s="36"/>
      <c r="CJI22" s="36"/>
      <c r="CJJ22" s="36"/>
      <c r="CJK22" s="36"/>
      <c r="CJL22" s="36"/>
      <c r="CJM22" s="36"/>
      <c r="CJN22" s="36"/>
      <c r="CJO22" s="36"/>
      <c r="CJP22" s="36"/>
      <c r="CJQ22" s="36"/>
      <c r="CJR22" s="36"/>
      <c r="CJS22" s="36"/>
      <c r="CJT22" s="36"/>
      <c r="CJU22" s="36"/>
      <c r="CJV22" s="36"/>
      <c r="CJW22" s="36"/>
      <c r="CJX22" s="36"/>
      <c r="CJY22" s="36"/>
      <c r="CJZ22" s="36"/>
      <c r="CKA22" s="36"/>
      <c r="CKB22" s="36"/>
      <c r="CKC22" s="36"/>
      <c r="CKD22" s="36"/>
      <c r="CKE22" s="36"/>
      <c r="CKF22" s="36"/>
      <c r="CKG22" s="36"/>
      <c r="CKH22" s="36"/>
      <c r="CKI22" s="36"/>
      <c r="CKJ22" s="36"/>
      <c r="CKK22" s="36"/>
      <c r="CKL22" s="36"/>
      <c r="CKM22" s="36"/>
      <c r="CKN22" s="36"/>
      <c r="CKO22" s="36"/>
      <c r="CKP22" s="36"/>
      <c r="CKQ22" s="36"/>
      <c r="CKR22" s="36"/>
      <c r="CKS22" s="36"/>
      <c r="CKT22" s="36"/>
      <c r="CKU22" s="36"/>
      <c r="CKV22" s="36"/>
      <c r="CKW22" s="36"/>
      <c r="CKX22" s="36"/>
      <c r="CKY22" s="36"/>
      <c r="CKZ22" s="36"/>
      <c r="CLA22" s="36"/>
      <c r="CLB22" s="36"/>
      <c r="CLC22" s="36"/>
      <c r="CLD22" s="36"/>
      <c r="CLE22" s="36"/>
      <c r="CLF22" s="36"/>
      <c r="CLG22" s="36"/>
      <c r="CLH22" s="36"/>
      <c r="CLI22" s="36"/>
      <c r="CLJ22" s="36"/>
      <c r="CLK22" s="36"/>
      <c r="CLL22" s="36"/>
      <c r="CLM22" s="36"/>
      <c r="CLN22" s="36"/>
      <c r="CLO22" s="36"/>
      <c r="CLP22" s="36"/>
      <c r="CLQ22" s="36"/>
      <c r="CLR22" s="36"/>
      <c r="CLS22" s="36"/>
      <c r="CLT22" s="36"/>
      <c r="CLU22" s="36"/>
      <c r="CLV22" s="36"/>
      <c r="CLW22" s="36"/>
      <c r="CLX22" s="36"/>
      <c r="CLY22" s="36"/>
      <c r="CLZ22" s="36"/>
      <c r="CMA22" s="36"/>
      <c r="CMB22" s="36"/>
      <c r="CMC22" s="36"/>
      <c r="CMD22" s="36"/>
      <c r="CME22" s="36"/>
      <c r="CMF22" s="36"/>
      <c r="CMG22" s="36"/>
      <c r="CMH22" s="36"/>
      <c r="CMI22" s="36"/>
      <c r="CMJ22" s="36"/>
      <c r="CMK22" s="36"/>
      <c r="CML22" s="36"/>
      <c r="CMM22" s="36"/>
      <c r="CMN22" s="36"/>
      <c r="CMO22" s="36"/>
      <c r="CMP22" s="36"/>
      <c r="CMQ22" s="36"/>
      <c r="CMR22" s="36"/>
      <c r="CMS22" s="36"/>
      <c r="CMT22" s="36"/>
      <c r="CMU22" s="36"/>
      <c r="CMV22" s="36"/>
      <c r="CMW22" s="36"/>
      <c r="CMX22" s="36"/>
      <c r="CMY22" s="36"/>
      <c r="CMZ22" s="36"/>
      <c r="CNA22" s="36"/>
      <c r="CNB22" s="36"/>
      <c r="CNC22" s="36"/>
      <c r="CND22" s="36"/>
      <c r="CNE22" s="36"/>
      <c r="CNF22" s="36"/>
      <c r="CNG22" s="36"/>
      <c r="CNH22" s="36"/>
      <c r="CNI22" s="36"/>
      <c r="CNJ22" s="36"/>
      <c r="CNK22" s="36"/>
      <c r="CNL22" s="36"/>
      <c r="CNM22" s="36"/>
      <c r="CNN22" s="36"/>
      <c r="CNO22" s="36"/>
      <c r="CNP22" s="36"/>
      <c r="CNQ22" s="36"/>
      <c r="CNR22" s="36"/>
      <c r="CNS22" s="36"/>
      <c r="CNT22" s="36"/>
      <c r="CNU22" s="36"/>
      <c r="CNV22" s="36"/>
      <c r="CNW22" s="36"/>
      <c r="CNX22" s="36"/>
      <c r="CNY22" s="36"/>
      <c r="CNZ22" s="36"/>
      <c r="COA22" s="36"/>
      <c r="COB22" s="36"/>
      <c r="COC22" s="36"/>
      <c r="COD22" s="36"/>
      <c r="COE22" s="36"/>
      <c r="COF22" s="36"/>
      <c r="COG22" s="36"/>
      <c r="COH22" s="36"/>
      <c r="COI22" s="36"/>
      <c r="COJ22" s="36"/>
      <c r="COK22" s="36"/>
      <c r="COL22" s="36"/>
      <c r="COM22" s="36"/>
      <c r="CON22" s="36"/>
      <c r="COO22" s="36"/>
      <c r="COP22" s="36"/>
      <c r="COQ22" s="36"/>
      <c r="COR22" s="36"/>
      <c r="COS22" s="36"/>
      <c r="COT22" s="36"/>
      <c r="COU22" s="36"/>
      <c r="COV22" s="36"/>
      <c r="COW22" s="36"/>
      <c r="COX22" s="36"/>
      <c r="COY22" s="36"/>
      <c r="COZ22" s="36"/>
      <c r="CPA22" s="36"/>
      <c r="CPB22" s="36"/>
      <c r="CPC22" s="36"/>
      <c r="CPD22" s="36"/>
      <c r="CPE22" s="36"/>
      <c r="CPF22" s="36"/>
      <c r="CPG22" s="36"/>
      <c r="CPH22" s="36"/>
      <c r="CPI22" s="36"/>
      <c r="CPJ22" s="36"/>
      <c r="CPK22" s="36"/>
      <c r="CPL22" s="36"/>
      <c r="CPM22" s="36"/>
      <c r="CPN22" s="36"/>
      <c r="CPO22" s="36"/>
      <c r="CPP22" s="36"/>
      <c r="CPQ22" s="36"/>
      <c r="CPR22" s="36"/>
      <c r="CPS22" s="36"/>
      <c r="CPT22" s="36"/>
      <c r="CPU22" s="36"/>
      <c r="CPV22" s="36"/>
      <c r="CPW22" s="36"/>
      <c r="CPX22" s="36"/>
      <c r="CPY22" s="36"/>
      <c r="CPZ22" s="36"/>
      <c r="CQA22" s="36"/>
      <c r="CQB22" s="36"/>
      <c r="CQC22" s="36"/>
      <c r="CQD22" s="36"/>
      <c r="CQE22" s="36"/>
      <c r="CQF22" s="36"/>
      <c r="CQG22" s="36"/>
      <c r="CQH22" s="36"/>
      <c r="CQI22" s="36"/>
      <c r="CQJ22" s="36"/>
      <c r="CQK22" s="36"/>
      <c r="CQL22" s="36"/>
      <c r="CQM22" s="36"/>
      <c r="CQN22" s="36"/>
      <c r="CQO22" s="36"/>
      <c r="CQP22" s="36"/>
      <c r="CQQ22" s="36"/>
      <c r="CQR22" s="36"/>
      <c r="CQS22" s="36"/>
      <c r="CQT22" s="36"/>
      <c r="CQU22" s="36"/>
      <c r="CQV22" s="36"/>
      <c r="CQW22" s="36"/>
      <c r="CQX22" s="36"/>
      <c r="CQY22" s="36"/>
      <c r="CQZ22" s="36"/>
      <c r="CRA22" s="36"/>
      <c r="CRB22" s="36"/>
      <c r="CRC22" s="36"/>
      <c r="CRD22" s="36"/>
      <c r="CRE22" s="36"/>
      <c r="CRF22" s="36"/>
      <c r="CRG22" s="36"/>
      <c r="CRH22" s="36"/>
      <c r="CRI22" s="36"/>
      <c r="CRJ22" s="36"/>
      <c r="CRK22" s="36"/>
      <c r="CRL22" s="36"/>
      <c r="CRM22" s="36"/>
      <c r="CRN22" s="36"/>
      <c r="CRO22" s="36"/>
      <c r="CRP22" s="36"/>
      <c r="CRQ22" s="36"/>
      <c r="CRR22" s="36"/>
      <c r="CRS22" s="36"/>
      <c r="CRT22" s="36"/>
      <c r="CRU22" s="36"/>
      <c r="CRV22" s="36"/>
      <c r="CRW22" s="36"/>
      <c r="CRX22" s="36"/>
      <c r="CRY22" s="36"/>
      <c r="CRZ22" s="36"/>
      <c r="CSA22" s="36"/>
      <c r="CSB22" s="36"/>
      <c r="CSC22" s="36"/>
      <c r="CSD22" s="36"/>
      <c r="CSE22" s="36"/>
      <c r="CSF22" s="36"/>
      <c r="CSG22" s="36"/>
      <c r="CSH22" s="36"/>
      <c r="CSI22" s="36"/>
      <c r="CSJ22" s="36"/>
      <c r="CSK22" s="36"/>
      <c r="CSL22" s="36"/>
      <c r="CSM22" s="36"/>
      <c r="CSN22" s="36"/>
      <c r="CSO22" s="36"/>
      <c r="CSP22" s="36"/>
      <c r="CSQ22" s="36"/>
      <c r="CSR22" s="36"/>
      <c r="CSS22" s="36"/>
      <c r="CST22" s="36"/>
      <c r="CSU22" s="36"/>
      <c r="CSV22" s="36"/>
      <c r="CSW22" s="36"/>
      <c r="CSX22" s="36"/>
      <c r="CSY22" s="36"/>
      <c r="CSZ22" s="36"/>
      <c r="CTA22" s="36"/>
      <c r="CTB22" s="36"/>
      <c r="CTC22" s="36"/>
      <c r="CTD22" s="36"/>
      <c r="CTE22" s="36"/>
      <c r="CTF22" s="36"/>
      <c r="CTG22" s="36"/>
      <c r="CTH22" s="36"/>
      <c r="CTI22" s="36"/>
      <c r="CTJ22" s="36"/>
      <c r="CTK22" s="36"/>
      <c r="CTL22" s="36"/>
      <c r="CTM22" s="36"/>
      <c r="CTN22" s="36"/>
      <c r="CTO22" s="36"/>
      <c r="CTP22" s="36"/>
      <c r="CTQ22" s="36"/>
      <c r="CTR22" s="36"/>
      <c r="CTS22" s="36"/>
      <c r="CTT22" s="36"/>
      <c r="CTU22" s="36"/>
      <c r="CTV22" s="36"/>
      <c r="CTW22" s="36"/>
      <c r="CTX22" s="36"/>
      <c r="CTY22" s="36"/>
      <c r="CTZ22" s="36"/>
      <c r="CUA22" s="36"/>
      <c r="CUB22" s="36"/>
      <c r="CUC22" s="36"/>
      <c r="CUD22" s="36"/>
      <c r="CUE22" s="36"/>
      <c r="CUF22" s="36"/>
      <c r="CUG22" s="36"/>
      <c r="CUH22" s="36"/>
      <c r="CUI22" s="36"/>
      <c r="CUJ22" s="36"/>
      <c r="CUK22" s="36"/>
      <c r="CUL22" s="36"/>
      <c r="CUM22" s="36"/>
      <c r="CUN22" s="36"/>
      <c r="CUO22" s="36"/>
      <c r="CUP22" s="36"/>
      <c r="CUQ22" s="36"/>
      <c r="CUR22" s="36"/>
      <c r="CUS22" s="36"/>
      <c r="CUT22" s="36"/>
      <c r="CUU22" s="36"/>
      <c r="CUV22" s="36"/>
      <c r="CUW22" s="36"/>
      <c r="CUX22" s="36"/>
      <c r="CUY22" s="36"/>
      <c r="CUZ22" s="36"/>
      <c r="CVA22" s="36"/>
      <c r="CVB22" s="36"/>
      <c r="CVC22" s="36"/>
      <c r="CVD22" s="36"/>
      <c r="CVE22" s="36"/>
      <c r="CVF22" s="36"/>
      <c r="CVG22" s="36"/>
      <c r="CVH22" s="36"/>
      <c r="CVI22" s="36"/>
      <c r="CVJ22" s="36"/>
      <c r="CVK22" s="36"/>
      <c r="CVL22" s="36"/>
      <c r="CVM22" s="36"/>
      <c r="CVN22" s="36"/>
      <c r="CVO22" s="36"/>
      <c r="CVP22" s="36"/>
      <c r="CVQ22" s="36"/>
      <c r="CVR22" s="36"/>
      <c r="CVS22" s="36"/>
      <c r="CVT22" s="36"/>
      <c r="CVU22" s="36"/>
      <c r="CVV22" s="36"/>
      <c r="CVW22" s="36"/>
      <c r="CVX22" s="36"/>
      <c r="CVY22" s="36"/>
      <c r="CVZ22" s="36"/>
      <c r="CWA22" s="36"/>
      <c r="CWB22" s="36"/>
      <c r="CWC22" s="36"/>
      <c r="CWD22" s="36"/>
      <c r="CWE22" s="36"/>
      <c r="CWF22" s="36"/>
      <c r="CWG22" s="36"/>
      <c r="CWH22" s="36"/>
      <c r="CWI22" s="36"/>
      <c r="CWJ22" s="36"/>
      <c r="CWK22" s="36"/>
      <c r="CWL22" s="36"/>
      <c r="CWM22" s="36"/>
      <c r="CWN22" s="36"/>
      <c r="CWO22" s="36"/>
      <c r="CWP22" s="36"/>
      <c r="CWQ22" s="36"/>
      <c r="CWR22" s="36"/>
      <c r="CWS22" s="36"/>
      <c r="CWT22" s="36"/>
      <c r="CWU22" s="36"/>
      <c r="CWV22" s="36"/>
      <c r="CWW22" s="36"/>
      <c r="CWX22" s="36"/>
      <c r="CWY22" s="36"/>
      <c r="CWZ22" s="36"/>
      <c r="CXA22" s="36"/>
      <c r="CXB22" s="36"/>
      <c r="CXC22" s="36"/>
      <c r="CXD22" s="36"/>
      <c r="CXE22" s="36"/>
      <c r="CXF22" s="36"/>
      <c r="CXG22" s="36"/>
      <c r="CXH22" s="36"/>
      <c r="CXI22" s="36"/>
      <c r="CXJ22" s="36"/>
      <c r="CXK22" s="36"/>
      <c r="CXL22" s="36"/>
      <c r="CXM22" s="36"/>
      <c r="CXN22" s="36"/>
      <c r="CXO22" s="36"/>
      <c r="CXP22" s="36"/>
      <c r="CXQ22" s="36"/>
      <c r="CXR22" s="36"/>
      <c r="CXS22" s="36"/>
      <c r="CXT22" s="36"/>
      <c r="CXU22" s="36"/>
      <c r="CXV22" s="36"/>
      <c r="CXW22" s="36"/>
      <c r="CXX22" s="36"/>
      <c r="CXY22" s="36"/>
      <c r="CXZ22" s="36"/>
      <c r="CYA22" s="36"/>
      <c r="CYB22" s="36"/>
      <c r="CYC22" s="36"/>
      <c r="CYD22" s="36"/>
      <c r="CYE22" s="36"/>
      <c r="CYF22" s="36"/>
      <c r="CYG22" s="36"/>
      <c r="CYH22" s="36"/>
      <c r="CYI22" s="36"/>
      <c r="CYJ22" s="36"/>
      <c r="CYK22" s="36"/>
      <c r="CYL22" s="36"/>
      <c r="CYM22" s="36"/>
      <c r="CYN22" s="36"/>
      <c r="CYO22" s="36"/>
      <c r="CYP22" s="36"/>
      <c r="CYQ22" s="36"/>
      <c r="CYR22" s="36"/>
      <c r="CYS22" s="36"/>
      <c r="CYT22" s="36"/>
      <c r="CYU22" s="36"/>
      <c r="CYV22" s="36"/>
      <c r="CYW22" s="36"/>
      <c r="CYX22" s="36"/>
      <c r="CYY22" s="36"/>
      <c r="CYZ22" s="36"/>
      <c r="CZA22" s="36"/>
      <c r="CZB22" s="36"/>
      <c r="CZC22" s="36"/>
      <c r="CZD22" s="36"/>
      <c r="CZE22" s="36"/>
      <c r="CZF22" s="36"/>
      <c r="CZG22" s="36"/>
      <c r="CZH22" s="36"/>
      <c r="CZI22" s="36"/>
      <c r="CZJ22" s="36"/>
      <c r="CZK22" s="36"/>
      <c r="CZL22" s="36"/>
      <c r="CZM22" s="36"/>
      <c r="CZN22" s="36"/>
      <c r="CZO22" s="36"/>
      <c r="CZP22" s="36"/>
      <c r="CZQ22" s="36"/>
      <c r="CZR22" s="36"/>
      <c r="CZS22" s="36"/>
      <c r="CZT22" s="36"/>
      <c r="CZU22" s="36"/>
      <c r="CZV22" s="36"/>
      <c r="CZW22" s="36"/>
      <c r="CZX22" s="36"/>
      <c r="CZY22" s="36"/>
      <c r="CZZ22" s="36"/>
      <c r="DAA22" s="36"/>
      <c r="DAB22" s="36"/>
      <c r="DAC22" s="36"/>
      <c r="DAD22" s="36"/>
      <c r="DAE22" s="36"/>
      <c r="DAF22" s="36"/>
      <c r="DAG22" s="36"/>
      <c r="DAH22" s="36"/>
      <c r="DAI22" s="36"/>
      <c r="DAJ22" s="36"/>
      <c r="DAK22" s="36"/>
      <c r="DAL22" s="36"/>
      <c r="DAM22" s="36"/>
      <c r="DAN22" s="36"/>
      <c r="DAO22" s="36"/>
      <c r="DAP22" s="36"/>
      <c r="DAQ22" s="36"/>
      <c r="DAR22" s="36"/>
      <c r="DAS22" s="36"/>
      <c r="DAT22" s="36"/>
      <c r="DAU22" s="36"/>
      <c r="DAV22" s="36"/>
      <c r="DAW22" s="36"/>
      <c r="DAX22" s="36"/>
      <c r="DAY22" s="36"/>
      <c r="DAZ22" s="36"/>
      <c r="DBA22" s="36"/>
      <c r="DBB22" s="36"/>
      <c r="DBC22" s="36"/>
      <c r="DBD22" s="36"/>
      <c r="DBE22" s="36"/>
      <c r="DBF22" s="36"/>
      <c r="DBG22" s="36"/>
      <c r="DBH22" s="36"/>
      <c r="DBI22" s="36"/>
      <c r="DBJ22" s="36"/>
      <c r="DBK22" s="36"/>
      <c r="DBL22" s="36"/>
      <c r="DBM22" s="36"/>
      <c r="DBN22" s="36"/>
      <c r="DBO22" s="36"/>
      <c r="DBP22" s="36"/>
      <c r="DBQ22" s="36"/>
      <c r="DBR22" s="36"/>
      <c r="DBS22" s="36"/>
      <c r="DBT22" s="36"/>
      <c r="DBU22" s="36"/>
      <c r="DBV22" s="36"/>
      <c r="DBW22" s="36"/>
      <c r="DBX22" s="36"/>
      <c r="DBY22" s="36"/>
      <c r="DBZ22" s="36"/>
      <c r="DCA22" s="36"/>
      <c r="DCB22" s="36"/>
      <c r="DCC22" s="36"/>
      <c r="DCD22" s="36"/>
      <c r="DCE22" s="36"/>
      <c r="DCF22" s="36"/>
      <c r="DCG22" s="36"/>
      <c r="DCH22" s="36"/>
      <c r="DCI22" s="36"/>
      <c r="DCJ22" s="36"/>
      <c r="DCK22" s="36"/>
      <c r="DCL22" s="36"/>
      <c r="DCM22" s="36"/>
      <c r="DCN22" s="36"/>
      <c r="DCO22" s="36"/>
      <c r="DCP22" s="36"/>
      <c r="DCQ22" s="36"/>
      <c r="DCR22" s="36"/>
      <c r="DCS22" s="36"/>
      <c r="DCT22" s="36"/>
      <c r="DCU22" s="36"/>
      <c r="DCV22" s="36"/>
      <c r="DCW22" s="36"/>
      <c r="DCX22" s="36"/>
      <c r="DCY22" s="36"/>
      <c r="DCZ22" s="36"/>
      <c r="DDA22" s="36"/>
      <c r="DDB22" s="36"/>
      <c r="DDC22" s="36"/>
      <c r="DDD22" s="36"/>
      <c r="DDE22" s="36"/>
      <c r="DDF22" s="36"/>
      <c r="DDG22" s="36"/>
      <c r="DDH22" s="36"/>
      <c r="DDI22" s="36"/>
      <c r="DDJ22" s="36"/>
      <c r="DDK22" s="36"/>
      <c r="DDL22" s="36"/>
      <c r="DDM22" s="36"/>
      <c r="DDN22" s="36"/>
      <c r="DDO22" s="36"/>
      <c r="DDP22" s="36"/>
      <c r="DDQ22" s="36"/>
      <c r="DDR22" s="36"/>
      <c r="DDS22" s="36"/>
      <c r="DDT22" s="36"/>
      <c r="DDU22" s="36"/>
      <c r="DDV22" s="36"/>
      <c r="DDW22" s="36"/>
      <c r="DDX22" s="36"/>
      <c r="DDY22" s="36"/>
      <c r="DDZ22" s="36"/>
      <c r="DEA22" s="36"/>
      <c r="DEB22" s="36"/>
      <c r="DEC22" s="36"/>
      <c r="DED22" s="36"/>
      <c r="DEE22" s="36"/>
      <c r="DEF22" s="36"/>
      <c r="DEG22" s="36"/>
      <c r="DEH22" s="36"/>
      <c r="DEI22" s="36"/>
      <c r="DEJ22" s="36"/>
      <c r="DEK22" s="36"/>
      <c r="DEL22" s="36"/>
      <c r="DEM22" s="36"/>
      <c r="DEN22" s="36"/>
      <c r="DEO22" s="36"/>
      <c r="DEP22" s="36"/>
      <c r="DEQ22" s="36"/>
      <c r="DER22" s="36"/>
      <c r="DES22" s="36"/>
      <c r="DET22" s="36"/>
      <c r="DEU22" s="36"/>
      <c r="DEV22" s="36"/>
      <c r="DEW22" s="36"/>
      <c r="DEX22" s="36"/>
      <c r="DEY22" s="36"/>
      <c r="DEZ22" s="36"/>
      <c r="DFA22" s="36"/>
      <c r="DFB22" s="36"/>
      <c r="DFC22" s="36"/>
      <c r="DFD22" s="36"/>
      <c r="DFE22" s="36"/>
      <c r="DFF22" s="36"/>
      <c r="DFG22" s="36"/>
      <c r="DFH22" s="36"/>
      <c r="DFI22" s="36"/>
      <c r="DFJ22" s="36"/>
      <c r="DFK22" s="36"/>
      <c r="DFL22" s="36"/>
      <c r="DFM22" s="36"/>
      <c r="DFN22" s="36"/>
      <c r="DFO22" s="36"/>
      <c r="DFP22" s="36"/>
      <c r="DFQ22" s="36"/>
      <c r="DFR22" s="36"/>
      <c r="DFS22" s="36"/>
      <c r="DFT22" s="36"/>
      <c r="DFU22" s="36"/>
      <c r="DFV22" s="36"/>
      <c r="DFW22" s="36"/>
      <c r="DFX22" s="36"/>
      <c r="DFY22" s="36"/>
      <c r="DFZ22" s="36"/>
      <c r="DGA22" s="36"/>
      <c r="DGB22" s="36"/>
      <c r="DGC22" s="36"/>
      <c r="DGD22" s="36"/>
      <c r="DGE22" s="36"/>
      <c r="DGF22" s="36"/>
      <c r="DGG22" s="36"/>
      <c r="DGH22" s="36"/>
      <c r="DGI22" s="36"/>
      <c r="DGJ22" s="36"/>
      <c r="DGK22" s="36"/>
      <c r="DGL22" s="36"/>
      <c r="DGM22" s="36"/>
      <c r="DGN22" s="36"/>
      <c r="DGO22" s="36"/>
      <c r="DGP22" s="36"/>
      <c r="DGQ22" s="36"/>
      <c r="DGR22" s="36"/>
      <c r="DGS22" s="36"/>
      <c r="DGT22" s="36"/>
      <c r="DGU22" s="36"/>
      <c r="DGV22" s="36"/>
      <c r="DGW22" s="36"/>
      <c r="DGX22" s="36"/>
      <c r="DGY22" s="36"/>
      <c r="DGZ22" s="36"/>
      <c r="DHA22" s="36"/>
      <c r="DHB22" s="36"/>
      <c r="DHC22" s="36"/>
      <c r="DHD22" s="36"/>
      <c r="DHE22" s="36"/>
      <c r="DHF22" s="36"/>
      <c r="DHG22" s="36"/>
      <c r="DHH22" s="36"/>
      <c r="DHI22" s="36"/>
      <c r="DHJ22" s="36"/>
      <c r="DHK22" s="36"/>
      <c r="DHL22" s="36"/>
      <c r="DHM22" s="36"/>
      <c r="DHN22" s="36"/>
      <c r="DHO22" s="36"/>
      <c r="DHP22" s="36"/>
      <c r="DHQ22" s="36"/>
      <c r="DHR22" s="36"/>
      <c r="DHS22" s="36"/>
      <c r="DHT22" s="36"/>
      <c r="DHU22" s="36"/>
      <c r="DHV22" s="36"/>
      <c r="DHW22" s="36"/>
      <c r="DHX22" s="36"/>
      <c r="DHY22" s="36"/>
      <c r="DHZ22" s="36"/>
      <c r="DIA22" s="36"/>
      <c r="DIB22" s="36"/>
      <c r="DIC22" s="36"/>
      <c r="DID22" s="36"/>
      <c r="DIE22" s="36"/>
      <c r="DIF22" s="36"/>
      <c r="DIG22" s="36"/>
      <c r="DIH22" s="36"/>
      <c r="DII22" s="36"/>
      <c r="DIJ22" s="36"/>
      <c r="DIK22" s="36"/>
      <c r="DIL22" s="36"/>
      <c r="DIM22" s="36"/>
      <c r="DIN22" s="36"/>
      <c r="DIO22" s="36"/>
      <c r="DIP22" s="36"/>
      <c r="DIQ22" s="36"/>
      <c r="DIR22" s="36"/>
      <c r="DIS22" s="36"/>
      <c r="DIT22" s="36"/>
      <c r="DIU22" s="36"/>
      <c r="DIV22" s="36"/>
      <c r="DIW22" s="36"/>
      <c r="DIX22" s="36"/>
      <c r="DIY22" s="36"/>
      <c r="DIZ22" s="36"/>
      <c r="DJA22" s="36"/>
      <c r="DJB22" s="36"/>
      <c r="DJC22" s="36"/>
      <c r="DJD22" s="36"/>
      <c r="DJE22" s="36"/>
      <c r="DJF22" s="36"/>
      <c r="DJG22" s="36"/>
      <c r="DJH22" s="36"/>
      <c r="DJI22" s="36"/>
      <c r="DJJ22" s="36"/>
      <c r="DJK22" s="36"/>
      <c r="DJL22" s="36"/>
      <c r="DJM22" s="36"/>
      <c r="DJN22" s="36"/>
      <c r="DJO22" s="36"/>
      <c r="DJP22" s="36"/>
      <c r="DJQ22" s="36"/>
      <c r="DJR22" s="36"/>
      <c r="DJS22" s="36"/>
      <c r="DJT22" s="36"/>
      <c r="DJU22" s="36"/>
      <c r="DJV22" s="36"/>
      <c r="DJW22" s="36"/>
      <c r="DJX22" s="36"/>
      <c r="DJY22" s="36"/>
      <c r="DJZ22" s="36"/>
      <c r="DKA22" s="36"/>
      <c r="DKB22" s="36"/>
      <c r="DKC22" s="36"/>
      <c r="DKD22" s="36"/>
      <c r="DKE22" s="36"/>
      <c r="DKF22" s="36"/>
      <c r="DKG22" s="36"/>
      <c r="DKH22" s="36"/>
      <c r="DKI22" s="36"/>
      <c r="DKJ22" s="36"/>
      <c r="DKK22" s="36"/>
      <c r="DKL22" s="36"/>
      <c r="DKM22" s="36"/>
      <c r="DKN22" s="36"/>
      <c r="DKO22" s="36"/>
      <c r="DKP22" s="36"/>
      <c r="DKQ22" s="36"/>
      <c r="DKR22" s="36"/>
      <c r="DKS22" s="36"/>
      <c r="DKT22" s="36"/>
      <c r="DKU22" s="36"/>
      <c r="DKV22" s="36"/>
      <c r="DKW22" s="36"/>
      <c r="DKX22" s="36"/>
      <c r="DKY22" s="36"/>
      <c r="DKZ22" s="36"/>
      <c r="DLA22" s="36"/>
      <c r="DLB22" s="36"/>
      <c r="DLC22" s="36"/>
      <c r="DLD22" s="36"/>
      <c r="DLE22" s="36"/>
      <c r="DLF22" s="36"/>
      <c r="DLG22" s="36"/>
      <c r="DLH22" s="36"/>
      <c r="DLI22" s="36"/>
      <c r="DLJ22" s="36"/>
      <c r="DLK22" s="36"/>
      <c r="DLL22" s="36"/>
      <c r="DLM22" s="36"/>
      <c r="DLN22" s="36"/>
      <c r="DLO22" s="36"/>
      <c r="DLP22" s="36"/>
      <c r="DLQ22" s="36"/>
      <c r="DLR22" s="36"/>
      <c r="DLS22" s="36"/>
      <c r="DLT22" s="36"/>
      <c r="DLU22" s="36"/>
      <c r="DLV22" s="36"/>
      <c r="DLW22" s="36"/>
      <c r="DLX22" s="36"/>
      <c r="DLY22" s="36"/>
      <c r="DLZ22" s="36"/>
      <c r="DMA22" s="36"/>
      <c r="DMB22" s="36"/>
      <c r="DMC22" s="36"/>
      <c r="DMD22" s="36"/>
      <c r="DME22" s="36"/>
      <c r="DMF22" s="36"/>
      <c r="DMG22" s="36"/>
      <c r="DMH22" s="36"/>
      <c r="DMI22" s="36"/>
      <c r="DMJ22" s="36"/>
      <c r="DMK22" s="36"/>
      <c r="DML22" s="36"/>
      <c r="DMM22" s="36"/>
      <c r="DMN22" s="36"/>
      <c r="DMO22" s="36"/>
      <c r="DMP22" s="36"/>
      <c r="DMQ22" s="36"/>
      <c r="DMR22" s="36"/>
      <c r="DMS22" s="36"/>
      <c r="DMT22" s="36"/>
      <c r="DMU22" s="36"/>
      <c r="DMV22" s="36"/>
      <c r="DMW22" s="36"/>
      <c r="DMX22" s="36"/>
      <c r="DMY22" s="36"/>
      <c r="DMZ22" s="36"/>
      <c r="DNA22" s="36"/>
      <c r="DNB22" s="36"/>
      <c r="DNC22" s="36"/>
      <c r="DND22" s="36"/>
      <c r="DNE22" s="36"/>
      <c r="DNF22" s="36"/>
      <c r="DNG22" s="36"/>
      <c r="DNH22" s="36"/>
      <c r="DNI22" s="36"/>
      <c r="DNJ22" s="36"/>
      <c r="DNK22" s="36"/>
      <c r="DNL22" s="36"/>
      <c r="DNM22" s="36"/>
      <c r="DNN22" s="36"/>
      <c r="DNO22" s="36"/>
      <c r="DNP22" s="36"/>
      <c r="DNQ22" s="36"/>
      <c r="DNR22" s="36"/>
      <c r="DNS22" s="36"/>
      <c r="DNT22" s="36"/>
      <c r="DNU22" s="36"/>
      <c r="DNV22" s="36"/>
      <c r="DNW22" s="36"/>
      <c r="DNX22" s="36"/>
      <c r="DNY22" s="36"/>
      <c r="DNZ22" s="36"/>
      <c r="DOA22" s="36"/>
      <c r="DOB22" s="36"/>
      <c r="DOC22" s="36"/>
      <c r="DOD22" s="36"/>
      <c r="DOE22" s="36"/>
      <c r="DOF22" s="36"/>
      <c r="DOG22" s="36"/>
      <c r="DOH22" s="36"/>
      <c r="DOI22" s="36"/>
      <c r="DOJ22" s="36"/>
      <c r="DOK22" s="36"/>
      <c r="DOL22" s="36"/>
      <c r="DOM22" s="36"/>
      <c r="DON22" s="36"/>
      <c r="DOO22" s="36"/>
      <c r="DOP22" s="36"/>
      <c r="DOQ22" s="36"/>
      <c r="DOR22" s="36"/>
      <c r="DOS22" s="36"/>
      <c r="DOT22" s="36"/>
      <c r="DOU22" s="36"/>
      <c r="DOV22" s="36"/>
      <c r="DOW22" s="36"/>
      <c r="DOX22" s="36"/>
      <c r="DOY22" s="36"/>
      <c r="DOZ22" s="36"/>
      <c r="DPA22" s="36"/>
      <c r="DPB22" s="36"/>
      <c r="DPC22" s="36"/>
      <c r="DPD22" s="36"/>
      <c r="DPE22" s="36"/>
      <c r="DPF22" s="36"/>
      <c r="DPG22" s="36"/>
      <c r="DPH22" s="36"/>
      <c r="DPI22" s="36"/>
      <c r="DPJ22" s="36"/>
      <c r="DPK22" s="36"/>
      <c r="DPL22" s="36"/>
      <c r="DPM22" s="36"/>
      <c r="DPN22" s="36"/>
      <c r="DPO22" s="36"/>
      <c r="DPP22" s="36"/>
      <c r="DPQ22" s="36"/>
      <c r="DPR22" s="36"/>
      <c r="DPS22" s="36"/>
      <c r="DPT22" s="36"/>
      <c r="DPU22" s="36"/>
      <c r="DPV22" s="36"/>
      <c r="DPW22" s="36"/>
      <c r="DPX22" s="36"/>
      <c r="DPY22" s="36"/>
      <c r="DPZ22" s="36"/>
      <c r="DQA22" s="36"/>
      <c r="DQB22" s="36"/>
      <c r="DQC22" s="36"/>
      <c r="DQD22" s="36"/>
      <c r="DQE22" s="36"/>
      <c r="DQF22" s="36"/>
      <c r="DQG22" s="36"/>
      <c r="DQH22" s="36"/>
      <c r="DQI22" s="36"/>
      <c r="DQJ22" s="36"/>
      <c r="DQK22" s="36"/>
      <c r="DQL22" s="36"/>
      <c r="DQM22" s="36"/>
      <c r="DQN22" s="36"/>
      <c r="DQO22" s="36"/>
      <c r="DQP22" s="36"/>
      <c r="DQQ22" s="36"/>
      <c r="DQR22" s="36"/>
      <c r="DQS22" s="36"/>
      <c r="DQT22" s="36"/>
      <c r="DQU22" s="36"/>
      <c r="DQV22" s="36"/>
      <c r="DQW22" s="36"/>
      <c r="DQX22" s="36"/>
      <c r="DQY22" s="36"/>
      <c r="DQZ22" s="36"/>
      <c r="DRA22" s="36"/>
      <c r="DRB22" s="36"/>
      <c r="DRC22" s="36"/>
      <c r="DRD22" s="36"/>
      <c r="DRE22" s="36"/>
      <c r="DRF22" s="36"/>
      <c r="DRG22" s="36"/>
      <c r="DRH22" s="36"/>
      <c r="DRI22" s="36"/>
      <c r="DRJ22" s="36"/>
      <c r="DRK22" s="36"/>
      <c r="DRL22" s="36"/>
      <c r="DRM22" s="36"/>
      <c r="DRN22" s="36"/>
      <c r="DRO22" s="36"/>
      <c r="DRP22" s="36"/>
      <c r="DRQ22" s="36"/>
      <c r="DRR22" s="36"/>
      <c r="DRS22" s="36"/>
      <c r="DRT22" s="36"/>
      <c r="DRU22" s="36"/>
      <c r="DRV22" s="36"/>
      <c r="DRW22" s="36"/>
      <c r="DRX22" s="36"/>
      <c r="DRY22" s="36"/>
      <c r="DRZ22" s="36"/>
      <c r="DSA22" s="36"/>
      <c r="DSB22" s="36"/>
      <c r="DSC22" s="36"/>
      <c r="DSD22" s="36"/>
      <c r="DSE22" s="36"/>
      <c r="DSF22" s="36"/>
      <c r="DSG22" s="36"/>
      <c r="DSH22" s="36"/>
      <c r="DSI22" s="36"/>
      <c r="DSJ22" s="36"/>
      <c r="DSK22" s="36"/>
      <c r="DSL22" s="36"/>
      <c r="DSM22" s="36"/>
      <c r="DSN22" s="36"/>
      <c r="DSO22" s="36"/>
      <c r="DSP22" s="36"/>
      <c r="DSQ22" s="36"/>
      <c r="DSR22" s="36"/>
      <c r="DSS22" s="36"/>
      <c r="DST22" s="36"/>
      <c r="DSU22" s="36"/>
      <c r="DSV22" s="36"/>
      <c r="DSW22" s="36"/>
      <c r="DSX22" s="36"/>
      <c r="DSY22" s="36"/>
      <c r="DSZ22" s="36"/>
      <c r="DTA22" s="36"/>
      <c r="DTB22" s="36"/>
      <c r="DTC22" s="36"/>
      <c r="DTD22" s="36"/>
      <c r="DTE22" s="36"/>
      <c r="DTF22" s="36"/>
      <c r="DTG22" s="36"/>
      <c r="DTH22" s="36"/>
      <c r="DTI22" s="36"/>
      <c r="DTJ22" s="36"/>
      <c r="DTK22" s="36"/>
      <c r="DTL22" s="36"/>
      <c r="DTM22" s="36"/>
      <c r="DTN22" s="36"/>
      <c r="DTO22" s="36"/>
      <c r="DTP22" s="36"/>
      <c r="DTQ22" s="36"/>
      <c r="DTR22" s="36"/>
      <c r="DTS22" s="36"/>
      <c r="DTT22" s="36"/>
      <c r="DTU22" s="36"/>
      <c r="DTV22" s="36"/>
      <c r="DTW22" s="36"/>
      <c r="DTX22" s="36"/>
      <c r="DTY22" s="36"/>
      <c r="DTZ22" s="36"/>
      <c r="DUA22" s="36"/>
      <c r="DUB22" s="36"/>
      <c r="DUC22" s="36"/>
      <c r="DUD22" s="36"/>
      <c r="DUE22" s="36"/>
      <c r="DUF22" s="36"/>
      <c r="DUG22" s="36"/>
      <c r="DUH22" s="36"/>
      <c r="DUI22" s="36"/>
      <c r="DUJ22" s="36"/>
      <c r="DUK22" s="36"/>
      <c r="DUL22" s="36"/>
      <c r="DUM22" s="36"/>
      <c r="DUN22" s="36"/>
      <c r="DUO22" s="36"/>
      <c r="DUP22" s="36"/>
      <c r="DUQ22" s="36"/>
      <c r="DUR22" s="36"/>
      <c r="DUS22" s="36"/>
      <c r="DUT22" s="36"/>
      <c r="DUU22" s="36"/>
      <c r="DUV22" s="36"/>
      <c r="DUW22" s="36"/>
      <c r="DUX22" s="36"/>
      <c r="DUY22" s="36"/>
      <c r="DUZ22" s="36"/>
      <c r="DVA22" s="36"/>
      <c r="DVB22" s="36"/>
      <c r="DVC22" s="36"/>
      <c r="DVD22" s="36"/>
      <c r="DVE22" s="36"/>
      <c r="DVF22" s="36"/>
      <c r="DVG22" s="36"/>
      <c r="DVH22" s="36"/>
      <c r="DVI22" s="36"/>
      <c r="DVJ22" s="36"/>
      <c r="DVK22" s="36"/>
      <c r="DVL22" s="36"/>
      <c r="DVM22" s="36"/>
      <c r="DVN22" s="36"/>
      <c r="DVO22" s="36"/>
      <c r="DVP22" s="36"/>
      <c r="DVQ22" s="36"/>
      <c r="DVR22" s="36"/>
      <c r="DVS22" s="36"/>
      <c r="DVT22" s="36"/>
      <c r="DVU22" s="36"/>
      <c r="DVV22" s="36"/>
      <c r="DVW22" s="36"/>
      <c r="DVX22" s="36"/>
      <c r="DVY22" s="36"/>
      <c r="DVZ22" s="36"/>
      <c r="DWA22" s="36"/>
      <c r="DWB22" s="36"/>
      <c r="DWC22" s="36"/>
      <c r="DWD22" s="36"/>
      <c r="DWE22" s="36"/>
      <c r="DWF22" s="36"/>
      <c r="DWG22" s="36"/>
      <c r="DWH22" s="36"/>
      <c r="DWI22" s="36"/>
      <c r="DWJ22" s="36"/>
      <c r="DWK22" s="36"/>
      <c r="DWL22" s="36"/>
      <c r="DWM22" s="36"/>
      <c r="DWN22" s="36"/>
      <c r="DWO22" s="36"/>
      <c r="DWP22" s="36"/>
      <c r="DWQ22" s="36"/>
      <c r="DWR22" s="36"/>
      <c r="DWS22" s="36"/>
      <c r="DWT22" s="36"/>
      <c r="DWU22" s="36"/>
      <c r="DWV22" s="36"/>
      <c r="DWW22" s="36"/>
      <c r="DWX22" s="36"/>
      <c r="DWY22" s="36"/>
      <c r="DWZ22" s="36"/>
      <c r="DXA22" s="36"/>
      <c r="DXB22" s="36"/>
      <c r="DXC22" s="36"/>
      <c r="DXD22" s="36"/>
      <c r="DXE22" s="36"/>
      <c r="DXF22" s="36"/>
      <c r="DXG22" s="36"/>
      <c r="DXH22" s="36"/>
      <c r="DXI22" s="36"/>
      <c r="DXJ22" s="36"/>
      <c r="DXK22" s="36"/>
      <c r="DXL22" s="36"/>
      <c r="DXM22" s="36"/>
      <c r="DXN22" s="36"/>
      <c r="DXO22" s="36"/>
      <c r="DXP22" s="36"/>
      <c r="DXQ22" s="36"/>
      <c r="DXR22" s="36"/>
      <c r="DXS22" s="36"/>
      <c r="DXT22" s="36"/>
      <c r="DXU22" s="36"/>
      <c r="DXV22" s="36"/>
      <c r="DXW22" s="36"/>
      <c r="DXX22" s="36"/>
      <c r="DXY22" s="36"/>
      <c r="DXZ22" s="36"/>
      <c r="DYA22" s="36"/>
      <c r="DYB22" s="36"/>
      <c r="DYC22" s="36"/>
      <c r="DYD22" s="36"/>
      <c r="DYE22" s="36"/>
      <c r="DYF22" s="36"/>
      <c r="DYG22" s="36"/>
      <c r="DYH22" s="36"/>
      <c r="DYI22" s="36"/>
      <c r="DYJ22" s="36"/>
      <c r="DYK22" s="36"/>
      <c r="DYL22" s="36"/>
      <c r="DYM22" s="36"/>
      <c r="DYN22" s="36"/>
      <c r="DYO22" s="36"/>
      <c r="DYP22" s="36"/>
      <c r="DYQ22" s="36"/>
      <c r="DYR22" s="36"/>
      <c r="DYS22" s="36"/>
      <c r="DYT22" s="36"/>
      <c r="DYU22" s="36"/>
      <c r="DYV22" s="36"/>
      <c r="DYW22" s="36"/>
      <c r="DYX22" s="36"/>
      <c r="DYY22" s="36"/>
      <c r="DYZ22" s="36"/>
      <c r="DZA22" s="36"/>
      <c r="DZB22" s="36"/>
      <c r="DZC22" s="36"/>
      <c r="DZD22" s="36"/>
      <c r="DZE22" s="36"/>
      <c r="DZF22" s="36"/>
      <c r="DZG22" s="36"/>
      <c r="DZH22" s="36"/>
      <c r="DZI22" s="36"/>
      <c r="DZJ22" s="36"/>
      <c r="DZK22" s="36"/>
      <c r="DZL22" s="36"/>
      <c r="DZM22" s="36"/>
      <c r="DZN22" s="36"/>
      <c r="DZO22" s="36"/>
      <c r="DZP22" s="36"/>
      <c r="DZQ22" s="36"/>
      <c r="DZR22" s="36"/>
      <c r="DZS22" s="36"/>
      <c r="DZT22" s="36"/>
      <c r="DZU22" s="36"/>
      <c r="DZV22" s="36"/>
      <c r="DZW22" s="36"/>
      <c r="DZX22" s="36"/>
      <c r="DZY22" s="36"/>
      <c r="DZZ22" s="36"/>
      <c r="EAA22" s="36"/>
      <c r="EAB22" s="36"/>
      <c r="EAC22" s="36"/>
      <c r="EAD22" s="36"/>
      <c r="EAE22" s="36"/>
      <c r="EAF22" s="36"/>
      <c r="EAG22" s="36"/>
      <c r="EAH22" s="36"/>
      <c r="EAI22" s="36"/>
      <c r="EAJ22" s="36"/>
      <c r="EAK22" s="36"/>
      <c r="EAL22" s="36"/>
      <c r="EAM22" s="36"/>
      <c r="EAN22" s="36"/>
      <c r="EAO22" s="36"/>
      <c r="EAP22" s="36"/>
      <c r="EAQ22" s="36"/>
      <c r="EAR22" s="36"/>
      <c r="EAS22" s="36"/>
      <c r="EAT22" s="36"/>
      <c r="EAU22" s="36"/>
      <c r="EAV22" s="36"/>
      <c r="EAW22" s="36"/>
      <c r="EAX22" s="36"/>
      <c r="EAY22" s="36"/>
      <c r="EAZ22" s="36"/>
      <c r="EBA22" s="36"/>
      <c r="EBB22" s="36"/>
      <c r="EBC22" s="36"/>
      <c r="EBD22" s="36"/>
      <c r="EBE22" s="36"/>
      <c r="EBF22" s="36"/>
      <c r="EBG22" s="36"/>
      <c r="EBH22" s="36"/>
      <c r="EBI22" s="36"/>
      <c r="EBJ22" s="36"/>
      <c r="EBK22" s="36"/>
      <c r="EBL22" s="36"/>
      <c r="EBM22" s="36"/>
      <c r="EBN22" s="36"/>
      <c r="EBO22" s="36"/>
      <c r="EBP22" s="36"/>
      <c r="EBQ22" s="36"/>
      <c r="EBR22" s="36"/>
      <c r="EBS22" s="36"/>
      <c r="EBT22" s="36"/>
      <c r="EBU22" s="36"/>
      <c r="EBV22" s="36"/>
      <c r="EBW22" s="36"/>
      <c r="EBX22" s="36"/>
      <c r="EBY22" s="36"/>
      <c r="EBZ22" s="36"/>
      <c r="ECA22" s="36"/>
      <c r="ECB22" s="36"/>
      <c r="ECC22" s="36"/>
      <c r="ECD22" s="36"/>
      <c r="ECE22" s="36"/>
      <c r="ECF22" s="36"/>
      <c r="ECG22" s="36"/>
      <c r="ECH22" s="36"/>
      <c r="ECI22" s="36"/>
      <c r="ECJ22" s="36"/>
      <c r="ECK22" s="36"/>
      <c r="ECL22" s="36"/>
      <c r="ECM22" s="36"/>
      <c r="ECN22" s="36"/>
      <c r="ECO22" s="36"/>
      <c r="ECP22" s="36"/>
      <c r="ECQ22" s="36"/>
      <c r="ECR22" s="36"/>
      <c r="ECS22" s="36"/>
      <c r="ECT22" s="36"/>
      <c r="ECU22" s="36"/>
      <c r="ECV22" s="36"/>
      <c r="ECW22" s="36"/>
      <c r="ECX22" s="36"/>
      <c r="ECY22" s="36"/>
      <c r="ECZ22" s="36"/>
      <c r="EDA22" s="36"/>
      <c r="EDB22" s="36"/>
      <c r="EDC22" s="36"/>
      <c r="EDD22" s="36"/>
      <c r="EDE22" s="36"/>
      <c r="EDF22" s="36"/>
      <c r="EDG22" s="36"/>
      <c r="EDH22" s="36"/>
      <c r="EDI22" s="36"/>
      <c r="EDJ22" s="36"/>
      <c r="EDK22" s="36"/>
      <c r="EDL22" s="36"/>
      <c r="EDM22" s="36"/>
      <c r="EDN22" s="36"/>
      <c r="EDO22" s="36"/>
      <c r="EDP22" s="36"/>
      <c r="EDQ22" s="36"/>
      <c r="EDR22" s="36"/>
      <c r="EDS22" s="36"/>
      <c r="EDT22" s="36"/>
      <c r="EDU22" s="36"/>
      <c r="EDV22" s="36"/>
      <c r="EDW22" s="36"/>
      <c r="EDX22" s="36"/>
      <c r="EDY22" s="36"/>
      <c r="EDZ22" s="36"/>
      <c r="EEA22" s="36"/>
      <c r="EEB22" s="36"/>
      <c r="EEC22" s="36"/>
      <c r="EED22" s="36"/>
      <c r="EEE22" s="36"/>
      <c r="EEF22" s="36"/>
      <c r="EEG22" s="36"/>
      <c r="EEH22" s="36"/>
      <c r="EEI22" s="36"/>
      <c r="EEJ22" s="36"/>
      <c r="EEK22" s="36"/>
      <c r="EEL22" s="36"/>
      <c r="EEM22" s="36"/>
      <c r="EEN22" s="36"/>
      <c r="EEO22" s="36"/>
      <c r="EEP22" s="36"/>
      <c r="EEQ22" s="36"/>
      <c r="EER22" s="36"/>
      <c r="EES22" s="36"/>
      <c r="EET22" s="36"/>
      <c r="EEU22" s="36"/>
      <c r="EEV22" s="36"/>
      <c r="EEW22" s="36"/>
      <c r="EEX22" s="36"/>
      <c r="EEY22" s="36"/>
      <c r="EEZ22" s="36"/>
      <c r="EFA22" s="36"/>
      <c r="EFB22" s="36"/>
      <c r="EFC22" s="36"/>
      <c r="EFD22" s="36"/>
      <c r="EFE22" s="36"/>
      <c r="EFF22" s="36"/>
      <c r="EFG22" s="36"/>
      <c r="EFH22" s="36"/>
      <c r="EFI22" s="36"/>
      <c r="EFJ22" s="36"/>
      <c r="EFK22" s="36"/>
      <c r="EFL22" s="36"/>
      <c r="EFM22" s="36"/>
      <c r="EFN22" s="36"/>
      <c r="EFO22" s="36"/>
      <c r="EFP22" s="36"/>
      <c r="EFQ22" s="36"/>
      <c r="EFR22" s="36"/>
      <c r="EFS22" s="36"/>
      <c r="EFT22" s="36"/>
      <c r="EFU22" s="36"/>
      <c r="EFV22" s="36"/>
      <c r="EFW22" s="36"/>
      <c r="EFX22" s="36"/>
      <c r="EFY22" s="36"/>
      <c r="EFZ22" s="36"/>
      <c r="EGA22" s="36"/>
      <c r="EGB22" s="36"/>
      <c r="EGC22" s="36"/>
      <c r="EGD22" s="36"/>
      <c r="EGE22" s="36"/>
      <c r="EGF22" s="36"/>
      <c r="EGG22" s="36"/>
      <c r="EGH22" s="36"/>
      <c r="EGI22" s="36"/>
      <c r="EGJ22" s="36"/>
      <c r="EGK22" s="36"/>
      <c r="EGL22" s="36"/>
      <c r="EGM22" s="36"/>
      <c r="EGN22" s="36"/>
      <c r="EGO22" s="36"/>
      <c r="EGP22" s="36"/>
      <c r="EGQ22" s="36"/>
      <c r="EGR22" s="36"/>
      <c r="EGS22" s="36"/>
      <c r="EGT22" s="36"/>
      <c r="EGU22" s="36"/>
      <c r="EGV22" s="36"/>
      <c r="EGW22" s="36"/>
      <c r="EGX22" s="36"/>
      <c r="EGY22" s="36"/>
      <c r="EGZ22" s="36"/>
      <c r="EHA22" s="36"/>
      <c r="EHB22" s="36"/>
      <c r="EHC22" s="36"/>
      <c r="EHD22" s="36"/>
      <c r="EHE22" s="36"/>
      <c r="EHF22" s="36"/>
      <c r="EHG22" s="36"/>
      <c r="EHH22" s="36"/>
      <c r="EHI22" s="36"/>
      <c r="EHJ22" s="36"/>
      <c r="EHK22" s="36"/>
      <c r="EHL22" s="36"/>
      <c r="EHM22" s="36"/>
      <c r="EHN22" s="36"/>
      <c r="EHO22" s="36"/>
      <c r="EHP22" s="36"/>
      <c r="EHQ22" s="36"/>
      <c r="EHR22" s="36"/>
      <c r="EHS22" s="36"/>
      <c r="EHT22" s="36"/>
      <c r="EHU22" s="36"/>
      <c r="EHV22" s="36"/>
      <c r="EHW22" s="36"/>
      <c r="EHX22" s="36"/>
      <c r="EHY22" s="36"/>
      <c r="EHZ22" s="36"/>
      <c r="EIA22" s="36"/>
      <c r="EIB22" s="36"/>
      <c r="EIC22" s="36"/>
      <c r="EID22" s="36"/>
      <c r="EIE22" s="36"/>
      <c r="EIF22" s="36"/>
      <c r="EIG22" s="36"/>
      <c r="EIH22" s="36"/>
      <c r="EII22" s="36"/>
      <c r="EIJ22" s="36"/>
      <c r="EIK22" s="36"/>
      <c r="EIL22" s="36"/>
      <c r="EIM22" s="36"/>
      <c r="EIN22" s="36"/>
      <c r="EIO22" s="36"/>
      <c r="EIP22" s="36"/>
      <c r="EIQ22" s="36"/>
      <c r="EIR22" s="36"/>
      <c r="EIS22" s="36"/>
      <c r="EIT22" s="36"/>
      <c r="EIU22" s="36"/>
      <c r="EIV22" s="36"/>
      <c r="EIW22" s="36"/>
      <c r="EIX22" s="36"/>
      <c r="EIY22" s="36"/>
      <c r="EIZ22" s="36"/>
      <c r="EJA22" s="36"/>
      <c r="EJB22" s="36"/>
      <c r="EJC22" s="36"/>
      <c r="EJD22" s="36"/>
      <c r="EJE22" s="36"/>
      <c r="EJF22" s="36"/>
      <c r="EJG22" s="36"/>
      <c r="EJH22" s="36"/>
      <c r="EJI22" s="36"/>
      <c r="EJJ22" s="36"/>
      <c r="EJK22" s="36"/>
      <c r="EJL22" s="36"/>
      <c r="EJM22" s="36"/>
      <c r="EJN22" s="36"/>
      <c r="EJO22" s="36"/>
      <c r="EJP22" s="36"/>
      <c r="EJQ22" s="36"/>
      <c r="EJR22" s="36"/>
      <c r="EJS22" s="36"/>
      <c r="EJT22" s="36"/>
      <c r="EJU22" s="36"/>
      <c r="EJV22" s="36"/>
      <c r="EJW22" s="36"/>
      <c r="EJX22" s="36"/>
      <c r="EJY22" s="36"/>
      <c r="EJZ22" s="36"/>
      <c r="EKA22" s="36"/>
      <c r="EKB22" s="36"/>
      <c r="EKC22" s="36"/>
      <c r="EKD22" s="36"/>
      <c r="EKE22" s="36"/>
      <c r="EKF22" s="36"/>
      <c r="EKG22" s="36"/>
      <c r="EKH22" s="36"/>
      <c r="EKI22" s="36"/>
      <c r="EKJ22" s="36"/>
      <c r="EKK22" s="36"/>
      <c r="EKL22" s="36"/>
      <c r="EKM22" s="36"/>
      <c r="EKN22" s="36"/>
      <c r="EKO22" s="36"/>
      <c r="EKP22" s="36"/>
      <c r="EKQ22" s="36"/>
      <c r="EKR22" s="36"/>
      <c r="EKS22" s="36"/>
      <c r="EKT22" s="36"/>
      <c r="EKU22" s="36"/>
      <c r="EKV22" s="36"/>
      <c r="EKW22" s="36"/>
      <c r="EKX22" s="36"/>
      <c r="EKY22" s="36"/>
      <c r="EKZ22" s="36"/>
      <c r="ELA22" s="36"/>
      <c r="ELB22" s="36"/>
      <c r="ELC22" s="36"/>
      <c r="ELD22" s="36"/>
      <c r="ELE22" s="36"/>
      <c r="ELF22" s="36"/>
      <c r="ELG22" s="36"/>
      <c r="ELH22" s="36"/>
      <c r="ELI22" s="36"/>
      <c r="ELJ22" s="36"/>
      <c r="ELK22" s="36"/>
      <c r="ELL22" s="36"/>
      <c r="ELM22" s="36"/>
      <c r="ELN22" s="36"/>
      <c r="ELO22" s="36"/>
      <c r="ELP22" s="36"/>
      <c r="ELQ22" s="36"/>
      <c r="ELR22" s="36"/>
      <c r="ELS22" s="36"/>
      <c r="ELT22" s="36"/>
      <c r="ELU22" s="36"/>
      <c r="ELV22" s="36"/>
      <c r="ELW22" s="36"/>
      <c r="ELX22" s="36"/>
      <c r="ELY22" s="36"/>
      <c r="ELZ22" s="36"/>
      <c r="EMA22" s="36"/>
      <c r="EMB22" s="36"/>
      <c r="EMC22" s="36"/>
      <c r="EMD22" s="36"/>
      <c r="EME22" s="36"/>
      <c r="EMF22" s="36"/>
      <c r="EMG22" s="36"/>
      <c r="EMH22" s="36"/>
      <c r="EMI22" s="36"/>
      <c r="EMJ22" s="36"/>
      <c r="EMK22" s="36"/>
      <c r="EML22" s="36"/>
      <c r="EMM22" s="36"/>
      <c r="EMN22" s="36"/>
      <c r="EMO22" s="36"/>
      <c r="EMP22" s="36"/>
      <c r="EMQ22" s="36"/>
      <c r="EMR22" s="36"/>
      <c r="EMS22" s="36"/>
      <c r="EMT22" s="36"/>
      <c r="EMU22" s="36"/>
      <c r="EMV22" s="36"/>
      <c r="EMW22" s="36"/>
      <c r="EMX22" s="36"/>
      <c r="EMY22" s="36"/>
      <c r="EMZ22" s="36"/>
      <c r="ENA22" s="36"/>
      <c r="ENB22" s="36"/>
      <c r="ENC22" s="36"/>
      <c r="END22" s="36"/>
      <c r="ENE22" s="36"/>
      <c r="ENF22" s="36"/>
      <c r="ENG22" s="36"/>
      <c r="ENH22" s="36"/>
      <c r="ENI22" s="36"/>
      <c r="ENJ22" s="36"/>
      <c r="ENK22" s="36"/>
      <c r="ENL22" s="36"/>
      <c r="ENM22" s="36"/>
      <c r="ENN22" s="36"/>
      <c r="ENO22" s="36"/>
      <c r="ENP22" s="36"/>
      <c r="ENQ22" s="36"/>
      <c r="ENR22" s="36"/>
      <c r="ENS22" s="36"/>
      <c r="ENT22" s="36"/>
      <c r="ENU22" s="36"/>
      <c r="ENV22" s="36"/>
      <c r="ENW22" s="36"/>
      <c r="ENX22" s="36"/>
      <c r="ENY22" s="36"/>
      <c r="ENZ22" s="36"/>
      <c r="EOA22" s="36"/>
      <c r="EOB22" s="36"/>
      <c r="EOC22" s="36"/>
      <c r="EOD22" s="36"/>
      <c r="EOE22" s="36"/>
      <c r="EOF22" s="36"/>
      <c r="EOG22" s="36"/>
      <c r="EOH22" s="36"/>
      <c r="EOI22" s="36"/>
      <c r="EOJ22" s="36"/>
      <c r="EOK22" s="36"/>
      <c r="EOL22" s="36"/>
      <c r="EOM22" s="36"/>
      <c r="EON22" s="36"/>
      <c r="EOO22" s="36"/>
      <c r="EOP22" s="36"/>
      <c r="EOQ22" s="36"/>
      <c r="EOR22" s="36"/>
      <c r="EOS22" s="36"/>
      <c r="EOT22" s="36"/>
      <c r="EOU22" s="36"/>
      <c r="EOV22" s="36"/>
      <c r="EOW22" s="36"/>
      <c r="EOX22" s="36"/>
      <c r="EOY22" s="36"/>
      <c r="EOZ22" s="36"/>
      <c r="EPA22" s="36"/>
      <c r="EPB22" s="36"/>
      <c r="EPC22" s="36"/>
      <c r="EPD22" s="36"/>
      <c r="EPE22" s="36"/>
      <c r="EPF22" s="36"/>
      <c r="EPG22" s="36"/>
      <c r="EPH22" s="36"/>
      <c r="EPI22" s="36"/>
      <c r="EPJ22" s="36"/>
      <c r="EPK22" s="36"/>
      <c r="EPL22" s="36"/>
      <c r="EPM22" s="36"/>
      <c r="EPN22" s="36"/>
      <c r="EPO22" s="36"/>
      <c r="EPP22" s="36"/>
      <c r="EPQ22" s="36"/>
      <c r="EPR22" s="36"/>
      <c r="EPS22" s="36"/>
      <c r="EPT22" s="36"/>
      <c r="EPU22" s="36"/>
      <c r="EPV22" s="36"/>
      <c r="EPW22" s="36"/>
      <c r="EPX22" s="36"/>
      <c r="EPY22" s="36"/>
      <c r="EPZ22" s="36"/>
      <c r="EQA22" s="36"/>
      <c r="EQB22" s="36"/>
      <c r="EQC22" s="36"/>
      <c r="EQD22" s="36"/>
      <c r="EQE22" s="36"/>
      <c r="EQF22" s="36"/>
      <c r="EQG22" s="36"/>
      <c r="EQH22" s="36"/>
      <c r="EQI22" s="36"/>
      <c r="EQJ22" s="36"/>
      <c r="EQK22" s="36"/>
      <c r="EQL22" s="36"/>
      <c r="EQM22" s="36"/>
      <c r="EQN22" s="36"/>
      <c r="EQO22" s="36"/>
      <c r="EQP22" s="36"/>
      <c r="EQQ22" s="36"/>
      <c r="EQR22" s="36"/>
      <c r="EQS22" s="36"/>
      <c r="EQT22" s="36"/>
      <c r="EQU22" s="36"/>
      <c r="EQV22" s="36"/>
      <c r="EQW22" s="36"/>
      <c r="EQX22" s="36"/>
      <c r="EQY22" s="36"/>
      <c r="EQZ22" s="36"/>
      <c r="ERA22" s="36"/>
      <c r="ERB22" s="36"/>
      <c r="ERC22" s="36"/>
      <c r="ERD22" s="36"/>
      <c r="ERE22" s="36"/>
      <c r="ERF22" s="36"/>
      <c r="ERG22" s="36"/>
      <c r="ERH22" s="36"/>
      <c r="ERI22" s="36"/>
      <c r="ERJ22" s="36"/>
      <c r="ERK22" s="36"/>
      <c r="ERL22" s="36"/>
      <c r="ERM22" s="36"/>
      <c r="ERN22" s="36"/>
      <c r="ERO22" s="36"/>
      <c r="ERP22" s="36"/>
      <c r="ERQ22" s="36"/>
      <c r="ERR22" s="36"/>
      <c r="ERS22" s="36"/>
      <c r="ERT22" s="36"/>
      <c r="ERU22" s="36"/>
      <c r="ERV22" s="36"/>
      <c r="ERW22" s="36"/>
      <c r="ERX22" s="36"/>
      <c r="ERY22" s="36"/>
      <c r="ERZ22" s="36"/>
      <c r="ESA22" s="36"/>
      <c r="ESB22" s="36"/>
      <c r="ESC22" s="36"/>
      <c r="ESD22" s="36"/>
      <c r="ESE22" s="36"/>
      <c r="ESF22" s="36"/>
      <c r="ESG22" s="36"/>
      <c r="ESH22" s="36"/>
      <c r="ESI22" s="36"/>
      <c r="ESJ22" s="36"/>
      <c r="ESK22" s="36"/>
      <c r="ESL22" s="36"/>
      <c r="ESM22" s="36"/>
      <c r="ESN22" s="36"/>
      <c r="ESO22" s="36"/>
      <c r="ESP22" s="36"/>
      <c r="ESQ22" s="36"/>
      <c r="ESR22" s="36"/>
      <c r="ESS22" s="36"/>
      <c r="EST22" s="36"/>
      <c r="ESU22" s="36"/>
      <c r="ESV22" s="36"/>
      <c r="ESW22" s="36"/>
      <c r="ESX22" s="36"/>
      <c r="ESY22" s="36"/>
      <c r="ESZ22" s="36"/>
      <c r="ETA22" s="36"/>
      <c r="ETB22" s="36"/>
      <c r="ETC22" s="36"/>
      <c r="ETD22" s="36"/>
      <c r="ETE22" s="36"/>
      <c r="ETF22" s="36"/>
      <c r="ETG22" s="36"/>
      <c r="ETH22" s="36"/>
      <c r="ETI22" s="36"/>
      <c r="ETJ22" s="36"/>
      <c r="ETK22" s="36"/>
      <c r="ETL22" s="36"/>
      <c r="ETM22" s="36"/>
      <c r="ETN22" s="36"/>
      <c r="ETO22" s="36"/>
      <c r="ETP22" s="36"/>
      <c r="ETQ22" s="36"/>
      <c r="ETR22" s="36"/>
      <c r="ETS22" s="36"/>
      <c r="ETT22" s="36"/>
      <c r="ETU22" s="36"/>
      <c r="ETV22" s="36"/>
      <c r="ETW22" s="36"/>
      <c r="ETX22" s="36"/>
      <c r="ETY22" s="36"/>
      <c r="ETZ22" s="36"/>
      <c r="EUA22" s="36"/>
      <c r="EUB22" s="36"/>
      <c r="EUC22" s="36"/>
      <c r="EUD22" s="36"/>
      <c r="EUE22" s="36"/>
      <c r="EUF22" s="36"/>
      <c r="EUG22" s="36"/>
      <c r="EUH22" s="36"/>
      <c r="EUI22" s="36"/>
      <c r="EUJ22" s="36"/>
      <c r="EUK22" s="36"/>
      <c r="EUL22" s="36"/>
      <c r="EUM22" s="36"/>
      <c r="EUN22" s="36"/>
      <c r="EUO22" s="36"/>
      <c r="EUP22" s="36"/>
      <c r="EUQ22" s="36"/>
      <c r="EUR22" s="36"/>
      <c r="EUS22" s="36"/>
      <c r="EUT22" s="36"/>
      <c r="EUU22" s="36"/>
      <c r="EUV22" s="36"/>
      <c r="EUW22" s="36"/>
      <c r="EUX22" s="36"/>
      <c r="EUY22" s="36"/>
      <c r="EUZ22" s="36"/>
      <c r="EVA22" s="36"/>
      <c r="EVB22" s="36"/>
      <c r="EVC22" s="36"/>
      <c r="EVD22" s="36"/>
      <c r="EVE22" s="36"/>
      <c r="EVF22" s="36"/>
      <c r="EVG22" s="36"/>
      <c r="EVH22" s="36"/>
      <c r="EVI22" s="36"/>
      <c r="EVJ22" s="36"/>
      <c r="EVK22" s="36"/>
      <c r="EVL22" s="36"/>
      <c r="EVM22" s="36"/>
      <c r="EVN22" s="36"/>
      <c r="EVO22" s="36"/>
      <c r="EVP22" s="36"/>
      <c r="EVQ22" s="36"/>
      <c r="EVR22" s="36"/>
      <c r="EVS22" s="36"/>
      <c r="EVT22" s="36"/>
      <c r="EVU22" s="36"/>
      <c r="EVV22" s="36"/>
      <c r="EVW22" s="36"/>
      <c r="EVX22" s="36"/>
      <c r="EVY22" s="36"/>
      <c r="EVZ22" s="36"/>
      <c r="EWA22" s="36"/>
      <c r="EWB22" s="36"/>
      <c r="EWC22" s="36"/>
      <c r="EWD22" s="36"/>
      <c r="EWE22" s="36"/>
      <c r="EWF22" s="36"/>
      <c r="EWG22" s="36"/>
      <c r="EWH22" s="36"/>
      <c r="EWI22" s="36"/>
      <c r="EWJ22" s="36"/>
      <c r="EWK22" s="36"/>
      <c r="EWL22" s="36"/>
      <c r="EWM22" s="36"/>
      <c r="EWN22" s="36"/>
      <c r="EWO22" s="36"/>
      <c r="EWP22" s="36"/>
      <c r="EWQ22" s="36"/>
      <c r="EWR22" s="36"/>
      <c r="EWS22" s="36"/>
      <c r="EWT22" s="36"/>
      <c r="EWU22" s="36"/>
      <c r="EWV22" s="36"/>
      <c r="EWW22" s="36"/>
      <c r="EWX22" s="36"/>
      <c r="EWY22" s="36"/>
      <c r="EWZ22" s="36"/>
      <c r="EXA22" s="36"/>
      <c r="EXB22" s="36"/>
      <c r="EXC22" s="36"/>
      <c r="EXD22" s="36"/>
      <c r="EXE22" s="36"/>
      <c r="EXF22" s="36"/>
      <c r="EXG22" s="36"/>
      <c r="EXH22" s="36"/>
      <c r="EXI22" s="36"/>
      <c r="EXJ22" s="36"/>
      <c r="EXK22" s="36"/>
      <c r="EXL22" s="36"/>
      <c r="EXM22" s="36"/>
      <c r="EXN22" s="36"/>
      <c r="EXO22" s="36"/>
      <c r="EXP22" s="36"/>
      <c r="EXQ22" s="36"/>
      <c r="EXR22" s="36"/>
      <c r="EXS22" s="36"/>
      <c r="EXT22" s="36"/>
      <c r="EXU22" s="36"/>
      <c r="EXV22" s="36"/>
      <c r="EXW22" s="36"/>
      <c r="EXX22" s="36"/>
      <c r="EXY22" s="36"/>
      <c r="EXZ22" s="36"/>
      <c r="EYA22" s="36"/>
      <c r="EYB22" s="36"/>
      <c r="EYC22" s="36"/>
      <c r="EYD22" s="36"/>
      <c r="EYE22" s="36"/>
      <c r="EYF22" s="36"/>
      <c r="EYG22" s="36"/>
      <c r="EYH22" s="36"/>
      <c r="EYI22" s="36"/>
      <c r="EYJ22" s="36"/>
      <c r="EYK22" s="36"/>
      <c r="EYL22" s="36"/>
      <c r="EYM22" s="36"/>
      <c r="EYN22" s="36"/>
      <c r="EYO22" s="36"/>
      <c r="EYP22" s="36"/>
      <c r="EYQ22" s="36"/>
      <c r="EYR22" s="36"/>
      <c r="EYS22" s="36"/>
      <c r="EYT22" s="36"/>
      <c r="EYU22" s="36"/>
      <c r="EYV22" s="36"/>
      <c r="EYW22" s="36"/>
      <c r="EYX22" s="36"/>
      <c r="EYY22" s="36"/>
      <c r="EYZ22" s="36"/>
      <c r="EZA22" s="36"/>
      <c r="EZB22" s="36"/>
      <c r="EZC22" s="36"/>
      <c r="EZD22" s="36"/>
      <c r="EZE22" s="36"/>
      <c r="EZF22" s="36"/>
      <c r="EZG22" s="36"/>
      <c r="EZH22" s="36"/>
      <c r="EZI22" s="36"/>
      <c r="EZJ22" s="36"/>
      <c r="EZK22" s="36"/>
      <c r="EZL22" s="36"/>
      <c r="EZM22" s="36"/>
      <c r="EZN22" s="36"/>
      <c r="EZO22" s="36"/>
      <c r="EZP22" s="36"/>
      <c r="EZQ22" s="36"/>
      <c r="EZR22" s="36"/>
      <c r="EZS22" s="36"/>
      <c r="EZT22" s="36"/>
      <c r="EZU22" s="36"/>
      <c r="EZV22" s="36"/>
      <c r="EZW22" s="36"/>
      <c r="EZX22" s="36"/>
      <c r="EZY22" s="36"/>
      <c r="EZZ22" s="36"/>
      <c r="FAA22" s="36"/>
      <c r="FAB22" s="36"/>
      <c r="FAC22" s="36"/>
      <c r="FAD22" s="36"/>
      <c r="FAE22" s="36"/>
      <c r="FAF22" s="36"/>
      <c r="FAG22" s="36"/>
      <c r="FAH22" s="36"/>
      <c r="FAI22" s="36"/>
      <c r="FAJ22" s="36"/>
      <c r="FAK22" s="36"/>
      <c r="FAL22" s="36"/>
      <c r="FAM22" s="36"/>
      <c r="FAN22" s="36"/>
      <c r="FAO22" s="36"/>
      <c r="FAP22" s="36"/>
      <c r="FAQ22" s="36"/>
      <c r="FAR22" s="36"/>
      <c r="FAS22" s="36"/>
      <c r="FAT22" s="36"/>
      <c r="FAU22" s="36"/>
      <c r="FAV22" s="36"/>
      <c r="FAW22" s="36"/>
      <c r="FAX22" s="36"/>
      <c r="FAY22" s="36"/>
      <c r="FAZ22" s="36"/>
      <c r="FBA22" s="36"/>
      <c r="FBB22" s="36"/>
      <c r="FBC22" s="36"/>
      <c r="FBD22" s="36"/>
      <c r="FBE22" s="36"/>
      <c r="FBF22" s="36"/>
      <c r="FBG22" s="36"/>
      <c r="FBH22" s="36"/>
      <c r="FBI22" s="36"/>
      <c r="FBJ22" s="36"/>
      <c r="FBK22" s="36"/>
      <c r="FBL22" s="36"/>
      <c r="FBM22" s="36"/>
      <c r="FBN22" s="36"/>
      <c r="FBO22" s="36"/>
      <c r="FBP22" s="36"/>
      <c r="FBQ22" s="36"/>
      <c r="FBR22" s="36"/>
      <c r="FBS22" s="36"/>
      <c r="FBT22" s="36"/>
      <c r="FBU22" s="36"/>
      <c r="FBV22" s="36"/>
      <c r="FBW22" s="36"/>
      <c r="FBX22" s="36"/>
      <c r="FBY22" s="36"/>
      <c r="FBZ22" s="36"/>
      <c r="FCA22" s="36"/>
      <c r="FCB22" s="36"/>
      <c r="FCC22" s="36"/>
      <c r="FCD22" s="36"/>
      <c r="FCE22" s="36"/>
      <c r="FCF22" s="36"/>
      <c r="FCG22" s="36"/>
      <c r="FCH22" s="36"/>
      <c r="FCI22" s="36"/>
      <c r="FCJ22" s="36"/>
      <c r="FCK22" s="36"/>
      <c r="FCL22" s="36"/>
      <c r="FCM22" s="36"/>
      <c r="FCN22" s="36"/>
      <c r="FCO22" s="36"/>
      <c r="FCP22" s="36"/>
      <c r="FCQ22" s="36"/>
      <c r="FCR22" s="36"/>
      <c r="FCS22" s="36"/>
      <c r="FCT22" s="36"/>
      <c r="FCU22" s="36"/>
      <c r="FCV22" s="36"/>
      <c r="FCW22" s="36"/>
      <c r="FCX22" s="36"/>
      <c r="FCY22" s="36"/>
      <c r="FCZ22" s="36"/>
      <c r="FDA22" s="36"/>
      <c r="FDB22" s="36"/>
      <c r="FDC22" s="36"/>
      <c r="FDD22" s="36"/>
      <c r="FDE22" s="36"/>
      <c r="FDF22" s="36"/>
      <c r="FDG22" s="36"/>
      <c r="FDH22" s="36"/>
      <c r="FDI22" s="36"/>
      <c r="FDJ22" s="36"/>
      <c r="FDK22" s="36"/>
      <c r="FDL22" s="36"/>
      <c r="FDM22" s="36"/>
      <c r="FDN22" s="36"/>
      <c r="FDO22" s="36"/>
      <c r="FDP22" s="36"/>
      <c r="FDQ22" s="36"/>
      <c r="FDR22" s="36"/>
      <c r="FDS22" s="36"/>
      <c r="FDT22" s="36"/>
      <c r="FDU22" s="36"/>
      <c r="FDV22" s="36"/>
      <c r="FDW22" s="36"/>
      <c r="FDX22" s="36"/>
      <c r="FDY22" s="36"/>
      <c r="FDZ22" s="36"/>
      <c r="FEA22" s="36"/>
      <c r="FEB22" s="36"/>
      <c r="FEC22" s="36"/>
      <c r="FED22" s="36"/>
      <c r="FEE22" s="36"/>
      <c r="FEF22" s="36"/>
      <c r="FEG22" s="36"/>
      <c r="FEH22" s="36"/>
      <c r="FEI22" s="36"/>
      <c r="FEJ22" s="36"/>
      <c r="FEK22" s="36"/>
      <c r="FEL22" s="36"/>
      <c r="FEM22" s="36"/>
      <c r="FEN22" s="36"/>
      <c r="FEO22" s="36"/>
      <c r="FEP22" s="36"/>
      <c r="FEQ22" s="36"/>
      <c r="FER22" s="36"/>
      <c r="FES22" s="36"/>
      <c r="FET22" s="36"/>
      <c r="FEU22" s="36"/>
      <c r="FEV22" s="36"/>
      <c r="FEW22" s="36"/>
      <c r="FEX22" s="36"/>
      <c r="FEY22" s="36"/>
      <c r="FEZ22" s="36"/>
      <c r="FFA22" s="36"/>
      <c r="FFB22" s="36"/>
      <c r="FFC22" s="36"/>
      <c r="FFD22" s="36"/>
      <c r="FFE22" s="36"/>
      <c r="FFF22" s="36"/>
      <c r="FFG22" s="36"/>
      <c r="FFH22" s="36"/>
      <c r="FFI22" s="36"/>
      <c r="FFJ22" s="36"/>
      <c r="FFK22" s="36"/>
      <c r="FFL22" s="36"/>
      <c r="FFM22" s="36"/>
      <c r="FFN22" s="36"/>
      <c r="FFO22" s="36"/>
      <c r="FFP22" s="36"/>
      <c r="FFQ22" s="36"/>
      <c r="FFR22" s="36"/>
      <c r="FFS22" s="36"/>
      <c r="FFT22" s="36"/>
      <c r="FFU22" s="36"/>
      <c r="FFV22" s="36"/>
      <c r="FFW22" s="36"/>
      <c r="FFX22" s="36"/>
      <c r="FFY22" s="36"/>
      <c r="FFZ22" s="36"/>
      <c r="FGA22" s="36"/>
      <c r="FGB22" s="36"/>
      <c r="FGC22" s="36"/>
      <c r="FGD22" s="36"/>
      <c r="FGE22" s="36"/>
      <c r="FGF22" s="36"/>
      <c r="FGG22" s="36"/>
      <c r="FGH22" s="36"/>
      <c r="FGI22" s="36"/>
      <c r="FGJ22" s="36"/>
      <c r="FGK22" s="36"/>
      <c r="FGL22" s="36"/>
      <c r="FGM22" s="36"/>
      <c r="FGN22" s="36"/>
      <c r="FGO22" s="36"/>
      <c r="FGP22" s="36"/>
      <c r="FGQ22" s="36"/>
      <c r="FGR22" s="36"/>
      <c r="FGS22" s="36"/>
      <c r="FGT22" s="36"/>
      <c r="FGU22" s="36"/>
      <c r="FGV22" s="36"/>
      <c r="FGW22" s="36"/>
      <c r="FGX22" s="36"/>
      <c r="FGY22" s="36"/>
      <c r="FGZ22" s="36"/>
      <c r="FHA22" s="36"/>
      <c r="FHB22" s="36"/>
      <c r="FHC22" s="36"/>
      <c r="FHD22" s="36"/>
      <c r="FHE22" s="36"/>
      <c r="FHF22" s="36"/>
      <c r="FHG22" s="36"/>
      <c r="FHH22" s="36"/>
      <c r="FHI22" s="36"/>
      <c r="FHJ22" s="36"/>
      <c r="FHK22" s="36"/>
      <c r="FHL22" s="36"/>
      <c r="FHM22" s="36"/>
      <c r="FHN22" s="36"/>
      <c r="FHO22" s="36"/>
      <c r="FHP22" s="36"/>
      <c r="FHQ22" s="36"/>
      <c r="FHR22" s="36"/>
      <c r="FHS22" s="36"/>
      <c r="FHT22" s="36"/>
      <c r="FHU22" s="36"/>
      <c r="FHV22" s="36"/>
      <c r="FHW22" s="36"/>
      <c r="FHX22" s="36"/>
      <c r="FHY22" s="36"/>
      <c r="FHZ22" s="36"/>
      <c r="FIA22" s="36"/>
      <c r="FIB22" s="36"/>
      <c r="FIC22" s="36"/>
      <c r="FID22" s="36"/>
      <c r="FIE22" s="36"/>
      <c r="FIF22" s="36"/>
      <c r="FIG22" s="36"/>
      <c r="FIH22" s="36"/>
      <c r="FII22" s="36"/>
      <c r="FIJ22" s="36"/>
      <c r="FIK22" s="36"/>
      <c r="FIL22" s="36"/>
      <c r="FIM22" s="36"/>
      <c r="FIN22" s="36"/>
      <c r="FIO22" s="36"/>
      <c r="FIP22" s="36"/>
      <c r="FIQ22" s="36"/>
      <c r="FIR22" s="36"/>
      <c r="FIS22" s="36"/>
      <c r="FIT22" s="36"/>
      <c r="FIU22" s="36"/>
      <c r="FIV22" s="36"/>
      <c r="FIW22" s="36"/>
      <c r="FIX22" s="36"/>
      <c r="FIY22" s="36"/>
      <c r="FIZ22" s="36"/>
      <c r="FJA22" s="36"/>
      <c r="FJB22" s="36"/>
      <c r="FJC22" s="36"/>
      <c r="FJD22" s="36"/>
      <c r="FJE22" s="36"/>
      <c r="FJF22" s="36"/>
      <c r="FJG22" s="36"/>
      <c r="FJH22" s="36"/>
      <c r="FJI22" s="36"/>
      <c r="FJJ22" s="36"/>
      <c r="FJK22" s="36"/>
      <c r="FJL22" s="36"/>
      <c r="FJM22" s="36"/>
      <c r="FJN22" s="36"/>
      <c r="FJO22" s="36"/>
      <c r="FJP22" s="36"/>
      <c r="FJQ22" s="36"/>
      <c r="FJR22" s="36"/>
      <c r="FJS22" s="36"/>
      <c r="FJT22" s="36"/>
      <c r="FJU22" s="36"/>
      <c r="FJV22" s="36"/>
      <c r="FJW22" s="36"/>
      <c r="FJX22" s="36"/>
      <c r="FJY22" s="36"/>
      <c r="FJZ22" s="36"/>
      <c r="FKA22" s="36"/>
      <c r="FKB22" s="36"/>
      <c r="FKC22" s="36"/>
      <c r="FKD22" s="36"/>
      <c r="FKE22" s="36"/>
      <c r="FKF22" s="36"/>
      <c r="FKG22" s="36"/>
      <c r="FKH22" s="36"/>
      <c r="FKI22" s="36"/>
      <c r="FKJ22" s="36"/>
      <c r="FKK22" s="36"/>
      <c r="FKL22" s="36"/>
      <c r="FKM22" s="36"/>
      <c r="FKN22" s="36"/>
      <c r="FKO22" s="36"/>
      <c r="FKP22" s="36"/>
      <c r="FKQ22" s="36"/>
      <c r="FKR22" s="36"/>
      <c r="FKS22" s="36"/>
      <c r="FKT22" s="36"/>
      <c r="FKU22" s="36"/>
      <c r="FKV22" s="36"/>
      <c r="FKW22" s="36"/>
      <c r="FKX22" s="36"/>
      <c r="FKY22" s="36"/>
      <c r="FKZ22" s="36"/>
      <c r="FLA22" s="36"/>
      <c r="FLB22" s="36"/>
      <c r="FLC22" s="36"/>
      <c r="FLD22" s="36"/>
      <c r="FLE22" s="36"/>
      <c r="FLF22" s="36"/>
      <c r="FLG22" s="36"/>
      <c r="FLH22" s="36"/>
      <c r="FLI22" s="36"/>
      <c r="FLJ22" s="36"/>
      <c r="FLK22" s="36"/>
      <c r="FLL22" s="36"/>
      <c r="FLM22" s="36"/>
      <c r="FLN22" s="36"/>
      <c r="FLO22" s="36"/>
      <c r="FLP22" s="36"/>
      <c r="FLQ22" s="36"/>
      <c r="FLR22" s="36"/>
      <c r="FLS22" s="36"/>
      <c r="FLT22" s="36"/>
      <c r="FLU22" s="36"/>
      <c r="FLV22" s="36"/>
      <c r="FLW22" s="36"/>
      <c r="FLX22" s="36"/>
      <c r="FLY22" s="36"/>
      <c r="FLZ22" s="36"/>
      <c r="FMA22" s="36"/>
      <c r="FMB22" s="36"/>
      <c r="FMC22" s="36"/>
      <c r="FMD22" s="36"/>
      <c r="FME22" s="36"/>
      <c r="FMF22" s="36"/>
      <c r="FMG22" s="36"/>
      <c r="FMH22" s="36"/>
      <c r="FMI22" s="36"/>
      <c r="FMJ22" s="36"/>
      <c r="FMK22" s="36"/>
      <c r="FML22" s="36"/>
      <c r="FMM22" s="36"/>
      <c r="FMN22" s="36"/>
      <c r="FMO22" s="36"/>
      <c r="FMP22" s="36"/>
      <c r="FMQ22" s="36"/>
      <c r="FMR22" s="36"/>
      <c r="FMS22" s="36"/>
      <c r="FMT22" s="36"/>
      <c r="FMU22" s="36"/>
      <c r="FMV22" s="36"/>
      <c r="FMW22" s="36"/>
      <c r="FMX22" s="36"/>
      <c r="FMY22" s="36"/>
      <c r="FMZ22" s="36"/>
      <c r="FNA22" s="36"/>
      <c r="FNB22" s="36"/>
      <c r="FNC22" s="36"/>
      <c r="FND22" s="36"/>
      <c r="FNE22" s="36"/>
      <c r="FNF22" s="36"/>
      <c r="FNG22" s="36"/>
      <c r="FNH22" s="36"/>
      <c r="FNI22" s="36"/>
      <c r="FNJ22" s="36"/>
      <c r="FNK22" s="36"/>
      <c r="FNL22" s="36"/>
      <c r="FNM22" s="36"/>
      <c r="FNN22" s="36"/>
      <c r="FNO22" s="36"/>
      <c r="FNP22" s="36"/>
      <c r="FNQ22" s="36"/>
      <c r="FNR22" s="36"/>
      <c r="FNS22" s="36"/>
      <c r="FNT22" s="36"/>
      <c r="FNU22" s="36"/>
      <c r="FNV22" s="36"/>
      <c r="FNW22" s="36"/>
      <c r="FNX22" s="36"/>
      <c r="FNY22" s="36"/>
      <c r="FNZ22" s="36"/>
      <c r="FOA22" s="36"/>
      <c r="FOB22" s="36"/>
      <c r="FOC22" s="36"/>
      <c r="FOD22" s="36"/>
      <c r="FOE22" s="36"/>
      <c r="FOF22" s="36"/>
      <c r="FOG22" s="36"/>
      <c r="FOH22" s="36"/>
      <c r="FOI22" s="36"/>
      <c r="FOJ22" s="36"/>
      <c r="FOK22" s="36"/>
      <c r="FOL22" s="36"/>
      <c r="FOM22" s="36"/>
      <c r="FON22" s="36"/>
      <c r="FOO22" s="36"/>
      <c r="FOP22" s="36"/>
      <c r="FOQ22" s="36"/>
      <c r="FOR22" s="36"/>
      <c r="FOS22" s="36"/>
      <c r="FOT22" s="36"/>
      <c r="FOU22" s="36"/>
      <c r="FOV22" s="36"/>
      <c r="FOW22" s="36"/>
      <c r="FOX22" s="36"/>
      <c r="FOY22" s="36"/>
      <c r="FOZ22" s="36"/>
      <c r="FPA22" s="36"/>
      <c r="FPB22" s="36"/>
      <c r="FPC22" s="36"/>
      <c r="FPD22" s="36"/>
      <c r="FPE22" s="36"/>
      <c r="FPF22" s="36"/>
      <c r="FPG22" s="36"/>
      <c r="FPH22" s="36"/>
      <c r="FPI22" s="36"/>
      <c r="FPJ22" s="36"/>
      <c r="FPK22" s="36"/>
      <c r="FPL22" s="36"/>
      <c r="FPM22" s="36"/>
      <c r="FPN22" s="36"/>
      <c r="FPO22" s="36"/>
      <c r="FPP22" s="36"/>
      <c r="FPQ22" s="36"/>
      <c r="FPR22" s="36"/>
      <c r="FPS22" s="36"/>
      <c r="FPT22" s="36"/>
      <c r="FPU22" s="36"/>
      <c r="FPV22" s="36"/>
      <c r="FPW22" s="36"/>
      <c r="FPX22" s="36"/>
      <c r="FPY22" s="36"/>
      <c r="FPZ22" s="36"/>
      <c r="FQA22" s="36"/>
      <c r="FQB22" s="36"/>
      <c r="FQC22" s="36"/>
      <c r="FQD22" s="36"/>
      <c r="FQE22" s="36"/>
      <c r="FQF22" s="36"/>
      <c r="FQG22" s="36"/>
      <c r="FQH22" s="36"/>
      <c r="FQI22" s="36"/>
      <c r="FQJ22" s="36"/>
      <c r="FQK22" s="36"/>
      <c r="FQL22" s="36"/>
      <c r="FQM22" s="36"/>
      <c r="FQN22" s="36"/>
      <c r="FQO22" s="36"/>
      <c r="FQP22" s="36"/>
      <c r="FQQ22" s="36"/>
      <c r="FQR22" s="36"/>
      <c r="FQS22" s="36"/>
      <c r="FQT22" s="36"/>
      <c r="FQU22" s="36"/>
      <c r="FQV22" s="36"/>
      <c r="FQW22" s="36"/>
      <c r="FQX22" s="36"/>
      <c r="FQY22" s="36"/>
      <c r="FQZ22" s="36"/>
      <c r="FRA22" s="36"/>
      <c r="FRB22" s="36"/>
      <c r="FRC22" s="36"/>
      <c r="FRD22" s="36"/>
      <c r="FRE22" s="36"/>
      <c r="FRF22" s="36"/>
      <c r="FRG22" s="36"/>
      <c r="FRH22" s="36"/>
      <c r="FRI22" s="36"/>
      <c r="FRJ22" s="36"/>
      <c r="FRK22" s="36"/>
      <c r="FRL22" s="36"/>
      <c r="FRM22" s="36"/>
      <c r="FRN22" s="36"/>
      <c r="FRO22" s="36"/>
      <c r="FRP22" s="36"/>
      <c r="FRQ22" s="36"/>
      <c r="FRR22" s="36"/>
      <c r="FRS22" s="36"/>
      <c r="FRT22" s="36"/>
      <c r="FRU22" s="36"/>
      <c r="FRV22" s="36"/>
      <c r="FRW22" s="36"/>
      <c r="FRX22" s="36"/>
      <c r="FRY22" s="36"/>
      <c r="FRZ22" s="36"/>
      <c r="FSA22" s="36"/>
      <c r="FSB22" s="36"/>
      <c r="FSC22" s="36"/>
      <c r="FSD22" s="36"/>
      <c r="FSE22" s="36"/>
      <c r="FSF22" s="36"/>
      <c r="FSG22" s="36"/>
      <c r="FSH22" s="36"/>
      <c r="FSI22" s="36"/>
      <c r="FSJ22" s="36"/>
      <c r="FSK22" s="36"/>
      <c r="FSL22" s="36"/>
      <c r="FSM22" s="36"/>
      <c r="FSN22" s="36"/>
      <c r="FSO22" s="36"/>
      <c r="FSP22" s="36"/>
      <c r="FSQ22" s="36"/>
      <c r="FSR22" s="36"/>
      <c r="FSS22" s="36"/>
      <c r="FST22" s="36"/>
      <c r="FSU22" s="36"/>
      <c r="FSV22" s="36"/>
      <c r="FSW22" s="36"/>
      <c r="FSX22" s="36"/>
      <c r="FSY22" s="36"/>
      <c r="FSZ22" s="36"/>
      <c r="FTA22" s="36"/>
      <c r="FTB22" s="36"/>
      <c r="FTC22" s="36"/>
      <c r="FTD22" s="36"/>
      <c r="FTE22" s="36"/>
      <c r="FTF22" s="36"/>
      <c r="FTG22" s="36"/>
      <c r="FTH22" s="36"/>
      <c r="FTI22" s="36"/>
      <c r="FTJ22" s="36"/>
      <c r="FTK22" s="36"/>
      <c r="FTL22" s="36"/>
      <c r="FTM22" s="36"/>
      <c r="FTN22" s="36"/>
      <c r="FTO22" s="36"/>
      <c r="FTP22" s="36"/>
      <c r="FTQ22" s="36"/>
      <c r="FTR22" s="36"/>
      <c r="FTS22" s="36"/>
      <c r="FTT22" s="36"/>
      <c r="FTU22" s="36"/>
      <c r="FTV22" s="36"/>
      <c r="FTW22" s="36"/>
      <c r="FTX22" s="36"/>
      <c r="FTY22" s="36"/>
      <c r="FTZ22" s="36"/>
      <c r="FUA22" s="36"/>
      <c r="FUB22" s="36"/>
      <c r="FUC22" s="36"/>
      <c r="FUD22" s="36"/>
      <c r="FUE22" s="36"/>
      <c r="FUF22" s="36"/>
      <c r="FUG22" s="36"/>
      <c r="FUH22" s="36"/>
      <c r="FUI22" s="36"/>
      <c r="FUJ22" s="36"/>
      <c r="FUK22" s="36"/>
      <c r="FUL22" s="36"/>
      <c r="FUM22" s="36"/>
      <c r="FUN22" s="36"/>
      <c r="FUO22" s="36"/>
      <c r="FUP22" s="36"/>
      <c r="FUQ22" s="36"/>
      <c r="FUR22" s="36"/>
      <c r="FUS22" s="36"/>
      <c r="FUT22" s="36"/>
      <c r="FUU22" s="36"/>
      <c r="FUV22" s="36"/>
      <c r="FUW22" s="36"/>
      <c r="FUX22" s="36"/>
      <c r="FUY22" s="36"/>
      <c r="FUZ22" s="36"/>
      <c r="FVA22" s="36"/>
      <c r="FVB22" s="36"/>
      <c r="FVC22" s="36"/>
      <c r="FVD22" s="36"/>
      <c r="FVE22" s="36"/>
      <c r="FVF22" s="36"/>
      <c r="FVG22" s="36"/>
      <c r="FVH22" s="36"/>
      <c r="FVI22" s="36"/>
      <c r="FVJ22" s="36"/>
      <c r="FVK22" s="36"/>
      <c r="FVL22" s="36"/>
      <c r="FVM22" s="36"/>
      <c r="FVN22" s="36"/>
      <c r="FVO22" s="36"/>
      <c r="FVP22" s="36"/>
      <c r="FVQ22" s="36"/>
      <c r="FVR22" s="36"/>
      <c r="FVS22" s="36"/>
      <c r="FVT22" s="36"/>
      <c r="FVU22" s="36"/>
      <c r="FVV22" s="36"/>
      <c r="FVW22" s="36"/>
      <c r="FVX22" s="36"/>
      <c r="FVY22" s="36"/>
      <c r="FVZ22" s="36"/>
      <c r="FWA22" s="36"/>
      <c r="FWB22" s="36"/>
      <c r="FWC22" s="36"/>
      <c r="FWD22" s="36"/>
      <c r="FWE22" s="36"/>
      <c r="FWF22" s="36"/>
      <c r="FWG22" s="36"/>
      <c r="FWH22" s="36"/>
      <c r="FWI22" s="36"/>
      <c r="FWJ22" s="36"/>
      <c r="FWK22" s="36"/>
      <c r="FWL22" s="36"/>
      <c r="FWM22" s="36"/>
      <c r="FWN22" s="36"/>
      <c r="FWO22" s="36"/>
      <c r="FWP22" s="36"/>
      <c r="FWQ22" s="36"/>
      <c r="FWR22" s="36"/>
      <c r="FWS22" s="36"/>
      <c r="FWT22" s="36"/>
      <c r="FWU22" s="36"/>
      <c r="FWV22" s="36"/>
      <c r="FWW22" s="36"/>
      <c r="FWX22" s="36"/>
      <c r="FWY22" s="36"/>
      <c r="FWZ22" s="36"/>
      <c r="FXA22" s="36"/>
      <c r="FXB22" s="36"/>
      <c r="FXC22" s="36"/>
      <c r="FXD22" s="36"/>
      <c r="FXE22" s="36"/>
      <c r="FXF22" s="36"/>
      <c r="FXG22" s="36"/>
      <c r="FXH22" s="36"/>
      <c r="FXI22" s="36"/>
      <c r="FXJ22" s="36"/>
      <c r="FXK22" s="36"/>
      <c r="FXL22" s="36"/>
      <c r="FXM22" s="36"/>
      <c r="FXN22" s="36"/>
      <c r="FXO22" s="36"/>
      <c r="FXP22" s="36"/>
      <c r="FXQ22" s="36"/>
      <c r="FXR22" s="36"/>
      <c r="FXS22" s="36"/>
      <c r="FXT22" s="36"/>
      <c r="FXU22" s="36"/>
      <c r="FXV22" s="36"/>
      <c r="FXW22" s="36"/>
      <c r="FXX22" s="36"/>
      <c r="FXY22" s="36"/>
      <c r="FXZ22" s="36"/>
      <c r="FYA22" s="36"/>
      <c r="FYB22" s="36"/>
      <c r="FYC22" s="36"/>
      <c r="FYD22" s="36"/>
      <c r="FYE22" s="36"/>
      <c r="FYF22" s="36"/>
      <c r="FYG22" s="36"/>
      <c r="FYH22" s="36"/>
      <c r="FYI22" s="36"/>
      <c r="FYJ22" s="36"/>
      <c r="FYK22" s="36"/>
      <c r="FYL22" s="36"/>
      <c r="FYM22" s="36"/>
      <c r="FYN22" s="36"/>
      <c r="FYO22" s="36"/>
      <c r="FYP22" s="36"/>
      <c r="FYQ22" s="36"/>
      <c r="FYR22" s="36"/>
      <c r="FYS22" s="36"/>
      <c r="FYT22" s="36"/>
      <c r="FYU22" s="36"/>
      <c r="FYV22" s="36"/>
      <c r="FYW22" s="36"/>
      <c r="FYX22" s="36"/>
      <c r="FYY22" s="36"/>
      <c r="FYZ22" s="36"/>
      <c r="FZA22" s="36"/>
      <c r="FZB22" s="36"/>
      <c r="FZC22" s="36"/>
      <c r="FZD22" s="36"/>
      <c r="FZE22" s="36"/>
      <c r="FZF22" s="36"/>
      <c r="FZG22" s="36"/>
      <c r="FZH22" s="36"/>
      <c r="FZI22" s="36"/>
      <c r="FZJ22" s="36"/>
      <c r="FZK22" s="36"/>
      <c r="FZL22" s="36"/>
      <c r="FZM22" s="36"/>
      <c r="FZN22" s="36"/>
      <c r="FZO22" s="36"/>
      <c r="FZP22" s="36"/>
      <c r="FZQ22" s="36"/>
      <c r="FZR22" s="36"/>
      <c r="FZS22" s="36"/>
      <c r="FZT22" s="36"/>
      <c r="FZU22" s="36"/>
      <c r="FZV22" s="36"/>
      <c r="FZW22" s="36"/>
      <c r="FZX22" s="36"/>
      <c r="FZY22" s="36"/>
      <c r="FZZ22" s="36"/>
      <c r="GAA22" s="36"/>
      <c r="GAB22" s="36"/>
      <c r="GAC22" s="36"/>
      <c r="GAD22" s="36"/>
      <c r="GAE22" s="36"/>
      <c r="GAF22" s="36"/>
      <c r="GAG22" s="36"/>
      <c r="GAH22" s="36"/>
      <c r="GAI22" s="36"/>
      <c r="GAJ22" s="36"/>
      <c r="GAK22" s="36"/>
      <c r="GAL22" s="36"/>
      <c r="GAM22" s="36"/>
      <c r="GAN22" s="36"/>
      <c r="GAO22" s="36"/>
      <c r="GAP22" s="36"/>
      <c r="GAQ22" s="36"/>
      <c r="GAR22" s="36"/>
      <c r="GAS22" s="36"/>
      <c r="GAT22" s="36"/>
      <c r="GAU22" s="36"/>
      <c r="GAV22" s="36"/>
      <c r="GAW22" s="36"/>
      <c r="GAX22" s="36"/>
      <c r="GAY22" s="36"/>
      <c r="GAZ22" s="36"/>
      <c r="GBA22" s="36"/>
      <c r="GBB22" s="36"/>
      <c r="GBC22" s="36"/>
      <c r="GBD22" s="36"/>
      <c r="GBE22" s="36"/>
      <c r="GBF22" s="36"/>
      <c r="GBG22" s="36"/>
      <c r="GBH22" s="36"/>
      <c r="GBI22" s="36"/>
      <c r="GBJ22" s="36"/>
      <c r="GBK22" s="36"/>
      <c r="GBL22" s="36"/>
      <c r="GBM22" s="36"/>
      <c r="GBN22" s="36"/>
      <c r="GBO22" s="36"/>
      <c r="GBP22" s="36"/>
      <c r="GBQ22" s="36"/>
      <c r="GBR22" s="36"/>
      <c r="GBS22" s="36"/>
      <c r="GBT22" s="36"/>
      <c r="GBU22" s="36"/>
      <c r="GBV22" s="36"/>
      <c r="GBW22" s="36"/>
      <c r="GBX22" s="36"/>
      <c r="GBY22" s="36"/>
      <c r="GBZ22" s="36"/>
      <c r="GCA22" s="36"/>
      <c r="GCB22" s="36"/>
      <c r="GCC22" s="36"/>
      <c r="GCD22" s="36"/>
      <c r="GCE22" s="36"/>
      <c r="GCF22" s="36"/>
      <c r="GCG22" s="36"/>
      <c r="GCH22" s="36"/>
      <c r="GCI22" s="36"/>
      <c r="GCJ22" s="36"/>
      <c r="GCK22" s="36"/>
      <c r="GCL22" s="36"/>
      <c r="GCM22" s="36"/>
      <c r="GCN22" s="36"/>
      <c r="GCO22" s="36"/>
      <c r="GCP22" s="36"/>
      <c r="GCQ22" s="36"/>
      <c r="GCR22" s="36"/>
      <c r="GCS22" s="36"/>
      <c r="GCT22" s="36"/>
      <c r="GCU22" s="36"/>
      <c r="GCV22" s="36"/>
      <c r="GCW22" s="36"/>
      <c r="GCX22" s="36"/>
      <c r="GCY22" s="36"/>
      <c r="GCZ22" s="36"/>
      <c r="GDA22" s="36"/>
      <c r="GDB22" s="36"/>
      <c r="GDC22" s="36"/>
      <c r="GDD22" s="36"/>
      <c r="GDE22" s="36"/>
      <c r="GDF22" s="36"/>
      <c r="GDG22" s="36"/>
      <c r="GDH22" s="36"/>
      <c r="GDI22" s="36"/>
      <c r="GDJ22" s="36"/>
      <c r="GDK22" s="36"/>
      <c r="GDL22" s="36"/>
      <c r="GDM22" s="36"/>
      <c r="GDN22" s="36"/>
      <c r="GDO22" s="36"/>
      <c r="GDP22" s="36"/>
      <c r="GDQ22" s="36"/>
      <c r="GDR22" s="36"/>
      <c r="GDS22" s="36"/>
      <c r="GDT22" s="36"/>
      <c r="GDU22" s="36"/>
      <c r="GDV22" s="36"/>
      <c r="GDW22" s="36"/>
      <c r="GDX22" s="36"/>
      <c r="GDY22" s="36"/>
      <c r="GDZ22" s="36"/>
      <c r="GEA22" s="36"/>
      <c r="GEB22" s="36"/>
      <c r="GEC22" s="36"/>
      <c r="GED22" s="36"/>
      <c r="GEE22" s="36"/>
      <c r="GEF22" s="36"/>
      <c r="GEG22" s="36"/>
      <c r="GEH22" s="36"/>
      <c r="GEI22" s="36"/>
      <c r="GEJ22" s="36"/>
      <c r="GEK22" s="36"/>
      <c r="GEL22" s="36"/>
      <c r="GEM22" s="36"/>
      <c r="GEN22" s="36"/>
      <c r="GEO22" s="36"/>
      <c r="GEP22" s="36"/>
      <c r="GEQ22" s="36"/>
      <c r="GER22" s="36"/>
      <c r="GES22" s="36"/>
      <c r="GET22" s="36"/>
      <c r="GEU22" s="36"/>
      <c r="GEV22" s="36"/>
      <c r="GEW22" s="36"/>
      <c r="GEX22" s="36"/>
      <c r="GEY22" s="36"/>
      <c r="GEZ22" s="36"/>
      <c r="GFA22" s="36"/>
      <c r="GFB22" s="36"/>
      <c r="GFC22" s="36"/>
      <c r="GFD22" s="36"/>
      <c r="GFE22" s="36"/>
      <c r="GFF22" s="36"/>
      <c r="GFG22" s="36"/>
      <c r="GFH22" s="36"/>
      <c r="GFI22" s="36"/>
      <c r="GFJ22" s="36"/>
      <c r="GFK22" s="36"/>
      <c r="GFL22" s="36"/>
      <c r="GFM22" s="36"/>
      <c r="GFN22" s="36"/>
      <c r="GFO22" s="36"/>
      <c r="GFP22" s="36"/>
      <c r="GFQ22" s="36"/>
      <c r="GFR22" s="36"/>
      <c r="GFS22" s="36"/>
      <c r="GFT22" s="36"/>
      <c r="GFU22" s="36"/>
      <c r="GFV22" s="36"/>
      <c r="GFW22" s="36"/>
      <c r="GFX22" s="36"/>
      <c r="GFY22" s="36"/>
      <c r="GFZ22" s="36"/>
      <c r="GGA22" s="36"/>
      <c r="GGB22" s="36"/>
      <c r="GGC22" s="36"/>
      <c r="GGD22" s="36"/>
      <c r="GGE22" s="36"/>
      <c r="GGF22" s="36"/>
      <c r="GGG22" s="36"/>
      <c r="GGH22" s="36"/>
      <c r="GGI22" s="36"/>
      <c r="GGJ22" s="36"/>
      <c r="GGK22" s="36"/>
      <c r="GGL22" s="36"/>
      <c r="GGM22" s="36"/>
      <c r="GGN22" s="36"/>
      <c r="GGO22" s="36"/>
      <c r="GGP22" s="36"/>
      <c r="GGQ22" s="36"/>
      <c r="GGR22" s="36"/>
      <c r="GGS22" s="36"/>
      <c r="GGT22" s="36"/>
      <c r="GGU22" s="36"/>
      <c r="GGV22" s="36"/>
      <c r="GGW22" s="36"/>
      <c r="GGX22" s="36"/>
      <c r="GGY22" s="36"/>
      <c r="GGZ22" s="36"/>
      <c r="GHA22" s="36"/>
      <c r="GHB22" s="36"/>
      <c r="GHC22" s="36"/>
      <c r="GHD22" s="36"/>
      <c r="GHE22" s="36"/>
      <c r="GHF22" s="36"/>
      <c r="GHG22" s="36"/>
      <c r="GHH22" s="36"/>
      <c r="GHI22" s="36"/>
      <c r="GHJ22" s="36"/>
      <c r="GHK22" s="36"/>
      <c r="GHL22" s="36"/>
      <c r="GHM22" s="36"/>
      <c r="GHN22" s="36"/>
      <c r="GHO22" s="36"/>
      <c r="GHP22" s="36"/>
      <c r="GHQ22" s="36"/>
      <c r="GHR22" s="36"/>
      <c r="GHS22" s="36"/>
      <c r="GHT22" s="36"/>
      <c r="GHU22" s="36"/>
      <c r="GHV22" s="36"/>
      <c r="GHW22" s="36"/>
      <c r="GHX22" s="36"/>
      <c r="GHY22" s="36"/>
      <c r="GHZ22" s="36"/>
      <c r="GIA22" s="36"/>
      <c r="GIB22" s="36"/>
      <c r="GIC22" s="36"/>
      <c r="GID22" s="36"/>
      <c r="GIE22" s="36"/>
      <c r="GIF22" s="36"/>
      <c r="GIG22" s="36"/>
      <c r="GIH22" s="36"/>
      <c r="GII22" s="36"/>
      <c r="GIJ22" s="36"/>
      <c r="GIK22" s="36"/>
      <c r="GIL22" s="36"/>
      <c r="GIM22" s="36"/>
      <c r="GIN22" s="36"/>
      <c r="GIO22" s="36"/>
      <c r="GIP22" s="36"/>
      <c r="GIQ22" s="36"/>
      <c r="GIR22" s="36"/>
      <c r="GIS22" s="36"/>
      <c r="GIT22" s="36"/>
      <c r="GIU22" s="36"/>
      <c r="GIV22" s="36"/>
      <c r="GIW22" s="36"/>
      <c r="GIX22" s="36"/>
      <c r="GIY22" s="36"/>
      <c r="GIZ22" s="36"/>
      <c r="GJA22" s="36"/>
      <c r="GJB22" s="36"/>
      <c r="GJC22" s="36"/>
      <c r="GJD22" s="36"/>
      <c r="GJE22" s="36"/>
      <c r="GJF22" s="36"/>
      <c r="GJG22" s="36"/>
      <c r="GJH22" s="36"/>
      <c r="GJI22" s="36"/>
      <c r="GJJ22" s="36"/>
      <c r="GJK22" s="36"/>
      <c r="GJL22" s="36"/>
      <c r="GJM22" s="36"/>
      <c r="GJN22" s="36"/>
      <c r="GJO22" s="36"/>
      <c r="GJP22" s="36"/>
      <c r="GJQ22" s="36"/>
      <c r="GJR22" s="36"/>
      <c r="GJS22" s="36"/>
      <c r="GJT22" s="36"/>
      <c r="GJU22" s="36"/>
      <c r="GJV22" s="36"/>
      <c r="GJW22" s="36"/>
      <c r="GJX22" s="36"/>
      <c r="GJY22" s="36"/>
      <c r="GJZ22" s="36"/>
      <c r="GKA22" s="36"/>
      <c r="GKB22" s="36"/>
      <c r="GKC22" s="36"/>
      <c r="GKD22" s="36"/>
      <c r="GKE22" s="36"/>
      <c r="GKF22" s="36"/>
      <c r="GKG22" s="36"/>
      <c r="GKH22" s="36"/>
      <c r="GKI22" s="36"/>
      <c r="GKJ22" s="36"/>
      <c r="GKK22" s="36"/>
      <c r="GKL22" s="36"/>
      <c r="GKM22" s="36"/>
      <c r="GKN22" s="36"/>
      <c r="GKO22" s="36"/>
      <c r="GKP22" s="36"/>
      <c r="GKQ22" s="36"/>
      <c r="GKR22" s="36"/>
      <c r="GKS22" s="36"/>
      <c r="GKT22" s="36"/>
      <c r="GKU22" s="36"/>
      <c r="GKV22" s="36"/>
      <c r="GKW22" s="36"/>
      <c r="GKX22" s="36"/>
      <c r="GKY22" s="36"/>
      <c r="GKZ22" s="36"/>
      <c r="GLA22" s="36"/>
      <c r="GLB22" s="36"/>
      <c r="GLC22" s="36"/>
      <c r="GLD22" s="36"/>
      <c r="GLE22" s="36"/>
      <c r="GLF22" s="36"/>
      <c r="GLG22" s="36"/>
      <c r="GLH22" s="36"/>
      <c r="GLI22" s="36"/>
      <c r="GLJ22" s="36"/>
      <c r="GLK22" s="36"/>
      <c r="GLL22" s="36"/>
      <c r="GLM22" s="36"/>
      <c r="GLN22" s="36"/>
      <c r="GLO22" s="36"/>
      <c r="GLP22" s="36"/>
      <c r="GLQ22" s="36"/>
      <c r="GLR22" s="36"/>
      <c r="GLS22" s="36"/>
      <c r="GLT22" s="36"/>
      <c r="GLU22" s="36"/>
      <c r="GLV22" s="36"/>
      <c r="GLW22" s="36"/>
      <c r="GLX22" s="36"/>
      <c r="GLY22" s="36"/>
      <c r="GLZ22" s="36"/>
      <c r="GMA22" s="36"/>
      <c r="GMB22" s="36"/>
      <c r="GMC22" s="36"/>
      <c r="GMD22" s="36"/>
      <c r="GME22" s="36"/>
      <c r="GMF22" s="36"/>
      <c r="GMG22" s="36"/>
      <c r="GMH22" s="36"/>
      <c r="GMI22" s="36"/>
      <c r="GMJ22" s="36"/>
      <c r="GMK22" s="36"/>
      <c r="GML22" s="36"/>
      <c r="GMM22" s="36"/>
      <c r="GMN22" s="36"/>
      <c r="GMO22" s="36"/>
      <c r="GMP22" s="36"/>
      <c r="GMQ22" s="36"/>
      <c r="GMR22" s="36"/>
      <c r="GMS22" s="36"/>
      <c r="GMT22" s="36"/>
      <c r="GMU22" s="36"/>
      <c r="GMV22" s="36"/>
      <c r="GMW22" s="36"/>
      <c r="GMX22" s="36"/>
      <c r="GMY22" s="36"/>
      <c r="GMZ22" s="36"/>
      <c r="GNA22" s="36"/>
      <c r="GNB22" s="36"/>
      <c r="GNC22" s="36"/>
      <c r="GND22" s="36"/>
      <c r="GNE22" s="36"/>
      <c r="GNF22" s="36"/>
      <c r="GNG22" s="36"/>
      <c r="GNH22" s="36"/>
      <c r="GNI22" s="36"/>
      <c r="GNJ22" s="36"/>
      <c r="GNK22" s="36"/>
      <c r="GNL22" s="36"/>
      <c r="GNM22" s="36"/>
      <c r="GNN22" s="36"/>
      <c r="GNO22" s="36"/>
      <c r="GNP22" s="36"/>
      <c r="GNQ22" s="36"/>
      <c r="GNR22" s="36"/>
      <c r="GNS22" s="36"/>
      <c r="GNT22" s="36"/>
      <c r="GNU22" s="36"/>
      <c r="GNV22" s="36"/>
      <c r="GNW22" s="36"/>
      <c r="GNX22" s="36"/>
      <c r="GNY22" s="36"/>
      <c r="GNZ22" s="36"/>
      <c r="GOA22" s="36"/>
      <c r="GOB22" s="36"/>
      <c r="GOC22" s="36"/>
      <c r="GOD22" s="36"/>
      <c r="GOE22" s="36"/>
      <c r="GOF22" s="36"/>
      <c r="GOG22" s="36"/>
      <c r="GOH22" s="36"/>
      <c r="GOI22" s="36"/>
      <c r="GOJ22" s="36"/>
      <c r="GOK22" s="36"/>
      <c r="GOL22" s="36"/>
      <c r="GOM22" s="36"/>
      <c r="GON22" s="36"/>
      <c r="GOO22" s="36"/>
      <c r="GOP22" s="36"/>
      <c r="GOQ22" s="36"/>
      <c r="GOR22" s="36"/>
      <c r="GOS22" s="36"/>
      <c r="GOT22" s="36"/>
      <c r="GOU22" s="36"/>
      <c r="GOV22" s="36"/>
      <c r="GOW22" s="36"/>
      <c r="GOX22" s="36"/>
      <c r="GOY22" s="36"/>
      <c r="GOZ22" s="36"/>
      <c r="GPA22" s="36"/>
      <c r="GPB22" s="36"/>
      <c r="GPC22" s="36"/>
      <c r="GPD22" s="36"/>
      <c r="GPE22" s="36"/>
      <c r="GPF22" s="36"/>
      <c r="GPG22" s="36"/>
      <c r="GPH22" s="36"/>
      <c r="GPI22" s="36"/>
      <c r="GPJ22" s="36"/>
      <c r="GPK22" s="36"/>
      <c r="GPL22" s="36"/>
      <c r="GPM22" s="36"/>
      <c r="GPN22" s="36"/>
      <c r="GPO22" s="36"/>
      <c r="GPP22" s="36"/>
      <c r="GPQ22" s="36"/>
      <c r="GPR22" s="36"/>
      <c r="GPS22" s="36"/>
      <c r="GPT22" s="36"/>
      <c r="GPU22" s="36"/>
      <c r="GPV22" s="36"/>
      <c r="GPW22" s="36"/>
      <c r="GPX22" s="36"/>
      <c r="GPY22" s="36"/>
      <c r="GPZ22" s="36"/>
      <c r="GQA22" s="36"/>
      <c r="GQB22" s="36"/>
      <c r="GQC22" s="36"/>
      <c r="GQD22" s="36"/>
      <c r="GQE22" s="36"/>
      <c r="GQF22" s="36"/>
      <c r="GQG22" s="36"/>
      <c r="GQH22" s="36"/>
      <c r="GQI22" s="36"/>
      <c r="GQJ22" s="36"/>
      <c r="GQK22" s="36"/>
      <c r="GQL22" s="36"/>
      <c r="GQM22" s="36"/>
      <c r="GQN22" s="36"/>
      <c r="GQO22" s="36"/>
      <c r="GQP22" s="36"/>
      <c r="GQQ22" s="36"/>
      <c r="GQR22" s="36"/>
      <c r="GQS22" s="36"/>
      <c r="GQT22" s="36"/>
      <c r="GQU22" s="36"/>
      <c r="GQV22" s="36"/>
      <c r="GQW22" s="36"/>
      <c r="GQX22" s="36"/>
      <c r="GQY22" s="36"/>
      <c r="GQZ22" s="36"/>
      <c r="GRA22" s="36"/>
      <c r="GRB22" s="36"/>
      <c r="GRC22" s="36"/>
      <c r="GRD22" s="36"/>
      <c r="GRE22" s="36"/>
      <c r="GRF22" s="36"/>
      <c r="GRG22" s="36"/>
      <c r="GRH22" s="36"/>
      <c r="GRI22" s="36"/>
      <c r="GRJ22" s="36"/>
      <c r="GRK22" s="36"/>
      <c r="GRL22" s="36"/>
      <c r="GRM22" s="36"/>
      <c r="GRN22" s="36"/>
      <c r="GRO22" s="36"/>
      <c r="GRP22" s="36"/>
      <c r="GRQ22" s="36"/>
      <c r="GRR22" s="36"/>
      <c r="GRS22" s="36"/>
      <c r="GRT22" s="36"/>
      <c r="GRU22" s="36"/>
      <c r="GRV22" s="36"/>
      <c r="GRW22" s="36"/>
      <c r="GRX22" s="36"/>
      <c r="GRY22" s="36"/>
      <c r="GRZ22" s="36"/>
      <c r="GSA22" s="36"/>
      <c r="GSB22" s="36"/>
      <c r="GSC22" s="36"/>
      <c r="GSD22" s="36"/>
      <c r="GSE22" s="36"/>
      <c r="GSF22" s="36"/>
      <c r="GSG22" s="36"/>
      <c r="GSH22" s="36"/>
      <c r="GSI22" s="36"/>
      <c r="GSJ22" s="36"/>
      <c r="GSK22" s="36"/>
      <c r="GSL22" s="36"/>
      <c r="GSM22" s="36"/>
      <c r="GSN22" s="36"/>
      <c r="GSO22" s="36"/>
      <c r="GSP22" s="36"/>
      <c r="GSQ22" s="36"/>
      <c r="GSR22" s="36"/>
      <c r="GSS22" s="36"/>
      <c r="GST22" s="36"/>
      <c r="GSU22" s="36"/>
      <c r="GSV22" s="36"/>
      <c r="GSW22" s="36"/>
      <c r="GSX22" s="36"/>
      <c r="GSY22" s="36"/>
      <c r="GSZ22" s="36"/>
      <c r="GTA22" s="36"/>
      <c r="GTB22" s="36"/>
      <c r="GTC22" s="36"/>
      <c r="GTD22" s="36"/>
      <c r="GTE22" s="36"/>
      <c r="GTF22" s="36"/>
      <c r="GTG22" s="36"/>
      <c r="GTH22" s="36"/>
      <c r="GTI22" s="36"/>
      <c r="GTJ22" s="36"/>
      <c r="GTK22" s="36"/>
      <c r="GTL22" s="36"/>
      <c r="GTM22" s="36"/>
      <c r="GTN22" s="36"/>
      <c r="GTO22" s="36"/>
      <c r="GTP22" s="36"/>
      <c r="GTQ22" s="36"/>
      <c r="GTR22" s="36"/>
      <c r="GTS22" s="36"/>
      <c r="GTT22" s="36"/>
      <c r="GTU22" s="36"/>
      <c r="GTV22" s="36"/>
      <c r="GTW22" s="36"/>
      <c r="GTX22" s="36"/>
      <c r="GTY22" s="36"/>
      <c r="GTZ22" s="36"/>
      <c r="GUA22" s="36"/>
      <c r="GUB22" s="36"/>
      <c r="GUC22" s="36"/>
      <c r="GUD22" s="36"/>
      <c r="GUE22" s="36"/>
      <c r="GUF22" s="36"/>
      <c r="GUG22" s="36"/>
      <c r="GUH22" s="36"/>
      <c r="GUI22" s="36"/>
      <c r="GUJ22" s="36"/>
      <c r="GUK22" s="36"/>
      <c r="GUL22" s="36"/>
      <c r="GUM22" s="36"/>
      <c r="GUN22" s="36"/>
      <c r="GUO22" s="36"/>
      <c r="GUP22" s="36"/>
      <c r="GUQ22" s="36"/>
      <c r="GUR22" s="36"/>
      <c r="GUS22" s="36"/>
      <c r="GUT22" s="36"/>
      <c r="GUU22" s="36"/>
      <c r="GUV22" s="36"/>
      <c r="GUW22" s="36"/>
      <c r="GUX22" s="36"/>
      <c r="GUY22" s="36"/>
      <c r="GUZ22" s="36"/>
      <c r="GVA22" s="36"/>
      <c r="GVB22" s="36"/>
      <c r="GVC22" s="36"/>
      <c r="GVD22" s="36"/>
      <c r="GVE22" s="36"/>
      <c r="GVF22" s="36"/>
      <c r="GVG22" s="36"/>
      <c r="GVH22" s="36"/>
      <c r="GVI22" s="36"/>
      <c r="GVJ22" s="36"/>
      <c r="GVK22" s="36"/>
      <c r="GVL22" s="36"/>
      <c r="GVM22" s="36"/>
      <c r="GVN22" s="36"/>
      <c r="GVO22" s="36"/>
      <c r="GVP22" s="36"/>
      <c r="GVQ22" s="36"/>
      <c r="GVR22" s="36"/>
      <c r="GVS22" s="36"/>
      <c r="GVT22" s="36"/>
      <c r="GVU22" s="36"/>
      <c r="GVV22" s="36"/>
      <c r="GVW22" s="36"/>
      <c r="GVX22" s="36"/>
      <c r="GVY22" s="36"/>
      <c r="GVZ22" s="36"/>
      <c r="GWA22" s="36"/>
      <c r="GWB22" s="36"/>
      <c r="GWC22" s="36"/>
      <c r="GWD22" s="36"/>
      <c r="GWE22" s="36"/>
      <c r="GWF22" s="36"/>
      <c r="GWG22" s="36"/>
      <c r="GWH22" s="36"/>
      <c r="GWI22" s="36"/>
      <c r="GWJ22" s="36"/>
      <c r="GWK22" s="36"/>
      <c r="GWL22" s="36"/>
      <c r="GWM22" s="36"/>
      <c r="GWN22" s="36"/>
      <c r="GWO22" s="36"/>
      <c r="GWP22" s="36"/>
      <c r="GWQ22" s="36"/>
      <c r="GWR22" s="36"/>
      <c r="GWS22" s="36"/>
      <c r="GWT22" s="36"/>
      <c r="GWU22" s="36"/>
      <c r="GWV22" s="36"/>
      <c r="GWW22" s="36"/>
      <c r="GWX22" s="36"/>
      <c r="GWY22" s="36"/>
      <c r="GWZ22" s="36"/>
      <c r="GXA22" s="36"/>
      <c r="GXB22" s="36"/>
      <c r="GXC22" s="36"/>
      <c r="GXD22" s="36"/>
      <c r="GXE22" s="36"/>
      <c r="GXF22" s="36"/>
      <c r="GXG22" s="36"/>
      <c r="GXH22" s="36"/>
      <c r="GXI22" s="36"/>
      <c r="GXJ22" s="36"/>
      <c r="GXK22" s="36"/>
      <c r="GXL22" s="36"/>
      <c r="GXM22" s="36"/>
      <c r="GXN22" s="36"/>
      <c r="GXO22" s="36"/>
      <c r="GXP22" s="36"/>
      <c r="GXQ22" s="36"/>
      <c r="GXR22" s="36"/>
      <c r="GXS22" s="36"/>
      <c r="GXT22" s="36"/>
      <c r="GXU22" s="36"/>
      <c r="GXV22" s="36"/>
      <c r="GXW22" s="36"/>
      <c r="GXX22" s="36"/>
      <c r="GXY22" s="36"/>
      <c r="GXZ22" s="36"/>
      <c r="GYA22" s="36"/>
      <c r="GYB22" s="36"/>
      <c r="GYC22" s="36"/>
      <c r="GYD22" s="36"/>
      <c r="GYE22" s="36"/>
      <c r="GYF22" s="36"/>
      <c r="GYG22" s="36"/>
      <c r="GYH22" s="36"/>
      <c r="GYI22" s="36"/>
      <c r="GYJ22" s="36"/>
      <c r="GYK22" s="36"/>
      <c r="GYL22" s="36"/>
      <c r="GYM22" s="36"/>
      <c r="GYN22" s="36"/>
      <c r="GYO22" s="36"/>
      <c r="GYP22" s="36"/>
      <c r="GYQ22" s="36"/>
      <c r="GYR22" s="36"/>
      <c r="GYS22" s="36"/>
      <c r="GYT22" s="36"/>
      <c r="GYU22" s="36"/>
      <c r="GYV22" s="36"/>
      <c r="GYW22" s="36"/>
      <c r="GYX22" s="36"/>
      <c r="GYY22" s="36"/>
      <c r="GYZ22" s="36"/>
      <c r="GZA22" s="36"/>
      <c r="GZB22" s="36"/>
      <c r="GZC22" s="36"/>
      <c r="GZD22" s="36"/>
      <c r="GZE22" s="36"/>
      <c r="GZF22" s="36"/>
      <c r="GZG22" s="36"/>
      <c r="GZH22" s="36"/>
      <c r="GZI22" s="36"/>
      <c r="GZJ22" s="36"/>
      <c r="GZK22" s="36"/>
      <c r="GZL22" s="36"/>
      <c r="GZM22" s="36"/>
      <c r="GZN22" s="36"/>
      <c r="GZO22" s="36"/>
      <c r="GZP22" s="36"/>
      <c r="GZQ22" s="36"/>
      <c r="GZR22" s="36"/>
      <c r="GZS22" s="36"/>
      <c r="GZT22" s="36"/>
      <c r="GZU22" s="36"/>
      <c r="GZV22" s="36"/>
      <c r="GZW22" s="36"/>
      <c r="GZX22" s="36"/>
      <c r="GZY22" s="36"/>
      <c r="GZZ22" s="36"/>
      <c r="HAA22" s="36"/>
      <c r="HAB22" s="36"/>
      <c r="HAC22" s="36"/>
      <c r="HAD22" s="36"/>
      <c r="HAE22" s="36"/>
      <c r="HAF22" s="36"/>
      <c r="HAG22" s="36"/>
      <c r="HAH22" s="36"/>
      <c r="HAI22" s="36"/>
      <c r="HAJ22" s="36"/>
      <c r="HAK22" s="36"/>
      <c r="HAL22" s="36"/>
      <c r="HAM22" s="36"/>
      <c r="HAN22" s="36"/>
      <c r="HAO22" s="36"/>
      <c r="HAP22" s="36"/>
      <c r="HAQ22" s="36"/>
      <c r="HAR22" s="36"/>
      <c r="HAS22" s="36"/>
      <c r="HAT22" s="36"/>
      <c r="HAU22" s="36"/>
      <c r="HAV22" s="36"/>
      <c r="HAW22" s="36"/>
      <c r="HAX22" s="36"/>
      <c r="HAY22" s="36"/>
      <c r="HAZ22" s="36"/>
      <c r="HBA22" s="36"/>
      <c r="HBB22" s="36"/>
      <c r="HBC22" s="36"/>
      <c r="HBD22" s="36"/>
      <c r="HBE22" s="36"/>
      <c r="HBF22" s="36"/>
      <c r="HBG22" s="36"/>
      <c r="HBH22" s="36"/>
      <c r="HBI22" s="36"/>
      <c r="HBJ22" s="36"/>
      <c r="HBK22" s="36"/>
      <c r="HBL22" s="36"/>
      <c r="HBM22" s="36"/>
      <c r="HBN22" s="36"/>
      <c r="HBO22" s="36"/>
      <c r="HBP22" s="36"/>
      <c r="HBQ22" s="36"/>
      <c r="HBR22" s="36"/>
      <c r="HBS22" s="36"/>
      <c r="HBT22" s="36"/>
      <c r="HBU22" s="36"/>
      <c r="HBV22" s="36"/>
      <c r="HBW22" s="36"/>
      <c r="HBX22" s="36"/>
      <c r="HBY22" s="36"/>
      <c r="HBZ22" s="36"/>
      <c r="HCA22" s="36"/>
      <c r="HCB22" s="36"/>
      <c r="HCC22" s="36"/>
      <c r="HCD22" s="36"/>
      <c r="HCE22" s="36"/>
      <c r="HCF22" s="36"/>
      <c r="HCG22" s="36"/>
      <c r="HCH22" s="36"/>
      <c r="HCI22" s="36"/>
      <c r="HCJ22" s="36"/>
      <c r="HCK22" s="36"/>
      <c r="HCL22" s="36"/>
      <c r="HCM22" s="36"/>
      <c r="HCN22" s="36"/>
      <c r="HCO22" s="36"/>
      <c r="HCP22" s="36"/>
      <c r="HCQ22" s="36"/>
      <c r="HCR22" s="36"/>
      <c r="HCS22" s="36"/>
      <c r="HCT22" s="36"/>
      <c r="HCU22" s="36"/>
      <c r="HCV22" s="36"/>
      <c r="HCW22" s="36"/>
      <c r="HCX22" s="36"/>
      <c r="HCY22" s="36"/>
      <c r="HCZ22" s="36"/>
      <c r="HDA22" s="36"/>
      <c r="HDB22" s="36"/>
      <c r="HDC22" s="36"/>
      <c r="HDD22" s="36"/>
      <c r="HDE22" s="36"/>
      <c r="HDF22" s="36"/>
      <c r="HDG22" s="36"/>
      <c r="HDH22" s="36"/>
      <c r="HDI22" s="36"/>
      <c r="HDJ22" s="36"/>
      <c r="HDK22" s="36"/>
      <c r="HDL22" s="36"/>
      <c r="HDM22" s="36"/>
      <c r="HDN22" s="36"/>
      <c r="HDO22" s="36"/>
      <c r="HDP22" s="36"/>
      <c r="HDQ22" s="36"/>
      <c r="HDR22" s="36"/>
      <c r="HDS22" s="36"/>
      <c r="HDT22" s="36"/>
      <c r="HDU22" s="36"/>
      <c r="HDV22" s="36"/>
      <c r="HDW22" s="36"/>
      <c r="HDX22" s="36"/>
      <c r="HDY22" s="36"/>
      <c r="HDZ22" s="36"/>
      <c r="HEA22" s="36"/>
      <c r="HEB22" s="36"/>
      <c r="HEC22" s="36"/>
      <c r="HED22" s="36"/>
      <c r="HEE22" s="36"/>
      <c r="HEF22" s="36"/>
      <c r="HEG22" s="36"/>
      <c r="HEH22" s="36"/>
      <c r="HEI22" s="36"/>
      <c r="HEJ22" s="36"/>
      <c r="HEK22" s="36"/>
      <c r="HEL22" s="36"/>
      <c r="HEM22" s="36"/>
      <c r="HEN22" s="36"/>
      <c r="HEO22" s="36"/>
      <c r="HEP22" s="36"/>
      <c r="HEQ22" s="36"/>
      <c r="HER22" s="36"/>
      <c r="HES22" s="36"/>
      <c r="HET22" s="36"/>
      <c r="HEU22" s="36"/>
      <c r="HEV22" s="36"/>
      <c r="HEW22" s="36"/>
      <c r="HEX22" s="36"/>
      <c r="HEY22" s="36"/>
      <c r="HEZ22" s="36"/>
      <c r="HFA22" s="36"/>
      <c r="HFB22" s="36"/>
      <c r="HFC22" s="36"/>
      <c r="HFD22" s="36"/>
      <c r="HFE22" s="36"/>
      <c r="HFF22" s="36"/>
      <c r="HFG22" s="36"/>
      <c r="HFH22" s="36"/>
      <c r="HFI22" s="36"/>
      <c r="HFJ22" s="36"/>
      <c r="HFK22" s="36"/>
      <c r="HFL22" s="36"/>
      <c r="HFM22" s="36"/>
      <c r="HFN22" s="36"/>
      <c r="HFO22" s="36"/>
      <c r="HFP22" s="36"/>
      <c r="HFQ22" s="36"/>
      <c r="HFR22" s="36"/>
      <c r="HFS22" s="36"/>
      <c r="HFT22" s="36"/>
      <c r="HFU22" s="36"/>
      <c r="HFV22" s="36"/>
      <c r="HFW22" s="36"/>
      <c r="HFX22" s="36"/>
      <c r="HFY22" s="36"/>
      <c r="HFZ22" s="36"/>
      <c r="HGA22" s="36"/>
      <c r="HGB22" s="36"/>
      <c r="HGC22" s="36"/>
      <c r="HGD22" s="36"/>
      <c r="HGE22" s="36"/>
      <c r="HGF22" s="36"/>
      <c r="HGG22" s="36"/>
      <c r="HGH22" s="36"/>
      <c r="HGI22" s="36"/>
      <c r="HGJ22" s="36"/>
      <c r="HGK22" s="36"/>
      <c r="HGL22" s="36"/>
      <c r="HGM22" s="36"/>
      <c r="HGN22" s="36"/>
      <c r="HGO22" s="36"/>
      <c r="HGP22" s="36"/>
      <c r="HGQ22" s="36"/>
      <c r="HGR22" s="36"/>
      <c r="HGS22" s="36"/>
      <c r="HGT22" s="36"/>
      <c r="HGU22" s="36"/>
      <c r="HGV22" s="36"/>
      <c r="HGW22" s="36"/>
      <c r="HGX22" s="36"/>
      <c r="HGY22" s="36"/>
      <c r="HGZ22" s="36"/>
      <c r="HHA22" s="36"/>
      <c r="HHB22" s="36"/>
      <c r="HHC22" s="36"/>
      <c r="HHD22" s="36"/>
      <c r="HHE22" s="36"/>
      <c r="HHF22" s="36"/>
      <c r="HHG22" s="36"/>
      <c r="HHH22" s="36"/>
      <c r="HHI22" s="36"/>
      <c r="HHJ22" s="36"/>
      <c r="HHK22" s="36"/>
      <c r="HHL22" s="36"/>
      <c r="HHM22" s="36"/>
      <c r="HHN22" s="36"/>
      <c r="HHO22" s="36"/>
      <c r="HHP22" s="36"/>
      <c r="HHQ22" s="36"/>
      <c r="HHR22" s="36"/>
      <c r="HHS22" s="36"/>
      <c r="HHT22" s="36"/>
      <c r="HHU22" s="36"/>
      <c r="HHV22" s="36"/>
      <c r="HHW22" s="36"/>
      <c r="HHX22" s="36"/>
      <c r="HHY22" s="36"/>
      <c r="HHZ22" s="36"/>
      <c r="HIA22" s="36"/>
      <c r="HIB22" s="36"/>
      <c r="HIC22" s="36"/>
      <c r="HID22" s="36"/>
      <c r="HIE22" s="36"/>
      <c r="HIF22" s="36"/>
      <c r="HIG22" s="36"/>
      <c r="HIH22" s="36"/>
      <c r="HII22" s="36"/>
      <c r="HIJ22" s="36"/>
      <c r="HIK22" s="36"/>
      <c r="HIL22" s="36"/>
      <c r="HIM22" s="36"/>
      <c r="HIN22" s="36"/>
      <c r="HIO22" s="36"/>
      <c r="HIP22" s="36"/>
      <c r="HIQ22" s="36"/>
      <c r="HIR22" s="36"/>
      <c r="HIS22" s="36"/>
      <c r="HIT22" s="36"/>
      <c r="HIU22" s="36"/>
      <c r="HIV22" s="36"/>
      <c r="HIW22" s="36"/>
      <c r="HIX22" s="36"/>
      <c r="HIY22" s="36"/>
      <c r="HIZ22" s="36"/>
      <c r="HJA22" s="36"/>
      <c r="HJB22" s="36"/>
      <c r="HJC22" s="36"/>
      <c r="HJD22" s="36"/>
      <c r="HJE22" s="36"/>
      <c r="HJF22" s="36"/>
      <c r="HJG22" s="36"/>
      <c r="HJH22" s="36"/>
      <c r="HJI22" s="36"/>
      <c r="HJJ22" s="36"/>
      <c r="HJK22" s="36"/>
      <c r="HJL22" s="36"/>
      <c r="HJM22" s="36"/>
      <c r="HJN22" s="36"/>
      <c r="HJO22" s="36"/>
      <c r="HJP22" s="36"/>
      <c r="HJQ22" s="36"/>
      <c r="HJR22" s="36"/>
      <c r="HJS22" s="36"/>
      <c r="HJT22" s="36"/>
      <c r="HJU22" s="36"/>
      <c r="HJV22" s="36"/>
      <c r="HJW22" s="36"/>
      <c r="HJX22" s="36"/>
      <c r="HJY22" s="36"/>
      <c r="HJZ22" s="36"/>
      <c r="HKA22" s="36"/>
      <c r="HKB22" s="36"/>
      <c r="HKC22" s="36"/>
      <c r="HKD22" s="36"/>
      <c r="HKE22" s="36"/>
      <c r="HKF22" s="36"/>
      <c r="HKG22" s="36"/>
      <c r="HKH22" s="36"/>
      <c r="HKI22" s="36"/>
      <c r="HKJ22" s="36"/>
      <c r="HKK22" s="36"/>
      <c r="HKL22" s="36"/>
      <c r="HKM22" s="36"/>
      <c r="HKN22" s="36"/>
      <c r="HKO22" s="36"/>
      <c r="HKP22" s="36"/>
      <c r="HKQ22" s="36"/>
      <c r="HKR22" s="36"/>
      <c r="HKS22" s="36"/>
      <c r="HKT22" s="36"/>
      <c r="HKU22" s="36"/>
      <c r="HKV22" s="36"/>
      <c r="HKW22" s="36"/>
      <c r="HKX22" s="36"/>
      <c r="HKY22" s="36"/>
      <c r="HKZ22" s="36"/>
      <c r="HLA22" s="36"/>
      <c r="HLB22" s="36"/>
      <c r="HLC22" s="36"/>
      <c r="HLD22" s="36"/>
      <c r="HLE22" s="36"/>
      <c r="HLF22" s="36"/>
      <c r="HLG22" s="36"/>
      <c r="HLH22" s="36"/>
      <c r="HLI22" s="36"/>
      <c r="HLJ22" s="36"/>
      <c r="HLK22" s="36"/>
      <c r="HLL22" s="36"/>
      <c r="HLM22" s="36"/>
      <c r="HLN22" s="36"/>
      <c r="HLO22" s="36"/>
      <c r="HLP22" s="36"/>
      <c r="HLQ22" s="36"/>
      <c r="HLR22" s="36"/>
      <c r="HLS22" s="36"/>
      <c r="HLT22" s="36"/>
      <c r="HLU22" s="36"/>
      <c r="HLV22" s="36"/>
      <c r="HLW22" s="36"/>
      <c r="HLX22" s="36"/>
      <c r="HLY22" s="36"/>
      <c r="HLZ22" s="36"/>
      <c r="HMA22" s="36"/>
      <c r="HMB22" s="36"/>
      <c r="HMC22" s="36"/>
      <c r="HMD22" s="36"/>
      <c r="HME22" s="36"/>
      <c r="HMF22" s="36"/>
      <c r="HMG22" s="36"/>
      <c r="HMH22" s="36"/>
      <c r="HMI22" s="36"/>
      <c r="HMJ22" s="36"/>
      <c r="HMK22" s="36"/>
      <c r="HML22" s="36"/>
      <c r="HMM22" s="36"/>
      <c r="HMN22" s="36"/>
      <c r="HMO22" s="36"/>
      <c r="HMP22" s="36"/>
      <c r="HMQ22" s="36"/>
      <c r="HMR22" s="36"/>
      <c r="HMS22" s="36"/>
      <c r="HMT22" s="36"/>
      <c r="HMU22" s="36"/>
      <c r="HMV22" s="36"/>
      <c r="HMW22" s="36"/>
      <c r="HMX22" s="36"/>
      <c r="HMY22" s="36"/>
      <c r="HMZ22" s="36"/>
      <c r="HNA22" s="36"/>
      <c r="HNB22" s="36"/>
      <c r="HNC22" s="36"/>
      <c r="HND22" s="36"/>
      <c r="HNE22" s="36"/>
      <c r="HNF22" s="36"/>
      <c r="HNG22" s="36"/>
      <c r="HNH22" s="36"/>
      <c r="HNI22" s="36"/>
      <c r="HNJ22" s="36"/>
      <c r="HNK22" s="36"/>
      <c r="HNL22" s="36"/>
      <c r="HNM22" s="36"/>
      <c r="HNN22" s="36"/>
      <c r="HNO22" s="36"/>
      <c r="HNP22" s="36"/>
      <c r="HNQ22" s="36"/>
      <c r="HNR22" s="36"/>
      <c r="HNS22" s="36"/>
      <c r="HNT22" s="36"/>
      <c r="HNU22" s="36"/>
      <c r="HNV22" s="36"/>
      <c r="HNW22" s="36"/>
      <c r="HNX22" s="36"/>
      <c r="HNY22" s="36"/>
      <c r="HNZ22" s="36"/>
      <c r="HOA22" s="36"/>
      <c r="HOB22" s="36"/>
      <c r="HOC22" s="36"/>
      <c r="HOD22" s="36"/>
      <c r="HOE22" s="36"/>
      <c r="HOF22" s="36"/>
      <c r="HOG22" s="36"/>
      <c r="HOH22" s="36"/>
      <c r="HOI22" s="36"/>
      <c r="HOJ22" s="36"/>
      <c r="HOK22" s="36"/>
      <c r="HOL22" s="36"/>
      <c r="HOM22" s="36"/>
      <c r="HON22" s="36"/>
      <c r="HOO22" s="36"/>
      <c r="HOP22" s="36"/>
      <c r="HOQ22" s="36"/>
      <c r="HOR22" s="36"/>
      <c r="HOS22" s="36"/>
      <c r="HOT22" s="36"/>
      <c r="HOU22" s="36"/>
      <c r="HOV22" s="36"/>
      <c r="HOW22" s="36"/>
      <c r="HOX22" s="36"/>
      <c r="HOY22" s="36"/>
      <c r="HOZ22" s="36"/>
      <c r="HPA22" s="36"/>
      <c r="HPB22" s="36"/>
      <c r="HPC22" s="36"/>
      <c r="HPD22" s="36"/>
      <c r="HPE22" s="36"/>
      <c r="HPF22" s="36"/>
      <c r="HPG22" s="36"/>
      <c r="HPH22" s="36"/>
      <c r="HPI22" s="36"/>
      <c r="HPJ22" s="36"/>
      <c r="HPK22" s="36"/>
      <c r="HPL22" s="36"/>
      <c r="HPM22" s="36"/>
      <c r="HPN22" s="36"/>
      <c r="HPO22" s="36"/>
      <c r="HPP22" s="36"/>
      <c r="HPQ22" s="36"/>
      <c r="HPR22" s="36"/>
      <c r="HPS22" s="36"/>
      <c r="HPT22" s="36"/>
      <c r="HPU22" s="36"/>
      <c r="HPV22" s="36"/>
      <c r="HPW22" s="36"/>
      <c r="HPX22" s="36"/>
      <c r="HPY22" s="36"/>
      <c r="HPZ22" s="36"/>
      <c r="HQA22" s="36"/>
      <c r="HQB22" s="36"/>
      <c r="HQC22" s="36"/>
      <c r="HQD22" s="36"/>
      <c r="HQE22" s="36"/>
      <c r="HQF22" s="36"/>
      <c r="HQG22" s="36"/>
      <c r="HQH22" s="36"/>
      <c r="HQI22" s="36"/>
      <c r="HQJ22" s="36"/>
      <c r="HQK22" s="36"/>
      <c r="HQL22" s="36"/>
      <c r="HQM22" s="36"/>
      <c r="HQN22" s="36"/>
      <c r="HQO22" s="36"/>
      <c r="HQP22" s="36"/>
      <c r="HQQ22" s="36"/>
      <c r="HQR22" s="36"/>
      <c r="HQS22" s="36"/>
      <c r="HQT22" s="36"/>
      <c r="HQU22" s="36"/>
      <c r="HQV22" s="36"/>
      <c r="HQW22" s="36"/>
      <c r="HQX22" s="36"/>
      <c r="HQY22" s="36"/>
      <c r="HQZ22" s="36"/>
      <c r="HRA22" s="36"/>
      <c r="HRB22" s="36"/>
      <c r="HRC22" s="36"/>
      <c r="HRD22" s="36"/>
      <c r="HRE22" s="36"/>
      <c r="HRF22" s="36"/>
      <c r="HRG22" s="36"/>
      <c r="HRH22" s="36"/>
      <c r="HRI22" s="36"/>
      <c r="HRJ22" s="36"/>
      <c r="HRK22" s="36"/>
      <c r="HRL22" s="36"/>
      <c r="HRM22" s="36"/>
      <c r="HRN22" s="36"/>
      <c r="HRO22" s="36"/>
      <c r="HRP22" s="36"/>
      <c r="HRQ22" s="36"/>
      <c r="HRR22" s="36"/>
      <c r="HRS22" s="36"/>
      <c r="HRT22" s="36"/>
      <c r="HRU22" s="36"/>
      <c r="HRV22" s="36"/>
      <c r="HRW22" s="36"/>
      <c r="HRX22" s="36"/>
      <c r="HRY22" s="36"/>
      <c r="HRZ22" s="36"/>
      <c r="HSA22" s="36"/>
      <c r="HSB22" s="36"/>
      <c r="HSC22" s="36"/>
      <c r="HSD22" s="36"/>
      <c r="HSE22" s="36"/>
      <c r="HSF22" s="36"/>
      <c r="HSG22" s="36"/>
      <c r="HSH22" s="36"/>
      <c r="HSI22" s="36"/>
      <c r="HSJ22" s="36"/>
      <c r="HSK22" s="36"/>
      <c r="HSL22" s="36"/>
      <c r="HSM22" s="36"/>
      <c r="HSN22" s="36"/>
      <c r="HSO22" s="36"/>
      <c r="HSP22" s="36"/>
      <c r="HSQ22" s="36"/>
      <c r="HSR22" s="36"/>
      <c r="HSS22" s="36"/>
      <c r="HST22" s="36"/>
      <c r="HSU22" s="36"/>
      <c r="HSV22" s="36"/>
      <c r="HSW22" s="36"/>
      <c r="HSX22" s="36"/>
      <c r="HSY22" s="36"/>
      <c r="HSZ22" s="36"/>
      <c r="HTA22" s="36"/>
      <c r="HTB22" s="36"/>
      <c r="HTC22" s="36"/>
      <c r="HTD22" s="36"/>
      <c r="HTE22" s="36"/>
      <c r="HTF22" s="36"/>
      <c r="HTG22" s="36"/>
      <c r="HTH22" s="36"/>
      <c r="HTI22" s="36"/>
      <c r="HTJ22" s="36"/>
      <c r="HTK22" s="36"/>
      <c r="HTL22" s="36"/>
      <c r="HTM22" s="36"/>
      <c r="HTN22" s="36"/>
      <c r="HTO22" s="36"/>
      <c r="HTP22" s="36"/>
      <c r="HTQ22" s="36"/>
      <c r="HTR22" s="36"/>
      <c r="HTS22" s="36"/>
      <c r="HTT22" s="36"/>
      <c r="HTU22" s="36"/>
      <c r="HTV22" s="36"/>
      <c r="HTW22" s="36"/>
      <c r="HTX22" s="36"/>
      <c r="HTY22" s="36"/>
      <c r="HTZ22" s="36"/>
      <c r="HUA22" s="36"/>
      <c r="HUB22" s="36"/>
      <c r="HUC22" s="36"/>
      <c r="HUD22" s="36"/>
      <c r="HUE22" s="36"/>
      <c r="HUF22" s="36"/>
      <c r="HUG22" s="36"/>
      <c r="HUH22" s="36"/>
      <c r="HUI22" s="36"/>
      <c r="HUJ22" s="36"/>
      <c r="HUK22" s="36"/>
      <c r="HUL22" s="36"/>
      <c r="HUM22" s="36"/>
      <c r="HUN22" s="36"/>
      <c r="HUO22" s="36"/>
      <c r="HUP22" s="36"/>
      <c r="HUQ22" s="36"/>
      <c r="HUR22" s="36"/>
      <c r="HUS22" s="36"/>
      <c r="HUT22" s="36"/>
      <c r="HUU22" s="36"/>
      <c r="HUV22" s="36"/>
      <c r="HUW22" s="36"/>
      <c r="HUX22" s="36"/>
      <c r="HUY22" s="36"/>
      <c r="HUZ22" s="36"/>
      <c r="HVA22" s="36"/>
      <c r="HVB22" s="36"/>
      <c r="HVC22" s="36"/>
      <c r="HVD22" s="36"/>
      <c r="HVE22" s="36"/>
      <c r="HVF22" s="36"/>
      <c r="HVG22" s="36"/>
      <c r="HVH22" s="36"/>
      <c r="HVI22" s="36"/>
      <c r="HVJ22" s="36"/>
      <c r="HVK22" s="36"/>
      <c r="HVL22" s="36"/>
      <c r="HVM22" s="36"/>
      <c r="HVN22" s="36"/>
      <c r="HVO22" s="36"/>
      <c r="HVP22" s="36"/>
      <c r="HVQ22" s="36"/>
      <c r="HVR22" s="36"/>
      <c r="HVS22" s="36"/>
      <c r="HVT22" s="36"/>
      <c r="HVU22" s="36"/>
      <c r="HVV22" s="36"/>
      <c r="HVW22" s="36"/>
      <c r="HVX22" s="36"/>
      <c r="HVY22" s="36"/>
      <c r="HVZ22" s="36"/>
      <c r="HWA22" s="36"/>
      <c r="HWB22" s="36"/>
      <c r="HWC22" s="36"/>
      <c r="HWD22" s="36"/>
      <c r="HWE22" s="36"/>
      <c r="HWF22" s="36"/>
      <c r="HWG22" s="36"/>
      <c r="HWH22" s="36"/>
      <c r="HWI22" s="36"/>
      <c r="HWJ22" s="36"/>
      <c r="HWK22" s="36"/>
      <c r="HWL22" s="36"/>
      <c r="HWM22" s="36"/>
      <c r="HWN22" s="36"/>
      <c r="HWO22" s="36"/>
      <c r="HWP22" s="36"/>
      <c r="HWQ22" s="36"/>
      <c r="HWR22" s="36"/>
      <c r="HWS22" s="36"/>
      <c r="HWT22" s="36"/>
      <c r="HWU22" s="36"/>
      <c r="HWV22" s="36"/>
      <c r="HWW22" s="36"/>
      <c r="HWX22" s="36"/>
      <c r="HWY22" s="36"/>
      <c r="HWZ22" s="36"/>
      <c r="HXA22" s="36"/>
      <c r="HXB22" s="36"/>
      <c r="HXC22" s="36"/>
      <c r="HXD22" s="36"/>
      <c r="HXE22" s="36"/>
      <c r="HXF22" s="36"/>
      <c r="HXG22" s="36"/>
      <c r="HXH22" s="36"/>
      <c r="HXI22" s="36"/>
      <c r="HXJ22" s="36"/>
      <c r="HXK22" s="36"/>
      <c r="HXL22" s="36"/>
      <c r="HXM22" s="36"/>
      <c r="HXN22" s="36"/>
      <c r="HXO22" s="36"/>
      <c r="HXP22" s="36"/>
      <c r="HXQ22" s="36"/>
      <c r="HXR22" s="36"/>
      <c r="HXS22" s="36"/>
      <c r="HXT22" s="36"/>
      <c r="HXU22" s="36"/>
      <c r="HXV22" s="36"/>
      <c r="HXW22" s="36"/>
      <c r="HXX22" s="36"/>
      <c r="HXY22" s="36"/>
      <c r="HXZ22" s="36"/>
      <c r="HYA22" s="36"/>
      <c r="HYB22" s="36"/>
      <c r="HYC22" s="36"/>
      <c r="HYD22" s="36"/>
      <c r="HYE22" s="36"/>
      <c r="HYF22" s="36"/>
      <c r="HYG22" s="36"/>
      <c r="HYH22" s="36"/>
      <c r="HYI22" s="36"/>
      <c r="HYJ22" s="36"/>
      <c r="HYK22" s="36"/>
      <c r="HYL22" s="36"/>
      <c r="HYM22" s="36"/>
      <c r="HYN22" s="36"/>
      <c r="HYO22" s="36"/>
      <c r="HYP22" s="36"/>
      <c r="HYQ22" s="36"/>
      <c r="HYR22" s="36"/>
      <c r="HYS22" s="36"/>
      <c r="HYT22" s="36"/>
      <c r="HYU22" s="36"/>
      <c r="HYV22" s="36"/>
      <c r="HYW22" s="36"/>
      <c r="HYX22" s="36"/>
      <c r="HYY22" s="36"/>
      <c r="HYZ22" s="36"/>
      <c r="HZA22" s="36"/>
      <c r="HZB22" s="36"/>
      <c r="HZC22" s="36"/>
      <c r="HZD22" s="36"/>
      <c r="HZE22" s="36"/>
      <c r="HZF22" s="36"/>
      <c r="HZG22" s="36"/>
      <c r="HZH22" s="36"/>
      <c r="HZI22" s="36"/>
      <c r="HZJ22" s="36"/>
      <c r="HZK22" s="36"/>
      <c r="HZL22" s="36"/>
      <c r="HZM22" s="36"/>
      <c r="HZN22" s="36"/>
      <c r="HZO22" s="36"/>
      <c r="HZP22" s="36"/>
      <c r="HZQ22" s="36"/>
      <c r="HZR22" s="36"/>
      <c r="HZS22" s="36"/>
      <c r="HZT22" s="36"/>
      <c r="HZU22" s="36"/>
      <c r="HZV22" s="36"/>
      <c r="HZW22" s="36"/>
      <c r="HZX22" s="36"/>
      <c r="HZY22" s="36"/>
      <c r="HZZ22" s="36"/>
      <c r="IAA22" s="36"/>
      <c r="IAB22" s="36"/>
      <c r="IAC22" s="36"/>
      <c r="IAD22" s="36"/>
      <c r="IAE22" s="36"/>
      <c r="IAF22" s="36"/>
      <c r="IAG22" s="36"/>
      <c r="IAH22" s="36"/>
      <c r="IAI22" s="36"/>
      <c r="IAJ22" s="36"/>
      <c r="IAK22" s="36"/>
      <c r="IAL22" s="36"/>
      <c r="IAM22" s="36"/>
      <c r="IAN22" s="36"/>
      <c r="IAO22" s="36"/>
      <c r="IAP22" s="36"/>
      <c r="IAQ22" s="36"/>
      <c r="IAR22" s="36"/>
      <c r="IAS22" s="36"/>
      <c r="IAT22" s="36"/>
      <c r="IAU22" s="36"/>
      <c r="IAV22" s="36"/>
      <c r="IAW22" s="36"/>
      <c r="IAX22" s="36"/>
      <c r="IAY22" s="36"/>
      <c r="IAZ22" s="36"/>
      <c r="IBA22" s="36"/>
      <c r="IBB22" s="36"/>
      <c r="IBC22" s="36"/>
      <c r="IBD22" s="36"/>
      <c r="IBE22" s="36"/>
      <c r="IBF22" s="36"/>
      <c r="IBG22" s="36"/>
      <c r="IBH22" s="36"/>
      <c r="IBI22" s="36"/>
      <c r="IBJ22" s="36"/>
      <c r="IBK22" s="36"/>
      <c r="IBL22" s="36"/>
      <c r="IBM22" s="36"/>
      <c r="IBN22" s="36"/>
      <c r="IBO22" s="36"/>
      <c r="IBP22" s="36"/>
      <c r="IBQ22" s="36"/>
      <c r="IBR22" s="36"/>
      <c r="IBS22" s="36"/>
      <c r="IBT22" s="36"/>
      <c r="IBU22" s="36"/>
      <c r="IBV22" s="36"/>
      <c r="IBW22" s="36"/>
      <c r="IBX22" s="36"/>
      <c r="IBY22" s="36"/>
      <c r="IBZ22" s="36"/>
      <c r="ICA22" s="36"/>
      <c r="ICB22" s="36"/>
      <c r="ICC22" s="36"/>
      <c r="ICD22" s="36"/>
      <c r="ICE22" s="36"/>
      <c r="ICF22" s="36"/>
      <c r="ICG22" s="36"/>
      <c r="ICH22" s="36"/>
      <c r="ICI22" s="36"/>
      <c r="ICJ22" s="36"/>
      <c r="ICK22" s="36"/>
      <c r="ICL22" s="36"/>
      <c r="ICM22" s="36"/>
      <c r="ICN22" s="36"/>
      <c r="ICO22" s="36"/>
      <c r="ICP22" s="36"/>
      <c r="ICQ22" s="36"/>
      <c r="ICR22" s="36"/>
      <c r="ICS22" s="36"/>
      <c r="ICT22" s="36"/>
      <c r="ICU22" s="36"/>
      <c r="ICV22" s="36"/>
      <c r="ICW22" s="36"/>
      <c r="ICX22" s="36"/>
      <c r="ICY22" s="36"/>
      <c r="ICZ22" s="36"/>
      <c r="IDA22" s="36"/>
      <c r="IDB22" s="36"/>
      <c r="IDC22" s="36"/>
      <c r="IDD22" s="36"/>
      <c r="IDE22" s="36"/>
      <c r="IDF22" s="36"/>
      <c r="IDG22" s="36"/>
      <c r="IDH22" s="36"/>
      <c r="IDI22" s="36"/>
      <c r="IDJ22" s="36"/>
      <c r="IDK22" s="36"/>
      <c r="IDL22" s="36"/>
      <c r="IDM22" s="36"/>
      <c r="IDN22" s="36"/>
      <c r="IDO22" s="36"/>
      <c r="IDP22" s="36"/>
      <c r="IDQ22" s="36"/>
      <c r="IDR22" s="36"/>
      <c r="IDS22" s="36"/>
      <c r="IDT22" s="36"/>
      <c r="IDU22" s="36"/>
      <c r="IDV22" s="36"/>
      <c r="IDW22" s="36"/>
      <c r="IDX22" s="36"/>
      <c r="IDY22" s="36"/>
      <c r="IDZ22" s="36"/>
      <c r="IEA22" s="36"/>
      <c r="IEB22" s="36"/>
      <c r="IEC22" s="36"/>
      <c r="IED22" s="36"/>
      <c r="IEE22" s="36"/>
      <c r="IEF22" s="36"/>
      <c r="IEG22" s="36"/>
      <c r="IEH22" s="36"/>
      <c r="IEI22" s="36"/>
      <c r="IEJ22" s="36"/>
      <c r="IEK22" s="36"/>
      <c r="IEL22" s="36"/>
      <c r="IEM22" s="36"/>
      <c r="IEN22" s="36"/>
      <c r="IEO22" s="36"/>
      <c r="IEP22" s="36"/>
      <c r="IEQ22" s="36"/>
      <c r="IER22" s="36"/>
      <c r="IES22" s="36"/>
      <c r="IET22" s="36"/>
      <c r="IEU22" s="36"/>
      <c r="IEV22" s="36"/>
      <c r="IEW22" s="36"/>
      <c r="IEX22" s="36"/>
      <c r="IEY22" s="36"/>
      <c r="IEZ22" s="36"/>
      <c r="IFA22" s="36"/>
      <c r="IFB22" s="36"/>
      <c r="IFC22" s="36"/>
      <c r="IFD22" s="36"/>
      <c r="IFE22" s="36"/>
      <c r="IFF22" s="36"/>
      <c r="IFG22" s="36"/>
      <c r="IFH22" s="36"/>
      <c r="IFI22" s="36"/>
      <c r="IFJ22" s="36"/>
      <c r="IFK22" s="36"/>
      <c r="IFL22" s="36"/>
      <c r="IFM22" s="36"/>
      <c r="IFN22" s="36"/>
      <c r="IFO22" s="36"/>
      <c r="IFP22" s="36"/>
      <c r="IFQ22" s="36"/>
      <c r="IFR22" s="36"/>
      <c r="IFS22" s="36"/>
      <c r="IFT22" s="36"/>
      <c r="IFU22" s="36"/>
      <c r="IFV22" s="36"/>
      <c r="IFW22" s="36"/>
      <c r="IFX22" s="36"/>
      <c r="IFY22" s="36"/>
      <c r="IFZ22" s="36"/>
      <c r="IGA22" s="36"/>
      <c r="IGB22" s="36"/>
      <c r="IGC22" s="36"/>
      <c r="IGD22" s="36"/>
      <c r="IGE22" s="36"/>
      <c r="IGF22" s="36"/>
      <c r="IGG22" s="36"/>
      <c r="IGH22" s="36"/>
      <c r="IGI22" s="36"/>
      <c r="IGJ22" s="36"/>
      <c r="IGK22" s="36"/>
      <c r="IGL22" s="36"/>
      <c r="IGM22" s="36"/>
      <c r="IGN22" s="36"/>
      <c r="IGO22" s="36"/>
      <c r="IGP22" s="36"/>
      <c r="IGQ22" s="36"/>
      <c r="IGR22" s="36"/>
      <c r="IGS22" s="36"/>
      <c r="IGT22" s="36"/>
      <c r="IGU22" s="36"/>
      <c r="IGV22" s="36"/>
      <c r="IGW22" s="36"/>
      <c r="IGX22" s="36"/>
      <c r="IGY22" s="36"/>
      <c r="IGZ22" s="36"/>
      <c r="IHA22" s="36"/>
      <c r="IHB22" s="36"/>
      <c r="IHC22" s="36"/>
      <c r="IHD22" s="36"/>
      <c r="IHE22" s="36"/>
      <c r="IHF22" s="36"/>
      <c r="IHG22" s="36"/>
      <c r="IHH22" s="36"/>
      <c r="IHI22" s="36"/>
      <c r="IHJ22" s="36"/>
      <c r="IHK22" s="36"/>
      <c r="IHL22" s="36"/>
      <c r="IHM22" s="36"/>
      <c r="IHN22" s="36"/>
      <c r="IHO22" s="36"/>
      <c r="IHP22" s="36"/>
      <c r="IHQ22" s="36"/>
      <c r="IHR22" s="36"/>
      <c r="IHS22" s="36"/>
      <c r="IHT22" s="36"/>
      <c r="IHU22" s="36"/>
      <c r="IHV22" s="36"/>
      <c r="IHW22" s="36"/>
      <c r="IHX22" s="36"/>
      <c r="IHY22" s="36"/>
      <c r="IHZ22" s="36"/>
      <c r="IIA22" s="36"/>
      <c r="IIB22" s="36"/>
      <c r="IIC22" s="36"/>
      <c r="IID22" s="36"/>
      <c r="IIE22" s="36"/>
      <c r="IIF22" s="36"/>
      <c r="IIG22" s="36"/>
      <c r="IIH22" s="36"/>
      <c r="III22" s="36"/>
      <c r="IIJ22" s="36"/>
      <c r="IIK22" s="36"/>
      <c r="IIL22" s="36"/>
      <c r="IIM22" s="36"/>
      <c r="IIN22" s="36"/>
      <c r="IIO22" s="36"/>
      <c r="IIP22" s="36"/>
      <c r="IIQ22" s="36"/>
      <c r="IIR22" s="36"/>
      <c r="IIS22" s="36"/>
      <c r="IIT22" s="36"/>
      <c r="IIU22" s="36"/>
      <c r="IIV22" s="36"/>
      <c r="IIW22" s="36"/>
      <c r="IIX22" s="36"/>
      <c r="IIY22" s="36"/>
      <c r="IIZ22" s="36"/>
      <c r="IJA22" s="36"/>
      <c r="IJB22" s="36"/>
      <c r="IJC22" s="36"/>
      <c r="IJD22" s="36"/>
      <c r="IJE22" s="36"/>
      <c r="IJF22" s="36"/>
      <c r="IJG22" s="36"/>
      <c r="IJH22" s="36"/>
      <c r="IJI22" s="36"/>
      <c r="IJJ22" s="36"/>
      <c r="IJK22" s="36"/>
      <c r="IJL22" s="36"/>
      <c r="IJM22" s="36"/>
      <c r="IJN22" s="36"/>
      <c r="IJO22" s="36"/>
      <c r="IJP22" s="36"/>
      <c r="IJQ22" s="36"/>
      <c r="IJR22" s="36"/>
      <c r="IJS22" s="36"/>
      <c r="IJT22" s="36"/>
      <c r="IJU22" s="36"/>
      <c r="IJV22" s="36"/>
      <c r="IJW22" s="36"/>
      <c r="IJX22" s="36"/>
      <c r="IJY22" s="36"/>
      <c r="IJZ22" s="36"/>
      <c r="IKA22" s="36"/>
      <c r="IKB22" s="36"/>
      <c r="IKC22" s="36"/>
      <c r="IKD22" s="36"/>
      <c r="IKE22" s="36"/>
      <c r="IKF22" s="36"/>
      <c r="IKG22" s="36"/>
      <c r="IKH22" s="36"/>
      <c r="IKI22" s="36"/>
      <c r="IKJ22" s="36"/>
      <c r="IKK22" s="36"/>
      <c r="IKL22" s="36"/>
      <c r="IKM22" s="36"/>
      <c r="IKN22" s="36"/>
      <c r="IKO22" s="36"/>
      <c r="IKP22" s="36"/>
      <c r="IKQ22" s="36"/>
      <c r="IKR22" s="36"/>
      <c r="IKS22" s="36"/>
      <c r="IKT22" s="36"/>
      <c r="IKU22" s="36"/>
      <c r="IKV22" s="36"/>
      <c r="IKW22" s="36"/>
      <c r="IKX22" s="36"/>
      <c r="IKY22" s="36"/>
      <c r="IKZ22" s="36"/>
      <c r="ILA22" s="36"/>
      <c r="ILB22" s="36"/>
      <c r="ILC22" s="36"/>
      <c r="ILD22" s="36"/>
      <c r="ILE22" s="36"/>
      <c r="ILF22" s="36"/>
      <c r="ILG22" s="36"/>
      <c r="ILH22" s="36"/>
      <c r="ILI22" s="36"/>
      <c r="ILJ22" s="36"/>
      <c r="ILK22" s="36"/>
      <c r="ILL22" s="36"/>
      <c r="ILM22" s="36"/>
      <c r="ILN22" s="36"/>
      <c r="ILO22" s="36"/>
      <c r="ILP22" s="36"/>
      <c r="ILQ22" s="36"/>
      <c r="ILR22" s="36"/>
      <c r="ILS22" s="36"/>
      <c r="ILT22" s="36"/>
      <c r="ILU22" s="36"/>
      <c r="ILV22" s="36"/>
      <c r="ILW22" s="36"/>
      <c r="ILX22" s="36"/>
      <c r="ILY22" s="36"/>
      <c r="ILZ22" s="36"/>
      <c r="IMA22" s="36"/>
      <c r="IMB22" s="36"/>
      <c r="IMC22" s="36"/>
      <c r="IMD22" s="36"/>
      <c r="IME22" s="36"/>
      <c r="IMF22" s="36"/>
      <c r="IMG22" s="36"/>
      <c r="IMH22" s="36"/>
      <c r="IMI22" s="36"/>
      <c r="IMJ22" s="36"/>
      <c r="IMK22" s="36"/>
      <c r="IML22" s="36"/>
      <c r="IMM22" s="36"/>
      <c r="IMN22" s="36"/>
      <c r="IMO22" s="36"/>
      <c r="IMP22" s="36"/>
      <c r="IMQ22" s="36"/>
      <c r="IMR22" s="36"/>
      <c r="IMS22" s="36"/>
      <c r="IMT22" s="36"/>
      <c r="IMU22" s="36"/>
      <c r="IMV22" s="36"/>
      <c r="IMW22" s="36"/>
      <c r="IMX22" s="36"/>
      <c r="IMY22" s="36"/>
      <c r="IMZ22" s="36"/>
      <c r="INA22" s="36"/>
      <c r="INB22" s="36"/>
      <c r="INC22" s="36"/>
      <c r="IND22" s="36"/>
      <c r="INE22" s="36"/>
      <c r="INF22" s="36"/>
      <c r="ING22" s="36"/>
      <c r="INH22" s="36"/>
      <c r="INI22" s="36"/>
      <c r="INJ22" s="36"/>
      <c r="INK22" s="36"/>
      <c r="INL22" s="36"/>
      <c r="INM22" s="36"/>
      <c r="INN22" s="36"/>
      <c r="INO22" s="36"/>
      <c r="INP22" s="36"/>
      <c r="INQ22" s="36"/>
      <c r="INR22" s="36"/>
      <c r="INS22" s="36"/>
      <c r="INT22" s="36"/>
      <c r="INU22" s="36"/>
      <c r="INV22" s="36"/>
      <c r="INW22" s="36"/>
      <c r="INX22" s="36"/>
      <c r="INY22" s="36"/>
      <c r="INZ22" s="36"/>
      <c r="IOA22" s="36"/>
      <c r="IOB22" s="36"/>
      <c r="IOC22" s="36"/>
      <c r="IOD22" s="36"/>
      <c r="IOE22" s="36"/>
      <c r="IOF22" s="36"/>
      <c r="IOG22" s="36"/>
      <c r="IOH22" s="36"/>
      <c r="IOI22" s="36"/>
      <c r="IOJ22" s="36"/>
      <c r="IOK22" s="36"/>
      <c r="IOL22" s="36"/>
      <c r="IOM22" s="36"/>
      <c r="ION22" s="36"/>
      <c r="IOO22" s="36"/>
      <c r="IOP22" s="36"/>
      <c r="IOQ22" s="36"/>
      <c r="IOR22" s="36"/>
      <c r="IOS22" s="36"/>
      <c r="IOT22" s="36"/>
      <c r="IOU22" s="36"/>
      <c r="IOV22" s="36"/>
      <c r="IOW22" s="36"/>
      <c r="IOX22" s="36"/>
      <c r="IOY22" s="36"/>
      <c r="IOZ22" s="36"/>
      <c r="IPA22" s="36"/>
      <c r="IPB22" s="36"/>
      <c r="IPC22" s="36"/>
      <c r="IPD22" s="36"/>
      <c r="IPE22" s="36"/>
      <c r="IPF22" s="36"/>
      <c r="IPG22" s="36"/>
      <c r="IPH22" s="36"/>
      <c r="IPI22" s="36"/>
      <c r="IPJ22" s="36"/>
      <c r="IPK22" s="36"/>
      <c r="IPL22" s="36"/>
      <c r="IPM22" s="36"/>
      <c r="IPN22" s="36"/>
      <c r="IPO22" s="36"/>
      <c r="IPP22" s="36"/>
      <c r="IPQ22" s="36"/>
      <c r="IPR22" s="36"/>
      <c r="IPS22" s="36"/>
      <c r="IPT22" s="36"/>
      <c r="IPU22" s="36"/>
      <c r="IPV22" s="36"/>
      <c r="IPW22" s="36"/>
      <c r="IPX22" s="36"/>
      <c r="IPY22" s="36"/>
      <c r="IPZ22" s="36"/>
      <c r="IQA22" s="36"/>
      <c r="IQB22" s="36"/>
      <c r="IQC22" s="36"/>
      <c r="IQD22" s="36"/>
      <c r="IQE22" s="36"/>
      <c r="IQF22" s="36"/>
      <c r="IQG22" s="36"/>
      <c r="IQH22" s="36"/>
      <c r="IQI22" s="36"/>
      <c r="IQJ22" s="36"/>
      <c r="IQK22" s="36"/>
      <c r="IQL22" s="36"/>
      <c r="IQM22" s="36"/>
      <c r="IQN22" s="36"/>
      <c r="IQO22" s="36"/>
      <c r="IQP22" s="36"/>
      <c r="IQQ22" s="36"/>
      <c r="IQR22" s="36"/>
      <c r="IQS22" s="36"/>
      <c r="IQT22" s="36"/>
      <c r="IQU22" s="36"/>
      <c r="IQV22" s="36"/>
      <c r="IQW22" s="36"/>
      <c r="IQX22" s="36"/>
      <c r="IQY22" s="36"/>
      <c r="IQZ22" s="36"/>
      <c r="IRA22" s="36"/>
      <c r="IRB22" s="36"/>
      <c r="IRC22" s="36"/>
      <c r="IRD22" s="36"/>
      <c r="IRE22" s="36"/>
      <c r="IRF22" s="36"/>
      <c r="IRG22" s="36"/>
      <c r="IRH22" s="36"/>
      <c r="IRI22" s="36"/>
      <c r="IRJ22" s="36"/>
      <c r="IRK22" s="36"/>
      <c r="IRL22" s="36"/>
      <c r="IRM22" s="36"/>
      <c r="IRN22" s="36"/>
      <c r="IRO22" s="36"/>
      <c r="IRP22" s="36"/>
      <c r="IRQ22" s="36"/>
      <c r="IRR22" s="36"/>
      <c r="IRS22" s="36"/>
      <c r="IRT22" s="36"/>
      <c r="IRU22" s="36"/>
      <c r="IRV22" s="36"/>
      <c r="IRW22" s="36"/>
      <c r="IRX22" s="36"/>
      <c r="IRY22" s="36"/>
      <c r="IRZ22" s="36"/>
      <c r="ISA22" s="36"/>
      <c r="ISB22" s="36"/>
      <c r="ISC22" s="36"/>
      <c r="ISD22" s="36"/>
      <c r="ISE22" s="36"/>
      <c r="ISF22" s="36"/>
      <c r="ISG22" s="36"/>
      <c r="ISH22" s="36"/>
      <c r="ISI22" s="36"/>
      <c r="ISJ22" s="36"/>
      <c r="ISK22" s="36"/>
      <c r="ISL22" s="36"/>
      <c r="ISM22" s="36"/>
      <c r="ISN22" s="36"/>
      <c r="ISO22" s="36"/>
      <c r="ISP22" s="36"/>
      <c r="ISQ22" s="36"/>
      <c r="ISR22" s="36"/>
      <c r="ISS22" s="36"/>
      <c r="IST22" s="36"/>
      <c r="ISU22" s="36"/>
      <c r="ISV22" s="36"/>
      <c r="ISW22" s="36"/>
      <c r="ISX22" s="36"/>
      <c r="ISY22" s="36"/>
      <c r="ISZ22" s="36"/>
      <c r="ITA22" s="36"/>
      <c r="ITB22" s="36"/>
      <c r="ITC22" s="36"/>
      <c r="ITD22" s="36"/>
      <c r="ITE22" s="36"/>
      <c r="ITF22" s="36"/>
      <c r="ITG22" s="36"/>
      <c r="ITH22" s="36"/>
      <c r="ITI22" s="36"/>
      <c r="ITJ22" s="36"/>
      <c r="ITK22" s="36"/>
      <c r="ITL22" s="36"/>
      <c r="ITM22" s="36"/>
      <c r="ITN22" s="36"/>
      <c r="ITO22" s="36"/>
      <c r="ITP22" s="36"/>
      <c r="ITQ22" s="36"/>
      <c r="ITR22" s="36"/>
      <c r="ITS22" s="36"/>
      <c r="ITT22" s="36"/>
      <c r="ITU22" s="36"/>
      <c r="ITV22" s="36"/>
      <c r="ITW22" s="36"/>
      <c r="ITX22" s="36"/>
      <c r="ITY22" s="36"/>
      <c r="ITZ22" s="36"/>
      <c r="IUA22" s="36"/>
      <c r="IUB22" s="36"/>
      <c r="IUC22" s="36"/>
      <c r="IUD22" s="36"/>
      <c r="IUE22" s="36"/>
      <c r="IUF22" s="36"/>
      <c r="IUG22" s="36"/>
      <c r="IUH22" s="36"/>
      <c r="IUI22" s="36"/>
      <c r="IUJ22" s="36"/>
      <c r="IUK22" s="36"/>
      <c r="IUL22" s="36"/>
      <c r="IUM22" s="36"/>
      <c r="IUN22" s="36"/>
      <c r="IUO22" s="36"/>
      <c r="IUP22" s="36"/>
      <c r="IUQ22" s="36"/>
      <c r="IUR22" s="36"/>
      <c r="IUS22" s="36"/>
      <c r="IUT22" s="36"/>
      <c r="IUU22" s="36"/>
      <c r="IUV22" s="36"/>
      <c r="IUW22" s="36"/>
      <c r="IUX22" s="36"/>
      <c r="IUY22" s="36"/>
      <c r="IUZ22" s="36"/>
      <c r="IVA22" s="36"/>
      <c r="IVB22" s="36"/>
      <c r="IVC22" s="36"/>
      <c r="IVD22" s="36"/>
      <c r="IVE22" s="36"/>
      <c r="IVF22" s="36"/>
      <c r="IVG22" s="36"/>
      <c r="IVH22" s="36"/>
      <c r="IVI22" s="36"/>
      <c r="IVJ22" s="36"/>
      <c r="IVK22" s="36"/>
      <c r="IVL22" s="36"/>
      <c r="IVM22" s="36"/>
      <c r="IVN22" s="36"/>
      <c r="IVO22" s="36"/>
      <c r="IVP22" s="36"/>
      <c r="IVQ22" s="36"/>
      <c r="IVR22" s="36"/>
      <c r="IVS22" s="36"/>
      <c r="IVT22" s="36"/>
      <c r="IVU22" s="36"/>
      <c r="IVV22" s="36"/>
      <c r="IVW22" s="36"/>
      <c r="IVX22" s="36"/>
      <c r="IVY22" s="36"/>
      <c r="IVZ22" s="36"/>
      <c r="IWA22" s="36"/>
      <c r="IWB22" s="36"/>
      <c r="IWC22" s="36"/>
      <c r="IWD22" s="36"/>
      <c r="IWE22" s="36"/>
      <c r="IWF22" s="36"/>
      <c r="IWG22" s="36"/>
      <c r="IWH22" s="36"/>
      <c r="IWI22" s="36"/>
      <c r="IWJ22" s="36"/>
      <c r="IWK22" s="36"/>
      <c r="IWL22" s="36"/>
      <c r="IWM22" s="36"/>
      <c r="IWN22" s="36"/>
      <c r="IWO22" s="36"/>
      <c r="IWP22" s="36"/>
      <c r="IWQ22" s="36"/>
      <c r="IWR22" s="36"/>
      <c r="IWS22" s="36"/>
      <c r="IWT22" s="36"/>
      <c r="IWU22" s="36"/>
      <c r="IWV22" s="36"/>
      <c r="IWW22" s="36"/>
      <c r="IWX22" s="36"/>
      <c r="IWY22" s="36"/>
      <c r="IWZ22" s="36"/>
      <c r="IXA22" s="36"/>
      <c r="IXB22" s="36"/>
      <c r="IXC22" s="36"/>
      <c r="IXD22" s="36"/>
      <c r="IXE22" s="36"/>
      <c r="IXF22" s="36"/>
      <c r="IXG22" s="36"/>
      <c r="IXH22" s="36"/>
      <c r="IXI22" s="36"/>
      <c r="IXJ22" s="36"/>
      <c r="IXK22" s="36"/>
      <c r="IXL22" s="36"/>
      <c r="IXM22" s="36"/>
      <c r="IXN22" s="36"/>
      <c r="IXO22" s="36"/>
      <c r="IXP22" s="36"/>
      <c r="IXQ22" s="36"/>
      <c r="IXR22" s="36"/>
      <c r="IXS22" s="36"/>
      <c r="IXT22" s="36"/>
      <c r="IXU22" s="36"/>
      <c r="IXV22" s="36"/>
      <c r="IXW22" s="36"/>
      <c r="IXX22" s="36"/>
      <c r="IXY22" s="36"/>
      <c r="IXZ22" s="36"/>
      <c r="IYA22" s="36"/>
      <c r="IYB22" s="36"/>
      <c r="IYC22" s="36"/>
      <c r="IYD22" s="36"/>
      <c r="IYE22" s="36"/>
      <c r="IYF22" s="36"/>
      <c r="IYG22" s="36"/>
      <c r="IYH22" s="36"/>
      <c r="IYI22" s="36"/>
      <c r="IYJ22" s="36"/>
      <c r="IYK22" s="36"/>
      <c r="IYL22" s="36"/>
      <c r="IYM22" s="36"/>
      <c r="IYN22" s="36"/>
      <c r="IYO22" s="36"/>
      <c r="IYP22" s="36"/>
      <c r="IYQ22" s="36"/>
      <c r="IYR22" s="36"/>
      <c r="IYS22" s="36"/>
      <c r="IYT22" s="36"/>
      <c r="IYU22" s="36"/>
      <c r="IYV22" s="36"/>
      <c r="IYW22" s="36"/>
      <c r="IYX22" s="36"/>
      <c r="IYY22" s="36"/>
      <c r="IYZ22" s="36"/>
      <c r="IZA22" s="36"/>
      <c r="IZB22" s="36"/>
      <c r="IZC22" s="36"/>
      <c r="IZD22" s="36"/>
      <c r="IZE22" s="36"/>
      <c r="IZF22" s="36"/>
      <c r="IZG22" s="36"/>
      <c r="IZH22" s="36"/>
      <c r="IZI22" s="36"/>
      <c r="IZJ22" s="36"/>
      <c r="IZK22" s="36"/>
      <c r="IZL22" s="36"/>
      <c r="IZM22" s="36"/>
      <c r="IZN22" s="36"/>
      <c r="IZO22" s="36"/>
      <c r="IZP22" s="36"/>
      <c r="IZQ22" s="36"/>
      <c r="IZR22" s="36"/>
      <c r="IZS22" s="36"/>
      <c r="IZT22" s="36"/>
      <c r="IZU22" s="36"/>
      <c r="IZV22" s="36"/>
      <c r="IZW22" s="36"/>
      <c r="IZX22" s="36"/>
      <c r="IZY22" s="36"/>
      <c r="IZZ22" s="36"/>
      <c r="JAA22" s="36"/>
      <c r="JAB22" s="36"/>
      <c r="JAC22" s="36"/>
      <c r="JAD22" s="36"/>
      <c r="JAE22" s="36"/>
      <c r="JAF22" s="36"/>
      <c r="JAG22" s="36"/>
      <c r="JAH22" s="36"/>
      <c r="JAI22" s="36"/>
      <c r="JAJ22" s="36"/>
      <c r="JAK22" s="36"/>
      <c r="JAL22" s="36"/>
      <c r="JAM22" s="36"/>
      <c r="JAN22" s="36"/>
      <c r="JAO22" s="36"/>
      <c r="JAP22" s="36"/>
      <c r="JAQ22" s="36"/>
      <c r="JAR22" s="36"/>
      <c r="JAS22" s="36"/>
      <c r="JAT22" s="36"/>
      <c r="JAU22" s="36"/>
      <c r="JAV22" s="36"/>
      <c r="JAW22" s="36"/>
      <c r="JAX22" s="36"/>
      <c r="JAY22" s="36"/>
      <c r="JAZ22" s="36"/>
      <c r="JBA22" s="36"/>
      <c r="JBB22" s="36"/>
      <c r="JBC22" s="36"/>
      <c r="JBD22" s="36"/>
      <c r="JBE22" s="36"/>
      <c r="JBF22" s="36"/>
      <c r="JBG22" s="36"/>
      <c r="JBH22" s="36"/>
      <c r="JBI22" s="36"/>
      <c r="JBJ22" s="36"/>
      <c r="JBK22" s="36"/>
      <c r="JBL22" s="36"/>
      <c r="JBM22" s="36"/>
      <c r="JBN22" s="36"/>
      <c r="JBO22" s="36"/>
      <c r="JBP22" s="36"/>
      <c r="JBQ22" s="36"/>
      <c r="JBR22" s="36"/>
      <c r="JBS22" s="36"/>
      <c r="JBT22" s="36"/>
      <c r="JBU22" s="36"/>
      <c r="JBV22" s="36"/>
      <c r="JBW22" s="36"/>
      <c r="JBX22" s="36"/>
      <c r="JBY22" s="36"/>
      <c r="JBZ22" s="36"/>
      <c r="JCA22" s="36"/>
      <c r="JCB22" s="36"/>
      <c r="JCC22" s="36"/>
      <c r="JCD22" s="36"/>
      <c r="JCE22" s="36"/>
      <c r="JCF22" s="36"/>
      <c r="JCG22" s="36"/>
      <c r="JCH22" s="36"/>
      <c r="JCI22" s="36"/>
      <c r="JCJ22" s="36"/>
      <c r="JCK22" s="36"/>
      <c r="JCL22" s="36"/>
      <c r="JCM22" s="36"/>
      <c r="JCN22" s="36"/>
      <c r="JCO22" s="36"/>
      <c r="JCP22" s="36"/>
      <c r="JCQ22" s="36"/>
      <c r="JCR22" s="36"/>
      <c r="JCS22" s="36"/>
      <c r="JCT22" s="36"/>
      <c r="JCU22" s="36"/>
      <c r="JCV22" s="36"/>
      <c r="JCW22" s="36"/>
      <c r="JCX22" s="36"/>
      <c r="JCY22" s="36"/>
      <c r="JCZ22" s="36"/>
      <c r="JDA22" s="36"/>
      <c r="JDB22" s="36"/>
      <c r="JDC22" s="36"/>
      <c r="JDD22" s="36"/>
      <c r="JDE22" s="36"/>
      <c r="JDF22" s="36"/>
      <c r="JDG22" s="36"/>
      <c r="JDH22" s="36"/>
      <c r="JDI22" s="36"/>
      <c r="JDJ22" s="36"/>
      <c r="JDK22" s="36"/>
      <c r="JDL22" s="36"/>
      <c r="JDM22" s="36"/>
      <c r="JDN22" s="36"/>
      <c r="JDO22" s="36"/>
      <c r="JDP22" s="36"/>
      <c r="JDQ22" s="36"/>
      <c r="JDR22" s="36"/>
      <c r="JDS22" s="36"/>
      <c r="JDT22" s="36"/>
      <c r="JDU22" s="36"/>
      <c r="JDV22" s="36"/>
      <c r="JDW22" s="36"/>
      <c r="JDX22" s="36"/>
      <c r="JDY22" s="36"/>
      <c r="JDZ22" s="36"/>
      <c r="JEA22" s="36"/>
      <c r="JEB22" s="36"/>
      <c r="JEC22" s="36"/>
      <c r="JED22" s="36"/>
      <c r="JEE22" s="36"/>
      <c r="JEF22" s="36"/>
      <c r="JEG22" s="36"/>
      <c r="JEH22" s="36"/>
      <c r="JEI22" s="36"/>
      <c r="JEJ22" s="36"/>
      <c r="JEK22" s="36"/>
      <c r="JEL22" s="36"/>
      <c r="JEM22" s="36"/>
      <c r="JEN22" s="36"/>
      <c r="JEO22" s="36"/>
      <c r="JEP22" s="36"/>
      <c r="JEQ22" s="36"/>
      <c r="JER22" s="36"/>
      <c r="JES22" s="36"/>
      <c r="JET22" s="36"/>
      <c r="JEU22" s="36"/>
      <c r="JEV22" s="36"/>
      <c r="JEW22" s="36"/>
      <c r="JEX22" s="36"/>
      <c r="JEY22" s="36"/>
      <c r="JEZ22" s="36"/>
      <c r="JFA22" s="36"/>
      <c r="JFB22" s="36"/>
      <c r="JFC22" s="36"/>
      <c r="JFD22" s="36"/>
      <c r="JFE22" s="36"/>
      <c r="JFF22" s="36"/>
      <c r="JFG22" s="36"/>
      <c r="JFH22" s="36"/>
      <c r="JFI22" s="36"/>
      <c r="JFJ22" s="36"/>
      <c r="JFK22" s="36"/>
      <c r="JFL22" s="36"/>
      <c r="JFM22" s="36"/>
      <c r="JFN22" s="36"/>
      <c r="JFO22" s="36"/>
      <c r="JFP22" s="36"/>
      <c r="JFQ22" s="36"/>
      <c r="JFR22" s="36"/>
      <c r="JFS22" s="36"/>
      <c r="JFT22" s="36"/>
      <c r="JFU22" s="36"/>
      <c r="JFV22" s="36"/>
      <c r="JFW22" s="36"/>
      <c r="JFX22" s="36"/>
      <c r="JFY22" s="36"/>
      <c r="JFZ22" s="36"/>
      <c r="JGA22" s="36"/>
      <c r="JGB22" s="36"/>
      <c r="JGC22" s="36"/>
      <c r="JGD22" s="36"/>
      <c r="JGE22" s="36"/>
      <c r="JGF22" s="36"/>
      <c r="JGG22" s="36"/>
      <c r="JGH22" s="36"/>
      <c r="JGI22" s="36"/>
      <c r="JGJ22" s="36"/>
      <c r="JGK22" s="36"/>
      <c r="JGL22" s="36"/>
      <c r="JGM22" s="36"/>
      <c r="JGN22" s="36"/>
      <c r="JGO22" s="36"/>
      <c r="JGP22" s="36"/>
      <c r="JGQ22" s="36"/>
      <c r="JGR22" s="36"/>
      <c r="JGS22" s="36"/>
      <c r="JGT22" s="36"/>
      <c r="JGU22" s="36"/>
      <c r="JGV22" s="36"/>
      <c r="JGW22" s="36"/>
      <c r="JGX22" s="36"/>
      <c r="JGY22" s="36"/>
      <c r="JGZ22" s="36"/>
      <c r="JHA22" s="36"/>
      <c r="JHB22" s="36"/>
      <c r="JHC22" s="36"/>
      <c r="JHD22" s="36"/>
      <c r="JHE22" s="36"/>
      <c r="JHF22" s="36"/>
      <c r="JHG22" s="36"/>
      <c r="JHH22" s="36"/>
      <c r="JHI22" s="36"/>
      <c r="JHJ22" s="36"/>
      <c r="JHK22" s="36"/>
      <c r="JHL22" s="36"/>
      <c r="JHM22" s="36"/>
      <c r="JHN22" s="36"/>
      <c r="JHO22" s="36"/>
      <c r="JHP22" s="36"/>
      <c r="JHQ22" s="36"/>
      <c r="JHR22" s="36"/>
      <c r="JHS22" s="36"/>
      <c r="JHT22" s="36"/>
      <c r="JHU22" s="36"/>
      <c r="JHV22" s="36"/>
      <c r="JHW22" s="36"/>
      <c r="JHX22" s="36"/>
      <c r="JHY22" s="36"/>
      <c r="JHZ22" s="36"/>
      <c r="JIA22" s="36"/>
      <c r="JIB22" s="36"/>
      <c r="JIC22" s="36"/>
      <c r="JID22" s="36"/>
      <c r="JIE22" s="36"/>
      <c r="JIF22" s="36"/>
      <c r="JIG22" s="36"/>
      <c r="JIH22" s="36"/>
      <c r="JII22" s="36"/>
      <c r="JIJ22" s="36"/>
      <c r="JIK22" s="36"/>
      <c r="JIL22" s="36"/>
      <c r="JIM22" s="36"/>
      <c r="JIN22" s="36"/>
      <c r="JIO22" s="36"/>
      <c r="JIP22" s="36"/>
      <c r="JIQ22" s="36"/>
      <c r="JIR22" s="36"/>
      <c r="JIS22" s="36"/>
      <c r="JIT22" s="36"/>
      <c r="JIU22" s="36"/>
      <c r="JIV22" s="36"/>
      <c r="JIW22" s="36"/>
      <c r="JIX22" s="36"/>
      <c r="JIY22" s="36"/>
      <c r="JIZ22" s="36"/>
      <c r="JJA22" s="36"/>
      <c r="JJB22" s="36"/>
      <c r="JJC22" s="36"/>
      <c r="JJD22" s="36"/>
      <c r="JJE22" s="36"/>
      <c r="JJF22" s="36"/>
      <c r="JJG22" s="36"/>
      <c r="JJH22" s="36"/>
      <c r="JJI22" s="36"/>
      <c r="JJJ22" s="36"/>
      <c r="JJK22" s="36"/>
      <c r="JJL22" s="36"/>
      <c r="JJM22" s="36"/>
      <c r="JJN22" s="36"/>
      <c r="JJO22" s="36"/>
      <c r="JJP22" s="36"/>
      <c r="JJQ22" s="36"/>
      <c r="JJR22" s="36"/>
      <c r="JJS22" s="36"/>
      <c r="JJT22" s="36"/>
      <c r="JJU22" s="36"/>
      <c r="JJV22" s="36"/>
      <c r="JJW22" s="36"/>
      <c r="JJX22" s="36"/>
      <c r="JJY22" s="36"/>
      <c r="JJZ22" s="36"/>
      <c r="JKA22" s="36"/>
      <c r="JKB22" s="36"/>
      <c r="JKC22" s="36"/>
      <c r="JKD22" s="36"/>
      <c r="JKE22" s="36"/>
      <c r="JKF22" s="36"/>
      <c r="JKG22" s="36"/>
      <c r="JKH22" s="36"/>
      <c r="JKI22" s="36"/>
      <c r="JKJ22" s="36"/>
      <c r="JKK22" s="36"/>
      <c r="JKL22" s="36"/>
      <c r="JKM22" s="36"/>
      <c r="JKN22" s="36"/>
      <c r="JKO22" s="36"/>
      <c r="JKP22" s="36"/>
      <c r="JKQ22" s="36"/>
      <c r="JKR22" s="36"/>
      <c r="JKS22" s="36"/>
      <c r="JKT22" s="36"/>
      <c r="JKU22" s="36"/>
      <c r="JKV22" s="36"/>
      <c r="JKW22" s="36"/>
      <c r="JKX22" s="36"/>
      <c r="JKY22" s="36"/>
      <c r="JKZ22" s="36"/>
      <c r="JLA22" s="36"/>
      <c r="JLB22" s="36"/>
      <c r="JLC22" s="36"/>
      <c r="JLD22" s="36"/>
      <c r="JLE22" s="36"/>
      <c r="JLF22" s="36"/>
      <c r="JLG22" s="36"/>
      <c r="JLH22" s="36"/>
      <c r="JLI22" s="36"/>
      <c r="JLJ22" s="36"/>
      <c r="JLK22" s="36"/>
      <c r="JLL22" s="36"/>
      <c r="JLM22" s="36"/>
      <c r="JLN22" s="36"/>
      <c r="JLO22" s="36"/>
      <c r="JLP22" s="36"/>
      <c r="JLQ22" s="36"/>
      <c r="JLR22" s="36"/>
      <c r="JLS22" s="36"/>
      <c r="JLT22" s="36"/>
      <c r="JLU22" s="36"/>
      <c r="JLV22" s="36"/>
      <c r="JLW22" s="36"/>
      <c r="JLX22" s="36"/>
      <c r="JLY22" s="36"/>
      <c r="JLZ22" s="36"/>
      <c r="JMA22" s="36"/>
      <c r="JMB22" s="36"/>
      <c r="JMC22" s="36"/>
      <c r="JMD22" s="36"/>
      <c r="JME22" s="36"/>
      <c r="JMF22" s="36"/>
      <c r="JMG22" s="36"/>
      <c r="JMH22" s="36"/>
      <c r="JMI22" s="36"/>
      <c r="JMJ22" s="36"/>
      <c r="JMK22" s="36"/>
      <c r="JML22" s="36"/>
      <c r="JMM22" s="36"/>
      <c r="JMN22" s="36"/>
      <c r="JMO22" s="36"/>
      <c r="JMP22" s="36"/>
      <c r="JMQ22" s="36"/>
      <c r="JMR22" s="36"/>
      <c r="JMS22" s="36"/>
      <c r="JMT22" s="36"/>
      <c r="JMU22" s="36"/>
      <c r="JMV22" s="36"/>
      <c r="JMW22" s="36"/>
      <c r="JMX22" s="36"/>
      <c r="JMY22" s="36"/>
      <c r="JMZ22" s="36"/>
      <c r="JNA22" s="36"/>
      <c r="JNB22" s="36"/>
      <c r="JNC22" s="36"/>
      <c r="JND22" s="36"/>
      <c r="JNE22" s="36"/>
      <c r="JNF22" s="36"/>
      <c r="JNG22" s="36"/>
      <c r="JNH22" s="36"/>
      <c r="JNI22" s="36"/>
      <c r="JNJ22" s="36"/>
      <c r="JNK22" s="36"/>
      <c r="JNL22" s="36"/>
      <c r="JNM22" s="36"/>
      <c r="JNN22" s="36"/>
      <c r="JNO22" s="36"/>
      <c r="JNP22" s="36"/>
      <c r="JNQ22" s="36"/>
      <c r="JNR22" s="36"/>
      <c r="JNS22" s="36"/>
      <c r="JNT22" s="36"/>
      <c r="JNU22" s="36"/>
      <c r="JNV22" s="36"/>
      <c r="JNW22" s="36"/>
      <c r="JNX22" s="36"/>
      <c r="JNY22" s="36"/>
      <c r="JNZ22" s="36"/>
      <c r="JOA22" s="36"/>
      <c r="JOB22" s="36"/>
      <c r="JOC22" s="36"/>
      <c r="JOD22" s="36"/>
      <c r="JOE22" s="36"/>
      <c r="JOF22" s="36"/>
      <c r="JOG22" s="36"/>
      <c r="JOH22" s="36"/>
      <c r="JOI22" s="36"/>
      <c r="JOJ22" s="36"/>
      <c r="JOK22" s="36"/>
      <c r="JOL22" s="36"/>
      <c r="JOM22" s="36"/>
      <c r="JON22" s="36"/>
      <c r="JOO22" s="36"/>
      <c r="JOP22" s="36"/>
      <c r="JOQ22" s="36"/>
      <c r="JOR22" s="36"/>
      <c r="JOS22" s="36"/>
      <c r="JOT22" s="36"/>
      <c r="JOU22" s="36"/>
      <c r="JOV22" s="36"/>
      <c r="JOW22" s="36"/>
      <c r="JOX22" s="36"/>
      <c r="JOY22" s="36"/>
      <c r="JOZ22" s="36"/>
      <c r="JPA22" s="36"/>
      <c r="JPB22" s="36"/>
      <c r="JPC22" s="36"/>
      <c r="JPD22" s="36"/>
      <c r="JPE22" s="36"/>
      <c r="JPF22" s="36"/>
      <c r="JPG22" s="36"/>
      <c r="JPH22" s="36"/>
      <c r="JPI22" s="36"/>
      <c r="JPJ22" s="36"/>
      <c r="JPK22" s="36"/>
      <c r="JPL22" s="36"/>
      <c r="JPM22" s="36"/>
      <c r="JPN22" s="36"/>
      <c r="JPO22" s="36"/>
      <c r="JPP22" s="36"/>
      <c r="JPQ22" s="36"/>
      <c r="JPR22" s="36"/>
      <c r="JPS22" s="36"/>
      <c r="JPT22" s="36"/>
      <c r="JPU22" s="36"/>
      <c r="JPV22" s="36"/>
      <c r="JPW22" s="36"/>
      <c r="JPX22" s="36"/>
      <c r="JPY22" s="36"/>
      <c r="JPZ22" s="36"/>
      <c r="JQA22" s="36"/>
      <c r="JQB22" s="36"/>
      <c r="JQC22" s="36"/>
      <c r="JQD22" s="36"/>
      <c r="JQE22" s="36"/>
      <c r="JQF22" s="36"/>
      <c r="JQG22" s="36"/>
      <c r="JQH22" s="36"/>
      <c r="JQI22" s="36"/>
      <c r="JQJ22" s="36"/>
      <c r="JQK22" s="36"/>
      <c r="JQL22" s="36"/>
      <c r="JQM22" s="36"/>
      <c r="JQN22" s="36"/>
      <c r="JQO22" s="36"/>
      <c r="JQP22" s="36"/>
      <c r="JQQ22" s="36"/>
      <c r="JQR22" s="36"/>
      <c r="JQS22" s="36"/>
      <c r="JQT22" s="36"/>
      <c r="JQU22" s="36"/>
      <c r="JQV22" s="36"/>
      <c r="JQW22" s="36"/>
      <c r="JQX22" s="36"/>
      <c r="JQY22" s="36"/>
      <c r="JQZ22" s="36"/>
      <c r="JRA22" s="36"/>
      <c r="JRB22" s="36"/>
      <c r="JRC22" s="36"/>
      <c r="JRD22" s="36"/>
      <c r="JRE22" s="36"/>
      <c r="JRF22" s="36"/>
      <c r="JRG22" s="36"/>
      <c r="JRH22" s="36"/>
      <c r="JRI22" s="36"/>
      <c r="JRJ22" s="36"/>
      <c r="JRK22" s="36"/>
      <c r="JRL22" s="36"/>
      <c r="JRM22" s="36"/>
      <c r="JRN22" s="36"/>
      <c r="JRO22" s="36"/>
      <c r="JRP22" s="36"/>
      <c r="JRQ22" s="36"/>
      <c r="JRR22" s="36"/>
      <c r="JRS22" s="36"/>
      <c r="JRT22" s="36"/>
      <c r="JRU22" s="36"/>
      <c r="JRV22" s="36"/>
      <c r="JRW22" s="36"/>
      <c r="JRX22" s="36"/>
      <c r="JRY22" s="36"/>
      <c r="JRZ22" s="36"/>
      <c r="JSA22" s="36"/>
      <c r="JSB22" s="36"/>
      <c r="JSC22" s="36"/>
      <c r="JSD22" s="36"/>
      <c r="JSE22" s="36"/>
      <c r="JSF22" s="36"/>
      <c r="JSG22" s="36"/>
      <c r="JSH22" s="36"/>
      <c r="JSI22" s="36"/>
      <c r="JSJ22" s="36"/>
      <c r="JSK22" s="36"/>
      <c r="JSL22" s="36"/>
      <c r="JSM22" s="36"/>
      <c r="JSN22" s="36"/>
      <c r="JSO22" s="36"/>
      <c r="JSP22" s="36"/>
      <c r="JSQ22" s="36"/>
      <c r="JSR22" s="36"/>
      <c r="JSS22" s="36"/>
      <c r="JST22" s="36"/>
      <c r="JSU22" s="36"/>
      <c r="JSV22" s="36"/>
      <c r="JSW22" s="36"/>
      <c r="JSX22" s="36"/>
      <c r="JSY22" s="36"/>
      <c r="JSZ22" s="36"/>
      <c r="JTA22" s="36"/>
      <c r="JTB22" s="36"/>
      <c r="JTC22" s="36"/>
      <c r="JTD22" s="36"/>
      <c r="JTE22" s="36"/>
      <c r="JTF22" s="36"/>
      <c r="JTG22" s="36"/>
      <c r="JTH22" s="36"/>
      <c r="JTI22" s="36"/>
      <c r="JTJ22" s="36"/>
      <c r="JTK22" s="36"/>
      <c r="JTL22" s="36"/>
      <c r="JTM22" s="36"/>
      <c r="JTN22" s="36"/>
      <c r="JTO22" s="36"/>
      <c r="JTP22" s="36"/>
      <c r="JTQ22" s="36"/>
      <c r="JTR22" s="36"/>
      <c r="JTS22" s="36"/>
      <c r="JTT22" s="36"/>
      <c r="JTU22" s="36"/>
      <c r="JTV22" s="36"/>
      <c r="JTW22" s="36"/>
      <c r="JTX22" s="36"/>
      <c r="JTY22" s="36"/>
      <c r="JTZ22" s="36"/>
      <c r="JUA22" s="36"/>
      <c r="JUB22" s="36"/>
      <c r="JUC22" s="36"/>
      <c r="JUD22" s="36"/>
      <c r="JUE22" s="36"/>
      <c r="JUF22" s="36"/>
      <c r="JUG22" s="36"/>
      <c r="JUH22" s="36"/>
      <c r="JUI22" s="36"/>
      <c r="JUJ22" s="36"/>
      <c r="JUK22" s="36"/>
      <c r="JUL22" s="36"/>
      <c r="JUM22" s="36"/>
      <c r="JUN22" s="36"/>
      <c r="JUO22" s="36"/>
      <c r="JUP22" s="36"/>
      <c r="JUQ22" s="36"/>
      <c r="JUR22" s="36"/>
      <c r="JUS22" s="36"/>
      <c r="JUT22" s="36"/>
      <c r="JUU22" s="36"/>
      <c r="JUV22" s="36"/>
      <c r="JUW22" s="36"/>
      <c r="JUX22" s="36"/>
      <c r="JUY22" s="36"/>
      <c r="JUZ22" s="36"/>
      <c r="JVA22" s="36"/>
      <c r="JVB22" s="36"/>
      <c r="JVC22" s="36"/>
      <c r="JVD22" s="36"/>
      <c r="JVE22" s="36"/>
      <c r="JVF22" s="36"/>
      <c r="JVG22" s="36"/>
      <c r="JVH22" s="36"/>
      <c r="JVI22" s="36"/>
      <c r="JVJ22" s="36"/>
      <c r="JVK22" s="36"/>
      <c r="JVL22" s="36"/>
      <c r="JVM22" s="36"/>
      <c r="JVN22" s="36"/>
      <c r="JVO22" s="36"/>
      <c r="JVP22" s="36"/>
      <c r="JVQ22" s="36"/>
      <c r="JVR22" s="36"/>
      <c r="JVS22" s="36"/>
      <c r="JVT22" s="36"/>
      <c r="JVU22" s="36"/>
      <c r="JVV22" s="36"/>
      <c r="JVW22" s="36"/>
      <c r="JVX22" s="36"/>
      <c r="JVY22" s="36"/>
      <c r="JVZ22" s="36"/>
      <c r="JWA22" s="36"/>
      <c r="JWB22" s="36"/>
      <c r="JWC22" s="36"/>
      <c r="JWD22" s="36"/>
      <c r="JWE22" s="36"/>
      <c r="JWF22" s="36"/>
      <c r="JWG22" s="36"/>
      <c r="JWH22" s="36"/>
      <c r="JWI22" s="36"/>
      <c r="JWJ22" s="36"/>
      <c r="JWK22" s="36"/>
      <c r="JWL22" s="36"/>
      <c r="JWM22" s="36"/>
      <c r="JWN22" s="36"/>
      <c r="JWO22" s="36"/>
      <c r="JWP22" s="36"/>
      <c r="JWQ22" s="36"/>
      <c r="JWR22" s="36"/>
      <c r="JWS22" s="36"/>
      <c r="JWT22" s="36"/>
      <c r="JWU22" s="36"/>
      <c r="JWV22" s="36"/>
      <c r="JWW22" s="36"/>
      <c r="JWX22" s="36"/>
      <c r="JWY22" s="36"/>
      <c r="JWZ22" s="36"/>
      <c r="JXA22" s="36"/>
      <c r="JXB22" s="36"/>
      <c r="JXC22" s="36"/>
      <c r="JXD22" s="36"/>
      <c r="JXE22" s="36"/>
      <c r="JXF22" s="36"/>
      <c r="JXG22" s="36"/>
      <c r="JXH22" s="36"/>
      <c r="JXI22" s="36"/>
      <c r="JXJ22" s="36"/>
      <c r="JXK22" s="36"/>
      <c r="JXL22" s="36"/>
      <c r="JXM22" s="36"/>
      <c r="JXN22" s="36"/>
      <c r="JXO22" s="36"/>
      <c r="JXP22" s="36"/>
      <c r="JXQ22" s="36"/>
      <c r="JXR22" s="36"/>
      <c r="JXS22" s="36"/>
      <c r="JXT22" s="36"/>
      <c r="JXU22" s="36"/>
      <c r="JXV22" s="36"/>
      <c r="JXW22" s="36"/>
      <c r="JXX22" s="36"/>
      <c r="JXY22" s="36"/>
      <c r="JXZ22" s="36"/>
      <c r="JYA22" s="36"/>
      <c r="JYB22" s="36"/>
      <c r="JYC22" s="36"/>
      <c r="JYD22" s="36"/>
      <c r="JYE22" s="36"/>
      <c r="JYF22" s="36"/>
      <c r="JYG22" s="36"/>
      <c r="JYH22" s="36"/>
      <c r="JYI22" s="36"/>
      <c r="JYJ22" s="36"/>
      <c r="JYK22" s="36"/>
      <c r="JYL22" s="36"/>
      <c r="JYM22" s="36"/>
      <c r="JYN22" s="36"/>
      <c r="JYO22" s="36"/>
      <c r="JYP22" s="36"/>
      <c r="JYQ22" s="36"/>
      <c r="JYR22" s="36"/>
      <c r="JYS22" s="36"/>
      <c r="JYT22" s="36"/>
      <c r="JYU22" s="36"/>
      <c r="JYV22" s="36"/>
      <c r="JYW22" s="36"/>
      <c r="JYX22" s="36"/>
      <c r="JYY22" s="36"/>
      <c r="JYZ22" s="36"/>
      <c r="JZA22" s="36"/>
      <c r="JZB22" s="36"/>
      <c r="JZC22" s="36"/>
      <c r="JZD22" s="36"/>
      <c r="JZE22" s="36"/>
      <c r="JZF22" s="36"/>
      <c r="JZG22" s="36"/>
      <c r="JZH22" s="36"/>
      <c r="JZI22" s="36"/>
      <c r="JZJ22" s="36"/>
      <c r="JZK22" s="36"/>
      <c r="JZL22" s="36"/>
      <c r="JZM22" s="36"/>
      <c r="JZN22" s="36"/>
      <c r="JZO22" s="36"/>
      <c r="JZP22" s="36"/>
      <c r="JZQ22" s="36"/>
      <c r="JZR22" s="36"/>
      <c r="JZS22" s="36"/>
      <c r="JZT22" s="36"/>
      <c r="JZU22" s="36"/>
      <c r="JZV22" s="36"/>
      <c r="JZW22" s="36"/>
      <c r="JZX22" s="36"/>
      <c r="JZY22" s="36"/>
      <c r="JZZ22" s="36"/>
      <c r="KAA22" s="36"/>
      <c r="KAB22" s="36"/>
      <c r="KAC22" s="36"/>
      <c r="KAD22" s="36"/>
      <c r="KAE22" s="36"/>
      <c r="KAF22" s="36"/>
      <c r="KAG22" s="36"/>
      <c r="KAH22" s="36"/>
      <c r="KAI22" s="36"/>
      <c r="KAJ22" s="36"/>
      <c r="KAK22" s="36"/>
      <c r="KAL22" s="36"/>
      <c r="KAM22" s="36"/>
      <c r="KAN22" s="36"/>
      <c r="KAO22" s="36"/>
      <c r="KAP22" s="36"/>
      <c r="KAQ22" s="36"/>
      <c r="KAR22" s="36"/>
      <c r="KAS22" s="36"/>
      <c r="KAT22" s="36"/>
      <c r="KAU22" s="36"/>
      <c r="KAV22" s="36"/>
      <c r="KAW22" s="36"/>
      <c r="KAX22" s="36"/>
      <c r="KAY22" s="36"/>
      <c r="KAZ22" s="36"/>
      <c r="KBA22" s="36"/>
      <c r="KBB22" s="36"/>
      <c r="KBC22" s="36"/>
      <c r="KBD22" s="36"/>
      <c r="KBE22" s="36"/>
      <c r="KBF22" s="36"/>
      <c r="KBG22" s="36"/>
      <c r="KBH22" s="36"/>
      <c r="KBI22" s="36"/>
      <c r="KBJ22" s="36"/>
      <c r="KBK22" s="36"/>
      <c r="KBL22" s="36"/>
      <c r="KBM22" s="36"/>
      <c r="KBN22" s="36"/>
      <c r="KBO22" s="36"/>
      <c r="KBP22" s="36"/>
      <c r="KBQ22" s="36"/>
      <c r="KBR22" s="36"/>
      <c r="KBS22" s="36"/>
      <c r="KBT22" s="36"/>
      <c r="KBU22" s="36"/>
      <c r="KBV22" s="36"/>
      <c r="KBW22" s="36"/>
      <c r="KBX22" s="36"/>
      <c r="KBY22" s="36"/>
      <c r="KBZ22" s="36"/>
      <c r="KCA22" s="36"/>
      <c r="KCB22" s="36"/>
      <c r="KCC22" s="36"/>
      <c r="KCD22" s="36"/>
      <c r="KCE22" s="36"/>
      <c r="KCF22" s="36"/>
      <c r="KCG22" s="36"/>
      <c r="KCH22" s="36"/>
      <c r="KCI22" s="36"/>
      <c r="KCJ22" s="36"/>
      <c r="KCK22" s="36"/>
      <c r="KCL22" s="36"/>
      <c r="KCM22" s="36"/>
      <c r="KCN22" s="36"/>
      <c r="KCO22" s="36"/>
      <c r="KCP22" s="36"/>
      <c r="KCQ22" s="36"/>
      <c r="KCR22" s="36"/>
      <c r="KCS22" s="36"/>
      <c r="KCT22" s="36"/>
      <c r="KCU22" s="36"/>
      <c r="KCV22" s="36"/>
      <c r="KCW22" s="36"/>
      <c r="KCX22" s="36"/>
      <c r="KCY22" s="36"/>
      <c r="KCZ22" s="36"/>
      <c r="KDA22" s="36"/>
      <c r="KDB22" s="36"/>
      <c r="KDC22" s="36"/>
      <c r="KDD22" s="36"/>
      <c r="KDE22" s="36"/>
      <c r="KDF22" s="36"/>
      <c r="KDG22" s="36"/>
      <c r="KDH22" s="36"/>
      <c r="KDI22" s="36"/>
      <c r="KDJ22" s="36"/>
      <c r="KDK22" s="36"/>
      <c r="KDL22" s="36"/>
      <c r="KDM22" s="36"/>
      <c r="KDN22" s="36"/>
      <c r="KDO22" s="36"/>
      <c r="KDP22" s="36"/>
      <c r="KDQ22" s="36"/>
      <c r="KDR22" s="36"/>
      <c r="KDS22" s="36"/>
      <c r="KDT22" s="36"/>
      <c r="KDU22" s="36"/>
      <c r="KDV22" s="36"/>
      <c r="KDW22" s="36"/>
      <c r="KDX22" s="36"/>
      <c r="KDY22" s="36"/>
      <c r="KDZ22" s="36"/>
      <c r="KEA22" s="36"/>
      <c r="KEB22" s="36"/>
      <c r="KEC22" s="36"/>
      <c r="KED22" s="36"/>
      <c r="KEE22" s="36"/>
      <c r="KEF22" s="36"/>
      <c r="KEG22" s="36"/>
      <c r="KEH22" s="36"/>
      <c r="KEI22" s="36"/>
      <c r="KEJ22" s="36"/>
      <c r="KEK22" s="36"/>
      <c r="KEL22" s="36"/>
      <c r="KEM22" s="36"/>
      <c r="KEN22" s="36"/>
      <c r="KEO22" s="36"/>
      <c r="KEP22" s="36"/>
      <c r="KEQ22" s="36"/>
      <c r="KER22" s="36"/>
      <c r="KES22" s="36"/>
      <c r="KET22" s="36"/>
      <c r="KEU22" s="36"/>
      <c r="KEV22" s="36"/>
      <c r="KEW22" s="36"/>
      <c r="KEX22" s="36"/>
      <c r="KEY22" s="36"/>
      <c r="KEZ22" s="36"/>
      <c r="KFA22" s="36"/>
      <c r="KFB22" s="36"/>
      <c r="KFC22" s="36"/>
      <c r="KFD22" s="36"/>
      <c r="KFE22" s="36"/>
      <c r="KFF22" s="36"/>
      <c r="KFG22" s="36"/>
      <c r="KFH22" s="36"/>
      <c r="KFI22" s="36"/>
      <c r="KFJ22" s="36"/>
      <c r="KFK22" s="36"/>
      <c r="KFL22" s="36"/>
      <c r="KFM22" s="36"/>
      <c r="KFN22" s="36"/>
      <c r="KFO22" s="36"/>
      <c r="KFP22" s="36"/>
      <c r="KFQ22" s="36"/>
      <c r="KFR22" s="36"/>
      <c r="KFS22" s="36"/>
      <c r="KFT22" s="36"/>
      <c r="KFU22" s="36"/>
      <c r="KFV22" s="36"/>
      <c r="KFW22" s="36"/>
      <c r="KFX22" s="36"/>
      <c r="KFY22" s="36"/>
      <c r="KFZ22" s="36"/>
      <c r="KGA22" s="36"/>
      <c r="KGB22" s="36"/>
      <c r="KGC22" s="36"/>
      <c r="KGD22" s="36"/>
      <c r="KGE22" s="36"/>
      <c r="KGF22" s="36"/>
      <c r="KGG22" s="36"/>
      <c r="KGH22" s="36"/>
      <c r="KGI22" s="36"/>
      <c r="KGJ22" s="36"/>
      <c r="KGK22" s="36"/>
      <c r="KGL22" s="36"/>
      <c r="KGM22" s="36"/>
      <c r="KGN22" s="36"/>
      <c r="KGO22" s="36"/>
      <c r="KGP22" s="36"/>
      <c r="KGQ22" s="36"/>
      <c r="KGR22" s="36"/>
      <c r="KGS22" s="36"/>
      <c r="KGT22" s="36"/>
      <c r="KGU22" s="36"/>
      <c r="KGV22" s="36"/>
      <c r="KGW22" s="36"/>
      <c r="KGX22" s="36"/>
      <c r="KGY22" s="36"/>
      <c r="KGZ22" s="36"/>
      <c r="KHA22" s="36"/>
      <c r="KHB22" s="36"/>
      <c r="KHC22" s="36"/>
      <c r="KHD22" s="36"/>
      <c r="KHE22" s="36"/>
      <c r="KHF22" s="36"/>
      <c r="KHG22" s="36"/>
      <c r="KHH22" s="36"/>
      <c r="KHI22" s="36"/>
      <c r="KHJ22" s="36"/>
      <c r="KHK22" s="36"/>
      <c r="KHL22" s="36"/>
      <c r="KHM22" s="36"/>
      <c r="KHN22" s="36"/>
      <c r="KHO22" s="36"/>
      <c r="KHP22" s="36"/>
      <c r="KHQ22" s="36"/>
      <c r="KHR22" s="36"/>
      <c r="KHS22" s="36"/>
      <c r="KHT22" s="36"/>
      <c r="KHU22" s="36"/>
      <c r="KHV22" s="36"/>
      <c r="KHW22" s="36"/>
      <c r="KHX22" s="36"/>
      <c r="KHY22" s="36"/>
      <c r="KHZ22" s="36"/>
      <c r="KIA22" s="36"/>
      <c r="KIB22" s="36"/>
      <c r="KIC22" s="36"/>
      <c r="KID22" s="36"/>
      <c r="KIE22" s="36"/>
      <c r="KIF22" s="36"/>
      <c r="KIG22" s="36"/>
      <c r="KIH22" s="36"/>
      <c r="KII22" s="36"/>
      <c r="KIJ22" s="36"/>
      <c r="KIK22" s="36"/>
      <c r="KIL22" s="36"/>
      <c r="KIM22" s="36"/>
      <c r="KIN22" s="36"/>
      <c r="KIO22" s="36"/>
      <c r="KIP22" s="36"/>
      <c r="KIQ22" s="36"/>
      <c r="KIR22" s="36"/>
      <c r="KIS22" s="36"/>
      <c r="KIT22" s="36"/>
      <c r="KIU22" s="36"/>
      <c r="KIV22" s="36"/>
      <c r="KIW22" s="36"/>
      <c r="KIX22" s="36"/>
      <c r="KIY22" s="36"/>
      <c r="KIZ22" s="36"/>
      <c r="KJA22" s="36"/>
      <c r="KJB22" s="36"/>
      <c r="KJC22" s="36"/>
      <c r="KJD22" s="36"/>
      <c r="KJE22" s="36"/>
      <c r="KJF22" s="36"/>
      <c r="KJG22" s="36"/>
      <c r="KJH22" s="36"/>
      <c r="KJI22" s="36"/>
      <c r="KJJ22" s="36"/>
      <c r="KJK22" s="36"/>
      <c r="KJL22" s="36"/>
      <c r="KJM22" s="36"/>
      <c r="KJN22" s="36"/>
      <c r="KJO22" s="36"/>
      <c r="KJP22" s="36"/>
      <c r="KJQ22" s="36"/>
      <c r="KJR22" s="36"/>
      <c r="KJS22" s="36"/>
      <c r="KJT22" s="36"/>
      <c r="KJU22" s="36"/>
      <c r="KJV22" s="36"/>
      <c r="KJW22" s="36"/>
      <c r="KJX22" s="36"/>
      <c r="KJY22" s="36"/>
      <c r="KJZ22" s="36"/>
      <c r="KKA22" s="36"/>
      <c r="KKB22" s="36"/>
      <c r="KKC22" s="36"/>
      <c r="KKD22" s="36"/>
      <c r="KKE22" s="36"/>
      <c r="KKF22" s="36"/>
      <c r="KKG22" s="36"/>
      <c r="KKH22" s="36"/>
      <c r="KKI22" s="36"/>
      <c r="KKJ22" s="36"/>
      <c r="KKK22" s="36"/>
      <c r="KKL22" s="36"/>
      <c r="KKM22" s="36"/>
      <c r="KKN22" s="36"/>
      <c r="KKO22" s="36"/>
      <c r="KKP22" s="36"/>
      <c r="KKQ22" s="36"/>
      <c r="KKR22" s="36"/>
      <c r="KKS22" s="36"/>
      <c r="KKT22" s="36"/>
      <c r="KKU22" s="36"/>
      <c r="KKV22" s="36"/>
      <c r="KKW22" s="36"/>
      <c r="KKX22" s="36"/>
      <c r="KKY22" s="36"/>
      <c r="KKZ22" s="36"/>
      <c r="KLA22" s="36"/>
      <c r="KLB22" s="36"/>
      <c r="KLC22" s="36"/>
      <c r="KLD22" s="36"/>
      <c r="KLE22" s="36"/>
      <c r="KLF22" s="36"/>
      <c r="KLG22" s="36"/>
      <c r="KLH22" s="36"/>
      <c r="KLI22" s="36"/>
      <c r="KLJ22" s="36"/>
      <c r="KLK22" s="36"/>
      <c r="KLL22" s="36"/>
      <c r="KLM22" s="36"/>
      <c r="KLN22" s="36"/>
      <c r="KLO22" s="36"/>
      <c r="KLP22" s="36"/>
      <c r="KLQ22" s="36"/>
      <c r="KLR22" s="36"/>
      <c r="KLS22" s="36"/>
      <c r="KLT22" s="36"/>
      <c r="KLU22" s="36"/>
      <c r="KLV22" s="36"/>
      <c r="KLW22" s="36"/>
      <c r="KLX22" s="36"/>
      <c r="KLY22" s="36"/>
      <c r="KLZ22" s="36"/>
      <c r="KMA22" s="36"/>
      <c r="KMB22" s="36"/>
      <c r="KMC22" s="36"/>
      <c r="KMD22" s="36"/>
      <c r="KME22" s="36"/>
      <c r="KMF22" s="36"/>
      <c r="KMG22" s="36"/>
      <c r="KMH22" s="36"/>
      <c r="KMI22" s="36"/>
      <c r="KMJ22" s="36"/>
      <c r="KMK22" s="36"/>
      <c r="KML22" s="36"/>
      <c r="KMM22" s="36"/>
      <c r="KMN22" s="36"/>
      <c r="KMO22" s="36"/>
      <c r="KMP22" s="36"/>
      <c r="KMQ22" s="36"/>
      <c r="KMR22" s="36"/>
      <c r="KMS22" s="36"/>
      <c r="KMT22" s="36"/>
      <c r="KMU22" s="36"/>
      <c r="KMV22" s="36"/>
      <c r="KMW22" s="36"/>
      <c r="KMX22" s="36"/>
      <c r="KMY22" s="36"/>
      <c r="KMZ22" s="36"/>
      <c r="KNA22" s="36"/>
      <c r="KNB22" s="36"/>
      <c r="KNC22" s="36"/>
      <c r="KND22" s="36"/>
      <c r="KNE22" s="36"/>
      <c r="KNF22" s="36"/>
      <c r="KNG22" s="36"/>
      <c r="KNH22" s="36"/>
      <c r="KNI22" s="36"/>
      <c r="KNJ22" s="36"/>
      <c r="KNK22" s="36"/>
      <c r="KNL22" s="36"/>
      <c r="KNM22" s="36"/>
      <c r="KNN22" s="36"/>
      <c r="KNO22" s="36"/>
      <c r="KNP22" s="36"/>
      <c r="KNQ22" s="36"/>
      <c r="KNR22" s="36"/>
      <c r="KNS22" s="36"/>
      <c r="KNT22" s="36"/>
      <c r="KNU22" s="36"/>
      <c r="KNV22" s="36"/>
      <c r="KNW22" s="36"/>
      <c r="KNX22" s="36"/>
      <c r="KNY22" s="36"/>
      <c r="KNZ22" s="36"/>
      <c r="KOA22" s="36"/>
      <c r="KOB22" s="36"/>
      <c r="KOC22" s="36"/>
      <c r="KOD22" s="36"/>
      <c r="KOE22" s="36"/>
      <c r="KOF22" s="36"/>
      <c r="KOG22" s="36"/>
      <c r="KOH22" s="36"/>
      <c r="KOI22" s="36"/>
      <c r="KOJ22" s="36"/>
      <c r="KOK22" s="36"/>
      <c r="KOL22" s="36"/>
      <c r="KOM22" s="36"/>
      <c r="KON22" s="36"/>
      <c r="KOO22" s="36"/>
      <c r="KOP22" s="36"/>
      <c r="KOQ22" s="36"/>
      <c r="KOR22" s="36"/>
      <c r="KOS22" s="36"/>
      <c r="KOT22" s="36"/>
      <c r="KOU22" s="36"/>
      <c r="KOV22" s="36"/>
      <c r="KOW22" s="36"/>
      <c r="KOX22" s="36"/>
      <c r="KOY22" s="36"/>
      <c r="KOZ22" s="36"/>
      <c r="KPA22" s="36"/>
      <c r="KPB22" s="36"/>
      <c r="KPC22" s="36"/>
      <c r="KPD22" s="36"/>
      <c r="KPE22" s="36"/>
      <c r="KPF22" s="36"/>
      <c r="KPG22" s="36"/>
      <c r="KPH22" s="36"/>
      <c r="KPI22" s="36"/>
      <c r="KPJ22" s="36"/>
      <c r="KPK22" s="36"/>
      <c r="KPL22" s="36"/>
      <c r="KPM22" s="36"/>
      <c r="KPN22" s="36"/>
      <c r="KPO22" s="36"/>
      <c r="KPP22" s="36"/>
      <c r="KPQ22" s="36"/>
      <c r="KPR22" s="36"/>
      <c r="KPS22" s="36"/>
      <c r="KPT22" s="36"/>
      <c r="KPU22" s="36"/>
      <c r="KPV22" s="36"/>
      <c r="KPW22" s="36"/>
      <c r="KPX22" s="36"/>
      <c r="KPY22" s="36"/>
      <c r="KPZ22" s="36"/>
      <c r="KQA22" s="36"/>
      <c r="KQB22" s="36"/>
      <c r="KQC22" s="36"/>
      <c r="KQD22" s="36"/>
      <c r="KQE22" s="36"/>
      <c r="KQF22" s="36"/>
      <c r="KQG22" s="36"/>
      <c r="KQH22" s="36"/>
      <c r="KQI22" s="36"/>
      <c r="KQJ22" s="36"/>
      <c r="KQK22" s="36"/>
      <c r="KQL22" s="36"/>
      <c r="KQM22" s="36"/>
      <c r="KQN22" s="36"/>
      <c r="KQO22" s="36"/>
      <c r="KQP22" s="36"/>
      <c r="KQQ22" s="36"/>
      <c r="KQR22" s="36"/>
      <c r="KQS22" s="36"/>
      <c r="KQT22" s="36"/>
      <c r="KQU22" s="36"/>
      <c r="KQV22" s="36"/>
      <c r="KQW22" s="36"/>
      <c r="KQX22" s="36"/>
      <c r="KQY22" s="36"/>
      <c r="KQZ22" s="36"/>
      <c r="KRA22" s="36"/>
      <c r="KRB22" s="36"/>
      <c r="KRC22" s="36"/>
      <c r="KRD22" s="36"/>
      <c r="KRE22" s="36"/>
      <c r="KRF22" s="36"/>
      <c r="KRG22" s="36"/>
      <c r="KRH22" s="36"/>
      <c r="KRI22" s="36"/>
      <c r="KRJ22" s="36"/>
      <c r="KRK22" s="36"/>
      <c r="KRL22" s="36"/>
      <c r="KRM22" s="36"/>
      <c r="KRN22" s="36"/>
      <c r="KRO22" s="36"/>
      <c r="KRP22" s="36"/>
      <c r="KRQ22" s="36"/>
      <c r="KRR22" s="36"/>
      <c r="KRS22" s="36"/>
      <c r="KRT22" s="36"/>
      <c r="KRU22" s="36"/>
      <c r="KRV22" s="36"/>
      <c r="KRW22" s="36"/>
      <c r="KRX22" s="36"/>
      <c r="KRY22" s="36"/>
      <c r="KRZ22" s="36"/>
      <c r="KSA22" s="36"/>
      <c r="KSB22" s="36"/>
      <c r="KSC22" s="36"/>
      <c r="KSD22" s="36"/>
      <c r="KSE22" s="36"/>
      <c r="KSF22" s="36"/>
      <c r="KSG22" s="36"/>
      <c r="KSH22" s="36"/>
      <c r="KSI22" s="36"/>
      <c r="KSJ22" s="36"/>
      <c r="KSK22" s="36"/>
      <c r="KSL22" s="36"/>
      <c r="KSM22" s="36"/>
      <c r="KSN22" s="36"/>
      <c r="KSO22" s="36"/>
      <c r="KSP22" s="36"/>
      <c r="KSQ22" s="36"/>
      <c r="KSR22" s="36"/>
      <c r="KSS22" s="36"/>
      <c r="KST22" s="36"/>
      <c r="KSU22" s="36"/>
      <c r="KSV22" s="36"/>
      <c r="KSW22" s="36"/>
      <c r="KSX22" s="36"/>
      <c r="KSY22" s="36"/>
      <c r="KSZ22" s="36"/>
      <c r="KTA22" s="36"/>
      <c r="KTB22" s="36"/>
      <c r="KTC22" s="36"/>
      <c r="KTD22" s="36"/>
      <c r="KTE22" s="36"/>
      <c r="KTF22" s="36"/>
      <c r="KTG22" s="36"/>
      <c r="KTH22" s="36"/>
      <c r="KTI22" s="36"/>
      <c r="KTJ22" s="36"/>
      <c r="KTK22" s="36"/>
      <c r="KTL22" s="36"/>
      <c r="KTM22" s="36"/>
      <c r="KTN22" s="36"/>
      <c r="KTO22" s="36"/>
      <c r="KTP22" s="36"/>
      <c r="KTQ22" s="36"/>
      <c r="KTR22" s="36"/>
      <c r="KTS22" s="36"/>
      <c r="KTT22" s="36"/>
      <c r="KTU22" s="36"/>
      <c r="KTV22" s="36"/>
      <c r="KTW22" s="36"/>
      <c r="KTX22" s="36"/>
      <c r="KTY22" s="36"/>
      <c r="KTZ22" s="36"/>
      <c r="KUA22" s="36"/>
      <c r="KUB22" s="36"/>
      <c r="KUC22" s="36"/>
      <c r="KUD22" s="36"/>
      <c r="KUE22" s="36"/>
      <c r="KUF22" s="36"/>
      <c r="KUG22" s="36"/>
      <c r="KUH22" s="36"/>
      <c r="KUI22" s="36"/>
      <c r="KUJ22" s="36"/>
      <c r="KUK22" s="36"/>
      <c r="KUL22" s="36"/>
      <c r="KUM22" s="36"/>
      <c r="KUN22" s="36"/>
      <c r="KUO22" s="36"/>
      <c r="KUP22" s="36"/>
      <c r="KUQ22" s="36"/>
      <c r="KUR22" s="36"/>
      <c r="KUS22" s="36"/>
      <c r="KUT22" s="36"/>
      <c r="KUU22" s="36"/>
      <c r="KUV22" s="36"/>
      <c r="KUW22" s="36"/>
      <c r="KUX22" s="36"/>
      <c r="KUY22" s="36"/>
      <c r="KUZ22" s="36"/>
      <c r="KVA22" s="36"/>
      <c r="KVB22" s="36"/>
      <c r="KVC22" s="36"/>
      <c r="KVD22" s="36"/>
      <c r="KVE22" s="36"/>
      <c r="KVF22" s="36"/>
      <c r="KVG22" s="36"/>
      <c r="KVH22" s="36"/>
      <c r="KVI22" s="36"/>
      <c r="KVJ22" s="36"/>
      <c r="KVK22" s="36"/>
      <c r="KVL22" s="36"/>
      <c r="KVM22" s="36"/>
      <c r="KVN22" s="36"/>
      <c r="KVO22" s="36"/>
      <c r="KVP22" s="36"/>
      <c r="KVQ22" s="36"/>
      <c r="KVR22" s="36"/>
      <c r="KVS22" s="36"/>
      <c r="KVT22" s="36"/>
      <c r="KVU22" s="36"/>
      <c r="KVV22" s="36"/>
      <c r="KVW22" s="36"/>
      <c r="KVX22" s="36"/>
      <c r="KVY22" s="36"/>
      <c r="KVZ22" s="36"/>
      <c r="KWA22" s="36"/>
      <c r="KWB22" s="36"/>
      <c r="KWC22" s="36"/>
      <c r="KWD22" s="36"/>
      <c r="KWE22" s="36"/>
      <c r="KWF22" s="36"/>
      <c r="KWG22" s="36"/>
      <c r="KWH22" s="36"/>
      <c r="KWI22" s="36"/>
      <c r="KWJ22" s="36"/>
      <c r="KWK22" s="36"/>
      <c r="KWL22" s="36"/>
      <c r="KWM22" s="36"/>
      <c r="KWN22" s="36"/>
      <c r="KWO22" s="36"/>
      <c r="KWP22" s="36"/>
      <c r="KWQ22" s="36"/>
      <c r="KWR22" s="36"/>
      <c r="KWS22" s="36"/>
      <c r="KWT22" s="36"/>
      <c r="KWU22" s="36"/>
      <c r="KWV22" s="36"/>
      <c r="KWW22" s="36"/>
      <c r="KWX22" s="36"/>
      <c r="KWY22" s="36"/>
      <c r="KWZ22" s="36"/>
      <c r="KXA22" s="36"/>
      <c r="KXB22" s="36"/>
      <c r="KXC22" s="36"/>
      <c r="KXD22" s="36"/>
      <c r="KXE22" s="36"/>
      <c r="KXF22" s="36"/>
      <c r="KXG22" s="36"/>
      <c r="KXH22" s="36"/>
      <c r="KXI22" s="36"/>
      <c r="KXJ22" s="36"/>
      <c r="KXK22" s="36"/>
      <c r="KXL22" s="36"/>
      <c r="KXM22" s="36"/>
      <c r="KXN22" s="36"/>
      <c r="KXO22" s="36"/>
      <c r="KXP22" s="36"/>
      <c r="KXQ22" s="36"/>
      <c r="KXR22" s="36"/>
      <c r="KXS22" s="36"/>
      <c r="KXT22" s="36"/>
      <c r="KXU22" s="36"/>
      <c r="KXV22" s="36"/>
      <c r="KXW22" s="36"/>
      <c r="KXX22" s="36"/>
      <c r="KXY22" s="36"/>
      <c r="KXZ22" s="36"/>
      <c r="KYA22" s="36"/>
      <c r="KYB22" s="36"/>
      <c r="KYC22" s="36"/>
      <c r="KYD22" s="36"/>
      <c r="KYE22" s="36"/>
      <c r="KYF22" s="36"/>
      <c r="KYG22" s="36"/>
      <c r="KYH22" s="36"/>
      <c r="KYI22" s="36"/>
      <c r="KYJ22" s="36"/>
      <c r="KYK22" s="36"/>
      <c r="KYL22" s="36"/>
      <c r="KYM22" s="36"/>
      <c r="KYN22" s="36"/>
      <c r="KYO22" s="36"/>
      <c r="KYP22" s="36"/>
      <c r="KYQ22" s="36"/>
      <c r="KYR22" s="36"/>
      <c r="KYS22" s="36"/>
      <c r="KYT22" s="36"/>
      <c r="KYU22" s="36"/>
      <c r="KYV22" s="36"/>
      <c r="KYW22" s="36"/>
      <c r="KYX22" s="36"/>
      <c r="KYY22" s="36"/>
      <c r="KYZ22" s="36"/>
      <c r="KZA22" s="36"/>
      <c r="KZB22" s="36"/>
      <c r="KZC22" s="36"/>
      <c r="KZD22" s="36"/>
      <c r="KZE22" s="36"/>
      <c r="KZF22" s="36"/>
      <c r="KZG22" s="36"/>
      <c r="KZH22" s="36"/>
      <c r="KZI22" s="36"/>
      <c r="KZJ22" s="36"/>
      <c r="KZK22" s="36"/>
      <c r="KZL22" s="36"/>
      <c r="KZM22" s="36"/>
      <c r="KZN22" s="36"/>
      <c r="KZO22" s="36"/>
      <c r="KZP22" s="36"/>
      <c r="KZQ22" s="36"/>
      <c r="KZR22" s="36"/>
      <c r="KZS22" s="36"/>
      <c r="KZT22" s="36"/>
      <c r="KZU22" s="36"/>
      <c r="KZV22" s="36"/>
      <c r="KZW22" s="36"/>
      <c r="KZX22" s="36"/>
      <c r="KZY22" s="36"/>
      <c r="KZZ22" s="36"/>
      <c r="LAA22" s="36"/>
      <c r="LAB22" s="36"/>
      <c r="LAC22" s="36"/>
      <c r="LAD22" s="36"/>
      <c r="LAE22" s="36"/>
      <c r="LAF22" s="36"/>
      <c r="LAG22" s="36"/>
      <c r="LAH22" s="36"/>
      <c r="LAI22" s="36"/>
      <c r="LAJ22" s="36"/>
      <c r="LAK22" s="36"/>
      <c r="LAL22" s="36"/>
      <c r="LAM22" s="36"/>
      <c r="LAN22" s="36"/>
      <c r="LAO22" s="36"/>
      <c r="LAP22" s="36"/>
      <c r="LAQ22" s="36"/>
      <c r="LAR22" s="36"/>
      <c r="LAS22" s="36"/>
      <c r="LAT22" s="36"/>
      <c r="LAU22" s="36"/>
      <c r="LAV22" s="36"/>
      <c r="LAW22" s="36"/>
      <c r="LAX22" s="36"/>
      <c r="LAY22" s="36"/>
      <c r="LAZ22" s="36"/>
      <c r="LBA22" s="36"/>
      <c r="LBB22" s="36"/>
      <c r="LBC22" s="36"/>
      <c r="LBD22" s="36"/>
      <c r="LBE22" s="36"/>
      <c r="LBF22" s="36"/>
      <c r="LBG22" s="36"/>
      <c r="LBH22" s="36"/>
      <c r="LBI22" s="36"/>
      <c r="LBJ22" s="36"/>
      <c r="LBK22" s="36"/>
      <c r="LBL22" s="36"/>
      <c r="LBM22" s="36"/>
      <c r="LBN22" s="36"/>
      <c r="LBO22" s="36"/>
      <c r="LBP22" s="36"/>
      <c r="LBQ22" s="36"/>
      <c r="LBR22" s="36"/>
      <c r="LBS22" s="36"/>
      <c r="LBT22" s="36"/>
      <c r="LBU22" s="36"/>
      <c r="LBV22" s="36"/>
      <c r="LBW22" s="36"/>
      <c r="LBX22" s="36"/>
      <c r="LBY22" s="36"/>
      <c r="LBZ22" s="36"/>
      <c r="LCA22" s="36"/>
      <c r="LCB22" s="36"/>
      <c r="LCC22" s="36"/>
      <c r="LCD22" s="36"/>
      <c r="LCE22" s="36"/>
      <c r="LCF22" s="36"/>
      <c r="LCG22" s="36"/>
      <c r="LCH22" s="36"/>
      <c r="LCI22" s="36"/>
      <c r="LCJ22" s="36"/>
      <c r="LCK22" s="36"/>
      <c r="LCL22" s="36"/>
      <c r="LCM22" s="36"/>
      <c r="LCN22" s="36"/>
      <c r="LCO22" s="36"/>
      <c r="LCP22" s="36"/>
      <c r="LCQ22" s="36"/>
      <c r="LCR22" s="36"/>
      <c r="LCS22" s="36"/>
      <c r="LCT22" s="36"/>
      <c r="LCU22" s="36"/>
      <c r="LCV22" s="36"/>
      <c r="LCW22" s="36"/>
      <c r="LCX22" s="36"/>
      <c r="LCY22" s="36"/>
      <c r="LCZ22" s="36"/>
      <c r="LDA22" s="36"/>
      <c r="LDB22" s="36"/>
      <c r="LDC22" s="36"/>
      <c r="LDD22" s="36"/>
      <c r="LDE22" s="36"/>
      <c r="LDF22" s="36"/>
      <c r="LDG22" s="36"/>
      <c r="LDH22" s="36"/>
      <c r="LDI22" s="36"/>
      <c r="LDJ22" s="36"/>
      <c r="LDK22" s="36"/>
      <c r="LDL22" s="36"/>
      <c r="LDM22" s="36"/>
      <c r="LDN22" s="36"/>
      <c r="LDO22" s="36"/>
      <c r="LDP22" s="36"/>
      <c r="LDQ22" s="36"/>
      <c r="LDR22" s="36"/>
      <c r="LDS22" s="36"/>
      <c r="LDT22" s="36"/>
      <c r="LDU22" s="36"/>
      <c r="LDV22" s="36"/>
      <c r="LDW22" s="36"/>
      <c r="LDX22" s="36"/>
      <c r="LDY22" s="36"/>
      <c r="LDZ22" s="36"/>
      <c r="LEA22" s="36"/>
      <c r="LEB22" s="36"/>
      <c r="LEC22" s="36"/>
      <c r="LED22" s="36"/>
      <c r="LEE22" s="36"/>
      <c r="LEF22" s="36"/>
      <c r="LEG22" s="36"/>
      <c r="LEH22" s="36"/>
      <c r="LEI22" s="36"/>
      <c r="LEJ22" s="36"/>
      <c r="LEK22" s="36"/>
      <c r="LEL22" s="36"/>
      <c r="LEM22" s="36"/>
      <c r="LEN22" s="36"/>
      <c r="LEO22" s="36"/>
      <c r="LEP22" s="36"/>
      <c r="LEQ22" s="36"/>
      <c r="LER22" s="36"/>
      <c r="LES22" s="36"/>
      <c r="LET22" s="36"/>
      <c r="LEU22" s="36"/>
      <c r="LEV22" s="36"/>
      <c r="LEW22" s="36"/>
      <c r="LEX22" s="36"/>
      <c r="LEY22" s="36"/>
      <c r="LEZ22" s="36"/>
      <c r="LFA22" s="36"/>
      <c r="LFB22" s="36"/>
      <c r="LFC22" s="36"/>
      <c r="LFD22" s="36"/>
      <c r="LFE22" s="36"/>
      <c r="LFF22" s="36"/>
      <c r="LFG22" s="36"/>
      <c r="LFH22" s="36"/>
      <c r="LFI22" s="36"/>
      <c r="LFJ22" s="36"/>
      <c r="LFK22" s="36"/>
      <c r="LFL22" s="36"/>
      <c r="LFM22" s="36"/>
      <c r="LFN22" s="36"/>
      <c r="LFO22" s="36"/>
      <c r="LFP22" s="36"/>
      <c r="LFQ22" s="36"/>
      <c r="LFR22" s="36"/>
      <c r="LFS22" s="36"/>
      <c r="LFT22" s="36"/>
      <c r="LFU22" s="36"/>
      <c r="LFV22" s="36"/>
      <c r="LFW22" s="36"/>
      <c r="LFX22" s="36"/>
      <c r="LFY22" s="36"/>
      <c r="LFZ22" s="36"/>
      <c r="LGA22" s="36"/>
      <c r="LGB22" s="36"/>
      <c r="LGC22" s="36"/>
      <c r="LGD22" s="36"/>
      <c r="LGE22" s="36"/>
      <c r="LGF22" s="36"/>
      <c r="LGG22" s="36"/>
      <c r="LGH22" s="36"/>
      <c r="LGI22" s="36"/>
      <c r="LGJ22" s="36"/>
      <c r="LGK22" s="36"/>
      <c r="LGL22" s="36"/>
      <c r="LGM22" s="36"/>
      <c r="LGN22" s="36"/>
      <c r="LGO22" s="36"/>
      <c r="LGP22" s="36"/>
      <c r="LGQ22" s="36"/>
      <c r="LGR22" s="36"/>
      <c r="LGS22" s="36"/>
      <c r="LGT22" s="36"/>
      <c r="LGU22" s="36"/>
      <c r="LGV22" s="36"/>
      <c r="LGW22" s="36"/>
      <c r="LGX22" s="36"/>
      <c r="LGY22" s="36"/>
      <c r="LGZ22" s="36"/>
      <c r="LHA22" s="36"/>
      <c r="LHB22" s="36"/>
      <c r="LHC22" s="36"/>
      <c r="LHD22" s="36"/>
      <c r="LHE22" s="36"/>
      <c r="LHF22" s="36"/>
      <c r="LHG22" s="36"/>
      <c r="LHH22" s="36"/>
      <c r="LHI22" s="36"/>
      <c r="LHJ22" s="36"/>
      <c r="LHK22" s="36"/>
      <c r="LHL22" s="36"/>
      <c r="LHM22" s="36"/>
      <c r="LHN22" s="36"/>
      <c r="LHO22" s="36"/>
      <c r="LHP22" s="36"/>
      <c r="LHQ22" s="36"/>
      <c r="LHR22" s="36"/>
      <c r="LHS22" s="36"/>
      <c r="LHT22" s="36"/>
      <c r="LHU22" s="36"/>
      <c r="LHV22" s="36"/>
      <c r="LHW22" s="36"/>
      <c r="LHX22" s="36"/>
      <c r="LHY22" s="36"/>
      <c r="LHZ22" s="36"/>
      <c r="LIA22" s="36"/>
      <c r="LIB22" s="36"/>
      <c r="LIC22" s="36"/>
      <c r="LID22" s="36"/>
      <c r="LIE22" s="36"/>
      <c r="LIF22" s="36"/>
      <c r="LIG22" s="36"/>
      <c r="LIH22" s="36"/>
      <c r="LII22" s="36"/>
      <c r="LIJ22" s="36"/>
      <c r="LIK22" s="36"/>
      <c r="LIL22" s="36"/>
      <c r="LIM22" s="36"/>
      <c r="LIN22" s="36"/>
      <c r="LIO22" s="36"/>
      <c r="LIP22" s="36"/>
      <c r="LIQ22" s="36"/>
      <c r="LIR22" s="36"/>
      <c r="LIS22" s="36"/>
      <c r="LIT22" s="36"/>
      <c r="LIU22" s="36"/>
      <c r="LIV22" s="36"/>
      <c r="LIW22" s="36"/>
      <c r="LIX22" s="36"/>
      <c r="LIY22" s="36"/>
      <c r="LIZ22" s="36"/>
      <c r="LJA22" s="36"/>
      <c r="LJB22" s="36"/>
      <c r="LJC22" s="36"/>
      <c r="LJD22" s="36"/>
      <c r="LJE22" s="36"/>
      <c r="LJF22" s="36"/>
      <c r="LJG22" s="36"/>
      <c r="LJH22" s="36"/>
      <c r="LJI22" s="36"/>
      <c r="LJJ22" s="36"/>
      <c r="LJK22" s="36"/>
      <c r="LJL22" s="36"/>
      <c r="LJM22" s="36"/>
      <c r="LJN22" s="36"/>
      <c r="LJO22" s="36"/>
      <c r="LJP22" s="36"/>
      <c r="LJQ22" s="36"/>
      <c r="LJR22" s="36"/>
      <c r="LJS22" s="36"/>
      <c r="LJT22" s="36"/>
      <c r="LJU22" s="36"/>
      <c r="LJV22" s="36"/>
      <c r="LJW22" s="36"/>
      <c r="LJX22" s="36"/>
      <c r="LJY22" s="36"/>
      <c r="LJZ22" s="36"/>
      <c r="LKA22" s="36"/>
      <c r="LKB22" s="36"/>
      <c r="LKC22" s="36"/>
      <c r="LKD22" s="36"/>
      <c r="LKE22" s="36"/>
      <c r="LKF22" s="36"/>
      <c r="LKG22" s="36"/>
      <c r="LKH22" s="36"/>
      <c r="LKI22" s="36"/>
      <c r="LKJ22" s="36"/>
      <c r="LKK22" s="36"/>
      <c r="LKL22" s="36"/>
      <c r="LKM22" s="36"/>
      <c r="LKN22" s="36"/>
      <c r="LKO22" s="36"/>
      <c r="LKP22" s="36"/>
      <c r="LKQ22" s="36"/>
      <c r="LKR22" s="36"/>
      <c r="LKS22" s="36"/>
      <c r="LKT22" s="36"/>
      <c r="LKU22" s="36"/>
      <c r="LKV22" s="36"/>
      <c r="LKW22" s="36"/>
      <c r="LKX22" s="36"/>
      <c r="LKY22" s="36"/>
      <c r="LKZ22" s="36"/>
      <c r="LLA22" s="36"/>
      <c r="LLB22" s="36"/>
      <c r="LLC22" s="36"/>
      <c r="LLD22" s="36"/>
      <c r="LLE22" s="36"/>
      <c r="LLF22" s="36"/>
      <c r="LLG22" s="36"/>
      <c r="LLH22" s="36"/>
      <c r="LLI22" s="36"/>
      <c r="LLJ22" s="36"/>
      <c r="LLK22" s="36"/>
      <c r="LLL22" s="36"/>
      <c r="LLM22" s="36"/>
      <c r="LLN22" s="36"/>
      <c r="LLO22" s="36"/>
      <c r="LLP22" s="36"/>
      <c r="LLQ22" s="36"/>
      <c r="LLR22" s="36"/>
      <c r="LLS22" s="36"/>
      <c r="LLT22" s="36"/>
      <c r="LLU22" s="36"/>
      <c r="LLV22" s="36"/>
      <c r="LLW22" s="36"/>
      <c r="LLX22" s="36"/>
      <c r="LLY22" s="36"/>
      <c r="LLZ22" s="36"/>
      <c r="LMA22" s="36"/>
      <c r="LMB22" s="36"/>
      <c r="LMC22" s="36"/>
      <c r="LMD22" s="36"/>
      <c r="LME22" s="36"/>
      <c r="LMF22" s="36"/>
      <c r="LMG22" s="36"/>
      <c r="LMH22" s="36"/>
      <c r="LMI22" s="36"/>
      <c r="LMJ22" s="36"/>
      <c r="LMK22" s="36"/>
      <c r="LML22" s="36"/>
      <c r="LMM22" s="36"/>
      <c r="LMN22" s="36"/>
      <c r="LMO22" s="36"/>
      <c r="LMP22" s="36"/>
      <c r="LMQ22" s="36"/>
      <c r="LMR22" s="36"/>
      <c r="LMS22" s="36"/>
      <c r="LMT22" s="36"/>
      <c r="LMU22" s="36"/>
      <c r="LMV22" s="36"/>
      <c r="LMW22" s="36"/>
      <c r="LMX22" s="36"/>
      <c r="LMY22" s="36"/>
      <c r="LMZ22" s="36"/>
      <c r="LNA22" s="36"/>
      <c r="LNB22" s="36"/>
      <c r="LNC22" s="36"/>
      <c r="LND22" s="36"/>
      <c r="LNE22" s="36"/>
      <c r="LNF22" s="36"/>
      <c r="LNG22" s="36"/>
      <c r="LNH22" s="36"/>
      <c r="LNI22" s="36"/>
      <c r="LNJ22" s="36"/>
      <c r="LNK22" s="36"/>
      <c r="LNL22" s="36"/>
      <c r="LNM22" s="36"/>
      <c r="LNN22" s="36"/>
      <c r="LNO22" s="36"/>
      <c r="LNP22" s="36"/>
      <c r="LNQ22" s="36"/>
      <c r="LNR22" s="36"/>
      <c r="LNS22" s="36"/>
      <c r="LNT22" s="36"/>
      <c r="LNU22" s="36"/>
      <c r="LNV22" s="36"/>
      <c r="LNW22" s="36"/>
      <c r="LNX22" s="36"/>
      <c r="LNY22" s="36"/>
      <c r="LNZ22" s="36"/>
      <c r="LOA22" s="36"/>
      <c r="LOB22" s="36"/>
      <c r="LOC22" s="36"/>
      <c r="LOD22" s="36"/>
      <c r="LOE22" s="36"/>
      <c r="LOF22" s="36"/>
      <c r="LOG22" s="36"/>
      <c r="LOH22" s="36"/>
      <c r="LOI22" s="36"/>
      <c r="LOJ22" s="36"/>
      <c r="LOK22" s="36"/>
      <c r="LOL22" s="36"/>
      <c r="LOM22" s="36"/>
      <c r="LON22" s="36"/>
      <c r="LOO22" s="36"/>
      <c r="LOP22" s="36"/>
      <c r="LOQ22" s="36"/>
      <c r="LOR22" s="36"/>
      <c r="LOS22" s="36"/>
      <c r="LOT22" s="36"/>
      <c r="LOU22" s="36"/>
      <c r="LOV22" s="36"/>
      <c r="LOW22" s="36"/>
      <c r="LOX22" s="36"/>
      <c r="LOY22" s="36"/>
      <c r="LOZ22" s="36"/>
      <c r="LPA22" s="36"/>
      <c r="LPB22" s="36"/>
      <c r="LPC22" s="36"/>
      <c r="LPD22" s="36"/>
      <c r="LPE22" s="36"/>
      <c r="LPF22" s="36"/>
      <c r="LPG22" s="36"/>
      <c r="LPH22" s="36"/>
      <c r="LPI22" s="36"/>
      <c r="LPJ22" s="36"/>
      <c r="LPK22" s="36"/>
      <c r="LPL22" s="36"/>
      <c r="LPM22" s="36"/>
      <c r="LPN22" s="36"/>
      <c r="LPO22" s="36"/>
      <c r="LPP22" s="36"/>
      <c r="LPQ22" s="36"/>
      <c r="LPR22" s="36"/>
      <c r="LPS22" s="36"/>
      <c r="LPT22" s="36"/>
      <c r="LPU22" s="36"/>
      <c r="LPV22" s="36"/>
      <c r="LPW22" s="36"/>
      <c r="LPX22" s="36"/>
      <c r="LPY22" s="36"/>
      <c r="LPZ22" s="36"/>
      <c r="LQA22" s="36"/>
      <c r="LQB22" s="36"/>
      <c r="LQC22" s="36"/>
      <c r="LQD22" s="36"/>
      <c r="LQE22" s="36"/>
      <c r="LQF22" s="36"/>
      <c r="LQG22" s="36"/>
      <c r="LQH22" s="36"/>
      <c r="LQI22" s="36"/>
      <c r="LQJ22" s="36"/>
      <c r="LQK22" s="36"/>
      <c r="LQL22" s="36"/>
      <c r="LQM22" s="36"/>
      <c r="LQN22" s="36"/>
      <c r="LQO22" s="36"/>
      <c r="LQP22" s="36"/>
      <c r="LQQ22" s="36"/>
      <c r="LQR22" s="36"/>
      <c r="LQS22" s="36"/>
      <c r="LQT22" s="36"/>
      <c r="LQU22" s="36"/>
      <c r="LQV22" s="36"/>
      <c r="LQW22" s="36"/>
      <c r="LQX22" s="36"/>
      <c r="LQY22" s="36"/>
      <c r="LQZ22" s="36"/>
      <c r="LRA22" s="36"/>
      <c r="LRB22" s="36"/>
      <c r="LRC22" s="36"/>
      <c r="LRD22" s="36"/>
      <c r="LRE22" s="36"/>
      <c r="LRF22" s="36"/>
      <c r="LRG22" s="36"/>
      <c r="LRH22" s="36"/>
      <c r="LRI22" s="36"/>
      <c r="LRJ22" s="36"/>
      <c r="LRK22" s="36"/>
      <c r="LRL22" s="36"/>
      <c r="LRM22" s="36"/>
      <c r="LRN22" s="36"/>
      <c r="LRO22" s="36"/>
      <c r="LRP22" s="36"/>
      <c r="LRQ22" s="36"/>
      <c r="LRR22" s="36"/>
      <c r="LRS22" s="36"/>
      <c r="LRT22" s="36"/>
      <c r="LRU22" s="36"/>
      <c r="LRV22" s="36"/>
      <c r="LRW22" s="36"/>
      <c r="LRX22" s="36"/>
      <c r="LRY22" s="36"/>
      <c r="LRZ22" s="36"/>
      <c r="LSA22" s="36"/>
      <c r="LSB22" s="36"/>
      <c r="LSC22" s="36"/>
      <c r="LSD22" s="36"/>
      <c r="LSE22" s="36"/>
      <c r="LSF22" s="36"/>
      <c r="LSG22" s="36"/>
      <c r="LSH22" s="36"/>
      <c r="LSI22" s="36"/>
      <c r="LSJ22" s="36"/>
      <c r="LSK22" s="36"/>
      <c r="LSL22" s="36"/>
      <c r="LSM22" s="36"/>
      <c r="LSN22" s="36"/>
      <c r="LSO22" s="36"/>
      <c r="LSP22" s="36"/>
      <c r="LSQ22" s="36"/>
      <c r="LSR22" s="36"/>
      <c r="LSS22" s="36"/>
      <c r="LST22" s="36"/>
      <c r="LSU22" s="36"/>
      <c r="LSV22" s="36"/>
      <c r="LSW22" s="36"/>
      <c r="LSX22" s="36"/>
      <c r="LSY22" s="36"/>
      <c r="LSZ22" s="36"/>
      <c r="LTA22" s="36"/>
      <c r="LTB22" s="36"/>
      <c r="LTC22" s="36"/>
      <c r="LTD22" s="36"/>
      <c r="LTE22" s="36"/>
      <c r="LTF22" s="36"/>
      <c r="LTG22" s="36"/>
      <c r="LTH22" s="36"/>
      <c r="LTI22" s="36"/>
      <c r="LTJ22" s="36"/>
      <c r="LTK22" s="36"/>
      <c r="LTL22" s="36"/>
      <c r="LTM22" s="36"/>
      <c r="LTN22" s="36"/>
      <c r="LTO22" s="36"/>
      <c r="LTP22" s="36"/>
      <c r="LTQ22" s="36"/>
      <c r="LTR22" s="36"/>
      <c r="LTS22" s="36"/>
      <c r="LTT22" s="36"/>
      <c r="LTU22" s="36"/>
      <c r="LTV22" s="36"/>
      <c r="LTW22" s="36"/>
      <c r="LTX22" s="36"/>
      <c r="LTY22" s="36"/>
      <c r="LTZ22" s="36"/>
      <c r="LUA22" s="36"/>
      <c r="LUB22" s="36"/>
      <c r="LUC22" s="36"/>
      <c r="LUD22" s="36"/>
      <c r="LUE22" s="36"/>
      <c r="LUF22" s="36"/>
      <c r="LUG22" s="36"/>
      <c r="LUH22" s="36"/>
      <c r="LUI22" s="36"/>
      <c r="LUJ22" s="36"/>
      <c r="LUK22" s="36"/>
      <c r="LUL22" s="36"/>
      <c r="LUM22" s="36"/>
      <c r="LUN22" s="36"/>
      <c r="LUO22" s="36"/>
      <c r="LUP22" s="36"/>
      <c r="LUQ22" s="36"/>
      <c r="LUR22" s="36"/>
      <c r="LUS22" s="36"/>
      <c r="LUT22" s="36"/>
      <c r="LUU22" s="36"/>
      <c r="LUV22" s="36"/>
      <c r="LUW22" s="36"/>
      <c r="LUX22" s="36"/>
      <c r="LUY22" s="36"/>
      <c r="LUZ22" s="36"/>
      <c r="LVA22" s="36"/>
      <c r="LVB22" s="36"/>
      <c r="LVC22" s="36"/>
      <c r="LVD22" s="36"/>
      <c r="LVE22" s="36"/>
      <c r="LVF22" s="36"/>
      <c r="LVG22" s="36"/>
      <c r="LVH22" s="36"/>
      <c r="LVI22" s="36"/>
      <c r="LVJ22" s="36"/>
      <c r="LVK22" s="36"/>
      <c r="LVL22" s="36"/>
      <c r="LVM22" s="36"/>
      <c r="LVN22" s="36"/>
      <c r="LVO22" s="36"/>
      <c r="LVP22" s="36"/>
      <c r="LVQ22" s="36"/>
      <c r="LVR22" s="36"/>
      <c r="LVS22" s="36"/>
      <c r="LVT22" s="36"/>
      <c r="LVU22" s="36"/>
      <c r="LVV22" s="36"/>
      <c r="LVW22" s="36"/>
      <c r="LVX22" s="36"/>
      <c r="LVY22" s="36"/>
      <c r="LVZ22" s="36"/>
      <c r="LWA22" s="36"/>
      <c r="LWB22" s="36"/>
      <c r="LWC22" s="36"/>
      <c r="LWD22" s="36"/>
      <c r="LWE22" s="36"/>
      <c r="LWF22" s="36"/>
      <c r="LWG22" s="36"/>
      <c r="LWH22" s="36"/>
      <c r="LWI22" s="36"/>
      <c r="LWJ22" s="36"/>
      <c r="LWK22" s="36"/>
      <c r="LWL22" s="36"/>
      <c r="LWM22" s="36"/>
      <c r="LWN22" s="36"/>
      <c r="LWO22" s="36"/>
      <c r="LWP22" s="36"/>
      <c r="LWQ22" s="36"/>
      <c r="LWR22" s="36"/>
      <c r="LWS22" s="36"/>
      <c r="LWT22" s="36"/>
      <c r="LWU22" s="36"/>
      <c r="LWV22" s="36"/>
      <c r="LWW22" s="36"/>
      <c r="LWX22" s="36"/>
      <c r="LWY22" s="36"/>
      <c r="LWZ22" s="36"/>
      <c r="LXA22" s="36"/>
      <c r="LXB22" s="36"/>
      <c r="LXC22" s="36"/>
      <c r="LXD22" s="36"/>
      <c r="LXE22" s="36"/>
      <c r="LXF22" s="36"/>
      <c r="LXG22" s="36"/>
      <c r="LXH22" s="36"/>
      <c r="LXI22" s="36"/>
      <c r="LXJ22" s="36"/>
      <c r="LXK22" s="36"/>
      <c r="LXL22" s="36"/>
      <c r="LXM22" s="36"/>
      <c r="LXN22" s="36"/>
      <c r="LXO22" s="36"/>
      <c r="LXP22" s="36"/>
      <c r="LXQ22" s="36"/>
      <c r="LXR22" s="36"/>
      <c r="LXS22" s="36"/>
      <c r="LXT22" s="36"/>
      <c r="LXU22" s="36"/>
      <c r="LXV22" s="36"/>
      <c r="LXW22" s="36"/>
      <c r="LXX22" s="36"/>
      <c r="LXY22" s="36"/>
      <c r="LXZ22" s="36"/>
      <c r="LYA22" s="36"/>
      <c r="LYB22" s="36"/>
      <c r="LYC22" s="36"/>
      <c r="LYD22" s="36"/>
      <c r="LYE22" s="36"/>
      <c r="LYF22" s="36"/>
      <c r="LYG22" s="36"/>
      <c r="LYH22" s="36"/>
      <c r="LYI22" s="36"/>
      <c r="LYJ22" s="36"/>
      <c r="LYK22" s="36"/>
      <c r="LYL22" s="36"/>
      <c r="LYM22" s="36"/>
      <c r="LYN22" s="36"/>
      <c r="LYO22" s="36"/>
      <c r="LYP22" s="36"/>
      <c r="LYQ22" s="36"/>
      <c r="LYR22" s="36"/>
      <c r="LYS22" s="36"/>
      <c r="LYT22" s="36"/>
      <c r="LYU22" s="36"/>
      <c r="LYV22" s="36"/>
      <c r="LYW22" s="36"/>
      <c r="LYX22" s="36"/>
      <c r="LYY22" s="36"/>
      <c r="LYZ22" s="36"/>
      <c r="LZA22" s="36"/>
      <c r="LZB22" s="36"/>
      <c r="LZC22" s="36"/>
      <c r="LZD22" s="36"/>
      <c r="LZE22" s="36"/>
      <c r="LZF22" s="36"/>
      <c r="LZG22" s="36"/>
      <c r="LZH22" s="36"/>
      <c r="LZI22" s="36"/>
      <c r="LZJ22" s="36"/>
      <c r="LZK22" s="36"/>
      <c r="LZL22" s="36"/>
      <c r="LZM22" s="36"/>
      <c r="LZN22" s="36"/>
      <c r="LZO22" s="36"/>
      <c r="LZP22" s="36"/>
      <c r="LZQ22" s="36"/>
      <c r="LZR22" s="36"/>
      <c r="LZS22" s="36"/>
      <c r="LZT22" s="36"/>
      <c r="LZU22" s="36"/>
      <c r="LZV22" s="36"/>
      <c r="LZW22" s="36"/>
      <c r="LZX22" s="36"/>
      <c r="LZY22" s="36"/>
      <c r="LZZ22" s="36"/>
      <c r="MAA22" s="36"/>
      <c r="MAB22" s="36"/>
      <c r="MAC22" s="36"/>
      <c r="MAD22" s="36"/>
      <c r="MAE22" s="36"/>
      <c r="MAF22" s="36"/>
      <c r="MAG22" s="36"/>
      <c r="MAH22" s="36"/>
      <c r="MAI22" s="36"/>
      <c r="MAJ22" s="36"/>
      <c r="MAK22" s="36"/>
      <c r="MAL22" s="36"/>
      <c r="MAM22" s="36"/>
      <c r="MAN22" s="36"/>
      <c r="MAO22" s="36"/>
      <c r="MAP22" s="36"/>
      <c r="MAQ22" s="36"/>
      <c r="MAR22" s="36"/>
      <c r="MAS22" s="36"/>
      <c r="MAT22" s="36"/>
      <c r="MAU22" s="36"/>
      <c r="MAV22" s="36"/>
      <c r="MAW22" s="36"/>
      <c r="MAX22" s="36"/>
      <c r="MAY22" s="36"/>
      <c r="MAZ22" s="36"/>
      <c r="MBA22" s="36"/>
      <c r="MBB22" s="36"/>
      <c r="MBC22" s="36"/>
      <c r="MBD22" s="36"/>
      <c r="MBE22" s="36"/>
      <c r="MBF22" s="36"/>
      <c r="MBG22" s="36"/>
      <c r="MBH22" s="36"/>
      <c r="MBI22" s="36"/>
      <c r="MBJ22" s="36"/>
      <c r="MBK22" s="36"/>
      <c r="MBL22" s="36"/>
      <c r="MBM22" s="36"/>
      <c r="MBN22" s="36"/>
      <c r="MBO22" s="36"/>
      <c r="MBP22" s="36"/>
      <c r="MBQ22" s="36"/>
      <c r="MBR22" s="36"/>
      <c r="MBS22" s="36"/>
      <c r="MBT22" s="36"/>
      <c r="MBU22" s="36"/>
      <c r="MBV22" s="36"/>
      <c r="MBW22" s="36"/>
      <c r="MBX22" s="36"/>
      <c r="MBY22" s="36"/>
      <c r="MBZ22" s="36"/>
      <c r="MCA22" s="36"/>
      <c r="MCB22" s="36"/>
      <c r="MCC22" s="36"/>
      <c r="MCD22" s="36"/>
      <c r="MCE22" s="36"/>
      <c r="MCF22" s="36"/>
      <c r="MCG22" s="36"/>
      <c r="MCH22" s="36"/>
      <c r="MCI22" s="36"/>
      <c r="MCJ22" s="36"/>
      <c r="MCK22" s="36"/>
      <c r="MCL22" s="36"/>
      <c r="MCM22" s="36"/>
      <c r="MCN22" s="36"/>
      <c r="MCO22" s="36"/>
      <c r="MCP22" s="36"/>
      <c r="MCQ22" s="36"/>
      <c r="MCR22" s="36"/>
      <c r="MCS22" s="36"/>
      <c r="MCT22" s="36"/>
      <c r="MCU22" s="36"/>
      <c r="MCV22" s="36"/>
      <c r="MCW22" s="36"/>
      <c r="MCX22" s="36"/>
      <c r="MCY22" s="36"/>
      <c r="MCZ22" s="36"/>
      <c r="MDA22" s="36"/>
      <c r="MDB22" s="36"/>
      <c r="MDC22" s="36"/>
      <c r="MDD22" s="36"/>
      <c r="MDE22" s="36"/>
      <c r="MDF22" s="36"/>
      <c r="MDG22" s="36"/>
      <c r="MDH22" s="36"/>
      <c r="MDI22" s="36"/>
      <c r="MDJ22" s="36"/>
      <c r="MDK22" s="36"/>
      <c r="MDL22" s="36"/>
      <c r="MDM22" s="36"/>
      <c r="MDN22" s="36"/>
      <c r="MDO22" s="36"/>
      <c r="MDP22" s="36"/>
      <c r="MDQ22" s="36"/>
      <c r="MDR22" s="36"/>
      <c r="MDS22" s="36"/>
      <c r="MDT22" s="36"/>
      <c r="MDU22" s="36"/>
      <c r="MDV22" s="36"/>
      <c r="MDW22" s="36"/>
      <c r="MDX22" s="36"/>
      <c r="MDY22" s="36"/>
      <c r="MDZ22" s="36"/>
      <c r="MEA22" s="36"/>
      <c r="MEB22" s="36"/>
      <c r="MEC22" s="36"/>
      <c r="MED22" s="36"/>
      <c r="MEE22" s="36"/>
      <c r="MEF22" s="36"/>
      <c r="MEG22" s="36"/>
      <c r="MEH22" s="36"/>
      <c r="MEI22" s="36"/>
      <c r="MEJ22" s="36"/>
      <c r="MEK22" s="36"/>
      <c r="MEL22" s="36"/>
      <c r="MEM22" s="36"/>
      <c r="MEN22" s="36"/>
      <c r="MEO22" s="36"/>
      <c r="MEP22" s="36"/>
      <c r="MEQ22" s="36"/>
      <c r="MER22" s="36"/>
      <c r="MES22" s="36"/>
      <c r="MET22" s="36"/>
      <c r="MEU22" s="36"/>
      <c r="MEV22" s="36"/>
      <c r="MEW22" s="36"/>
      <c r="MEX22" s="36"/>
      <c r="MEY22" s="36"/>
      <c r="MEZ22" s="36"/>
      <c r="MFA22" s="36"/>
      <c r="MFB22" s="36"/>
      <c r="MFC22" s="36"/>
      <c r="MFD22" s="36"/>
      <c r="MFE22" s="36"/>
      <c r="MFF22" s="36"/>
      <c r="MFG22" s="36"/>
      <c r="MFH22" s="36"/>
      <c r="MFI22" s="36"/>
      <c r="MFJ22" s="36"/>
      <c r="MFK22" s="36"/>
      <c r="MFL22" s="36"/>
      <c r="MFM22" s="36"/>
      <c r="MFN22" s="36"/>
      <c r="MFO22" s="36"/>
      <c r="MFP22" s="36"/>
      <c r="MFQ22" s="36"/>
      <c r="MFR22" s="36"/>
      <c r="MFS22" s="36"/>
      <c r="MFT22" s="36"/>
      <c r="MFU22" s="36"/>
      <c r="MFV22" s="36"/>
      <c r="MFW22" s="36"/>
      <c r="MFX22" s="36"/>
      <c r="MFY22" s="36"/>
      <c r="MFZ22" s="36"/>
      <c r="MGA22" s="36"/>
      <c r="MGB22" s="36"/>
      <c r="MGC22" s="36"/>
      <c r="MGD22" s="36"/>
      <c r="MGE22" s="36"/>
      <c r="MGF22" s="36"/>
      <c r="MGG22" s="36"/>
      <c r="MGH22" s="36"/>
      <c r="MGI22" s="36"/>
      <c r="MGJ22" s="36"/>
      <c r="MGK22" s="36"/>
      <c r="MGL22" s="36"/>
      <c r="MGM22" s="36"/>
      <c r="MGN22" s="36"/>
      <c r="MGO22" s="36"/>
      <c r="MGP22" s="36"/>
      <c r="MGQ22" s="36"/>
      <c r="MGR22" s="36"/>
      <c r="MGS22" s="36"/>
      <c r="MGT22" s="36"/>
      <c r="MGU22" s="36"/>
      <c r="MGV22" s="36"/>
      <c r="MGW22" s="36"/>
      <c r="MGX22" s="36"/>
      <c r="MGY22" s="36"/>
      <c r="MGZ22" s="36"/>
      <c r="MHA22" s="36"/>
      <c r="MHB22" s="36"/>
      <c r="MHC22" s="36"/>
      <c r="MHD22" s="36"/>
      <c r="MHE22" s="36"/>
      <c r="MHF22" s="36"/>
      <c r="MHG22" s="36"/>
      <c r="MHH22" s="36"/>
      <c r="MHI22" s="36"/>
      <c r="MHJ22" s="36"/>
      <c r="MHK22" s="36"/>
      <c r="MHL22" s="36"/>
      <c r="MHM22" s="36"/>
      <c r="MHN22" s="36"/>
      <c r="MHO22" s="36"/>
      <c r="MHP22" s="36"/>
      <c r="MHQ22" s="36"/>
      <c r="MHR22" s="36"/>
      <c r="MHS22" s="36"/>
      <c r="MHT22" s="36"/>
      <c r="MHU22" s="36"/>
      <c r="MHV22" s="36"/>
      <c r="MHW22" s="36"/>
      <c r="MHX22" s="36"/>
      <c r="MHY22" s="36"/>
      <c r="MHZ22" s="36"/>
      <c r="MIA22" s="36"/>
      <c r="MIB22" s="36"/>
      <c r="MIC22" s="36"/>
      <c r="MID22" s="36"/>
      <c r="MIE22" s="36"/>
      <c r="MIF22" s="36"/>
      <c r="MIG22" s="36"/>
      <c r="MIH22" s="36"/>
      <c r="MII22" s="36"/>
      <c r="MIJ22" s="36"/>
      <c r="MIK22" s="36"/>
      <c r="MIL22" s="36"/>
      <c r="MIM22" s="36"/>
      <c r="MIN22" s="36"/>
      <c r="MIO22" s="36"/>
      <c r="MIP22" s="36"/>
      <c r="MIQ22" s="36"/>
      <c r="MIR22" s="36"/>
      <c r="MIS22" s="36"/>
      <c r="MIT22" s="36"/>
      <c r="MIU22" s="36"/>
      <c r="MIV22" s="36"/>
      <c r="MIW22" s="36"/>
      <c r="MIX22" s="36"/>
      <c r="MIY22" s="36"/>
      <c r="MIZ22" s="36"/>
      <c r="MJA22" s="36"/>
      <c r="MJB22" s="36"/>
      <c r="MJC22" s="36"/>
      <c r="MJD22" s="36"/>
      <c r="MJE22" s="36"/>
      <c r="MJF22" s="36"/>
      <c r="MJG22" s="36"/>
      <c r="MJH22" s="36"/>
      <c r="MJI22" s="36"/>
      <c r="MJJ22" s="36"/>
      <c r="MJK22" s="36"/>
      <c r="MJL22" s="36"/>
      <c r="MJM22" s="36"/>
      <c r="MJN22" s="36"/>
      <c r="MJO22" s="36"/>
      <c r="MJP22" s="36"/>
      <c r="MJQ22" s="36"/>
      <c r="MJR22" s="36"/>
      <c r="MJS22" s="36"/>
      <c r="MJT22" s="36"/>
      <c r="MJU22" s="36"/>
      <c r="MJV22" s="36"/>
      <c r="MJW22" s="36"/>
      <c r="MJX22" s="36"/>
      <c r="MJY22" s="36"/>
      <c r="MJZ22" s="36"/>
      <c r="MKA22" s="36"/>
      <c r="MKB22" s="36"/>
      <c r="MKC22" s="36"/>
      <c r="MKD22" s="36"/>
      <c r="MKE22" s="36"/>
      <c r="MKF22" s="36"/>
      <c r="MKG22" s="36"/>
      <c r="MKH22" s="36"/>
      <c r="MKI22" s="36"/>
      <c r="MKJ22" s="36"/>
      <c r="MKK22" s="36"/>
      <c r="MKL22" s="36"/>
      <c r="MKM22" s="36"/>
      <c r="MKN22" s="36"/>
      <c r="MKO22" s="36"/>
      <c r="MKP22" s="36"/>
      <c r="MKQ22" s="36"/>
      <c r="MKR22" s="36"/>
      <c r="MKS22" s="36"/>
      <c r="MKT22" s="36"/>
      <c r="MKU22" s="36"/>
      <c r="MKV22" s="36"/>
      <c r="MKW22" s="36"/>
      <c r="MKX22" s="36"/>
      <c r="MKY22" s="36"/>
      <c r="MKZ22" s="36"/>
      <c r="MLA22" s="36"/>
      <c r="MLB22" s="36"/>
      <c r="MLC22" s="36"/>
      <c r="MLD22" s="36"/>
      <c r="MLE22" s="36"/>
      <c r="MLF22" s="36"/>
      <c r="MLG22" s="36"/>
      <c r="MLH22" s="36"/>
      <c r="MLI22" s="36"/>
      <c r="MLJ22" s="36"/>
      <c r="MLK22" s="36"/>
      <c r="MLL22" s="36"/>
      <c r="MLM22" s="36"/>
      <c r="MLN22" s="36"/>
      <c r="MLO22" s="36"/>
      <c r="MLP22" s="36"/>
      <c r="MLQ22" s="36"/>
      <c r="MLR22" s="36"/>
      <c r="MLS22" s="36"/>
      <c r="MLT22" s="36"/>
      <c r="MLU22" s="36"/>
      <c r="MLV22" s="36"/>
      <c r="MLW22" s="36"/>
      <c r="MLX22" s="36"/>
      <c r="MLY22" s="36"/>
      <c r="MLZ22" s="36"/>
      <c r="MMA22" s="36"/>
      <c r="MMB22" s="36"/>
      <c r="MMC22" s="36"/>
      <c r="MMD22" s="36"/>
      <c r="MME22" s="36"/>
      <c r="MMF22" s="36"/>
      <c r="MMG22" s="36"/>
      <c r="MMH22" s="36"/>
      <c r="MMI22" s="36"/>
      <c r="MMJ22" s="36"/>
      <c r="MMK22" s="36"/>
      <c r="MML22" s="36"/>
      <c r="MMM22" s="36"/>
      <c r="MMN22" s="36"/>
      <c r="MMO22" s="36"/>
      <c r="MMP22" s="36"/>
      <c r="MMQ22" s="36"/>
      <c r="MMR22" s="36"/>
      <c r="MMS22" s="36"/>
      <c r="MMT22" s="36"/>
      <c r="MMU22" s="36"/>
      <c r="MMV22" s="36"/>
      <c r="MMW22" s="36"/>
      <c r="MMX22" s="36"/>
      <c r="MMY22" s="36"/>
      <c r="MMZ22" s="36"/>
      <c r="MNA22" s="36"/>
      <c r="MNB22" s="36"/>
      <c r="MNC22" s="36"/>
      <c r="MND22" s="36"/>
      <c r="MNE22" s="36"/>
      <c r="MNF22" s="36"/>
      <c r="MNG22" s="36"/>
      <c r="MNH22" s="36"/>
      <c r="MNI22" s="36"/>
      <c r="MNJ22" s="36"/>
      <c r="MNK22" s="36"/>
      <c r="MNL22" s="36"/>
      <c r="MNM22" s="36"/>
      <c r="MNN22" s="36"/>
      <c r="MNO22" s="36"/>
      <c r="MNP22" s="36"/>
      <c r="MNQ22" s="36"/>
      <c r="MNR22" s="36"/>
      <c r="MNS22" s="36"/>
      <c r="MNT22" s="36"/>
      <c r="MNU22" s="36"/>
      <c r="MNV22" s="36"/>
      <c r="MNW22" s="36"/>
      <c r="MNX22" s="36"/>
      <c r="MNY22" s="36"/>
      <c r="MNZ22" s="36"/>
      <c r="MOA22" s="36"/>
      <c r="MOB22" s="36"/>
      <c r="MOC22" s="36"/>
      <c r="MOD22" s="36"/>
      <c r="MOE22" s="36"/>
      <c r="MOF22" s="36"/>
      <c r="MOG22" s="36"/>
      <c r="MOH22" s="36"/>
      <c r="MOI22" s="36"/>
      <c r="MOJ22" s="36"/>
      <c r="MOK22" s="36"/>
      <c r="MOL22" s="36"/>
      <c r="MOM22" s="36"/>
      <c r="MON22" s="36"/>
      <c r="MOO22" s="36"/>
      <c r="MOP22" s="36"/>
      <c r="MOQ22" s="36"/>
      <c r="MOR22" s="36"/>
      <c r="MOS22" s="36"/>
      <c r="MOT22" s="36"/>
      <c r="MOU22" s="36"/>
      <c r="MOV22" s="36"/>
      <c r="MOW22" s="36"/>
      <c r="MOX22" s="36"/>
      <c r="MOY22" s="36"/>
      <c r="MOZ22" s="36"/>
      <c r="MPA22" s="36"/>
      <c r="MPB22" s="36"/>
      <c r="MPC22" s="36"/>
      <c r="MPD22" s="36"/>
      <c r="MPE22" s="36"/>
      <c r="MPF22" s="36"/>
      <c r="MPG22" s="36"/>
      <c r="MPH22" s="36"/>
      <c r="MPI22" s="36"/>
      <c r="MPJ22" s="36"/>
      <c r="MPK22" s="36"/>
      <c r="MPL22" s="36"/>
      <c r="MPM22" s="36"/>
      <c r="MPN22" s="36"/>
      <c r="MPO22" s="36"/>
      <c r="MPP22" s="36"/>
      <c r="MPQ22" s="36"/>
      <c r="MPR22" s="36"/>
      <c r="MPS22" s="36"/>
      <c r="MPT22" s="36"/>
      <c r="MPU22" s="36"/>
      <c r="MPV22" s="36"/>
      <c r="MPW22" s="36"/>
      <c r="MPX22" s="36"/>
      <c r="MPY22" s="36"/>
      <c r="MPZ22" s="36"/>
      <c r="MQA22" s="36"/>
      <c r="MQB22" s="36"/>
      <c r="MQC22" s="36"/>
      <c r="MQD22" s="36"/>
      <c r="MQE22" s="36"/>
      <c r="MQF22" s="36"/>
      <c r="MQG22" s="36"/>
      <c r="MQH22" s="36"/>
      <c r="MQI22" s="36"/>
      <c r="MQJ22" s="36"/>
      <c r="MQK22" s="36"/>
      <c r="MQL22" s="36"/>
      <c r="MQM22" s="36"/>
      <c r="MQN22" s="36"/>
      <c r="MQO22" s="36"/>
      <c r="MQP22" s="36"/>
      <c r="MQQ22" s="36"/>
      <c r="MQR22" s="36"/>
      <c r="MQS22" s="36"/>
      <c r="MQT22" s="36"/>
      <c r="MQU22" s="36"/>
      <c r="MQV22" s="36"/>
      <c r="MQW22" s="36"/>
      <c r="MQX22" s="36"/>
      <c r="MQY22" s="36"/>
      <c r="MQZ22" s="36"/>
      <c r="MRA22" s="36"/>
      <c r="MRB22" s="36"/>
      <c r="MRC22" s="36"/>
      <c r="MRD22" s="36"/>
      <c r="MRE22" s="36"/>
      <c r="MRF22" s="36"/>
      <c r="MRG22" s="36"/>
      <c r="MRH22" s="36"/>
      <c r="MRI22" s="36"/>
      <c r="MRJ22" s="36"/>
      <c r="MRK22" s="36"/>
      <c r="MRL22" s="36"/>
      <c r="MRM22" s="36"/>
      <c r="MRN22" s="36"/>
      <c r="MRO22" s="36"/>
      <c r="MRP22" s="36"/>
      <c r="MRQ22" s="36"/>
      <c r="MRR22" s="36"/>
      <c r="MRS22" s="36"/>
      <c r="MRT22" s="36"/>
      <c r="MRU22" s="36"/>
      <c r="MRV22" s="36"/>
      <c r="MRW22" s="36"/>
      <c r="MRX22" s="36"/>
      <c r="MRY22" s="36"/>
      <c r="MRZ22" s="36"/>
      <c r="MSA22" s="36"/>
      <c r="MSB22" s="36"/>
      <c r="MSC22" s="36"/>
      <c r="MSD22" s="36"/>
      <c r="MSE22" s="36"/>
      <c r="MSF22" s="36"/>
      <c r="MSG22" s="36"/>
      <c r="MSH22" s="36"/>
      <c r="MSI22" s="36"/>
      <c r="MSJ22" s="36"/>
      <c r="MSK22" s="36"/>
      <c r="MSL22" s="36"/>
      <c r="MSM22" s="36"/>
      <c r="MSN22" s="36"/>
      <c r="MSO22" s="36"/>
      <c r="MSP22" s="36"/>
      <c r="MSQ22" s="36"/>
      <c r="MSR22" s="36"/>
      <c r="MSS22" s="36"/>
      <c r="MST22" s="36"/>
      <c r="MSU22" s="36"/>
      <c r="MSV22" s="36"/>
      <c r="MSW22" s="36"/>
      <c r="MSX22" s="36"/>
      <c r="MSY22" s="36"/>
      <c r="MSZ22" s="36"/>
      <c r="MTA22" s="36"/>
      <c r="MTB22" s="36"/>
      <c r="MTC22" s="36"/>
      <c r="MTD22" s="36"/>
      <c r="MTE22" s="36"/>
      <c r="MTF22" s="36"/>
      <c r="MTG22" s="36"/>
      <c r="MTH22" s="36"/>
      <c r="MTI22" s="36"/>
      <c r="MTJ22" s="36"/>
      <c r="MTK22" s="36"/>
      <c r="MTL22" s="36"/>
      <c r="MTM22" s="36"/>
      <c r="MTN22" s="36"/>
      <c r="MTO22" s="36"/>
      <c r="MTP22" s="36"/>
      <c r="MTQ22" s="36"/>
      <c r="MTR22" s="36"/>
      <c r="MTS22" s="36"/>
      <c r="MTT22" s="36"/>
      <c r="MTU22" s="36"/>
      <c r="MTV22" s="36"/>
      <c r="MTW22" s="36"/>
      <c r="MTX22" s="36"/>
      <c r="MTY22" s="36"/>
      <c r="MTZ22" s="36"/>
      <c r="MUA22" s="36"/>
      <c r="MUB22" s="36"/>
      <c r="MUC22" s="36"/>
      <c r="MUD22" s="36"/>
      <c r="MUE22" s="36"/>
      <c r="MUF22" s="36"/>
      <c r="MUG22" s="36"/>
      <c r="MUH22" s="36"/>
      <c r="MUI22" s="36"/>
      <c r="MUJ22" s="36"/>
      <c r="MUK22" s="36"/>
      <c r="MUL22" s="36"/>
      <c r="MUM22" s="36"/>
      <c r="MUN22" s="36"/>
      <c r="MUO22" s="36"/>
      <c r="MUP22" s="36"/>
      <c r="MUQ22" s="36"/>
      <c r="MUR22" s="36"/>
      <c r="MUS22" s="36"/>
      <c r="MUT22" s="36"/>
      <c r="MUU22" s="36"/>
      <c r="MUV22" s="36"/>
      <c r="MUW22" s="36"/>
      <c r="MUX22" s="36"/>
      <c r="MUY22" s="36"/>
      <c r="MUZ22" s="36"/>
      <c r="MVA22" s="36"/>
      <c r="MVB22" s="36"/>
      <c r="MVC22" s="36"/>
      <c r="MVD22" s="36"/>
      <c r="MVE22" s="36"/>
      <c r="MVF22" s="36"/>
      <c r="MVG22" s="36"/>
      <c r="MVH22" s="36"/>
      <c r="MVI22" s="36"/>
      <c r="MVJ22" s="36"/>
      <c r="MVK22" s="36"/>
      <c r="MVL22" s="36"/>
      <c r="MVM22" s="36"/>
      <c r="MVN22" s="36"/>
      <c r="MVO22" s="36"/>
      <c r="MVP22" s="36"/>
      <c r="MVQ22" s="36"/>
      <c r="MVR22" s="36"/>
      <c r="MVS22" s="36"/>
      <c r="MVT22" s="36"/>
      <c r="MVU22" s="36"/>
      <c r="MVV22" s="36"/>
      <c r="MVW22" s="36"/>
      <c r="MVX22" s="36"/>
      <c r="MVY22" s="36"/>
      <c r="MVZ22" s="36"/>
      <c r="MWA22" s="36"/>
      <c r="MWB22" s="36"/>
      <c r="MWC22" s="36"/>
      <c r="MWD22" s="36"/>
      <c r="MWE22" s="36"/>
      <c r="MWF22" s="36"/>
      <c r="MWG22" s="36"/>
      <c r="MWH22" s="36"/>
      <c r="MWI22" s="36"/>
      <c r="MWJ22" s="36"/>
      <c r="MWK22" s="36"/>
      <c r="MWL22" s="36"/>
      <c r="MWM22" s="36"/>
      <c r="MWN22" s="36"/>
      <c r="MWO22" s="36"/>
      <c r="MWP22" s="36"/>
      <c r="MWQ22" s="36"/>
      <c r="MWR22" s="36"/>
      <c r="MWS22" s="36"/>
      <c r="MWT22" s="36"/>
      <c r="MWU22" s="36"/>
      <c r="MWV22" s="36"/>
      <c r="MWW22" s="36"/>
      <c r="MWX22" s="36"/>
      <c r="MWY22" s="36"/>
      <c r="MWZ22" s="36"/>
      <c r="MXA22" s="36"/>
      <c r="MXB22" s="36"/>
      <c r="MXC22" s="36"/>
      <c r="MXD22" s="36"/>
      <c r="MXE22" s="36"/>
      <c r="MXF22" s="36"/>
      <c r="MXG22" s="36"/>
      <c r="MXH22" s="36"/>
      <c r="MXI22" s="36"/>
      <c r="MXJ22" s="36"/>
      <c r="MXK22" s="36"/>
      <c r="MXL22" s="36"/>
      <c r="MXM22" s="36"/>
      <c r="MXN22" s="36"/>
      <c r="MXO22" s="36"/>
      <c r="MXP22" s="36"/>
      <c r="MXQ22" s="36"/>
      <c r="MXR22" s="36"/>
      <c r="MXS22" s="36"/>
      <c r="MXT22" s="36"/>
      <c r="MXU22" s="36"/>
      <c r="MXV22" s="36"/>
      <c r="MXW22" s="36"/>
      <c r="MXX22" s="36"/>
      <c r="MXY22" s="36"/>
      <c r="MXZ22" s="36"/>
      <c r="MYA22" s="36"/>
      <c r="MYB22" s="36"/>
      <c r="MYC22" s="36"/>
      <c r="MYD22" s="36"/>
      <c r="MYE22" s="36"/>
      <c r="MYF22" s="36"/>
      <c r="MYG22" s="36"/>
      <c r="MYH22" s="36"/>
      <c r="MYI22" s="36"/>
      <c r="MYJ22" s="36"/>
      <c r="MYK22" s="36"/>
      <c r="MYL22" s="36"/>
      <c r="MYM22" s="36"/>
      <c r="MYN22" s="36"/>
      <c r="MYO22" s="36"/>
      <c r="MYP22" s="36"/>
      <c r="MYQ22" s="36"/>
      <c r="MYR22" s="36"/>
      <c r="MYS22" s="36"/>
      <c r="MYT22" s="36"/>
      <c r="MYU22" s="36"/>
      <c r="MYV22" s="36"/>
      <c r="MYW22" s="36"/>
      <c r="MYX22" s="36"/>
      <c r="MYY22" s="36"/>
      <c r="MYZ22" s="36"/>
      <c r="MZA22" s="36"/>
      <c r="MZB22" s="36"/>
      <c r="MZC22" s="36"/>
      <c r="MZD22" s="36"/>
      <c r="MZE22" s="36"/>
      <c r="MZF22" s="36"/>
      <c r="MZG22" s="36"/>
      <c r="MZH22" s="36"/>
      <c r="MZI22" s="36"/>
      <c r="MZJ22" s="36"/>
      <c r="MZK22" s="36"/>
      <c r="MZL22" s="36"/>
      <c r="MZM22" s="36"/>
      <c r="MZN22" s="36"/>
      <c r="MZO22" s="36"/>
      <c r="MZP22" s="36"/>
      <c r="MZQ22" s="36"/>
      <c r="MZR22" s="36"/>
      <c r="MZS22" s="36"/>
      <c r="MZT22" s="36"/>
      <c r="MZU22" s="36"/>
      <c r="MZV22" s="36"/>
      <c r="MZW22" s="36"/>
      <c r="MZX22" s="36"/>
      <c r="MZY22" s="36"/>
      <c r="MZZ22" s="36"/>
      <c r="NAA22" s="36"/>
      <c r="NAB22" s="36"/>
      <c r="NAC22" s="36"/>
      <c r="NAD22" s="36"/>
      <c r="NAE22" s="36"/>
      <c r="NAF22" s="36"/>
      <c r="NAG22" s="36"/>
      <c r="NAH22" s="36"/>
      <c r="NAI22" s="36"/>
      <c r="NAJ22" s="36"/>
      <c r="NAK22" s="36"/>
      <c r="NAL22" s="36"/>
      <c r="NAM22" s="36"/>
      <c r="NAN22" s="36"/>
      <c r="NAO22" s="36"/>
      <c r="NAP22" s="36"/>
      <c r="NAQ22" s="36"/>
      <c r="NAR22" s="36"/>
      <c r="NAS22" s="36"/>
      <c r="NAT22" s="36"/>
      <c r="NAU22" s="36"/>
      <c r="NAV22" s="36"/>
      <c r="NAW22" s="36"/>
      <c r="NAX22" s="36"/>
      <c r="NAY22" s="36"/>
      <c r="NAZ22" s="36"/>
      <c r="NBA22" s="36"/>
      <c r="NBB22" s="36"/>
      <c r="NBC22" s="36"/>
      <c r="NBD22" s="36"/>
      <c r="NBE22" s="36"/>
      <c r="NBF22" s="36"/>
      <c r="NBG22" s="36"/>
      <c r="NBH22" s="36"/>
      <c r="NBI22" s="36"/>
      <c r="NBJ22" s="36"/>
      <c r="NBK22" s="36"/>
      <c r="NBL22" s="36"/>
      <c r="NBM22" s="36"/>
      <c r="NBN22" s="36"/>
      <c r="NBO22" s="36"/>
      <c r="NBP22" s="36"/>
      <c r="NBQ22" s="36"/>
      <c r="NBR22" s="36"/>
      <c r="NBS22" s="36"/>
      <c r="NBT22" s="36"/>
      <c r="NBU22" s="36"/>
      <c r="NBV22" s="36"/>
      <c r="NBW22" s="36"/>
      <c r="NBX22" s="36"/>
      <c r="NBY22" s="36"/>
      <c r="NBZ22" s="36"/>
      <c r="NCA22" s="36"/>
      <c r="NCB22" s="36"/>
      <c r="NCC22" s="36"/>
      <c r="NCD22" s="36"/>
      <c r="NCE22" s="36"/>
      <c r="NCF22" s="36"/>
      <c r="NCG22" s="36"/>
      <c r="NCH22" s="36"/>
      <c r="NCI22" s="36"/>
      <c r="NCJ22" s="36"/>
      <c r="NCK22" s="36"/>
      <c r="NCL22" s="36"/>
      <c r="NCM22" s="36"/>
      <c r="NCN22" s="36"/>
      <c r="NCO22" s="36"/>
      <c r="NCP22" s="36"/>
      <c r="NCQ22" s="36"/>
      <c r="NCR22" s="36"/>
      <c r="NCS22" s="36"/>
      <c r="NCT22" s="36"/>
      <c r="NCU22" s="36"/>
      <c r="NCV22" s="36"/>
      <c r="NCW22" s="36"/>
      <c r="NCX22" s="36"/>
      <c r="NCY22" s="36"/>
      <c r="NCZ22" s="36"/>
      <c r="NDA22" s="36"/>
      <c r="NDB22" s="36"/>
      <c r="NDC22" s="36"/>
      <c r="NDD22" s="36"/>
      <c r="NDE22" s="36"/>
      <c r="NDF22" s="36"/>
      <c r="NDG22" s="36"/>
      <c r="NDH22" s="36"/>
      <c r="NDI22" s="36"/>
      <c r="NDJ22" s="36"/>
      <c r="NDK22" s="36"/>
      <c r="NDL22" s="36"/>
      <c r="NDM22" s="36"/>
      <c r="NDN22" s="36"/>
      <c r="NDO22" s="36"/>
      <c r="NDP22" s="36"/>
      <c r="NDQ22" s="36"/>
      <c r="NDR22" s="36"/>
      <c r="NDS22" s="36"/>
      <c r="NDT22" s="36"/>
      <c r="NDU22" s="36"/>
      <c r="NDV22" s="36"/>
      <c r="NDW22" s="36"/>
      <c r="NDX22" s="36"/>
      <c r="NDY22" s="36"/>
      <c r="NDZ22" s="36"/>
      <c r="NEA22" s="36"/>
      <c r="NEB22" s="36"/>
      <c r="NEC22" s="36"/>
      <c r="NED22" s="36"/>
      <c r="NEE22" s="36"/>
      <c r="NEF22" s="36"/>
      <c r="NEG22" s="36"/>
      <c r="NEH22" s="36"/>
      <c r="NEI22" s="36"/>
      <c r="NEJ22" s="36"/>
      <c r="NEK22" s="36"/>
      <c r="NEL22" s="36"/>
      <c r="NEM22" s="36"/>
      <c r="NEN22" s="36"/>
      <c r="NEO22" s="36"/>
      <c r="NEP22" s="36"/>
      <c r="NEQ22" s="36"/>
      <c r="NER22" s="36"/>
      <c r="NES22" s="36"/>
      <c r="NET22" s="36"/>
      <c r="NEU22" s="36"/>
      <c r="NEV22" s="36"/>
      <c r="NEW22" s="36"/>
      <c r="NEX22" s="36"/>
      <c r="NEY22" s="36"/>
      <c r="NEZ22" s="36"/>
      <c r="NFA22" s="36"/>
      <c r="NFB22" s="36"/>
      <c r="NFC22" s="36"/>
      <c r="NFD22" s="36"/>
      <c r="NFE22" s="36"/>
      <c r="NFF22" s="36"/>
      <c r="NFG22" s="36"/>
      <c r="NFH22" s="36"/>
      <c r="NFI22" s="36"/>
      <c r="NFJ22" s="36"/>
      <c r="NFK22" s="36"/>
      <c r="NFL22" s="36"/>
      <c r="NFM22" s="36"/>
      <c r="NFN22" s="36"/>
      <c r="NFO22" s="36"/>
      <c r="NFP22" s="36"/>
      <c r="NFQ22" s="36"/>
      <c r="NFR22" s="36"/>
      <c r="NFS22" s="36"/>
      <c r="NFT22" s="36"/>
      <c r="NFU22" s="36"/>
      <c r="NFV22" s="36"/>
      <c r="NFW22" s="36"/>
      <c r="NFX22" s="36"/>
      <c r="NFY22" s="36"/>
      <c r="NFZ22" s="36"/>
      <c r="NGA22" s="36"/>
      <c r="NGB22" s="36"/>
      <c r="NGC22" s="36"/>
      <c r="NGD22" s="36"/>
      <c r="NGE22" s="36"/>
      <c r="NGF22" s="36"/>
      <c r="NGG22" s="36"/>
      <c r="NGH22" s="36"/>
      <c r="NGI22" s="36"/>
      <c r="NGJ22" s="36"/>
      <c r="NGK22" s="36"/>
      <c r="NGL22" s="36"/>
      <c r="NGM22" s="36"/>
      <c r="NGN22" s="36"/>
      <c r="NGO22" s="36"/>
      <c r="NGP22" s="36"/>
      <c r="NGQ22" s="36"/>
      <c r="NGR22" s="36"/>
      <c r="NGS22" s="36"/>
      <c r="NGT22" s="36"/>
      <c r="NGU22" s="36"/>
      <c r="NGV22" s="36"/>
      <c r="NGW22" s="36"/>
      <c r="NGX22" s="36"/>
      <c r="NGY22" s="36"/>
      <c r="NGZ22" s="36"/>
      <c r="NHA22" s="36"/>
      <c r="NHB22" s="36"/>
      <c r="NHC22" s="36"/>
      <c r="NHD22" s="36"/>
      <c r="NHE22" s="36"/>
      <c r="NHF22" s="36"/>
      <c r="NHG22" s="36"/>
      <c r="NHH22" s="36"/>
      <c r="NHI22" s="36"/>
      <c r="NHJ22" s="36"/>
      <c r="NHK22" s="36"/>
      <c r="NHL22" s="36"/>
      <c r="NHM22" s="36"/>
      <c r="NHN22" s="36"/>
      <c r="NHO22" s="36"/>
      <c r="NHP22" s="36"/>
      <c r="NHQ22" s="36"/>
      <c r="NHR22" s="36"/>
      <c r="NHS22" s="36"/>
      <c r="NHT22" s="36"/>
      <c r="NHU22" s="36"/>
      <c r="NHV22" s="36"/>
      <c r="NHW22" s="36"/>
      <c r="NHX22" s="36"/>
      <c r="NHY22" s="36"/>
      <c r="NHZ22" s="36"/>
      <c r="NIA22" s="36"/>
      <c r="NIB22" s="36"/>
      <c r="NIC22" s="36"/>
      <c r="NID22" s="36"/>
      <c r="NIE22" s="36"/>
      <c r="NIF22" s="36"/>
      <c r="NIG22" s="36"/>
      <c r="NIH22" s="36"/>
      <c r="NII22" s="36"/>
      <c r="NIJ22" s="36"/>
      <c r="NIK22" s="36"/>
      <c r="NIL22" s="36"/>
      <c r="NIM22" s="36"/>
      <c r="NIN22" s="36"/>
      <c r="NIO22" s="36"/>
      <c r="NIP22" s="36"/>
      <c r="NIQ22" s="36"/>
      <c r="NIR22" s="36"/>
      <c r="NIS22" s="36"/>
      <c r="NIT22" s="36"/>
      <c r="NIU22" s="36"/>
      <c r="NIV22" s="36"/>
      <c r="NIW22" s="36"/>
      <c r="NIX22" s="36"/>
      <c r="NIY22" s="36"/>
      <c r="NIZ22" s="36"/>
      <c r="NJA22" s="36"/>
      <c r="NJB22" s="36"/>
      <c r="NJC22" s="36"/>
      <c r="NJD22" s="36"/>
      <c r="NJE22" s="36"/>
      <c r="NJF22" s="36"/>
      <c r="NJG22" s="36"/>
      <c r="NJH22" s="36"/>
      <c r="NJI22" s="36"/>
      <c r="NJJ22" s="36"/>
      <c r="NJK22" s="36"/>
      <c r="NJL22" s="36"/>
      <c r="NJM22" s="36"/>
      <c r="NJN22" s="36"/>
      <c r="NJO22" s="36"/>
      <c r="NJP22" s="36"/>
      <c r="NJQ22" s="36"/>
      <c r="NJR22" s="36"/>
      <c r="NJS22" s="36"/>
      <c r="NJT22" s="36"/>
      <c r="NJU22" s="36"/>
      <c r="NJV22" s="36"/>
      <c r="NJW22" s="36"/>
      <c r="NJX22" s="36"/>
      <c r="NJY22" s="36"/>
      <c r="NJZ22" s="36"/>
      <c r="NKA22" s="36"/>
      <c r="NKB22" s="36"/>
      <c r="NKC22" s="36"/>
      <c r="NKD22" s="36"/>
      <c r="NKE22" s="36"/>
      <c r="NKF22" s="36"/>
      <c r="NKG22" s="36"/>
      <c r="NKH22" s="36"/>
      <c r="NKI22" s="36"/>
      <c r="NKJ22" s="36"/>
      <c r="NKK22" s="36"/>
      <c r="NKL22" s="36"/>
      <c r="NKM22" s="36"/>
      <c r="NKN22" s="36"/>
      <c r="NKO22" s="36"/>
      <c r="NKP22" s="36"/>
      <c r="NKQ22" s="36"/>
      <c r="NKR22" s="36"/>
      <c r="NKS22" s="36"/>
      <c r="NKT22" s="36"/>
      <c r="NKU22" s="36"/>
      <c r="NKV22" s="36"/>
      <c r="NKW22" s="36"/>
      <c r="NKX22" s="36"/>
      <c r="NKY22" s="36"/>
      <c r="NKZ22" s="36"/>
      <c r="NLA22" s="36"/>
      <c r="NLB22" s="36"/>
      <c r="NLC22" s="36"/>
      <c r="NLD22" s="36"/>
      <c r="NLE22" s="36"/>
      <c r="NLF22" s="36"/>
      <c r="NLG22" s="36"/>
      <c r="NLH22" s="36"/>
      <c r="NLI22" s="36"/>
      <c r="NLJ22" s="36"/>
      <c r="NLK22" s="36"/>
      <c r="NLL22" s="36"/>
      <c r="NLM22" s="36"/>
      <c r="NLN22" s="36"/>
      <c r="NLO22" s="36"/>
      <c r="NLP22" s="36"/>
      <c r="NLQ22" s="36"/>
      <c r="NLR22" s="36"/>
      <c r="NLS22" s="36"/>
      <c r="NLT22" s="36"/>
      <c r="NLU22" s="36"/>
      <c r="NLV22" s="36"/>
      <c r="NLW22" s="36"/>
      <c r="NLX22" s="36"/>
      <c r="NLY22" s="36"/>
      <c r="NLZ22" s="36"/>
      <c r="NMA22" s="36"/>
      <c r="NMB22" s="36"/>
      <c r="NMC22" s="36"/>
      <c r="NMD22" s="36"/>
      <c r="NME22" s="36"/>
      <c r="NMF22" s="36"/>
      <c r="NMG22" s="36"/>
      <c r="NMH22" s="36"/>
      <c r="NMI22" s="36"/>
      <c r="NMJ22" s="36"/>
      <c r="NMK22" s="36"/>
      <c r="NML22" s="36"/>
      <c r="NMM22" s="36"/>
      <c r="NMN22" s="36"/>
      <c r="NMO22" s="36"/>
      <c r="NMP22" s="36"/>
      <c r="NMQ22" s="36"/>
      <c r="NMR22" s="36"/>
      <c r="NMS22" s="36"/>
      <c r="NMT22" s="36"/>
      <c r="NMU22" s="36"/>
      <c r="NMV22" s="36"/>
      <c r="NMW22" s="36"/>
      <c r="NMX22" s="36"/>
      <c r="NMY22" s="36"/>
      <c r="NMZ22" s="36"/>
      <c r="NNA22" s="36"/>
      <c r="NNB22" s="36"/>
      <c r="NNC22" s="36"/>
      <c r="NND22" s="36"/>
      <c r="NNE22" s="36"/>
      <c r="NNF22" s="36"/>
      <c r="NNG22" s="36"/>
      <c r="NNH22" s="36"/>
      <c r="NNI22" s="36"/>
      <c r="NNJ22" s="36"/>
      <c r="NNK22" s="36"/>
      <c r="NNL22" s="36"/>
      <c r="NNM22" s="36"/>
      <c r="NNN22" s="36"/>
      <c r="NNO22" s="36"/>
      <c r="NNP22" s="36"/>
      <c r="NNQ22" s="36"/>
      <c r="NNR22" s="36"/>
      <c r="NNS22" s="36"/>
      <c r="NNT22" s="36"/>
      <c r="NNU22" s="36"/>
      <c r="NNV22" s="36"/>
      <c r="NNW22" s="36"/>
      <c r="NNX22" s="36"/>
      <c r="NNY22" s="36"/>
      <c r="NNZ22" s="36"/>
      <c r="NOA22" s="36"/>
      <c r="NOB22" s="36"/>
      <c r="NOC22" s="36"/>
      <c r="NOD22" s="36"/>
      <c r="NOE22" s="36"/>
      <c r="NOF22" s="36"/>
      <c r="NOG22" s="36"/>
      <c r="NOH22" s="36"/>
      <c r="NOI22" s="36"/>
      <c r="NOJ22" s="36"/>
      <c r="NOK22" s="36"/>
      <c r="NOL22" s="36"/>
      <c r="NOM22" s="36"/>
      <c r="NON22" s="36"/>
      <c r="NOO22" s="36"/>
      <c r="NOP22" s="36"/>
      <c r="NOQ22" s="36"/>
      <c r="NOR22" s="36"/>
      <c r="NOS22" s="36"/>
      <c r="NOT22" s="36"/>
      <c r="NOU22" s="36"/>
      <c r="NOV22" s="36"/>
      <c r="NOW22" s="36"/>
      <c r="NOX22" s="36"/>
      <c r="NOY22" s="36"/>
      <c r="NOZ22" s="36"/>
      <c r="NPA22" s="36"/>
      <c r="NPB22" s="36"/>
      <c r="NPC22" s="36"/>
      <c r="NPD22" s="36"/>
      <c r="NPE22" s="36"/>
      <c r="NPF22" s="36"/>
      <c r="NPG22" s="36"/>
      <c r="NPH22" s="36"/>
      <c r="NPI22" s="36"/>
      <c r="NPJ22" s="36"/>
      <c r="NPK22" s="36"/>
      <c r="NPL22" s="36"/>
      <c r="NPM22" s="36"/>
      <c r="NPN22" s="36"/>
      <c r="NPO22" s="36"/>
      <c r="NPP22" s="36"/>
      <c r="NPQ22" s="36"/>
      <c r="NPR22" s="36"/>
      <c r="NPS22" s="36"/>
      <c r="NPT22" s="36"/>
      <c r="NPU22" s="36"/>
      <c r="NPV22" s="36"/>
      <c r="NPW22" s="36"/>
      <c r="NPX22" s="36"/>
      <c r="NPY22" s="36"/>
      <c r="NPZ22" s="36"/>
      <c r="NQA22" s="36"/>
      <c r="NQB22" s="36"/>
      <c r="NQC22" s="36"/>
      <c r="NQD22" s="36"/>
      <c r="NQE22" s="36"/>
      <c r="NQF22" s="36"/>
      <c r="NQG22" s="36"/>
      <c r="NQH22" s="36"/>
      <c r="NQI22" s="36"/>
      <c r="NQJ22" s="36"/>
      <c r="NQK22" s="36"/>
      <c r="NQL22" s="36"/>
      <c r="NQM22" s="36"/>
      <c r="NQN22" s="36"/>
      <c r="NQO22" s="36"/>
      <c r="NQP22" s="36"/>
      <c r="NQQ22" s="36"/>
      <c r="NQR22" s="36"/>
      <c r="NQS22" s="36"/>
      <c r="NQT22" s="36"/>
      <c r="NQU22" s="36"/>
      <c r="NQV22" s="36"/>
      <c r="NQW22" s="36"/>
      <c r="NQX22" s="36"/>
      <c r="NQY22" s="36"/>
      <c r="NQZ22" s="36"/>
      <c r="NRA22" s="36"/>
      <c r="NRB22" s="36"/>
      <c r="NRC22" s="36"/>
      <c r="NRD22" s="36"/>
      <c r="NRE22" s="36"/>
      <c r="NRF22" s="36"/>
      <c r="NRG22" s="36"/>
      <c r="NRH22" s="36"/>
      <c r="NRI22" s="36"/>
      <c r="NRJ22" s="36"/>
      <c r="NRK22" s="36"/>
      <c r="NRL22" s="36"/>
      <c r="NRM22" s="36"/>
      <c r="NRN22" s="36"/>
      <c r="NRO22" s="36"/>
      <c r="NRP22" s="36"/>
      <c r="NRQ22" s="36"/>
      <c r="NRR22" s="36"/>
      <c r="NRS22" s="36"/>
      <c r="NRT22" s="36"/>
      <c r="NRU22" s="36"/>
      <c r="NRV22" s="36"/>
      <c r="NRW22" s="36"/>
      <c r="NRX22" s="36"/>
      <c r="NRY22" s="36"/>
      <c r="NRZ22" s="36"/>
      <c r="NSA22" s="36"/>
      <c r="NSB22" s="36"/>
      <c r="NSC22" s="36"/>
      <c r="NSD22" s="36"/>
      <c r="NSE22" s="36"/>
      <c r="NSF22" s="36"/>
      <c r="NSG22" s="36"/>
      <c r="NSH22" s="36"/>
      <c r="NSI22" s="36"/>
      <c r="NSJ22" s="36"/>
      <c r="NSK22" s="36"/>
      <c r="NSL22" s="36"/>
      <c r="NSM22" s="36"/>
      <c r="NSN22" s="36"/>
      <c r="NSO22" s="36"/>
      <c r="NSP22" s="36"/>
      <c r="NSQ22" s="36"/>
      <c r="NSR22" s="36"/>
      <c r="NSS22" s="36"/>
      <c r="NST22" s="36"/>
      <c r="NSU22" s="36"/>
      <c r="NSV22" s="36"/>
      <c r="NSW22" s="36"/>
      <c r="NSX22" s="36"/>
      <c r="NSY22" s="36"/>
      <c r="NSZ22" s="36"/>
      <c r="NTA22" s="36"/>
      <c r="NTB22" s="36"/>
      <c r="NTC22" s="36"/>
      <c r="NTD22" s="36"/>
      <c r="NTE22" s="36"/>
      <c r="NTF22" s="36"/>
      <c r="NTG22" s="36"/>
      <c r="NTH22" s="36"/>
      <c r="NTI22" s="36"/>
      <c r="NTJ22" s="36"/>
      <c r="NTK22" s="36"/>
      <c r="NTL22" s="36"/>
      <c r="NTM22" s="36"/>
      <c r="NTN22" s="36"/>
      <c r="NTO22" s="36"/>
      <c r="NTP22" s="36"/>
      <c r="NTQ22" s="36"/>
      <c r="NTR22" s="36"/>
      <c r="NTS22" s="36"/>
      <c r="NTT22" s="36"/>
      <c r="NTU22" s="36"/>
      <c r="NTV22" s="36"/>
      <c r="NTW22" s="36"/>
      <c r="NTX22" s="36"/>
      <c r="NTY22" s="36"/>
      <c r="NTZ22" s="36"/>
      <c r="NUA22" s="36"/>
      <c r="NUB22" s="36"/>
      <c r="NUC22" s="36"/>
      <c r="NUD22" s="36"/>
      <c r="NUE22" s="36"/>
      <c r="NUF22" s="36"/>
      <c r="NUG22" s="36"/>
      <c r="NUH22" s="36"/>
      <c r="NUI22" s="36"/>
      <c r="NUJ22" s="36"/>
      <c r="NUK22" s="36"/>
      <c r="NUL22" s="36"/>
      <c r="NUM22" s="36"/>
      <c r="NUN22" s="36"/>
      <c r="NUO22" s="36"/>
      <c r="NUP22" s="36"/>
      <c r="NUQ22" s="36"/>
      <c r="NUR22" s="36"/>
      <c r="NUS22" s="36"/>
      <c r="NUT22" s="36"/>
      <c r="NUU22" s="36"/>
      <c r="NUV22" s="36"/>
      <c r="NUW22" s="36"/>
      <c r="NUX22" s="36"/>
      <c r="NUY22" s="36"/>
      <c r="NUZ22" s="36"/>
      <c r="NVA22" s="36"/>
      <c r="NVB22" s="36"/>
      <c r="NVC22" s="36"/>
      <c r="NVD22" s="36"/>
      <c r="NVE22" s="36"/>
      <c r="NVF22" s="36"/>
      <c r="NVG22" s="36"/>
      <c r="NVH22" s="36"/>
      <c r="NVI22" s="36"/>
      <c r="NVJ22" s="36"/>
      <c r="NVK22" s="36"/>
      <c r="NVL22" s="36"/>
      <c r="NVM22" s="36"/>
      <c r="NVN22" s="36"/>
      <c r="NVO22" s="36"/>
      <c r="NVP22" s="36"/>
      <c r="NVQ22" s="36"/>
      <c r="NVR22" s="36"/>
      <c r="NVS22" s="36"/>
      <c r="NVT22" s="36"/>
      <c r="NVU22" s="36"/>
      <c r="NVV22" s="36"/>
      <c r="NVW22" s="36"/>
      <c r="NVX22" s="36"/>
      <c r="NVY22" s="36"/>
      <c r="NVZ22" s="36"/>
      <c r="NWA22" s="36"/>
      <c r="NWB22" s="36"/>
      <c r="NWC22" s="36"/>
      <c r="NWD22" s="36"/>
      <c r="NWE22" s="36"/>
      <c r="NWF22" s="36"/>
      <c r="NWG22" s="36"/>
      <c r="NWH22" s="36"/>
      <c r="NWI22" s="36"/>
      <c r="NWJ22" s="36"/>
      <c r="NWK22" s="36"/>
      <c r="NWL22" s="36"/>
      <c r="NWM22" s="36"/>
      <c r="NWN22" s="36"/>
      <c r="NWO22" s="36"/>
      <c r="NWP22" s="36"/>
      <c r="NWQ22" s="36"/>
      <c r="NWR22" s="36"/>
      <c r="NWS22" s="36"/>
      <c r="NWT22" s="36"/>
      <c r="NWU22" s="36"/>
      <c r="NWV22" s="36"/>
      <c r="NWW22" s="36"/>
      <c r="NWX22" s="36"/>
      <c r="NWY22" s="36"/>
      <c r="NWZ22" s="36"/>
      <c r="NXA22" s="36"/>
      <c r="NXB22" s="36"/>
      <c r="NXC22" s="36"/>
      <c r="NXD22" s="36"/>
      <c r="NXE22" s="36"/>
      <c r="NXF22" s="36"/>
      <c r="NXG22" s="36"/>
      <c r="NXH22" s="36"/>
      <c r="NXI22" s="36"/>
      <c r="NXJ22" s="36"/>
      <c r="NXK22" s="36"/>
      <c r="NXL22" s="36"/>
      <c r="NXM22" s="36"/>
      <c r="NXN22" s="36"/>
      <c r="NXO22" s="36"/>
      <c r="NXP22" s="36"/>
      <c r="NXQ22" s="36"/>
      <c r="NXR22" s="36"/>
      <c r="NXS22" s="36"/>
      <c r="NXT22" s="36"/>
      <c r="NXU22" s="36"/>
      <c r="NXV22" s="36"/>
      <c r="NXW22" s="36"/>
      <c r="NXX22" s="36"/>
      <c r="NXY22" s="36"/>
      <c r="NXZ22" s="36"/>
      <c r="NYA22" s="36"/>
      <c r="NYB22" s="36"/>
      <c r="NYC22" s="36"/>
      <c r="NYD22" s="36"/>
      <c r="NYE22" s="36"/>
      <c r="NYF22" s="36"/>
      <c r="NYG22" s="36"/>
      <c r="NYH22" s="36"/>
      <c r="NYI22" s="36"/>
      <c r="NYJ22" s="36"/>
      <c r="NYK22" s="36"/>
      <c r="NYL22" s="36"/>
      <c r="NYM22" s="36"/>
      <c r="NYN22" s="36"/>
      <c r="NYO22" s="36"/>
      <c r="NYP22" s="36"/>
      <c r="NYQ22" s="36"/>
      <c r="NYR22" s="36"/>
      <c r="NYS22" s="36"/>
      <c r="NYT22" s="36"/>
      <c r="NYU22" s="36"/>
      <c r="NYV22" s="36"/>
      <c r="NYW22" s="36"/>
      <c r="NYX22" s="36"/>
      <c r="NYY22" s="36"/>
      <c r="NYZ22" s="36"/>
      <c r="NZA22" s="36"/>
      <c r="NZB22" s="36"/>
      <c r="NZC22" s="36"/>
      <c r="NZD22" s="36"/>
      <c r="NZE22" s="36"/>
      <c r="NZF22" s="36"/>
      <c r="NZG22" s="36"/>
      <c r="NZH22" s="36"/>
      <c r="NZI22" s="36"/>
      <c r="NZJ22" s="36"/>
      <c r="NZK22" s="36"/>
      <c r="NZL22" s="36"/>
      <c r="NZM22" s="36"/>
      <c r="NZN22" s="36"/>
      <c r="NZO22" s="36"/>
      <c r="NZP22" s="36"/>
      <c r="NZQ22" s="36"/>
      <c r="NZR22" s="36"/>
      <c r="NZS22" s="36"/>
      <c r="NZT22" s="36"/>
      <c r="NZU22" s="36"/>
      <c r="NZV22" s="36"/>
      <c r="NZW22" s="36"/>
      <c r="NZX22" s="36"/>
      <c r="NZY22" s="36"/>
      <c r="NZZ22" s="36"/>
      <c r="OAA22" s="36"/>
      <c r="OAB22" s="36"/>
      <c r="OAC22" s="36"/>
      <c r="OAD22" s="36"/>
      <c r="OAE22" s="36"/>
      <c r="OAF22" s="36"/>
      <c r="OAG22" s="36"/>
      <c r="OAH22" s="36"/>
      <c r="OAI22" s="36"/>
      <c r="OAJ22" s="36"/>
      <c r="OAK22" s="36"/>
      <c r="OAL22" s="36"/>
      <c r="OAM22" s="36"/>
      <c r="OAN22" s="36"/>
      <c r="OAO22" s="36"/>
      <c r="OAP22" s="36"/>
      <c r="OAQ22" s="36"/>
      <c r="OAR22" s="36"/>
      <c r="OAS22" s="36"/>
      <c r="OAT22" s="36"/>
      <c r="OAU22" s="36"/>
      <c r="OAV22" s="36"/>
      <c r="OAW22" s="36"/>
      <c r="OAX22" s="36"/>
      <c r="OAY22" s="36"/>
      <c r="OAZ22" s="36"/>
      <c r="OBA22" s="36"/>
      <c r="OBB22" s="36"/>
      <c r="OBC22" s="36"/>
      <c r="OBD22" s="36"/>
      <c r="OBE22" s="36"/>
      <c r="OBF22" s="36"/>
      <c r="OBG22" s="36"/>
      <c r="OBH22" s="36"/>
      <c r="OBI22" s="36"/>
      <c r="OBJ22" s="36"/>
      <c r="OBK22" s="36"/>
      <c r="OBL22" s="36"/>
      <c r="OBM22" s="36"/>
      <c r="OBN22" s="36"/>
      <c r="OBO22" s="36"/>
      <c r="OBP22" s="36"/>
      <c r="OBQ22" s="36"/>
      <c r="OBR22" s="36"/>
      <c r="OBS22" s="36"/>
      <c r="OBT22" s="36"/>
      <c r="OBU22" s="36"/>
      <c r="OBV22" s="36"/>
      <c r="OBW22" s="36"/>
      <c r="OBX22" s="36"/>
      <c r="OBY22" s="36"/>
      <c r="OBZ22" s="36"/>
      <c r="OCA22" s="36"/>
      <c r="OCB22" s="36"/>
      <c r="OCC22" s="36"/>
      <c r="OCD22" s="36"/>
      <c r="OCE22" s="36"/>
      <c r="OCF22" s="36"/>
      <c r="OCG22" s="36"/>
      <c r="OCH22" s="36"/>
      <c r="OCI22" s="36"/>
      <c r="OCJ22" s="36"/>
      <c r="OCK22" s="36"/>
      <c r="OCL22" s="36"/>
      <c r="OCM22" s="36"/>
      <c r="OCN22" s="36"/>
      <c r="OCO22" s="36"/>
      <c r="OCP22" s="36"/>
      <c r="OCQ22" s="36"/>
      <c r="OCR22" s="36"/>
      <c r="OCS22" s="36"/>
      <c r="OCT22" s="36"/>
      <c r="OCU22" s="36"/>
      <c r="OCV22" s="36"/>
      <c r="OCW22" s="36"/>
      <c r="OCX22" s="36"/>
      <c r="OCY22" s="36"/>
      <c r="OCZ22" s="36"/>
      <c r="ODA22" s="36"/>
      <c r="ODB22" s="36"/>
      <c r="ODC22" s="36"/>
      <c r="ODD22" s="36"/>
      <c r="ODE22" s="36"/>
      <c r="ODF22" s="36"/>
      <c r="ODG22" s="36"/>
      <c r="ODH22" s="36"/>
      <c r="ODI22" s="36"/>
      <c r="ODJ22" s="36"/>
      <c r="ODK22" s="36"/>
      <c r="ODL22" s="36"/>
      <c r="ODM22" s="36"/>
      <c r="ODN22" s="36"/>
      <c r="ODO22" s="36"/>
      <c r="ODP22" s="36"/>
      <c r="ODQ22" s="36"/>
      <c r="ODR22" s="36"/>
      <c r="ODS22" s="36"/>
      <c r="ODT22" s="36"/>
      <c r="ODU22" s="36"/>
      <c r="ODV22" s="36"/>
      <c r="ODW22" s="36"/>
      <c r="ODX22" s="36"/>
      <c r="ODY22" s="36"/>
      <c r="ODZ22" s="36"/>
      <c r="OEA22" s="36"/>
      <c r="OEB22" s="36"/>
      <c r="OEC22" s="36"/>
      <c r="OED22" s="36"/>
      <c r="OEE22" s="36"/>
      <c r="OEF22" s="36"/>
      <c r="OEG22" s="36"/>
      <c r="OEH22" s="36"/>
      <c r="OEI22" s="36"/>
      <c r="OEJ22" s="36"/>
      <c r="OEK22" s="36"/>
      <c r="OEL22" s="36"/>
      <c r="OEM22" s="36"/>
      <c r="OEN22" s="36"/>
      <c r="OEO22" s="36"/>
      <c r="OEP22" s="36"/>
      <c r="OEQ22" s="36"/>
      <c r="OER22" s="36"/>
      <c r="OES22" s="36"/>
      <c r="OET22" s="36"/>
      <c r="OEU22" s="36"/>
      <c r="OEV22" s="36"/>
      <c r="OEW22" s="36"/>
      <c r="OEX22" s="36"/>
      <c r="OEY22" s="36"/>
      <c r="OEZ22" s="36"/>
      <c r="OFA22" s="36"/>
      <c r="OFB22" s="36"/>
      <c r="OFC22" s="36"/>
      <c r="OFD22" s="36"/>
      <c r="OFE22" s="36"/>
      <c r="OFF22" s="36"/>
      <c r="OFG22" s="36"/>
      <c r="OFH22" s="36"/>
      <c r="OFI22" s="36"/>
      <c r="OFJ22" s="36"/>
      <c r="OFK22" s="36"/>
      <c r="OFL22" s="36"/>
      <c r="OFM22" s="36"/>
      <c r="OFN22" s="36"/>
      <c r="OFO22" s="36"/>
      <c r="OFP22" s="36"/>
      <c r="OFQ22" s="36"/>
      <c r="OFR22" s="36"/>
      <c r="OFS22" s="36"/>
      <c r="OFT22" s="36"/>
      <c r="OFU22" s="36"/>
      <c r="OFV22" s="36"/>
      <c r="OFW22" s="36"/>
      <c r="OFX22" s="36"/>
      <c r="OFY22" s="36"/>
      <c r="OFZ22" s="36"/>
      <c r="OGA22" s="36"/>
      <c r="OGB22" s="36"/>
      <c r="OGC22" s="36"/>
      <c r="OGD22" s="36"/>
      <c r="OGE22" s="36"/>
      <c r="OGF22" s="36"/>
      <c r="OGG22" s="36"/>
      <c r="OGH22" s="36"/>
      <c r="OGI22" s="36"/>
      <c r="OGJ22" s="36"/>
      <c r="OGK22" s="36"/>
      <c r="OGL22" s="36"/>
      <c r="OGM22" s="36"/>
      <c r="OGN22" s="36"/>
      <c r="OGO22" s="36"/>
      <c r="OGP22" s="36"/>
      <c r="OGQ22" s="36"/>
      <c r="OGR22" s="36"/>
      <c r="OGS22" s="36"/>
      <c r="OGT22" s="36"/>
      <c r="OGU22" s="36"/>
      <c r="OGV22" s="36"/>
      <c r="OGW22" s="36"/>
      <c r="OGX22" s="36"/>
      <c r="OGY22" s="36"/>
      <c r="OGZ22" s="36"/>
      <c r="OHA22" s="36"/>
      <c r="OHB22" s="36"/>
      <c r="OHC22" s="36"/>
      <c r="OHD22" s="36"/>
      <c r="OHE22" s="36"/>
      <c r="OHF22" s="36"/>
      <c r="OHG22" s="36"/>
      <c r="OHH22" s="36"/>
      <c r="OHI22" s="36"/>
      <c r="OHJ22" s="36"/>
      <c r="OHK22" s="36"/>
      <c r="OHL22" s="36"/>
      <c r="OHM22" s="36"/>
      <c r="OHN22" s="36"/>
      <c r="OHO22" s="36"/>
      <c r="OHP22" s="36"/>
      <c r="OHQ22" s="36"/>
      <c r="OHR22" s="36"/>
      <c r="OHS22" s="36"/>
      <c r="OHT22" s="36"/>
      <c r="OHU22" s="36"/>
      <c r="OHV22" s="36"/>
      <c r="OHW22" s="36"/>
      <c r="OHX22" s="36"/>
      <c r="OHY22" s="36"/>
      <c r="OHZ22" s="36"/>
      <c r="OIA22" s="36"/>
      <c r="OIB22" s="36"/>
      <c r="OIC22" s="36"/>
      <c r="OID22" s="36"/>
      <c r="OIE22" s="36"/>
      <c r="OIF22" s="36"/>
      <c r="OIG22" s="36"/>
      <c r="OIH22" s="36"/>
      <c r="OII22" s="36"/>
      <c r="OIJ22" s="36"/>
      <c r="OIK22" s="36"/>
      <c r="OIL22" s="36"/>
      <c r="OIM22" s="36"/>
      <c r="OIN22" s="36"/>
      <c r="OIO22" s="36"/>
      <c r="OIP22" s="36"/>
      <c r="OIQ22" s="36"/>
      <c r="OIR22" s="36"/>
      <c r="OIS22" s="36"/>
      <c r="OIT22" s="36"/>
      <c r="OIU22" s="36"/>
      <c r="OIV22" s="36"/>
      <c r="OIW22" s="36"/>
      <c r="OIX22" s="36"/>
      <c r="OIY22" s="36"/>
      <c r="OIZ22" s="36"/>
      <c r="OJA22" s="36"/>
      <c r="OJB22" s="36"/>
      <c r="OJC22" s="36"/>
      <c r="OJD22" s="36"/>
      <c r="OJE22" s="36"/>
      <c r="OJF22" s="36"/>
      <c r="OJG22" s="36"/>
      <c r="OJH22" s="36"/>
      <c r="OJI22" s="36"/>
      <c r="OJJ22" s="36"/>
      <c r="OJK22" s="36"/>
      <c r="OJL22" s="36"/>
      <c r="OJM22" s="36"/>
      <c r="OJN22" s="36"/>
      <c r="OJO22" s="36"/>
      <c r="OJP22" s="36"/>
      <c r="OJQ22" s="36"/>
      <c r="OJR22" s="36"/>
      <c r="OJS22" s="36"/>
      <c r="OJT22" s="36"/>
      <c r="OJU22" s="36"/>
      <c r="OJV22" s="36"/>
      <c r="OJW22" s="36"/>
      <c r="OJX22" s="36"/>
      <c r="OJY22" s="36"/>
      <c r="OJZ22" s="36"/>
      <c r="OKA22" s="36"/>
      <c r="OKB22" s="36"/>
      <c r="OKC22" s="36"/>
      <c r="OKD22" s="36"/>
      <c r="OKE22" s="36"/>
      <c r="OKF22" s="36"/>
      <c r="OKG22" s="36"/>
      <c r="OKH22" s="36"/>
      <c r="OKI22" s="36"/>
      <c r="OKJ22" s="36"/>
      <c r="OKK22" s="36"/>
      <c r="OKL22" s="36"/>
      <c r="OKM22" s="36"/>
      <c r="OKN22" s="36"/>
      <c r="OKO22" s="36"/>
      <c r="OKP22" s="36"/>
      <c r="OKQ22" s="36"/>
      <c r="OKR22" s="36"/>
      <c r="OKS22" s="36"/>
      <c r="OKT22" s="36"/>
      <c r="OKU22" s="36"/>
      <c r="OKV22" s="36"/>
      <c r="OKW22" s="36"/>
      <c r="OKX22" s="36"/>
      <c r="OKY22" s="36"/>
      <c r="OKZ22" s="36"/>
      <c r="OLA22" s="36"/>
      <c r="OLB22" s="36"/>
      <c r="OLC22" s="36"/>
      <c r="OLD22" s="36"/>
      <c r="OLE22" s="36"/>
      <c r="OLF22" s="36"/>
      <c r="OLG22" s="36"/>
      <c r="OLH22" s="36"/>
      <c r="OLI22" s="36"/>
      <c r="OLJ22" s="36"/>
      <c r="OLK22" s="36"/>
      <c r="OLL22" s="36"/>
      <c r="OLM22" s="36"/>
      <c r="OLN22" s="36"/>
      <c r="OLO22" s="36"/>
      <c r="OLP22" s="36"/>
      <c r="OLQ22" s="36"/>
      <c r="OLR22" s="36"/>
      <c r="OLS22" s="36"/>
      <c r="OLT22" s="36"/>
      <c r="OLU22" s="36"/>
      <c r="OLV22" s="36"/>
      <c r="OLW22" s="36"/>
      <c r="OLX22" s="36"/>
      <c r="OLY22" s="36"/>
      <c r="OLZ22" s="36"/>
      <c r="OMA22" s="36"/>
      <c r="OMB22" s="36"/>
      <c r="OMC22" s="36"/>
      <c r="OMD22" s="36"/>
      <c r="OME22" s="36"/>
      <c r="OMF22" s="36"/>
      <c r="OMG22" s="36"/>
      <c r="OMH22" s="36"/>
      <c r="OMI22" s="36"/>
      <c r="OMJ22" s="36"/>
      <c r="OMK22" s="36"/>
      <c r="OML22" s="36"/>
      <c r="OMM22" s="36"/>
      <c r="OMN22" s="36"/>
      <c r="OMO22" s="36"/>
      <c r="OMP22" s="36"/>
      <c r="OMQ22" s="36"/>
      <c r="OMR22" s="36"/>
      <c r="OMS22" s="36"/>
      <c r="OMT22" s="36"/>
      <c r="OMU22" s="36"/>
      <c r="OMV22" s="36"/>
      <c r="OMW22" s="36"/>
      <c r="OMX22" s="36"/>
      <c r="OMY22" s="36"/>
      <c r="OMZ22" s="36"/>
      <c r="ONA22" s="36"/>
      <c r="ONB22" s="36"/>
      <c r="ONC22" s="36"/>
      <c r="OND22" s="36"/>
      <c r="ONE22" s="36"/>
      <c r="ONF22" s="36"/>
      <c r="ONG22" s="36"/>
      <c r="ONH22" s="36"/>
      <c r="ONI22" s="36"/>
      <c r="ONJ22" s="36"/>
      <c r="ONK22" s="36"/>
      <c r="ONL22" s="36"/>
      <c r="ONM22" s="36"/>
      <c r="ONN22" s="36"/>
      <c r="ONO22" s="36"/>
      <c r="ONP22" s="36"/>
      <c r="ONQ22" s="36"/>
      <c r="ONR22" s="36"/>
      <c r="ONS22" s="36"/>
      <c r="ONT22" s="36"/>
      <c r="ONU22" s="36"/>
      <c r="ONV22" s="36"/>
      <c r="ONW22" s="36"/>
      <c r="ONX22" s="36"/>
      <c r="ONY22" s="36"/>
      <c r="ONZ22" s="36"/>
      <c r="OOA22" s="36"/>
      <c r="OOB22" s="36"/>
      <c r="OOC22" s="36"/>
      <c r="OOD22" s="36"/>
      <c r="OOE22" s="36"/>
      <c r="OOF22" s="36"/>
      <c r="OOG22" s="36"/>
      <c r="OOH22" s="36"/>
      <c r="OOI22" s="36"/>
      <c r="OOJ22" s="36"/>
      <c r="OOK22" s="36"/>
      <c r="OOL22" s="36"/>
      <c r="OOM22" s="36"/>
      <c r="OON22" s="36"/>
      <c r="OOO22" s="36"/>
      <c r="OOP22" s="36"/>
      <c r="OOQ22" s="36"/>
      <c r="OOR22" s="36"/>
      <c r="OOS22" s="36"/>
      <c r="OOT22" s="36"/>
      <c r="OOU22" s="36"/>
      <c r="OOV22" s="36"/>
      <c r="OOW22" s="36"/>
      <c r="OOX22" s="36"/>
      <c r="OOY22" s="36"/>
      <c r="OOZ22" s="36"/>
      <c r="OPA22" s="36"/>
      <c r="OPB22" s="36"/>
      <c r="OPC22" s="36"/>
      <c r="OPD22" s="36"/>
      <c r="OPE22" s="36"/>
      <c r="OPF22" s="36"/>
      <c r="OPG22" s="36"/>
      <c r="OPH22" s="36"/>
      <c r="OPI22" s="36"/>
      <c r="OPJ22" s="36"/>
      <c r="OPK22" s="36"/>
      <c r="OPL22" s="36"/>
      <c r="OPM22" s="36"/>
      <c r="OPN22" s="36"/>
      <c r="OPO22" s="36"/>
      <c r="OPP22" s="36"/>
      <c r="OPQ22" s="36"/>
      <c r="OPR22" s="36"/>
      <c r="OPS22" s="36"/>
      <c r="OPT22" s="36"/>
      <c r="OPU22" s="36"/>
      <c r="OPV22" s="36"/>
      <c r="OPW22" s="36"/>
      <c r="OPX22" s="36"/>
      <c r="OPY22" s="36"/>
      <c r="OPZ22" s="36"/>
      <c r="OQA22" s="36"/>
      <c r="OQB22" s="36"/>
      <c r="OQC22" s="36"/>
      <c r="OQD22" s="36"/>
      <c r="OQE22" s="36"/>
      <c r="OQF22" s="36"/>
      <c r="OQG22" s="36"/>
      <c r="OQH22" s="36"/>
      <c r="OQI22" s="36"/>
      <c r="OQJ22" s="36"/>
      <c r="OQK22" s="36"/>
      <c r="OQL22" s="36"/>
      <c r="OQM22" s="36"/>
      <c r="OQN22" s="36"/>
      <c r="OQO22" s="36"/>
      <c r="OQP22" s="36"/>
      <c r="OQQ22" s="36"/>
      <c r="OQR22" s="36"/>
      <c r="OQS22" s="36"/>
      <c r="OQT22" s="36"/>
      <c r="OQU22" s="36"/>
      <c r="OQV22" s="36"/>
      <c r="OQW22" s="36"/>
      <c r="OQX22" s="36"/>
      <c r="OQY22" s="36"/>
      <c r="OQZ22" s="36"/>
      <c r="ORA22" s="36"/>
      <c r="ORB22" s="36"/>
      <c r="ORC22" s="36"/>
      <c r="ORD22" s="36"/>
      <c r="ORE22" s="36"/>
      <c r="ORF22" s="36"/>
      <c r="ORG22" s="36"/>
      <c r="ORH22" s="36"/>
      <c r="ORI22" s="36"/>
      <c r="ORJ22" s="36"/>
      <c r="ORK22" s="36"/>
      <c r="ORL22" s="36"/>
      <c r="ORM22" s="36"/>
      <c r="ORN22" s="36"/>
      <c r="ORO22" s="36"/>
      <c r="ORP22" s="36"/>
      <c r="ORQ22" s="36"/>
      <c r="ORR22" s="36"/>
      <c r="ORS22" s="36"/>
      <c r="ORT22" s="36"/>
      <c r="ORU22" s="36"/>
      <c r="ORV22" s="36"/>
      <c r="ORW22" s="36"/>
      <c r="ORX22" s="36"/>
      <c r="ORY22" s="36"/>
      <c r="ORZ22" s="36"/>
      <c r="OSA22" s="36"/>
      <c r="OSB22" s="36"/>
      <c r="OSC22" s="36"/>
      <c r="OSD22" s="36"/>
      <c r="OSE22" s="36"/>
      <c r="OSF22" s="36"/>
      <c r="OSG22" s="36"/>
      <c r="OSH22" s="36"/>
      <c r="OSI22" s="36"/>
      <c r="OSJ22" s="36"/>
      <c r="OSK22" s="36"/>
      <c r="OSL22" s="36"/>
      <c r="OSM22" s="36"/>
      <c r="OSN22" s="36"/>
      <c r="OSO22" s="36"/>
      <c r="OSP22" s="36"/>
      <c r="OSQ22" s="36"/>
      <c r="OSR22" s="36"/>
      <c r="OSS22" s="36"/>
      <c r="OST22" s="36"/>
      <c r="OSU22" s="36"/>
      <c r="OSV22" s="36"/>
      <c r="OSW22" s="36"/>
      <c r="OSX22" s="36"/>
      <c r="OSY22" s="36"/>
      <c r="OSZ22" s="36"/>
      <c r="OTA22" s="36"/>
      <c r="OTB22" s="36"/>
      <c r="OTC22" s="36"/>
      <c r="OTD22" s="36"/>
      <c r="OTE22" s="36"/>
      <c r="OTF22" s="36"/>
      <c r="OTG22" s="36"/>
      <c r="OTH22" s="36"/>
      <c r="OTI22" s="36"/>
      <c r="OTJ22" s="36"/>
      <c r="OTK22" s="36"/>
      <c r="OTL22" s="36"/>
      <c r="OTM22" s="36"/>
      <c r="OTN22" s="36"/>
      <c r="OTO22" s="36"/>
      <c r="OTP22" s="36"/>
      <c r="OTQ22" s="36"/>
      <c r="OTR22" s="36"/>
      <c r="OTS22" s="36"/>
      <c r="OTT22" s="36"/>
      <c r="OTU22" s="36"/>
      <c r="OTV22" s="36"/>
      <c r="OTW22" s="36"/>
      <c r="OTX22" s="36"/>
      <c r="OTY22" s="36"/>
      <c r="OTZ22" s="36"/>
      <c r="OUA22" s="36"/>
      <c r="OUB22" s="36"/>
      <c r="OUC22" s="36"/>
      <c r="OUD22" s="36"/>
      <c r="OUE22" s="36"/>
      <c r="OUF22" s="36"/>
      <c r="OUG22" s="36"/>
      <c r="OUH22" s="36"/>
      <c r="OUI22" s="36"/>
      <c r="OUJ22" s="36"/>
      <c r="OUK22" s="36"/>
      <c r="OUL22" s="36"/>
      <c r="OUM22" s="36"/>
      <c r="OUN22" s="36"/>
      <c r="OUO22" s="36"/>
      <c r="OUP22" s="36"/>
      <c r="OUQ22" s="36"/>
      <c r="OUR22" s="36"/>
      <c r="OUS22" s="36"/>
      <c r="OUT22" s="36"/>
      <c r="OUU22" s="36"/>
      <c r="OUV22" s="36"/>
      <c r="OUW22" s="36"/>
      <c r="OUX22" s="36"/>
      <c r="OUY22" s="36"/>
      <c r="OUZ22" s="36"/>
      <c r="OVA22" s="36"/>
      <c r="OVB22" s="36"/>
      <c r="OVC22" s="36"/>
      <c r="OVD22" s="36"/>
      <c r="OVE22" s="36"/>
      <c r="OVF22" s="36"/>
      <c r="OVG22" s="36"/>
      <c r="OVH22" s="36"/>
      <c r="OVI22" s="36"/>
      <c r="OVJ22" s="36"/>
      <c r="OVK22" s="36"/>
      <c r="OVL22" s="36"/>
      <c r="OVM22" s="36"/>
      <c r="OVN22" s="36"/>
      <c r="OVO22" s="36"/>
      <c r="OVP22" s="36"/>
      <c r="OVQ22" s="36"/>
      <c r="OVR22" s="36"/>
      <c r="OVS22" s="36"/>
      <c r="OVT22" s="36"/>
      <c r="OVU22" s="36"/>
      <c r="OVV22" s="36"/>
      <c r="OVW22" s="36"/>
      <c r="OVX22" s="36"/>
      <c r="OVY22" s="36"/>
      <c r="OVZ22" s="36"/>
      <c r="OWA22" s="36"/>
      <c r="OWB22" s="36"/>
      <c r="OWC22" s="36"/>
      <c r="OWD22" s="36"/>
      <c r="OWE22" s="36"/>
      <c r="OWF22" s="36"/>
      <c r="OWG22" s="36"/>
      <c r="OWH22" s="36"/>
      <c r="OWI22" s="36"/>
      <c r="OWJ22" s="36"/>
      <c r="OWK22" s="36"/>
      <c r="OWL22" s="36"/>
      <c r="OWM22" s="36"/>
      <c r="OWN22" s="36"/>
      <c r="OWO22" s="36"/>
      <c r="OWP22" s="36"/>
      <c r="OWQ22" s="36"/>
      <c r="OWR22" s="36"/>
      <c r="OWS22" s="36"/>
      <c r="OWT22" s="36"/>
      <c r="OWU22" s="36"/>
      <c r="OWV22" s="36"/>
      <c r="OWW22" s="36"/>
      <c r="OWX22" s="36"/>
      <c r="OWY22" s="36"/>
      <c r="OWZ22" s="36"/>
      <c r="OXA22" s="36"/>
      <c r="OXB22" s="36"/>
      <c r="OXC22" s="36"/>
      <c r="OXD22" s="36"/>
      <c r="OXE22" s="36"/>
      <c r="OXF22" s="36"/>
      <c r="OXG22" s="36"/>
      <c r="OXH22" s="36"/>
      <c r="OXI22" s="36"/>
      <c r="OXJ22" s="36"/>
      <c r="OXK22" s="36"/>
      <c r="OXL22" s="36"/>
      <c r="OXM22" s="36"/>
      <c r="OXN22" s="36"/>
      <c r="OXO22" s="36"/>
      <c r="OXP22" s="36"/>
      <c r="OXQ22" s="36"/>
      <c r="OXR22" s="36"/>
      <c r="OXS22" s="36"/>
      <c r="OXT22" s="36"/>
      <c r="OXU22" s="36"/>
      <c r="OXV22" s="36"/>
      <c r="OXW22" s="36"/>
      <c r="OXX22" s="36"/>
      <c r="OXY22" s="36"/>
      <c r="OXZ22" s="36"/>
      <c r="OYA22" s="36"/>
      <c r="OYB22" s="36"/>
      <c r="OYC22" s="36"/>
      <c r="OYD22" s="36"/>
      <c r="OYE22" s="36"/>
      <c r="OYF22" s="36"/>
      <c r="OYG22" s="36"/>
      <c r="OYH22" s="36"/>
      <c r="OYI22" s="36"/>
      <c r="OYJ22" s="36"/>
      <c r="OYK22" s="36"/>
      <c r="OYL22" s="36"/>
      <c r="OYM22" s="36"/>
      <c r="OYN22" s="36"/>
      <c r="OYO22" s="36"/>
      <c r="OYP22" s="36"/>
      <c r="OYQ22" s="36"/>
      <c r="OYR22" s="36"/>
      <c r="OYS22" s="36"/>
      <c r="OYT22" s="36"/>
      <c r="OYU22" s="36"/>
      <c r="OYV22" s="36"/>
      <c r="OYW22" s="36"/>
      <c r="OYX22" s="36"/>
      <c r="OYY22" s="36"/>
      <c r="OYZ22" s="36"/>
      <c r="OZA22" s="36"/>
      <c r="OZB22" s="36"/>
      <c r="OZC22" s="36"/>
      <c r="OZD22" s="36"/>
      <c r="OZE22" s="36"/>
      <c r="OZF22" s="36"/>
      <c r="OZG22" s="36"/>
      <c r="OZH22" s="36"/>
      <c r="OZI22" s="36"/>
      <c r="OZJ22" s="36"/>
      <c r="OZK22" s="36"/>
      <c r="OZL22" s="36"/>
      <c r="OZM22" s="36"/>
      <c r="OZN22" s="36"/>
      <c r="OZO22" s="36"/>
      <c r="OZP22" s="36"/>
      <c r="OZQ22" s="36"/>
      <c r="OZR22" s="36"/>
      <c r="OZS22" s="36"/>
      <c r="OZT22" s="36"/>
      <c r="OZU22" s="36"/>
      <c r="OZV22" s="36"/>
      <c r="OZW22" s="36"/>
      <c r="OZX22" s="36"/>
      <c r="OZY22" s="36"/>
      <c r="OZZ22" s="36"/>
      <c r="PAA22" s="36"/>
      <c r="PAB22" s="36"/>
      <c r="PAC22" s="36"/>
      <c r="PAD22" s="36"/>
      <c r="PAE22" s="36"/>
      <c r="PAF22" s="36"/>
      <c r="PAG22" s="36"/>
      <c r="PAH22" s="36"/>
      <c r="PAI22" s="36"/>
      <c r="PAJ22" s="36"/>
      <c r="PAK22" s="36"/>
      <c r="PAL22" s="36"/>
      <c r="PAM22" s="36"/>
      <c r="PAN22" s="36"/>
      <c r="PAO22" s="36"/>
      <c r="PAP22" s="36"/>
      <c r="PAQ22" s="36"/>
      <c r="PAR22" s="36"/>
      <c r="PAS22" s="36"/>
      <c r="PAT22" s="36"/>
      <c r="PAU22" s="36"/>
      <c r="PAV22" s="36"/>
      <c r="PAW22" s="36"/>
      <c r="PAX22" s="36"/>
      <c r="PAY22" s="36"/>
      <c r="PAZ22" s="36"/>
      <c r="PBA22" s="36"/>
      <c r="PBB22" s="36"/>
      <c r="PBC22" s="36"/>
      <c r="PBD22" s="36"/>
      <c r="PBE22" s="36"/>
      <c r="PBF22" s="36"/>
      <c r="PBG22" s="36"/>
      <c r="PBH22" s="36"/>
      <c r="PBI22" s="36"/>
      <c r="PBJ22" s="36"/>
      <c r="PBK22" s="36"/>
      <c r="PBL22" s="36"/>
      <c r="PBM22" s="36"/>
      <c r="PBN22" s="36"/>
      <c r="PBO22" s="36"/>
      <c r="PBP22" s="36"/>
      <c r="PBQ22" s="36"/>
      <c r="PBR22" s="36"/>
      <c r="PBS22" s="36"/>
      <c r="PBT22" s="36"/>
      <c r="PBU22" s="36"/>
      <c r="PBV22" s="36"/>
      <c r="PBW22" s="36"/>
      <c r="PBX22" s="36"/>
      <c r="PBY22" s="36"/>
      <c r="PBZ22" s="36"/>
      <c r="PCA22" s="36"/>
      <c r="PCB22" s="36"/>
      <c r="PCC22" s="36"/>
      <c r="PCD22" s="36"/>
      <c r="PCE22" s="36"/>
      <c r="PCF22" s="36"/>
      <c r="PCG22" s="36"/>
      <c r="PCH22" s="36"/>
      <c r="PCI22" s="36"/>
      <c r="PCJ22" s="36"/>
      <c r="PCK22" s="36"/>
      <c r="PCL22" s="36"/>
      <c r="PCM22" s="36"/>
      <c r="PCN22" s="36"/>
      <c r="PCO22" s="36"/>
      <c r="PCP22" s="36"/>
      <c r="PCQ22" s="36"/>
      <c r="PCR22" s="36"/>
      <c r="PCS22" s="36"/>
      <c r="PCT22" s="36"/>
      <c r="PCU22" s="36"/>
      <c r="PCV22" s="36"/>
      <c r="PCW22" s="36"/>
      <c r="PCX22" s="36"/>
      <c r="PCY22" s="36"/>
      <c r="PCZ22" s="36"/>
      <c r="PDA22" s="36"/>
      <c r="PDB22" s="36"/>
      <c r="PDC22" s="36"/>
      <c r="PDD22" s="36"/>
      <c r="PDE22" s="36"/>
      <c r="PDF22" s="36"/>
      <c r="PDG22" s="36"/>
      <c r="PDH22" s="36"/>
      <c r="PDI22" s="36"/>
      <c r="PDJ22" s="36"/>
      <c r="PDK22" s="36"/>
      <c r="PDL22" s="36"/>
      <c r="PDM22" s="36"/>
      <c r="PDN22" s="36"/>
      <c r="PDO22" s="36"/>
      <c r="PDP22" s="36"/>
      <c r="PDQ22" s="36"/>
      <c r="PDR22" s="36"/>
      <c r="PDS22" s="36"/>
      <c r="PDT22" s="36"/>
      <c r="PDU22" s="36"/>
      <c r="PDV22" s="36"/>
      <c r="PDW22" s="36"/>
      <c r="PDX22" s="36"/>
      <c r="PDY22" s="36"/>
      <c r="PDZ22" s="36"/>
      <c r="PEA22" s="36"/>
      <c r="PEB22" s="36"/>
      <c r="PEC22" s="36"/>
      <c r="PED22" s="36"/>
      <c r="PEE22" s="36"/>
      <c r="PEF22" s="36"/>
      <c r="PEG22" s="36"/>
      <c r="PEH22" s="36"/>
      <c r="PEI22" s="36"/>
      <c r="PEJ22" s="36"/>
      <c r="PEK22" s="36"/>
      <c r="PEL22" s="36"/>
      <c r="PEM22" s="36"/>
      <c r="PEN22" s="36"/>
      <c r="PEO22" s="36"/>
      <c r="PEP22" s="36"/>
      <c r="PEQ22" s="36"/>
      <c r="PER22" s="36"/>
      <c r="PES22" s="36"/>
      <c r="PET22" s="36"/>
      <c r="PEU22" s="36"/>
      <c r="PEV22" s="36"/>
      <c r="PEW22" s="36"/>
      <c r="PEX22" s="36"/>
      <c r="PEY22" s="36"/>
      <c r="PEZ22" s="36"/>
      <c r="PFA22" s="36"/>
      <c r="PFB22" s="36"/>
      <c r="PFC22" s="36"/>
      <c r="PFD22" s="36"/>
      <c r="PFE22" s="36"/>
      <c r="PFF22" s="36"/>
      <c r="PFG22" s="36"/>
      <c r="PFH22" s="36"/>
      <c r="PFI22" s="36"/>
      <c r="PFJ22" s="36"/>
      <c r="PFK22" s="36"/>
      <c r="PFL22" s="36"/>
      <c r="PFM22" s="36"/>
      <c r="PFN22" s="36"/>
      <c r="PFO22" s="36"/>
      <c r="PFP22" s="36"/>
      <c r="PFQ22" s="36"/>
      <c r="PFR22" s="36"/>
      <c r="PFS22" s="36"/>
      <c r="PFT22" s="36"/>
      <c r="PFU22" s="36"/>
      <c r="PFV22" s="36"/>
      <c r="PFW22" s="36"/>
      <c r="PFX22" s="36"/>
      <c r="PFY22" s="36"/>
      <c r="PFZ22" s="36"/>
      <c r="PGA22" s="36"/>
      <c r="PGB22" s="36"/>
      <c r="PGC22" s="36"/>
      <c r="PGD22" s="36"/>
      <c r="PGE22" s="36"/>
      <c r="PGF22" s="36"/>
      <c r="PGG22" s="36"/>
      <c r="PGH22" s="36"/>
      <c r="PGI22" s="36"/>
      <c r="PGJ22" s="36"/>
      <c r="PGK22" s="36"/>
      <c r="PGL22" s="36"/>
      <c r="PGM22" s="36"/>
      <c r="PGN22" s="36"/>
      <c r="PGO22" s="36"/>
      <c r="PGP22" s="36"/>
      <c r="PGQ22" s="36"/>
      <c r="PGR22" s="36"/>
      <c r="PGS22" s="36"/>
      <c r="PGT22" s="36"/>
      <c r="PGU22" s="36"/>
      <c r="PGV22" s="36"/>
      <c r="PGW22" s="36"/>
      <c r="PGX22" s="36"/>
      <c r="PGY22" s="36"/>
      <c r="PGZ22" s="36"/>
      <c r="PHA22" s="36"/>
      <c r="PHB22" s="36"/>
      <c r="PHC22" s="36"/>
      <c r="PHD22" s="36"/>
      <c r="PHE22" s="36"/>
      <c r="PHF22" s="36"/>
      <c r="PHG22" s="36"/>
      <c r="PHH22" s="36"/>
      <c r="PHI22" s="36"/>
      <c r="PHJ22" s="36"/>
      <c r="PHK22" s="36"/>
      <c r="PHL22" s="36"/>
      <c r="PHM22" s="36"/>
      <c r="PHN22" s="36"/>
      <c r="PHO22" s="36"/>
      <c r="PHP22" s="36"/>
      <c r="PHQ22" s="36"/>
      <c r="PHR22" s="36"/>
      <c r="PHS22" s="36"/>
      <c r="PHT22" s="36"/>
      <c r="PHU22" s="36"/>
      <c r="PHV22" s="36"/>
      <c r="PHW22" s="36"/>
      <c r="PHX22" s="36"/>
      <c r="PHY22" s="36"/>
      <c r="PHZ22" s="36"/>
      <c r="PIA22" s="36"/>
      <c r="PIB22" s="36"/>
      <c r="PIC22" s="36"/>
      <c r="PID22" s="36"/>
      <c r="PIE22" s="36"/>
      <c r="PIF22" s="36"/>
      <c r="PIG22" s="36"/>
      <c r="PIH22" s="36"/>
      <c r="PII22" s="36"/>
      <c r="PIJ22" s="36"/>
      <c r="PIK22" s="36"/>
      <c r="PIL22" s="36"/>
      <c r="PIM22" s="36"/>
      <c r="PIN22" s="36"/>
      <c r="PIO22" s="36"/>
      <c r="PIP22" s="36"/>
      <c r="PIQ22" s="36"/>
      <c r="PIR22" s="36"/>
      <c r="PIS22" s="36"/>
      <c r="PIT22" s="36"/>
      <c r="PIU22" s="36"/>
      <c r="PIV22" s="36"/>
      <c r="PIW22" s="36"/>
      <c r="PIX22" s="36"/>
      <c r="PIY22" s="36"/>
      <c r="PIZ22" s="36"/>
      <c r="PJA22" s="36"/>
      <c r="PJB22" s="36"/>
      <c r="PJC22" s="36"/>
      <c r="PJD22" s="36"/>
      <c r="PJE22" s="36"/>
      <c r="PJF22" s="36"/>
      <c r="PJG22" s="36"/>
      <c r="PJH22" s="36"/>
      <c r="PJI22" s="36"/>
      <c r="PJJ22" s="36"/>
      <c r="PJK22" s="36"/>
      <c r="PJL22" s="36"/>
      <c r="PJM22" s="36"/>
      <c r="PJN22" s="36"/>
      <c r="PJO22" s="36"/>
      <c r="PJP22" s="36"/>
      <c r="PJQ22" s="36"/>
      <c r="PJR22" s="36"/>
      <c r="PJS22" s="36"/>
      <c r="PJT22" s="36"/>
      <c r="PJU22" s="36"/>
      <c r="PJV22" s="36"/>
      <c r="PJW22" s="36"/>
      <c r="PJX22" s="36"/>
      <c r="PJY22" s="36"/>
      <c r="PJZ22" s="36"/>
      <c r="PKA22" s="36"/>
      <c r="PKB22" s="36"/>
      <c r="PKC22" s="36"/>
      <c r="PKD22" s="36"/>
      <c r="PKE22" s="36"/>
      <c r="PKF22" s="36"/>
      <c r="PKG22" s="36"/>
      <c r="PKH22" s="36"/>
      <c r="PKI22" s="36"/>
      <c r="PKJ22" s="36"/>
      <c r="PKK22" s="36"/>
      <c r="PKL22" s="36"/>
      <c r="PKM22" s="36"/>
      <c r="PKN22" s="36"/>
      <c r="PKO22" s="36"/>
      <c r="PKP22" s="36"/>
      <c r="PKQ22" s="36"/>
      <c r="PKR22" s="36"/>
      <c r="PKS22" s="36"/>
      <c r="PKT22" s="36"/>
      <c r="PKU22" s="36"/>
      <c r="PKV22" s="36"/>
      <c r="PKW22" s="36"/>
      <c r="PKX22" s="36"/>
      <c r="PKY22" s="36"/>
      <c r="PKZ22" s="36"/>
      <c r="PLA22" s="36"/>
      <c r="PLB22" s="36"/>
      <c r="PLC22" s="36"/>
      <c r="PLD22" s="36"/>
      <c r="PLE22" s="36"/>
      <c r="PLF22" s="36"/>
      <c r="PLG22" s="36"/>
      <c r="PLH22" s="36"/>
      <c r="PLI22" s="36"/>
      <c r="PLJ22" s="36"/>
      <c r="PLK22" s="36"/>
      <c r="PLL22" s="36"/>
      <c r="PLM22" s="36"/>
      <c r="PLN22" s="36"/>
      <c r="PLO22" s="36"/>
      <c r="PLP22" s="36"/>
      <c r="PLQ22" s="36"/>
      <c r="PLR22" s="36"/>
      <c r="PLS22" s="36"/>
      <c r="PLT22" s="36"/>
      <c r="PLU22" s="36"/>
      <c r="PLV22" s="36"/>
      <c r="PLW22" s="36"/>
      <c r="PLX22" s="36"/>
      <c r="PLY22" s="36"/>
      <c r="PLZ22" s="36"/>
      <c r="PMA22" s="36"/>
      <c r="PMB22" s="36"/>
      <c r="PMC22" s="36"/>
      <c r="PMD22" s="36"/>
      <c r="PME22" s="36"/>
      <c r="PMF22" s="36"/>
      <c r="PMG22" s="36"/>
      <c r="PMH22" s="36"/>
      <c r="PMI22" s="36"/>
      <c r="PMJ22" s="36"/>
      <c r="PMK22" s="36"/>
      <c r="PML22" s="36"/>
      <c r="PMM22" s="36"/>
      <c r="PMN22" s="36"/>
      <c r="PMO22" s="36"/>
      <c r="PMP22" s="36"/>
      <c r="PMQ22" s="36"/>
      <c r="PMR22" s="36"/>
      <c r="PMS22" s="36"/>
      <c r="PMT22" s="36"/>
      <c r="PMU22" s="36"/>
      <c r="PMV22" s="36"/>
      <c r="PMW22" s="36"/>
      <c r="PMX22" s="36"/>
      <c r="PMY22" s="36"/>
      <c r="PMZ22" s="36"/>
      <c r="PNA22" s="36"/>
      <c r="PNB22" s="36"/>
      <c r="PNC22" s="36"/>
      <c r="PND22" s="36"/>
      <c r="PNE22" s="36"/>
      <c r="PNF22" s="36"/>
      <c r="PNG22" s="36"/>
      <c r="PNH22" s="36"/>
      <c r="PNI22" s="36"/>
      <c r="PNJ22" s="36"/>
      <c r="PNK22" s="36"/>
      <c r="PNL22" s="36"/>
      <c r="PNM22" s="36"/>
      <c r="PNN22" s="36"/>
      <c r="PNO22" s="36"/>
      <c r="PNP22" s="36"/>
      <c r="PNQ22" s="36"/>
      <c r="PNR22" s="36"/>
      <c r="PNS22" s="36"/>
      <c r="PNT22" s="36"/>
      <c r="PNU22" s="36"/>
      <c r="PNV22" s="36"/>
      <c r="PNW22" s="36"/>
      <c r="PNX22" s="36"/>
      <c r="PNY22" s="36"/>
      <c r="PNZ22" s="36"/>
      <c r="POA22" s="36"/>
      <c r="POB22" s="36"/>
      <c r="POC22" s="36"/>
      <c r="POD22" s="36"/>
      <c r="POE22" s="36"/>
      <c r="POF22" s="36"/>
      <c r="POG22" s="36"/>
      <c r="POH22" s="36"/>
      <c r="POI22" s="36"/>
      <c r="POJ22" s="36"/>
      <c r="POK22" s="36"/>
      <c r="POL22" s="36"/>
      <c r="POM22" s="36"/>
      <c r="PON22" s="36"/>
      <c r="POO22" s="36"/>
      <c r="POP22" s="36"/>
      <c r="POQ22" s="36"/>
      <c r="POR22" s="36"/>
      <c r="POS22" s="36"/>
      <c r="POT22" s="36"/>
      <c r="POU22" s="36"/>
      <c r="POV22" s="36"/>
      <c r="POW22" s="36"/>
      <c r="POX22" s="36"/>
      <c r="POY22" s="36"/>
      <c r="POZ22" s="36"/>
      <c r="PPA22" s="36"/>
      <c r="PPB22" s="36"/>
      <c r="PPC22" s="36"/>
      <c r="PPD22" s="36"/>
      <c r="PPE22" s="36"/>
      <c r="PPF22" s="36"/>
      <c r="PPG22" s="36"/>
      <c r="PPH22" s="36"/>
      <c r="PPI22" s="36"/>
      <c r="PPJ22" s="36"/>
      <c r="PPK22" s="36"/>
      <c r="PPL22" s="36"/>
      <c r="PPM22" s="36"/>
      <c r="PPN22" s="36"/>
      <c r="PPO22" s="36"/>
      <c r="PPP22" s="36"/>
      <c r="PPQ22" s="36"/>
      <c r="PPR22" s="36"/>
      <c r="PPS22" s="36"/>
      <c r="PPT22" s="36"/>
      <c r="PPU22" s="36"/>
      <c r="PPV22" s="36"/>
      <c r="PPW22" s="36"/>
      <c r="PPX22" s="36"/>
      <c r="PPY22" s="36"/>
      <c r="PPZ22" s="36"/>
      <c r="PQA22" s="36"/>
      <c r="PQB22" s="36"/>
      <c r="PQC22" s="36"/>
      <c r="PQD22" s="36"/>
      <c r="PQE22" s="36"/>
      <c r="PQF22" s="36"/>
      <c r="PQG22" s="36"/>
      <c r="PQH22" s="36"/>
      <c r="PQI22" s="36"/>
      <c r="PQJ22" s="36"/>
      <c r="PQK22" s="36"/>
      <c r="PQL22" s="36"/>
      <c r="PQM22" s="36"/>
      <c r="PQN22" s="36"/>
      <c r="PQO22" s="36"/>
      <c r="PQP22" s="36"/>
      <c r="PQQ22" s="36"/>
      <c r="PQR22" s="36"/>
      <c r="PQS22" s="36"/>
      <c r="PQT22" s="36"/>
      <c r="PQU22" s="36"/>
      <c r="PQV22" s="36"/>
      <c r="PQW22" s="36"/>
      <c r="PQX22" s="36"/>
      <c r="PQY22" s="36"/>
      <c r="PQZ22" s="36"/>
      <c r="PRA22" s="36"/>
      <c r="PRB22" s="36"/>
      <c r="PRC22" s="36"/>
      <c r="PRD22" s="36"/>
      <c r="PRE22" s="36"/>
      <c r="PRF22" s="36"/>
      <c r="PRG22" s="36"/>
      <c r="PRH22" s="36"/>
      <c r="PRI22" s="36"/>
      <c r="PRJ22" s="36"/>
      <c r="PRK22" s="36"/>
      <c r="PRL22" s="36"/>
      <c r="PRM22" s="36"/>
      <c r="PRN22" s="36"/>
      <c r="PRO22" s="36"/>
      <c r="PRP22" s="36"/>
      <c r="PRQ22" s="36"/>
      <c r="PRR22" s="36"/>
      <c r="PRS22" s="36"/>
      <c r="PRT22" s="36"/>
      <c r="PRU22" s="36"/>
      <c r="PRV22" s="36"/>
      <c r="PRW22" s="36"/>
      <c r="PRX22" s="36"/>
      <c r="PRY22" s="36"/>
      <c r="PRZ22" s="36"/>
      <c r="PSA22" s="36"/>
      <c r="PSB22" s="36"/>
      <c r="PSC22" s="36"/>
      <c r="PSD22" s="36"/>
      <c r="PSE22" s="36"/>
      <c r="PSF22" s="36"/>
      <c r="PSG22" s="36"/>
      <c r="PSH22" s="36"/>
      <c r="PSI22" s="36"/>
      <c r="PSJ22" s="36"/>
      <c r="PSK22" s="36"/>
      <c r="PSL22" s="36"/>
      <c r="PSM22" s="36"/>
      <c r="PSN22" s="36"/>
      <c r="PSO22" s="36"/>
      <c r="PSP22" s="36"/>
      <c r="PSQ22" s="36"/>
      <c r="PSR22" s="36"/>
      <c r="PSS22" s="36"/>
      <c r="PST22" s="36"/>
      <c r="PSU22" s="36"/>
      <c r="PSV22" s="36"/>
      <c r="PSW22" s="36"/>
      <c r="PSX22" s="36"/>
      <c r="PSY22" s="36"/>
      <c r="PSZ22" s="36"/>
      <c r="PTA22" s="36"/>
      <c r="PTB22" s="36"/>
      <c r="PTC22" s="36"/>
      <c r="PTD22" s="36"/>
      <c r="PTE22" s="36"/>
      <c r="PTF22" s="36"/>
      <c r="PTG22" s="36"/>
      <c r="PTH22" s="36"/>
      <c r="PTI22" s="36"/>
      <c r="PTJ22" s="36"/>
      <c r="PTK22" s="36"/>
      <c r="PTL22" s="36"/>
      <c r="PTM22" s="36"/>
      <c r="PTN22" s="36"/>
      <c r="PTO22" s="36"/>
      <c r="PTP22" s="36"/>
      <c r="PTQ22" s="36"/>
      <c r="PTR22" s="36"/>
      <c r="PTS22" s="36"/>
      <c r="PTT22" s="36"/>
      <c r="PTU22" s="36"/>
      <c r="PTV22" s="36"/>
      <c r="PTW22" s="36"/>
      <c r="PTX22" s="36"/>
      <c r="PTY22" s="36"/>
      <c r="PTZ22" s="36"/>
      <c r="PUA22" s="36"/>
      <c r="PUB22" s="36"/>
      <c r="PUC22" s="36"/>
      <c r="PUD22" s="36"/>
      <c r="PUE22" s="36"/>
      <c r="PUF22" s="36"/>
      <c r="PUG22" s="36"/>
      <c r="PUH22" s="36"/>
      <c r="PUI22" s="36"/>
      <c r="PUJ22" s="36"/>
      <c r="PUK22" s="36"/>
      <c r="PUL22" s="36"/>
      <c r="PUM22" s="36"/>
      <c r="PUN22" s="36"/>
      <c r="PUO22" s="36"/>
      <c r="PUP22" s="36"/>
      <c r="PUQ22" s="36"/>
      <c r="PUR22" s="36"/>
      <c r="PUS22" s="36"/>
      <c r="PUT22" s="36"/>
      <c r="PUU22" s="36"/>
      <c r="PUV22" s="36"/>
      <c r="PUW22" s="36"/>
      <c r="PUX22" s="36"/>
      <c r="PUY22" s="36"/>
      <c r="PUZ22" s="36"/>
      <c r="PVA22" s="36"/>
      <c r="PVB22" s="36"/>
      <c r="PVC22" s="36"/>
      <c r="PVD22" s="36"/>
      <c r="PVE22" s="36"/>
      <c r="PVF22" s="36"/>
      <c r="PVG22" s="36"/>
      <c r="PVH22" s="36"/>
      <c r="PVI22" s="36"/>
      <c r="PVJ22" s="36"/>
      <c r="PVK22" s="36"/>
      <c r="PVL22" s="36"/>
      <c r="PVM22" s="36"/>
      <c r="PVN22" s="36"/>
      <c r="PVO22" s="36"/>
      <c r="PVP22" s="36"/>
      <c r="PVQ22" s="36"/>
      <c r="PVR22" s="36"/>
      <c r="PVS22" s="36"/>
      <c r="PVT22" s="36"/>
      <c r="PVU22" s="36"/>
      <c r="PVV22" s="36"/>
      <c r="PVW22" s="36"/>
      <c r="PVX22" s="36"/>
      <c r="PVY22" s="36"/>
      <c r="PVZ22" s="36"/>
      <c r="PWA22" s="36"/>
      <c r="PWB22" s="36"/>
      <c r="PWC22" s="36"/>
      <c r="PWD22" s="36"/>
      <c r="PWE22" s="36"/>
      <c r="PWF22" s="36"/>
      <c r="PWG22" s="36"/>
      <c r="PWH22" s="36"/>
      <c r="PWI22" s="36"/>
      <c r="PWJ22" s="36"/>
      <c r="PWK22" s="36"/>
      <c r="PWL22" s="36"/>
      <c r="PWM22" s="36"/>
      <c r="PWN22" s="36"/>
      <c r="PWO22" s="36"/>
      <c r="PWP22" s="36"/>
      <c r="PWQ22" s="36"/>
      <c r="PWR22" s="36"/>
      <c r="PWS22" s="36"/>
      <c r="PWT22" s="36"/>
      <c r="PWU22" s="36"/>
      <c r="PWV22" s="36"/>
      <c r="PWW22" s="36"/>
      <c r="PWX22" s="36"/>
      <c r="PWY22" s="36"/>
      <c r="PWZ22" s="36"/>
      <c r="PXA22" s="36"/>
      <c r="PXB22" s="36"/>
      <c r="PXC22" s="36"/>
      <c r="PXD22" s="36"/>
      <c r="PXE22" s="36"/>
      <c r="PXF22" s="36"/>
      <c r="PXG22" s="36"/>
      <c r="PXH22" s="36"/>
      <c r="PXI22" s="36"/>
      <c r="PXJ22" s="36"/>
      <c r="PXK22" s="36"/>
      <c r="PXL22" s="36"/>
      <c r="PXM22" s="36"/>
      <c r="PXN22" s="36"/>
      <c r="PXO22" s="36"/>
      <c r="PXP22" s="36"/>
      <c r="PXQ22" s="36"/>
      <c r="PXR22" s="36"/>
      <c r="PXS22" s="36"/>
      <c r="PXT22" s="36"/>
      <c r="PXU22" s="36"/>
      <c r="PXV22" s="36"/>
      <c r="PXW22" s="36"/>
      <c r="PXX22" s="36"/>
      <c r="PXY22" s="36"/>
      <c r="PXZ22" s="36"/>
      <c r="PYA22" s="36"/>
      <c r="PYB22" s="36"/>
      <c r="PYC22" s="36"/>
      <c r="PYD22" s="36"/>
      <c r="PYE22" s="36"/>
      <c r="PYF22" s="36"/>
      <c r="PYG22" s="36"/>
      <c r="PYH22" s="36"/>
      <c r="PYI22" s="36"/>
      <c r="PYJ22" s="36"/>
      <c r="PYK22" s="36"/>
      <c r="PYL22" s="36"/>
      <c r="PYM22" s="36"/>
      <c r="PYN22" s="36"/>
      <c r="PYO22" s="36"/>
      <c r="PYP22" s="36"/>
      <c r="PYQ22" s="36"/>
      <c r="PYR22" s="36"/>
      <c r="PYS22" s="36"/>
      <c r="PYT22" s="36"/>
      <c r="PYU22" s="36"/>
      <c r="PYV22" s="36"/>
      <c r="PYW22" s="36"/>
      <c r="PYX22" s="36"/>
      <c r="PYY22" s="36"/>
      <c r="PYZ22" s="36"/>
      <c r="PZA22" s="36"/>
      <c r="PZB22" s="36"/>
      <c r="PZC22" s="36"/>
      <c r="PZD22" s="36"/>
      <c r="PZE22" s="36"/>
      <c r="PZF22" s="36"/>
      <c r="PZG22" s="36"/>
      <c r="PZH22" s="36"/>
      <c r="PZI22" s="36"/>
      <c r="PZJ22" s="36"/>
      <c r="PZK22" s="36"/>
      <c r="PZL22" s="36"/>
      <c r="PZM22" s="36"/>
      <c r="PZN22" s="36"/>
      <c r="PZO22" s="36"/>
      <c r="PZP22" s="36"/>
      <c r="PZQ22" s="36"/>
      <c r="PZR22" s="36"/>
      <c r="PZS22" s="36"/>
      <c r="PZT22" s="36"/>
      <c r="PZU22" s="36"/>
      <c r="PZV22" s="36"/>
      <c r="PZW22" s="36"/>
      <c r="PZX22" s="36"/>
      <c r="PZY22" s="36"/>
      <c r="PZZ22" s="36"/>
      <c r="QAA22" s="36"/>
      <c r="QAB22" s="36"/>
      <c r="QAC22" s="36"/>
      <c r="QAD22" s="36"/>
      <c r="QAE22" s="36"/>
      <c r="QAF22" s="36"/>
      <c r="QAG22" s="36"/>
      <c r="QAH22" s="36"/>
      <c r="QAI22" s="36"/>
      <c r="QAJ22" s="36"/>
      <c r="QAK22" s="36"/>
      <c r="QAL22" s="36"/>
      <c r="QAM22" s="36"/>
      <c r="QAN22" s="36"/>
      <c r="QAO22" s="36"/>
      <c r="QAP22" s="36"/>
      <c r="QAQ22" s="36"/>
      <c r="QAR22" s="36"/>
      <c r="QAS22" s="36"/>
      <c r="QAT22" s="36"/>
      <c r="QAU22" s="36"/>
      <c r="QAV22" s="36"/>
      <c r="QAW22" s="36"/>
      <c r="QAX22" s="36"/>
      <c r="QAY22" s="36"/>
      <c r="QAZ22" s="36"/>
      <c r="QBA22" s="36"/>
      <c r="QBB22" s="36"/>
      <c r="QBC22" s="36"/>
      <c r="QBD22" s="36"/>
      <c r="QBE22" s="36"/>
      <c r="QBF22" s="36"/>
      <c r="QBG22" s="36"/>
      <c r="QBH22" s="36"/>
      <c r="QBI22" s="36"/>
      <c r="QBJ22" s="36"/>
      <c r="QBK22" s="36"/>
      <c r="QBL22" s="36"/>
      <c r="QBM22" s="36"/>
      <c r="QBN22" s="36"/>
      <c r="QBO22" s="36"/>
      <c r="QBP22" s="36"/>
      <c r="QBQ22" s="36"/>
      <c r="QBR22" s="36"/>
      <c r="QBS22" s="36"/>
      <c r="QBT22" s="36"/>
      <c r="QBU22" s="36"/>
      <c r="QBV22" s="36"/>
      <c r="QBW22" s="36"/>
      <c r="QBX22" s="36"/>
      <c r="QBY22" s="36"/>
      <c r="QBZ22" s="36"/>
      <c r="QCA22" s="36"/>
      <c r="QCB22" s="36"/>
      <c r="QCC22" s="36"/>
      <c r="QCD22" s="36"/>
      <c r="QCE22" s="36"/>
      <c r="QCF22" s="36"/>
      <c r="QCG22" s="36"/>
      <c r="QCH22" s="36"/>
      <c r="QCI22" s="36"/>
      <c r="QCJ22" s="36"/>
      <c r="QCK22" s="36"/>
      <c r="QCL22" s="36"/>
      <c r="QCM22" s="36"/>
      <c r="QCN22" s="36"/>
      <c r="QCO22" s="36"/>
      <c r="QCP22" s="36"/>
      <c r="QCQ22" s="36"/>
      <c r="QCR22" s="36"/>
      <c r="QCS22" s="36"/>
      <c r="QCT22" s="36"/>
      <c r="QCU22" s="36"/>
      <c r="QCV22" s="36"/>
      <c r="QCW22" s="36"/>
      <c r="QCX22" s="36"/>
      <c r="QCY22" s="36"/>
      <c r="QCZ22" s="36"/>
      <c r="QDA22" s="36"/>
      <c r="QDB22" s="36"/>
      <c r="QDC22" s="36"/>
      <c r="QDD22" s="36"/>
      <c r="QDE22" s="36"/>
      <c r="QDF22" s="36"/>
      <c r="QDG22" s="36"/>
      <c r="QDH22" s="36"/>
      <c r="QDI22" s="36"/>
      <c r="QDJ22" s="36"/>
      <c r="QDK22" s="36"/>
      <c r="QDL22" s="36"/>
      <c r="QDM22" s="36"/>
      <c r="QDN22" s="36"/>
      <c r="QDO22" s="36"/>
      <c r="QDP22" s="36"/>
      <c r="QDQ22" s="36"/>
      <c r="QDR22" s="36"/>
      <c r="QDS22" s="36"/>
      <c r="QDT22" s="36"/>
      <c r="QDU22" s="36"/>
      <c r="QDV22" s="36"/>
      <c r="QDW22" s="36"/>
      <c r="QDX22" s="36"/>
      <c r="QDY22" s="36"/>
      <c r="QDZ22" s="36"/>
      <c r="QEA22" s="36"/>
      <c r="QEB22" s="36"/>
      <c r="QEC22" s="36"/>
      <c r="QED22" s="36"/>
      <c r="QEE22" s="36"/>
      <c r="QEF22" s="36"/>
      <c r="QEG22" s="36"/>
      <c r="QEH22" s="36"/>
      <c r="QEI22" s="36"/>
      <c r="QEJ22" s="36"/>
      <c r="QEK22" s="36"/>
      <c r="QEL22" s="36"/>
      <c r="QEM22" s="36"/>
      <c r="QEN22" s="36"/>
      <c r="QEO22" s="36"/>
      <c r="QEP22" s="36"/>
      <c r="QEQ22" s="36"/>
      <c r="QER22" s="36"/>
      <c r="QES22" s="36"/>
      <c r="QET22" s="36"/>
      <c r="QEU22" s="36"/>
      <c r="QEV22" s="36"/>
      <c r="QEW22" s="36"/>
      <c r="QEX22" s="36"/>
      <c r="QEY22" s="36"/>
      <c r="QEZ22" s="36"/>
      <c r="QFA22" s="36"/>
      <c r="QFB22" s="36"/>
      <c r="QFC22" s="36"/>
      <c r="QFD22" s="36"/>
      <c r="QFE22" s="36"/>
      <c r="QFF22" s="36"/>
      <c r="QFG22" s="36"/>
      <c r="QFH22" s="36"/>
      <c r="QFI22" s="36"/>
      <c r="QFJ22" s="36"/>
      <c r="QFK22" s="36"/>
      <c r="QFL22" s="36"/>
      <c r="QFM22" s="36"/>
      <c r="QFN22" s="36"/>
      <c r="QFO22" s="36"/>
      <c r="QFP22" s="36"/>
      <c r="QFQ22" s="36"/>
      <c r="QFR22" s="36"/>
      <c r="QFS22" s="36"/>
      <c r="QFT22" s="36"/>
      <c r="QFU22" s="36"/>
      <c r="QFV22" s="36"/>
      <c r="QFW22" s="36"/>
      <c r="QFX22" s="36"/>
      <c r="QFY22" s="36"/>
      <c r="QFZ22" s="36"/>
      <c r="QGA22" s="36"/>
      <c r="QGB22" s="36"/>
      <c r="QGC22" s="36"/>
      <c r="QGD22" s="36"/>
      <c r="QGE22" s="36"/>
      <c r="QGF22" s="36"/>
      <c r="QGG22" s="36"/>
      <c r="QGH22" s="36"/>
      <c r="QGI22" s="36"/>
      <c r="QGJ22" s="36"/>
      <c r="QGK22" s="36"/>
      <c r="QGL22" s="36"/>
      <c r="QGM22" s="36"/>
      <c r="QGN22" s="36"/>
      <c r="QGO22" s="36"/>
      <c r="QGP22" s="36"/>
      <c r="QGQ22" s="36"/>
      <c r="QGR22" s="36"/>
      <c r="QGS22" s="36"/>
      <c r="QGT22" s="36"/>
      <c r="QGU22" s="36"/>
      <c r="QGV22" s="36"/>
      <c r="QGW22" s="36"/>
      <c r="QGX22" s="36"/>
      <c r="QGY22" s="36"/>
      <c r="QGZ22" s="36"/>
      <c r="QHA22" s="36"/>
      <c r="QHB22" s="36"/>
      <c r="QHC22" s="36"/>
      <c r="QHD22" s="36"/>
      <c r="QHE22" s="36"/>
      <c r="QHF22" s="36"/>
      <c r="QHG22" s="36"/>
      <c r="QHH22" s="36"/>
      <c r="QHI22" s="36"/>
      <c r="QHJ22" s="36"/>
      <c r="QHK22" s="36"/>
      <c r="QHL22" s="36"/>
      <c r="QHM22" s="36"/>
      <c r="QHN22" s="36"/>
      <c r="QHO22" s="36"/>
      <c r="QHP22" s="36"/>
      <c r="QHQ22" s="36"/>
      <c r="QHR22" s="36"/>
      <c r="QHS22" s="36"/>
      <c r="QHT22" s="36"/>
      <c r="QHU22" s="36"/>
      <c r="QHV22" s="36"/>
      <c r="QHW22" s="36"/>
      <c r="QHX22" s="36"/>
      <c r="QHY22" s="36"/>
      <c r="QHZ22" s="36"/>
      <c r="QIA22" s="36"/>
      <c r="QIB22" s="36"/>
      <c r="QIC22" s="36"/>
      <c r="QID22" s="36"/>
      <c r="QIE22" s="36"/>
      <c r="QIF22" s="36"/>
      <c r="QIG22" s="36"/>
      <c r="QIH22" s="36"/>
      <c r="QII22" s="36"/>
      <c r="QIJ22" s="36"/>
      <c r="QIK22" s="36"/>
      <c r="QIL22" s="36"/>
      <c r="QIM22" s="36"/>
      <c r="QIN22" s="36"/>
      <c r="QIO22" s="36"/>
      <c r="QIP22" s="36"/>
      <c r="QIQ22" s="36"/>
      <c r="QIR22" s="36"/>
      <c r="QIS22" s="36"/>
      <c r="QIT22" s="36"/>
      <c r="QIU22" s="36"/>
      <c r="QIV22" s="36"/>
      <c r="QIW22" s="36"/>
      <c r="QIX22" s="36"/>
      <c r="QIY22" s="36"/>
      <c r="QIZ22" s="36"/>
      <c r="QJA22" s="36"/>
      <c r="QJB22" s="36"/>
      <c r="QJC22" s="36"/>
      <c r="QJD22" s="36"/>
      <c r="QJE22" s="36"/>
      <c r="QJF22" s="36"/>
      <c r="QJG22" s="36"/>
      <c r="QJH22" s="36"/>
      <c r="QJI22" s="36"/>
      <c r="QJJ22" s="36"/>
      <c r="QJK22" s="36"/>
      <c r="QJL22" s="36"/>
      <c r="QJM22" s="36"/>
      <c r="QJN22" s="36"/>
      <c r="QJO22" s="36"/>
      <c r="QJP22" s="36"/>
      <c r="QJQ22" s="36"/>
      <c r="QJR22" s="36"/>
      <c r="QJS22" s="36"/>
      <c r="QJT22" s="36"/>
      <c r="QJU22" s="36"/>
      <c r="QJV22" s="36"/>
      <c r="QJW22" s="36"/>
      <c r="QJX22" s="36"/>
      <c r="QJY22" s="36"/>
      <c r="QJZ22" s="36"/>
      <c r="QKA22" s="36"/>
      <c r="QKB22" s="36"/>
      <c r="QKC22" s="36"/>
      <c r="QKD22" s="36"/>
      <c r="QKE22" s="36"/>
      <c r="QKF22" s="36"/>
      <c r="QKG22" s="36"/>
      <c r="QKH22" s="36"/>
      <c r="QKI22" s="36"/>
      <c r="QKJ22" s="36"/>
      <c r="QKK22" s="36"/>
      <c r="QKL22" s="36"/>
      <c r="QKM22" s="36"/>
      <c r="QKN22" s="36"/>
      <c r="QKO22" s="36"/>
      <c r="QKP22" s="36"/>
      <c r="QKQ22" s="36"/>
      <c r="QKR22" s="36"/>
      <c r="QKS22" s="36"/>
      <c r="QKT22" s="36"/>
      <c r="QKU22" s="36"/>
      <c r="QKV22" s="36"/>
      <c r="QKW22" s="36"/>
      <c r="QKX22" s="36"/>
      <c r="QKY22" s="36"/>
      <c r="QKZ22" s="36"/>
      <c r="QLA22" s="36"/>
      <c r="QLB22" s="36"/>
      <c r="QLC22" s="36"/>
      <c r="QLD22" s="36"/>
      <c r="QLE22" s="36"/>
      <c r="QLF22" s="36"/>
      <c r="QLG22" s="36"/>
      <c r="QLH22" s="36"/>
      <c r="QLI22" s="36"/>
      <c r="QLJ22" s="36"/>
      <c r="QLK22" s="36"/>
      <c r="QLL22" s="36"/>
      <c r="QLM22" s="36"/>
      <c r="QLN22" s="36"/>
      <c r="QLO22" s="36"/>
      <c r="QLP22" s="36"/>
      <c r="QLQ22" s="36"/>
      <c r="QLR22" s="36"/>
      <c r="QLS22" s="36"/>
      <c r="QLT22" s="36"/>
      <c r="QLU22" s="36"/>
      <c r="QLV22" s="36"/>
      <c r="QLW22" s="36"/>
      <c r="QLX22" s="36"/>
      <c r="QLY22" s="36"/>
      <c r="QLZ22" s="36"/>
      <c r="QMA22" s="36"/>
      <c r="QMB22" s="36"/>
      <c r="QMC22" s="36"/>
      <c r="QMD22" s="36"/>
      <c r="QME22" s="36"/>
      <c r="QMF22" s="36"/>
      <c r="QMG22" s="36"/>
      <c r="QMH22" s="36"/>
      <c r="QMI22" s="36"/>
      <c r="QMJ22" s="36"/>
      <c r="QMK22" s="36"/>
      <c r="QML22" s="36"/>
      <c r="QMM22" s="36"/>
      <c r="QMN22" s="36"/>
      <c r="QMO22" s="36"/>
      <c r="QMP22" s="36"/>
      <c r="QMQ22" s="36"/>
      <c r="QMR22" s="36"/>
      <c r="QMS22" s="36"/>
      <c r="QMT22" s="36"/>
      <c r="QMU22" s="36"/>
      <c r="QMV22" s="36"/>
      <c r="QMW22" s="36"/>
      <c r="QMX22" s="36"/>
      <c r="QMY22" s="36"/>
      <c r="QMZ22" s="36"/>
      <c r="QNA22" s="36"/>
      <c r="QNB22" s="36"/>
      <c r="QNC22" s="36"/>
      <c r="QND22" s="36"/>
      <c r="QNE22" s="36"/>
      <c r="QNF22" s="36"/>
      <c r="QNG22" s="36"/>
      <c r="QNH22" s="36"/>
      <c r="QNI22" s="36"/>
      <c r="QNJ22" s="36"/>
      <c r="QNK22" s="36"/>
      <c r="QNL22" s="36"/>
      <c r="QNM22" s="36"/>
      <c r="QNN22" s="36"/>
      <c r="QNO22" s="36"/>
      <c r="QNP22" s="36"/>
      <c r="QNQ22" s="36"/>
      <c r="QNR22" s="36"/>
      <c r="QNS22" s="36"/>
      <c r="QNT22" s="36"/>
      <c r="QNU22" s="36"/>
      <c r="QNV22" s="36"/>
      <c r="QNW22" s="36"/>
      <c r="QNX22" s="36"/>
      <c r="QNY22" s="36"/>
      <c r="QNZ22" s="36"/>
      <c r="QOA22" s="36"/>
      <c r="QOB22" s="36"/>
      <c r="QOC22" s="36"/>
      <c r="QOD22" s="36"/>
      <c r="QOE22" s="36"/>
      <c r="QOF22" s="36"/>
      <c r="QOG22" s="36"/>
      <c r="QOH22" s="36"/>
      <c r="QOI22" s="36"/>
      <c r="QOJ22" s="36"/>
      <c r="QOK22" s="36"/>
      <c r="QOL22" s="36"/>
      <c r="QOM22" s="36"/>
      <c r="QON22" s="36"/>
      <c r="QOO22" s="36"/>
      <c r="QOP22" s="36"/>
      <c r="QOQ22" s="36"/>
      <c r="QOR22" s="36"/>
      <c r="QOS22" s="36"/>
      <c r="QOT22" s="36"/>
      <c r="QOU22" s="36"/>
      <c r="QOV22" s="36"/>
      <c r="QOW22" s="36"/>
      <c r="QOX22" s="36"/>
      <c r="QOY22" s="36"/>
      <c r="QOZ22" s="36"/>
      <c r="QPA22" s="36"/>
      <c r="QPB22" s="36"/>
      <c r="QPC22" s="36"/>
      <c r="QPD22" s="36"/>
      <c r="QPE22" s="36"/>
      <c r="QPF22" s="36"/>
      <c r="QPG22" s="36"/>
      <c r="QPH22" s="36"/>
      <c r="QPI22" s="36"/>
      <c r="QPJ22" s="36"/>
      <c r="QPK22" s="36"/>
      <c r="QPL22" s="36"/>
      <c r="QPM22" s="36"/>
      <c r="QPN22" s="36"/>
      <c r="QPO22" s="36"/>
      <c r="QPP22" s="36"/>
      <c r="QPQ22" s="36"/>
      <c r="QPR22" s="36"/>
      <c r="QPS22" s="36"/>
      <c r="QPT22" s="36"/>
      <c r="QPU22" s="36"/>
      <c r="QPV22" s="36"/>
      <c r="QPW22" s="36"/>
      <c r="QPX22" s="36"/>
      <c r="QPY22" s="36"/>
      <c r="QPZ22" s="36"/>
      <c r="QQA22" s="36"/>
      <c r="QQB22" s="36"/>
      <c r="QQC22" s="36"/>
      <c r="QQD22" s="36"/>
      <c r="QQE22" s="36"/>
      <c r="QQF22" s="36"/>
      <c r="QQG22" s="36"/>
      <c r="QQH22" s="36"/>
      <c r="QQI22" s="36"/>
      <c r="QQJ22" s="36"/>
      <c r="QQK22" s="36"/>
      <c r="QQL22" s="36"/>
      <c r="QQM22" s="36"/>
      <c r="QQN22" s="36"/>
      <c r="QQO22" s="36"/>
      <c r="QQP22" s="36"/>
      <c r="QQQ22" s="36"/>
      <c r="QQR22" s="36"/>
      <c r="QQS22" s="36"/>
      <c r="QQT22" s="36"/>
      <c r="QQU22" s="36"/>
      <c r="QQV22" s="36"/>
      <c r="QQW22" s="36"/>
      <c r="QQX22" s="36"/>
      <c r="QQY22" s="36"/>
      <c r="QQZ22" s="36"/>
      <c r="QRA22" s="36"/>
      <c r="QRB22" s="36"/>
      <c r="QRC22" s="36"/>
      <c r="QRD22" s="36"/>
      <c r="QRE22" s="36"/>
      <c r="QRF22" s="36"/>
      <c r="QRG22" s="36"/>
      <c r="QRH22" s="36"/>
      <c r="QRI22" s="36"/>
      <c r="QRJ22" s="36"/>
      <c r="QRK22" s="36"/>
      <c r="QRL22" s="36"/>
      <c r="QRM22" s="36"/>
      <c r="QRN22" s="36"/>
      <c r="QRO22" s="36"/>
      <c r="QRP22" s="36"/>
      <c r="QRQ22" s="36"/>
      <c r="QRR22" s="36"/>
      <c r="QRS22" s="36"/>
      <c r="QRT22" s="36"/>
      <c r="QRU22" s="36"/>
      <c r="QRV22" s="36"/>
      <c r="QRW22" s="36"/>
      <c r="QRX22" s="36"/>
      <c r="QRY22" s="36"/>
      <c r="QRZ22" s="36"/>
      <c r="QSA22" s="36"/>
      <c r="QSB22" s="36"/>
      <c r="QSC22" s="36"/>
      <c r="QSD22" s="36"/>
      <c r="QSE22" s="36"/>
      <c r="QSF22" s="36"/>
      <c r="QSG22" s="36"/>
      <c r="QSH22" s="36"/>
      <c r="QSI22" s="36"/>
      <c r="QSJ22" s="36"/>
      <c r="QSK22" s="36"/>
      <c r="QSL22" s="36"/>
      <c r="QSM22" s="36"/>
      <c r="QSN22" s="36"/>
      <c r="QSO22" s="36"/>
      <c r="QSP22" s="36"/>
      <c r="QSQ22" s="36"/>
      <c r="QSR22" s="36"/>
      <c r="QSS22" s="36"/>
      <c r="QST22" s="36"/>
      <c r="QSU22" s="36"/>
      <c r="QSV22" s="36"/>
      <c r="QSW22" s="36"/>
      <c r="QSX22" s="36"/>
      <c r="QSY22" s="36"/>
      <c r="QSZ22" s="36"/>
      <c r="QTA22" s="36"/>
      <c r="QTB22" s="36"/>
      <c r="QTC22" s="36"/>
      <c r="QTD22" s="36"/>
      <c r="QTE22" s="36"/>
      <c r="QTF22" s="36"/>
      <c r="QTG22" s="36"/>
      <c r="QTH22" s="36"/>
      <c r="QTI22" s="36"/>
      <c r="QTJ22" s="36"/>
      <c r="QTK22" s="36"/>
      <c r="QTL22" s="36"/>
      <c r="QTM22" s="36"/>
      <c r="QTN22" s="36"/>
      <c r="QTO22" s="36"/>
      <c r="QTP22" s="36"/>
      <c r="QTQ22" s="36"/>
      <c r="QTR22" s="36"/>
      <c r="QTS22" s="36"/>
      <c r="QTT22" s="36"/>
      <c r="QTU22" s="36"/>
      <c r="QTV22" s="36"/>
      <c r="QTW22" s="36"/>
      <c r="QTX22" s="36"/>
      <c r="QTY22" s="36"/>
      <c r="QTZ22" s="36"/>
      <c r="QUA22" s="36"/>
      <c r="QUB22" s="36"/>
      <c r="QUC22" s="36"/>
      <c r="QUD22" s="36"/>
      <c r="QUE22" s="36"/>
      <c r="QUF22" s="36"/>
      <c r="QUG22" s="36"/>
      <c r="QUH22" s="36"/>
      <c r="QUI22" s="36"/>
      <c r="QUJ22" s="36"/>
      <c r="QUK22" s="36"/>
      <c r="QUL22" s="36"/>
      <c r="QUM22" s="36"/>
      <c r="QUN22" s="36"/>
      <c r="QUO22" s="36"/>
      <c r="QUP22" s="36"/>
      <c r="QUQ22" s="36"/>
      <c r="QUR22" s="36"/>
      <c r="QUS22" s="36"/>
      <c r="QUT22" s="36"/>
      <c r="QUU22" s="36"/>
      <c r="QUV22" s="36"/>
      <c r="QUW22" s="36"/>
      <c r="QUX22" s="36"/>
      <c r="QUY22" s="36"/>
      <c r="QUZ22" s="36"/>
      <c r="QVA22" s="36"/>
      <c r="QVB22" s="36"/>
      <c r="QVC22" s="36"/>
      <c r="QVD22" s="36"/>
      <c r="QVE22" s="36"/>
      <c r="QVF22" s="36"/>
      <c r="QVG22" s="36"/>
      <c r="QVH22" s="36"/>
      <c r="QVI22" s="36"/>
      <c r="QVJ22" s="36"/>
      <c r="QVK22" s="36"/>
      <c r="QVL22" s="36"/>
      <c r="QVM22" s="36"/>
      <c r="QVN22" s="36"/>
      <c r="QVO22" s="36"/>
      <c r="QVP22" s="36"/>
      <c r="QVQ22" s="36"/>
      <c r="QVR22" s="36"/>
      <c r="QVS22" s="36"/>
      <c r="QVT22" s="36"/>
      <c r="QVU22" s="36"/>
      <c r="QVV22" s="36"/>
      <c r="QVW22" s="36"/>
      <c r="QVX22" s="36"/>
      <c r="QVY22" s="36"/>
      <c r="QVZ22" s="36"/>
      <c r="QWA22" s="36"/>
      <c r="QWB22" s="36"/>
      <c r="QWC22" s="36"/>
      <c r="QWD22" s="36"/>
      <c r="QWE22" s="36"/>
      <c r="QWF22" s="36"/>
      <c r="QWG22" s="36"/>
      <c r="QWH22" s="36"/>
      <c r="QWI22" s="36"/>
      <c r="QWJ22" s="36"/>
      <c r="QWK22" s="36"/>
      <c r="QWL22" s="36"/>
      <c r="QWM22" s="36"/>
      <c r="QWN22" s="36"/>
      <c r="QWO22" s="36"/>
      <c r="QWP22" s="36"/>
      <c r="QWQ22" s="36"/>
      <c r="QWR22" s="36"/>
      <c r="QWS22" s="36"/>
      <c r="QWT22" s="36"/>
      <c r="QWU22" s="36"/>
      <c r="QWV22" s="36"/>
      <c r="QWW22" s="36"/>
      <c r="QWX22" s="36"/>
      <c r="QWY22" s="36"/>
      <c r="QWZ22" s="36"/>
      <c r="QXA22" s="36"/>
      <c r="QXB22" s="36"/>
      <c r="QXC22" s="36"/>
      <c r="QXD22" s="36"/>
      <c r="QXE22" s="36"/>
      <c r="QXF22" s="36"/>
      <c r="QXG22" s="36"/>
      <c r="QXH22" s="36"/>
      <c r="QXI22" s="36"/>
      <c r="QXJ22" s="36"/>
      <c r="QXK22" s="36"/>
      <c r="QXL22" s="36"/>
      <c r="QXM22" s="36"/>
      <c r="QXN22" s="36"/>
      <c r="QXO22" s="36"/>
      <c r="QXP22" s="36"/>
      <c r="QXQ22" s="36"/>
      <c r="QXR22" s="36"/>
      <c r="QXS22" s="36"/>
      <c r="QXT22" s="36"/>
      <c r="QXU22" s="36"/>
      <c r="QXV22" s="36"/>
      <c r="QXW22" s="36"/>
      <c r="QXX22" s="36"/>
      <c r="QXY22" s="36"/>
      <c r="QXZ22" s="36"/>
      <c r="QYA22" s="36"/>
      <c r="QYB22" s="36"/>
      <c r="QYC22" s="36"/>
      <c r="QYD22" s="36"/>
      <c r="QYE22" s="36"/>
      <c r="QYF22" s="36"/>
      <c r="QYG22" s="36"/>
      <c r="QYH22" s="36"/>
      <c r="QYI22" s="36"/>
      <c r="QYJ22" s="36"/>
      <c r="QYK22" s="36"/>
      <c r="QYL22" s="36"/>
      <c r="QYM22" s="36"/>
      <c r="QYN22" s="36"/>
      <c r="QYO22" s="36"/>
      <c r="QYP22" s="36"/>
      <c r="QYQ22" s="36"/>
      <c r="QYR22" s="36"/>
      <c r="QYS22" s="36"/>
      <c r="QYT22" s="36"/>
      <c r="QYU22" s="36"/>
      <c r="QYV22" s="36"/>
      <c r="QYW22" s="36"/>
      <c r="QYX22" s="36"/>
      <c r="QYY22" s="36"/>
      <c r="QYZ22" s="36"/>
      <c r="QZA22" s="36"/>
      <c r="QZB22" s="36"/>
      <c r="QZC22" s="36"/>
      <c r="QZD22" s="36"/>
      <c r="QZE22" s="36"/>
      <c r="QZF22" s="36"/>
      <c r="QZG22" s="36"/>
      <c r="QZH22" s="36"/>
      <c r="QZI22" s="36"/>
      <c r="QZJ22" s="36"/>
      <c r="QZK22" s="36"/>
      <c r="QZL22" s="36"/>
      <c r="QZM22" s="36"/>
      <c r="QZN22" s="36"/>
      <c r="QZO22" s="36"/>
      <c r="QZP22" s="36"/>
      <c r="QZQ22" s="36"/>
      <c r="QZR22" s="36"/>
      <c r="QZS22" s="36"/>
      <c r="QZT22" s="36"/>
      <c r="QZU22" s="36"/>
      <c r="QZV22" s="36"/>
      <c r="QZW22" s="36"/>
      <c r="QZX22" s="36"/>
      <c r="QZY22" s="36"/>
      <c r="QZZ22" s="36"/>
      <c r="RAA22" s="36"/>
      <c r="RAB22" s="36"/>
      <c r="RAC22" s="36"/>
      <c r="RAD22" s="36"/>
      <c r="RAE22" s="36"/>
      <c r="RAF22" s="36"/>
      <c r="RAG22" s="36"/>
      <c r="RAH22" s="36"/>
      <c r="RAI22" s="36"/>
      <c r="RAJ22" s="36"/>
      <c r="RAK22" s="36"/>
      <c r="RAL22" s="36"/>
      <c r="RAM22" s="36"/>
      <c r="RAN22" s="36"/>
      <c r="RAO22" s="36"/>
      <c r="RAP22" s="36"/>
      <c r="RAQ22" s="36"/>
      <c r="RAR22" s="36"/>
      <c r="RAS22" s="36"/>
      <c r="RAT22" s="36"/>
      <c r="RAU22" s="36"/>
      <c r="RAV22" s="36"/>
      <c r="RAW22" s="36"/>
      <c r="RAX22" s="36"/>
      <c r="RAY22" s="36"/>
      <c r="RAZ22" s="36"/>
      <c r="RBA22" s="36"/>
      <c r="RBB22" s="36"/>
      <c r="RBC22" s="36"/>
      <c r="RBD22" s="36"/>
      <c r="RBE22" s="36"/>
      <c r="RBF22" s="36"/>
      <c r="RBG22" s="36"/>
      <c r="RBH22" s="36"/>
      <c r="RBI22" s="36"/>
      <c r="RBJ22" s="36"/>
      <c r="RBK22" s="36"/>
      <c r="RBL22" s="36"/>
      <c r="RBM22" s="36"/>
      <c r="RBN22" s="36"/>
      <c r="RBO22" s="36"/>
      <c r="RBP22" s="36"/>
      <c r="RBQ22" s="36"/>
      <c r="RBR22" s="36"/>
      <c r="RBS22" s="36"/>
      <c r="RBT22" s="36"/>
      <c r="RBU22" s="36"/>
      <c r="RBV22" s="36"/>
      <c r="RBW22" s="36"/>
      <c r="RBX22" s="36"/>
      <c r="RBY22" s="36"/>
      <c r="RBZ22" s="36"/>
      <c r="RCA22" s="36"/>
      <c r="RCB22" s="36"/>
      <c r="RCC22" s="36"/>
      <c r="RCD22" s="36"/>
      <c r="RCE22" s="36"/>
      <c r="RCF22" s="36"/>
      <c r="RCG22" s="36"/>
      <c r="RCH22" s="36"/>
      <c r="RCI22" s="36"/>
      <c r="RCJ22" s="36"/>
      <c r="RCK22" s="36"/>
      <c r="RCL22" s="36"/>
      <c r="RCM22" s="36"/>
      <c r="RCN22" s="36"/>
      <c r="RCO22" s="36"/>
      <c r="RCP22" s="36"/>
      <c r="RCQ22" s="36"/>
      <c r="RCR22" s="36"/>
      <c r="RCS22" s="36"/>
      <c r="RCT22" s="36"/>
      <c r="RCU22" s="36"/>
      <c r="RCV22" s="36"/>
      <c r="RCW22" s="36"/>
      <c r="RCX22" s="36"/>
      <c r="RCY22" s="36"/>
      <c r="RCZ22" s="36"/>
      <c r="RDA22" s="36"/>
      <c r="RDB22" s="36"/>
      <c r="RDC22" s="36"/>
      <c r="RDD22" s="36"/>
      <c r="RDE22" s="36"/>
      <c r="RDF22" s="36"/>
      <c r="RDG22" s="36"/>
      <c r="RDH22" s="36"/>
      <c r="RDI22" s="36"/>
      <c r="RDJ22" s="36"/>
      <c r="RDK22" s="36"/>
      <c r="RDL22" s="36"/>
      <c r="RDM22" s="36"/>
      <c r="RDN22" s="36"/>
      <c r="RDO22" s="36"/>
      <c r="RDP22" s="36"/>
      <c r="RDQ22" s="36"/>
      <c r="RDR22" s="36"/>
      <c r="RDS22" s="36"/>
      <c r="RDT22" s="36"/>
      <c r="RDU22" s="36"/>
      <c r="RDV22" s="36"/>
      <c r="RDW22" s="36"/>
      <c r="RDX22" s="36"/>
      <c r="RDY22" s="36"/>
      <c r="RDZ22" s="36"/>
      <c r="REA22" s="36"/>
      <c r="REB22" s="36"/>
      <c r="REC22" s="36"/>
      <c r="RED22" s="36"/>
      <c r="REE22" s="36"/>
      <c r="REF22" s="36"/>
      <c r="REG22" s="36"/>
      <c r="REH22" s="36"/>
      <c r="REI22" s="36"/>
      <c r="REJ22" s="36"/>
      <c r="REK22" s="36"/>
      <c r="REL22" s="36"/>
      <c r="REM22" s="36"/>
      <c r="REN22" s="36"/>
      <c r="REO22" s="36"/>
      <c r="REP22" s="36"/>
      <c r="REQ22" s="36"/>
      <c r="RER22" s="36"/>
      <c r="RES22" s="36"/>
      <c r="RET22" s="36"/>
      <c r="REU22" s="36"/>
      <c r="REV22" s="36"/>
      <c r="REW22" s="36"/>
      <c r="REX22" s="36"/>
      <c r="REY22" s="36"/>
      <c r="REZ22" s="36"/>
      <c r="RFA22" s="36"/>
      <c r="RFB22" s="36"/>
      <c r="RFC22" s="36"/>
      <c r="RFD22" s="36"/>
      <c r="RFE22" s="36"/>
      <c r="RFF22" s="36"/>
      <c r="RFG22" s="36"/>
      <c r="RFH22" s="36"/>
      <c r="RFI22" s="36"/>
      <c r="RFJ22" s="36"/>
      <c r="RFK22" s="36"/>
      <c r="RFL22" s="36"/>
      <c r="RFM22" s="36"/>
      <c r="RFN22" s="36"/>
      <c r="RFO22" s="36"/>
      <c r="RFP22" s="36"/>
      <c r="RFQ22" s="36"/>
      <c r="RFR22" s="36"/>
      <c r="RFS22" s="36"/>
      <c r="RFT22" s="36"/>
      <c r="RFU22" s="36"/>
      <c r="RFV22" s="36"/>
      <c r="RFW22" s="36"/>
      <c r="RFX22" s="36"/>
      <c r="RFY22" s="36"/>
      <c r="RFZ22" s="36"/>
      <c r="RGA22" s="36"/>
      <c r="RGB22" s="36"/>
      <c r="RGC22" s="36"/>
      <c r="RGD22" s="36"/>
      <c r="RGE22" s="36"/>
      <c r="RGF22" s="36"/>
      <c r="RGG22" s="36"/>
      <c r="RGH22" s="36"/>
      <c r="RGI22" s="36"/>
      <c r="RGJ22" s="36"/>
      <c r="RGK22" s="36"/>
      <c r="RGL22" s="36"/>
      <c r="RGM22" s="36"/>
      <c r="RGN22" s="36"/>
      <c r="RGO22" s="36"/>
      <c r="RGP22" s="36"/>
      <c r="RGQ22" s="36"/>
      <c r="RGR22" s="36"/>
      <c r="RGS22" s="36"/>
      <c r="RGT22" s="36"/>
      <c r="RGU22" s="36"/>
      <c r="RGV22" s="36"/>
      <c r="RGW22" s="36"/>
      <c r="RGX22" s="36"/>
      <c r="RGY22" s="36"/>
      <c r="RGZ22" s="36"/>
      <c r="RHA22" s="36"/>
      <c r="RHB22" s="36"/>
      <c r="RHC22" s="36"/>
      <c r="RHD22" s="36"/>
      <c r="RHE22" s="36"/>
      <c r="RHF22" s="36"/>
      <c r="RHG22" s="36"/>
      <c r="RHH22" s="36"/>
      <c r="RHI22" s="36"/>
      <c r="RHJ22" s="36"/>
      <c r="RHK22" s="36"/>
      <c r="RHL22" s="36"/>
      <c r="RHM22" s="36"/>
      <c r="RHN22" s="36"/>
      <c r="RHO22" s="36"/>
      <c r="RHP22" s="36"/>
      <c r="RHQ22" s="36"/>
      <c r="RHR22" s="36"/>
      <c r="RHS22" s="36"/>
      <c r="RHT22" s="36"/>
      <c r="RHU22" s="36"/>
      <c r="RHV22" s="36"/>
      <c r="RHW22" s="36"/>
      <c r="RHX22" s="36"/>
      <c r="RHY22" s="36"/>
      <c r="RHZ22" s="36"/>
      <c r="RIA22" s="36"/>
      <c r="RIB22" s="36"/>
      <c r="RIC22" s="36"/>
      <c r="RID22" s="36"/>
      <c r="RIE22" s="36"/>
      <c r="RIF22" s="36"/>
      <c r="RIG22" s="36"/>
      <c r="RIH22" s="36"/>
      <c r="RII22" s="36"/>
      <c r="RIJ22" s="36"/>
      <c r="RIK22" s="36"/>
      <c r="RIL22" s="36"/>
      <c r="RIM22" s="36"/>
      <c r="RIN22" s="36"/>
      <c r="RIO22" s="36"/>
      <c r="RIP22" s="36"/>
      <c r="RIQ22" s="36"/>
      <c r="RIR22" s="36"/>
      <c r="RIS22" s="36"/>
      <c r="RIT22" s="36"/>
      <c r="RIU22" s="36"/>
      <c r="RIV22" s="36"/>
      <c r="RIW22" s="36"/>
      <c r="RIX22" s="36"/>
      <c r="RIY22" s="36"/>
      <c r="RIZ22" s="36"/>
      <c r="RJA22" s="36"/>
      <c r="RJB22" s="36"/>
      <c r="RJC22" s="36"/>
      <c r="RJD22" s="36"/>
      <c r="RJE22" s="36"/>
      <c r="RJF22" s="36"/>
      <c r="RJG22" s="36"/>
      <c r="RJH22" s="36"/>
      <c r="RJI22" s="36"/>
      <c r="RJJ22" s="36"/>
      <c r="RJK22" s="36"/>
      <c r="RJL22" s="36"/>
      <c r="RJM22" s="36"/>
      <c r="RJN22" s="36"/>
      <c r="RJO22" s="36"/>
      <c r="RJP22" s="36"/>
      <c r="RJQ22" s="36"/>
      <c r="RJR22" s="36"/>
      <c r="RJS22" s="36"/>
      <c r="RJT22" s="36"/>
      <c r="RJU22" s="36"/>
      <c r="RJV22" s="36"/>
      <c r="RJW22" s="36"/>
      <c r="RJX22" s="36"/>
      <c r="RJY22" s="36"/>
      <c r="RJZ22" s="36"/>
      <c r="RKA22" s="36"/>
      <c r="RKB22" s="36"/>
      <c r="RKC22" s="36"/>
      <c r="RKD22" s="36"/>
      <c r="RKE22" s="36"/>
      <c r="RKF22" s="36"/>
      <c r="RKG22" s="36"/>
      <c r="RKH22" s="36"/>
      <c r="RKI22" s="36"/>
      <c r="RKJ22" s="36"/>
      <c r="RKK22" s="36"/>
      <c r="RKL22" s="36"/>
      <c r="RKM22" s="36"/>
      <c r="RKN22" s="36"/>
      <c r="RKO22" s="36"/>
      <c r="RKP22" s="36"/>
      <c r="RKQ22" s="36"/>
      <c r="RKR22" s="36"/>
      <c r="RKS22" s="36"/>
      <c r="RKT22" s="36"/>
      <c r="RKU22" s="36"/>
      <c r="RKV22" s="36"/>
      <c r="RKW22" s="36"/>
      <c r="RKX22" s="36"/>
      <c r="RKY22" s="36"/>
      <c r="RKZ22" s="36"/>
      <c r="RLA22" s="36"/>
      <c r="RLB22" s="36"/>
      <c r="RLC22" s="36"/>
      <c r="RLD22" s="36"/>
      <c r="RLE22" s="36"/>
      <c r="RLF22" s="36"/>
      <c r="RLG22" s="36"/>
      <c r="RLH22" s="36"/>
      <c r="RLI22" s="36"/>
      <c r="RLJ22" s="36"/>
      <c r="RLK22" s="36"/>
      <c r="RLL22" s="36"/>
      <c r="RLM22" s="36"/>
      <c r="RLN22" s="36"/>
      <c r="RLO22" s="36"/>
      <c r="RLP22" s="36"/>
      <c r="RLQ22" s="36"/>
      <c r="RLR22" s="36"/>
      <c r="RLS22" s="36"/>
      <c r="RLT22" s="36"/>
      <c r="RLU22" s="36"/>
      <c r="RLV22" s="36"/>
      <c r="RLW22" s="36"/>
      <c r="RLX22" s="36"/>
      <c r="RLY22" s="36"/>
      <c r="RLZ22" s="36"/>
      <c r="RMA22" s="36"/>
      <c r="RMB22" s="36"/>
      <c r="RMC22" s="36"/>
      <c r="RMD22" s="36"/>
      <c r="RME22" s="36"/>
      <c r="RMF22" s="36"/>
      <c r="RMG22" s="36"/>
      <c r="RMH22" s="36"/>
      <c r="RMI22" s="36"/>
      <c r="RMJ22" s="36"/>
      <c r="RMK22" s="36"/>
      <c r="RML22" s="36"/>
      <c r="RMM22" s="36"/>
      <c r="RMN22" s="36"/>
      <c r="RMO22" s="36"/>
      <c r="RMP22" s="36"/>
      <c r="RMQ22" s="36"/>
      <c r="RMR22" s="36"/>
      <c r="RMS22" s="36"/>
      <c r="RMT22" s="36"/>
      <c r="RMU22" s="36"/>
      <c r="RMV22" s="36"/>
      <c r="RMW22" s="36"/>
      <c r="RMX22" s="36"/>
      <c r="RMY22" s="36"/>
      <c r="RMZ22" s="36"/>
      <c r="RNA22" s="36"/>
      <c r="RNB22" s="36"/>
      <c r="RNC22" s="36"/>
      <c r="RND22" s="36"/>
      <c r="RNE22" s="36"/>
      <c r="RNF22" s="36"/>
      <c r="RNG22" s="36"/>
      <c r="RNH22" s="36"/>
      <c r="RNI22" s="36"/>
      <c r="RNJ22" s="36"/>
      <c r="RNK22" s="36"/>
      <c r="RNL22" s="36"/>
      <c r="RNM22" s="36"/>
      <c r="RNN22" s="36"/>
      <c r="RNO22" s="36"/>
      <c r="RNP22" s="36"/>
      <c r="RNQ22" s="36"/>
      <c r="RNR22" s="36"/>
      <c r="RNS22" s="36"/>
      <c r="RNT22" s="36"/>
      <c r="RNU22" s="36"/>
      <c r="RNV22" s="36"/>
      <c r="RNW22" s="36"/>
      <c r="RNX22" s="36"/>
      <c r="RNY22" s="36"/>
      <c r="RNZ22" s="36"/>
      <c r="ROA22" s="36"/>
      <c r="ROB22" s="36"/>
      <c r="ROC22" s="36"/>
      <c r="ROD22" s="36"/>
      <c r="ROE22" s="36"/>
      <c r="ROF22" s="36"/>
      <c r="ROG22" s="36"/>
      <c r="ROH22" s="36"/>
      <c r="ROI22" s="36"/>
      <c r="ROJ22" s="36"/>
      <c r="ROK22" s="36"/>
      <c r="ROL22" s="36"/>
      <c r="ROM22" s="36"/>
      <c r="RON22" s="36"/>
      <c r="ROO22" s="36"/>
      <c r="ROP22" s="36"/>
      <c r="ROQ22" s="36"/>
      <c r="ROR22" s="36"/>
      <c r="ROS22" s="36"/>
      <c r="ROT22" s="36"/>
      <c r="ROU22" s="36"/>
      <c r="ROV22" s="36"/>
      <c r="ROW22" s="36"/>
      <c r="ROX22" s="36"/>
      <c r="ROY22" s="36"/>
      <c r="ROZ22" s="36"/>
      <c r="RPA22" s="36"/>
      <c r="RPB22" s="36"/>
      <c r="RPC22" s="36"/>
      <c r="RPD22" s="36"/>
      <c r="RPE22" s="36"/>
      <c r="RPF22" s="36"/>
      <c r="RPG22" s="36"/>
      <c r="RPH22" s="36"/>
      <c r="RPI22" s="36"/>
      <c r="RPJ22" s="36"/>
      <c r="RPK22" s="36"/>
      <c r="RPL22" s="36"/>
      <c r="RPM22" s="36"/>
      <c r="RPN22" s="36"/>
      <c r="RPO22" s="36"/>
      <c r="RPP22" s="36"/>
      <c r="RPQ22" s="36"/>
      <c r="RPR22" s="36"/>
      <c r="RPS22" s="36"/>
      <c r="RPT22" s="36"/>
      <c r="RPU22" s="36"/>
      <c r="RPV22" s="36"/>
      <c r="RPW22" s="36"/>
      <c r="RPX22" s="36"/>
      <c r="RPY22" s="36"/>
      <c r="RPZ22" s="36"/>
      <c r="RQA22" s="36"/>
      <c r="RQB22" s="36"/>
      <c r="RQC22" s="36"/>
      <c r="RQD22" s="36"/>
      <c r="RQE22" s="36"/>
      <c r="RQF22" s="36"/>
      <c r="RQG22" s="36"/>
      <c r="RQH22" s="36"/>
      <c r="RQI22" s="36"/>
      <c r="RQJ22" s="36"/>
      <c r="RQK22" s="36"/>
      <c r="RQL22" s="36"/>
      <c r="RQM22" s="36"/>
      <c r="RQN22" s="36"/>
      <c r="RQO22" s="36"/>
      <c r="RQP22" s="36"/>
      <c r="RQQ22" s="36"/>
      <c r="RQR22" s="36"/>
      <c r="RQS22" s="36"/>
      <c r="RQT22" s="36"/>
      <c r="RQU22" s="36"/>
      <c r="RQV22" s="36"/>
      <c r="RQW22" s="36"/>
      <c r="RQX22" s="36"/>
      <c r="RQY22" s="36"/>
      <c r="RQZ22" s="36"/>
      <c r="RRA22" s="36"/>
      <c r="RRB22" s="36"/>
      <c r="RRC22" s="36"/>
      <c r="RRD22" s="36"/>
      <c r="RRE22" s="36"/>
      <c r="RRF22" s="36"/>
      <c r="RRG22" s="36"/>
      <c r="RRH22" s="36"/>
      <c r="RRI22" s="36"/>
      <c r="RRJ22" s="36"/>
      <c r="RRK22" s="36"/>
      <c r="RRL22" s="36"/>
      <c r="RRM22" s="36"/>
      <c r="RRN22" s="36"/>
      <c r="RRO22" s="36"/>
      <c r="RRP22" s="36"/>
      <c r="RRQ22" s="36"/>
      <c r="RRR22" s="36"/>
      <c r="RRS22" s="36"/>
      <c r="RRT22" s="36"/>
      <c r="RRU22" s="36"/>
      <c r="RRV22" s="36"/>
      <c r="RRW22" s="36"/>
      <c r="RRX22" s="36"/>
      <c r="RRY22" s="36"/>
      <c r="RRZ22" s="36"/>
      <c r="RSA22" s="36"/>
      <c r="RSB22" s="36"/>
      <c r="RSC22" s="36"/>
      <c r="RSD22" s="36"/>
      <c r="RSE22" s="36"/>
      <c r="RSF22" s="36"/>
      <c r="RSG22" s="36"/>
      <c r="RSH22" s="36"/>
      <c r="RSI22" s="36"/>
      <c r="RSJ22" s="36"/>
      <c r="RSK22" s="36"/>
      <c r="RSL22" s="36"/>
      <c r="RSM22" s="36"/>
      <c r="RSN22" s="36"/>
      <c r="RSO22" s="36"/>
      <c r="RSP22" s="36"/>
      <c r="RSQ22" s="36"/>
      <c r="RSR22" s="36"/>
      <c r="RSS22" s="36"/>
      <c r="RST22" s="36"/>
      <c r="RSU22" s="36"/>
      <c r="RSV22" s="36"/>
      <c r="RSW22" s="36"/>
      <c r="RSX22" s="36"/>
      <c r="RSY22" s="36"/>
      <c r="RSZ22" s="36"/>
      <c r="RTA22" s="36"/>
      <c r="RTB22" s="36"/>
      <c r="RTC22" s="36"/>
      <c r="RTD22" s="36"/>
      <c r="RTE22" s="36"/>
      <c r="RTF22" s="36"/>
      <c r="RTG22" s="36"/>
      <c r="RTH22" s="36"/>
      <c r="RTI22" s="36"/>
      <c r="RTJ22" s="36"/>
      <c r="RTK22" s="36"/>
      <c r="RTL22" s="36"/>
      <c r="RTM22" s="36"/>
      <c r="RTN22" s="36"/>
      <c r="RTO22" s="36"/>
      <c r="RTP22" s="36"/>
      <c r="RTQ22" s="36"/>
      <c r="RTR22" s="36"/>
      <c r="RTS22" s="36"/>
      <c r="RTT22" s="36"/>
      <c r="RTU22" s="36"/>
      <c r="RTV22" s="36"/>
      <c r="RTW22" s="36"/>
      <c r="RTX22" s="36"/>
      <c r="RTY22" s="36"/>
      <c r="RTZ22" s="36"/>
      <c r="RUA22" s="36"/>
      <c r="RUB22" s="36"/>
      <c r="RUC22" s="36"/>
      <c r="RUD22" s="36"/>
      <c r="RUE22" s="36"/>
      <c r="RUF22" s="36"/>
      <c r="RUG22" s="36"/>
      <c r="RUH22" s="36"/>
      <c r="RUI22" s="36"/>
      <c r="RUJ22" s="36"/>
      <c r="RUK22" s="36"/>
      <c r="RUL22" s="36"/>
      <c r="RUM22" s="36"/>
      <c r="RUN22" s="36"/>
      <c r="RUO22" s="36"/>
      <c r="RUP22" s="36"/>
      <c r="RUQ22" s="36"/>
      <c r="RUR22" s="36"/>
      <c r="RUS22" s="36"/>
      <c r="RUT22" s="36"/>
      <c r="RUU22" s="36"/>
      <c r="RUV22" s="36"/>
      <c r="RUW22" s="36"/>
      <c r="RUX22" s="36"/>
      <c r="RUY22" s="36"/>
      <c r="RUZ22" s="36"/>
      <c r="RVA22" s="36"/>
      <c r="RVB22" s="36"/>
      <c r="RVC22" s="36"/>
      <c r="RVD22" s="36"/>
      <c r="RVE22" s="36"/>
      <c r="RVF22" s="36"/>
      <c r="RVG22" s="36"/>
      <c r="RVH22" s="36"/>
      <c r="RVI22" s="36"/>
      <c r="RVJ22" s="36"/>
      <c r="RVK22" s="36"/>
      <c r="RVL22" s="36"/>
      <c r="RVM22" s="36"/>
      <c r="RVN22" s="36"/>
      <c r="RVO22" s="36"/>
      <c r="RVP22" s="36"/>
      <c r="RVQ22" s="36"/>
      <c r="RVR22" s="36"/>
      <c r="RVS22" s="36"/>
      <c r="RVT22" s="36"/>
      <c r="RVU22" s="36"/>
      <c r="RVV22" s="36"/>
      <c r="RVW22" s="36"/>
      <c r="RVX22" s="36"/>
      <c r="RVY22" s="36"/>
      <c r="RVZ22" s="36"/>
      <c r="RWA22" s="36"/>
      <c r="RWB22" s="36"/>
      <c r="RWC22" s="36"/>
      <c r="RWD22" s="36"/>
      <c r="RWE22" s="36"/>
      <c r="RWF22" s="36"/>
      <c r="RWG22" s="36"/>
      <c r="RWH22" s="36"/>
      <c r="RWI22" s="36"/>
      <c r="RWJ22" s="36"/>
      <c r="RWK22" s="36"/>
      <c r="RWL22" s="36"/>
      <c r="RWM22" s="36"/>
      <c r="RWN22" s="36"/>
      <c r="RWO22" s="36"/>
      <c r="RWP22" s="36"/>
      <c r="RWQ22" s="36"/>
      <c r="RWR22" s="36"/>
      <c r="RWS22" s="36"/>
      <c r="RWT22" s="36"/>
      <c r="RWU22" s="36"/>
      <c r="RWV22" s="36"/>
      <c r="RWW22" s="36"/>
      <c r="RWX22" s="36"/>
      <c r="RWY22" s="36"/>
      <c r="RWZ22" s="36"/>
      <c r="RXA22" s="36"/>
      <c r="RXB22" s="36"/>
      <c r="RXC22" s="36"/>
      <c r="RXD22" s="36"/>
      <c r="RXE22" s="36"/>
      <c r="RXF22" s="36"/>
      <c r="RXG22" s="36"/>
      <c r="RXH22" s="36"/>
      <c r="RXI22" s="36"/>
      <c r="RXJ22" s="36"/>
      <c r="RXK22" s="36"/>
      <c r="RXL22" s="36"/>
      <c r="RXM22" s="36"/>
      <c r="RXN22" s="36"/>
      <c r="RXO22" s="36"/>
      <c r="RXP22" s="36"/>
      <c r="RXQ22" s="36"/>
      <c r="RXR22" s="36"/>
      <c r="RXS22" s="36"/>
      <c r="RXT22" s="36"/>
      <c r="RXU22" s="36"/>
      <c r="RXV22" s="36"/>
      <c r="RXW22" s="36"/>
      <c r="RXX22" s="36"/>
      <c r="RXY22" s="36"/>
      <c r="RXZ22" s="36"/>
      <c r="RYA22" s="36"/>
      <c r="RYB22" s="36"/>
      <c r="RYC22" s="36"/>
      <c r="RYD22" s="36"/>
      <c r="RYE22" s="36"/>
      <c r="RYF22" s="36"/>
      <c r="RYG22" s="36"/>
      <c r="RYH22" s="36"/>
      <c r="RYI22" s="36"/>
      <c r="RYJ22" s="36"/>
      <c r="RYK22" s="36"/>
      <c r="RYL22" s="36"/>
      <c r="RYM22" s="36"/>
      <c r="RYN22" s="36"/>
      <c r="RYO22" s="36"/>
      <c r="RYP22" s="36"/>
      <c r="RYQ22" s="36"/>
      <c r="RYR22" s="36"/>
      <c r="RYS22" s="36"/>
      <c r="RYT22" s="36"/>
      <c r="RYU22" s="36"/>
      <c r="RYV22" s="36"/>
      <c r="RYW22" s="36"/>
      <c r="RYX22" s="36"/>
      <c r="RYY22" s="36"/>
      <c r="RYZ22" s="36"/>
      <c r="RZA22" s="36"/>
      <c r="RZB22" s="36"/>
      <c r="RZC22" s="36"/>
      <c r="RZD22" s="36"/>
      <c r="RZE22" s="36"/>
      <c r="RZF22" s="36"/>
      <c r="RZG22" s="36"/>
      <c r="RZH22" s="36"/>
      <c r="RZI22" s="36"/>
      <c r="RZJ22" s="36"/>
      <c r="RZK22" s="36"/>
      <c r="RZL22" s="36"/>
      <c r="RZM22" s="36"/>
      <c r="RZN22" s="36"/>
      <c r="RZO22" s="36"/>
      <c r="RZP22" s="36"/>
      <c r="RZQ22" s="36"/>
      <c r="RZR22" s="36"/>
      <c r="RZS22" s="36"/>
      <c r="RZT22" s="36"/>
      <c r="RZU22" s="36"/>
      <c r="RZV22" s="36"/>
      <c r="RZW22" s="36"/>
      <c r="RZX22" s="36"/>
      <c r="RZY22" s="36"/>
      <c r="RZZ22" s="36"/>
      <c r="SAA22" s="36"/>
      <c r="SAB22" s="36"/>
      <c r="SAC22" s="36"/>
      <c r="SAD22" s="36"/>
      <c r="SAE22" s="36"/>
      <c r="SAF22" s="36"/>
      <c r="SAG22" s="36"/>
      <c r="SAH22" s="36"/>
      <c r="SAI22" s="36"/>
      <c r="SAJ22" s="36"/>
      <c r="SAK22" s="36"/>
      <c r="SAL22" s="36"/>
      <c r="SAM22" s="36"/>
      <c r="SAN22" s="36"/>
      <c r="SAO22" s="36"/>
      <c r="SAP22" s="36"/>
      <c r="SAQ22" s="36"/>
      <c r="SAR22" s="36"/>
      <c r="SAS22" s="36"/>
      <c r="SAT22" s="36"/>
      <c r="SAU22" s="36"/>
      <c r="SAV22" s="36"/>
      <c r="SAW22" s="36"/>
      <c r="SAX22" s="36"/>
      <c r="SAY22" s="36"/>
      <c r="SAZ22" s="36"/>
      <c r="SBA22" s="36"/>
      <c r="SBB22" s="36"/>
      <c r="SBC22" s="36"/>
      <c r="SBD22" s="36"/>
      <c r="SBE22" s="36"/>
      <c r="SBF22" s="36"/>
      <c r="SBG22" s="36"/>
      <c r="SBH22" s="36"/>
      <c r="SBI22" s="36"/>
      <c r="SBJ22" s="36"/>
      <c r="SBK22" s="36"/>
      <c r="SBL22" s="36"/>
      <c r="SBM22" s="36"/>
      <c r="SBN22" s="36"/>
      <c r="SBO22" s="36"/>
      <c r="SBP22" s="36"/>
      <c r="SBQ22" s="36"/>
      <c r="SBR22" s="36"/>
      <c r="SBS22" s="36"/>
      <c r="SBT22" s="36"/>
      <c r="SBU22" s="36"/>
      <c r="SBV22" s="36"/>
      <c r="SBW22" s="36"/>
      <c r="SBX22" s="36"/>
      <c r="SBY22" s="36"/>
      <c r="SBZ22" s="36"/>
      <c r="SCA22" s="36"/>
      <c r="SCB22" s="36"/>
      <c r="SCC22" s="36"/>
      <c r="SCD22" s="36"/>
      <c r="SCE22" s="36"/>
      <c r="SCF22" s="36"/>
      <c r="SCG22" s="36"/>
      <c r="SCH22" s="36"/>
      <c r="SCI22" s="36"/>
      <c r="SCJ22" s="36"/>
      <c r="SCK22" s="36"/>
      <c r="SCL22" s="36"/>
      <c r="SCM22" s="36"/>
      <c r="SCN22" s="36"/>
      <c r="SCO22" s="36"/>
      <c r="SCP22" s="36"/>
      <c r="SCQ22" s="36"/>
      <c r="SCR22" s="36"/>
      <c r="SCS22" s="36"/>
      <c r="SCT22" s="36"/>
      <c r="SCU22" s="36"/>
      <c r="SCV22" s="36"/>
      <c r="SCW22" s="36"/>
      <c r="SCX22" s="36"/>
      <c r="SCY22" s="36"/>
      <c r="SCZ22" s="36"/>
      <c r="SDA22" s="36"/>
      <c r="SDB22" s="36"/>
      <c r="SDC22" s="36"/>
      <c r="SDD22" s="36"/>
      <c r="SDE22" s="36"/>
      <c r="SDF22" s="36"/>
      <c r="SDG22" s="36"/>
      <c r="SDH22" s="36"/>
      <c r="SDI22" s="36"/>
      <c r="SDJ22" s="36"/>
      <c r="SDK22" s="36"/>
      <c r="SDL22" s="36"/>
      <c r="SDM22" s="36"/>
      <c r="SDN22" s="36"/>
      <c r="SDO22" s="36"/>
      <c r="SDP22" s="36"/>
      <c r="SDQ22" s="36"/>
      <c r="SDR22" s="36"/>
      <c r="SDS22" s="36"/>
      <c r="SDT22" s="36"/>
      <c r="SDU22" s="36"/>
      <c r="SDV22" s="36"/>
      <c r="SDW22" s="36"/>
      <c r="SDX22" s="36"/>
      <c r="SDY22" s="36"/>
      <c r="SDZ22" s="36"/>
      <c r="SEA22" s="36"/>
      <c r="SEB22" s="36"/>
      <c r="SEC22" s="36"/>
      <c r="SED22" s="36"/>
      <c r="SEE22" s="36"/>
      <c r="SEF22" s="36"/>
      <c r="SEG22" s="36"/>
      <c r="SEH22" s="36"/>
      <c r="SEI22" s="36"/>
      <c r="SEJ22" s="36"/>
      <c r="SEK22" s="36"/>
      <c r="SEL22" s="36"/>
      <c r="SEM22" s="36"/>
      <c r="SEN22" s="36"/>
      <c r="SEO22" s="36"/>
      <c r="SEP22" s="36"/>
      <c r="SEQ22" s="36"/>
      <c r="SER22" s="36"/>
      <c r="SES22" s="36"/>
      <c r="SET22" s="36"/>
      <c r="SEU22" s="36"/>
      <c r="SEV22" s="36"/>
      <c r="SEW22" s="36"/>
      <c r="SEX22" s="36"/>
      <c r="SEY22" s="36"/>
      <c r="SEZ22" s="36"/>
      <c r="SFA22" s="36"/>
      <c r="SFB22" s="36"/>
      <c r="SFC22" s="36"/>
      <c r="SFD22" s="36"/>
      <c r="SFE22" s="36"/>
      <c r="SFF22" s="36"/>
      <c r="SFG22" s="36"/>
      <c r="SFH22" s="36"/>
      <c r="SFI22" s="36"/>
      <c r="SFJ22" s="36"/>
      <c r="SFK22" s="36"/>
      <c r="SFL22" s="36"/>
      <c r="SFM22" s="36"/>
      <c r="SFN22" s="36"/>
      <c r="SFO22" s="36"/>
      <c r="SFP22" s="36"/>
      <c r="SFQ22" s="36"/>
      <c r="SFR22" s="36"/>
      <c r="SFS22" s="36"/>
      <c r="SFT22" s="36"/>
      <c r="SFU22" s="36"/>
      <c r="SFV22" s="36"/>
      <c r="SFW22" s="36"/>
      <c r="SFX22" s="36"/>
      <c r="SFY22" s="36"/>
      <c r="SFZ22" s="36"/>
      <c r="SGA22" s="36"/>
      <c r="SGB22" s="36"/>
      <c r="SGC22" s="36"/>
      <c r="SGD22" s="36"/>
      <c r="SGE22" s="36"/>
      <c r="SGF22" s="36"/>
      <c r="SGG22" s="36"/>
      <c r="SGH22" s="36"/>
      <c r="SGI22" s="36"/>
      <c r="SGJ22" s="36"/>
      <c r="SGK22" s="36"/>
      <c r="SGL22" s="36"/>
      <c r="SGM22" s="36"/>
      <c r="SGN22" s="36"/>
      <c r="SGO22" s="36"/>
      <c r="SGP22" s="36"/>
      <c r="SGQ22" s="36"/>
      <c r="SGR22" s="36"/>
      <c r="SGS22" s="36"/>
      <c r="SGT22" s="36"/>
      <c r="SGU22" s="36"/>
      <c r="SGV22" s="36"/>
      <c r="SGW22" s="36"/>
      <c r="SGX22" s="36"/>
      <c r="SGY22" s="36"/>
      <c r="SGZ22" s="36"/>
      <c r="SHA22" s="36"/>
      <c r="SHB22" s="36"/>
      <c r="SHC22" s="36"/>
      <c r="SHD22" s="36"/>
      <c r="SHE22" s="36"/>
      <c r="SHF22" s="36"/>
      <c r="SHG22" s="36"/>
      <c r="SHH22" s="36"/>
      <c r="SHI22" s="36"/>
      <c r="SHJ22" s="36"/>
      <c r="SHK22" s="36"/>
      <c r="SHL22" s="36"/>
      <c r="SHM22" s="36"/>
      <c r="SHN22" s="36"/>
      <c r="SHO22" s="36"/>
      <c r="SHP22" s="36"/>
      <c r="SHQ22" s="36"/>
      <c r="SHR22" s="36"/>
      <c r="SHS22" s="36"/>
      <c r="SHT22" s="36"/>
      <c r="SHU22" s="36"/>
      <c r="SHV22" s="36"/>
      <c r="SHW22" s="36"/>
      <c r="SHX22" s="36"/>
      <c r="SHY22" s="36"/>
      <c r="SHZ22" s="36"/>
      <c r="SIA22" s="36"/>
      <c r="SIB22" s="36"/>
      <c r="SIC22" s="36"/>
      <c r="SID22" s="36"/>
      <c r="SIE22" s="36"/>
      <c r="SIF22" s="36"/>
      <c r="SIG22" s="36"/>
      <c r="SIH22" s="36"/>
      <c r="SII22" s="36"/>
      <c r="SIJ22" s="36"/>
      <c r="SIK22" s="36"/>
      <c r="SIL22" s="36"/>
      <c r="SIM22" s="36"/>
      <c r="SIN22" s="36"/>
      <c r="SIO22" s="36"/>
      <c r="SIP22" s="36"/>
      <c r="SIQ22" s="36"/>
      <c r="SIR22" s="36"/>
      <c r="SIS22" s="36"/>
      <c r="SIT22" s="36"/>
      <c r="SIU22" s="36"/>
      <c r="SIV22" s="36"/>
      <c r="SIW22" s="36"/>
      <c r="SIX22" s="36"/>
      <c r="SIY22" s="36"/>
      <c r="SIZ22" s="36"/>
      <c r="SJA22" s="36"/>
      <c r="SJB22" s="36"/>
      <c r="SJC22" s="36"/>
      <c r="SJD22" s="36"/>
      <c r="SJE22" s="36"/>
      <c r="SJF22" s="36"/>
      <c r="SJG22" s="36"/>
      <c r="SJH22" s="36"/>
      <c r="SJI22" s="36"/>
      <c r="SJJ22" s="36"/>
      <c r="SJK22" s="36"/>
      <c r="SJL22" s="36"/>
      <c r="SJM22" s="36"/>
      <c r="SJN22" s="36"/>
      <c r="SJO22" s="36"/>
      <c r="SJP22" s="36"/>
      <c r="SJQ22" s="36"/>
      <c r="SJR22" s="36"/>
      <c r="SJS22" s="36"/>
      <c r="SJT22" s="36"/>
      <c r="SJU22" s="36"/>
      <c r="SJV22" s="36"/>
      <c r="SJW22" s="36"/>
      <c r="SJX22" s="36"/>
      <c r="SJY22" s="36"/>
      <c r="SJZ22" s="36"/>
      <c r="SKA22" s="36"/>
      <c r="SKB22" s="36"/>
      <c r="SKC22" s="36"/>
      <c r="SKD22" s="36"/>
      <c r="SKE22" s="36"/>
      <c r="SKF22" s="36"/>
      <c r="SKG22" s="36"/>
      <c r="SKH22" s="36"/>
      <c r="SKI22" s="36"/>
      <c r="SKJ22" s="36"/>
      <c r="SKK22" s="36"/>
      <c r="SKL22" s="36"/>
      <c r="SKM22" s="36"/>
      <c r="SKN22" s="36"/>
      <c r="SKO22" s="36"/>
      <c r="SKP22" s="36"/>
      <c r="SKQ22" s="36"/>
      <c r="SKR22" s="36"/>
      <c r="SKS22" s="36"/>
      <c r="SKT22" s="36"/>
      <c r="SKU22" s="36"/>
      <c r="SKV22" s="36"/>
      <c r="SKW22" s="36"/>
      <c r="SKX22" s="36"/>
      <c r="SKY22" s="36"/>
      <c r="SKZ22" s="36"/>
      <c r="SLA22" s="36"/>
      <c r="SLB22" s="36"/>
      <c r="SLC22" s="36"/>
      <c r="SLD22" s="36"/>
      <c r="SLE22" s="36"/>
      <c r="SLF22" s="36"/>
      <c r="SLG22" s="36"/>
      <c r="SLH22" s="36"/>
      <c r="SLI22" s="36"/>
      <c r="SLJ22" s="36"/>
      <c r="SLK22" s="36"/>
      <c r="SLL22" s="36"/>
      <c r="SLM22" s="36"/>
      <c r="SLN22" s="36"/>
      <c r="SLO22" s="36"/>
      <c r="SLP22" s="36"/>
      <c r="SLQ22" s="36"/>
      <c r="SLR22" s="36"/>
      <c r="SLS22" s="36"/>
      <c r="SLT22" s="36"/>
      <c r="SLU22" s="36"/>
      <c r="SLV22" s="36"/>
      <c r="SLW22" s="36"/>
      <c r="SLX22" s="36"/>
      <c r="SLY22" s="36"/>
      <c r="SLZ22" s="36"/>
      <c r="SMA22" s="36"/>
      <c r="SMB22" s="36"/>
      <c r="SMC22" s="36"/>
      <c r="SMD22" s="36"/>
      <c r="SME22" s="36"/>
      <c r="SMF22" s="36"/>
      <c r="SMG22" s="36"/>
      <c r="SMH22" s="36"/>
      <c r="SMI22" s="36"/>
      <c r="SMJ22" s="36"/>
      <c r="SMK22" s="36"/>
      <c r="SML22" s="36"/>
      <c r="SMM22" s="36"/>
      <c r="SMN22" s="36"/>
      <c r="SMO22" s="36"/>
      <c r="SMP22" s="36"/>
      <c r="SMQ22" s="36"/>
      <c r="SMR22" s="36"/>
      <c r="SMS22" s="36"/>
      <c r="SMT22" s="36"/>
      <c r="SMU22" s="36"/>
      <c r="SMV22" s="36"/>
      <c r="SMW22" s="36"/>
      <c r="SMX22" s="36"/>
      <c r="SMY22" s="36"/>
      <c r="SMZ22" s="36"/>
      <c r="SNA22" s="36"/>
      <c r="SNB22" s="36"/>
      <c r="SNC22" s="36"/>
      <c r="SND22" s="36"/>
      <c r="SNE22" s="36"/>
      <c r="SNF22" s="36"/>
      <c r="SNG22" s="36"/>
      <c r="SNH22" s="36"/>
      <c r="SNI22" s="36"/>
      <c r="SNJ22" s="36"/>
      <c r="SNK22" s="36"/>
      <c r="SNL22" s="36"/>
      <c r="SNM22" s="36"/>
      <c r="SNN22" s="36"/>
      <c r="SNO22" s="36"/>
      <c r="SNP22" s="36"/>
      <c r="SNQ22" s="36"/>
      <c r="SNR22" s="36"/>
      <c r="SNS22" s="36"/>
      <c r="SNT22" s="36"/>
      <c r="SNU22" s="36"/>
      <c r="SNV22" s="36"/>
      <c r="SNW22" s="36"/>
      <c r="SNX22" s="36"/>
      <c r="SNY22" s="36"/>
      <c r="SNZ22" s="36"/>
      <c r="SOA22" s="36"/>
      <c r="SOB22" s="36"/>
      <c r="SOC22" s="36"/>
      <c r="SOD22" s="36"/>
      <c r="SOE22" s="36"/>
      <c r="SOF22" s="36"/>
      <c r="SOG22" s="36"/>
      <c r="SOH22" s="36"/>
      <c r="SOI22" s="36"/>
      <c r="SOJ22" s="36"/>
      <c r="SOK22" s="36"/>
      <c r="SOL22" s="36"/>
      <c r="SOM22" s="36"/>
      <c r="SON22" s="36"/>
      <c r="SOO22" s="36"/>
      <c r="SOP22" s="36"/>
      <c r="SOQ22" s="36"/>
      <c r="SOR22" s="36"/>
      <c r="SOS22" s="36"/>
      <c r="SOT22" s="36"/>
      <c r="SOU22" s="36"/>
      <c r="SOV22" s="36"/>
      <c r="SOW22" s="36"/>
      <c r="SOX22" s="36"/>
      <c r="SOY22" s="36"/>
      <c r="SOZ22" s="36"/>
      <c r="SPA22" s="36"/>
      <c r="SPB22" s="36"/>
      <c r="SPC22" s="36"/>
      <c r="SPD22" s="36"/>
      <c r="SPE22" s="36"/>
      <c r="SPF22" s="36"/>
      <c r="SPG22" s="36"/>
      <c r="SPH22" s="36"/>
      <c r="SPI22" s="36"/>
      <c r="SPJ22" s="36"/>
      <c r="SPK22" s="36"/>
      <c r="SPL22" s="36"/>
      <c r="SPM22" s="36"/>
      <c r="SPN22" s="36"/>
      <c r="SPO22" s="36"/>
      <c r="SPP22" s="36"/>
      <c r="SPQ22" s="36"/>
      <c r="SPR22" s="36"/>
      <c r="SPS22" s="36"/>
      <c r="SPT22" s="36"/>
      <c r="SPU22" s="36"/>
      <c r="SPV22" s="36"/>
      <c r="SPW22" s="36"/>
      <c r="SPX22" s="36"/>
      <c r="SPY22" s="36"/>
      <c r="SPZ22" s="36"/>
      <c r="SQA22" s="36"/>
      <c r="SQB22" s="36"/>
      <c r="SQC22" s="36"/>
      <c r="SQD22" s="36"/>
      <c r="SQE22" s="36"/>
      <c r="SQF22" s="36"/>
      <c r="SQG22" s="36"/>
      <c r="SQH22" s="36"/>
      <c r="SQI22" s="36"/>
      <c r="SQJ22" s="36"/>
      <c r="SQK22" s="36"/>
      <c r="SQL22" s="36"/>
      <c r="SQM22" s="36"/>
      <c r="SQN22" s="36"/>
      <c r="SQO22" s="36"/>
      <c r="SQP22" s="36"/>
      <c r="SQQ22" s="36"/>
      <c r="SQR22" s="36"/>
      <c r="SQS22" s="36"/>
      <c r="SQT22" s="36"/>
      <c r="SQU22" s="36"/>
      <c r="SQV22" s="36"/>
      <c r="SQW22" s="36"/>
      <c r="SQX22" s="36"/>
      <c r="SQY22" s="36"/>
      <c r="SQZ22" s="36"/>
      <c r="SRA22" s="36"/>
      <c r="SRB22" s="36"/>
      <c r="SRC22" s="36"/>
      <c r="SRD22" s="36"/>
      <c r="SRE22" s="36"/>
      <c r="SRF22" s="36"/>
      <c r="SRG22" s="36"/>
      <c r="SRH22" s="36"/>
      <c r="SRI22" s="36"/>
      <c r="SRJ22" s="36"/>
      <c r="SRK22" s="36"/>
      <c r="SRL22" s="36"/>
      <c r="SRM22" s="36"/>
      <c r="SRN22" s="36"/>
      <c r="SRO22" s="36"/>
      <c r="SRP22" s="36"/>
      <c r="SRQ22" s="36"/>
      <c r="SRR22" s="36"/>
      <c r="SRS22" s="36"/>
      <c r="SRT22" s="36"/>
      <c r="SRU22" s="36"/>
      <c r="SRV22" s="36"/>
      <c r="SRW22" s="36"/>
      <c r="SRX22" s="36"/>
      <c r="SRY22" s="36"/>
      <c r="SRZ22" s="36"/>
      <c r="SSA22" s="36"/>
      <c r="SSB22" s="36"/>
      <c r="SSC22" s="36"/>
      <c r="SSD22" s="36"/>
      <c r="SSE22" s="36"/>
      <c r="SSF22" s="36"/>
      <c r="SSG22" s="36"/>
      <c r="SSH22" s="36"/>
      <c r="SSI22" s="36"/>
      <c r="SSJ22" s="36"/>
      <c r="SSK22" s="36"/>
      <c r="SSL22" s="36"/>
      <c r="SSM22" s="36"/>
      <c r="SSN22" s="36"/>
      <c r="SSO22" s="36"/>
      <c r="SSP22" s="36"/>
      <c r="SSQ22" s="36"/>
      <c r="SSR22" s="36"/>
      <c r="SSS22" s="36"/>
      <c r="SST22" s="36"/>
      <c r="SSU22" s="36"/>
      <c r="SSV22" s="36"/>
      <c r="SSW22" s="36"/>
      <c r="SSX22" s="36"/>
      <c r="SSY22" s="36"/>
      <c r="SSZ22" s="36"/>
      <c r="STA22" s="36"/>
      <c r="STB22" s="36"/>
      <c r="STC22" s="36"/>
      <c r="STD22" s="36"/>
      <c r="STE22" s="36"/>
      <c r="STF22" s="36"/>
      <c r="STG22" s="36"/>
      <c r="STH22" s="36"/>
      <c r="STI22" s="36"/>
      <c r="STJ22" s="36"/>
      <c r="STK22" s="36"/>
      <c r="STL22" s="36"/>
      <c r="STM22" s="36"/>
      <c r="STN22" s="36"/>
      <c r="STO22" s="36"/>
      <c r="STP22" s="36"/>
      <c r="STQ22" s="36"/>
      <c r="STR22" s="36"/>
      <c r="STS22" s="36"/>
      <c r="STT22" s="36"/>
      <c r="STU22" s="36"/>
      <c r="STV22" s="36"/>
      <c r="STW22" s="36"/>
      <c r="STX22" s="36"/>
      <c r="STY22" s="36"/>
      <c r="STZ22" s="36"/>
      <c r="SUA22" s="36"/>
      <c r="SUB22" s="36"/>
      <c r="SUC22" s="36"/>
      <c r="SUD22" s="36"/>
      <c r="SUE22" s="36"/>
      <c r="SUF22" s="36"/>
      <c r="SUG22" s="36"/>
      <c r="SUH22" s="36"/>
      <c r="SUI22" s="36"/>
      <c r="SUJ22" s="36"/>
      <c r="SUK22" s="36"/>
      <c r="SUL22" s="36"/>
      <c r="SUM22" s="36"/>
      <c r="SUN22" s="36"/>
      <c r="SUO22" s="36"/>
      <c r="SUP22" s="36"/>
      <c r="SUQ22" s="36"/>
      <c r="SUR22" s="36"/>
      <c r="SUS22" s="36"/>
      <c r="SUT22" s="36"/>
      <c r="SUU22" s="36"/>
      <c r="SUV22" s="36"/>
      <c r="SUW22" s="36"/>
      <c r="SUX22" s="36"/>
      <c r="SUY22" s="36"/>
      <c r="SUZ22" s="36"/>
      <c r="SVA22" s="36"/>
      <c r="SVB22" s="36"/>
      <c r="SVC22" s="36"/>
      <c r="SVD22" s="36"/>
      <c r="SVE22" s="36"/>
      <c r="SVF22" s="36"/>
      <c r="SVG22" s="36"/>
      <c r="SVH22" s="36"/>
      <c r="SVI22" s="36"/>
      <c r="SVJ22" s="36"/>
      <c r="SVK22" s="36"/>
      <c r="SVL22" s="36"/>
      <c r="SVM22" s="36"/>
      <c r="SVN22" s="36"/>
      <c r="SVO22" s="36"/>
      <c r="SVP22" s="36"/>
      <c r="SVQ22" s="36"/>
      <c r="SVR22" s="36"/>
      <c r="SVS22" s="36"/>
      <c r="SVT22" s="36"/>
      <c r="SVU22" s="36"/>
      <c r="SVV22" s="36"/>
      <c r="SVW22" s="36"/>
      <c r="SVX22" s="36"/>
      <c r="SVY22" s="36"/>
      <c r="SVZ22" s="36"/>
      <c r="SWA22" s="36"/>
      <c r="SWB22" s="36"/>
      <c r="SWC22" s="36"/>
      <c r="SWD22" s="36"/>
      <c r="SWE22" s="36"/>
      <c r="SWF22" s="36"/>
      <c r="SWG22" s="36"/>
      <c r="SWH22" s="36"/>
      <c r="SWI22" s="36"/>
      <c r="SWJ22" s="36"/>
      <c r="SWK22" s="36"/>
      <c r="SWL22" s="36"/>
      <c r="SWM22" s="36"/>
      <c r="SWN22" s="36"/>
      <c r="SWO22" s="36"/>
      <c r="SWP22" s="36"/>
      <c r="SWQ22" s="36"/>
      <c r="SWR22" s="36"/>
      <c r="SWS22" s="36"/>
      <c r="SWT22" s="36"/>
      <c r="SWU22" s="36"/>
      <c r="SWV22" s="36"/>
      <c r="SWW22" s="36"/>
      <c r="SWX22" s="36"/>
      <c r="SWY22" s="36"/>
      <c r="SWZ22" s="36"/>
      <c r="SXA22" s="36"/>
      <c r="SXB22" s="36"/>
      <c r="SXC22" s="36"/>
      <c r="SXD22" s="36"/>
      <c r="SXE22" s="36"/>
      <c r="SXF22" s="36"/>
      <c r="SXG22" s="36"/>
      <c r="SXH22" s="36"/>
      <c r="SXI22" s="36"/>
      <c r="SXJ22" s="36"/>
      <c r="SXK22" s="36"/>
      <c r="SXL22" s="36"/>
      <c r="SXM22" s="36"/>
      <c r="SXN22" s="36"/>
      <c r="SXO22" s="36"/>
      <c r="SXP22" s="36"/>
      <c r="SXQ22" s="36"/>
      <c r="SXR22" s="36"/>
      <c r="SXS22" s="36"/>
      <c r="SXT22" s="36"/>
      <c r="SXU22" s="36"/>
      <c r="SXV22" s="36"/>
      <c r="SXW22" s="36"/>
      <c r="SXX22" s="36"/>
      <c r="SXY22" s="36"/>
      <c r="SXZ22" s="36"/>
      <c r="SYA22" s="36"/>
      <c r="SYB22" s="36"/>
      <c r="SYC22" s="36"/>
      <c r="SYD22" s="36"/>
      <c r="SYE22" s="36"/>
      <c r="SYF22" s="36"/>
      <c r="SYG22" s="36"/>
      <c r="SYH22" s="36"/>
      <c r="SYI22" s="36"/>
      <c r="SYJ22" s="36"/>
      <c r="SYK22" s="36"/>
      <c r="SYL22" s="36"/>
      <c r="SYM22" s="36"/>
      <c r="SYN22" s="36"/>
      <c r="SYO22" s="36"/>
      <c r="SYP22" s="36"/>
      <c r="SYQ22" s="36"/>
      <c r="SYR22" s="36"/>
      <c r="SYS22" s="36"/>
      <c r="SYT22" s="36"/>
      <c r="SYU22" s="36"/>
      <c r="SYV22" s="36"/>
      <c r="SYW22" s="36"/>
      <c r="SYX22" s="36"/>
      <c r="SYY22" s="36"/>
      <c r="SYZ22" s="36"/>
      <c r="SZA22" s="36"/>
      <c r="SZB22" s="36"/>
      <c r="SZC22" s="36"/>
      <c r="SZD22" s="36"/>
      <c r="SZE22" s="36"/>
      <c r="SZF22" s="36"/>
      <c r="SZG22" s="36"/>
      <c r="SZH22" s="36"/>
      <c r="SZI22" s="36"/>
      <c r="SZJ22" s="36"/>
      <c r="SZK22" s="36"/>
      <c r="SZL22" s="36"/>
      <c r="SZM22" s="36"/>
      <c r="SZN22" s="36"/>
      <c r="SZO22" s="36"/>
      <c r="SZP22" s="36"/>
      <c r="SZQ22" s="36"/>
      <c r="SZR22" s="36"/>
      <c r="SZS22" s="36"/>
      <c r="SZT22" s="36"/>
      <c r="SZU22" s="36"/>
      <c r="SZV22" s="36"/>
      <c r="SZW22" s="36"/>
      <c r="SZX22" s="36"/>
      <c r="SZY22" s="36"/>
      <c r="SZZ22" s="36"/>
      <c r="TAA22" s="36"/>
      <c r="TAB22" s="36"/>
      <c r="TAC22" s="36"/>
      <c r="TAD22" s="36"/>
      <c r="TAE22" s="36"/>
      <c r="TAF22" s="36"/>
      <c r="TAG22" s="36"/>
      <c r="TAH22" s="36"/>
      <c r="TAI22" s="36"/>
      <c r="TAJ22" s="36"/>
      <c r="TAK22" s="36"/>
      <c r="TAL22" s="36"/>
      <c r="TAM22" s="36"/>
      <c r="TAN22" s="36"/>
      <c r="TAO22" s="36"/>
      <c r="TAP22" s="36"/>
      <c r="TAQ22" s="36"/>
      <c r="TAR22" s="36"/>
      <c r="TAS22" s="36"/>
      <c r="TAT22" s="36"/>
      <c r="TAU22" s="36"/>
      <c r="TAV22" s="36"/>
      <c r="TAW22" s="36"/>
      <c r="TAX22" s="36"/>
      <c r="TAY22" s="36"/>
      <c r="TAZ22" s="36"/>
      <c r="TBA22" s="36"/>
      <c r="TBB22" s="36"/>
      <c r="TBC22" s="36"/>
      <c r="TBD22" s="36"/>
      <c r="TBE22" s="36"/>
      <c r="TBF22" s="36"/>
      <c r="TBG22" s="36"/>
      <c r="TBH22" s="36"/>
      <c r="TBI22" s="36"/>
      <c r="TBJ22" s="36"/>
      <c r="TBK22" s="36"/>
      <c r="TBL22" s="36"/>
      <c r="TBM22" s="36"/>
      <c r="TBN22" s="36"/>
      <c r="TBO22" s="36"/>
      <c r="TBP22" s="36"/>
      <c r="TBQ22" s="36"/>
      <c r="TBR22" s="36"/>
      <c r="TBS22" s="36"/>
      <c r="TBT22" s="36"/>
      <c r="TBU22" s="36"/>
      <c r="TBV22" s="36"/>
      <c r="TBW22" s="36"/>
      <c r="TBX22" s="36"/>
      <c r="TBY22" s="36"/>
      <c r="TBZ22" s="36"/>
      <c r="TCA22" s="36"/>
      <c r="TCB22" s="36"/>
      <c r="TCC22" s="36"/>
      <c r="TCD22" s="36"/>
      <c r="TCE22" s="36"/>
      <c r="TCF22" s="36"/>
      <c r="TCG22" s="36"/>
      <c r="TCH22" s="36"/>
      <c r="TCI22" s="36"/>
      <c r="TCJ22" s="36"/>
      <c r="TCK22" s="36"/>
      <c r="TCL22" s="36"/>
      <c r="TCM22" s="36"/>
      <c r="TCN22" s="36"/>
      <c r="TCO22" s="36"/>
      <c r="TCP22" s="36"/>
      <c r="TCQ22" s="36"/>
      <c r="TCR22" s="36"/>
      <c r="TCS22" s="36"/>
      <c r="TCT22" s="36"/>
      <c r="TCU22" s="36"/>
      <c r="TCV22" s="36"/>
      <c r="TCW22" s="36"/>
      <c r="TCX22" s="36"/>
      <c r="TCY22" s="36"/>
      <c r="TCZ22" s="36"/>
      <c r="TDA22" s="36"/>
      <c r="TDB22" s="36"/>
      <c r="TDC22" s="36"/>
      <c r="TDD22" s="36"/>
      <c r="TDE22" s="36"/>
      <c r="TDF22" s="36"/>
      <c r="TDG22" s="36"/>
      <c r="TDH22" s="36"/>
      <c r="TDI22" s="36"/>
      <c r="TDJ22" s="36"/>
      <c r="TDK22" s="36"/>
      <c r="TDL22" s="36"/>
      <c r="TDM22" s="36"/>
      <c r="TDN22" s="36"/>
      <c r="TDO22" s="36"/>
      <c r="TDP22" s="36"/>
      <c r="TDQ22" s="36"/>
      <c r="TDR22" s="36"/>
      <c r="TDS22" s="36"/>
      <c r="TDT22" s="36"/>
      <c r="TDU22" s="36"/>
      <c r="TDV22" s="36"/>
      <c r="TDW22" s="36"/>
      <c r="TDX22" s="36"/>
      <c r="TDY22" s="36"/>
      <c r="TDZ22" s="36"/>
      <c r="TEA22" s="36"/>
      <c r="TEB22" s="36"/>
      <c r="TEC22" s="36"/>
      <c r="TED22" s="36"/>
      <c r="TEE22" s="36"/>
      <c r="TEF22" s="36"/>
      <c r="TEG22" s="36"/>
      <c r="TEH22" s="36"/>
      <c r="TEI22" s="36"/>
      <c r="TEJ22" s="36"/>
      <c r="TEK22" s="36"/>
      <c r="TEL22" s="36"/>
      <c r="TEM22" s="36"/>
      <c r="TEN22" s="36"/>
      <c r="TEO22" s="36"/>
      <c r="TEP22" s="36"/>
      <c r="TEQ22" s="36"/>
      <c r="TER22" s="36"/>
      <c r="TES22" s="36"/>
      <c r="TET22" s="36"/>
      <c r="TEU22" s="36"/>
      <c r="TEV22" s="36"/>
      <c r="TEW22" s="36"/>
      <c r="TEX22" s="36"/>
      <c r="TEY22" s="36"/>
      <c r="TEZ22" s="36"/>
      <c r="TFA22" s="36"/>
      <c r="TFB22" s="36"/>
      <c r="TFC22" s="36"/>
      <c r="TFD22" s="36"/>
      <c r="TFE22" s="36"/>
      <c r="TFF22" s="36"/>
      <c r="TFG22" s="36"/>
      <c r="TFH22" s="36"/>
      <c r="TFI22" s="36"/>
      <c r="TFJ22" s="36"/>
      <c r="TFK22" s="36"/>
      <c r="TFL22" s="36"/>
      <c r="TFM22" s="36"/>
      <c r="TFN22" s="36"/>
      <c r="TFO22" s="36"/>
      <c r="TFP22" s="36"/>
      <c r="TFQ22" s="36"/>
      <c r="TFR22" s="36"/>
      <c r="TFS22" s="36"/>
      <c r="TFT22" s="36"/>
      <c r="TFU22" s="36"/>
      <c r="TFV22" s="36"/>
      <c r="TFW22" s="36"/>
      <c r="TFX22" s="36"/>
      <c r="TFY22" s="36"/>
      <c r="TFZ22" s="36"/>
      <c r="TGA22" s="36"/>
      <c r="TGB22" s="36"/>
      <c r="TGC22" s="36"/>
      <c r="TGD22" s="36"/>
      <c r="TGE22" s="36"/>
      <c r="TGF22" s="36"/>
      <c r="TGG22" s="36"/>
      <c r="TGH22" s="36"/>
      <c r="TGI22" s="36"/>
      <c r="TGJ22" s="36"/>
      <c r="TGK22" s="36"/>
      <c r="TGL22" s="36"/>
      <c r="TGM22" s="36"/>
      <c r="TGN22" s="36"/>
      <c r="TGO22" s="36"/>
      <c r="TGP22" s="36"/>
      <c r="TGQ22" s="36"/>
      <c r="TGR22" s="36"/>
      <c r="TGS22" s="36"/>
      <c r="TGT22" s="36"/>
      <c r="TGU22" s="36"/>
      <c r="TGV22" s="36"/>
      <c r="TGW22" s="36"/>
      <c r="TGX22" s="36"/>
      <c r="TGY22" s="36"/>
      <c r="TGZ22" s="36"/>
      <c r="THA22" s="36"/>
      <c r="THB22" s="36"/>
      <c r="THC22" s="36"/>
      <c r="THD22" s="36"/>
      <c r="THE22" s="36"/>
      <c r="THF22" s="36"/>
      <c r="THG22" s="36"/>
      <c r="THH22" s="36"/>
      <c r="THI22" s="36"/>
      <c r="THJ22" s="36"/>
      <c r="THK22" s="36"/>
      <c r="THL22" s="36"/>
      <c r="THM22" s="36"/>
      <c r="THN22" s="36"/>
      <c r="THO22" s="36"/>
      <c r="THP22" s="36"/>
      <c r="THQ22" s="36"/>
      <c r="THR22" s="36"/>
      <c r="THS22" s="36"/>
      <c r="THT22" s="36"/>
      <c r="THU22" s="36"/>
      <c r="THV22" s="36"/>
      <c r="THW22" s="36"/>
      <c r="THX22" s="36"/>
      <c r="THY22" s="36"/>
      <c r="THZ22" s="36"/>
      <c r="TIA22" s="36"/>
      <c r="TIB22" s="36"/>
      <c r="TIC22" s="36"/>
      <c r="TID22" s="36"/>
      <c r="TIE22" s="36"/>
      <c r="TIF22" s="36"/>
      <c r="TIG22" s="36"/>
      <c r="TIH22" s="36"/>
      <c r="TII22" s="36"/>
      <c r="TIJ22" s="36"/>
      <c r="TIK22" s="36"/>
      <c r="TIL22" s="36"/>
      <c r="TIM22" s="36"/>
      <c r="TIN22" s="36"/>
      <c r="TIO22" s="36"/>
      <c r="TIP22" s="36"/>
      <c r="TIQ22" s="36"/>
      <c r="TIR22" s="36"/>
      <c r="TIS22" s="36"/>
      <c r="TIT22" s="36"/>
      <c r="TIU22" s="36"/>
      <c r="TIV22" s="36"/>
      <c r="TIW22" s="36"/>
      <c r="TIX22" s="36"/>
      <c r="TIY22" s="36"/>
      <c r="TIZ22" s="36"/>
      <c r="TJA22" s="36"/>
      <c r="TJB22" s="36"/>
      <c r="TJC22" s="36"/>
      <c r="TJD22" s="36"/>
      <c r="TJE22" s="36"/>
      <c r="TJF22" s="36"/>
      <c r="TJG22" s="36"/>
      <c r="TJH22" s="36"/>
      <c r="TJI22" s="36"/>
      <c r="TJJ22" s="36"/>
      <c r="TJK22" s="36"/>
      <c r="TJL22" s="36"/>
      <c r="TJM22" s="36"/>
      <c r="TJN22" s="36"/>
      <c r="TJO22" s="36"/>
      <c r="TJP22" s="36"/>
      <c r="TJQ22" s="36"/>
      <c r="TJR22" s="36"/>
      <c r="TJS22" s="36"/>
      <c r="TJT22" s="36"/>
      <c r="TJU22" s="36"/>
      <c r="TJV22" s="36"/>
      <c r="TJW22" s="36"/>
      <c r="TJX22" s="36"/>
      <c r="TJY22" s="36"/>
      <c r="TJZ22" s="36"/>
    </row>
    <row r="23" spans="1:13806" s="17" customFormat="1" ht="24.9" customHeight="1">
      <c r="A23" s="36"/>
      <c r="B23" s="36"/>
      <c r="C23" s="915"/>
      <c r="D23" s="914"/>
      <c r="E23" s="914"/>
      <c r="F23" s="914"/>
      <c r="G23" s="914"/>
      <c r="H23" s="914"/>
      <c r="I23" s="914"/>
      <c r="J23" s="914"/>
      <c r="K23" s="914"/>
      <c r="L23" s="914"/>
      <c r="M23" s="914"/>
      <c r="N23" s="914"/>
      <c r="O23" s="915"/>
      <c r="P23" s="915"/>
      <c r="Q23" s="36"/>
      <c r="R23" s="36"/>
      <c r="S23" s="36"/>
      <c r="T23" s="36"/>
      <c r="U23" s="36"/>
      <c r="V23" s="36"/>
      <c r="W23" s="36"/>
      <c r="X23" s="36"/>
      <c r="Y23" s="36"/>
      <c r="Z23" s="36"/>
      <c r="AA23" s="36"/>
      <c r="AB23" s="36"/>
      <c r="AC23" s="16"/>
      <c r="AD23" s="16"/>
      <c r="AE23" s="16"/>
      <c r="AF23" s="36"/>
      <c r="AG23" s="36"/>
      <c r="AH23" s="36"/>
      <c r="AI23" s="36"/>
      <c r="AJ23" s="36"/>
      <c r="AK23" s="36"/>
      <c r="AL23" s="36"/>
      <c r="AM23" s="3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20"/>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c r="DG23" s="36"/>
      <c r="DH23" s="36"/>
      <c r="DI23" s="36"/>
      <c r="DJ23" s="36"/>
      <c r="DK23" s="36"/>
      <c r="DL23" s="36"/>
      <c r="DM23" s="36"/>
      <c r="DN23" s="36"/>
      <c r="DO23" s="36"/>
      <c r="DP23" s="36"/>
      <c r="DQ23" s="36"/>
      <c r="DR23" s="36"/>
      <c r="DS23" s="36"/>
      <c r="DT23" s="36"/>
      <c r="DU23" s="36"/>
      <c r="DV23" s="36"/>
      <c r="DW23" s="36"/>
      <c r="DX23" s="36"/>
      <c r="DY23" s="36"/>
      <c r="DZ23" s="36"/>
      <c r="EA23" s="36"/>
      <c r="EB23" s="36"/>
      <c r="EC23" s="36"/>
      <c r="ED23" s="36"/>
      <c r="EE23" s="36"/>
      <c r="EF23" s="36"/>
      <c r="EG23" s="36"/>
      <c r="EH23" s="36"/>
      <c r="EI23" s="36"/>
      <c r="EJ23" s="36"/>
      <c r="EK23" s="36"/>
      <c r="EL23" s="36"/>
      <c r="EM23" s="36"/>
      <c r="EN23" s="36"/>
      <c r="EO23" s="36"/>
      <c r="EP23" s="36"/>
      <c r="EQ23" s="36"/>
      <c r="ER23" s="36"/>
      <c r="ES23" s="36"/>
      <c r="ET23" s="36"/>
      <c r="EU23" s="36"/>
      <c r="EV23" s="36"/>
      <c r="EW23" s="36"/>
      <c r="EX23" s="36"/>
      <c r="EY23" s="36"/>
      <c r="EZ23" s="36"/>
      <c r="FA23" s="36"/>
      <c r="FB23" s="36"/>
      <c r="FC23" s="36"/>
      <c r="FD23" s="36"/>
      <c r="FE23" s="36"/>
      <c r="FF23" s="36"/>
      <c r="FG23" s="36"/>
      <c r="FH23" s="36"/>
      <c r="FI23" s="36"/>
      <c r="FJ23" s="36"/>
      <c r="FK23" s="36"/>
      <c r="FL23" s="36"/>
      <c r="FM23" s="36"/>
      <c r="FN23" s="36"/>
      <c r="FO23" s="36"/>
      <c r="FP23" s="36"/>
      <c r="FQ23" s="36"/>
      <c r="FR23" s="36"/>
      <c r="FS23" s="36"/>
      <c r="FT23" s="36"/>
      <c r="FU23" s="36"/>
      <c r="FV23" s="36"/>
      <c r="FW23" s="36"/>
      <c r="FX23" s="36"/>
      <c r="FY23" s="36"/>
      <c r="FZ23" s="36"/>
      <c r="GA23" s="36"/>
      <c r="GB23" s="36"/>
      <c r="GC23" s="36"/>
      <c r="GD23" s="36"/>
      <c r="GE23" s="36"/>
      <c r="GF23" s="36"/>
      <c r="GG23" s="36"/>
      <c r="GH23" s="36"/>
      <c r="GI23" s="36"/>
      <c r="GJ23" s="36"/>
      <c r="GK23" s="36"/>
      <c r="GL23" s="36"/>
      <c r="GM23" s="36"/>
      <c r="GN23" s="36"/>
      <c r="GO23" s="36"/>
      <c r="GP23" s="36"/>
      <c r="GQ23" s="36"/>
      <c r="GR23" s="36"/>
      <c r="GS23" s="36"/>
      <c r="GT23" s="36"/>
      <c r="GU23" s="36"/>
      <c r="GV23" s="36"/>
      <c r="GW23" s="36"/>
      <c r="GX23" s="36"/>
      <c r="GY23" s="36"/>
      <c r="GZ23" s="36"/>
      <c r="HA23" s="36"/>
      <c r="HB23" s="36"/>
      <c r="HC23" s="36"/>
      <c r="HD23" s="36"/>
      <c r="HE23" s="36"/>
      <c r="HF23" s="36"/>
      <c r="HG23" s="36"/>
      <c r="HH23" s="36"/>
      <c r="HI23" s="36"/>
      <c r="HJ23" s="36"/>
      <c r="HK23" s="36"/>
      <c r="HL23" s="36"/>
      <c r="HM23" s="36"/>
      <c r="HN23" s="36"/>
      <c r="HO23" s="36"/>
      <c r="HP23" s="36"/>
      <c r="HQ23" s="36"/>
      <c r="HR23" s="36"/>
      <c r="HS23" s="36"/>
      <c r="HT23" s="36"/>
      <c r="HU23" s="36"/>
      <c r="HV23" s="36"/>
      <c r="HW23" s="36"/>
      <c r="HX23" s="36"/>
      <c r="HY23" s="36"/>
      <c r="HZ23" s="36"/>
      <c r="IA23" s="36"/>
      <c r="IB23" s="36"/>
      <c r="IC23" s="36"/>
      <c r="ID23" s="36"/>
      <c r="IE23" s="36"/>
      <c r="IF23" s="36"/>
      <c r="IG23" s="36"/>
      <c r="IH23" s="36"/>
      <c r="II23" s="36"/>
      <c r="IJ23" s="36"/>
      <c r="IK23" s="36"/>
      <c r="IL23" s="36"/>
      <c r="IM23" s="36"/>
      <c r="IN23" s="36"/>
      <c r="IO23" s="36"/>
      <c r="IP23" s="36"/>
      <c r="IQ23" s="36"/>
      <c r="IR23" s="36"/>
      <c r="IS23" s="36"/>
      <c r="IT23" s="36"/>
      <c r="IU23" s="36"/>
      <c r="IV23" s="36"/>
      <c r="IW23" s="36"/>
      <c r="IX23" s="36"/>
      <c r="IY23" s="36"/>
      <c r="IZ23" s="36"/>
      <c r="JA23" s="36"/>
      <c r="JB23" s="36"/>
      <c r="JC23" s="36"/>
      <c r="JD23" s="36"/>
      <c r="JE23" s="36"/>
      <c r="JF23" s="36"/>
      <c r="JG23" s="36"/>
      <c r="JH23" s="36"/>
      <c r="JI23" s="36"/>
      <c r="JJ23" s="36"/>
      <c r="JK23" s="36"/>
      <c r="JL23" s="36"/>
      <c r="JM23" s="36"/>
      <c r="JN23" s="36"/>
      <c r="JO23" s="36"/>
      <c r="JP23" s="36"/>
      <c r="JQ23" s="36"/>
      <c r="JR23" s="36"/>
      <c r="JS23" s="36"/>
      <c r="JT23" s="36"/>
      <c r="JU23" s="36"/>
      <c r="JV23" s="36"/>
      <c r="JW23" s="36"/>
      <c r="JX23" s="36"/>
      <c r="JY23" s="36"/>
      <c r="JZ23" s="36"/>
      <c r="KA23" s="36"/>
      <c r="KB23" s="36"/>
      <c r="KC23" s="36"/>
      <c r="KD23" s="36"/>
      <c r="KE23" s="36"/>
      <c r="KF23" s="36"/>
      <c r="KG23" s="36"/>
      <c r="KH23" s="36"/>
      <c r="KI23" s="36"/>
      <c r="KJ23" s="36"/>
      <c r="KK23" s="36"/>
      <c r="KL23" s="36"/>
      <c r="KM23" s="36"/>
      <c r="KN23" s="36"/>
      <c r="KO23" s="36"/>
      <c r="KP23" s="36"/>
      <c r="KQ23" s="36"/>
      <c r="KR23" s="36"/>
      <c r="KS23" s="36"/>
      <c r="KT23" s="36"/>
      <c r="KU23" s="36"/>
      <c r="KV23" s="36"/>
      <c r="KW23" s="36"/>
      <c r="KX23" s="36"/>
      <c r="KY23" s="36"/>
      <c r="KZ23" s="36"/>
      <c r="LA23" s="36"/>
      <c r="LB23" s="36"/>
      <c r="LC23" s="36"/>
      <c r="LD23" s="36"/>
      <c r="LE23" s="36"/>
      <c r="LF23" s="36"/>
      <c r="LG23" s="36"/>
      <c r="LH23" s="36"/>
      <c r="LI23" s="36"/>
      <c r="LJ23" s="36"/>
      <c r="LK23" s="36"/>
      <c r="LL23" s="36"/>
      <c r="LM23" s="36"/>
      <c r="LN23" s="36"/>
      <c r="LO23" s="36"/>
      <c r="LP23" s="36"/>
      <c r="LQ23" s="36"/>
      <c r="LR23" s="36"/>
      <c r="LS23" s="36"/>
      <c r="LT23" s="36"/>
      <c r="LU23" s="36"/>
      <c r="LV23" s="36"/>
      <c r="LW23" s="36"/>
      <c r="LX23" s="36"/>
      <c r="LY23" s="36"/>
      <c r="LZ23" s="36"/>
      <c r="MA23" s="36"/>
      <c r="MB23" s="36"/>
      <c r="MC23" s="36"/>
      <c r="MD23" s="36"/>
      <c r="ME23" s="36"/>
      <c r="MF23" s="36"/>
      <c r="MG23" s="36"/>
      <c r="MH23" s="36"/>
      <c r="MI23" s="36"/>
      <c r="MJ23" s="36"/>
      <c r="MK23" s="36"/>
      <c r="ML23" s="36"/>
      <c r="MM23" s="36"/>
      <c r="MN23" s="36"/>
      <c r="MO23" s="36"/>
      <c r="MP23" s="36"/>
      <c r="MQ23" s="36"/>
      <c r="MR23" s="36"/>
      <c r="MS23" s="36"/>
      <c r="MT23" s="36"/>
      <c r="MU23" s="36"/>
      <c r="MV23" s="36"/>
      <c r="MW23" s="36"/>
      <c r="MX23" s="36"/>
      <c r="MY23" s="36"/>
      <c r="MZ23" s="36"/>
      <c r="NA23" s="36"/>
      <c r="NB23" s="36"/>
      <c r="NC23" s="36"/>
      <c r="ND23" s="36"/>
      <c r="NE23" s="36"/>
      <c r="NF23" s="36"/>
      <c r="NG23" s="36"/>
      <c r="NH23" s="36"/>
      <c r="NI23" s="36"/>
      <c r="NJ23" s="36"/>
      <c r="NK23" s="36"/>
      <c r="NL23" s="36"/>
      <c r="NM23" s="36"/>
      <c r="NN23" s="36"/>
      <c r="NO23" s="36"/>
      <c r="NP23" s="36"/>
      <c r="NQ23" s="36"/>
      <c r="NR23" s="36"/>
      <c r="NS23" s="36"/>
      <c r="NT23" s="36"/>
      <c r="NU23" s="36"/>
      <c r="NV23" s="36"/>
      <c r="NW23" s="36"/>
      <c r="NX23" s="36"/>
      <c r="NY23" s="36"/>
      <c r="NZ23" s="36"/>
      <c r="OA23" s="36"/>
      <c r="OB23" s="36"/>
      <c r="OC23" s="36"/>
      <c r="OD23" s="36"/>
      <c r="OE23" s="36"/>
      <c r="OF23" s="36"/>
      <c r="OG23" s="36"/>
      <c r="OH23" s="36"/>
      <c r="OI23" s="36"/>
      <c r="OJ23" s="36"/>
      <c r="OK23" s="36"/>
      <c r="OL23" s="36"/>
      <c r="OM23" s="36"/>
      <c r="ON23" s="36"/>
      <c r="OO23" s="36"/>
      <c r="OP23" s="36"/>
      <c r="OQ23" s="36"/>
      <c r="OR23" s="36"/>
      <c r="OS23" s="36"/>
      <c r="OT23" s="36"/>
      <c r="OU23" s="36"/>
      <c r="OV23" s="36"/>
      <c r="OW23" s="36"/>
      <c r="OX23" s="36"/>
      <c r="OY23" s="36"/>
      <c r="OZ23" s="36"/>
      <c r="PA23" s="36"/>
      <c r="PB23" s="36"/>
      <c r="PC23" s="36"/>
      <c r="PD23" s="36"/>
      <c r="PE23" s="36"/>
      <c r="PF23" s="36"/>
      <c r="PG23" s="36"/>
      <c r="PH23" s="36"/>
      <c r="PI23" s="36"/>
      <c r="PJ23" s="36"/>
      <c r="PK23" s="36"/>
      <c r="PL23" s="36"/>
      <c r="PM23" s="36"/>
      <c r="PN23" s="36"/>
      <c r="PO23" s="36"/>
      <c r="PP23" s="36"/>
      <c r="PQ23" s="36"/>
      <c r="PR23" s="36"/>
      <c r="PS23" s="36"/>
      <c r="PT23" s="36"/>
      <c r="PU23" s="36"/>
      <c r="PV23" s="36"/>
      <c r="PW23" s="36"/>
      <c r="PX23" s="36"/>
      <c r="PY23" s="36"/>
      <c r="PZ23" s="36"/>
      <c r="QA23" s="36"/>
      <c r="QB23" s="36"/>
      <c r="QC23" s="36"/>
      <c r="QD23" s="36"/>
      <c r="QE23" s="36"/>
      <c r="QF23" s="36"/>
      <c r="QG23" s="36"/>
      <c r="QH23" s="36"/>
      <c r="QI23" s="36"/>
      <c r="QJ23" s="36"/>
      <c r="QK23" s="36"/>
      <c r="QL23" s="36"/>
      <c r="QM23" s="36"/>
      <c r="QN23" s="36"/>
      <c r="QO23" s="36"/>
      <c r="QP23" s="36"/>
      <c r="QQ23" s="36"/>
      <c r="QR23" s="36"/>
      <c r="QS23" s="36"/>
      <c r="QT23" s="36"/>
      <c r="QU23" s="36"/>
      <c r="QV23" s="36"/>
      <c r="QW23" s="36"/>
      <c r="QX23" s="36"/>
      <c r="QY23" s="36"/>
      <c r="QZ23" s="36"/>
      <c r="RA23" s="36"/>
      <c r="RB23" s="36"/>
      <c r="RC23" s="36"/>
      <c r="RD23" s="36"/>
      <c r="RE23" s="36"/>
      <c r="RF23" s="36"/>
      <c r="RG23" s="36"/>
      <c r="RH23" s="36"/>
      <c r="RI23" s="36"/>
      <c r="RJ23" s="36"/>
      <c r="RK23" s="36"/>
      <c r="RL23" s="36"/>
      <c r="RM23" s="36"/>
      <c r="RN23" s="36"/>
      <c r="RO23" s="36"/>
      <c r="RP23" s="36"/>
      <c r="RQ23" s="36"/>
      <c r="RR23" s="36"/>
      <c r="RS23" s="36"/>
      <c r="RT23" s="36"/>
      <c r="RU23" s="36"/>
      <c r="RV23" s="36"/>
      <c r="RW23" s="36"/>
      <c r="RX23" s="36"/>
      <c r="RY23" s="36"/>
      <c r="RZ23" s="36"/>
      <c r="SA23" s="36"/>
      <c r="SB23" s="36"/>
      <c r="SC23" s="36"/>
      <c r="SD23" s="36"/>
      <c r="SE23" s="36"/>
      <c r="SF23" s="36"/>
      <c r="SG23" s="36"/>
      <c r="SH23" s="36"/>
      <c r="SI23" s="36"/>
      <c r="SJ23" s="36"/>
      <c r="SK23" s="36"/>
      <c r="SL23" s="36"/>
      <c r="SM23" s="36"/>
      <c r="SN23" s="36"/>
      <c r="SO23" s="36"/>
      <c r="SP23" s="36"/>
      <c r="SQ23" s="36"/>
      <c r="SR23" s="36"/>
      <c r="SS23" s="36"/>
      <c r="ST23" s="36"/>
      <c r="SU23" s="36"/>
      <c r="SV23" s="36"/>
      <c r="SW23" s="36"/>
      <c r="SX23" s="36"/>
      <c r="SY23" s="36"/>
      <c r="SZ23" s="36"/>
      <c r="TA23" s="36"/>
      <c r="TB23" s="36"/>
      <c r="TC23" s="36"/>
      <c r="TD23" s="36"/>
      <c r="TE23" s="36"/>
      <c r="TF23" s="36"/>
      <c r="TG23" s="36"/>
      <c r="TH23" s="36"/>
      <c r="TI23" s="36"/>
      <c r="TJ23" s="36"/>
      <c r="TK23" s="36"/>
      <c r="TL23" s="36"/>
      <c r="TM23" s="36"/>
      <c r="TN23" s="36"/>
      <c r="TO23" s="36"/>
      <c r="TP23" s="36"/>
      <c r="TQ23" s="36"/>
      <c r="TR23" s="36"/>
      <c r="TS23" s="36"/>
      <c r="TT23" s="36"/>
      <c r="TU23" s="36"/>
      <c r="TV23" s="36"/>
      <c r="TW23" s="36"/>
      <c r="TX23" s="36"/>
      <c r="TY23" s="36"/>
      <c r="TZ23" s="36"/>
      <c r="UA23" s="36"/>
      <c r="UB23" s="36"/>
      <c r="UC23" s="36"/>
      <c r="UD23" s="36"/>
      <c r="UE23" s="36"/>
      <c r="UF23" s="36"/>
      <c r="UG23" s="36"/>
      <c r="UH23" s="36"/>
      <c r="UI23" s="36"/>
      <c r="UJ23" s="36"/>
      <c r="UK23" s="36"/>
      <c r="UL23" s="36"/>
      <c r="UM23" s="36"/>
      <c r="UN23" s="36"/>
      <c r="UO23" s="36"/>
      <c r="UP23" s="36"/>
      <c r="UQ23" s="36"/>
      <c r="UR23" s="36"/>
      <c r="US23" s="36"/>
      <c r="UT23" s="36"/>
      <c r="UU23" s="36"/>
      <c r="UV23" s="36"/>
      <c r="UW23" s="36"/>
      <c r="UX23" s="36"/>
      <c r="UY23" s="36"/>
      <c r="UZ23" s="36"/>
      <c r="VA23" s="36"/>
      <c r="VB23" s="36"/>
      <c r="VC23" s="36"/>
      <c r="VD23" s="36"/>
      <c r="VE23" s="36"/>
      <c r="VF23" s="36"/>
      <c r="VG23" s="36"/>
      <c r="VH23" s="36"/>
      <c r="VI23" s="36"/>
      <c r="VJ23" s="36"/>
      <c r="VK23" s="36"/>
      <c r="VL23" s="36"/>
      <c r="VM23" s="36"/>
      <c r="VN23" s="36"/>
      <c r="VO23" s="36"/>
      <c r="VP23" s="36"/>
      <c r="VQ23" s="36"/>
      <c r="VR23" s="36"/>
      <c r="VS23" s="36"/>
      <c r="VT23" s="36"/>
      <c r="VU23" s="36"/>
      <c r="VV23" s="36"/>
      <c r="VW23" s="36"/>
      <c r="VX23" s="36"/>
      <c r="VY23" s="36"/>
      <c r="VZ23" s="36"/>
      <c r="WA23" s="36"/>
      <c r="WB23" s="36"/>
      <c r="WC23" s="36"/>
      <c r="WD23" s="36"/>
      <c r="WE23" s="36"/>
      <c r="WF23" s="36"/>
      <c r="WG23" s="36"/>
      <c r="WH23" s="36"/>
      <c r="WI23" s="36"/>
      <c r="WJ23" s="36"/>
      <c r="WK23" s="36"/>
      <c r="WL23" s="36"/>
      <c r="WM23" s="36"/>
      <c r="WN23" s="36"/>
      <c r="WO23" s="36"/>
      <c r="WP23" s="36"/>
      <c r="WQ23" s="36"/>
      <c r="WR23" s="36"/>
      <c r="WS23" s="36"/>
      <c r="WT23" s="36"/>
      <c r="WU23" s="36"/>
      <c r="WV23" s="36"/>
      <c r="WW23" s="36"/>
      <c r="WX23" s="36"/>
      <c r="WY23" s="36"/>
      <c r="WZ23" s="36"/>
      <c r="XA23" s="36"/>
      <c r="XB23" s="36"/>
      <c r="XC23" s="36"/>
      <c r="XD23" s="36"/>
      <c r="XE23" s="36"/>
      <c r="XF23" s="36"/>
      <c r="XG23" s="36"/>
      <c r="XH23" s="36"/>
      <c r="XI23" s="36"/>
      <c r="XJ23" s="36"/>
      <c r="XK23" s="36"/>
      <c r="XL23" s="36"/>
      <c r="XM23" s="36"/>
      <c r="XN23" s="36"/>
      <c r="XO23" s="36"/>
      <c r="XP23" s="36"/>
      <c r="XQ23" s="36"/>
      <c r="XR23" s="36"/>
      <c r="XS23" s="36"/>
      <c r="XT23" s="36"/>
      <c r="XU23" s="36"/>
      <c r="XV23" s="36"/>
      <c r="XW23" s="36"/>
      <c r="XX23" s="36"/>
      <c r="XY23" s="36"/>
      <c r="XZ23" s="36"/>
      <c r="YA23" s="36"/>
      <c r="YB23" s="36"/>
      <c r="YC23" s="36"/>
      <c r="YD23" s="36"/>
      <c r="YE23" s="36"/>
      <c r="YF23" s="36"/>
      <c r="YG23" s="36"/>
      <c r="YH23" s="36"/>
      <c r="YI23" s="36"/>
      <c r="YJ23" s="36"/>
      <c r="YK23" s="36"/>
      <c r="YL23" s="36"/>
      <c r="YM23" s="36"/>
      <c r="YN23" s="36"/>
      <c r="YO23" s="36"/>
      <c r="YP23" s="36"/>
      <c r="YQ23" s="36"/>
      <c r="YR23" s="36"/>
      <c r="YS23" s="36"/>
      <c r="YT23" s="36"/>
      <c r="YU23" s="36"/>
      <c r="YV23" s="36"/>
      <c r="YW23" s="36"/>
      <c r="YX23" s="36"/>
      <c r="YY23" s="36"/>
      <c r="YZ23" s="36"/>
      <c r="ZA23" s="36"/>
      <c r="ZB23" s="36"/>
      <c r="ZC23" s="36"/>
      <c r="ZD23" s="36"/>
      <c r="ZE23" s="36"/>
      <c r="ZF23" s="36"/>
      <c r="ZG23" s="36"/>
      <c r="ZH23" s="36"/>
      <c r="ZI23" s="36"/>
      <c r="ZJ23" s="36"/>
      <c r="ZK23" s="36"/>
      <c r="ZL23" s="36"/>
      <c r="ZM23" s="36"/>
      <c r="ZN23" s="36"/>
      <c r="ZO23" s="36"/>
      <c r="ZP23" s="36"/>
      <c r="ZQ23" s="36"/>
      <c r="ZR23" s="36"/>
      <c r="ZS23" s="36"/>
      <c r="ZT23" s="36"/>
      <c r="ZU23" s="36"/>
      <c r="ZV23" s="36"/>
      <c r="ZW23" s="36"/>
      <c r="ZX23" s="36"/>
      <c r="ZY23" s="36"/>
      <c r="ZZ23" s="36"/>
      <c r="AAA23" s="36"/>
      <c r="AAB23" s="36"/>
      <c r="AAC23" s="36"/>
      <c r="AAD23" s="36"/>
      <c r="AAE23" s="36"/>
      <c r="AAF23" s="36"/>
      <c r="AAG23" s="36"/>
      <c r="AAH23" s="36"/>
      <c r="AAI23" s="36"/>
      <c r="AAJ23" s="36"/>
      <c r="AAK23" s="36"/>
      <c r="AAL23" s="36"/>
      <c r="AAM23" s="36"/>
      <c r="AAN23" s="36"/>
      <c r="AAO23" s="36"/>
      <c r="AAP23" s="36"/>
      <c r="AAQ23" s="36"/>
      <c r="AAR23" s="36"/>
      <c r="AAS23" s="36"/>
      <c r="AAT23" s="36"/>
      <c r="AAU23" s="36"/>
      <c r="AAV23" s="36"/>
      <c r="AAW23" s="36"/>
      <c r="AAX23" s="36"/>
      <c r="AAY23" s="36"/>
      <c r="AAZ23" s="36"/>
      <c r="ABA23" s="36"/>
      <c r="ABB23" s="36"/>
      <c r="ABC23" s="36"/>
      <c r="ABD23" s="36"/>
      <c r="ABE23" s="36"/>
      <c r="ABF23" s="36"/>
      <c r="ABG23" s="36"/>
      <c r="ABH23" s="36"/>
      <c r="ABI23" s="36"/>
      <c r="ABJ23" s="36"/>
      <c r="ABK23" s="36"/>
      <c r="ABL23" s="36"/>
      <c r="ABM23" s="36"/>
      <c r="ABN23" s="36"/>
      <c r="ABO23" s="36"/>
      <c r="ABP23" s="36"/>
      <c r="ABQ23" s="36"/>
      <c r="ABR23" s="36"/>
      <c r="ABS23" s="36"/>
      <c r="ABT23" s="36"/>
      <c r="ABU23" s="36"/>
      <c r="ABV23" s="36"/>
      <c r="ABW23" s="36"/>
      <c r="ABX23" s="36"/>
      <c r="ABY23" s="36"/>
      <c r="ABZ23" s="36"/>
      <c r="ACA23" s="36"/>
      <c r="ACB23" s="36"/>
      <c r="ACC23" s="36"/>
      <c r="ACD23" s="36"/>
      <c r="ACE23" s="36"/>
      <c r="ACF23" s="36"/>
      <c r="ACG23" s="36"/>
      <c r="ACH23" s="36"/>
      <c r="ACI23" s="36"/>
      <c r="ACJ23" s="36"/>
      <c r="ACK23" s="36"/>
      <c r="ACL23" s="36"/>
      <c r="ACM23" s="36"/>
      <c r="ACN23" s="36"/>
      <c r="ACO23" s="36"/>
      <c r="ACP23" s="36"/>
      <c r="ACQ23" s="36"/>
      <c r="ACR23" s="36"/>
      <c r="ACS23" s="36"/>
      <c r="ACT23" s="36"/>
      <c r="ACU23" s="36"/>
      <c r="ACV23" s="36"/>
      <c r="ACW23" s="36"/>
      <c r="ACX23" s="36"/>
      <c r="ACY23" s="36"/>
      <c r="ACZ23" s="36"/>
      <c r="ADA23" s="36"/>
      <c r="ADB23" s="36"/>
      <c r="ADC23" s="36"/>
      <c r="ADD23" s="36"/>
      <c r="ADE23" s="36"/>
      <c r="ADF23" s="36"/>
      <c r="ADG23" s="36"/>
      <c r="ADH23" s="36"/>
      <c r="ADI23" s="36"/>
      <c r="ADJ23" s="36"/>
      <c r="ADK23" s="36"/>
      <c r="ADL23" s="36"/>
      <c r="ADM23" s="36"/>
      <c r="ADN23" s="36"/>
      <c r="ADO23" s="36"/>
      <c r="ADP23" s="36"/>
      <c r="ADQ23" s="36"/>
      <c r="ADR23" s="36"/>
      <c r="ADS23" s="36"/>
      <c r="ADT23" s="36"/>
      <c r="ADU23" s="36"/>
      <c r="ADV23" s="36"/>
      <c r="ADW23" s="36"/>
      <c r="ADX23" s="36"/>
      <c r="ADY23" s="36"/>
      <c r="ADZ23" s="36"/>
      <c r="AEA23" s="36"/>
      <c r="AEB23" s="36"/>
      <c r="AEC23" s="36"/>
      <c r="AED23" s="36"/>
      <c r="AEE23" s="36"/>
      <c r="AEF23" s="36"/>
      <c r="AEG23" s="36"/>
      <c r="AEH23" s="36"/>
      <c r="AEI23" s="36"/>
      <c r="AEJ23" s="36"/>
      <c r="AEK23" s="36"/>
      <c r="AEL23" s="36"/>
      <c r="AEM23" s="36"/>
      <c r="AEN23" s="36"/>
      <c r="AEO23" s="36"/>
      <c r="AEP23" s="36"/>
      <c r="AEQ23" s="36"/>
      <c r="AER23" s="36"/>
      <c r="AES23" s="36"/>
      <c r="AET23" s="36"/>
      <c r="AEU23" s="36"/>
      <c r="AEV23" s="36"/>
      <c r="AEW23" s="36"/>
      <c r="AEX23" s="36"/>
      <c r="AEY23" s="36"/>
      <c r="AEZ23" s="36"/>
      <c r="AFA23" s="36"/>
      <c r="AFB23" s="36"/>
      <c r="AFC23" s="36"/>
      <c r="AFD23" s="36"/>
      <c r="AFE23" s="36"/>
      <c r="AFF23" s="36"/>
      <c r="AFG23" s="36"/>
      <c r="AFH23" s="36"/>
      <c r="AFI23" s="36"/>
      <c r="AFJ23" s="36"/>
      <c r="AFK23" s="36"/>
      <c r="AFL23" s="36"/>
      <c r="AFM23" s="36"/>
      <c r="AFN23" s="36"/>
      <c r="AFO23" s="36"/>
      <c r="AFP23" s="36"/>
      <c r="AFQ23" s="36"/>
      <c r="AFR23" s="36"/>
      <c r="AFS23" s="36"/>
      <c r="AFT23" s="36"/>
      <c r="AFU23" s="36"/>
      <c r="AFV23" s="36"/>
      <c r="AFW23" s="36"/>
      <c r="AFX23" s="36"/>
      <c r="AFY23" s="36"/>
      <c r="AFZ23" s="36"/>
      <c r="AGA23" s="36"/>
      <c r="AGB23" s="36"/>
      <c r="AGC23" s="36"/>
      <c r="AGD23" s="36"/>
      <c r="AGE23" s="36"/>
      <c r="AGF23" s="36"/>
      <c r="AGG23" s="36"/>
      <c r="AGH23" s="36"/>
      <c r="AGI23" s="36"/>
      <c r="AGJ23" s="36"/>
      <c r="AGK23" s="36"/>
      <c r="AGL23" s="36"/>
      <c r="AGM23" s="36"/>
      <c r="AGN23" s="36"/>
      <c r="AGO23" s="36"/>
      <c r="AGP23" s="36"/>
      <c r="AGQ23" s="36"/>
      <c r="AGR23" s="36"/>
      <c r="AGS23" s="36"/>
      <c r="AGT23" s="36"/>
      <c r="AGU23" s="36"/>
      <c r="AGV23" s="36"/>
      <c r="AGW23" s="36"/>
      <c r="AGX23" s="36"/>
      <c r="AGY23" s="36"/>
      <c r="AGZ23" s="36"/>
      <c r="AHA23" s="36"/>
      <c r="AHB23" s="36"/>
      <c r="AHC23" s="36"/>
      <c r="AHD23" s="36"/>
      <c r="AHE23" s="36"/>
      <c r="AHF23" s="36"/>
      <c r="AHG23" s="36"/>
      <c r="AHH23" s="36"/>
      <c r="AHI23" s="36"/>
      <c r="AHJ23" s="36"/>
      <c r="AHK23" s="36"/>
      <c r="AHL23" s="36"/>
      <c r="AHM23" s="36"/>
      <c r="AHN23" s="36"/>
      <c r="AHO23" s="36"/>
      <c r="AHP23" s="36"/>
      <c r="AHQ23" s="36"/>
      <c r="AHR23" s="36"/>
      <c r="AHS23" s="36"/>
      <c r="AHT23" s="36"/>
      <c r="AHU23" s="36"/>
      <c r="AHV23" s="36"/>
      <c r="AHW23" s="36"/>
      <c r="AHX23" s="36"/>
      <c r="AHY23" s="36"/>
      <c r="AHZ23" s="36"/>
      <c r="AIA23" s="36"/>
      <c r="AIB23" s="36"/>
      <c r="AIC23" s="36"/>
      <c r="AID23" s="36"/>
      <c r="AIE23" s="36"/>
      <c r="AIF23" s="36"/>
      <c r="AIG23" s="36"/>
      <c r="AIH23" s="36"/>
      <c r="AII23" s="36"/>
      <c r="AIJ23" s="36"/>
      <c r="AIK23" s="36"/>
      <c r="AIL23" s="36"/>
      <c r="AIM23" s="36"/>
      <c r="AIN23" s="36"/>
      <c r="AIO23" s="36"/>
      <c r="AIP23" s="36"/>
      <c r="AIQ23" s="36"/>
      <c r="AIR23" s="36"/>
      <c r="AIS23" s="36"/>
      <c r="AIT23" s="36"/>
      <c r="AIU23" s="36"/>
      <c r="AIV23" s="36"/>
      <c r="AIW23" s="36"/>
      <c r="AIX23" s="36"/>
      <c r="AIY23" s="36"/>
      <c r="AIZ23" s="36"/>
      <c r="AJA23" s="36"/>
      <c r="AJB23" s="36"/>
      <c r="AJC23" s="36"/>
      <c r="AJD23" s="36"/>
      <c r="AJE23" s="36"/>
      <c r="AJF23" s="36"/>
      <c r="AJG23" s="36"/>
      <c r="AJH23" s="36"/>
      <c r="AJI23" s="36"/>
      <c r="AJJ23" s="36"/>
      <c r="AJK23" s="36"/>
      <c r="AJL23" s="36"/>
      <c r="AJM23" s="36"/>
      <c r="AJN23" s="36"/>
      <c r="AJO23" s="36"/>
      <c r="AJP23" s="36"/>
      <c r="AJQ23" s="36"/>
      <c r="AJR23" s="36"/>
      <c r="AJS23" s="36"/>
      <c r="AJT23" s="36"/>
      <c r="AJU23" s="36"/>
      <c r="AJV23" s="36"/>
      <c r="AJW23" s="36"/>
      <c r="AJX23" s="36"/>
      <c r="AJY23" s="36"/>
      <c r="AJZ23" s="36"/>
      <c r="AKA23" s="36"/>
      <c r="AKB23" s="36"/>
      <c r="AKC23" s="36"/>
      <c r="AKD23" s="36"/>
      <c r="AKE23" s="36"/>
      <c r="AKF23" s="36"/>
      <c r="AKG23" s="36"/>
      <c r="AKH23" s="36"/>
      <c r="AKI23" s="36"/>
      <c r="AKJ23" s="36"/>
      <c r="AKK23" s="36"/>
      <c r="AKL23" s="36"/>
      <c r="AKM23" s="36"/>
      <c r="AKN23" s="36"/>
      <c r="AKO23" s="36"/>
      <c r="AKP23" s="36"/>
      <c r="AKQ23" s="36"/>
      <c r="AKR23" s="36"/>
      <c r="AKS23" s="36"/>
      <c r="AKT23" s="36"/>
      <c r="AKU23" s="36"/>
      <c r="AKV23" s="36"/>
      <c r="AKW23" s="36"/>
      <c r="AKX23" s="36"/>
      <c r="AKY23" s="36"/>
      <c r="AKZ23" s="36"/>
      <c r="ALA23" s="36"/>
      <c r="ALB23" s="36"/>
      <c r="ALC23" s="36"/>
      <c r="ALD23" s="36"/>
      <c r="ALE23" s="36"/>
      <c r="ALF23" s="36"/>
      <c r="ALG23" s="36"/>
      <c r="ALH23" s="36"/>
      <c r="ALI23" s="36"/>
      <c r="ALJ23" s="36"/>
      <c r="ALK23" s="36"/>
      <c r="ALL23" s="36"/>
      <c r="ALM23" s="36"/>
      <c r="ALN23" s="36"/>
      <c r="ALO23" s="36"/>
      <c r="ALP23" s="36"/>
      <c r="ALQ23" s="36"/>
      <c r="ALR23" s="36"/>
      <c r="ALS23" s="36"/>
      <c r="ALT23" s="36"/>
      <c r="ALU23" s="36"/>
      <c r="ALV23" s="36"/>
      <c r="ALW23" s="36"/>
      <c r="ALX23" s="36"/>
      <c r="ALY23" s="36"/>
      <c r="ALZ23" s="36"/>
      <c r="AMA23" s="36"/>
      <c r="AMB23" s="36"/>
      <c r="AMC23" s="36"/>
      <c r="AMD23" s="36"/>
      <c r="AME23" s="36"/>
      <c r="AMF23" s="36"/>
      <c r="AMG23" s="36"/>
      <c r="AMH23" s="36"/>
      <c r="AMI23" s="36"/>
      <c r="AMJ23" s="36"/>
      <c r="AMK23" s="36"/>
      <c r="AML23" s="36"/>
      <c r="AMM23" s="36"/>
      <c r="AMN23" s="36"/>
      <c r="AMO23" s="36"/>
      <c r="AMP23" s="36"/>
      <c r="AMQ23" s="36"/>
      <c r="AMR23" s="36"/>
      <c r="AMS23" s="36"/>
      <c r="AMT23" s="36"/>
      <c r="AMU23" s="36"/>
      <c r="AMV23" s="36"/>
      <c r="AMW23" s="36"/>
      <c r="AMX23" s="36"/>
      <c r="AMY23" s="36"/>
      <c r="AMZ23" s="36"/>
      <c r="ANA23" s="36"/>
      <c r="ANB23" s="36"/>
      <c r="ANC23" s="36"/>
      <c r="AND23" s="36"/>
      <c r="ANE23" s="36"/>
      <c r="ANF23" s="36"/>
      <c r="ANG23" s="36"/>
      <c r="ANH23" s="36"/>
      <c r="ANI23" s="36"/>
      <c r="ANJ23" s="36"/>
      <c r="ANK23" s="36"/>
      <c r="ANL23" s="36"/>
      <c r="ANM23" s="36"/>
      <c r="ANN23" s="36"/>
      <c r="ANO23" s="36"/>
      <c r="ANP23" s="36"/>
      <c r="ANQ23" s="36"/>
      <c r="ANR23" s="36"/>
      <c r="ANS23" s="36"/>
      <c r="ANT23" s="36"/>
      <c r="ANU23" s="36"/>
      <c r="ANV23" s="36"/>
      <c r="ANW23" s="36"/>
      <c r="ANX23" s="36"/>
      <c r="ANY23" s="36"/>
      <c r="ANZ23" s="36"/>
      <c r="AOA23" s="36"/>
      <c r="AOB23" s="36"/>
      <c r="AOC23" s="36"/>
      <c r="AOD23" s="36"/>
      <c r="AOE23" s="36"/>
      <c r="AOF23" s="36"/>
      <c r="AOG23" s="36"/>
      <c r="AOH23" s="36"/>
      <c r="AOI23" s="36"/>
      <c r="AOJ23" s="36"/>
      <c r="AOK23" s="36"/>
      <c r="AOL23" s="36"/>
      <c r="AOM23" s="36"/>
      <c r="AON23" s="36"/>
      <c r="AOO23" s="36"/>
      <c r="AOP23" s="36"/>
      <c r="AOQ23" s="36"/>
      <c r="AOR23" s="36"/>
      <c r="AOS23" s="36"/>
      <c r="AOT23" s="36"/>
      <c r="AOU23" s="36"/>
      <c r="AOV23" s="36"/>
      <c r="AOW23" s="36"/>
      <c r="AOX23" s="36"/>
      <c r="AOY23" s="36"/>
      <c r="AOZ23" s="36"/>
      <c r="APA23" s="36"/>
      <c r="APB23" s="36"/>
      <c r="APC23" s="36"/>
      <c r="APD23" s="36"/>
      <c r="APE23" s="36"/>
      <c r="APF23" s="36"/>
      <c r="APG23" s="36"/>
      <c r="APH23" s="36"/>
      <c r="API23" s="36"/>
      <c r="APJ23" s="36"/>
      <c r="APK23" s="36"/>
      <c r="APL23" s="36"/>
      <c r="APM23" s="36"/>
      <c r="APN23" s="36"/>
      <c r="APO23" s="36"/>
      <c r="APP23" s="36"/>
      <c r="APQ23" s="36"/>
      <c r="APR23" s="36"/>
      <c r="APS23" s="36"/>
      <c r="APT23" s="36"/>
      <c r="APU23" s="36"/>
      <c r="APV23" s="36"/>
      <c r="APW23" s="36"/>
      <c r="APX23" s="36"/>
      <c r="APY23" s="36"/>
      <c r="APZ23" s="36"/>
      <c r="AQA23" s="36"/>
      <c r="AQB23" s="36"/>
      <c r="AQC23" s="36"/>
      <c r="AQD23" s="36"/>
      <c r="AQE23" s="36"/>
      <c r="AQF23" s="36"/>
      <c r="AQG23" s="36"/>
      <c r="AQH23" s="36"/>
      <c r="AQI23" s="36"/>
      <c r="AQJ23" s="36"/>
      <c r="AQK23" s="36"/>
      <c r="AQL23" s="36"/>
      <c r="AQM23" s="36"/>
      <c r="AQN23" s="36"/>
      <c r="AQO23" s="36"/>
      <c r="AQP23" s="36"/>
      <c r="AQQ23" s="36"/>
      <c r="AQR23" s="36"/>
      <c r="AQS23" s="36"/>
      <c r="AQT23" s="36"/>
      <c r="AQU23" s="36"/>
      <c r="AQV23" s="36"/>
      <c r="AQW23" s="36"/>
      <c r="AQX23" s="36"/>
      <c r="AQY23" s="36"/>
      <c r="AQZ23" s="36"/>
      <c r="ARA23" s="36"/>
      <c r="ARB23" s="36"/>
      <c r="ARC23" s="36"/>
      <c r="ARD23" s="36"/>
      <c r="ARE23" s="36"/>
      <c r="ARF23" s="36"/>
      <c r="ARG23" s="36"/>
      <c r="ARH23" s="36"/>
      <c r="ARI23" s="36"/>
      <c r="ARJ23" s="36"/>
      <c r="ARK23" s="36"/>
      <c r="ARL23" s="36"/>
      <c r="ARM23" s="36"/>
      <c r="ARN23" s="36"/>
      <c r="ARO23" s="36"/>
      <c r="ARP23" s="36"/>
      <c r="ARQ23" s="36"/>
      <c r="ARR23" s="36"/>
      <c r="ARS23" s="36"/>
      <c r="ART23" s="36"/>
      <c r="ARU23" s="36"/>
      <c r="ARV23" s="36"/>
      <c r="ARW23" s="36"/>
      <c r="ARX23" s="36"/>
      <c r="ARY23" s="36"/>
      <c r="ARZ23" s="36"/>
      <c r="ASA23" s="36"/>
      <c r="ASB23" s="36"/>
      <c r="ASC23" s="36"/>
      <c r="ASD23" s="36"/>
      <c r="ASE23" s="36"/>
      <c r="ASF23" s="36"/>
      <c r="ASG23" s="36"/>
      <c r="ASH23" s="36"/>
      <c r="ASI23" s="36"/>
      <c r="ASJ23" s="36"/>
      <c r="ASK23" s="36"/>
      <c r="ASL23" s="36"/>
      <c r="ASM23" s="36"/>
      <c r="ASN23" s="36"/>
      <c r="ASO23" s="36"/>
      <c r="ASP23" s="36"/>
      <c r="ASQ23" s="36"/>
      <c r="ASR23" s="36"/>
      <c r="ASS23" s="36"/>
      <c r="AST23" s="36"/>
      <c r="ASU23" s="36"/>
      <c r="ASV23" s="36"/>
      <c r="ASW23" s="36"/>
      <c r="ASX23" s="36"/>
      <c r="ASY23" s="36"/>
      <c r="ASZ23" s="36"/>
      <c r="ATA23" s="36"/>
      <c r="ATB23" s="36"/>
      <c r="ATC23" s="36"/>
      <c r="ATD23" s="36"/>
      <c r="ATE23" s="36"/>
      <c r="ATF23" s="36"/>
      <c r="ATG23" s="36"/>
      <c r="ATH23" s="36"/>
      <c r="ATI23" s="36"/>
      <c r="ATJ23" s="36"/>
      <c r="ATK23" s="36"/>
      <c r="ATL23" s="36"/>
      <c r="ATM23" s="36"/>
      <c r="ATN23" s="36"/>
      <c r="ATO23" s="36"/>
      <c r="ATP23" s="36"/>
      <c r="ATQ23" s="36"/>
      <c r="ATR23" s="36"/>
      <c r="ATS23" s="36"/>
      <c r="ATT23" s="36"/>
      <c r="ATU23" s="36"/>
      <c r="ATV23" s="36"/>
      <c r="ATW23" s="36"/>
      <c r="ATX23" s="36"/>
      <c r="ATY23" s="36"/>
      <c r="ATZ23" s="36"/>
      <c r="AUA23" s="36"/>
      <c r="AUB23" s="36"/>
      <c r="AUC23" s="36"/>
      <c r="AUD23" s="36"/>
      <c r="AUE23" s="36"/>
      <c r="AUF23" s="36"/>
      <c r="AUG23" s="36"/>
      <c r="AUH23" s="36"/>
      <c r="AUI23" s="36"/>
      <c r="AUJ23" s="36"/>
      <c r="AUK23" s="36"/>
      <c r="AUL23" s="36"/>
      <c r="AUM23" s="36"/>
      <c r="AUN23" s="36"/>
      <c r="AUO23" s="36"/>
      <c r="AUP23" s="36"/>
      <c r="AUQ23" s="36"/>
      <c r="AUR23" s="36"/>
      <c r="AUS23" s="36"/>
      <c r="AUT23" s="36"/>
      <c r="AUU23" s="36"/>
      <c r="AUV23" s="36"/>
      <c r="AUW23" s="36"/>
      <c r="AUX23" s="36"/>
      <c r="AUY23" s="36"/>
      <c r="AUZ23" s="36"/>
      <c r="AVA23" s="36"/>
      <c r="AVB23" s="36"/>
      <c r="AVC23" s="36"/>
      <c r="AVD23" s="36"/>
      <c r="AVE23" s="36"/>
      <c r="AVF23" s="36"/>
      <c r="AVG23" s="36"/>
      <c r="AVH23" s="36"/>
      <c r="AVI23" s="36"/>
      <c r="AVJ23" s="36"/>
      <c r="AVK23" s="36"/>
      <c r="AVL23" s="36"/>
      <c r="AVM23" s="36"/>
      <c r="AVN23" s="36"/>
      <c r="AVO23" s="36"/>
      <c r="AVP23" s="36"/>
      <c r="AVQ23" s="36"/>
      <c r="AVR23" s="36"/>
      <c r="AVS23" s="36"/>
      <c r="AVT23" s="36"/>
      <c r="AVU23" s="36"/>
      <c r="AVV23" s="36"/>
      <c r="AVW23" s="36"/>
      <c r="AVX23" s="36"/>
      <c r="AVY23" s="36"/>
      <c r="AVZ23" s="36"/>
      <c r="AWA23" s="36"/>
      <c r="AWB23" s="36"/>
      <c r="AWC23" s="36"/>
      <c r="AWD23" s="36"/>
      <c r="AWE23" s="36"/>
      <c r="AWF23" s="36"/>
      <c r="AWG23" s="36"/>
      <c r="AWH23" s="36"/>
      <c r="AWI23" s="36"/>
      <c r="AWJ23" s="36"/>
      <c r="AWK23" s="36"/>
      <c r="AWL23" s="36"/>
      <c r="AWM23" s="36"/>
      <c r="AWN23" s="36"/>
      <c r="AWO23" s="36"/>
      <c r="AWP23" s="36"/>
      <c r="AWQ23" s="36"/>
      <c r="AWR23" s="36"/>
      <c r="AWS23" s="36"/>
      <c r="AWT23" s="36"/>
      <c r="AWU23" s="36"/>
      <c r="AWV23" s="36"/>
      <c r="AWW23" s="36"/>
      <c r="AWX23" s="36"/>
      <c r="AWY23" s="36"/>
      <c r="AWZ23" s="36"/>
      <c r="AXA23" s="36"/>
      <c r="AXB23" s="36"/>
      <c r="AXC23" s="36"/>
      <c r="AXD23" s="36"/>
      <c r="AXE23" s="36"/>
      <c r="AXF23" s="36"/>
      <c r="AXG23" s="36"/>
      <c r="AXH23" s="36"/>
      <c r="AXI23" s="36"/>
      <c r="AXJ23" s="36"/>
      <c r="AXK23" s="36"/>
      <c r="AXL23" s="36"/>
      <c r="AXM23" s="36"/>
      <c r="AXN23" s="36"/>
      <c r="AXO23" s="36"/>
      <c r="AXP23" s="36"/>
      <c r="AXQ23" s="36"/>
      <c r="AXR23" s="36"/>
      <c r="AXS23" s="36"/>
      <c r="AXT23" s="36"/>
      <c r="AXU23" s="36"/>
      <c r="AXV23" s="36"/>
      <c r="AXW23" s="36"/>
      <c r="AXX23" s="36"/>
      <c r="AXY23" s="36"/>
      <c r="AXZ23" s="36"/>
      <c r="AYA23" s="36"/>
      <c r="AYB23" s="36"/>
      <c r="AYC23" s="36"/>
      <c r="AYD23" s="36"/>
      <c r="AYE23" s="36"/>
      <c r="AYF23" s="36"/>
      <c r="AYG23" s="36"/>
      <c r="AYH23" s="36"/>
      <c r="AYI23" s="36"/>
      <c r="AYJ23" s="36"/>
      <c r="AYK23" s="36"/>
      <c r="AYL23" s="36"/>
      <c r="AYM23" s="36"/>
      <c r="AYN23" s="36"/>
      <c r="AYO23" s="36"/>
      <c r="AYP23" s="36"/>
      <c r="AYQ23" s="36"/>
      <c r="AYR23" s="36"/>
      <c r="AYS23" s="36"/>
      <c r="AYT23" s="36"/>
      <c r="AYU23" s="36"/>
      <c r="AYV23" s="36"/>
      <c r="AYW23" s="36"/>
      <c r="AYX23" s="36"/>
      <c r="AYY23" s="36"/>
      <c r="AYZ23" s="36"/>
      <c r="AZA23" s="36"/>
      <c r="AZB23" s="36"/>
      <c r="AZC23" s="36"/>
      <c r="AZD23" s="36"/>
      <c r="AZE23" s="36"/>
      <c r="AZF23" s="36"/>
      <c r="AZG23" s="36"/>
      <c r="AZH23" s="36"/>
      <c r="AZI23" s="36"/>
      <c r="AZJ23" s="36"/>
      <c r="AZK23" s="36"/>
      <c r="AZL23" s="36"/>
      <c r="AZM23" s="36"/>
      <c r="AZN23" s="36"/>
      <c r="AZO23" s="36"/>
      <c r="AZP23" s="36"/>
      <c r="AZQ23" s="36"/>
      <c r="AZR23" s="36"/>
      <c r="AZS23" s="36"/>
      <c r="AZT23" s="36"/>
      <c r="AZU23" s="36"/>
      <c r="AZV23" s="36"/>
      <c r="AZW23" s="36"/>
      <c r="AZX23" s="36"/>
      <c r="AZY23" s="36"/>
      <c r="AZZ23" s="36"/>
      <c r="BAA23" s="36"/>
      <c r="BAB23" s="36"/>
      <c r="BAC23" s="36"/>
      <c r="BAD23" s="36"/>
      <c r="BAE23" s="36"/>
      <c r="BAF23" s="36"/>
      <c r="BAG23" s="36"/>
      <c r="BAH23" s="36"/>
      <c r="BAI23" s="36"/>
      <c r="BAJ23" s="36"/>
      <c r="BAK23" s="36"/>
      <c r="BAL23" s="36"/>
      <c r="BAM23" s="36"/>
      <c r="BAN23" s="36"/>
      <c r="BAO23" s="36"/>
      <c r="BAP23" s="36"/>
      <c r="BAQ23" s="36"/>
      <c r="BAR23" s="36"/>
      <c r="BAS23" s="36"/>
      <c r="BAT23" s="36"/>
      <c r="BAU23" s="36"/>
      <c r="BAV23" s="36"/>
      <c r="BAW23" s="36"/>
      <c r="BAX23" s="36"/>
      <c r="BAY23" s="36"/>
      <c r="BAZ23" s="36"/>
      <c r="BBA23" s="36"/>
      <c r="BBB23" s="36"/>
      <c r="BBC23" s="36"/>
      <c r="BBD23" s="36"/>
      <c r="BBE23" s="36"/>
      <c r="BBF23" s="36"/>
      <c r="BBG23" s="36"/>
      <c r="BBH23" s="36"/>
      <c r="BBI23" s="36"/>
      <c r="BBJ23" s="36"/>
      <c r="BBK23" s="36"/>
      <c r="BBL23" s="36"/>
      <c r="BBM23" s="36"/>
      <c r="BBN23" s="36"/>
      <c r="BBO23" s="36"/>
      <c r="BBP23" s="36"/>
      <c r="BBQ23" s="36"/>
      <c r="BBR23" s="36"/>
      <c r="BBS23" s="36"/>
      <c r="BBT23" s="36"/>
      <c r="BBU23" s="36"/>
      <c r="BBV23" s="36"/>
      <c r="BBW23" s="36"/>
      <c r="BBX23" s="36"/>
      <c r="BBY23" s="36"/>
      <c r="BBZ23" s="36"/>
      <c r="BCA23" s="36"/>
      <c r="BCB23" s="36"/>
      <c r="BCC23" s="36"/>
      <c r="BCD23" s="36"/>
      <c r="BCE23" s="36"/>
      <c r="BCF23" s="36"/>
      <c r="BCG23" s="36"/>
      <c r="BCH23" s="36"/>
      <c r="BCI23" s="36"/>
      <c r="BCJ23" s="36"/>
      <c r="BCK23" s="36"/>
      <c r="BCL23" s="36"/>
      <c r="BCM23" s="36"/>
      <c r="BCN23" s="36"/>
      <c r="BCO23" s="36"/>
      <c r="BCP23" s="36"/>
      <c r="BCQ23" s="36"/>
      <c r="BCR23" s="36"/>
      <c r="BCS23" s="36"/>
      <c r="BCT23" s="36"/>
      <c r="BCU23" s="36"/>
      <c r="BCV23" s="36"/>
      <c r="BCW23" s="36"/>
      <c r="BCX23" s="36"/>
      <c r="BCY23" s="36"/>
      <c r="BCZ23" s="36"/>
      <c r="BDA23" s="36"/>
      <c r="BDB23" s="36"/>
      <c r="BDC23" s="36"/>
      <c r="BDD23" s="36"/>
      <c r="BDE23" s="36"/>
      <c r="BDF23" s="36"/>
      <c r="BDG23" s="36"/>
      <c r="BDH23" s="36"/>
      <c r="BDI23" s="36"/>
      <c r="BDJ23" s="36"/>
      <c r="BDK23" s="36"/>
      <c r="BDL23" s="36"/>
      <c r="BDM23" s="36"/>
      <c r="BDN23" s="36"/>
      <c r="BDO23" s="36"/>
      <c r="BDP23" s="36"/>
      <c r="BDQ23" s="36"/>
      <c r="BDR23" s="36"/>
      <c r="BDS23" s="36"/>
      <c r="BDT23" s="36"/>
      <c r="BDU23" s="36"/>
      <c r="BDV23" s="36"/>
      <c r="BDW23" s="36"/>
      <c r="BDX23" s="36"/>
      <c r="BDY23" s="36"/>
      <c r="BDZ23" s="36"/>
      <c r="BEA23" s="36"/>
      <c r="BEB23" s="36"/>
      <c r="BEC23" s="36"/>
      <c r="BED23" s="36"/>
      <c r="BEE23" s="36"/>
      <c r="BEF23" s="36"/>
      <c r="BEG23" s="36"/>
      <c r="BEH23" s="36"/>
      <c r="BEI23" s="36"/>
      <c r="BEJ23" s="36"/>
      <c r="BEK23" s="36"/>
      <c r="BEL23" s="36"/>
      <c r="BEM23" s="36"/>
      <c r="BEN23" s="36"/>
      <c r="BEO23" s="36"/>
      <c r="BEP23" s="36"/>
      <c r="BEQ23" s="36"/>
      <c r="BER23" s="36"/>
      <c r="BES23" s="36"/>
      <c r="BET23" s="36"/>
      <c r="BEU23" s="36"/>
      <c r="BEV23" s="36"/>
      <c r="BEW23" s="36"/>
      <c r="BEX23" s="36"/>
      <c r="BEY23" s="36"/>
      <c r="BEZ23" s="36"/>
      <c r="BFA23" s="36"/>
      <c r="BFB23" s="36"/>
      <c r="BFC23" s="36"/>
      <c r="BFD23" s="36"/>
      <c r="BFE23" s="36"/>
      <c r="BFF23" s="36"/>
      <c r="BFG23" s="36"/>
      <c r="BFH23" s="36"/>
      <c r="BFI23" s="36"/>
      <c r="BFJ23" s="36"/>
      <c r="BFK23" s="36"/>
      <c r="BFL23" s="36"/>
      <c r="BFM23" s="36"/>
      <c r="BFN23" s="36"/>
      <c r="BFO23" s="36"/>
      <c r="BFP23" s="36"/>
      <c r="BFQ23" s="36"/>
      <c r="BFR23" s="36"/>
      <c r="BFS23" s="36"/>
      <c r="BFT23" s="36"/>
      <c r="BFU23" s="36"/>
      <c r="BFV23" s="36"/>
      <c r="BFW23" s="36"/>
      <c r="BFX23" s="36"/>
      <c r="BFY23" s="36"/>
      <c r="BFZ23" s="36"/>
      <c r="BGA23" s="36"/>
      <c r="BGB23" s="36"/>
      <c r="BGC23" s="36"/>
      <c r="BGD23" s="36"/>
      <c r="BGE23" s="36"/>
      <c r="BGF23" s="36"/>
      <c r="BGG23" s="36"/>
      <c r="BGH23" s="36"/>
      <c r="BGI23" s="36"/>
      <c r="BGJ23" s="36"/>
      <c r="BGK23" s="36"/>
      <c r="BGL23" s="36"/>
      <c r="BGM23" s="36"/>
      <c r="BGN23" s="36"/>
      <c r="BGO23" s="36"/>
      <c r="BGP23" s="36"/>
      <c r="BGQ23" s="36"/>
      <c r="BGR23" s="36"/>
      <c r="BGS23" s="36"/>
      <c r="BGT23" s="36"/>
      <c r="BGU23" s="36"/>
      <c r="BGV23" s="36"/>
      <c r="BGW23" s="36"/>
      <c r="BGX23" s="36"/>
      <c r="BGY23" s="36"/>
      <c r="BGZ23" s="36"/>
      <c r="BHA23" s="36"/>
      <c r="BHB23" s="36"/>
      <c r="BHC23" s="36"/>
      <c r="BHD23" s="36"/>
      <c r="BHE23" s="36"/>
      <c r="BHF23" s="36"/>
      <c r="BHG23" s="36"/>
      <c r="BHH23" s="36"/>
      <c r="BHI23" s="36"/>
      <c r="BHJ23" s="36"/>
      <c r="BHK23" s="36"/>
      <c r="BHL23" s="36"/>
      <c r="BHM23" s="36"/>
      <c r="BHN23" s="36"/>
      <c r="BHO23" s="36"/>
      <c r="BHP23" s="36"/>
      <c r="BHQ23" s="36"/>
      <c r="BHR23" s="36"/>
      <c r="BHS23" s="36"/>
      <c r="BHT23" s="36"/>
      <c r="BHU23" s="36"/>
      <c r="BHV23" s="36"/>
      <c r="BHW23" s="36"/>
      <c r="BHX23" s="36"/>
      <c r="BHY23" s="36"/>
      <c r="BHZ23" s="36"/>
      <c r="BIA23" s="36"/>
      <c r="BIB23" s="36"/>
      <c r="BIC23" s="36"/>
      <c r="BID23" s="36"/>
      <c r="BIE23" s="36"/>
      <c r="BIF23" s="36"/>
      <c r="BIG23" s="36"/>
      <c r="BIH23" s="36"/>
      <c r="BII23" s="36"/>
      <c r="BIJ23" s="36"/>
      <c r="BIK23" s="36"/>
      <c r="BIL23" s="36"/>
      <c r="BIM23" s="36"/>
      <c r="BIN23" s="36"/>
      <c r="BIO23" s="36"/>
      <c r="BIP23" s="36"/>
      <c r="BIQ23" s="36"/>
      <c r="BIR23" s="36"/>
      <c r="BIS23" s="36"/>
      <c r="BIT23" s="36"/>
      <c r="BIU23" s="36"/>
      <c r="BIV23" s="36"/>
      <c r="BIW23" s="36"/>
      <c r="BIX23" s="36"/>
      <c r="BIY23" s="36"/>
      <c r="BIZ23" s="36"/>
      <c r="BJA23" s="36"/>
      <c r="BJB23" s="36"/>
      <c r="BJC23" s="36"/>
      <c r="BJD23" s="36"/>
      <c r="BJE23" s="36"/>
      <c r="BJF23" s="36"/>
      <c r="BJG23" s="36"/>
      <c r="BJH23" s="36"/>
      <c r="BJI23" s="36"/>
      <c r="BJJ23" s="36"/>
      <c r="BJK23" s="36"/>
      <c r="BJL23" s="36"/>
      <c r="BJM23" s="36"/>
      <c r="BJN23" s="36"/>
      <c r="BJO23" s="36"/>
      <c r="BJP23" s="36"/>
      <c r="BJQ23" s="36"/>
      <c r="BJR23" s="36"/>
      <c r="BJS23" s="36"/>
      <c r="BJT23" s="36"/>
      <c r="BJU23" s="36"/>
      <c r="BJV23" s="36"/>
      <c r="BJW23" s="36"/>
      <c r="BJX23" s="36"/>
      <c r="BJY23" s="36"/>
      <c r="BJZ23" s="36"/>
      <c r="BKA23" s="36"/>
      <c r="BKB23" s="36"/>
      <c r="BKC23" s="36"/>
      <c r="BKD23" s="36"/>
      <c r="BKE23" s="36"/>
      <c r="BKF23" s="36"/>
      <c r="BKG23" s="36"/>
      <c r="BKH23" s="36"/>
      <c r="BKI23" s="36"/>
      <c r="BKJ23" s="36"/>
      <c r="BKK23" s="36"/>
      <c r="BKL23" s="36"/>
      <c r="BKM23" s="36"/>
      <c r="BKN23" s="36"/>
      <c r="BKO23" s="36"/>
      <c r="BKP23" s="36"/>
      <c r="BKQ23" s="36"/>
      <c r="BKR23" s="36"/>
      <c r="BKS23" s="36"/>
      <c r="BKT23" s="36"/>
      <c r="BKU23" s="36"/>
      <c r="BKV23" s="36"/>
      <c r="BKW23" s="36"/>
      <c r="BKX23" s="36"/>
      <c r="BKY23" s="36"/>
      <c r="BKZ23" s="36"/>
      <c r="BLA23" s="36"/>
      <c r="BLB23" s="36"/>
      <c r="BLC23" s="36"/>
      <c r="BLD23" s="36"/>
      <c r="BLE23" s="36"/>
      <c r="BLF23" s="36"/>
      <c r="BLG23" s="36"/>
      <c r="BLH23" s="36"/>
      <c r="BLI23" s="36"/>
      <c r="BLJ23" s="36"/>
      <c r="BLK23" s="36"/>
      <c r="BLL23" s="36"/>
      <c r="BLM23" s="36"/>
      <c r="BLN23" s="36"/>
      <c r="BLO23" s="36"/>
      <c r="BLP23" s="36"/>
      <c r="BLQ23" s="36"/>
      <c r="BLR23" s="36"/>
      <c r="BLS23" s="36"/>
      <c r="BLT23" s="36"/>
      <c r="BLU23" s="36"/>
      <c r="BLV23" s="36"/>
      <c r="BLW23" s="36"/>
      <c r="BLX23" s="36"/>
      <c r="BLY23" s="36"/>
      <c r="BLZ23" s="36"/>
      <c r="BMA23" s="36"/>
      <c r="BMB23" s="36"/>
      <c r="BMC23" s="36"/>
      <c r="BMD23" s="36"/>
      <c r="BME23" s="36"/>
      <c r="BMF23" s="36"/>
      <c r="BMG23" s="36"/>
      <c r="BMH23" s="36"/>
      <c r="BMI23" s="36"/>
      <c r="BMJ23" s="36"/>
      <c r="BMK23" s="36"/>
      <c r="BML23" s="36"/>
      <c r="BMM23" s="36"/>
      <c r="BMN23" s="36"/>
      <c r="BMO23" s="36"/>
      <c r="BMP23" s="36"/>
      <c r="BMQ23" s="36"/>
      <c r="BMR23" s="36"/>
      <c r="BMS23" s="36"/>
      <c r="BMT23" s="36"/>
      <c r="BMU23" s="36"/>
      <c r="BMV23" s="36"/>
      <c r="BMW23" s="36"/>
      <c r="BMX23" s="36"/>
      <c r="BMY23" s="36"/>
      <c r="BMZ23" s="36"/>
      <c r="BNA23" s="36"/>
      <c r="BNB23" s="36"/>
      <c r="BNC23" s="36"/>
      <c r="BND23" s="36"/>
      <c r="BNE23" s="36"/>
      <c r="BNF23" s="36"/>
      <c r="BNG23" s="36"/>
      <c r="BNH23" s="36"/>
      <c r="BNI23" s="36"/>
      <c r="BNJ23" s="36"/>
      <c r="BNK23" s="36"/>
      <c r="BNL23" s="36"/>
      <c r="BNM23" s="36"/>
      <c r="BNN23" s="36"/>
      <c r="BNO23" s="36"/>
      <c r="BNP23" s="36"/>
      <c r="BNQ23" s="36"/>
      <c r="BNR23" s="36"/>
      <c r="BNS23" s="36"/>
      <c r="BNT23" s="36"/>
      <c r="BNU23" s="36"/>
      <c r="BNV23" s="36"/>
      <c r="BNW23" s="36"/>
      <c r="BNX23" s="36"/>
      <c r="BNY23" s="36"/>
      <c r="BNZ23" s="36"/>
      <c r="BOA23" s="36"/>
      <c r="BOB23" s="36"/>
      <c r="BOC23" s="36"/>
      <c r="BOD23" s="36"/>
      <c r="BOE23" s="36"/>
      <c r="BOF23" s="36"/>
      <c r="BOG23" s="36"/>
      <c r="BOH23" s="36"/>
      <c r="BOI23" s="36"/>
      <c r="BOJ23" s="36"/>
      <c r="BOK23" s="36"/>
      <c r="BOL23" s="36"/>
      <c r="BOM23" s="36"/>
      <c r="BON23" s="36"/>
      <c r="BOO23" s="36"/>
      <c r="BOP23" s="36"/>
      <c r="BOQ23" s="36"/>
      <c r="BOR23" s="36"/>
      <c r="BOS23" s="36"/>
      <c r="BOT23" s="36"/>
      <c r="BOU23" s="36"/>
      <c r="BOV23" s="36"/>
      <c r="BOW23" s="36"/>
      <c r="BOX23" s="36"/>
      <c r="BOY23" s="36"/>
      <c r="BOZ23" s="36"/>
      <c r="BPA23" s="36"/>
      <c r="BPB23" s="36"/>
      <c r="BPC23" s="36"/>
      <c r="BPD23" s="36"/>
      <c r="BPE23" s="36"/>
      <c r="BPF23" s="36"/>
      <c r="BPG23" s="36"/>
      <c r="BPH23" s="36"/>
      <c r="BPI23" s="36"/>
      <c r="BPJ23" s="36"/>
      <c r="BPK23" s="36"/>
      <c r="BPL23" s="36"/>
      <c r="BPM23" s="36"/>
      <c r="BPN23" s="36"/>
      <c r="BPO23" s="36"/>
      <c r="BPP23" s="36"/>
      <c r="BPQ23" s="36"/>
      <c r="BPR23" s="36"/>
      <c r="BPS23" s="36"/>
      <c r="BPT23" s="36"/>
      <c r="BPU23" s="36"/>
      <c r="BPV23" s="36"/>
      <c r="BPW23" s="36"/>
      <c r="BPX23" s="36"/>
      <c r="BPY23" s="36"/>
      <c r="BPZ23" s="36"/>
      <c r="BQA23" s="36"/>
      <c r="BQB23" s="36"/>
      <c r="BQC23" s="36"/>
      <c r="BQD23" s="36"/>
      <c r="BQE23" s="36"/>
      <c r="BQF23" s="36"/>
      <c r="BQG23" s="36"/>
      <c r="BQH23" s="36"/>
      <c r="BQI23" s="36"/>
      <c r="BQJ23" s="36"/>
      <c r="BQK23" s="36"/>
      <c r="BQL23" s="36"/>
      <c r="BQM23" s="36"/>
      <c r="BQN23" s="36"/>
      <c r="BQO23" s="36"/>
      <c r="BQP23" s="36"/>
      <c r="BQQ23" s="36"/>
      <c r="BQR23" s="36"/>
      <c r="BQS23" s="36"/>
      <c r="BQT23" s="36"/>
      <c r="BQU23" s="36"/>
      <c r="BQV23" s="36"/>
      <c r="BQW23" s="36"/>
      <c r="BQX23" s="36"/>
      <c r="BQY23" s="36"/>
      <c r="BQZ23" s="36"/>
      <c r="BRA23" s="36"/>
      <c r="BRB23" s="36"/>
      <c r="BRC23" s="36"/>
      <c r="BRD23" s="36"/>
      <c r="BRE23" s="36"/>
      <c r="BRF23" s="36"/>
      <c r="BRG23" s="36"/>
      <c r="BRH23" s="36"/>
      <c r="BRI23" s="36"/>
      <c r="BRJ23" s="36"/>
      <c r="BRK23" s="36"/>
      <c r="BRL23" s="36"/>
      <c r="BRM23" s="36"/>
      <c r="BRN23" s="36"/>
      <c r="BRO23" s="36"/>
      <c r="BRP23" s="36"/>
      <c r="BRQ23" s="36"/>
      <c r="BRR23" s="36"/>
      <c r="BRS23" s="36"/>
      <c r="BRT23" s="36"/>
      <c r="BRU23" s="36"/>
      <c r="BRV23" s="36"/>
      <c r="BRW23" s="36"/>
      <c r="BRX23" s="36"/>
      <c r="BRY23" s="36"/>
      <c r="BRZ23" s="36"/>
      <c r="BSA23" s="36"/>
      <c r="BSB23" s="36"/>
      <c r="BSC23" s="36"/>
      <c r="BSD23" s="36"/>
      <c r="BSE23" s="36"/>
      <c r="BSF23" s="36"/>
      <c r="BSG23" s="36"/>
      <c r="BSH23" s="36"/>
      <c r="BSI23" s="36"/>
      <c r="BSJ23" s="36"/>
      <c r="BSK23" s="36"/>
      <c r="BSL23" s="36"/>
      <c r="BSM23" s="36"/>
      <c r="BSN23" s="36"/>
      <c r="BSO23" s="36"/>
      <c r="BSP23" s="36"/>
      <c r="BSQ23" s="36"/>
      <c r="BSR23" s="36"/>
      <c r="BSS23" s="36"/>
      <c r="BST23" s="36"/>
      <c r="BSU23" s="36"/>
      <c r="BSV23" s="36"/>
      <c r="BSW23" s="36"/>
      <c r="BSX23" s="36"/>
      <c r="BSY23" s="36"/>
      <c r="BSZ23" s="36"/>
      <c r="BTA23" s="36"/>
      <c r="BTB23" s="36"/>
      <c r="BTC23" s="36"/>
      <c r="BTD23" s="36"/>
      <c r="BTE23" s="36"/>
      <c r="BTF23" s="36"/>
      <c r="BTG23" s="36"/>
      <c r="BTH23" s="36"/>
      <c r="BTI23" s="36"/>
      <c r="BTJ23" s="36"/>
      <c r="BTK23" s="36"/>
      <c r="BTL23" s="36"/>
      <c r="BTM23" s="36"/>
      <c r="BTN23" s="36"/>
      <c r="BTO23" s="36"/>
      <c r="BTP23" s="36"/>
      <c r="BTQ23" s="36"/>
      <c r="BTR23" s="36"/>
      <c r="BTS23" s="36"/>
      <c r="BTT23" s="36"/>
      <c r="BTU23" s="36"/>
      <c r="BTV23" s="36"/>
      <c r="BTW23" s="36"/>
      <c r="BTX23" s="36"/>
      <c r="BTY23" s="36"/>
      <c r="BTZ23" s="36"/>
      <c r="BUA23" s="36"/>
      <c r="BUB23" s="36"/>
      <c r="BUC23" s="36"/>
      <c r="BUD23" s="36"/>
      <c r="BUE23" s="36"/>
      <c r="BUF23" s="36"/>
      <c r="BUG23" s="36"/>
      <c r="BUH23" s="36"/>
      <c r="BUI23" s="36"/>
      <c r="BUJ23" s="36"/>
      <c r="BUK23" s="36"/>
      <c r="BUL23" s="36"/>
      <c r="BUM23" s="36"/>
      <c r="BUN23" s="36"/>
      <c r="BUO23" s="36"/>
      <c r="BUP23" s="36"/>
      <c r="BUQ23" s="36"/>
      <c r="BUR23" s="36"/>
      <c r="BUS23" s="36"/>
      <c r="BUT23" s="36"/>
      <c r="BUU23" s="36"/>
      <c r="BUV23" s="36"/>
      <c r="BUW23" s="36"/>
      <c r="BUX23" s="36"/>
      <c r="BUY23" s="36"/>
      <c r="BUZ23" s="36"/>
      <c r="BVA23" s="36"/>
      <c r="BVB23" s="36"/>
      <c r="BVC23" s="36"/>
      <c r="BVD23" s="36"/>
      <c r="BVE23" s="36"/>
      <c r="BVF23" s="36"/>
      <c r="BVG23" s="36"/>
      <c r="BVH23" s="36"/>
      <c r="BVI23" s="36"/>
      <c r="BVJ23" s="36"/>
      <c r="BVK23" s="36"/>
      <c r="BVL23" s="36"/>
      <c r="BVM23" s="36"/>
      <c r="BVN23" s="36"/>
      <c r="BVO23" s="36"/>
      <c r="BVP23" s="36"/>
      <c r="BVQ23" s="36"/>
      <c r="BVR23" s="36"/>
      <c r="BVS23" s="36"/>
      <c r="BVT23" s="36"/>
      <c r="BVU23" s="36"/>
      <c r="BVV23" s="36"/>
      <c r="BVW23" s="36"/>
      <c r="BVX23" s="36"/>
      <c r="BVY23" s="36"/>
      <c r="BVZ23" s="36"/>
      <c r="BWA23" s="36"/>
      <c r="BWB23" s="36"/>
      <c r="BWC23" s="36"/>
      <c r="BWD23" s="36"/>
      <c r="BWE23" s="36"/>
      <c r="BWF23" s="36"/>
      <c r="BWG23" s="36"/>
      <c r="BWH23" s="36"/>
      <c r="BWI23" s="36"/>
      <c r="BWJ23" s="36"/>
      <c r="BWK23" s="36"/>
      <c r="BWL23" s="36"/>
      <c r="BWM23" s="36"/>
      <c r="BWN23" s="36"/>
      <c r="BWO23" s="36"/>
      <c r="BWP23" s="36"/>
      <c r="BWQ23" s="36"/>
      <c r="BWR23" s="36"/>
      <c r="BWS23" s="36"/>
      <c r="BWT23" s="36"/>
      <c r="BWU23" s="36"/>
      <c r="BWV23" s="36"/>
      <c r="BWW23" s="36"/>
      <c r="BWX23" s="36"/>
      <c r="BWY23" s="36"/>
      <c r="BWZ23" s="36"/>
      <c r="BXA23" s="36"/>
      <c r="BXB23" s="36"/>
      <c r="BXC23" s="36"/>
      <c r="BXD23" s="36"/>
      <c r="BXE23" s="36"/>
      <c r="BXF23" s="36"/>
      <c r="BXG23" s="36"/>
      <c r="BXH23" s="36"/>
      <c r="BXI23" s="36"/>
      <c r="BXJ23" s="36"/>
      <c r="BXK23" s="36"/>
      <c r="BXL23" s="36"/>
      <c r="BXM23" s="36"/>
      <c r="BXN23" s="36"/>
      <c r="BXO23" s="36"/>
      <c r="BXP23" s="36"/>
      <c r="BXQ23" s="36"/>
      <c r="BXR23" s="36"/>
      <c r="BXS23" s="36"/>
      <c r="BXT23" s="36"/>
      <c r="BXU23" s="36"/>
      <c r="BXV23" s="36"/>
      <c r="BXW23" s="36"/>
      <c r="BXX23" s="36"/>
      <c r="BXY23" s="36"/>
      <c r="BXZ23" s="36"/>
      <c r="BYA23" s="36"/>
      <c r="BYB23" s="36"/>
      <c r="BYC23" s="36"/>
      <c r="BYD23" s="36"/>
      <c r="BYE23" s="36"/>
      <c r="BYF23" s="36"/>
      <c r="BYG23" s="36"/>
      <c r="BYH23" s="36"/>
      <c r="BYI23" s="36"/>
      <c r="BYJ23" s="36"/>
      <c r="BYK23" s="36"/>
      <c r="BYL23" s="36"/>
      <c r="BYM23" s="36"/>
      <c r="BYN23" s="36"/>
      <c r="BYO23" s="36"/>
      <c r="BYP23" s="36"/>
      <c r="BYQ23" s="36"/>
      <c r="BYR23" s="36"/>
      <c r="BYS23" s="36"/>
      <c r="BYT23" s="36"/>
      <c r="BYU23" s="36"/>
      <c r="BYV23" s="36"/>
      <c r="BYW23" s="36"/>
      <c r="BYX23" s="36"/>
      <c r="BYY23" s="36"/>
      <c r="BYZ23" s="36"/>
      <c r="BZA23" s="36"/>
      <c r="BZB23" s="36"/>
      <c r="BZC23" s="36"/>
      <c r="BZD23" s="36"/>
      <c r="BZE23" s="36"/>
      <c r="BZF23" s="36"/>
      <c r="BZG23" s="36"/>
      <c r="BZH23" s="36"/>
      <c r="BZI23" s="36"/>
      <c r="BZJ23" s="36"/>
      <c r="BZK23" s="36"/>
      <c r="BZL23" s="36"/>
      <c r="BZM23" s="36"/>
      <c r="BZN23" s="36"/>
      <c r="BZO23" s="36"/>
      <c r="BZP23" s="36"/>
      <c r="BZQ23" s="36"/>
      <c r="BZR23" s="36"/>
      <c r="BZS23" s="36"/>
      <c r="BZT23" s="36"/>
      <c r="BZU23" s="36"/>
      <c r="BZV23" s="36"/>
      <c r="BZW23" s="36"/>
      <c r="BZX23" s="36"/>
      <c r="BZY23" s="36"/>
      <c r="BZZ23" s="36"/>
      <c r="CAA23" s="36"/>
      <c r="CAB23" s="36"/>
      <c r="CAC23" s="36"/>
      <c r="CAD23" s="36"/>
      <c r="CAE23" s="36"/>
      <c r="CAF23" s="36"/>
      <c r="CAG23" s="36"/>
      <c r="CAH23" s="36"/>
      <c r="CAI23" s="36"/>
      <c r="CAJ23" s="36"/>
      <c r="CAK23" s="36"/>
      <c r="CAL23" s="36"/>
      <c r="CAM23" s="36"/>
      <c r="CAN23" s="36"/>
      <c r="CAO23" s="36"/>
      <c r="CAP23" s="36"/>
      <c r="CAQ23" s="36"/>
      <c r="CAR23" s="36"/>
      <c r="CAS23" s="36"/>
      <c r="CAT23" s="36"/>
      <c r="CAU23" s="36"/>
      <c r="CAV23" s="36"/>
      <c r="CAW23" s="36"/>
      <c r="CAX23" s="36"/>
      <c r="CAY23" s="36"/>
      <c r="CAZ23" s="36"/>
      <c r="CBA23" s="36"/>
      <c r="CBB23" s="36"/>
      <c r="CBC23" s="36"/>
      <c r="CBD23" s="36"/>
      <c r="CBE23" s="36"/>
      <c r="CBF23" s="36"/>
      <c r="CBG23" s="36"/>
      <c r="CBH23" s="36"/>
      <c r="CBI23" s="36"/>
      <c r="CBJ23" s="36"/>
      <c r="CBK23" s="36"/>
      <c r="CBL23" s="36"/>
      <c r="CBM23" s="36"/>
      <c r="CBN23" s="36"/>
      <c r="CBO23" s="36"/>
      <c r="CBP23" s="36"/>
      <c r="CBQ23" s="36"/>
      <c r="CBR23" s="36"/>
      <c r="CBS23" s="36"/>
      <c r="CBT23" s="36"/>
      <c r="CBU23" s="36"/>
      <c r="CBV23" s="36"/>
      <c r="CBW23" s="36"/>
      <c r="CBX23" s="36"/>
      <c r="CBY23" s="36"/>
      <c r="CBZ23" s="36"/>
      <c r="CCA23" s="36"/>
      <c r="CCB23" s="36"/>
      <c r="CCC23" s="36"/>
      <c r="CCD23" s="36"/>
      <c r="CCE23" s="36"/>
      <c r="CCF23" s="36"/>
      <c r="CCG23" s="36"/>
      <c r="CCH23" s="36"/>
      <c r="CCI23" s="36"/>
      <c r="CCJ23" s="36"/>
      <c r="CCK23" s="36"/>
      <c r="CCL23" s="36"/>
      <c r="CCM23" s="36"/>
      <c r="CCN23" s="36"/>
      <c r="CCO23" s="36"/>
      <c r="CCP23" s="36"/>
      <c r="CCQ23" s="36"/>
      <c r="CCR23" s="36"/>
      <c r="CCS23" s="36"/>
      <c r="CCT23" s="36"/>
      <c r="CCU23" s="36"/>
      <c r="CCV23" s="36"/>
      <c r="CCW23" s="36"/>
      <c r="CCX23" s="36"/>
      <c r="CCY23" s="36"/>
      <c r="CCZ23" s="36"/>
      <c r="CDA23" s="36"/>
      <c r="CDB23" s="36"/>
      <c r="CDC23" s="36"/>
      <c r="CDD23" s="36"/>
      <c r="CDE23" s="36"/>
      <c r="CDF23" s="36"/>
      <c r="CDG23" s="36"/>
      <c r="CDH23" s="36"/>
      <c r="CDI23" s="36"/>
      <c r="CDJ23" s="36"/>
      <c r="CDK23" s="36"/>
      <c r="CDL23" s="36"/>
      <c r="CDM23" s="36"/>
      <c r="CDN23" s="36"/>
      <c r="CDO23" s="36"/>
      <c r="CDP23" s="36"/>
      <c r="CDQ23" s="36"/>
      <c r="CDR23" s="36"/>
      <c r="CDS23" s="36"/>
      <c r="CDT23" s="36"/>
      <c r="CDU23" s="36"/>
      <c r="CDV23" s="36"/>
      <c r="CDW23" s="36"/>
      <c r="CDX23" s="36"/>
      <c r="CDY23" s="36"/>
      <c r="CDZ23" s="36"/>
      <c r="CEA23" s="36"/>
      <c r="CEB23" s="36"/>
      <c r="CEC23" s="36"/>
      <c r="CED23" s="36"/>
      <c r="CEE23" s="36"/>
      <c r="CEF23" s="36"/>
      <c r="CEG23" s="36"/>
      <c r="CEH23" s="36"/>
      <c r="CEI23" s="36"/>
      <c r="CEJ23" s="36"/>
      <c r="CEK23" s="36"/>
      <c r="CEL23" s="36"/>
      <c r="CEM23" s="36"/>
      <c r="CEN23" s="36"/>
      <c r="CEO23" s="36"/>
      <c r="CEP23" s="36"/>
      <c r="CEQ23" s="36"/>
      <c r="CER23" s="36"/>
      <c r="CES23" s="36"/>
      <c r="CET23" s="36"/>
      <c r="CEU23" s="36"/>
      <c r="CEV23" s="36"/>
      <c r="CEW23" s="36"/>
      <c r="CEX23" s="36"/>
      <c r="CEY23" s="36"/>
      <c r="CEZ23" s="36"/>
      <c r="CFA23" s="36"/>
      <c r="CFB23" s="36"/>
      <c r="CFC23" s="36"/>
      <c r="CFD23" s="36"/>
      <c r="CFE23" s="36"/>
      <c r="CFF23" s="36"/>
      <c r="CFG23" s="36"/>
      <c r="CFH23" s="36"/>
      <c r="CFI23" s="36"/>
      <c r="CFJ23" s="36"/>
      <c r="CFK23" s="36"/>
      <c r="CFL23" s="36"/>
      <c r="CFM23" s="36"/>
      <c r="CFN23" s="36"/>
      <c r="CFO23" s="36"/>
      <c r="CFP23" s="36"/>
      <c r="CFQ23" s="36"/>
      <c r="CFR23" s="36"/>
      <c r="CFS23" s="36"/>
      <c r="CFT23" s="36"/>
      <c r="CFU23" s="36"/>
      <c r="CFV23" s="36"/>
      <c r="CFW23" s="36"/>
      <c r="CFX23" s="36"/>
      <c r="CFY23" s="36"/>
      <c r="CFZ23" s="36"/>
      <c r="CGA23" s="36"/>
      <c r="CGB23" s="36"/>
      <c r="CGC23" s="36"/>
      <c r="CGD23" s="36"/>
      <c r="CGE23" s="36"/>
      <c r="CGF23" s="36"/>
      <c r="CGG23" s="36"/>
      <c r="CGH23" s="36"/>
      <c r="CGI23" s="36"/>
      <c r="CGJ23" s="36"/>
      <c r="CGK23" s="36"/>
      <c r="CGL23" s="36"/>
      <c r="CGM23" s="36"/>
      <c r="CGN23" s="36"/>
      <c r="CGO23" s="36"/>
      <c r="CGP23" s="36"/>
      <c r="CGQ23" s="36"/>
      <c r="CGR23" s="36"/>
      <c r="CGS23" s="36"/>
      <c r="CGT23" s="36"/>
      <c r="CGU23" s="36"/>
      <c r="CGV23" s="36"/>
      <c r="CGW23" s="36"/>
      <c r="CGX23" s="36"/>
      <c r="CGY23" s="36"/>
      <c r="CGZ23" s="36"/>
      <c r="CHA23" s="36"/>
      <c r="CHB23" s="36"/>
      <c r="CHC23" s="36"/>
      <c r="CHD23" s="36"/>
      <c r="CHE23" s="36"/>
      <c r="CHF23" s="36"/>
      <c r="CHG23" s="36"/>
      <c r="CHH23" s="36"/>
      <c r="CHI23" s="36"/>
      <c r="CHJ23" s="36"/>
      <c r="CHK23" s="36"/>
      <c r="CHL23" s="36"/>
      <c r="CHM23" s="36"/>
      <c r="CHN23" s="36"/>
      <c r="CHO23" s="36"/>
      <c r="CHP23" s="36"/>
      <c r="CHQ23" s="36"/>
      <c r="CHR23" s="36"/>
      <c r="CHS23" s="36"/>
      <c r="CHT23" s="36"/>
      <c r="CHU23" s="36"/>
      <c r="CHV23" s="36"/>
      <c r="CHW23" s="36"/>
      <c r="CHX23" s="36"/>
      <c r="CHY23" s="36"/>
      <c r="CHZ23" s="36"/>
      <c r="CIA23" s="36"/>
      <c r="CIB23" s="36"/>
      <c r="CIC23" s="36"/>
      <c r="CID23" s="36"/>
      <c r="CIE23" s="36"/>
      <c r="CIF23" s="36"/>
      <c r="CIG23" s="36"/>
      <c r="CIH23" s="36"/>
      <c r="CII23" s="36"/>
      <c r="CIJ23" s="36"/>
      <c r="CIK23" s="36"/>
      <c r="CIL23" s="36"/>
      <c r="CIM23" s="36"/>
      <c r="CIN23" s="36"/>
      <c r="CIO23" s="36"/>
      <c r="CIP23" s="36"/>
      <c r="CIQ23" s="36"/>
      <c r="CIR23" s="36"/>
      <c r="CIS23" s="36"/>
      <c r="CIT23" s="36"/>
      <c r="CIU23" s="36"/>
      <c r="CIV23" s="36"/>
      <c r="CIW23" s="36"/>
      <c r="CIX23" s="36"/>
      <c r="CIY23" s="36"/>
      <c r="CIZ23" s="36"/>
      <c r="CJA23" s="36"/>
      <c r="CJB23" s="36"/>
      <c r="CJC23" s="36"/>
      <c r="CJD23" s="36"/>
      <c r="CJE23" s="36"/>
      <c r="CJF23" s="36"/>
      <c r="CJG23" s="36"/>
      <c r="CJH23" s="36"/>
      <c r="CJI23" s="36"/>
      <c r="CJJ23" s="36"/>
      <c r="CJK23" s="36"/>
      <c r="CJL23" s="36"/>
      <c r="CJM23" s="36"/>
      <c r="CJN23" s="36"/>
      <c r="CJO23" s="36"/>
      <c r="CJP23" s="36"/>
      <c r="CJQ23" s="36"/>
      <c r="CJR23" s="36"/>
      <c r="CJS23" s="36"/>
      <c r="CJT23" s="36"/>
      <c r="CJU23" s="36"/>
      <c r="CJV23" s="36"/>
      <c r="CJW23" s="36"/>
      <c r="CJX23" s="36"/>
      <c r="CJY23" s="36"/>
      <c r="CJZ23" s="36"/>
      <c r="CKA23" s="36"/>
      <c r="CKB23" s="36"/>
      <c r="CKC23" s="36"/>
      <c r="CKD23" s="36"/>
      <c r="CKE23" s="36"/>
      <c r="CKF23" s="36"/>
      <c r="CKG23" s="36"/>
      <c r="CKH23" s="36"/>
      <c r="CKI23" s="36"/>
      <c r="CKJ23" s="36"/>
      <c r="CKK23" s="36"/>
      <c r="CKL23" s="36"/>
      <c r="CKM23" s="36"/>
      <c r="CKN23" s="36"/>
      <c r="CKO23" s="36"/>
      <c r="CKP23" s="36"/>
      <c r="CKQ23" s="36"/>
      <c r="CKR23" s="36"/>
      <c r="CKS23" s="36"/>
      <c r="CKT23" s="36"/>
      <c r="CKU23" s="36"/>
      <c r="CKV23" s="36"/>
      <c r="CKW23" s="36"/>
      <c r="CKX23" s="36"/>
      <c r="CKY23" s="36"/>
      <c r="CKZ23" s="36"/>
      <c r="CLA23" s="36"/>
      <c r="CLB23" s="36"/>
      <c r="CLC23" s="36"/>
      <c r="CLD23" s="36"/>
      <c r="CLE23" s="36"/>
      <c r="CLF23" s="36"/>
      <c r="CLG23" s="36"/>
      <c r="CLH23" s="36"/>
      <c r="CLI23" s="36"/>
      <c r="CLJ23" s="36"/>
      <c r="CLK23" s="36"/>
      <c r="CLL23" s="36"/>
      <c r="CLM23" s="36"/>
      <c r="CLN23" s="36"/>
      <c r="CLO23" s="36"/>
      <c r="CLP23" s="36"/>
      <c r="CLQ23" s="36"/>
      <c r="CLR23" s="36"/>
      <c r="CLS23" s="36"/>
      <c r="CLT23" s="36"/>
      <c r="CLU23" s="36"/>
      <c r="CLV23" s="36"/>
      <c r="CLW23" s="36"/>
      <c r="CLX23" s="36"/>
      <c r="CLY23" s="36"/>
      <c r="CLZ23" s="36"/>
      <c r="CMA23" s="36"/>
      <c r="CMB23" s="36"/>
      <c r="CMC23" s="36"/>
      <c r="CMD23" s="36"/>
      <c r="CME23" s="36"/>
      <c r="CMF23" s="36"/>
      <c r="CMG23" s="36"/>
      <c r="CMH23" s="36"/>
      <c r="CMI23" s="36"/>
      <c r="CMJ23" s="36"/>
      <c r="CMK23" s="36"/>
      <c r="CML23" s="36"/>
      <c r="CMM23" s="36"/>
      <c r="CMN23" s="36"/>
      <c r="CMO23" s="36"/>
      <c r="CMP23" s="36"/>
      <c r="CMQ23" s="36"/>
      <c r="CMR23" s="36"/>
      <c r="CMS23" s="36"/>
      <c r="CMT23" s="36"/>
      <c r="CMU23" s="36"/>
      <c r="CMV23" s="36"/>
      <c r="CMW23" s="36"/>
      <c r="CMX23" s="36"/>
      <c r="CMY23" s="36"/>
      <c r="CMZ23" s="36"/>
      <c r="CNA23" s="36"/>
      <c r="CNB23" s="36"/>
      <c r="CNC23" s="36"/>
      <c r="CND23" s="36"/>
      <c r="CNE23" s="36"/>
      <c r="CNF23" s="36"/>
      <c r="CNG23" s="36"/>
      <c r="CNH23" s="36"/>
      <c r="CNI23" s="36"/>
      <c r="CNJ23" s="36"/>
      <c r="CNK23" s="36"/>
      <c r="CNL23" s="36"/>
      <c r="CNM23" s="36"/>
      <c r="CNN23" s="36"/>
      <c r="CNO23" s="36"/>
      <c r="CNP23" s="36"/>
      <c r="CNQ23" s="36"/>
      <c r="CNR23" s="36"/>
      <c r="CNS23" s="36"/>
      <c r="CNT23" s="36"/>
      <c r="CNU23" s="36"/>
      <c r="CNV23" s="36"/>
      <c r="CNW23" s="36"/>
      <c r="CNX23" s="36"/>
      <c r="CNY23" s="36"/>
      <c r="CNZ23" s="36"/>
      <c r="COA23" s="36"/>
      <c r="COB23" s="36"/>
      <c r="COC23" s="36"/>
      <c r="COD23" s="36"/>
      <c r="COE23" s="36"/>
      <c r="COF23" s="36"/>
      <c r="COG23" s="36"/>
      <c r="COH23" s="36"/>
      <c r="COI23" s="36"/>
      <c r="COJ23" s="36"/>
      <c r="COK23" s="36"/>
      <c r="COL23" s="36"/>
      <c r="COM23" s="36"/>
      <c r="CON23" s="36"/>
      <c r="COO23" s="36"/>
      <c r="COP23" s="36"/>
      <c r="COQ23" s="36"/>
      <c r="COR23" s="36"/>
      <c r="COS23" s="36"/>
      <c r="COT23" s="36"/>
      <c r="COU23" s="36"/>
      <c r="COV23" s="36"/>
      <c r="COW23" s="36"/>
      <c r="COX23" s="36"/>
      <c r="COY23" s="36"/>
      <c r="COZ23" s="36"/>
      <c r="CPA23" s="36"/>
      <c r="CPB23" s="36"/>
      <c r="CPC23" s="36"/>
      <c r="CPD23" s="36"/>
      <c r="CPE23" s="36"/>
      <c r="CPF23" s="36"/>
      <c r="CPG23" s="36"/>
      <c r="CPH23" s="36"/>
      <c r="CPI23" s="36"/>
      <c r="CPJ23" s="36"/>
      <c r="CPK23" s="36"/>
      <c r="CPL23" s="36"/>
      <c r="CPM23" s="36"/>
      <c r="CPN23" s="36"/>
      <c r="CPO23" s="36"/>
      <c r="CPP23" s="36"/>
      <c r="CPQ23" s="36"/>
      <c r="CPR23" s="36"/>
      <c r="CPS23" s="36"/>
      <c r="CPT23" s="36"/>
      <c r="CPU23" s="36"/>
      <c r="CPV23" s="36"/>
      <c r="CPW23" s="36"/>
      <c r="CPX23" s="36"/>
      <c r="CPY23" s="36"/>
      <c r="CPZ23" s="36"/>
      <c r="CQA23" s="36"/>
      <c r="CQB23" s="36"/>
      <c r="CQC23" s="36"/>
      <c r="CQD23" s="36"/>
      <c r="CQE23" s="36"/>
      <c r="CQF23" s="36"/>
      <c r="CQG23" s="36"/>
      <c r="CQH23" s="36"/>
      <c r="CQI23" s="36"/>
      <c r="CQJ23" s="36"/>
      <c r="CQK23" s="36"/>
      <c r="CQL23" s="36"/>
      <c r="CQM23" s="36"/>
      <c r="CQN23" s="36"/>
      <c r="CQO23" s="36"/>
      <c r="CQP23" s="36"/>
      <c r="CQQ23" s="36"/>
      <c r="CQR23" s="36"/>
      <c r="CQS23" s="36"/>
      <c r="CQT23" s="36"/>
      <c r="CQU23" s="36"/>
      <c r="CQV23" s="36"/>
      <c r="CQW23" s="36"/>
      <c r="CQX23" s="36"/>
      <c r="CQY23" s="36"/>
      <c r="CQZ23" s="36"/>
      <c r="CRA23" s="36"/>
      <c r="CRB23" s="36"/>
      <c r="CRC23" s="36"/>
      <c r="CRD23" s="36"/>
      <c r="CRE23" s="36"/>
      <c r="CRF23" s="36"/>
      <c r="CRG23" s="36"/>
      <c r="CRH23" s="36"/>
      <c r="CRI23" s="36"/>
      <c r="CRJ23" s="36"/>
      <c r="CRK23" s="36"/>
      <c r="CRL23" s="36"/>
      <c r="CRM23" s="36"/>
      <c r="CRN23" s="36"/>
      <c r="CRO23" s="36"/>
      <c r="CRP23" s="36"/>
      <c r="CRQ23" s="36"/>
      <c r="CRR23" s="36"/>
      <c r="CRS23" s="36"/>
      <c r="CRT23" s="36"/>
      <c r="CRU23" s="36"/>
      <c r="CRV23" s="36"/>
      <c r="CRW23" s="36"/>
      <c r="CRX23" s="36"/>
      <c r="CRY23" s="36"/>
      <c r="CRZ23" s="36"/>
      <c r="CSA23" s="36"/>
      <c r="CSB23" s="36"/>
      <c r="CSC23" s="36"/>
      <c r="CSD23" s="36"/>
      <c r="CSE23" s="36"/>
      <c r="CSF23" s="36"/>
      <c r="CSG23" s="36"/>
      <c r="CSH23" s="36"/>
      <c r="CSI23" s="36"/>
      <c r="CSJ23" s="36"/>
      <c r="CSK23" s="36"/>
      <c r="CSL23" s="36"/>
      <c r="CSM23" s="36"/>
      <c r="CSN23" s="36"/>
      <c r="CSO23" s="36"/>
      <c r="CSP23" s="36"/>
      <c r="CSQ23" s="36"/>
      <c r="CSR23" s="36"/>
      <c r="CSS23" s="36"/>
      <c r="CST23" s="36"/>
      <c r="CSU23" s="36"/>
      <c r="CSV23" s="36"/>
      <c r="CSW23" s="36"/>
      <c r="CSX23" s="36"/>
      <c r="CSY23" s="36"/>
      <c r="CSZ23" s="36"/>
      <c r="CTA23" s="36"/>
      <c r="CTB23" s="36"/>
      <c r="CTC23" s="36"/>
      <c r="CTD23" s="36"/>
      <c r="CTE23" s="36"/>
      <c r="CTF23" s="36"/>
      <c r="CTG23" s="36"/>
      <c r="CTH23" s="36"/>
      <c r="CTI23" s="36"/>
      <c r="CTJ23" s="36"/>
      <c r="CTK23" s="36"/>
      <c r="CTL23" s="36"/>
      <c r="CTM23" s="36"/>
      <c r="CTN23" s="36"/>
      <c r="CTO23" s="36"/>
      <c r="CTP23" s="36"/>
      <c r="CTQ23" s="36"/>
      <c r="CTR23" s="36"/>
      <c r="CTS23" s="36"/>
      <c r="CTT23" s="36"/>
      <c r="CTU23" s="36"/>
      <c r="CTV23" s="36"/>
      <c r="CTW23" s="36"/>
      <c r="CTX23" s="36"/>
      <c r="CTY23" s="36"/>
      <c r="CTZ23" s="36"/>
      <c r="CUA23" s="36"/>
      <c r="CUB23" s="36"/>
      <c r="CUC23" s="36"/>
      <c r="CUD23" s="36"/>
      <c r="CUE23" s="36"/>
      <c r="CUF23" s="36"/>
      <c r="CUG23" s="36"/>
      <c r="CUH23" s="36"/>
      <c r="CUI23" s="36"/>
      <c r="CUJ23" s="36"/>
      <c r="CUK23" s="36"/>
      <c r="CUL23" s="36"/>
      <c r="CUM23" s="36"/>
      <c r="CUN23" s="36"/>
      <c r="CUO23" s="36"/>
      <c r="CUP23" s="36"/>
      <c r="CUQ23" s="36"/>
      <c r="CUR23" s="36"/>
      <c r="CUS23" s="36"/>
      <c r="CUT23" s="36"/>
      <c r="CUU23" s="36"/>
      <c r="CUV23" s="36"/>
      <c r="CUW23" s="36"/>
      <c r="CUX23" s="36"/>
      <c r="CUY23" s="36"/>
      <c r="CUZ23" s="36"/>
      <c r="CVA23" s="36"/>
      <c r="CVB23" s="36"/>
      <c r="CVC23" s="36"/>
      <c r="CVD23" s="36"/>
      <c r="CVE23" s="36"/>
      <c r="CVF23" s="36"/>
      <c r="CVG23" s="36"/>
      <c r="CVH23" s="36"/>
      <c r="CVI23" s="36"/>
      <c r="CVJ23" s="36"/>
      <c r="CVK23" s="36"/>
      <c r="CVL23" s="36"/>
      <c r="CVM23" s="36"/>
      <c r="CVN23" s="36"/>
      <c r="CVO23" s="36"/>
      <c r="CVP23" s="36"/>
      <c r="CVQ23" s="36"/>
      <c r="CVR23" s="36"/>
      <c r="CVS23" s="36"/>
      <c r="CVT23" s="36"/>
      <c r="CVU23" s="36"/>
      <c r="CVV23" s="36"/>
      <c r="CVW23" s="36"/>
      <c r="CVX23" s="36"/>
      <c r="CVY23" s="36"/>
      <c r="CVZ23" s="36"/>
      <c r="CWA23" s="36"/>
      <c r="CWB23" s="36"/>
      <c r="CWC23" s="36"/>
      <c r="CWD23" s="36"/>
      <c r="CWE23" s="36"/>
      <c r="CWF23" s="36"/>
      <c r="CWG23" s="36"/>
      <c r="CWH23" s="36"/>
      <c r="CWI23" s="36"/>
      <c r="CWJ23" s="36"/>
      <c r="CWK23" s="36"/>
      <c r="CWL23" s="36"/>
      <c r="CWM23" s="36"/>
      <c r="CWN23" s="36"/>
      <c r="CWO23" s="36"/>
      <c r="CWP23" s="36"/>
      <c r="CWQ23" s="36"/>
      <c r="CWR23" s="36"/>
      <c r="CWS23" s="36"/>
      <c r="CWT23" s="36"/>
      <c r="CWU23" s="36"/>
      <c r="CWV23" s="36"/>
      <c r="CWW23" s="36"/>
      <c r="CWX23" s="36"/>
      <c r="CWY23" s="36"/>
      <c r="CWZ23" s="36"/>
      <c r="CXA23" s="36"/>
      <c r="CXB23" s="36"/>
      <c r="CXC23" s="36"/>
      <c r="CXD23" s="36"/>
      <c r="CXE23" s="36"/>
      <c r="CXF23" s="36"/>
      <c r="CXG23" s="36"/>
      <c r="CXH23" s="36"/>
      <c r="CXI23" s="36"/>
      <c r="CXJ23" s="36"/>
      <c r="CXK23" s="36"/>
      <c r="CXL23" s="36"/>
      <c r="CXM23" s="36"/>
      <c r="CXN23" s="36"/>
      <c r="CXO23" s="36"/>
      <c r="CXP23" s="36"/>
      <c r="CXQ23" s="36"/>
      <c r="CXR23" s="36"/>
      <c r="CXS23" s="36"/>
      <c r="CXT23" s="36"/>
      <c r="CXU23" s="36"/>
      <c r="CXV23" s="36"/>
      <c r="CXW23" s="36"/>
      <c r="CXX23" s="36"/>
      <c r="CXY23" s="36"/>
      <c r="CXZ23" s="36"/>
      <c r="CYA23" s="36"/>
      <c r="CYB23" s="36"/>
      <c r="CYC23" s="36"/>
      <c r="CYD23" s="36"/>
      <c r="CYE23" s="36"/>
      <c r="CYF23" s="36"/>
      <c r="CYG23" s="36"/>
      <c r="CYH23" s="36"/>
      <c r="CYI23" s="36"/>
      <c r="CYJ23" s="36"/>
      <c r="CYK23" s="36"/>
      <c r="CYL23" s="36"/>
      <c r="CYM23" s="36"/>
      <c r="CYN23" s="36"/>
      <c r="CYO23" s="36"/>
      <c r="CYP23" s="36"/>
      <c r="CYQ23" s="36"/>
      <c r="CYR23" s="36"/>
      <c r="CYS23" s="36"/>
      <c r="CYT23" s="36"/>
      <c r="CYU23" s="36"/>
      <c r="CYV23" s="36"/>
      <c r="CYW23" s="36"/>
      <c r="CYX23" s="36"/>
      <c r="CYY23" s="36"/>
      <c r="CYZ23" s="36"/>
      <c r="CZA23" s="36"/>
      <c r="CZB23" s="36"/>
      <c r="CZC23" s="36"/>
      <c r="CZD23" s="36"/>
      <c r="CZE23" s="36"/>
      <c r="CZF23" s="36"/>
      <c r="CZG23" s="36"/>
      <c r="CZH23" s="36"/>
      <c r="CZI23" s="36"/>
      <c r="CZJ23" s="36"/>
      <c r="CZK23" s="36"/>
      <c r="CZL23" s="36"/>
      <c r="CZM23" s="36"/>
      <c r="CZN23" s="36"/>
      <c r="CZO23" s="36"/>
      <c r="CZP23" s="36"/>
      <c r="CZQ23" s="36"/>
      <c r="CZR23" s="36"/>
      <c r="CZS23" s="36"/>
      <c r="CZT23" s="36"/>
      <c r="CZU23" s="36"/>
      <c r="CZV23" s="36"/>
      <c r="CZW23" s="36"/>
      <c r="CZX23" s="36"/>
      <c r="CZY23" s="36"/>
      <c r="CZZ23" s="36"/>
      <c r="DAA23" s="36"/>
      <c r="DAB23" s="36"/>
      <c r="DAC23" s="36"/>
      <c r="DAD23" s="36"/>
      <c r="DAE23" s="36"/>
      <c r="DAF23" s="36"/>
      <c r="DAG23" s="36"/>
      <c r="DAH23" s="36"/>
      <c r="DAI23" s="36"/>
      <c r="DAJ23" s="36"/>
      <c r="DAK23" s="36"/>
      <c r="DAL23" s="36"/>
      <c r="DAM23" s="36"/>
      <c r="DAN23" s="36"/>
      <c r="DAO23" s="36"/>
      <c r="DAP23" s="36"/>
      <c r="DAQ23" s="36"/>
      <c r="DAR23" s="36"/>
      <c r="DAS23" s="36"/>
      <c r="DAT23" s="36"/>
      <c r="DAU23" s="36"/>
      <c r="DAV23" s="36"/>
      <c r="DAW23" s="36"/>
      <c r="DAX23" s="36"/>
      <c r="DAY23" s="36"/>
      <c r="DAZ23" s="36"/>
      <c r="DBA23" s="36"/>
      <c r="DBB23" s="36"/>
      <c r="DBC23" s="36"/>
      <c r="DBD23" s="36"/>
      <c r="DBE23" s="36"/>
      <c r="DBF23" s="36"/>
      <c r="DBG23" s="36"/>
      <c r="DBH23" s="36"/>
      <c r="DBI23" s="36"/>
      <c r="DBJ23" s="36"/>
      <c r="DBK23" s="36"/>
      <c r="DBL23" s="36"/>
      <c r="DBM23" s="36"/>
      <c r="DBN23" s="36"/>
      <c r="DBO23" s="36"/>
      <c r="DBP23" s="36"/>
      <c r="DBQ23" s="36"/>
      <c r="DBR23" s="36"/>
      <c r="DBS23" s="36"/>
      <c r="DBT23" s="36"/>
      <c r="DBU23" s="36"/>
      <c r="DBV23" s="36"/>
      <c r="DBW23" s="36"/>
      <c r="DBX23" s="36"/>
      <c r="DBY23" s="36"/>
      <c r="DBZ23" s="36"/>
      <c r="DCA23" s="36"/>
      <c r="DCB23" s="36"/>
      <c r="DCC23" s="36"/>
      <c r="DCD23" s="36"/>
      <c r="DCE23" s="36"/>
      <c r="DCF23" s="36"/>
      <c r="DCG23" s="36"/>
      <c r="DCH23" s="36"/>
      <c r="DCI23" s="36"/>
      <c r="DCJ23" s="36"/>
      <c r="DCK23" s="36"/>
      <c r="DCL23" s="36"/>
      <c r="DCM23" s="36"/>
      <c r="DCN23" s="36"/>
      <c r="DCO23" s="36"/>
      <c r="DCP23" s="36"/>
      <c r="DCQ23" s="36"/>
      <c r="DCR23" s="36"/>
      <c r="DCS23" s="36"/>
      <c r="DCT23" s="36"/>
      <c r="DCU23" s="36"/>
      <c r="DCV23" s="36"/>
      <c r="DCW23" s="36"/>
      <c r="DCX23" s="36"/>
      <c r="DCY23" s="36"/>
      <c r="DCZ23" s="36"/>
      <c r="DDA23" s="36"/>
      <c r="DDB23" s="36"/>
      <c r="DDC23" s="36"/>
      <c r="DDD23" s="36"/>
      <c r="DDE23" s="36"/>
      <c r="DDF23" s="36"/>
      <c r="DDG23" s="36"/>
      <c r="DDH23" s="36"/>
      <c r="DDI23" s="36"/>
      <c r="DDJ23" s="36"/>
      <c r="DDK23" s="36"/>
      <c r="DDL23" s="36"/>
      <c r="DDM23" s="36"/>
      <c r="DDN23" s="36"/>
      <c r="DDO23" s="36"/>
      <c r="DDP23" s="36"/>
      <c r="DDQ23" s="36"/>
      <c r="DDR23" s="36"/>
      <c r="DDS23" s="36"/>
      <c r="DDT23" s="36"/>
      <c r="DDU23" s="36"/>
      <c r="DDV23" s="36"/>
      <c r="DDW23" s="36"/>
      <c r="DDX23" s="36"/>
      <c r="DDY23" s="36"/>
      <c r="DDZ23" s="36"/>
      <c r="DEA23" s="36"/>
      <c r="DEB23" s="36"/>
      <c r="DEC23" s="36"/>
      <c r="DED23" s="36"/>
      <c r="DEE23" s="36"/>
      <c r="DEF23" s="36"/>
      <c r="DEG23" s="36"/>
      <c r="DEH23" s="36"/>
      <c r="DEI23" s="36"/>
      <c r="DEJ23" s="36"/>
      <c r="DEK23" s="36"/>
      <c r="DEL23" s="36"/>
      <c r="DEM23" s="36"/>
      <c r="DEN23" s="36"/>
      <c r="DEO23" s="36"/>
      <c r="DEP23" s="36"/>
      <c r="DEQ23" s="36"/>
      <c r="DER23" s="36"/>
      <c r="DES23" s="36"/>
      <c r="DET23" s="36"/>
      <c r="DEU23" s="36"/>
      <c r="DEV23" s="36"/>
      <c r="DEW23" s="36"/>
      <c r="DEX23" s="36"/>
      <c r="DEY23" s="36"/>
      <c r="DEZ23" s="36"/>
      <c r="DFA23" s="36"/>
      <c r="DFB23" s="36"/>
      <c r="DFC23" s="36"/>
      <c r="DFD23" s="36"/>
      <c r="DFE23" s="36"/>
      <c r="DFF23" s="36"/>
      <c r="DFG23" s="36"/>
      <c r="DFH23" s="36"/>
      <c r="DFI23" s="36"/>
      <c r="DFJ23" s="36"/>
      <c r="DFK23" s="36"/>
      <c r="DFL23" s="36"/>
      <c r="DFM23" s="36"/>
      <c r="DFN23" s="36"/>
      <c r="DFO23" s="36"/>
      <c r="DFP23" s="36"/>
      <c r="DFQ23" s="36"/>
      <c r="DFR23" s="36"/>
      <c r="DFS23" s="36"/>
      <c r="DFT23" s="36"/>
      <c r="DFU23" s="36"/>
      <c r="DFV23" s="36"/>
      <c r="DFW23" s="36"/>
      <c r="DFX23" s="36"/>
      <c r="DFY23" s="36"/>
      <c r="DFZ23" s="36"/>
      <c r="DGA23" s="36"/>
      <c r="DGB23" s="36"/>
      <c r="DGC23" s="36"/>
      <c r="DGD23" s="36"/>
      <c r="DGE23" s="36"/>
      <c r="DGF23" s="36"/>
      <c r="DGG23" s="36"/>
      <c r="DGH23" s="36"/>
      <c r="DGI23" s="36"/>
      <c r="DGJ23" s="36"/>
      <c r="DGK23" s="36"/>
      <c r="DGL23" s="36"/>
      <c r="DGM23" s="36"/>
      <c r="DGN23" s="36"/>
      <c r="DGO23" s="36"/>
      <c r="DGP23" s="36"/>
      <c r="DGQ23" s="36"/>
      <c r="DGR23" s="36"/>
      <c r="DGS23" s="36"/>
      <c r="DGT23" s="36"/>
      <c r="DGU23" s="36"/>
      <c r="DGV23" s="36"/>
      <c r="DGW23" s="36"/>
      <c r="DGX23" s="36"/>
      <c r="DGY23" s="36"/>
      <c r="DGZ23" s="36"/>
      <c r="DHA23" s="36"/>
      <c r="DHB23" s="36"/>
      <c r="DHC23" s="36"/>
      <c r="DHD23" s="36"/>
      <c r="DHE23" s="36"/>
      <c r="DHF23" s="36"/>
      <c r="DHG23" s="36"/>
      <c r="DHH23" s="36"/>
      <c r="DHI23" s="36"/>
      <c r="DHJ23" s="36"/>
      <c r="DHK23" s="36"/>
      <c r="DHL23" s="36"/>
      <c r="DHM23" s="36"/>
      <c r="DHN23" s="36"/>
      <c r="DHO23" s="36"/>
      <c r="DHP23" s="36"/>
      <c r="DHQ23" s="36"/>
      <c r="DHR23" s="36"/>
      <c r="DHS23" s="36"/>
      <c r="DHT23" s="36"/>
      <c r="DHU23" s="36"/>
      <c r="DHV23" s="36"/>
      <c r="DHW23" s="36"/>
      <c r="DHX23" s="36"/>
      <c r="DHY23" s="36"/>
      <c r="DHZ23" s="36"/>
      <c r="DIA23" s="36"/>
      <c r="DIB23" s="36"/>
      <c r="DIC23" s="36"/>
      <c r="DID23" s="36"/>
      <c r="DIE23" s="36"/>
      <c r="DIF23" s="36"/>
      <c r="DIG23" s="36"/>
      <c r="DIH23" s="36"/>
      <c r="DII23" s="36"/>
      <c r="DIJ23" s="36"/>
      <c r="DIK23" s="36"/>
      <c r="DIL23" s="36"/>
      <c r="DIM23" s="36"/>
      <c r="DIN23" s="36"/>
      <c r="DIO23" s="36"/>
      <c r="DIP23" s="36"/>
      <c r="DIQ23" s="36"/>
      <c r="DIR23" s="36"/>
      <c r="DIS23" s="36"/>
      <c r="DIT23" s="36"/>
      <c r="DIU23" s="36"/>
      <c r="DIV23" s="36"/>
      <c r="DIW23" s="36"/>
      <c r="DIX23" s="36"/>
      <c r="DIY23" s="36"/>
      <c r="DIZ23" s="36"/>
      <c r="DJA23" s="36"/>
      <c r="DJB23" s="36"/>
      <c r="DJC23" s="36"/>
      <c r="DJD23" s="36"/>
      <c r="DJE23" s="36"/>
      <c r="DJF23" s="36"/>
      <c r="DJG23" s="36"/>
      <c r="DJH23" s="36"/>
      <c r="DJI23" s="36"/>
      <c r="DJJ23" s="36"/>
      <c r="DJK23" s="36"/>
      <c r="DJL23" s="36"/>
      <c r="DJM23" s="36"/>
      <c r="DJN23" s="36"/>
      <c r="DJO23" s="36"/>
      <c r="DJP23" s="36"/>
      <c r="DJQ23" s="36"/>
      <c r="DJR23" s="36"/>
      <c r="DJS23" s="36"/>
      <c r="DJT23" s="36"/>
      <c r="DJU23" s="36"/>
      <c r="DJV23" s="36"/>
      <c r="DJW23" s="36"/>
      <c r="DJX23" s="36"/>
      <c r="DJY23" s="36"/>
      <c r="DJZ23" s="36"/>
      <c r="DKA23" s="36"/>
      <c r="DKB23" s="36"/>
      <c r="DKC23" s="36"/>
      <c r="DKD23" s="36"/>
      <c r="DKE23" s="36"/>
      <c r="DKF23" s="36"/>
      <c r="DKG23" s="36"/>
      <c r="DKH23" s="36"/>
      <c r="DKI23" s="36"/>
      <c r="DKJ23" s="36"/>
      <c r="DKK23" s="36"/>
      <c r="DKL23" s="36"/>
      <c r="DKM23" s="36"/>
      <c r="DKN23" s="36"/>
      <c r="DKO23" s="36"/>
      <c r="DKP23" s="36"/>
      <c r="DKQ23" s="36"/>
      <c r="DKR23" s="36"/>
      <c r="DKS23" s="36"/>
      <c r="DKT23" s="36"/>
      <c r="DKU23" s="36"/>
      <c r="DKV23" s="36"/>
      <c r="DKW23" s="36"/>
      <c r="DKX23" s="36"/>
      <c r="DKY23" s="36"/>
      <c r="DKZ23" s="36"/>
      <c r="DLA23" s="36"/>
      <c r="DLB23" s="36"/>
      <c r="DLC23" s="36"/>
      <c r="DLD23" s="36"/>
      <c r="DLE23" s="36"/>
      <c r="DLF23" s="36"/>
      <c r="DLG23" s="36"/>
      <c r="DLH23" s="36"/>
      <c r="DLI23" s="36"/>
      <c r="DLJ23" s="36"/>
      <c r="DLK23" s="36"/>
      <c r="DLL23" s="36"/>
      <c r="DLM23" s="36"/>
      <c r="DLN23" s="36"/>
      <c r="DLO23" s="36"/>
      <c r="DLP23" s="36"/>
      <c r="DLQ23" s="36"/>
      <c r="DLR23" s="36"/>
      <c r="DLS23" s="36"/>
      <c r="DLT23" s="36"/>
      <c r="DLU23" s="36"/>
      <c r="DLV23" s="36"/>
      <c r="DLW23" s="36"/>
      <c r="DLX23" s="36"/>
      <c r="DLY23" s="36"/>
      <c r="DLZ23" s="36"/>
      <c r="DMA23" s="36"/>
      <c r="DMB23" s="36"/>
      <c r="DMC23" s="36"/>
      <c r="DMD23" s="36"/>
      <c r="DME23" s="36"/>
      <c r="DMF23" s="36"/>
      <c r="DMG23" s="36"/>
      <c r="DMH23" s="36"/>
      <c r="DMI23" s="36"/>
      <c r="DMJ23" s="36"/>
      <c r="DMK23" s="36"/>
      <c r="DML23" s="36"/>
      <c r="DMM23" s="36"/>
      <c r="DMN23" s="36"/>
      <c r="DMO23" s="36"/>
      <c r="DMP23" s="36"/>
      <c r="DMQ23" s="36"/>
      <c r="DMR23" s="36"/>
      <c r="DMS23" s="36"/>
      <c r="DMT23" s="36"/>
      <c r="DMU23" s="36"/>
      <c r="DMV23" s="36"/>
      <c r="DMW23" s="36"/>
      <c r="DMX23" s="36"/>
      <c r="DMY23" s="36"/>
      <c r="DMZ23" s="36"/>
      <c r="DNA23" s="36"/>
      <c r="DNB23" s="36"/>
      <c r="DNC23" s="36"/>
      <c r="DND23" s="36"/>
      <c r="DNE23" s="36"/>
      <c r="DNF23" s="36"/>
      <c r="DNG23" s="36"/>
      <c r="DNH23" s="36"/>
      <c r="DNI23" s="36"/>
      <c r="DNJ23" s="36"/>
      <c r="DNK23" s="36"/>
      <c r="DNL23" s="36"/>
      <c r="DNM23" s="36"/>
      <c r="DNN23" s="36"/>
      <c r="DNO23" s="36"/>
      <c r="DNP23" s="36"/>
      <c r="DNQ23" s="36"/>
      <c r="DNR23" s="36"/>
      <c r="DNS23" s="36"/>
      <c r="DNT23" s="36"/>
      <c r="DNU23" s="36"/>
      <c r="DNV23" s="36"/>
      <c r="DNW23" s="36"/>
      <c r="DNX23" s="36"/>
      <c r="DNY23" s="36"/>
      <c r="DNZ23" s="36"/>
      <c r="DOA23" s="36"/>
      <c r="DOB23" s="36"/>
      <c r="DOC23" s="36"/>
      <c r="DOD23" s="36"/>
      <c r="DOE23" s="36"/>
      <c r="DOF23" s="36"/>
      <c r="DOG23" s="36"/>
      <c r="DOH23" s="36"/>
      <c r="DOI23" s="36"/>
      <c r="DOJ23" s="36"/>
      <c r="DOK23" s="36"/>
      <c r="DOL23" s="36"/>
      <c r="DOM23" s="36"/>
      <c r="DON23" s="36"/>
      <c r="DOO23" s="36"/>
      <c r="DOP23" s="36"/>
      <c r="DOQ23" s="36"/>
      <c r="DOR23" s="36"/>
      <c r="DOS23" s="36"/>
      <c r="DOT23" s="36"/>
      <c r="DOU23" s="36"/>
      <c r="DOV23" s="36"/>
      <c r="DOW23" s="36"/>
      <c r="DOX23" s="36"/>
      <c r="DOY23" s="36"/>
      <c r="DOZ23" s="36"/>
      <c r="DPA23" s="36"/>
      <c r="DPB23" s="36"/>
      <c r="DPC23" s="36"/>
      <c r="DPD23" s="36"/>
      <c r="DPE23" s="36"/>
      <c r="DPF23" s="36"/>
      <c r="DPG23" s="36"/>
      <c r="DPH23" s="36"/>
      <c r="DPI23" s="36"/>
      <c r="DPJ23" s="36"/>
      <c r="DPK23" s="36"/>
      <c r="DPL23" s="36"/>
      <c r="DPM23" s="36"/>
      <c r="DPN23" s="36"/>
      <c r="DPO23" s="36"/>
      <c r="DPP23" s="36"/>
      <c r="DPQ23" s="36"/>
      <c r="DPR23" s="36"/>
      <c r="DPS23" s="36"/>
      <c r="DPT23" s="36"/>
      <c r="DPU23" s="36"/>
      <c r="DPV23" s="36"/>
      <c r="DPW23" s="36"/>
      <c r="DPX23" s="36"/>
      <c r="DPY23" s="36"/>
      <c r="DPZ23" s="36"/>
      <c r="DQA23" s="36"/>
      <c r="DQB23" s="36"/>
      <c r="DQC23" s="36"/>
      <c r="DQD23" s="36"/>
      <c r="DQE23" s="36"/>
      <c r="DQF23" s="36"/>
      <c r="DQG23" s="36"/>
      <c r="DQH23" s="36"/>
      <c r="DQI23" s="36"/>
      <c r="DQJ23" s="36"/>
      <c r="DQK23" s="36"/>
      <c r="DQL23" s="36"/>
      <c r="DQM23" s="36"/>
      <c r="DQN23" s="36"/>
      <c r="DQO23" s="36"/>
      <c r="DQP23" s="36"/>
      <c r="DQQ23" s="36"/>
      <c r="DQR23" s="36"/>
      <c r="DQS23" s="36"/>
      <c r="DQT23" s="36"/>
      <c r="DQU23" s="36"/>
      <c r="DQV23" s="36"/>
      <c r="DQW23" s="36"/>
      <c r="DQX23" s="36"/>
      <c r="DQY23" s="36"/>
      <c r="DQZ23" s="36"/>
      <c r="DRA23" s="36"/>
      <c r="DRB23" s="36"/>
      <c r="DRC23" s="36"/>
      <c r="DRD23" s="36"/>
      <c r="DRE23" s="36"/>
      <c r="DRF23" s="36"/>
      <c r="DRG23" s="36"/>
      <c r="DRH23" s="36"/>
      <c r="DRI23" s="36"/>
      <c r="DRJ23" s="36"/>
      <c r="DRK23" s="36"/>
      <c r="DRL23" s="36"/>
      <c r="DRM23" s="36"/>
      <c r="DRN23" s="36"/>
      <c r="DRO23" s="36"/>
      <c r="DRP23" s="36"/>
      <c r="DRQ23" s="36"/>
      <c r="DRR23" s="36"/>
      <c r="DRS23" s="36"/>
      <c r="DRT23" s="36"/>
      <c r="DRU23" s="36"/>
      <c r="DRV23" s="36"/>
      <c r="DRW23" s="36"/>
      <c r="DRX23" s="36"/>
      <c r="DRY23" s="36"/>
      <c r="DRZ23" s="36"/>
      <c r="DSA23" s="36"/>
      <c r="DSB23" s="36"/>
      <c r="DSC23" s="36"/>
      <c r="DSD23" s="36"/>
      <c r="DSE23" s="36"/>
      <c r="DSF23" s="36"/>
      <c r="DSG23" s="36"/>
      <c r="DSH23" s="36"/>
      <c r="DSI23" s="36"/>
      <c r="DSJ23" s="36"/>
      <c r="DSK23" s="36"/>
      <c r="DSL23" s="36"/>
      <c r="DSM23" s="36"/>
      <c r="DSN23" s="36"/>
      <c r="DSO23" s="36"/>
      <c r="DSP23" s="36"/>
      <c r="DSQ23" s="36"/>
      <c r="DSR23" s="36"/>
      <c r="DSS23" s="36"/>
      <c r="DST23" s="36"/>
      <c r="DSU23" s="36"/>
      <c r="DSV23" s="36"/>
      <c r="DSW23" s="36"/>
      <c r="DSX23" s="36"/>
      <c r="DSY23" s="36"/>
      <c r="DSZ23" s="36"/>
      <c r="DTA23" s="36"/>
      <c r="DTB23" s="36"/>
      <c r="DTC23" s="36"/>
      <c r="DTD23" s="36"/>
      <c r="DTE23" s="36"/>
      <c r="DTF23" s="36"/>
      <c r="DTG23" s="36"/>
      <c r="DTH23" s="36"/>
      <c r="DTI23" s="36"/>
      <c r="DTJ23" s="36"/>
      <c r="DTK23" s="36"/>
      <c r="DTL23" s="36"/>
      <c r="DTM23" s="36"/>
      <c r="DTN23" s="36"/>
      <c r="DTO23" s="36"/>
      <c r="DTP23" s="36"/>
      <c r="DTQ23" s="36"/>
      <c r="DTR23" s="36"/>
      <c r="DTS23" s="36"/>
      <c r="DTT23" s="36"/>
      <c r="DTU23" s="36"/>
      <c r="DTV23" s="36"/>
      <c r="DTW23" s="36"/>
      <c r="DTX23" s="36"/>
      <c r="DTY23" s="36"/>
      <c r="DTZ23" s="36"/>
      <c r="DUA23" s="36"/>
      <c r="DUB23" s="36"/>
      <c r="DUC23" s="36"/>
      <c r="DUD23" s="36"/>
      <c r="DUE23" s="36"/>
      <c r="DUF23" s="36"/>
      <c r="DUG23" s="36"/>
      <c r="DUH23" s="36"/>
      <c r="DUI23" s="36"/>
      <c r="DUJ23" s="36"/>
      <c r="DUK23" s="36"/>
      <c r="DUL23" s="36"/>
      <c r="DUM23" s="36"/>
      <c r="DUN23" s="36"/>
      <c r="DUO23" s="36"/>
      <c r="DUP23" s="36"/>
      <c r="DUQ23" s="36"/>
      <c r="DUR23" s="36"/>
      <c r="DUS23" s="36"/>
      <c r="DUT23" s="36"/>
      <c r="DUU23" s="36"/>
      <c r="DUV23" s="36"/>
      <c r="DUW23" s="36"/>
      <c r="DUX23" s="36"/>
      <c r="DUY23" s="36"/>
      <c r="DUZ23" s="36"/>
      <c r="DVA23" s="36"/>
      <c r="DVB23" s="36"/>
      <c r="DVC23" s="36"/>
      <c r="DVD23" s="36"/>
      <c r="DVE23" s="36"/>
      <c r="DVF23" s="36"/>
      <c r="DVG23" s="36"/>
      <c r="DVH23" s="36"/>
      <c r="DVI23" s="36"/>
      <c r="DVJ23" s="36"/>
      <c r="DVK23" s="36"/>
      <c r="DVL23" s="36"/>
      <c r="DVM23" s="36"/>
      <c r="DVN23" s="36"/>
      <c r="DVO23" s="36"/>
      <c r="DVP23" s="36"/>
      <c r="DVQ23" s="36"/>
      <c r="DVR23" s="36"/>
      <c r="DVS23" s="36"/>
      <c r="DVT23" s="36"/>
      <c r="DVU23" s="36"/>
      <c r="DVV23" s="36"/>
      <c r="DVW23" s="36"/>
      <c r="DVX23" s="36"/>
      <c r="DVY23" s="36"/>
      <c r="DVZ23" s="36"/>
      <c r="DWA23" s="36"/>
      <c r="DWB23" s="36"/>
      <c r="DWC23" s="36"/>
      <c r="DWD23" s="36"/>
      <c r="DWE23" s="36"/>
      <c r="DWF23" s="36"/>
      <c r="DWG23" s="36"/>
      <c r="DWH23" s="36"/>
      <c r="DWI23" s="36"/>
      <c r="DWJ23" s="36"/>
      <c r="DWK23" s="36"/>
      <c r="DWL23" s="36"/>
      <c r="DWM23" s="36"/>
      <c r="DWN23" s="36"/>
      <c r="DWO23" s="36"/>
      <c r="DWP23" s="36"/>
      <c r="DWQ23" s="36"/>
      <c r="DWR23" s="36"/>
      <c r="DWS23" s="36"/>
      <c r="DWT23" s="36"/>
      <c r="DWU23" s="36"/>
      <c r="DWV23" s="36"/>
      <c r="DWW23" s="36"/>
      <c r="DWX23" s="36"/>
      <c r="DWY23" s="36"/>
      <c r="DWZ23" s="36"/>
      <c r="DXA23" s="36"/>
      <c r="DXB23" s="36"/>
      <c r="DXC23" s="36"/>
      <c r="DXD23" s="36"/>
      <c r="DXE23" s="36"/>
      <c r="DXF23" s="36"/>
      <c r="DXG23" s="36"/>
      <c r="DXH23" s="36"/>
      <c r="DXI23" s="36"/>
      <c r="DXJ23" s="36"/>
      <c r="DXK23" s="36"/>
      <c r="DXL23" s="36"/>
      <c r="DXM23" s="36"/>
      <c r="DXN23" s="36"/>
      <c r="DXO23" s="36"/>
      <c r="DXP23" s="36"/>
      <c r="DXQ23" s="36"/>
      <c r="DXR23" s="36"/>
      <c r="DXS23" s="36"/>
      <c r="DXT23" s="36"/>
      <c r="DXU23" s="36"/>
      <c r="DXV23" s="36"/>
      <c r="DXW23" s="36"/>
      <c r="DXX23" s="36"/>
      <c r="DXY23" s="36"/>
      <c r="DXZ23" s="36"/>
      <c r="DYA23" s="36"/>
      <c r="DYB23" s="36"/>
      <c r="DYC23" s="36"/>
      <c r="DYD23" s="36"/>
      <c r="DYE23" s="36"/>
      <c r="DYF23" s="36"/>
      <c r="DYG23" s="36"/>
      <c r="DYH23" s="36"/>
      <c r="DYI23" s="36"/>
      <c r="DYJ23" s="36"/>
      <c r="DYK23" s="36"/>
      <c r="DYL23" s="36"/>
      <c r="DYM23" s="36"/>
      <c r="DYN23" s="36"/>
      <c r="DYO23" s="36"/>
      <c r="DYP23" s="36"/>
      <c r="DYQ23" s="36"/>
      <c r="DYR23" s="36"/>
      <c r="DYS23" s="36"/>
      <c r="DYT23" s="36"/>
      <c r="DYU23" s="36"/>
      <c r="DYV23" s="36"/>
      <c r="DYW23" s="36"/>
      <c r="DYX23" s="36"/>
      <c r="DYY23" s="36"/>
      <c r="DYZ23" s="36"/>
      <c r="DZA23" s="36"/>
      <c r="DZB23" s="36"/>
      <c r="DZC23" s="36"/>
      <c r="DZD23" s="36"/>
      <c r="DZE23" s="36"/>
      <c r="DZF23" s="36"/>
      <c r="DZG23" s="36"/>
      <c r="DZH23" s="36"/>
      <c r="DZI23" s="36"/>
      <c r="DZJ23" s="36"/>
      <c r="DZK23" s="36"/>
      <c r="DZL23" s="36"/>
      <c r="DZM23" s="36"/>
      <c r="DZN23" s="36"/>
      <c r="DZO23" s="36"/>
      <c r="DZP23" s="36"/>
      <c r="DZQ23" s="36"/>
      <c r="DZR23" s="36"/>
      <c r="DZS23" s="36"/>
      <c r="DZT23" s="36"/>
      <c r="DZU23" s="36"/>
      <c r="DZV23" s="36"/>
      <c r="DZW23" s="36"/>
      <c r="DZX23" s="36"/>
      <c r="DZY23" s="36"/>
      <c r="DZZ23" s="36"/>
      <c r="EAA23" s="36"/>
      <c r="EAB23" s="36"/>
      <c r="EAC23" s="36"/>
      <c r="EAD23" s="36"/>
      <c r="EAE23" s="36"/>
      <c r="EAF23" s="36"/>
      <c r="EAG23" s="36"/>
      <c r="EAH23" s="36"/>
      <c r="EAI23" s="36"/>
      <c r="EAJ23" s="36"/>
      <c r="EAK23" s="36"/>
      <c r="EAL23" s="36"/>
      <c r="EAM23" s="36"/>
      <c r="EAN23" s="36"/>
      <c r="EAO23" s="36"/>
      <c r="EAP23" s="36"/>
      <c r="EAQ23" s="36"/>
      <c r="EAR23" s="36"/>
      <c r="EAS23" s="36"/>
      <c r="EAT23" s="36"/>
      <c r="EAU23" s="36"/>
      <c r="EAV23" s="36"/>
      <c r="EAW23" s="36"/>
      <c r="EAX23" s="36"/>
      <c r="EAY23" s="36"/>
      <c r="EAZ23" s="36"/>
      <c r="EBA23" s="36"/>
      <c r="EBB23" s="36"/>
      <c r="EBC23" s="36"/>
      <c r="EBD23" s="36"/>
      <c r="EBE23" s="36"/>
      <c r="EBF23" s="36"/>
      <c r="EBG23" s="36"/>
      <c r="EBH23" s="36"/>
      <c r="EBI23" s="36"/>
      <c r="EBJ23" s="36"/>
      <c r="EBK23" s="36"/>
      <c r="EBL23" s="36"/>
      <c r="EBM23" s="36"/>
      <c r="EBN23" s="36"/>
      <c r="EBO23" s="36"/>
      <c r="EBP23" s="36"/>
      <c r="EBQ23" s="36"/>
      <c r="EBR23" s="36"/>
      <c r="EBS23" s="36"/>
      <c r="EBT23" s="36"/>
      <c r="EBU23" s="36"/>
      <c r="EBV23" s="36"/>
      <c r="EBW23" s="36"/>
      <c r="EBX23" s="36"/>
      <c r="EBY23" s="36"/>
      <c r="EBZ23" s="36"/>
      <c r="ECA23" s="36"/>
      <c r="ECB23" s="36"/>
      <c r="ECC23" s="36"/>
      <c r="ECD23" s="36"/>
      <c r="ECE23" s="36"/>
      <c r="ECF23" s="36"/>
      <c r="ECG23" s="36"/>
      <c r="ECH23" s="36"/>
      <c r="ECI23" s="36"/>
      <c r="ECJ23" s="36"/>
      <c r="ECK23" s="36"/>
      <c r="ECL23" s="36"/>
      <c r="ECM23" s="36"/>
      <c r="ECN23" s="36"/>
      <c r="ECO23" s="36"/>
      <c r="ECP23" s="36"/>
      <c r="ECQ23" s="36"/>
      <c r="ECR23" s="36"/>
      <c r="ECS23" s="36"/>
      <c r="ECT23" s="36"/>
      <c r="ECU23" s="36"/>
      <c r="ECV23" s="36"/>
      <c r="ECW23" s="36"/>
      <c r="ECX23" s="36"/>
      <c r="ECY23" s="36"/>
      <c r="ECZ23" s="36"/>
      <c r="EDA23" s="36"/>
      <c r="EDB23" s="36"/>
      <c r="EDC23" s="36"/>
      <c r="EDD23" s="36"/>
      <c r="EDE23" s="36"/>
      <c r="EDF23" s="36"/>
      <c r="EDG23" s="36"/>
      <c r="EDH23" s="36"/>
      <c r="EDI23" s="36"/>
      <c r="EDJ23" s="36"/>
      <c r="EDK23" s="36"/>
      <c r="EDL23" s="36"/>
      <c r="EDM23" s="36"/>
      <c r="EDN23" s="36"/>
      <c r="EDO23" s="36"/>
      <c r="EDP23" s="36"/>
      <c r="EDQ23" s="36"/>
      <c r="EDR23" s="36"/>
      <c r="EDS23" s="36"/>
      <c r="EDT23" s="36"/>
      <c r="EDU23" s="36"/>
      <c r="EDV23" s="36"/>
      <c r="EDW23" s="36"/>
      <c r="EDX23" s="36"/>
      <c r="EDY23" s="36"/>
      <c r="EDZ23" s="36"/>
      <c r="EEA23" s="36"/>
      <c r="EEB23" s="36"/>
      <c r="EEC23" s="36"/>
      <c r="EED23" s="36"/>
      <c r="EEE23" s="36"/>
      <c r="EEF23" s="36"/>
      <c r="EEG23" s="36"/>
      <c r="EEH23" s="36"/>
      <c r="EEI23" s="36"/>
      <c r="EEJ23" s="36"/>
      <c r="EEK23" s="36"/>
      <c r="EEL23" s="36"/>
      <c r="EEM23" s="36"/>
      <c r="EEN23" s="36"/>
      <c r="EEO23" s="36"/>
      <c r="EEP23" s="36"/>
      <c r="EEQ23" s="36"/>
      <c r="EER23" s="36"/>
      <c r="EES23" s="36"/>
      <c r="EET23" s="36"/>
      <c r="EEU23" s="36"/>
      <c r="EEV23" s="36"/>
      <c r="EEW23" s="36"/>
      <c r="EEX23" s="36"/>
      <c r="EEY23" s="36"/>
      <c r="EEZ23" s="36"/>
      <c r="EFA23" s="36"/>
      <c r="EFB23" s="36"/>
      <c r="EFC23" s="36"/>
      <c r="EFD23" s="36"/>
      <c r="EFE23" s="36"/>
      <c r="EFF23" s="36"/>
      <c r="EFG23" s="36"/>
      <c r="EFH23" s="36"/>
      <c r="EFI23" s="36"/>
      <c r="EFJ23" s="36"/>
      <c r="EFK23" s="36"/>
      <c r="EFL23" s="36"/>
      <c r="EFM23" s="36"/>
      <c r="EFN23" s="36"/>
      <c r="EFO23" s="36"/>
      <c r="EFP23" s="36"/>
      <c r="EFQ23" s="36"/>
      <c r="EFR23" s="36"/>
      <c r="EFS23" s="36"/>
      <c r="EFT23" s="36"/>
      <c r="EFU23" s="36"/>
      <c r="EFV23" s="36"/>
      <c r="EFW23" s="36"/>
      <c r="EFX23" s="36"/>
      <c r="EFY23" s="36"/>
      <c r="EFZ23" s="36"/>
      <c r="EGA23" s="36"/>
      <c r="EGB23" s="36"/>
      <c r="EGC23" s="36"/>
      <c r="EGD23" s="36"/>
      <c r="EGE23" s="36"/>
      <c r="EGF23" s="36"/>
      <c r="EGG23" s="36"/>
      <c r="EGH23" s="36"/>
      <c r="EGI23" s="36"/>
      <c r="EGJ23" s="36"/>
      <c r="EGK23" s="36"/>
      <c r="EGL23" s="36"/>
      <c r="EGM23" s="36"/>
      <c r="EGN23" s="36"/>
      <c r="EGO23" s="36"/>
      <c r="EGP23" s="36"/>
      <c r="EGQ23" s="36"/>
      <c r="EGR23" s="36"/>
      <c r="EGS23" s="36"/>
      <c r="EGT23" s="36"/>
      <c r="EGU23" s="36"/>
      <c r="EGV23" s="36"/>
      <c r="EGW23" s="36"/>
      <c r="EGX23" s="36"/>
      <c r="EGY23" s="36"/>
      <c r="EGZ23" s="36"/>
      <c r="EHA23" s="36"/>
      <c r="EHB23" s="36"/>
      <c r="EHC23" s="36"/>
      <c r="EHD23" s="36"/>
      <c r="EHE23" s="36"/>
      <c r="EHF23" s="36"/>
      <c r="EHG23" s="36"/>
      <c r="EHH23" s="36"/>
      <c r="EHI23" s="36"/>
      <c r="EHJ23" s="36"/>
      <c r="EHK23" s="36"/>
      <c r="EHL23" s="36"/>
      <c r="EHM23" s="36"/>
      <c r="EHN23" s="36"/>
      <c r="EHO23" s="36"/>
      <c r="EHP23" s="36"/>
      <c r="EHQ23" s="36"/>
      <c r="EHR23" s="36"/>
      <c r="EHS23" s="36"/>
      <c r="EHT23" s="36"/>
      <c r="EHU23" s="36"/>
      <c r="EHV23" s="36"/>
      <c r="EHW23" s="36"/>
      <c r="EHX23" s="36"/>
      <c r="EHY23" s="36"/>
      <c r="EHZ23" s="36"/>
      <c r="EIA23" s="36"/>
      <c r="EIB23" s="36"/>
      <c r="EIC23" s="36"/>
      <c r="EID23" s="36"/>
      <c r="EIE23" s="36"/>
      <c r="EIF23" s="36"/>
      <c r="EIG23" s="36"/>
      <c r="EIH23" s="36"/>
      <c r="EII23" s="36"/>
      <c r="EIJ23" s="36"/>
      <c r="EIK23" s="36"/>
      <c r="EIL23" s="36"/>
      <c r="EIM23" s="36"/>
      <c r="EIN23" s="36"/>
      <c r="EIO23" s="36"/>
      <c r="EIP23" s="36"/>
      <c r="EIQ23" s="36"/>
      <c r="EIR23" s="36"/>
      <c r="EIS23" s="36"/>
      <c r="EIT23" s="36"/>
      <c r="EIU23" s="36"/>
      <c r="EIV23" s="36"/>
      <c r="EIW23" s="36"/>
      <c r="EIX23" s="36"/>
      <c r="EIY23" s="36"/>
      <c r="EIZ23" s="36"/>
      <c r="EJA23" s="36"/>
      <c r="EJB23" s="36"/>
      <c r="EJC23" s="36"/>
      <c r="EJD23" s="36"/>
      <c r="EJE23" s="36"/>
      <c r="EJF23" s="36"/>
      <c r="EJG23" s="36"/>
      <c r="EJH23" s="36"/>
      <c r="EJI23" s="36"/>
      <c r="EJJ23" s="36"/>
      <c r="EJK23" s="36"/>
      <c r="EJL23" s="36"/>
      <c r="EJM23" s="36"/>
      <c r="EJN23" s="36"/>
      <c r="EJO23" s="36"/>
      <c r="EJP23" s="36"/>
      <c r="EJQ23" s="36"/>
      <c r="EJR23" s="36"/>
      <c r="EJS23" s="36"/>
      <c r="EJT23" s="36"/>
      <c r="EJU23" s="36"/>
      <c r="EJV23" s="36"/>
      <c r="EJW23" s="36"/>
      <c r="EJX23" s="36"/>
      <c r="EJY23" s="36"/>
      <c r="EJZ23" s="36"/>
      <c r="EKA23" s="36"/>
      <c r="EKB23" s="36"/>
      <c r="EKC23" s="36"/>
      <c r="EKD23" s="36"/>
      <c r="EKE23" s="36"/>
      <c r="EKF23" s="36"/>
      <c r="EKG23" s="36"/>
      <c r="EKH23" s="36"/>
      <c r="EKI23" s="36"/>
      <c r="EKJ23" s="36"/>
      <c r="EKK23" s="36"/>
      <c r="EKL23" s="36"/>
      <c r="EKM23" s="36"/>
      <c r="EKN23" s="36"/>
      <c r="EKO23" s="36"/>
      <c r="EKP23" s="36"/>
      <c r="EKQ23" s="36"/>
      <c r="EKR23" s="36"/>
      <c r="EKS23" s="36"/>
      <c r="EKT23" s="36"/>
      <c r="EKU23" s="36"/>
      <c r="EKV23" s="36"/>
      <c r="EKW23" s="36"/>
      <c r="EKX23" s="36"/>
      <c r="EKY23" s="36"/>
      <c r="EKZ23" s="36"/>
      <c r="ELA23" s="36"/>
      <c r="ELB23" s="36"/>
      <c r="ELC23" s="36"/>
      <c r="ELD23" s="36"/>
      <c r="ELE23" s="36"/>
      <c r="ELF23" s="36"/>
      <c r="ELG23" s="36"/>
      <c r="ELH23" s="36"/>
      <c r="ELI23" s="36"/>
      <c r="ELJ23" s="36"/>
      <c r="ELK23" s="36"/>
      <c r="ELL23" s="36"/>
      <c r="ELM23" s="36"/>
      <c r="ELN23" s="36"/>
      <c r="ELO23" s="36"/>
      <c r="ELP23" s="36"/>
      <c r="ELQ23" s="36"/>
      <c r="ELR23" s="36"/>
      <c r="ELS23" s="36"/>
      <c r="ELT23" s="36"/>
      <c r="ELU23" s="36"/>
      <c r="ELV23" s="36"/>
      <c r="ELW23" s="36"/>
      <c r="ELX23" s="36"/>
      <c r="ELY23" s="36"/>
      <c r="ELZ23" s="36"/>
      <c r="EMA23" s="36"/>
      <c r="EMB23" s="36"/>
      <c r="EMC23" s="36"/>
      <c r="EMD23" s="36"/>
      <c r="EME23" s="36"/>
      <c r="EMF23" s="36"/>
      <c r="EMG23" s="36"/>
      <c r="EMH23" s="36"/>
      <c r="EMI23" s="36"/>
      <c r="EMJ23" s="36"/>
      <c r="EMK23" s="36"/>
      <c r="EML23" s="36"/>
      <c r="EMM23" s="36"/>
      <c r="EMN23" s="36"/>
      <c r="EMO23" s="36"/>
      <c r="EMP23" s="36"/>
      <c r="EMQ23" s="36"/>
      <c r="EMR23" s="36"/>
      <c r="EMS23" s="36"/>
      <c r="EMT23" s="36"/>
      <c r="EMU23" s="36"/>
      <c r="EMV23" s="36"/>
      <c r="EMW23" s="36"/>
      <c r="EMX23" s="36"/>
      <c r="EMY23" s="36"/>
      <c r="EMZ23" s="36"/>
      <c r="ENA23" s="36"/>
      <c r="ENB23" s="36"/>
      <c r="ENC23" s="36"/>
      <c r="END23" s="36"/>
      <c r="ENE23" s="36"/>
      <c r="ENF23" s="36"/>
      <c r="ENG23" s="36"/>
      <c r="ENH23" s="36"/>
      <c r="ENI23" s="36"/>
      <c r="ENJ23" s="36"/>
      <c r="ENK23" s="36"/>
      <c r="ENL23" s="36"/>
      <c r="ENM23" s="36"/>
      <c r="ENN23" s="36"/>
      <c r="ENO23" s="36"/>
      <c r="ENP23" s="36"/>
      <c r="ENQ23" s="36"/>
      <c r="ENR23" s="36"/>
      <c r="ENS23" s="36"/>
      <c r="ENT23" s="36"/>
      <c r="ENU23" s="36"/>
      <c r="ENV23" s="36"/>
      <c r="ENW23" s="36"/>
      <c r="ENX23" s="36"/>
      <c r="ENY23" s="36"/>
      <c r="ENZ23" s="36"/>
      <c r="EOA23" s="36"/>
      <c r="EOB23" s="36"/>
      <c r="EOC23" s="36"/>
      <c r="EOD23" s="36"/>
      <c r="EOE23" s="36"/>
      <c r="EOF23" s="36"/>
      <c r="EOG23" s="36"/>
      <c r="EOH23" s="36"/>
      <c r="EOI23" s="36"/>
      <c r="EOJ23" s="36"/>
      <c r="EOK23" s="36"/>
      <c r="EOL23" s="36"/>
      <c r="EOM23" s="36"/>
      <c r="EON23" s="36"/>
      <c r="EOO23" s="36"/>
      <c r="EOP23" s="36"/>
      <c r="EOQ23" s="36"/>
      <c r="EOR23" s="36"/>
      <c r="EOS23" s="36"/>
      <c r="EOT23" s="36"/>
      <c r="EOU23" s="36"/>
      <c r="EOV23" s="36"/>
      <c r="EOW23" s="36"/>
      <c r="EOX23" s="36"/>
      <c r="EOY23" s="36"/>
      <c r="EOZ23" s="36"/>
      <c r="EPA23" s="36"/>
      <c r="EPB23" s="36"/>
      <c r="EPC23" s="36"/>
      <c r="EPD23" s="36"/>
      <c r="EPE23" s="36"/>
      <c r="EPF23" s="36"/>
      <c r="EPG23" s="36"/>
      <c r="EPH23" s="36"/>
      <c r="EPI23" s="36"/>
      <c r="EPJ23" s="36"/>
      <c r="EPK23" s="36"/>
      <c r="EPL23" s="36"/>
      <c r="EPM23" s="36"/>
      <c r="EPN23" s="36"/>
      <c r="EPO23" s="36"/>
      <c r="EPP23" s="36"/>
      <c r="EPQ23" s="36"/>
      <c r="EPR23" s="36"/>
      <c r="EPS23" s="36"/>
      <c r="EPT23" s="36"/>
      <c r="EPU23" s="36"/>
      <c r="EPV23" s="36"/>
      <c r="EPW23" s="36"/>
      <c r="EPX23" s="36"/>
      <c r="EPY23" s="36"/>
      <c r="EPZ23" s="36"/>
      <c r="EQA23" s="36"/>
      <c r="EQB23" s="36"/>
      <c r="EQC23" s="36"/>
      <c r="EQD23" s="36"/>
      <c r="EQE23" s="36"/>
      <c r="EQF23" s="36"/>
      <c r="EQG23" s="36"/>
      <c r="EQH23" s="36"/>
      <c r="EQI23" s="36"/>
      <c r="EQJ23" s="36"/>
      <c r="EQK23" s="36"/>
      <c r="EQL23" s="36"/>
      <c r="EQM23" s="36"/>
      <c r="EQN23" s="36"/>
      <c r="EQO23" s="36"/>
      <c r="EQP23" s="36"/>
      <c r="EQQ23" s="36"/>
      <c r="EQR23" s="36"/>
      <c r="EQS23" s="36"/>
      <c r="EQT23" s="36"/>
      <c r="EQU23" s="36"/>
      <c r="EQV23" s="36"/>
      <c r="EQW23" s="36"/>
      <c r="EQX23" s="36"/>
      <c r="EQY23" s="36"/>
      <c r="EQZ23" s="36"/>
      <c r="ERA23" s="36"/>
      <c r="ERB23" s="36"/>
      <c r="ERC23" s="36"/>
      <c r="ERD23" s="36"/>
      <c r="ERE23" s="36"/>
      <c r="ERF23" s="36"/>
      <c r="ERG23" s="36"/>
      <c r="ERH23" s="36"/>
      <c r="ERI23" s="36"/>
      <c r="ERJ23" s="36"/>
      <c r="ERK23" s="36"/>
      <c r="ERL23" s="36"/>
      <c r="ERM23" s="36"/>
      <c r="ERN23" s="36"/>
      <c r="ERO23" s="36"/>
      <c r="ERP23" s="36"/>
      <c r="ERQ23" s="36"/>
      <c r="ERR23" s="36"/>
      <c r="ERS23" s="36"/>
      <c r="ERT23" s="36"/>
      <c r="ERU23" s="36"/>
      <c r="ERV23" s="36"/>
      <c r="ERW23" s="36"/>
      <c r="ERX23" s="36"/>
      <c r="ERY23" s="36"/>
      <c r="ERZ23" s="36"/>
      <c r="ESA23" s="36"/>
      <c r="ESB23" s="36"/>
      <c r="ESC23" s="36"/>
      <c r="ESD23" s="36"/>
      <c r="ESE23" s="36"/>
      <c r="ESF23" s="36"/>
      <c r="ESG23" s="36"/>
      <c r="ESH23" s="36"/>
      <c r="ESI23" s="36"/>
      <c r="ESJ23" s="36"/>
      <c r="ESK23" s="36"/>
      <c r="ESL23" s="36"/>
      <c r="ESM23" s="36"/>
      <c r="ESN23" s="36"/>
      <c r="ESO23" s="36"/>
      <c r="ESP23" s="36"/>
      <c r="ESQ23" s="36"/>
      <c r="ESR23" s="36"/>
      <c r="ESS23" s="36"/>
      <c r="EST23" s="36"/>
      <c r="ESU23" s="36"/>
      <c r="ESV23" s="36"/>
      <c r="ESW23" s="36"/>
      <c r="ESX23" s="36"/>
      <c r="ESY23" s="36"/>
      <c r="ESZ23" s="36"/>
      <c r="ETA23" s="36"/>
      <c r="ETB23" s="36"/>
      <c r="ETC23" s="36"/>
      <c r="ETD23" s="36"/>
      <c r="ETE23" s="36"/>
      <c r="ETF23" s="36"/>
      <c r="ETG23" s="36"/>
      <c r="ETH23" s="36"/>
      <c r="ETI23" s="36"/>
      <c r="ETJ23" s="36"/>
      <c r="ETK23" s="36"/>
      <c r="ETL23" s="36"/>
      <c r="ETM23" s="36"/>
      <c r="ETN23" s="36"/>
      <c r="ETO23" s="36"/>
      <c r="ETP23" s="36"/>
      <c r="ETQ23" s="36"/>
      <c r="ETR23" s="36"/>
      <c r="ETS23" s="36"/>
      <c r="ETT23" s="36"/>
      <c r="ETU23" s="36"/>
      <c r="ETV23" s="36"/>
      <c r="ETW23" s="36"/>
      <c r="ETX23" s="36"/>
      <c r="ETY23" s="36"/>
      <c r="ETZ23" s="36"/>
      <c r="EUA23" s="36"/>
      <c r="EUB23" s="36"/>
      <c r="EUC23" s="36"/>
      <c r="EUD23" s="36"/>
      <c r="EUE23" s="36"/>
      <c r="EUF23" s="36"/>
      <c r="EUG23" s="36"/>
      <c r="EUH23" s="36"/>
      <c r="EUI23" s="36"/>
      <c r="EUJ23" s="36"/>
      <c r="EUK23" s="36"/>
      <c r="EUL23" s="36"/>
      <c r="EUM23" s="36"/>
      <c r="EUN23" s="36"/>
      <c r="EUO23" s="36"/>
      <c r="EUP23" s="36"/>
      <c r="EUQ23" s="36"/>
      <c r="EUR23" s="36"/>
      <c r="EUS23" s="36"/>
      <c r="EUT23" s="36"/>
      <c r="EUU23" s="36"/>
      <c r="EUV23" s="36"/>
      <c r="EUW23" s="36"/>
      <c r="EUX23" s="36"/>
      <c r="EUY23" s="36"/>
      <c r="EUZ23" s="36"/>
      <c r="EVA23" s="36"/>
      <c r="EVB23" s="36"/>
      <c r="EVC23" s="36"/>
      <c r="EVD23" s="36"/>
      <c r="EVE23" s="36"/>
      <c r="EVF23" s="36"/>
      <c r="EVG23" s="36"/>
      <c r="EVH23" s="36"/>
      <c r="EVI23" s="36"/>
      <c r="EVJ23" s="36"/>
      <c r="EVK23" s="36"/>
      <c r="EVL23" s="36"/>
      <c r="EVM23" s="36"/>
      <c r="EVN23" s="36"/>
      <c r="EVO23" s="36"/>
      <c r="EVP23" s="36"/>
      <c r="EVQ23" s="36"/>
      <c r="EVR23" s="36"/>
      <c r="EVS23" s="36"/>
      <c r="EVT23" s="36"/>
      <c r="EVU23" s="36"/>
      <c r="EVV23" s="36"/>
      <c r="EVW23" s="36"/>
      <c r="EVX23" s="36"/>
      <c r="EVY23" s="36"/>
      <c r="EVZ23" s="36"/>
      <c r="EWA23" s="36"/>
      <c r="EWB23" s="36"/>
      <c r="EWC23" s="36"/>
      <c r="EWD23" s="36"/>
      <c r="EWE23" s="36"/>
      <c r="EWF23" s="36"/>
      <c r="EWG23" s="36"/>
      <c r="EWH23" s="36"/>
      <c r="EWI23" s="36"/>
      <c r="EWJ23" s="36"/>
      <c r="EWK23" s="36"/>
      <c r="EWL23" s="36"/>
      <c r="EWM23" s="36"/>
      <c r="EWN23" s="36"/>
      <c r="EWO23" s="36"/>
      <c r="EWP23" s="36"/>
      <c r="EWQ23" s="36"/>
      <c r="EWR23" s="36"/>
      <c r="EWS23" s="36"/>
      <c r="EWT23" s="36"/>
      <c r="EWU23" s="36"/>
      <c r="EWV23" s="36"/>
      <c r="EWW23" s="36"/>
      <c r="EWX23" s="36"/>
      <c r="EWY23" s="36"/>
      <c r="EWZ23" s="36"/>
      <c r="EXA23" s="36"/>
      <c r="EXB23" s="36"/>
      <c r="EXC23" s="36"/>
      <c r="EXD23" s="36"/>
      <c r="EXE23" s="36"/>
      <c r="EXF23" s="36"/>
      <c r="EXG23" s="36"/>
      <c r="EXH23" s="36"/>
      <c r="EXI23" s="36"/>
      <c r="EXJ23" s="36"/>
      <c r="EXK23" s="36"/>
      <c r="EXL23" s="36"/>
      <c r="EXM23" s="36"/>
      <c r="EXN23" s="36"/>
      <c r="EXO23" s="36"/>
      <c r="EXP23" s="36"/>
      <c r="EXQ23" s="36"/>
      <c r="EXR23" s="36"/>
      <c r="EXS23" s="36"/>
      <c r="EXT23" s="36"/>
      <c r="EXU23" s="36"/>
      <c r="EXV23" s="36"/>
      <c r="EXW23" s="36"/>
      <c r="EXX23" s="36"/>
      <c r="EXY23" s="36"/>
      <c r="EXZ23" s="36"/>
      <c r="EYA23" s="36"/>
      <c r="EYB23" s="36"/>
      <c r="EYC23" s="36"/>
      <c r="EYD23" s="36"/>
      <c r="EYE23" s="36"/>
      <c r="EYF23" s="36"/>
      <c r="EYG23" s="36"/>
      <c r="EYH23" s="36"/>
      <c r="EYI23" s="36"/>
      <c r="EYJ23" s="36"/>
      <c r="EYK23" s="36"/>
      <c r="EYL23" s="36"/>
      <c r="EYM23" s="36"/>
      <c r="EYN23" s="36"/>
      <c r="EYO23" s="36"/>
      <c r="EYP23" s="36"/>
      <c r="EYQ23" s="36"/>
      <c r="EYR23" s="36"/>
      <c r="EYS23" s="36"/>
      <c r="EYT23" s="36"/>
      <c r="EYU23" s="36"/>
      <c r="EYV23" s="36"/>
      <c r="EYW23" s="36"/>
      <c r="EYX23" s="36"/>
      <c r="EYY23" s="36"/>
      <c r="EYZ23" s="36"/>
      <c r="EZA23" s="36"/>
      <c r="EZB23" s="36"/>
      <c r="EZC23" s="36"/>
      <c r="EZD23" s="36"/>
      <c r="EZE23" s="36"/>
      <c r="EZF23" s="36"/>
      <c r="EZG23" s="36"/>
      <c r="EZH23" s="36"/>
      <c r="EZI23" s="36"/>
      <c r="EZJ23" s="36"/>
      <c r="EZK23" s="36"/>
      <c r="EZL23" s="36"/>
      <c r="EZM23" s="36"/>
      <c r="EZN23" s="36"/>
      <c r="EZO23" s="36"/>
      <c r="EZP23" s="36"/>
      <c r="EZQ23" s="36"/>
      <c r="EZR23" s="36"/>
      <c r="EZS23" s="36"/>
      <c r="EZT23" s="36"/>
      <c r="EZU23" s="36"/>
      <c r="EZV23" s="36"/>
      <c r="EZW23" s="36"/>
      <c r="EZX23" s="36"/>
      <c r="EZY23" s="36"/>
      <c r="EZZ23" s="36"/>
      <c r="FAA23" s="36"/>
      <c r="FAB23" s="36"/>
      <c r="FAC23" s="36"/>
      <c r="FAD23" s="36"/>
      <c r="FAE23" s="36"/>
      <c r="FAF23" s="36"/>
      <c r="FAG23" s="36"/>
      <c r="FAH23" s="36"/>
      <c r="FAI23" s="36"/>
      <c r="FAJ23" s="36"/>
      <c r="FAK23" s="36"/>
      <c r="FAL23" s="36"/>
      <c r="FAM23" s="36"/>
      <c r="FAN23" s="36"/>
      <c r="FAO23" s="36"/>
      <c r="FAP23" s="36"/>
      <c r="FAQ23" s="36"/>
      <c r="FAR23" s="36"/>
      <c r="FAS23" s="36"/>
      <c r="FAT23" s="36"/>
      <c r="FAU23" s="36"/>
      <c r="FAV23" s="36"/>
      <c r="FAW23" s="36"/>
      <c r="FAX23" s="36"/>
      <c r="FAY23" s="36"/>
      <c r="FAZ23" s="36"/>
      <c r="FBA23" s="36"/>
      <c r="FBB23" s="36"/>
      <c r="FBC23" s="36"/>
      <c r="FBD23" s="36"/>
      <c r="FBE23" s="36"/>
      <c r="FBF23" s="36"/>
      <c r="FBG23" s="36"/>
      <c r="FBH23" s="36"/>
      <c r="FBI23" s="36"/>
      <c r="FBJ23" s="36"/>
      <c r="FBK23" s="36"/>
      <c r="FBL23" s="36"/>
      <c r="FBM23" s="36"/>
      <c r="FBN23" s="36"/>
      <c r="FBO23" s="36"/>
      <c r="FBP23" s="36"/>
      <c r="FBQ23" s="36"/>
      <c r="FBR23" s="36"/>
      <c r="FBS23" s="36"/>
      <c r="FBT23" s="36"/>
      <c r="FBU23" s="36"/>
      <c r="FBV23" s="36"/>
      <c r="FBW23" s="36"/>
      <c r="FBX23" s="36"/>
      <c r="FBY23" s="36"/>
      <c r="FBZ23" s="36"/>
      <c r="FCA23" s="36"/>
      <c r="FCB23" s="36"/>
      <c r="FCC23" s="36"/>
      <c r="FCD23" s="36"/>
      <c r="FCE23" s="36"/>
      <c r="FCF23" s="36"/>
      <c r="FCG23" s="36"/>
      <c r="FCH23" s="36"/>
      <c r="FCI23" s="36"/>
      <c r="FCJ23" s="36"/>
      <c r="FCK23" s="36"/>
      <c r="FCL23" s="36"/>
      <c r="FCM23" s="36"/>
      <c r="FCN23" s="36"/>
      <c r="FCO23" s="36"/>
      <c r="FCP23" s="36"/>
      <c r="FCQ23" s="36"/>
      <c r="FCR23" s="36"/>
      <c r="FCS23" s="36"/>
      <c r="FCT23" s="36"/>
      <c r="FCU23" s="36"/>
      <c r="FCV23" s="36"/>
      <c r="FCW23" s="36"/>
      <c r="FCX23" s="36"/>
      <c r="FCY23" s="36"/>
      <c r="FCZ23" s="36"/>
      <c r="FDA23" s="36"/>
      <c r="FDB23" s="36"/>
      <c r="FDC23" s="36"/>
      <c r="FDD23" s="36"/>
      <c r="FDE23" s="36"/>
      <c r="FDF23" s="36"/>
      <c r="FDG23" s="36"/>
      <c r="FDH23" s="36"/>
      <c r="FDI23" s="36"/>
      <c r="FDJ23" s="36"/>
      <c r="FDK23" s="36"/>
      <c r="FDL23" s="36"/>
      <c r="FDM23" s="36"/>
      <c r="FDN23" s="36"/>
      <c r="FDO23" s="36"/>
      <c r="FDP23" s="36"/>
      <c r="FDQ23" s="36"/>
      <c r="FDR23" s="36"/>
      <c r="FDS23" s="36"/>
      <c r="FDT23" s="36"/>
      <c r="FDU23" s="36"/>
      <c r="FDV23" s="36"/>
      <c r="FDW23" s="36"/>
      <c r="FDX23" s="36"/>
      <c r="FDY23" s="36"/>
      <c r="FDZ23" s="36"/>
      <c r="FEA23" s="36"/>
      <c r="FEB23" s="36"/>
      <c r="FEC23" s="36"/>
      <c r="FED23" s="36"/>
      <c r="FEE23" s="36"/>
      <c r="FEF23" s="36"/>
      <c r="FEG23" s="36"/>
      <c r="FEH23" s="36"/>
      <c r="FEI23" s="36"/>
      <c r="FEJ23" s="36"/>
      <c r="FEK23" s="36"/>
      <c r="FEL23" s="36"/>
      <c r="FEM23" s="36"/>
      <c r="FEN23" s="36"/>
      <c r="FEO23" s="36"/>
      <c r="FEP23" s="36"/>
      <c r="FEQ23" s="36"/>
      <c r="FER23" s="36"/>
      <c r="FES23" s="36"/>
      <c r="FET23" s="36"/>
      <c r="FEU23" s="36"/>
      <c r="FEV23" s="36"/>
      <c r="FEW23" s="36"/>
      <c r="FEX23" s="36"/>
      <c r="FEY23" s="36"/>
      <c r="FEZ23" s="36"/>
      <c r="FFA23" s="36"/>
      <c r="FFB23" s="36"/>
      <c r="FFC23" s="36"/>
      <c r="FFD23" s="36"/>
      <c r="FFE23" s="36"/>
      <c r="FFF23" s="36"/>
      <c r="FFG23" s="36"/>
      <c r="FFH23" s="36"/>
      <c r="FFI23" s="36"/>
      <c r="FFJ23" s="36"/>
      <c r="FFK23" s="36"/>
      <c r="FFL23" s="36"/>
      <c r="FFM23" s="36"/>
      <c r="FFN23" s="36"/>
      <c r="FFO23" s="36"/>
      <c r="FFP23" s="36"/>
      <c r="FFQ23" s="36"/>
      <c r="FFR23" s="36"/>
      <c r="FFS23" s="36"/>
      <c r="FFT23" s="36"/>
      <c r="FFU23" s="36"/>
      <c r="FFV23" s="36"/>
      <c r="FFW23" s="36"/>
      <c r="FFX23" s="36"/>
      <c r="FFY23" s="36"/>
      <c r="FFZ23" s="36"/>
      <c r="FGA23" s="36"/>
      <c r="FGB23" s="36"/>
      <c r="FGC23" s="36"/>
      <c r="FGD23" s="36"/>
      <c r="FGE23" s="36"/>
      <c r="FGF23" s="36"/>
      <c r="FGG23" s="36"/>
      <c r="FGH23" s="36"/>
      <c r="FGI23" s="36"/>
      <c r="FGJ23" s="36"/>
      <c r="FGK23" s="36"/>
      <c r="FGL23" s="36"/>
      <c r="FGM23" s="36"/>
      <c r="FGN23" s="36"/>
      <c r="FGO23" s="36"/>
      <c r="FGP23" s="36"/>
      <c r="FGQ23" s="36"/>
      <c r="FGR23" s="36"/>
      <c r="FGS23" s="36"/>
      <c r="FGT23" s="36"/>
      <c r="FGU23" s="36"/>
      <c r="FGV23" s="36"/>
      <c r="FGW23" s="36"/>
      <c r="FGX23" s="36"/>
      <c r="FGY23" s="36"/>
      <c r="FGZ23" s="36"/>
      <c r="FHA23" s="36"/>
      <c r="FHB23" s="36"/>
      <c r="FHC23" s="36"/>
      <c r="FHD23" s="36"/>
      <c r="FHE23" s="36"/>
      <c r="FHF23" s="36"/>
      <c r="FHG23" s="36"/>
      <c r="FHH23" s="36"/>
      <c r="FHI23" s="36"/>
      <c r="FHJ23" s="36"/>
      <c r="FHK23" s="36"/>
      <c r="FHL23" s="36"/>
      <c r="FHM23" s="36"/>
      <c r="FHN23" s="36"/>
      <c r="FHO23" s="36"/>
      <c r="FHP23" s="36"/>
      <c r="FHQ23" s="36"/>
      <c r="FHR23" s="36"/>
      <c r="FHS23" s="36"/>
      <c r="FHT23" s="36"/>
      <c r="FHU23" s="36"/>
      <c r="FHV23" s="36"/>
      <c r="FHW23" s="36"/>
      <c r="FHX23" s="36"/>
      <c r="FHY23" s="36"/>
      <c r="FHZ23" s="36"/>
      <c r="FIA23" s="36"/>
      <c r="FIB23" s="36"/>
      <c r="FIC23" s="36"/>
      <c r="FID23" s="36"/>
      <c r="FIE23" s="36"/>
      <c r="FIF23" s="36"/>
      <c r="FIG23" s="36"/>
      <c r="FIH23" s="36"/>
      <c r="FII23" s="36"/>
      <c r="FIJ23" s="36"/>
      <c r="FIK23" s="36"/>
      <c r="FIL23" s="36"/>
      <c r="FIM23" s="36"/>
      <c r="FIN23" s="36"/>
      <c r="FIO23" s="36"/>
      <c r="FIP23" s="36"/>
      <c r="FIQ23" s="36"/>
      <c r="FIR23" s="36"/>
      <c r="FIS23" s="36"/>
      <c r="FIT23" s="36"/>
      <c r="FIU23" s="36"/>
      <c r="FIV23" s="36"/>
      <c r="FIW23" s="36"/>
      <c r="FIX23" s="36"/>
      <c r="FIY23" s="36"/>
      <c r="FIZ23" s="36"/>
      <c r="FJA23" s="36"/>
      <c r="FJB23" s="36"/>
      <c r="FJC23" s="36"/>
      <c r="FJD23" s="36"/>
      <c r="FJE23" s="36"/>
      <c r="FJF23" s="36"/>
      <c r="FJG23" s="36"/>
      <c r="FJH23" s="36"/>
      <c r="FJI23" s="36"/>
      <c r="FJJ23" s="36"/>
      <c r="FJK23" s="36"/>
      <c r="FJL23" s="36"/>
      <c r="FJM23" s="36"/>
      <c r="FJN23" s="36"/>
      <c r="FJO23" s="36"/>
      <c r="FJP23" s="36"/>
      <c r="FJQ23" s="36"/>
      <c r="FJR23" s="36"/>
      <c r="FJS23" s="36"/>
      <c r="FJT23" s="36"/>
      <c r="FJU23" s="36"/>
      <c r="FJV23" s="36"/>
      <c r="FJW23" s="36"/>
      <c r="FJX23" s="36"/>
      <c r="FJY23" s="36"/>
      <c r="FJZ23" s="36"/>
      <c r="FKA23" s="36"/>
      <c r="FKB23" s="36"/>
      <c r="FKC23" s="36"/>
      <c r="FKD23" s="36"/>
      <c r="FKE23" s="36"/>
      <c r="FKF23" s="36"/>
      <c r="FKG23" s="36"/>
      <c r="FKH23" s="36"/>
      <c r="FKI23" s="36"/>
      <c r="FKJ23" s="36"/>
      <c r="FKK23" s="36"/>
      <c r="FKL23" s="36"/>
      <c r="FKM23" s="36"/>
      <c r="FKN23" s="36"/>
      <c r="FKO23" s="36"/>
      <c r="FKP23" s="36"/>
      <c r="FKQ23" s="36"/>
      <c r="FKR23" s="36"/>
      <c r="FKS23" s="36"/>
      <c r="FKT23" s="36"/>
      <c r="FKU23" s="36"/>
      <c r="FKV23" s="36"/>
      <c r="FKW23" s="36"/>
      <c r="FKX23" s="36"/>
      <c r="FKY23" s="36"/>
      <c r="FKZ23" s="36"/>
      <c r="FLA23" s="36"/>
      <c r="FLB23" s="36"/>
      <c r="FLC23" s="36"/>
      <c r="FLD23" s="36"/>
      <c r="FLE23" s="36"/>
      <c r="FLF23" s="36"/>
      <c r="FLG23" s="36"/>
      <c r="FLH23" s="36"/>
      <c r="FLI23" s="36"/>
      <c r="FLJ23" s="36"/>
      <c r="FLK23" s="36"/>
      <c r="FLL23" s="36"/>
      <c r="FLM23" s="36"/>
      <c r="FLN23" s="36"/>
      <c r="FLO23" s="36"/>
      <c r="FLP23" s="36"/>
      <c r="FLQ23" s="36"/>
      <c r="FLR23" s="36"/>
      <c r="FLS23" s="36"/>
      <c r="FLT23" s="36"/>
      <c r="FLU23" s="36"/>
      <c r="FLV23" s="36"/>
      <c r="FLW23" s="36"/>
      <c r="FLX23" s="36"/>
      <c r="FLY23" s="36"/>
      <c r="FLZ23" s="36"/>
      <c r="FMA23" s="36"/>
      <c r="FMB23" s="36"/>
      <c r="FMC23" s="36"/>
      <c r="FMD23" s="36"/>
      <c r="FME23" s="36"/>
      <c r="FMF23" s="36"/>
      <c r="FMG23" s="36"/>
      <c r="FMH23" s="36"/>
      <c r="FMI23" s="36"/>
      <c r="FMJ23" s="36"/>
      <c r="FMK23" s="36"/>
      <c r="FML23" s="36"/>
      <c r="FMM23" s="36"/>
      <c r="FMN23" s="36"/>
      <c r="FMO23" s="36"/>
      <c r="FMP23" s="36"/>
      <c r="FMQ23" s="36"/>
      <c r="FMR23" s="36"/>
      <c r="FMS23" s="36"/>
      <c r="FMT23" s="36"/>
      <c r="FMU23" s="36"/>
      <c r="FMV23" s="36"/>
      <c r="FMW23" s="36"/>
      <c r="FMX23" s="36"/>
      <c r="FMY23" s="36"/>
      <c r="FMZ23" s="36"/>
      <c r="FNA23" s="36"/>
      <c r="FNB23" s="36"/>
      <c r="FNC23" s="36"/>
      <c r="FND23" s="36"/>
      <c r="FNE23" s="36"/>
      <c r="FNF23" s="36"/>
      <c r="FNG23" s="36"/>
      <c r="FNH23" s="36"/>
      <c r="FNI23" s="36"/>
      <c r="FNJ23" s="36"/>
      <c r="FNK23" s="36"/>
      <c r="FNL23" s="36"/>
      <c r="FNM23" s="36"/>
      <c r="FNN23" s="36"/>
      <c r="FNO23" s="36"/>
      <c r="FNP23" s="36"/>
      <c r="FNQ23" s="36"/>
      <c r="FNR23" s="36"/>
      <c r="FNS23" s="36"/>
      <c r="FNT23" s="36"/>
      <c r="FNU23" s="36"/>
      <c r="FNV23" s="36"/>
      <c r="FNW23" s="36"/>
      <c r="FNX23" s="36"/>
      <c r="FNY23" s="36"/>
      <c r="FNZ23" s="36"/>
      <c r="FOA23" s="36"/>
      <c r="FOB23" s="36"/>
      <c r="FOC23" s="36"/>
      <c r="FOD23" s="36"/>
      <c r="FOE23" s="36"/>
      <c r="FOF23" s="36"/>
      <c r="FOG23" s="36"/>
      <c r="FOH23" s="36"/>
      <c r="FOI23" s="36"/>
      <c r="FOJ23" s="36"/>
      <c r="FOK23" s="36"/>
      <c r="FOL23" s="36"/>
      <c r="FOM23" s="36"/>
      <c r="FON23" s="36"/>
      <c r="FOO23" s="36"/>
      <c r="FOP23" s="36"/>
      <c r="FOQ23" s="36"/>
      <c r="FOR23" s="36"/>
      <c r="FOS23" s="36"/>
      <c r="FOT23" s="36"/>
      <c r="FOU23" s="36"/>
      <c r="FOV23" s="36"/>
      <c r="FOW23" s="36"/>
      <c r="FOX23" s="36"/>
      <c r="FOY23" s="36"/>
      <c r="FOZ23" s="36"/>
      <c r="FPA23" s="36"/>
      <c r="FPB23" s="36"/>
      <c r="FPC23" s="36"/>
      <c r="FPD23" s="36"/>
      <c r="FPE23" s="36"/>
      <c r="FPF23" s="36"/>
      <c r="FPG23" s="36"/>
      <c r="FPH23" s="36"/>
      <c r="FPI23" s="36"/>
      <c r="FPJ23" s="36"/>
      <c r="FPK23" s="36"/>
      <c r="FPL23" s="36"/>
      <c r="FPM23" s="36"/>
      <c r="FPN23" s="36"/>
      <c r="FPO23" s="36"/>
      <c r="FPP23" s="36"/>
      <c r="FPQ23" s="36"/>
      <c r="FPR23" s="36"/>
      <c r="FPS23" s="36"/>
      <c r="FPT23" s="36"/>
      <c r="FPU23" s="36"/>
      <c r="FPV23" s="36"/>
      <c r="FPW23" s="36"/>
      <c r="FPX23" s="36"/>
      <c r="FPY23" s="36"/>
      <c r="FPZ23" s="36"/>
      <c r="FQA23" s="36"/>
      <c r="FQB23" s="36"/>
      <c r="FQC23" s="36"/>
      <c r="FQD23" s="36"/>
      <c r="FQE23" s="36"/>
      <c r="FQF23" s="36"/>
      <c r="FQG23" s="36"/>
      <c r="FQH23" s="36"/>
      <c r="FQI23" s="36"/>
      <c r="FQJ23" s="36"/>
      <c r="FQK23" s="36"/>
      <c r="FQL23" s="36"/>
      <c r="FQM23" s="36"/>
      <c r="FQN23" s="36"/>
      <c r="FQO23" s="36"/>
      <c r="FQP23" s="36"/>
      <c r="FQQ23" s="36"/>
      <c r="FQR23" s="36"/>
      <c r="FQS23" s="36"/>
      <c r="FQT23" s="36"/>
      <c r="FQU23" s="36"/>
      <c r="FQV23" s="36"/>
      <c r="FQW23" s="36"/>
      <c r="FQX23" s="36"/>
      <c r="FQY23" s="36"/>
      <c r="FQZ23" s="36"/>
      <c r="FRA23" s="36"/>
      <c r="FRB23" s="36"/>
      <c r="FRC23" s="36"/>
      <c r="FRD23" s="36"/>
      <c r="FRE23" s="36"/>
      <c r="FRF23" s="36"/>
      <c r="FRG23" s="36"/>
      <c r="FRH23" s="36"/>
      <c r="FRI23" s="36"/>
      <c r="FRJ23" s="36"/>
      <c r="FRK23" s="36"/>
      <c r="FRL23" s="36"/>
      <c r="FRM23" s="36"/>
      <c r="FRN23" s="36"/>
      <c r="FRO23" s="36"/>
      <c r="FRP23" s="36"/>
      <c r="FRQ23" s="36"/>
      <c r="FRR23" s="36"/>
      <c r="FRS23" s="36"/>
      <c r="FRT23" s="36"/>
      <c r="FRU23" s="36"/>
      <c r="FRV23" s="36"/>
      <c r="FRW23" s="36"/>
      <c r="FRX23" s="36"/>
      <c r="FRY23" s="36"/>
      <c r="FRZ23" s="36"/>
      <c r="FSA23" s="36"/>
      <c r="FSB23" s="36"/>
      <c r="FSC23" s="36"/>
      <c r="FSD23" s="36"/>
      <c r="FSE23" s="36"/>
      <c r="FSF23" s="36"/>
      <c r="FSG23" s="36"/>
      <c r="FSH23" s="36"/>
      <c r="FSI23" s="36"/>
      <c r="FSJ23" s="36"/>
      <c r="FSK23" s="36"/>
      <c r="FSL23" s="36"/>
      <c r="FSM23" s="36"/>
      <c r="FSN23" s="36"/>
      <c r="FSO23" s="36"/>
      <c r="FSP23" s="36"/>
      <c r="FSQ23" s="36"/>
      <c r="FSR23" s="36"/>
      <c r="FSS23" s="36"/>
      <c r="FST23" s="36"/>
      <c r="FSU23" s="36"/>
      <c r="FSV23" s="36"/>
      <c r="FSW23" s="36"/>
      <c r="FSX23" s="36"/>
      <c r="FSY23" s="36"/>
      <c r="FSZ23" s="36"/>
      <c r="FTA23" s="36"/>
      <c r="FTB23" s="36"/>
      <c r="FTC23" s="36"/>
      <c r="FTD23" s="36"/>
      <c r="FTE23" s="36"/>
      <c r="FTF23" s="36"/>
      <c r="FTG23" s="36"/>
      <c r="FTH23" s="36"/>
      <c r="FTI23" s="36"/>
      <c r="FTJ23" s="36"/>
      <c r="FTK23" s="36"/>
      <c r="FTL23" s="36"/>
      <c r="FTM23" s="36"/>
      <c r="FTN23" s="36"/>
      <c r="FTO23" s="36"/>
      <c r="FTP23" s="36"/>
      <c r="FTQ23" s="36"/>
      <c r="FTR23" s="36"/>
      <c r="FTS23" s="36"/>
      <c r="FTT23" s="36"/>
      <c r="FTU23" s="36"/>
      <c r="FTV23" s="36"/>
      <c r="FTW23" s="36"/>
      <c r="FTX23" s="36"/>
      <c r="FTY23" s="36"/>
      <c r="FTZ23" s="36"/>
      <c r="FUA23" s="36"/>
      <c r="FUB23" s="36"/>
      <c r="FUC23" s="36"/>
      <c r="FUD23" s="36"/>
      <c r="FUE23" s="36"/>
      <c r="FUF23" s="36"/>
      <c r="FUG23" s="36"/>
      <c r="FUH23" s="36"/>
      <c r="FUI23" s="36"/>
      <c r="FUJ23" s="36"/>
      <c r="FUK23" s="36"/>
      <c r="FUL23" s="36"/>
      <c r="FUM23" s="36"/>
      <c r="FUN23" s="36"/>
      <c r="FUO23" s="36"/>
      <c r="FUP23" s="36"/>
      <c r="FUQ23" s="36"/>
      <c r="FUR23" s="36"/>
      <c r="FUS23" s="36"/>
      <c r="FUT23" s="36"/>
      <c r="FUU23" s="36"/>
      <c r="FUV23" s="36"/>
      <c r="FUW23" s="36"/>
      <c r="FUX23" s="36"/>
      <c r="FUY23" s="36"/>
      <c r="FUZ23" s="36"/>
      <c r="FVA23" s="36"/>
      <c r="FVB23" s="36"/>
      <c r="FVC23" s="36"/>
      <c r="FVD23" s="36"/>
      <c r="FVE23" s="36"/>
      <c r="FVF23" s="36"/>
      <c r="FVG23" s="36"/>
      <c r="FVH23" s="36"/>
      <c r="FVI23" s="36"/>
      <c r="FVJ23" s="36"/>
      <c r="FVK23" s="36"/>
      <c r="FVL23" s="36"/>
      <c r="FVM23" s="36"/>
      <c r="FVN23" s="36"/>
      <c r="FVO23" s="36"/>
      <c r="FVP23" s="36"/>
      <c r="FVQ23" s="36"/>
      <c r="FVR23" s="36"/>
      <c r="FVS23" s="36"/>
      <c r="FVT23" s="36"/>
      <c r="FVU23" s="36"/>
      <c r="FVV23" s="36"/>
      <c r="FVW23" s="36"/>
      <c r="FVX23" s="36"/>
      <c r="FVY23" s="36"/>
      <c r="FVZ23" s="36"/>
      <c r="FWA23" s="36"/>
      <c r="FWB23" s="36"/>
      <c r="FWC23" s="36"/>
      <c r="FWD23" s="36"/>
      <c r="FWE23" s="36"/>
      <c r="FWF23" s="36"/>
      <c r="FWG23" s="36"/>
      <c r="FWH23" s="36"/>
      <c r="FWI23" s="36"/>
      <c r="FWJ23" s="36"/>
      <c r="FWK23" s="36"/>
      <c r="FWL23" s="36"/>
      <c r="FWM23" s="36"/>
      <c r="FWN23" s="36"/>
      <c r="FWO23" s="36"/>
      <c r="FWP23" s="36"/>
      <c r="FWQ23" s="36"/>
      <c r="FWR23" s="36"/>
      <c r="FWS23" s="36"/>
      <c r="FWT23" s="36"/>
      <c r="FWU23" s="36"/>
      <c r="FWV23" s="36"/>
      <c r="FWW23" s="36"/>
      <c r="FWX23" s="36"/>
      <c r="FWY23" s="36"/>
      <c r="FWZ23" s="36"/>
      <c r="FXA23" s="36"/>
      <c r="FXB23" s="36"/>
      <c r="FXC23" s="36"/>
      <c r="FXD23" s="36"/>
      <c r="FXE23" s="36"/>
      <c r="FXF23" s="36"/>
      <c r="FXG23" s="36"/>
      <c r="FXH23" s="36"/>
      <c r="FXI23" s="36"/>
      <c r="FXJ23" s="36"/>
      <c r="FXK23" s="36"/>
      <c r="FXL23" s="36"/>
      <c r="FXM23" s="36"/>
      <c r="FXN23" s="36"/>
      <c r="FXO23" s="36"/>
      <c r="FXP23" s="36"/>
      <c r="FXQ23" s="36"/>
      <c r="FXR23" s="36"/>
      <c r="FXS23" s="36"/>
      <c r="FXT23" s="36"/>
      <c r="FXU23" s="36"/>
      <c r="FXV23" s="36"/>
      <c r="FXW23" s="36"/>
      <c r="FXX23" s="36"/>
      <c r="FXY23" s="36"/>
      <c r="FXZ23" s="36"/>
      <c r="FYA23" s="36"/>
      <c r="FYB23" s="36"/>
      <c r="FYC23" s="36"/>
      <c r="FYD23" s="36"/>
      <c r="FYE23" s="36"/>
      <c r="FYF23" s="36"/>
      <c r="FYG23" s="36"/>
      <c r="FYH23" s="36"/>
      <c r="FYI23" s="36"/>
      <c r="FYJ23" s="36"/>
      <c r="FYK23" s="36"/>
      <c r="FYL23" s="36"/>
      <c r="FYM23" s="36"/>
      <c r="FYN23" s="36"/>
      <c r="FYO23" s="36"/>
      <c r="FYP23" s="36"/>
      <c r="FYQ23" s="36"/>
      <c r="FYR23" s="36"/>
      <c r="FYS23" s="36"/>
      <c r="FYT23" s="36"/>
      <c r="FYU23" s="36"/>
      <c r="FYV23" s="36"/>
      <c r="FYW23" s="36"/>
      <c r="FYX23" s="36"/>
      <c r="FYY23" s="36"/>
      <c r="FYZ23" s="36"/>
      <c r="FZA23" s="36"/>
      <c r="FZB23" s="36"/>
      <c r="FZC23" s="36"/>
      <c r="FZD23" s="36"/>
      <c r="FZE23" s="36"/>
      <c r="FZF23" s="36"/>
      <c r="FZG23" s="36"/>
      <c r="FZH23" s="36"/>
      <c r="FZI23" s="36"/>
      <c r="FZJ23" s="36"/>
      <c r="FZK23" s="36"/>
      <c r="FZL23" s="36"/>
      <c r="FZM23" s="36"/>
      <c r="FZN23" s="36"/>
      <c r="FZO23" s="36"/>
      <c r="FZP23" s="36"/>
      <c r="FZQ23" s="36"/>
      <c r="FZR23" s="36"/>
      <c r="FZS23" s="36"/>
      <c r="FZT23" s="36"/>
      <c r="FZU23" s="36"/>
      <c r="FZV23" s="36"/>
      <c r="FZW23" s="36"/>
      <c r="FZX23" s="36"/>
      <c r="FZY23" s="36"/>
      <c r="FZZ23" s="36"/>
      <c r="GAA23" s="36"/>
      <c r="GAB23" s="36"/>
      <c r="GAC23" s="36"/>
      <c r="GAD23" s="36"/>
      <c r="GAE23" s="36"/>
      <c r="GAF23" s="36"/>
      <c r="GAG23" s="36"/>
      <c r="GAH23" s="36"/>
      <c r="GAI23" s="36"/>
      <c r="GAJ23" s="36"/>
      <c r="GAK23" s="36"/>
      <c r="GAL23" s="36"/>
      <c r="GAM23" s="36"/>
      <c r="GAN23" s="36"/>
      <c r="GAO23" s="36"/>
      <c r="GAP23" s="36"/>
      <c r="GAQ23" s="36"/>
      <c r="GAR23" s="36"/>
      <c r="GAS23" s="36"/>
      <c r="GAT23" s="36"/>
      <c r="GAU23" s="36"/>
      <c r="GAV23" s="36"/>
      <c r="GAW23" s="36"/>
      <c r="GAX23" s="36"/>
      <c r="GAY23" s="36"/>
      <c r="GAZ23" s="36"/>
      <c r="GBA23" s="36"/>
      <c r="GBB23" s="36"/>
      <c r="GBC23" s="36"/>
      <c r="GBD23" s="36"/>
      <c r="GBE23" s="36"/>
      <c r="GBF23" s="36"/>
      <c r="GBG23" s="36"/>
      <c r="GBH23" s="36"/>
      <c r="GBI23" s="36"/>
      <c r="GBJ23" s="36"/>
      <c r="GBK23" s="36"/>
      <c r="GBL23" s="36"/>
      <c r="GBM23" s="36"/>
      <c r="GBN23" s="36"/>
      <c r="GBO23" s="36"/>
      <c r="GBP23" s="36"/>
      <c r="GBQ23" s="36"/>
      <c r="GBR23" s="36"/>
      <c r="GBS23" s="36"/>
      <c r="GBT23" s="36"/>
      <c r="GBU23" s="36"/>
      <c r="GBV23" s="36"/>
      <c r="GBW23" s="36"/>
      <c r="GBX23" s="36"/>
      <c r="GBY23" s="36"/>
      <c r="GBZ23" s="36"/>
      <c r="GCA23" s="36"/>
      <c r="GCB23" s="36"/>
      <c r="GCC23" s="36"/>
      <c r="GCD23" s="36"/>
      <c r="GCE23" s="36"/>
      <c r="GCF23" s="36"/>
      <c r="GCG23" s="36"/>
      <c r="GCH23" s="36"/>
      <c r="GCI23" s="36"/>
      <c r="GCJ23" s="36"/>
      <c r="GCK23" s="36"/>
      <c r="GCL23" s="36"/>
      <c r="GCM23" s="36"/>
      <c r="GCN23" s="36"/>
      <c r="GCO23" s="36"/>
      <c r="GCP23" s="36"/>
      <c r="GCQ23" s="36"/>
      <c r="GCR23" s="36"/>
      <c r="GCS23" s="36"/>
      <c r="GCT23" s="36"/>
      <c r="GCU23" s="36"/>
      <c r="GCV23" s="36"/>
      <c r="GCW23" s="36"/>
      <c r="GCX23" s="36"/>
      <c r="GCY23" s="36"/>
      <c r="GCZ23" s="36"/>
      <c r="GDA23" s="36"/>
      <c r="GDB23" s="36"/>
      <c r="GDC23" s="36"/>
      <c r="GDD23" s="36"/>
      <c r="GDE23" s="36"/>
      <c r="GDF23" s="36"/>
      <c r="GDG23" s="36"/>
      <c r="GDH23" s="36"/>
      <c r="GDI23" s="36"/>
      <c r="GDJ23" s="36"/>
      <c r="GDK23" s="36"/>
      <c r="GDL23" s="36"/>
      <c r="GDM23" s="36"/>
      <c r="GDN23" s="36"/>
      <c r="GDO23" s="36"/>
      <c r="GDP23" s="36"/>
      <c r="GDQ23" s="36"/>
      <c r="GDR23" s="36"/>
      <c r="GDS23" s="36"/>
      <c r="GDT23" s="36"/>
      <c r="GDU23" s="36"/>
      <c r="GDV23" s="36"/>
      <c r="GDW23" s="36"/>
      <c r="GDX23" s="36"/>
      <c r="GDY23" s="36"/>
      <c r="GDZ23" s="36"/>
      <c r="GEA23" s="36"/>
      <c r="GEB23" s="36"/>
      <c r="GEC23" s="36"/>
      <c r="GED23" s="36"/>
      <c r="GEE23" s="36"/>
      <c r="GEF23" s="36"/>
      <c r="GEG23" s="36"/>
      <c r="GEH23" s="36"/>
      <c r="GEI23" s="36"/>
      <c r="GEJ23" s="36"/>
      <c r="GEK23" s="36"/>
      <c r="GEL23" s="36"/>
      <c r="GEM23" s="36"/>
      <c r="GEN23" s="36"/>
      <c r="GEO23" s="36"/>
      <c r="GEP23" s="36"/>
      <c r="GEQ23" s="36"/>
      <c r="GER23" s="36"/>
      <c r="GES23" s="36"/>
      <c r="GET23" s="36"/>
      <c r="GEU23" s="36"/>
      <c r="GEV23" s="36"/>
      <c r="GEW23" s="36"/>
      <c r="GEX23" s="36"/>
      <c r="GEY23" s="36"/>
      <c r="GEZ23" s="36"/>
      <c r="GFA23" s="36"/>
      <c r="GFB23" s="36"/>
      <c r="GFC23" s="36"/>
      <c r="GFD23" s="36"/>
      <c r="GFE23" s="36"/>
      <c r="GFF23" s="36"/>
      <c r="GFG23" s="36"/>
      <c r="GFH23" s="36"/>
      <c r="GFI23" s="36"/>
      <c r="GFJ23" s="36"/>
      <c r="GFK23" s="36"/>
      <c r="GFL23" s="36"/>
      <c r="GFM23" s="36"/>
      <c r="GFN23" s="36"/>
      <c r="GFO23" s="36"/>
      <c r="GFP23" s="36"/>
      <c r="GFQ23" s="36"/>
      <c r="GFR23" s="36"/>
      <c r="GFS23" s="36"/>
      <c r="GFT23" s="36"/>
      <c r="GFU23" s="36"/>
      <c r="GFV23" s="36"/>
      <c r="GFW23" s="36"/>
      <c r="GFX23" s="36"/>
      <c r="GFY23" s="36"/>
      <c r="GFZ23" s="36"/>
      <c r="GGA23" s="36"/>
      <c r="GGB23" s="36"/>
      <c r="GGC23" s="36"/>
      <c r="GGD23" s="36"/>
      <c r="GGE23" s="36"/>
      <c r="GGF23" s="36"/>
      <c r="GGG23" s="36"/>
      <c r="GGH23" s="36"/>
      <c r="GGI23" s="36"/>
      <c r="GGJ23" s="36"/>
      <c r="GGK23" s="36"/>
      <c r="GGL23" s="36"/>
      <c r="GGM23" s="36"/>
      <c r="GGN23" s="36"/>
      <c r="GGO23" s="36"/>
      <c r="GGP23" s="36"/>
      <c r="GGQ23" s="36"/>
      <c r="GGR23" s="36"/>
      <c r="GGS23" s="36"/>
      <c r="GGT23" s="36"/>
      <c r="GGU23" s="36"/>
      <c r="GGV23" s="36"/>
      <c r="GGW23" s="36"/>
      <c r="GGX23" s="36"/>
      <c r="GGY23" s="36"/>
      <c r="GGZ23" s="36"/>
      <c r="GHA23" s="36"/>
      <c r="GHB23" s="36"/>
      <c r="GHC23" s="36"/>
      <c r="GHD23" s="36"/>
      <c r="GHE23" s="36"/>
      <c r="GHF23" s="36"/>
      <c r="GHG23" s="36"/>
      <c r="GHH23" s="36"/>
      <c r="GHI23" s="36"/>
      <c r="GHJ23" s="36"/>
      <c r="GHK23" s="36"/>
      <c r="GHL23" s="36"/>
      <c r="GHM23" s="36"/>
      <c r="GHN23" s="36"/>
      <c r="GHO23" s="36"/>
      <c r="GHP23" s="36"/>
      <c r="GHQ23" s="36"/>
      <c r="GHR23" s="36"/>
      <c r="GHS23" s="36"/>
      <c r="GHT23" s="36"/>
      <c r="GHU23" s="36"/>
      <c r="GHV23" s="36"/>
      <c r="GHW23" s="36"/>
      <c r="GHX23" s="36"/>
      <c r="GHY23" s="36"/>
      <c r="GHZ23" s="36"/>
      <c r="GIA23" s="36"/>
      <c r="GIB23" s="36"/>
      <c r="GIC23" s="36"/>
      <c r="GID23" s="36"/>
      <c r="GIE23" s="36"/>
      <c r="GIF23" s="36"/>
      <c r="GIG23" s="36"/>
      <c r="GIH23" s="36"/>
      <c r="GII23" s="36"/>
      <c r="GIJ23" s="36"/>
      <c r="GIK23" s="36"/>
      <c r="GIL23" s="36"/>
      <c r="GIM23" s="36"/>
      <c r="GIN23" s="36"/>
      <c r="GIO23" s="36"/>
      <c r="GIP23" s="36"/>
      <c r="GIQ23" s="36"/>
      <c r="GIR23" s="36"/>
      <c r="GIS23" s="36"/>
      <c r="GIT23" s="36"/>
      <c r="GIU23" s="36"/>
      <c r="GIV23" s="36"/>
      <c r="GIW23" s="36"/>
      <c r="GIX23" s="36"/>
      <c r="GIY23" s="36"/>
      <c r="GIZ23" s="36"/>
      <c r="GJA23" s="36"/>
      <c r="GJB23" s="36"/>
      <c r="GJC23" s="36"/>
      <c r="GJD23" s="36"/>
      <c r="GJE23" s="36"/>
      <c r="GJF23" s="36"/>
      <c r="GJG23" s="36"/>
      <c r="GJH23" s="36"/>
      <c r="GJI23" s="36"/>
      <c r="GJJ23" s="36"/>
      <c r="GJK23" s="36"/>
      <c r="GJL23" s="36"/>
      <c r="GJM23" s="36"/>
      <c r="GJN23" s="36"/>
      <c r="GJO23" s="36"/>
      <c r="GJP23" s="36"/>
      <c r="GJQ23" s="36"/>
      <c r="GJR23" s="36"/>
      <c r="GJS23" s="36"/>
      <c r="GJT23" s="36"/>
      <c r="GJU23" s="36"/>
      <c r="GJV23" s="36"/>
      <c r="GJW23" s="36"/>
      <c r="GJX23" s="36"/>
      <c r="GJY23" s="36"/>
      <c r="GJZ23" s="36"/>
      <c r="GKA23" s="36"/>
      <c r="GKB23" s="36"/>
      <c r="GKC23" s="36"/>
      <c r="GKD23" s="36"/>
      <c r="GKE23" s="36"/>
      <c r="GKF23" s="36"/>
      <c r="GKG23" s="36"/>
      <c r="GKH23" s="36"/>
      <c r="GKI23" s="36"/>
      <c r="GKJ23" s="36"/>
      <c r="GKK23" s="36"/>
      <c r="GKL23" s="36"/>
      <c r="GKM23" s="36"/>
      <c r="GKN23" s="36"/>
      <c r="GKO23" s="36"/>
      <c r="GKP23" s="36"/>
      <c r="GKQ23" s="36"/>
      <c r="GKR23" s="36"/>
      <c r="GKS23" s="36"/>
      <c r="GKT23" s="36"/>
      <c r="GKU23" s="36"/>
      <c r="GKV23" s="36"/>
      <c r="GKW23" s="36"/>
      <c r="GKX23" s="36"/>
      <c r="GKY23" s="36"/>
      <c r="GKZ23" s="36"/>
      <c r="GLA23" s="36"/>
      <c r="GLB23" s="36"/>
      <c r="GLC23" s="36"/>
      <c r="GLD23" s="36"/>
      <c r="GLE23" s="36"/>
      <c r="GLF23" s="36"/>
      <c r="GLG23" s="36"/>
      <c r="GLH23" s="36"/>
      <c r="GLI23" s="36"/>
      <c r="GLJ23" s="36"/>
      <c r="GLK23" s="36"/>
      <c r="GLL23" s="36"/>
      <c r="GLM23" s="36"/>
      <c r="GLN23" s="36"/>
      <c r="GLO23" s="36"/>
      <c r="GLP23" s="36"/>
      <c r="GLQ23" s="36"/>
      <c r="GLR23" s="36"/>
      <c r="GLS23" s="36"/>
      <c r="GLT23" s="36"/>
      <c r="GLU23" s="36"/>
      <c r="GLV23" s="36"/>
      <c r="GLW23" s="36"/>
      <c r="GLX23" s="36"/>
      <c r="GLY23" s="36"/>
      <c r="GLZ23" s="36"/>
      <c r="GMA23" s="36"/>
      <c r="GMB23" s="36"/>
      <c r="GMC23" s="36"/>
      <c r="GMD23" s="36"/>
      <c r="GME23" s="36"/>
      <c r="GMF23" s="36"/>
      <c r="GMG23" s="36"/>
      <c r="GMH23" s="36"/>
      <c r="GMI23" s="36"/>
      <c r="GMJ23" s="36"/>
      <c r="GMK23" s="36"/>
      <c r="GML23" s="36"/>
      <c r="GMM23" s="36"/>
      <c r="GMN23" s="36"/>
      <c r="GMO23" s="36"/>
      <c r="GMP23" s="36"/>
      <c r="GMQ23" s="36"/>
      <c r="GMR23" s="36"/>
      <c r="GMS23" s="36"/>
      <c r="GMT23" s="36"/>
      <c r="GMU23" s="36"/>
      <c r="GMV23" s="36"/>
      <c r="GMW23" s="36"/>
      <c r="GMX23" s="36"/>
      <c r="GMY23" s="36"/>
      <c r="GMZ23" s="36"/>
      <c r="GNA23" s="36"/>
      <c r="GNB23" s="36"/>
      <c r="GNC23" s="36"/>
      <c r="GND23" s="36"/>
      <c r="GNE23" s="36"/>
      <c r="GNF23" s="36"/>
      <c r="GNG23" s="36"/>
      <c r="GNH23" s="36"/>
      <c r="GNI23" s="36"/>
      <c r="GNJ23" s="36"/>
      <c r="GNK23" s="36"/>
      <c r="GNL23" s="36"/>
      <c r="GNM23" s="36"/>
      <c r="GNN23" s="36"/>
      <c r="GNO23" s="36"/>
      <c r="GNP23" s="36"/>
      <c r="GNQ23" s="36"/>
      <c r="GNR23" s="36"/>
      <c r="GNS23" s="36"/>
      <c r="GNT23" s="36"/>
      <c r="GNU23" s="36"/>
      <c r="GNV23" s="36"/>
      <c r="GNW23" s="36"/>
      <c r="GNX23" s="36"/>
      <c r="GNY23" s="36"/>
      <c r="GNZ23" s="36"/>
      <c r="GOA23" s="36"/>
      <c r="GOB23" s="36"/>
      <c r="GOC23" s="36"/>
      <c r="GOD23" s="36"/>
      <c r="GOE23" s="36"/>
      <c r="GOF23" s="36"/>
      <c r="GOG23" s="36"/>
      <c r="GOH23" s="36"/>
      <c r="GOI23" s="36"/>
      <c r="GOJ23" s="36"/>
      <c r="GOK23" s="36"/>
      <c r="GOL23" s="36"/>
      <c r="GOM23" s="36"/>
      <c r="GON23" s="36"/>
      <c r="GOO23" s="36"/>
      <c r="GOP23" s="36"/>
      <c r="GOQ23" s="36"/>
      <c r="GOR23" s="36"/>
      <c r="GOS23" s="36"/>
      <c r="GOT23" s="36"/>
      <c r="GOU23" s="36"/>
      <c r="GOV23" s="36"/>
      <c r="GOW23" s="36"/>
      <c r="GOX23" s="36"/>
      <c r="GOY23" s="36"/>
      <c r="GOZ23" s="36"/>
      <c r="GPA23" s="36"/>
      <c r="GPB23" s="36"/>
      <c r="GPC23" s="36"/>
      <c r="GPD23" s="36"/>
      <c r="GPE23" s="36"/>
      <c r="GPF23" s="36"/>
      <c r="GPG23" s="36"/>
      <c r="GPH23" s="36"/>
      <c r="GPI23" s="36"/>
      <c r="GPJ23" s="36"/>
      <c r="GPK23" s="36"/>
      <c r="GPL23" s="36"/>
      <c r="GPM23" s="36"/>
      <c r="GPN23" s="36"/>
      <c r="GPO23" s="36"/>
      <c r="GPP23" s="36"/>
      <c r="GPQ23" s="36"/>
      <c r="GPR23" s="36"/>
      <c r="GPS23" s="36"/>
      <c r="GPT23" s="36"/>
      <c r="GPU23" s="36"/>
      <c r="GPV23" s="36"/>
      <c r="GPW23" s="36"/>
      <c r="GPX23" s="36"/>
      <c r="GPY23" s="36"/>
      <c r="GPZ23" s="36"/>
      <c r="GQA23" s="36"/>
      <c r="GQB23" s="36"/>
      <c r="GQC23" s="36"/>
      <c r="GQD23" s="36"/>
      <c r="GQE23" s="36"/>
      <c r="GQF23" s="36"/>
      <c r="GQG23" s="36"/>
      <c r="GQH23" s="36"/>
      <c r="GQI23" s="36"/>
      <c r="GQJ23" s="36"/>
      <c r="GQK23" s="36"/>
      <c r="GQL23" s="36"/>
      <c r="GQM23" s="36"/>
      <c r="GQN23" s="36"/>
      <c r="GQO23" s="36"/>
      <c r="GQP23" s="36"/>
      <c r="GQQ23" s="36"/>
      <c r="GQR23" s="36"/>
      <c r="GQS23" s="36"/>
      <c r="GQT23" s="36"/>
      <c r="GQU23" s="36"/>
      <c r="GQV23" s="36"/>
      <c r="GQW23" s="36"/>
      <c r="GQX23" s="36"/>
      <c r="GQY23" s="36"/>
      <c r="GQZ23" s="36"/>
      <c r="GRA23" s="36"/>
      <c r="GRB23" s="36"/>
      <c r="GRC23" s="36"/>
      <c r="GRD23" s="36"/>
      <c r="GRE23" s="36"/>
      <c r="GRF23" s="36"/>
      <c r="GRG23" s="36"/>
      <c r="GRH23" s="36"/>
      <c r="GRI23" s="36"/>
      <c r="GRJ23" s="36"/>
      <c r="GRK23" s="36"/>
      <c r="GRL23" s="36"/>
      <c r="GRM23" s="36"/>
      <c r="GRN23" s="36"/>
      <c r="GRO23" s="36"/>
      <c r="GRP23" s="36"/>
      <c r="GRQ23" s="36"/>
      <c r="GRR23" s="36"/>
      <c r="GRS23" s="36"/>
      <c r="GRT23" s="36"/>
      <c r="GRU23" s="36"/>
      <c r="GRV23" s="36"/>
      <c r="GRW23" s="36"/>
      <c r="GRX23" s="36"/>
      <c r="GRY23" s="36"/>
      <c r="GRZ23" s="36"/>
      <c r="GSA23" s="36"/>
      <c r="GSB23" s="36"/>
      <c r="GSC23" s="36"/>
      <c r="GSD23" s="36"/>
      <c r="GSE23" s="36"/>
      <c r="GSF23" s="36"/>
      <c r="GSG23" s="36"/>
      <c r="GSH23" s="36"/>
      <c r="GSI23" s="36"/>
      <c r="GSJ23" s="36"/>
      <c r="GSK23" s="36"/>
      <c r="GSL23" s="36"/>
      <c r="GSM23" s="36"/>
      <c r="GSN23" s="36"/>
      <c r="GSO23" s="36"/>
      <c r="GSP23" s="36"/>
      <c r="GSQ23" s="36"/>
      <c r="GSR23" s="36"/>
      <c r="GSS23" s="36"/>
      <c r="GST23" s="36"/>
      <c r="GSU23" s="36"/>
      <c r="GSV23" s="36"/>
      <c r="GSW23" s="36"/>
      <c r="GSX23" s="36"/>
      <c r="GSY23" s="36"/>
      <c r="GSZ23" s="36"/>
      <c r="GTA23" s="36"/>
      <c r="GTB23" s="36"/>
      <c r="GTC23" s="36"/>
      <c r="GTD23" s="36"/>
      <c r="GTE23" s="36"/>
      <c r="GTF23" s="36"/>
      <c r="GTG23" s="36"/>
      <c r="GTH23" s="36"/>
      <c r="GTI23" s="36"/>
      <c r="GTJ23" s="36"/>
      <c r="GTK23" s="36"/>
      <c r="GTL23" s="36"/>
      <c r="GTM23" s="36"/>
      <c r="GTN23" s="36"/>
      <c r="GTO23" s="36"/>
      <c r="GTP23" s="36"/>
      <c r="GTQ23" s="36"/>
      <c r="GTR23" s="36"/>
      <c r="GTS23" s="36"/>
      <c r="GTT23" s="36"/>
      <c r="GTU23" s="36"/>
      <c r="GTV23" s="36"/>
      <c r="GTW23" s="36"/>
      <c r="GTX23" s="36"/>
      <c r="GTY23" s="36"/>
      <c r="GTZ23" s="36"/>
      <c r="GUA23" s="36"/>
      <c r="GUB23" s="36"/>
      <c r="GUC23" s="36"/>
      <c r="GUD23" s="36"/>
      <c r="GUE23" s="36"/>
      <c r="GUF23" s="36"/>
      <c r="GUG23" s="36"/>
      <c r="GUH23" s="36"/>
      <c r="GUI23" s="36"/>
      <c r="GUJ23" s="36"/>
      <c r="GUK23" s="36"/>
      <c r="GUL23" s="36"/>
      <c r="GUM23" s="36"/>
      <c r="GUN23" s="36"/>
      <c r="GUO23" s="36"/>
      <c r="GUP23" s="36"/>
      <c r="GUQ23" s="36"/>
      <c r="GUR23" s="36"/>
      <c r="GUS23" s="36"/>
      <c r="GUT23" s="36"/>
      <c r="GUU23" s="36"/>
      <c r="GUV23" s="36"/>
      <c r="GUW23" s="36"/>
      <c r="GUX23" s="36"/>
      <c r="GUY23" s="36"/>
      <c r="GUZ23" s="36"/>
      <c r="GVA23" s="36"/>
      <c r="GVB23" s="36"/>
      <c r="GVC23" s="36"/>
      <c r="GVD23" s="36"/>
      <c r="GVE23" s="36"/>
      <c r="GVF23" s="36"/>
      <c r="GVG23" s="36"/>
      <c r="GVH23" s="36"/>
      <c r="GVI23" s="36"/>
      <c r="GVJ23" s="36"/>
      <c r="GVK23" s="36"/>
      <c r="GVL23" s="36"/>
      <c r="GVM23" s="36"/>
      <c r="GVN23" s="36"/>
      <c r="GVO23" s="36"/>
      <c r="GVP23" s="36"/>
      <c r="GVQ23" s="36"/>
      <c r="GVR23" s="36"/>
      <c r="GVS23" s="36"/>
      <c r="GVT23" s="36"/>
      <c r="GVU23" s="36"/>
      <c r="GVV23" s="36"/>
      <c r="GVW23" s="36"/>
      <c r="GVX23" s="36"/>
      <c r="GVY23" s="36"/>
      <c r="GVZ23" s="36"/>
      <c r="GWA23" s="36"/>
      <c r="GWB23" s="36"/>
      <c r="GWC23" s="36"/>
      <c r="GWD23" s="36"/>
      <c r="GWE23" s="36"/>
      <c r="GWF23" s="36"/>
      <c r="GWG23" s="36"/>
      <c r="GWH23" s="36"/>
      <c r="GWI23" s="36"/>
      <c r="GWJ23" s="36"/>
      <c r="GWK23" s="36"/>
      <c r="GWL23" s="36"/>
      <c r="GWM23" s="36"/>
      <c r="GWN23" s="36"/>
      <c r="GWO23" s="36"/>
      <c r="GWP23" s="36"/>
      <c r="GWQ23" s="36"/>
      <c r="GWR23" s="36"/>
      <c r="GWS23" s="36"/>
      <c r="GWT23" s="36"/>
      <c r="GWU23" s="36"/>
      <c r="GWV23" s="36"/>
      <c r="GWW23" s="36"/>
      <c r="GWX23" s="36"/>
      <c r="GWY23" s="36"/>
      <c r="GWZ23" s="36"/>
      <c r="GXA23" s="36"/>
      <c r="GXB23" s="36"/>
      <c r="GXC23" s="36"/>
      <c r="GXD23" s="36"/>
      <c r="GXE23" s="36"/>
      <c r="GXF23" s="36"/>
      <c r="GXG23" s="36"/>
      <c r="GXH23" s="36"/>
      <c r="GXI23" s="36"/>
      <c r="GXJ23" s="36"/>
      <c r="GXK23" s="36"/>
      <c r="GXL23" s="36"/>
      <c r="GXM23" s="36"/>
      <c r="GXN23" s="36"/>
      <c r="GXO23" s="36"/>
      <c r="GXP23" s="36"/>
      <c r="GXQ23" s="36"/>
      <c r="GXR23" s="36"/>
      <c r="GXS23" s="36"/>
      <c r="GXT23" s="36"/>
      <c r="GXU23" s="36"/>
      <c r="GXV23" s="36"/>
      <c r="GXW23" s="36"/>
      <c r="GXX23" s="36"/>
      <c r="GXY23" s="36"/>
      <c r="GXZ23" s="36"/>
      <c r="GYA23" s="36"/>
      <c r="GYB23" s="36"/>
      <c r="GYC23" s="36"/>
      <c r="GYD23" s="36"/>
      <c r="GYE23" s="36"/>
      <c r="GYF23" s="36"/>
      <c r="GYG23" s="36"/>
      <c r="GYH23" s="36"/>
      <c r="GYI23" s="36"/>
      <c r="GYJ23" s="36"/>
      <c r="GYK23" s="36"/>
      <c r="GYL23" s="36"/>
      <c r="GYM23" s="36"/>
      <c r="GYN23" s="36"/>
      <c r="GYO23" s="36"/>
      <c r="GYP23" s="36"/>
      <c r="GYQ23" s="36"/>
      <c r="GYR23" s="36"/>
      <c r="GYS23" s="36"/>
      <c r="GYT23" s="36"/>
      <c r="GYU23" s="36"/>
      <c r="GYV23" s="36"/>
      <c r="GYW23" s="36"/>
      <c r="GYX23" s="36"/>
      <c r="GYY23" s="36"/>
      <c r="GYZ23" s="36"/>
      <c r="GZA23" s="36"/>
      <c r="GZB23" s="36"/>
      <c r="GZC23" s="36"/>
      <c r="GZD23" s="36"/>
      <c r="GZE23" s="36"/>
      <c r="GZF23" s="36"/>
      <c r="GZG23" s="36"/>
      <c r="GZH23" s="36"/>
      <c r="GZI23" s="36"/>
      <c r="GZJ23" s="36"/>
      <c r="GZK23" s="36"/>
      <c r="GZL23" s="36"/>
      <c r="GZM23" s="36"/>
      <c r="GZN23" s="36"/>
      <c r="GZO23" s="36"/>
      <c r="GZP23" s="36"/>
      <c r="GZQ23" s="36"/>
      <c r="GZR23" s="36"/>
      <c r="GZS23" s="36"/>
      <c r="GZT23" s="36"/>
      <c r="GZU23" s="36"/>
      <c r="GZV23" s="36"/>
      <c r="GZW23" s="36"/>
      <c r="GZX23" s="36"/>
      <c r="GZY23" s="36"/>
      <c r="GZZ23" s="36"/>
      <c r="HAA23" s="36"/>
      <c r="HAB23" s="36"/>
      <c r="HAC23" s="36"/>
      <c r="HAD23" s="36"/>
      <c r="HAE23" s="36"/>
      <c r="HAF23" s="36"/>
      <c r="HAG23" s="36"/>
      <c r="HAH23" s="36"/>
      <c r="HAI23" s="36"/>
      <c r="HAJ23" s="36"/>
      <c r="HAK23" s="36"/>
      <c r="HAL23" s="36"/>
      <c r="HAM23" s="36"/>
      <c r="HAN23" s="36"/>
      <c r="HAO23" s="36"/>
      <c r="HAP23" s="36"/>
      <c r="HAQ23" s="36"/>
      <c r="HAR23" s="36"/>
      <c r="HAS23" s="36"/>
      <c r="HAT23" s="36"/>
      <c r="HAU23" s="36"/>
      <c r="HAV23" s="36"/>
      <c r="HAW23" s="36"/>
      <c r="HAX23" s="36"/>
      <c r="HAY23" s="36"/>
      <c r="HAZ23" s="36"/>
      <c r="HBA23" s="36"/>
      <c r="HBB23" s="36"/>
      <c r="HBC23" s="36"/>
      <c r="HBD23" s="36"/>
      <c r="HBE23" s="36"/>
      <c r="HBF23" s="36"/>
      <c r="HBG23" s="36"/>
      <c r="HBH23" s="36"/>
      <c r="HBI23" s="36"/>
      <c r="HBJ23" s="36"/>
      <c r="HBK23" s="36"/>
      <c r="HBL23" s="36"/>
      <c r="HBM23" s="36"/>
      <c r="HBN23" s="36"/>
      <c r="HBO23" s="36"/>
      <c r="HBP23" s="36"/>
      <c r="HBQ23" s="36"/>
      <c r="HBR23" s="36"/>
      <c r="HBS23" s="36"/>
      <c r="HBT23" s="36"/>
      <c r="HBU23" s="36"/>
      <c r="HBV23" s="36"/>
      <c r="HBW23" s="36"/>
      <c r="HBX23" s="36"/>
      <c r="HBY23" s="36"/>
      <c r="HBZ23" s="36"/>
      <c r="HCA23" s="36"/>
      <c r="HCB23" s="36"/>
      <c r="HCC23" s="36"/>
      <c r="HCD23" s="36"/>
      <c r="HCE23" s="36"/>
      <c r="HCF23" s="36"/>
      <c r="HCG23" s="36"/>
      <c r="HCH23" s="36"/>
      <c r="HCI23" s="36"/>
      <c r="HCJ23" s="36"/>
      <c r="HCK23" s="36"/>
      <c r="HCL23" s="36"/>
      <c r="HCM23" s="36"/>
      <c r="HCN23" s="36"/>
      <c r="HCO23" s="36"/>
      <c r="HCP23" s="36"/>
      <c r="HCQ23" s="36"/>
      <c r="HCR23" s="36"/>
      <c r="HCS23" s="36"/>
      <c r="HCT23" s="36"/>
      <c r="HCU23" s="36"/>
      <c r="HCV23" s="36"/>
      <c r="HCW23" s="36"/>
      <c r="HCX23" s="36"/>
      <c r="HCY23" s="36"/>
      <c r="HCZ23" s="36"/>
      <c r="HDA23" s="36"/>
      <c r="HDB23" s="36"/>
      <c r="HDC23" s="36"/>
      <c r="HDD23" s="36"/>
      <c r="HDE23" s="36"/>
      <c r="HDF23" s="36"/>
      <c r="HDG23" s="36"/>
      <c r="HDH23" s="36"/>
      <c r="HDI23" s="36"/>
      <c r="HDJ23" s="36"/>
      <c r="HDK23" s="36"/>
      <c r="HDL23" s="36"/>
      <c r="HDM23" s="36"/>
      <c r="HDN23" s="36"/>
      <c r="HDO23" s="36"/>
      <c r="HDP23" s="36"/>
      <c r="HDQ23" s="36"/>
      <c r="HDR23" s="36"/>
      <c r="HDS23" s="36"/>
      <c r="HDT23" s="36"/>
      <c r="HDU23" s="36"/>
      <c r="HDV23" s="36"/>
      <c r="HDW23" s="36"/>
      <c r="HDX23" s="36"/>
      <c r="HDY23" s="36"/>
      <c r="HDZ23" s="36"/>
      <c r="HEA23" s="36"/>
      <c r="HEB23" s="36"/>
      <c r="HEC23" s="36"/>
      <c r="HED23" s="36"/>
      <c r="HEE23" s="36"/>
      <c r="HEF23" s="36"/>
      <c r="HEG23" s="36"/>
      <c r="HEH23" s="36"/>
      <c r="HEI23" s="36"/>
      <c r="HEJ23" s="36"/>
      <c r="HEK23" s="36"/>
      <c r="HEL23" s="36"/>
      <c r="HEM23" s="36"/>
      <c r="HEN23" s="36"/>
      <c r="HEO23" s="36"/>
      <c r="HEP23" s="36"/>
      <c r="HEQ23" s="36"/>
      <c r="HER23" s="36"/>
      <c r="HES23" s="36"/>
      <c r="HET23" s="36"/>
      <c r="HEU23" s="36"/>
      <c r="HEV23" s="36"/>
      <c r="HEW23" s="36"/>
      <c r="HEX23" s="36"/>
      <c r="HEY23" s="36"/>
      <c r="HEZ23" s="36"/>
      <c r="HFA23" s="36"/>
      <c r="HFB23" s="36"/>
      <c r="HFC23" s="36"/>
      <c r="HFD23" s="36"/>
      <c r="HFE23" s="36"/>
      <c r="HFF23" s="36"/>
      <c r="HFG23" s="36"/>
      <c r="HFH23" s="36"/>
      <c r="HFI23" s="36"/>
      <c r="HFJ23" s="36"/>
      <c r="HFK23" s="36"/>
      <c r="HFL23" s="36"/>
      <c r="HFM23" s="36"/>
      <c r="HFN23" s="36"/>
      <c r="HFO23" s="36"/>
      <c r="HFP23" s="36"/>
      <c r="HFQ23" s="36"/>
      <c r="HFR23" s="36"/>
      <c r="HFS23" s="36"/>
      <c r="HFT23" s="36"/>
      <c r="HFU23" s="36"/>
      <c r="HFV23" s="36"/>
      <c r="HFW23" s="36"/>
      <c r="HFX23" s="36"/>
      <c r="HFY23" s="36"/>
      <c r="HFZ23" s="36"/>
      <c r="HGA23" s="36"/>
      <c r="HGB23" s="36"/>
      <c r="HGC23" s="36"/>
      <c r="HGD23" s="36"/>
      <c r="HGE23" s="36"/>
      <c r="HGF23" s="36"/>
      <c r="HGG23" s="36"/>
      <c r="HGH23" s="36"/>
      <c r="HGI23" s="36"/>
      <c r="HGJ23" s="36"/>
      <c r="HGK23" s="36"/>
      <c r="HGL23" s="36"/>
      <c r="HGM23" s="36"/>
      <c r="HGN23" s="36"/>
      <c r="HGO23" s="36"/>
      <c r="HGP23" s="36"/>
      <c r="HGQ23" s="36"/>
      <c r="HGR23" s="36"/>
      <c r="HGS23" s="36"/>
      <c r="HGT23" s="36"/>
      <c r="HGU23" s="36"/>
      <c r="HGV23" s="36"/>
      <c r="HGW23" s="36"/>
      <c r="HGX23" s="36"/>
      <c r="HGY23" s="36"/>
      <c r="HGZ23" s="36"/>
      <c r="HHA23" s="36"/>
      <c r="HHB23" s="36"/>
      <c r="HHC23" s="36"/>
      <c r="HHD23" s="36"/>
      <c r="HHE23" s="36"/>
      <c r="HHF23" s="36"/>
      <c r="HHG23" s="36"/>
      <c r="HHH23" s="36"/>
      <c r="HHI23" s="36"/>
      <c r="HHJ23" s="36"/>
      <c r="HHK23" s="36"/>
      <c r="HHL23" s="36"/>
      <c r="HHM23" s="36"/>
      <c r="HHN23" s="36"/>
      <c r="HHO23" s="36"/>
      <c r="HHP23" s="36"/>
      <c r="HHQ23" s="36"/>
      <c r="HHR23" s="36"/>
      <c r="HHS23" s="36"/>
      <c r="HHT23" s="36"/>
      <c r="HHU23" s="36"/>
      <c r="HHV23" s="36"/>
      <c r="HHW23" s="36"/>
      <c r="HHX23" s="36"/>
      <c r="HHY23" s="36"/>
      <c r="HHZ23" s="36"/>
      <c r="HIA23" s="36"/>
      <c r="HIB23" s="36"/>
      <c r="HIC23" s="36"/>
      <c r="HID23" s="36"/>
      <c r="HIE23" s="36"/>
      <c r="HIF23" s="36"/>
      <c r="HIG23" s="36"/>
      <c r="HIH23" s="36"/>
      <c r="HII23" s="36"/>
      <c r="HIJ23" s="36"/>
      <c r="HIK23" s="36"/>
      <c r="HIL23" s="36"/>
      <c r="HIM23" s="36"/>
      <c r="HIN23" s="36"/>
      <c r="HIO23" s="36"/>
      <c r="HIP23" s="36"/>
      <c r="HIQ23" s="36"/>
      <c r="HIR23" s="36"/>
      <c r="HIS23" s="36"/>
      <c r="HIT23" s="36"/>
      <c r="HIU23" s="36"/>
      <c r="HIV23" s="36"/>
      <c r="HIW23" s="36"/>
      <c r="HIX23" s="36"/>
      <c r="HIY23" s="36"/>
      <c r="HIZ23" s="36"/>
      <c r="HJA23" s="36"/>
      <c r="HJB23" s="36"/>
      <c r="HJC23" s="36"/>
      <c r="HJD23" s="36"/>
      <c r="HJE23" s="36"/>
      <c r="HJF23" s="36"/>
      <c r="HJG23" s="36"/>
      <c r="HJH23" s="36"/>
      <c r="HJI23" s="36"/>
      <c r="HJJ23" s="36"/>
      <c r="HJK23" s="36"/>
      <c r="HJL23" s="36"/>
      <c r="HJM23" s="36"/>
      <c r="HJN23" s="36"/>
      <c r="HJO23" s="36"/>
      <c r="HJP23" s="36"/>
      <c r="HJQ23" s="36"/>
      <c r="HJR23" s="36"/>
      <c r="HJS23" s="36"/>
      <c r="HJT23" s="36"/>
      <c r="HJU23" s="36"/>
      <c r="HJV23" s="36"/>
      <c r="HJW23" s="36"/>
      <c r="HJX23" s="36"/>
      <c r="HJY23" s="36"/>
      <c r="HJZ23" s="36"/>
      <c r="HKA23" s="36"/>
      <c r="HKB23" s="36"/>
      <c r="HKC23" s="36"/>
      <c r="HKD23" s="36"/>
      <c r="HKE23" s="36"/>
      <c r="HKF23" s="36"/>
      <c r="HKG23" s="36"/>
      <c r="HKH23" s="36"/>
      <c r="HKI23" s="36"/>
      <c r="HKJ23" s="36"/>
      <c r="HKK23" s="36"/>
      <c r="HKL23" s="36"/>
      <c r="HKM23" s="36"/>
      <c r="HKN23" s="36"/>
      <c r="HKO23" s="36"/>
      <c r="HKP23" s="36"/>
      <c r="HKQ23" s="36"/>
      <c r="HKR23" s="36"/>
      <c r="HKS23" s="36"/>
      <c r="HKT23" s="36"/>
      <c r="HKU23" s="36"/>
      <c r="HKV23" s="36"/>
      <c r="HKW23" s="36"/>
      <c r="HKX23" s="36"/>
      <c r="HKY23" s="36"/>
      <c r="HKZ23" s="36"/>
      <c r="HLA23" s="36"/>
      <c r="HLB23" s="36"/>
      <c r="HLC23" s="36"/>
      <c r="HLD23" s="36"/>
      <c r="HLE23" s="36"/>
      <c r="HLF23" s="36"/>
      <c r="HLG23" s="36"/>
      <c r="HLH23" s="36"/>
      <c r="HLI23" s="36"/>
      <c r="HLJ23" s="36"/>
      <c r="HLK23" s="36"/>
      <c r="HLL23" s="36"/>
      <c r="HLM23" s="36"/>
      <c r="HLN23" s="36"/>
      <c r="HLO23" s="36"/>
      <c r="HLP23" s="36"/>
      <c r="HLQ23" s="36"/>
      <c r="HLR23" s="36"/>
      <c r="HLS23" s="36"/>
      <c r="HLT23" s="36"/>
      <c r="HLU23" s="36"/>
      <c r="HLV23" s="36"/>
      <c r="HLW23" s="36"/>
      <c r="HLX23" s="36"/>
      <c r="HLY23" s="36"/>
      <c r="HLZ23" s="36"/>
      <c r="HMA23" s="36"/>
      <c r="HMB23" s="36"/>
      <c r="HMC23" s="36"/>
      <c r="HMD23" s="36"/>
      <c r="HME23" s="36"/>
      <c r="HMF23" s="36"/>
      <c r="HMG23" s="36"/>
      <c r="HMH23" s="36"/>
      <c r="HMI23" s="36"/>
      <c r="HMJ23" s="36"/>
      <c r="HMK23" s="36"/>
      <c r="HML23" s="36"/>
      <c r="HMM23" s="36"/>
      <c r="HMN23" s="36"/>
      <c r="HMO23" s="36"/>
      <c r="HMP23" s="36"/>
      <c r="HMQ23" s="36"/>
      <c r="HMR23" s="36"/>
      <c r="HMS23" s="36"/>
      <c r="HMT23" s="36"/>
      <c r="HMU23" s="36"/>
      <c r="HMV23" s="36"/>
      <c r="HMW23" s="36"/>
      <c r="HMX23" s="36"/>
      <c r="HMY23" s="36"/>
      <c r="HMZ23" s="36"/>
      <c r="HNA23" s="36"/>
      <c r="HNB23" s="36"/>
      <c r="HNC23" s="36"/>
      <c r="HND23" s="36"/>
      <c r="HNE23" s="36"/>
      <c r="HNF23" s="36"/>
      <c r="HNG23" s="36"/>
      <c r="HNH23" s="36"/>
      <c r="HNI23" s="36"/>
      <c r="HNJ23" s="36"/>
      <c r="HNK23" s="36"/>
      <c r="HNL23" s="36"/>
      <c r="HNM23" s="36"/>
      <c r="HNN23" s="36"/>
      <c r="HNO23" s="36"/>
      <c r="HNP23" s="36"/>
      <c r="HNQ23" s="36"/>
      <c r="HNR23" s="36"/>
      <c r="HNS23" s="36"/>
      <c r="HNT23" s="36"/>
      <c r="HNU23" s="36"/>
      <c r="HNV23" s="36"/>
      <c r="HNW23" s="36"/>
      <c r="HNX23" s="36"/>
      <c r="HNY23" s="36"/>
      <c r="HNZ23" s="36"/>
      <c r="HOA23" s="36"/>
      <c r="HOB23" s="36"/>
      <c r="HOC23" s="36"/>
      <c r="HOD23" s="36"/>
      <c r="HOE23" s="36"/>
      <c r="HOF23" s="36"/>
      <c r="HOG23" s="36"/>
      <c r="HOH23" s="36"/>
      <c r="HOI23" s="36"/>
      <c r="HOJ23" s="36"/>
      <c r="HOK23" s="36"/>
      <c r="HOL23" s="36"/>
      <c r="HOM23" s="36"/>
      <c r="HON23" s="36"/>
      <c r="HOO23" s="36"/>
      <c r="HOP23" s="36"/>
      <c r="HOQ23" s="36"/>
      <c r="HOR23" s="36"/>
      <c r="HOS23" s="36"/>
      <c r="HOT23" s="36"/>
      <c r="HOU23" s="36"/>
      <c r="HOV23" s="36"/>
      <c r="HOW23" s="36"/>
      <c r="HOX23" s="36"/>
      <c r="HOY23" s="36"/>
      <c r="HOZ23" s="36"/>
      <c r="HPA23" s="36"/>
      <c r="HPB23" s="36"/>
      <c r="HPC23" s="36"/>
      <c r="HPD23" s="36"/>
      <c r="HPE23" s="36"/>
      <c r="HPF23" s="36"/>
      <c r="HPG23" s="36"/>
      <c r="HPH23" s="36"/>
      <c r="HPI23" s="36"/>
      <c r="HPJ23" s="36"/>
      <c r="HPK23" s="36"/>
      <c r="HPL23" s="36"/>
      <c r="HPM23" s="36"/>
      <c r="HPN23" s="36"/>
      <c r="HPO23" s="36"/>
      <c r="HPP23" s="36"/>
      <c r="HPQ23" s="36"/>
      <c r="HPR23" s="36"/>
      <c r="HPS23" s="36"/>
      <c r="HPT23" s="36"/>
      <c r="HPU23" s="36"/>
      <c r="HPV23" s="36"/>
      <c r="HPW23" s="36"/>
      <c r="HPX23" s="36"/>
      <c r="HPY23" s="36"/>
      <c r="HPZ23" s="36"/>
      <c r="HQA23" s="36"/>
      <c r="HQB23" s="36"/>
      <c r="HQC23" s="36"/>
      <c r="HQD23" s="36"/>
      <c r="HQE23" s="36"/>
      <c r="HQF23" s="36"/>
      <c r="HQG23" s="36"/>
      <c r="HQH23" s="36"/>
      <c r="HQI23" s="36"/>
      <c r="HQJ23" s="36"/>
      <c r="HQK23" s="36"/>
      <c r="HQL23" s="36"/>
      <c r="HQM23" s="36"/>
      <c r="HQN23" s="36"/>
      <c r="HQO23" s="36"/>
      <c r="HQP23" s="36"/>
      <c r="HQQ23" s="36"/>
      <c r="HQR23" s="36"/>
      <c r="HQS23" s="36"/>
      <c r="HQT23" s="36"/>
      <c r="HQU23" s="36"/>
      <c r="HQV23" s="36"/>
      <c r="HQW23" s="36"/>
      <c r="HQX23" s="36"/>
      <c r="HQY23" s="36"/>
      <c r="HQZ23" s="36"/>
      <c r="HRA23" s="36"/>
      <c r="HRB23" s="36"/>
      <c r="HRC23" s="36"/>
      <c r="HRD23" s="36"/>
      <c r="HRE23" s="36"/>
      <c r="HRF23" s="36"/>
      <c r="HRG23" s="36"/>
      <c r="HRH23" s="36"/>
      <c r="HRI23" s="36"/>
      <c r="HRJ23" s="36"/>
      <c r="HRK23" s="36"/>
      <c r="HRL23" s="36"/>
      <c r="HRM23" s="36"/>
      <c r="HRN23" s="36"/>
      <c r="HRO23" s="36"/>
      <c r="HRP23" s="36"/>
      <c r="HRQ23" s="36"/>
      <c r="HRR23" s="36"/>
      <c r="HRS23" s="36"/>
      <c r="HRT23" s="36"/>
      <c r="HRU23" s="36"/>
      <c r="HRV23" s="36"/>
      <c r="HRW23" s="36"/>
      <c r="HRX23" s="36"/>
      <c r="HRY23" s="36"/>
      <c r="HRZ23" s="36"/>
      <c r="HSA23" s="36"/>
      <c r="HSB23" s="36"/>
      <c r="HSC23" s="36"/>
      <c r="HSD23" s="36"/>
      <c r="HSE23" s="36"/>
      <c r="HSF23" s="36"/>
      <c r="HSG23" s="36"/>
      <c r="HSH23" s="36"/>
      <c r="HSI23" s="36"/>
      <c r="HSJ23" s="36"/>
      <c r="HSK23" s="36"/>
      <c r="HSL23" s="36"/>
      <c r="HSM23" s="36"/>
      <c r="HSN23" s="36"/>
      <c r="HSO23" s="36"/>
      <c r="HSP23" s="36"/>
      <c r="HSQ23" s="36"/>
      <c r="HSR23" s="36"/>
      <c r="HSS23" s="36"/>
      <c r="HST23" s="36"/>
      <c r="HSU23" s="36"/>
      <c r="HSV23" s="36"/>
      <c r="HSW23" s="36"/>
      <c r="HSX23" s="36"/>
      <c r="HSY23" s="36"/>
      <c r="HSZ23" s="36"/>
      <c r="HTA23" s="36"/>
      <c r="HTB23" s="36"/>
      <c r="HTC23" s="36"/>
      <c r="HTD23" s="36"/>
      <c r="HTE23" s="36"/>
      <c r="HTF23" s="36"/>
      <c r="HTG23" s="36"/>
      <c r="HTH23" s="36"/>
      <c r="HTI23" s="36"/>
      <c r="HTJ23" s="36"/>
      <c r="HTK23" s="36"/>
      <c r="HTL23" s="36"/>
      <c r="HTM23" s="36"/>
      <c r="HTN23" s="36"/>
      <c r="HTO23" s="36"/>
      <c r="HTP23" s="36"/>
      <c r="HTQ23" s="36"/>
      <c r="HTR23" s="36"/>
      <c r="HTS23" s="36"/>
      <c r="HTT23" s="36"/>
      <c r="HTU23" s="36"/>
      <c r="HTV23" s="36"/>
      <c r="HTW23" s="36"/>
      <c r="HTX23" s="36"/>
      <c r="HTY23" s="36"/>
      <c r="HTZ23" s="36"/>
      <c r="HUA23" s="36"/>
      <c r="HUB23" s="36"/>
      <c r="HUC23" s="36"/>
      <c r="HUD23" s="36"/>
      <c r="HUE23" s="36"/>
      <c r="HUF23" s="36"/>
      <c r="HUG23" s="36"/>
      <c r="HUH23" s="36"/>
      <c r="HUI23" s="36"/>
      <c r="HUJ23" s="36"/>
      <c r="HUK23" s="36"/>
      <c r="HUL23" s="36"/>
      <c r="HUM23" s="36"/>
      <c r="HUN23" s="36"/>
      <c r="HUO23" s="36"/>
      <c r="HUP23" s="36"/>
      <c r="HUQ23" s="36"/>
      <c r="HUR23" s="36"/>
      <c r="HUS23" s="36"/>
      <c r="HUT23" s="36"/>
      <c r="HUU23" s="36"/>
      <c r="HUV23" s="36"/>
      <c r="HUW23" s="36"/>
      <c r="HUX23" s="36"/>
      <c r="HUY23" s="36"/>
      <c r="HUZ23" s="36"/>
      <c r="HVA23" s="36"/>
      <c r="HVB23" s="36"/>
      <c r="HVC23" s="36"/>
      <c r="HVD23" s="36"/>
      <c r="HVE23" s="36"/>
      <c r="HVF23" s="36"/>
      <c r="HVG23" s="36"/>
      <c r="HVH23" s="36"/>
      <c r="HVI23" s="36"/>
      <c r="HVJ23" s="36"/>
      <c r="HVK23" s="36"/>
      <c r="HVL23" s="36"/>
      <c r="HVM23" s="36"/>
      <c r="HVN23" s="36"/>
      <c r="HVO23" s="36"/>
      <c r="HVP23" s="36"/>
      <c r="HVQ23" s="36"/>
      <c r="HVR23" s="36"/>
      <c r="HVS23" s="36"/>
      <c r="HVT23" s="36"/>
      <c r="HVU23" s="36"/>
      <c r="HVV23" s="36"/>
      <c r="HVW23" s="36"/>
      <c r="HVX23" s="36"/>
      <c r="HVY23" s="36"/>
      <c r="HVZ23" s="36"/>
      <c r="HWA23" s="36"/>
      <c r="HWB23" s="36"/>
      <c r="HWC23" s="36"/>
      <c r="HWD23" s="36"/>
      <c r="HWE23" s="36"/>
      <c r="HWF23" s="36"/>
      <c r="HWG23" s="36"/>
      <c r="HWH23" s="36"/>
      <c r="HWI23" s="36"/>
      <c r="HWJ23" s="36"/>
      <c r="HWK23" s="36"/>
      <c r="HWL23" s="36"/>
      <c r="HWM23" s="36"/>
      <c r="HWN23" s="36"/>
      <c r="HWO23" s="36"/>
      <c r="HWP23" s="36"/>
      <c r="HWQ23" s="36"/>
      <c r="HWR23" s="36"/>
      <c r="HWS23" s="36"/>
      <c r="HWT23" s="36"/>
      <c r="HWU23" s="36"/>
      <c r="HWV23" s="36"/>
      <c r="HWW23" s="36"/>
      <c r="HWX23" s="36"/>
      <c r="HWY23" s="36"/>
      <c r="HWZ23" s="36"/>
      <c r="HXA23" s="36"/>
      <c r="HXB23" s="36"/>
      <c r="HXC23" s="36"/>
      <c r="HXD23" s="36"/>
      <c r="HXE23" s="36"/>
      <c r="HXF23" s="36"/>
      <c r="HXG23" s="36"/>
      <c r="HXH23" s="36"/>
      <c r="HXI23" s="36"/>
      <c r="HXJ23" s="36"/>
      <c r="HXK23" s="36"/>
      <c r="HXL23" s="36"/>
      <c r="HXM23" s="36"/>
      <c r="HXN23" s="36"/>
      <c r="HXO23" s="36"/>
      <c r="HXP23" s="36"/>
      <c r="HXQ23" s="36"/>
      <c r="HXR23" s="36"/>
      <c r="HXS23" s="36"/>
      <c r="HXT23" s="36"/>
      <c r="HXU23" s="36"/>
      <c r="HXV23" s="36"/>
      <c r="HXW23" s="36"/>
      <c r="HXX23" s="36"/>
      <c r="HXY23" s="36"/>
      <c r="HXZ23" s="36"/>
      <c r="HYA23" s="36"/>
      <c r="HYB23" s="36"/>
      <c r="HYC23" s="36"/>
      <c r="HYD23" s="36"/>
      <c r="HYE23" s="36"/>
      <c r="HYF23" s="36"/>
      <c r="HYG23" s="36"/>
      <c r="HYH23" s="36"/>
      <c r="HYI23" s="36"/>
      <c r="HYJ23" s="36"/>
      <c r="HYK23" s="36"/>
      <c r="HYL23" s="36"/>
      <c r="HYM23" s="36"/>
      <c r="HYN23" s="36"/>
      <c r="HYO23" s="36"/>
      <c r="HYP23" s="36"/>
      <c r="HYQ23" s="36"/>
      <c r="HYR23" s="36"/>
      <c r="HYS23" s="36"/>
      <c r="HYT23" s="36"/>
      <c r="HYU23" s="36"/>
      <c r="HYV23" s="36"/>
      <c r="HYW23" s="36"/>
      <c r="HYX23" s="36"/>
      <c r="HYY23" s="36"/>
      <c r="HYZ23" s="36"/>
      <c r="HZA23" s="36"/>
      <c r="HZB23" s="36"/>
      <c r="HZC23" s="36"/>
      <c r="HZD23" s="36"/>
      <c r="HZE23" s="36"/>
      <c r="HZF23" s="36"/>
      <c r="HZG23" s="36"/>
      <c r="HZH23" s="36"/>
      <c r="HZI23" s="36"/>
      <c r="HZJ23" s="36"/>
      <c r="HZK23" s="36"/>
      <c r="HZL23" s="36"/>
      <c r="HZM23" s="36"/>
      <c r="HZN23" s="36"/>
      <c r="HZO23" s="36"/>
      <c r="HZP23" s="36"/>
      <c r="HZQ23" s="36"/>
      <c r="HZR23" s="36"/>
      <c r="HZS23" s="36"/>
      <c r="HZT23" s="36"/>
      <c r="HZU23" s="36"/>
      <c r="HZV23" s="36"/>
      <c r="HZW23" s="36"/>
      <c r="HZX23" s="36"/>
      <c r="HZY23" s="36"/>
      <c r="HZZ23" s="36"/>
      <c r="IAA23" s="36"/>
      <c r="IAB23" s="36"/>
      <c r="IAC23" s="36"/>
      <c r="IAD23" s="36"/>
      <c r="IAE23" s="36"/>
      <c r="IAF23" s="36"/>
      <c r="IAG23" s="36"/>
      <c r="IAH23" s="36"/>
      <c r="IAI23" s="36"/>
      <c r="IAJ23" s="36"/>
      <c r="IAK23" s="36"/>
      <c r="IAL23" s="36"/>
      <c r="IAM23" s="36"/>
      <c r="IAN23" s="36"/>
      <c r="IAO23" s="36"/>
      <c r="IAP23" s="36"/>
      <c r="IAQ23" s="36"/>
      <c r="IAR23" s="36"/>
      <c r="IAS23" s="36"/>
      <c r="IAT23" s="36"/>
      <c r="IAU23" s="36"/>
      <c r="IAV23" s="36"/>
      <c r="IAW23" s="36"/>
      <c r="IAX23" s="36"/>
      <c r="IAY23" s="36"/>
      <c r="IAZ23" s="36"/>
      <c r="IBA23" s="36"/>
      <c r="IBB23" s="36"/>
      <c r="IBC23" s="36"/>
      <c r="IBD23" s="36"/>
      <c r="IBE23" s="36"/>
      <c r="IBF23" s="36"/>
      <c r="IBG23" s="36"/>
      <c r="IBH23" s="36"/>
      <c r="IBI23" s="36"/>
      <c r="IBJ23" s="36"/>
      <c r="IBK23" s="36"/>
      <c r="IBL23" s="36"/>
      <c r="IBM23" s="36"/>
      <c r="IBN23" s="36"/>
      <c r="IBO23" s="36"/>
      <c r="IBP23" s="36"/>
      <c r="IBQ23" s="36"/>
      <c r="IBR23" s="36"/>
      <c r="IBS23" s="36"/>
      <c r="IBT23" s="36"/>
      <c r="IBU23" s="36"/>
      <c r="IBV23" s="36"/>
      <c r="IBW23" s="36"/>
      <c r="IBX23" s="36"/>
      <c r="IBY23" s="36"/>
      <c r="IBZ23" s="36"/>
      <c r="ICA23" s="36"/>
      <c r="ICB23" s="36"/>
      <c r="ICC23" s="36"/>
      <c r="ICD23" s="36"/>
      <c r="ICE23" s="36"/>
      <c r="ICF23" s="36"/>
      <c r="ICG23" s="36"/>
      <c r="ICH23" s="36"/>
      <c r="ICI23" s="36"/>
      <c r="ICJ23" s="36"/>
      <c r="ICK23" s="36"/>
      <c r="ICL23" s="36"/>
      <c r="ICM23" s="36"/>
      <c r="ICN23" s="36"/>
      <c r="ICO23" s="36"/>
      <c r="ICP23" s="36"/>
      <c r="ICQ23" s="36"/>
      <c r="ICR23" s="36"/>
      <c r="ICS23" s="36"/>
      <c r="ICT23" s="36"/>
      <c r="ICU23" s="36"/>
      <c r="ICV23" s="36"/>
      <c r="ICW23" s="36"/>
      <c r="ICX23" s="36"/>
      <c r="ICY23" s="36"/>
      <c r="ICZ23" s="36"/>
      <c r="IDA23" s="36"/>
      <c r="IDB23" s="36"/>
      <c r="IDC23" s="36"/>
      <c r="IDD23" s="36"/>
      <c r="IDE23" s="36"/>
      <c r="IDF23" s="36"/>
      <c r="IDG23" s="36"/>
      <c r="IDH23" s="36"/>
      <c r="IDI23" s="36"/>
      <c r="IDJ23" s="36"/>
      <c r="IDK23" s="36"/>
      <c r="IDL23" s="36"/>
      <c r="IDM23" s="36"/>
      <c r="IDN23" s="36"/>
      <c r="IDO23" s="36"/>
      <c r="IDP23" s="36"/>
      <c r="IDQ23" s="36"/>
      <c r="IDR23" s="36"/>
      <c r="IDS23" s="36"/>
      <c r="IDT23" s="36"/>
      <c r="IDU23" s="36"/>
      <c r="IDV23" s="36"/>
      <c r="IDW23" s="36"/>
      <c r="IDX23" s="36"/>
      <c r="IDY23" s="36"/>
      <c r="IDZ23" s="36"/>
      <c r="IEA23" s="36"/>
      <c r="IEB23" s="36"/>
      <c r="IEC23" s="36"/>
      <c r="IED23" s="36"/>
      <c r="IEE23" s="36"/>
      <c r="IEF23" s="36"/>
      <c r="IEG23" s="36"/>
      <c r="IEH23" s="36"/>
      <c r="IEI23" s="36"/>
      <c r="IEJ23" s="36"/>
      <c r="IEK23" s="36"/>
      <c r="IEL23" s="36"/>
      <c r="IEM23" s="36"/>
      <c r="IEN23" s="36"/>
      <c r="IEO23" s="36"/>
      <c r="IEP23" s="36"/>
      <c r="IEQ23" s="36"/>
      <c r="IER23" s="36"/>
      <c r="IES23" s="36"/>
      <c r="IET23" s="36"/>
      <c r="IEU23" s="36"/>
      <c r="IEV23" s="36"/>
      <c r="IEW23" s="36"/>
      <c r="IEX23" s="36"/>
      <c r="IEY23" s="36"/>
      <c r="IEZ23" s="36"/>
      <c r="IFA23" s="36"/>
      <c r="IFB23" s="36"/>
      <c r="IFC23" s="36"/>
      <c r="IFD23" s="36"/>
      <c r="IFE23" s="36"/>
      <c r="IFF23" s="36"/>
      <c r="IFG23" s="36"/>
      <c r="IFH23" s="36"/>
      <c r="IFI23" s="36"/>
      <c r="IFJ23" s="36"/>
      <c r="IFK23" s="36"/>
      <c r="IFL23" s="36"/>
      <c r="IFM23" s="36"/>
      <c r="IFN23" s="36"/>
      <c r="IFO23" s="36"/>
      <c r="IFP23" s="36"/>
      <c r="IFQ23" s="36"/>
      <c r="IFR23" s="36"/>
      <c r="IFS23" s="36"/>
      <c r="IFT23" s="36"/>
      <c r="IFU23" s="36"/>
      <c r="IFV23" s="36"/>
      <c r="IFW23" s="36"/>
      <c r="IFX23" s="36"/>
      <c r="IFY23" s="36"/>
      <c r="IFZ23" s="36"/>
      <c r="IGA23" s="36"/>
      <c r="IGB23" s="36"/>
      <c r="IGC23" s="36"/>
      <c r="IGD23" s="36"/>
      <c r="IGE23" s="36"/>
      <c r="IGF23" s="36"/>
      <c r="IGG23" s="36"/>
      <c r="IGH23" s="36"/>
      <c r="IGI23" s="36"/>
      <c r="IGJ23" s="36"/>
      <c r="IGK23" s="36"/>
      <c r="IGL23" s="36"/>
      <c r="IGM23" s="36"/>
      <c r="IGN23" s="36"/>
      <c r="IGO23" s="36"/>
      <c r="IGP23" s="36"/>
      <c r="IGQ23" s="36"/>
      <c r="IGR23" s="36"/>
      <c r="IGS23" s="36"/>
      <c r="IGT23" s="36"/>
      <c r="IGU23" s="36"/>
      <c r="IGV23" s="36"/>
      <c r="IGW23" s="36"/>
      <c r="IGX23" s="36"/>
      <c r="IGY23" s="36"/>
      <c r="IGZ23" s="36"/>
      <c r="IHA23" s="36"/>
      <c r="IHB23" s="36"/>
      <c r="IHC23" s="36"/>
      <c r="IHD23" s="36"/>
      <c r="IHE23" s="36"/>
      <c r="IHF23" s="36"/>
      <c r="IHG23" s="36"/>
      <c r="IHH23" s="36"/>
      <c r="IHI23" s="36"/>
      <c r="IHJ23" s="36"/>
      <c r="IHK23" s="36"/>
      <c r="IHL23" s="36"/>
      <c r="IHM23" s="36"/>
      <c r="IHN23" s="36"/>
      <c r="IHO23" s="36"/>
      <c r="IHP23" s="36"/>
      <c r="IHQ23" s="36"/>
      <c r="IHR23" s="36"/>
      <c r="IHS23" s="36"/>
      <c r="IHT23" s="36"/>
      <c r="IHU23" s="36"/>
      <c r="IHV23" s="36"/>
      <c r="IHW23" s="36"/>
      <c r="IHX23" s="36"/>
      <c r="IHY23" s="36"/>
      <c r="IHZ23" s="36"/>
      <c r="IIA23" s="36"/>
      <c r="IIB23" s="36"/>
      <c r="IIC23" s="36"/>
      <c r="IID23" s="36"/>
      <c r="IIE23" s="36"/>
      <c r="IIF23" s="36"/>
      <c r="IIG23" s="36"/>
      <c r="IIH23" s="36"/>
      <c r="III23" s="36"/>
      <c r="IIJ23" s="36"/>
      <c r="IIK23" s="36"/>
      <c r="IIL23" s="36"/>
      <c r="IIM23" s="36"/>
      <c r="IIN23" s="36"/>
      <c r="IIO23" s="36"/>
      <c r="IIP23" s="36"/>
      <c r="IIQ23" s="36"/>
      <c r="IIR23" s="36"/>
      <c r="IIS23" s="36"/>
      <c r="IIT23" s="36"/>
      <c r="IIU23" s="36"/>
      <c r="IIV23" s="36"/>
      <c r="IIW23" s="36"/>
      <c r="IIX23" s="36"/>
      <c r="IIY23" s="36"/>
      <c r="IIZ23" s="36"/>
      <c r="IJA23" s="36"/>
      <c r="IJB23" s="36"/>
      <c r="IJC23" s="36"/>
      <c r="IJD23" s="36"/>
      <c r="IJE23" s="36"/>
      <c r="IJF23" s="36"/>
      <c r="IJG23" s="36"/>
      <c r="IJH23" s="36"/>
      <c r="IJI23" s="36"/>
      <c r="IJJ23" s="36"/>
      <c r="IJK23" s="36"/>
      <c r="IJL23" s="36"/>
      <c r="IJM23" s="36"/>
      <c r="IJN23" s="36"/>
      <c r="IJO23" s="36"/>
      <c r="IJP23" s="36"/>
      <c r="IJQ23" s="36"/>
      <c r="IJR23" s="36"/>
      <c r="IJS23" s="36"/>
      <c r="IJT23" s="36"/>
      <c r="IJU23" s="36"/>
      <c r="IJV23" s="36"/>
      <c r="IJW23" s="36"/>
      <c r="IJX23" s="36"/>
      <c r="IJY23" s="36"/>
      <c r="IJZ23" s="36"/>
      <c r="IKA23" s="36"/>
      <c r="IKB23" s="36"/>
      <c r="IKC23" s="36"/>
      <c r="IKD23" s="36"/>
      <c r="IKE23" s="36"/>
      <c r="IKF23" s="36"/>
      <c r="IKG23" s="36"/>
      <c r="IKH23" s="36"/>
      <c r="IKI23" s="36"/>
      <c r="IKJ23" s="36"/>
      <c r="IKK23" s="36"/>
      <c r="IKL23" s="36"/>
      <c r="IKM23" s="36"/>
      <c r="IKN23" s="36"/>
      <c r="IKO23" s="36"/>
      <c r="IKP23" s="36"/>
      <c r="IKQ23" s="36"/>
      <c r="IKR23" s="36"/>
      <c r="IKS23" s="36"/>
      <c r="IKT23" s="36"/>
      <c r="IKU23" s="36"/>
      <c r="IKV23" s="36"/>
      <c r="IKW23" s="36"/>
      <c r="IKX23" s="36"/>
      <c r="IKY23" s="36"/>
      <c r="IKZ23" s="36"/>
      <c r="ILA23" s="36"/>
      <c r="ILB23" s="36"/>
      <c r="ILC23" s="36"/>
      <c r="ILD23" s="36"/>
      <c r="ILE23" s="36"/>
      <c r="ILF23" s="36"/>
      <c r="ILG23" s="36"/>
      <c r="ILH23" s="36"/>
      <c r="ILI23" s="36"/>
      <c r="ILJ23" s="36"/>
      <c r="ILK23" s="36"/>
      <c r="ILL23" s="36"/>
      <c r="ILM23" s="36"/>
      <c r="ILN23" s="36"/>
      <c r="ILO23" s="36"/>
      <c r="ILP23" s="36"/>
      <c r="ILQ23" s="36"/>
      <c r="ILR23" s="36"/>
      <c r="ILS23" s="36"/>
      <c r="ILT23" s="36"/>
      <c r="ILU23" s="36"/>
      <c r="ILV23" s="36"/>
      <c r="ILW23" s="36"/>
      <c r="ILX23" s="36"/>
      <c r="ILY23" s="36"/>
      <c r="ILZ23" s="36"/>
      <c r="IMA23" s="36"/>
      <c r="IMB23" s="36"/>
      <c r="IMC23" s="36"/>
      <c r="IMD23" s="36"/>
      <c r="IME23" s="36"/>
      <c r="IMF23" s="36"/>
      <c r="IMG23" s="36"/>
      <c r="IMH23" s="36"/>
      <c r="IMI23" s="36"/>
      <c r="IMJ23" s="36"/>
      <c r="IMK23" s="36"/>
      <c r="IML23" s="36"/>
      <c r="IMM23" s="36"/>
      <c r="IMN23" s="36"/>
      <c r="IMO23" s="36"/>
      <c r="IMP23" s="36"/>
      <c r="IMQ23" s="36"/>
      <c r="IMR23" s="36"/>
      <c r="IMS23" s="36"/>
      <c r="IMT23" s="36"/>
      <c r="IMU23" s="36"/>
      <c r="IMV23" s="36"/>
      <c r="IMW23" s="36"/>
      <c r="IMX23" s="36"/>
      <c r="IMY23" s="36"/>
      <c r="IMZ23" s="36"/>
      <c r="INA23" s="36"/>
      <c r="INB23" s="36"/>
      <c r="INC23" s="36"/>
      <c r="IND23" s="36"/>
      <c r="INE23" s="36"/>
      <c r="INF23" s="36"/>
      <c r="ING23" s="36"/>
      <c r="INH23" s="36"/>
      <c r="INI23" s="36"/>
      <c r="INJ23" s="36"/>
      <c r="INK23" s="36"/>
      <c r="INL23" s="36"/>
      <c r="INM23" s="36"/>
      <c r="INN23" s="36"/>
      <c r="INO23" s="36"/>
      <c r="INP23" s="36"/>
      <c r="INQ23" s="36"/>
      <c r="INR23" s="36"/>
      <c r="INS23" s="36"/>
      <c r="INT23" s="36"/>
      <c r="INU23" s="36"/>
      <c r="INV23" s="36"/>
      <c r="INW23" s="36"/>
      <c r="INX23" s="36"/>
      <c r="INY23" s="36"/>
      <c r="INZ23" s="36"/>
      <c r="IOA23" s="36"/>
      <c r="IOB23" s="36"/>
      <c r="IOC23" s="36"/>
      <c r="IOD23" s="36"/>
      <c r="IOE23" s="36"/>
      <c r="IOF23" s="36"/>
      <c r="IOG23" s="36"/>
      <c r="IOH23" s="36"/>
      <c r="IOI23" s="36"/>
      <c r="IOJ23" s="36"/>
      <c r="IOK23" s="36"/>
      <c r="IOL23" s="36"/>
      <c r="IOM23" s="36"/>
      <c r="ION23" s="36"/>
      <c r="IOO23" s="36"/>
      <c r="IOP23" s="36"/>
      <c r="IOQ23" s="36"/>
      <c r="IOR23" s="36"/>
      <c r="IOS23" s="36"/>
      <c r="IOT23" s="36"/>
      <c r="IOU23" s="36"/>
      <c r="IOV23" s="36"/>
      <c r="IOW23" s="36"/>
      <c r="IOX23" s="36"/>
      <c r="IOY23" s="36"/>
      <c r="IOZ23" s="36"/>
      <c r="IPA23" s="36"/>
      <c r="IPB23" s="36"/>
      <c r="IPC23" s="36"/>
      <c r="IPD23" s="36"/>
      <c r="IPE23" s="36"/>
      <c r="IPF23" s="36"/>
      <c r="IPG23" s="36"/>
      <c r="IPH23" s="36"/>
      <c r="IPI23" s="36"/>
      <c r="IPJ23" s="36"/>
      <c r="IPK23" s="36"/>
      <c r="IPL23" s="36"/>
      <c r="IPM23" s="36"/>
      <c r="IPN23" s="36"/>
      <c r="IPO23" s="36"/>
      <c r="IPP23" s="36"/>
      <c r="IPQ23" s="36"/>
      <c r="IPR23" s="36"/>
      <c r="IPS23" s="36"/>
      <c r="IPT23" s="36"/>
      <c r="IPU23" s="36"/>
      <c r="IPV23" s="36"/>
      <c r="IPW23" s="36"/>
      <c r="IPX23" s="36"/>
      <c r="IPY23" s="36"/>
      <c r="IPZ23" s="36"/>
      <c r="IQA23" s="36"/>
      <c r="IQB23" s="36"/>
      <c r="IQC23" s="36"/>
      <c r="IQD23" s="36"/>
      <c r="IQE23" s="36"/>
      <c r="IQF23" s="36"/>
      <c r="IQG23" s="36"/>
      <c r="IQH23" s="36"/>
      <c r="IQI23" s="36"/>
      <c r="IQJ23" s="36"/>
      <c r="IQK23" s="36"/>
      <c r="IQL23" s="36"/>
      <c r="IQM23" s="36"/>
      <c r="IQN23" s="36"/>
      <c r="IQO23" s="36"/>
      <c r="IQP23" s="36"/>
      <c r="IQQ23" s="36"/>
      <c r="IQR23" s="36"/>
      <c r="IQS23" s="36"/>
      <c r="IQT23" s="36"/>
      <c r="IQU23" s="36"/>
      <c r="IQV23" s="36"/>
      <c r="IQW23" s="36"/>
      <c r="IQX23" s="36"/>
      <c r="IQY23" s="36"/>
      <c r="IQZ23" s="36"/>
      <c r="IRA23" s="36"/>
      <c r="IRB23" s="36"/>
      <c r="IRC23" s="36"/>
      <c r="IRD23" s="36"/>
      <c r="IRE23" s="36"/>
      <c r="IRF23" s="36"/>
      <c r="IRG23" s="36"/>
      <c r="IRH23" s="36"/>
      <c r="IRI23" s="36"/>
      <c r="IRJ23" s="36"/>
      <c r="IRK23" s="36"/>
      <c r="IRL23" s="36"/>
      <c r="IRM23" s="36"/>
      <c r="IRN23" s="36"/>
      <c r="IRO23" s="36"/>
      <c r="IRP23" s="36"/>
      <c r="IRQ23" s="36"/>
      <c r="IRR23" s="36"/>
      <c r="IRS23" s="36"/>
      <c r="IRT23" s="36"/>
      <c r="IRU23" s="36"/>
      <c r="IRV23" s="36"/>
      <c r="IRW23" s="36"/>
      <c r="IRX23" s="36"/>
      <c r="IRY23" s="36"/>
      <c r="IRZ23" s="36"/>
      <c r="ISA23" s="36"/>
      <c r="ISB23" s="36"/>
      <c r="ISC23" s="36"/>
      <c r="ISD23" s="36"/>
      <c r="ISE23" s="36"/>
      <c r="ISF23" s="36"/>
      <c r="ISG23" s="36"/>
      <c r="ISH23" s="36"/>
      <c r="ISI23" s="36"/>
      <c r="ISJ23" s="36"/>
      <c r="ISK23" s="36"/>
      <c r="ISL23" s="36"/>
      <c r="ISM23" s="36"/>
      <c r="ISN23" s="36"/>
      <c r="ISO23" s="36"/>
      <c r="ISP23" s="36"/>
      <c r="ISQ23" s="36"/>
      <c r="ISR23" s="36"/>
      <c r="ISS23" s="36"/>
      <c r="IST23" s="36"/>
      <c r="ISU23" s="36"/>
      <c r="ISV23" s="36"/>
      <c r="ISW23" s="36"/>
      <c r="ISX23" s="36"/>
      <c r="ISY23" s="36"/>
      <c r="ISZ23" s="36"/>
      <c r="ITA23" s="36"/>
      <c r="ITB23" s="36"/>
      <c r="ITC23" s="36"/>
      <c r="ITD23" s="36"/>
      <c r="ITE23" s="36"/>
      <c r="ITF23" s="36"/>
      <c r="ITG23" s="36"/>
      <c r="ITH23" s="36"/>
      <c r="ITI23" s="36"/>
      <c r="ITJ23" s="36"/>
      <c r="ITK23" s="36"/>
      <c r="ITL23" s="36"/>
      <c r="ITM23" s="36"/>
      <c r="ITN23" s="36"/>
      <c r="ITO23" s="36"/>
      <c r="ITP23" s="36"/>
      <c r="ITQ23" s="36"/>
      <c r="ITR23" s="36"/>
      <c r="ITS23" s="36"/>
      <c r="ITT23" s="36"/>
      <c r="ITU23" s="36"/>
      <c r="ITV23" s="36"/>
      <c r="ITW23" s="36"/>
      <c r="ITX23" s="36"/>
      <c r="ITY23" s="36"/>
      <c r="ITZ23" s="36"/>
      <c r="IUA23" s="36"/>
      <c r="IUB23" s="36"/>
      <c r="IUC23" s="36"/>
      <c r="IUD23" s="36"/>
      <c r="IUE23" s="36"/>
      <c r="IUF23" s="36"/>
      <c r="IUG23" s="36"/>
      <c r="IUH23" s="36"/>
      <c r="IUI23" s="36"/>
      <c r="IUJ23" s="36"/>
      <c r="IUK23" s="36"/>
      <c r="IUL23" s="36"/>
      <c r="IUM23" s="36"/>
      <c r="IUN23" s="36"/>
      <c r="IUO23" s="36"/>
      <c r="IUP23" s="36"/>
      <c r="IUQ23" s="36"/>
      <c r="IUR23" s="36"/>
      <c r="IUS23" s="36"/>
      <c r="IUT23" s="36"/>
      <c r="IUU23" s="36"/>
      <c r="IUV23" s="36"/>
      <c r="IUW23" s="36"/>
      <c r="IUX23" s="36"/>
      <c r="IUY23" s="36"/>
      <c r="IUZ23" s="36"/>
      <c r="IVA23" s="36"/>
      <c r="IVB23" s="36"/>
      <c r="IVC23" s="36"/>
      <c r="IVD23" s="36"/>
      <c r="IVE23" s="36"/>
      <c r="IVF23" s="36"/>
      <c r="IVG23" s="36"/>
      <c r="IVH23" s="36"/>
      <c r="IVI23" s="36"/>
      <c r="IVJ23" s="36"/>
      <c r="IVK23" s="36"/>
      <c r="IVL23" s="36"/>
      <c r="IVM23" s="36"/>
      <c r="IVN23" s="36"/>
      <c r="IVO23" s="36"/>
      <c r="IVP23" s="36"/>
      <c r="IVQ23" s="36"/>
      <c r="IVR23" s="36"/>
      <c r="IVS23" s="36"/>
      <c r="IVT23" s="36"/>
      <c r="IVU23" s="36"/>
      <c r="IVV23" s="36"/>
      <c r="IVW23" s="36"/>
      <c r="IVX23" s="36"/>
      <c r="IVY23" s="36"/>
      <c r="IVZ23" s="36"/>
      <c r="IWA23" s="36"/>
      <c r="IWB23" s="36"/>
      <c r="IWC23" s="36"/>
      <c r="IWD23" s="36"/>
      <c r="IWE23" s="36"/>
      <c r="IWF23" s="36"/>
      <c r="IWG23" s="36"/>
      <c r="IWH23" s="36"/>
      <c r="IWI23" s="36"/>
      <c r="IWJ23" s="36"/>
      <c r="IWK23" s="36"/>
      <c r="IWL23" s="36"/>
      <c r="IWM23" s="36"/>
      <c r="IWN23" s="36"/>
      <c r="IWO23" s="36"/>
      <c r="IWP23" s="36"/>
      <c r="IWQ23" s="36"/>
      <c r="IWR23" s="36"/>
      <c r="IWS23" s="36"/>
      <c r="IWT23" s="36"/>
      <c r="IWU23" s="36"/>
      <c r="IWV23" s="36"/>
      <c r="IWW23" s="36"/>
      <c r="IWX23" s="36"/>
      <c r="IWY23" s="36"/>
      <c r="IWZ23" s="36"/>
      <c r="IXA23" s="36"/>
      <c r="IXB23" s="36"/>
      <c r="IXC23" s="36"/>
      <c r="IXD23" s="36"/>
      <c r="IXE23" s="36"/>
      <c r="IXF23" s="36"/>
      <c r="IXG23" s="36"/>
      <c r="IXH23" s="36"/>
      <c r="IXI23" s="36"/>
      <c r="IXJ23" s="36"/>
      <c r="IXK23" s="36"/>
      <c r="IXL23" s="36"/>
      <c r="IXM23" s="36"/>
      <c r="IXN23" s="36"/>
      <c r="IXO23" s="36"/>
      <c r="IXP23" s="36"/>
      <c r="IXQ23" s="36"/>
      <c r="IXR23" s="36"/>
      <c r="IXS23" s="36"/>
      <c r="IXT23" s="36"/>
      <c r="IXU23" s="36"/>
      <c r="IXV23" s="36"/>
      <c r="IXW23" s="36"/>
      <c r="IXX23" s="36"/>
      <c r="IXY23" s="36"/>
      <c r="IXZ23" s="36"/>
      <c r="IYA23" s="36"/>
      <c r="IYB23" s="36"/>
      <c r="IYC23" s="36"/>
      <c r="IYD23" s="36"/>
      <c r="IYE23" s="36"/>
      <c r="IYF23" s="36"/>
      <c r="IYG23" s="36"/>
      <c r="IYH23" s="36"/>
      <c r="IYI23" s="36"/>
      <c r="IYJ23" s="36"/>
      <c r="IYK23" s="36"/>
      <c r="IYL23" s="36"/>
      <c r="IYM23" s="36"/>
      <c r="IYN23" s="36"/>
      <c r="IYO23" s="36"/>
      <c r="IYP23" s="36"/>
      <c r="IYQ23" s="36"/>
      <c r="IYR23" s="36"/>
      <c r="IYS23" s="36"/>
      <c r="IYT23" s="36"/>
      <c r="IYU23" s="36"/>
      <c r="IYV23" s="36"/>
      <c r="IYW23" s="36"/>
      <c r="IYX23" s="36"/>
      <c r="IYY23" s="36"/>
      <c r="IYZ23" s="36"/>
      <c r="IZA23" s="36"/>
      <c r="IZB23" s="36"/>
      <c r="IZC23" s="36"/>
      <c r="IZD23" s="36"/>
      <c r="IZE23" s="36"/>
      <c r="IZF23" s="36"/>
      <c r="IZG23" s="36"/>
      <c r="IZH23" s="36"/>
      <c r="IZI23" s="36"/>
      <c r="IZJ23" s="36"/>
      <c r="IZK23" s="36"/>
      <c r="IZL23" s="36"/>
      <c r="IZM23" s="36"/>
      <c r="IZN23" s="36"/>
      <c r="IZO23" s="36"/>
      <c r="IZP23" s="36"/>
      <c r="IZQ23" s="36"/>
      <c r="IZR23" s="36"/>
      <c r="IZS23" s="36"/>
      <c r="IZT23" s="36"/>
      <c r="IZU23" s="36"/>
      <c r="IZV23" s="36"/>
      <c r="IZW23" s="36"/>
      <c r="IZX23" s="36"/>
      <c r="IZY23" s="36"/>
      <c r="IZZ23" s="36"/>
      <c r="JAA23" s="36"/>
      <c r="JAB23" s="36"/>
      <c r="JAC23" s="36"/>
      <c r="JAD23" s="36"/>
      <c r="JAE23" s="36"/>
      <c r="JAF23" s="36"/>
      <c r="JAG23" s="36"/>
      <c r="JAH23" s="36"/>
      <c r="JAI23" s="36"/>
      <c r="JAJ23" s="36"/>
      <c r="JAK23" s="36"/>
      <c r="JAL23" s="36"/>
      <c r="JAM23" s="36"/>
      <c r="JAN23" s="36"/>
      <c r="JAO23" s="36"/>
      <c r="JAP23" s="36"/>
      <c r="JAQ23" s="36"/>
      <c r="JAR23" s="36"/>
      <c r="JAS23" s="36"/>
      <c r="JAT23" s="36"/>
      <c r="JAU23" s="36"/>
      <c r="JAV23" s="36"/>
      <c r="JAW23" s="36"/>
      <c r="JAX23" s="36"/>
      <c r="JAY23" s="36"/>
      <c r="JAZ23" s="36"/>
      <c r="JBA23" s="36"/>
      <c r="JBB23" s="36"/>
      <c r="JBC23" s="36"/>
      <c r="JBD23" s="36"/>
      <c r="JBE23" s="36"/>
      <c r="JBF23" s="36"/>
      <c r="JBG23" s="36"/>
      <c r="JBH23" s="36"/>
      <c r="JBI23" s="36"/>
      <c r="JBJ23" s="36"/>
      <c r="JBK23" s="36"/>
      <c r="JBL23" s="36"/>
      <c r="JBM23" s="36"/>
      <c r="JBN23" s="36"/>
      <c r="JBO23" s="36"/>
      <c r="JBP23" s="36"/>
      <c r="JBQ23" s="36"/>
      <c r="JBR23" s="36"/>
      <c r="JBS23" s="36"/>
      <c r="JBT23" s="36"/>
      <c r="JBU23" s="36"/>
      <c r="JBV23" s="36"/>
      <c r="JBW23" s="36"/>
      <c r="JBX23" s="36"/>
      <c r="JBY23" s="36"/>
      <c r="JBZ23" s="36"/>
      <c r="JCA23" s="36"/>
      <c r="JCB23" s="36"/>
      <c r="JCC23" s="36"/>
      <c r="JCD23" s="36"/>
      <c r="JCE23" s="36"/>
      <c r="JCF23" s="36"/>
      <c r="JCG23" s="36"/>
      <c r="JCH23" s="36"/>
      <c r="JCI23" s="36"/>
      <c r="JCJ23" s="36"/>
      <c r="JCK23" s="36"/>
      <c r="JCL23" s="36"/>
      <c r="JCM23" s="36"/>
      <c r="JCN23" s="36"/>
      <c r="JCO23" s="36"/>
      <c r="JCP23" s="36"/>
      <c r="JCQ23" s="36"/>
      <c r="JCR23" s="36"/>
      <c r="JCS23" s="36"/>
      <c r="JCT23" s="36"/>
      <c r="JCU23" s="36"/>
      <c r="JCV23" s="36"/>
      <c r="JCW23" s="36"/>
      <c r="JCX23" s="36"/>
      <c r="JCY23" s="36"/>
      <c r="JCZ23" s="36"/>
      <c r="JDA23" s="36"/>
      <c r="JDB23" s="36"/>
      <c r="JDC23" s="36"/>
      <c r="JDD23" s="36"/>
      <c r="JDE23" s="36"/>
      <c r="JDF23" s="36"/>
      <c r="JDG23" s="36"/>
      <c r="JDH23" s="36"/>
      <c r="JDI23" s="36"/>
      <c r="JDJ23" s="36"/>
      <c r="JDK23" s="36"/>
      <c r="JDL23" s="36"/>
      <c r="JDM23" s="36"/>
      <c r="JDN23" s="36"/>
      <c r="JDO23" s="36"/>
      <c r="JDP23" s="36"/>
      <c r="JDQ23" s="36"/>
      <c r="JDR23" s="36"/>
      <c r="JDS23" s="36"/>
      <c r="JDT23" s="36"/>
      <c r="JDU23" s="36"/>
      <c r="JDV23" s="36"/>
      <c r="JDW23" s="36"/>
      <c r="JDX23" s="36"/>
      <c r="JDY23" s="36"/>
      <c r="JDZ23" s="36"/>
      <c r="JEA23" s="36"/>
      <c r="JEB23" s="36"/>
      <c r="JEC23" s="36"/>
      <c r="JED23" s="36"/>
      <c r="JEE23" s="36"/>
      <c r="JEF23" s="36"/>
      <c r="JEG23" s="36"/>
      <c r="JEH23" s="36"/>
      <c r="JEI23" s="36"/>
      <c r="JEJ23" s="36"/>
      <c r="JEK23" s="36"/>
      <c r="JEL23" s="36"/>
      <c r="JEM23" s="36"/>
      <c r="JEN23" s="36"/>
      <c r="JEO23" s="36"/>
      <c r="JEP23" s="36"/>
      <c r="JEQ23" s="36"/>
      <c r="JER23" s="36"/>
      <c r="JES23" s="36"/>
      <c r="JET23" s="36"/>
      <c r="JEU23" s="36"/>
      <c r="JEV23" s="36"/>
      <c r="JEW23" s="36"/>
      <c r="JEX23" s="36"/>
      <c r="JEY23" s="36"/>
      <c r="JEZ23" s="36"/>
      <c r="JFA23" s="36"/>
      <c r="JFB23" s="36"/>
      <c r="JFC23" s="36"/>
      <c r="JFD23" s="36"/>
      <c r="JFE23" s="36"/>
      <c r="JFF23" s="36"/>
      <c r="JFG23" s="36"/>
      <c r="JFH23" s="36"/>
      <c r="JFI23" s="36"/>
      <c r="JFJ23" s="36"/>
      <c r="JFK23" s="36"/>
      <c r="JFL23" s="36"/>
      <c r="JFM23" s="36"/>
      <c r="JFN23" s="36"/>
      <c r="JFO23" s="36"/>
      <c r="JFP23" s="36"/>
      <c r="JFQ23" s="36"/>
      <c r="JFR23" s="36"/>
      <c r="JFS23" s="36"/>
      <c r="JFT23" s="36"/>
      <c r="JFU23" s="36"/>
      <c r="JFV23" s="36"/>
      <c r="JFW23" s="36"/>
      <c r="JFX23" s="36"/>
      <c r="JFY23" s="36"/>
      <c r="JFZ23" s="36"/>
      <c r="JGA23" s="36"/>
      <c r="JGB23" s="36"/>
      <c r="JGC23" s="36"/>
      <c r="JGD23" s="36"/>
      <c r="JGE23" s="36"/>
      <c r="JGF23" s="36"/>
      <c r="JGG23" s="36"/>
      <c r="JGH23" s="36"/>
      <c r="JGI23" s="36"/>
      <c r="JGJ23" s="36"/>
      <c r="JGK23" s="36"/>
      <c r="JGL23" s="36"/>
      <c r="JGM23" s="36"/>
      <c r="JGN23" s="36"/>
      <c r="JGO23" s="36"/>
      <c r="JGP23" s="36"/>
      <c r="JGQ23" s="36"/>
      <c r="JGR23" s="36"/>
      <c r="JGS23" s="36"/>
      <c r="JGT23" s="36"/>
      <c r="JGU23" s="36"/>
      <c r="JGV23" s="36"/>
      <c r="JGW23" s="36"/>
      <c r="JGX23" s="36"/>
      <c r="JGY23" s="36"/>
      <c r="JGZ23" s="36"/>
      <c r="JHA23" s="36"/>
      <c r="JHB23" s="36"/>
      <c r="JHC23" s="36"/>
      <c r="JHD23" s="36"/>
      <c r="JHE23" s="36"/>
      <c r="JHF23" s="36"/>
      <c r="JHG23" s="36"/>
      <c r="JHH23" s="36"/>
      <c r="JHI23" s="36"/>
      <c r="JHJ23" s="36"/>
      <c r="JHK23" s="36"/>
      <c r="JHL23" s="36"/>
      <c r="JHM23" s="36"/>
      <c r="JHN23" s="36"/>
      <c r="JHO23" s="36"/>
      <c r="JHP23" s="36"/>
      <c r="JHQ23" s="36"/>
      <c r="JHR23" s="36"/>
      <c r="JHS23" s="36"/>
      <c r="JHT23" s="36"/>
      <c r="JHU23" s="36"/>
      <c r="JHV23" s="36"/>
      <c r="JHW23" s="36"/>
      <c r="JHX23" s="36"/>
      <c r="JHY23" s="36"/>
      <c r="JHZ23" s="36"/>
      <c r="JIA23" s="36"/>
      <c r="JIB23" s="36"/>
      <c r="JIC23" s="36"/>
      <c r="JID23" s="36"/>
      <c r="JIE23" s="36"/>
      <c r="JIF23" s="36"/>
      <c r="JIG23" s="36"/>
      <c r="JIH23" s="36"/>
      <c r="JII23" s="36"/>
      <c r="JIJ23" s="36"/>
      <c r="JIK23" s="36"/>
      <c r="JIL23" s="36"/>
      <c r="JIM23" s="36"/>
      <c r="JIN23" s="36"/>
      <c r="JIO23" s="36"/>
      <c r="JIP23" s="36"/>
      <c r="JIQ23" s="36"/>
      <c r="JIR23" s="36"/>
      <c r="JIS23" s="36"/>
      <c r="JIT23" s="36"/>
      <c r="JIU23" s="36"/>
      <c r="JIV23" s="36"/>
      <c r="JIW23" s="36"/>
      <c r="JIX23" s="36"/>
      <c r="JIY23" s="36"/>
      <c r="JIZ23" s="36"/>
      <c r="JJA23" s="36"/>
      <c r="JJB23" s="36"/>
      <c r="JJC23" s="36"/>
      <c r="JJD23" s="36"/>
      <c r="JJE23" s="36"/>
      <c r="JJF23" s="36"/>
      <c r="JJG23" s="36"/>
      <c r="JJH23" s="36"/>
      <c r="JJI23" s="36"/>
      <c r="JJJ23" s="36"/>
      <c r="JJK23" s="36"/>
      <c r="JJL23" s="36"/>
      <c r="JJM23" s="36"/>
      <c r="JJN23" s="36"/>
      <c r="JJO23" s="36"/>
      <c r="JJP23" s="36"/>
      <c r="JJQ23" s="36"/>
      <c r="JJR23" s="36"/>
      <c r="JJS23" s="36"/>
      <c r="JJT23" s="36"/>
      <c r="JJU23" s="36"/>
      <c r="JJV23" s="36"/>
      <c r="JJW23" s="36"/>
      <c r="JJX23" s="36"/>
      <c r="JJY23" s="36"/>
      <c r="JJZ23" s="36"/>
      <c r="JKA23" s="36"/>
      <c r="JKB23" s="36"/>
      <c r="JKC23" s="36"/>
      <c r="JKD23" s="36"/>
      <c r="JKE23" s="36"/>
      <c r="JKF23" s="36"/>
      <c r="JKG23" s="36"/>
      <c r="JKH23" s="36"/>
      <c r="JKI23" s="36"/>
      <c r="JKJ23" s="36"/>
      <c r="JKK23" s="36"/>
      <c r="JKL23" s="36"/>
      <c r="JKM23" s="36"/>
      <c r="JKN23" s="36"/>
      <c r="JKO23" s="36"/>
      <c r="JKP23" s="36"/>
      <c r="JKQ23" s="36"/>
      <c r="JKR23" s="36"/>
      <c r="JKS23" s="36"/>
      <c r="JKT23" s="36"/>
      <c r="JKU23" s="36"/>
      <c r="JKV23" s="36"/>
      <c r="JKW23" s="36"/>
      <c r="JKX23" s="36"/>
      <c r="JKY23" s="36"/>
      <c r="JKZ23" s="36"/>
      <c r="JLA23" s="36"/>
      <c r="JLB23" s="36"/>
      <c r="JLC23" s="36"/>
      <c r="JLD23" s="36"/>
      <c r="JLE23" s="36"/>
      <c r="JLF23" s="36"/>
      <c r="JLG23" s="36"/>
      <c r="JLH23" s="36"/>
      <c r="JLI23" s="36"/>
      <c r="JLJ23" s="36"/>
      <c r="JLK23" s="36"/>
      <c r="JLL23" s="36"/>
      <c r="JLM23" s="36"/>
      <c r="JLN23" s="36"/>
      <c r="JLO23" s="36"/>
      <c r="JLP23" s="36"/>
      <c r="JLQ23" s="36"/>
      <c r="JLR23" s="36"/>
      <c r="JLS23" s="36"/>
      <c r="JLT23" s="36"/>
      <c r="JLU23" s="36"/>
      <c r="JLV23" s="36"/>
      <c r="JLW23" s="36"/>
      <c r="JLX23" s="36"/>
      <c r="JLY23" s="36"/>
      <c r="JLZ23" s="36"/>
      <c r="JMA23" s="36"/>
      <c r="JMB23" s="36"/>
      <c r="JMC23" s="36"/>
      <c r="JMD23" s="36"/>
      <c r="JME23" s="36"/>
      <c r="JMF23" s="36"/>
      <c r="JMG23" s="36"/>
      <c r="JMH23" s="36"/>
      <c r="JMI23" s="36"/>
      <c r="JMJ23" s="36"/>
      <c r="JMK23" s="36"/>
      <c r="JML23" s="36"/>
      <c r="JMM23" s="36"/>
      <c r="JMN23" s="36"/>
      <c r="JMO23" s="36"/>
      <c r="JMP23" s="36"/>
      <c r="JMQ23" s="36"/>
      <c r="JMR23" s="36"/>
      <c r="JMS23" s="36"/>
      <c r="JMT23" s="36"/>
      <c r="JMU23" s="36"/>
      <c r="JMV23" s="36"/>
      <c r="JMW23" s="36"/>
      <c r="JMX23" s="36"/>
      <c r="JMY23" s="36"/>
      <c r="JMZ23" s="36"/>
      <c r="JNA23" s="36"/>
      <c r="JNB23" s="36"/>
      <c r="JNC23" s="36"/>
      <c r="JND23" s="36"/>
      <c r="JNE23" s="36"/>
      <c r="JNF23" s="36"/>
      <c r="JNG23" s="36"/>
      <c r="JNH23" s="36"/>
      <c r="JNI23" s="36"/>
      <c r="JNJ23" s="36"/>
      <c r="JNK23" s="36"/>
      <c r="JNL23" s="36"/>
      <c r="JNM23" s="36"/>
      <c r="JNN23" s="36"/>
      <c r="JNO23" s="36"/>
      <c r="JNP23" s="36"/>
      <c r="JNQ23" s="36"/>
      <c r="JNR23" s="36"/>
      <c r="JNS23" s="36"/>
      <c r="JNT23" s="36"/>
      <c r="JNU23" s="36"/>
      <c r="JNV23" s="36"/>
      <c r="JNW23" s="36"/>
      <c r="JNX23" s="36"/>
      <c r="JNY23" s="36"/>
      <c r="JNZ23" s="36"/>
      <c r="JOA23" s="36"/>
      <c r="JOB23" s="36"/>
      <c r="JOC23" s="36"/>
      <c r="JOD23" s="36"/>
      <c r="JOE23" s="36"/>
      <c r="JOF23" s="36"/>
      <c r="JOG23" s="36"/>
      <c r="JOH23" s="36"/>
      <c r="JOI23" s="36"/>
      <c r="JOJ23" s="36"/>
      <c r="JOK23" s="36"/>
      <c r="JOL23" s="36"/>
      <c r="JOM23" s="36"/>
      <c r="JON23" s="36"/>
      <c r="JOO23" s="36"/>
      <c r="JOP23" s="36"/>
      <c r="JOQ23" s="36"/>
      <c r="JOR23" s="36"/>
      <c r="JOS23" s="36"/>
      <c r="JOT23" s="36"/>
      <c r="JOU23" s="36"/>
      <c r="JOV23" s="36"/>
      <c r="JOW23" s="36"/>
      <c r="JOX23" s="36"/>
      <c r="JOY23" s="36"/>
      <c r="JOZ23" s="36"/>
      <c r="JPA23" s="36"/>
      <c r="JPB23" s="36"/>
      <c r="JPC23" s="36"/>
      <c r="JPD23" s="36"/>
      <c r="JPE23" s="36"/>
      <c r="JPF23" s="36"/>
      <c r="JPG23" s="36"/>
      <c r="JPH23" s="36"/>
      <c r="JPI23" s="36"/>
      <c r="JPJ23" s="36"/>
      <c r="JPK23" s="36"/>
      <c r="JPL23" s="36"/>
      <c r="JPM23" s="36"/>
      <c r="JPN23" s="36"/>
      <c r="JPO23" s="36"/>
      <c r="JPP23" s="36"/>
      <c r="JPQ23" s="36"/>
      <c r="JPR23" s="36"/>
      <c r="JPS23" s="36"/>
      <c r="JPT23" s="36"/>
      <c r="JPU23" s="36"/>
      <c r="JPV23" s="36"/>
      <c r="JPW23" s="36"/>
      <c r="JPX23" s="36"/>
      <c r="JPY23" s="36"/>
      <c r="JPZ23" s="36"/>
      <c r="JQA23" s="36"/>
      <c r="JQB23" s="36"/>
      <c r="JQC23" s="36"/>
      <c r="JQD23" s="36"/>
      <c r="JQE23" s="36"/>
      <c r="JQF23" s="36"/>
      <c r="JQG23" s="36"/>
      <c r="JQH23" s="36"/>
      <c r="JQI23" s="36"/>
      <c r="JQJ23" s="36"/>
      <c r="JQK23" s="36"/>
      <c r="JQL23" s="36"/>
      <c r="JQM23" s="36"/>
      <c r="JQN23" s="36"/>
      <c r="JQO23" s="36"/>
      <c r="JQP23" s="36"/>
      <c r="JQQ23" s="36"/>
      <c r="JQR23" s="36"/>
      <c r="JQS23" s="36"/>
      <c r="JQT23" s="36"/>
      <c r="JQU23" s="36"/>
      <c r="JQV23" s="36"/>
      <c r="JQW23" s="36"/>
      <c r="JQX23" s="36"/>
      <c r="JQY23" s="36"/>
      <c r="JQZ23" s="36"/>
      <c r="JRA23" s="36"/>
      <c r="JRB23" s="36"/>
      <c r="JRC23" s="36"/>
      <c r="JRD23" s="36"/>
      <c r="JRE23" s="36"/>
      <c r="JRF23" s="36"/>
      <c r="JRG23" s="36"/>
      <c r="JRH23" s="36"/>
      <c r="JRI23" s="36"/>
      <c r="JRJ23" s="36"/>
      <c r="JRK23" s="36"/>
      <c r="JRL23" s="36"/>
      <c r="JRM23" s="36"/>
      <c r="JRN23" s="36"/>
      <c r="JRO23" s="36"/>
      <c r="JRP23" s="36"/>
      <c r="JRQ23" s="36"/>
      <c r="JRR23" s="36"/>
      <c r="JRS23" s="36"/>
      <c r="JRT23" s="36"/>
      <c r="JRU23" s="36"/>
      <c r="JRV23" s="36"/>
      <c r="JRW23" s="36"/>
      <c r="JRX23" s="36"/>
      <c r="JRY23" s="36"/>
      <c r="JRZ23" s="36"/>
      <c r="JSA23" s="36"/>
      <c r="JSB23" s="36"/>
      <c r="JSC23" s="36"/>
      <c r="JSD23" s="36"/>
      <c r="JSE23" s="36"/>
      <c r="JSF23" s="36"/>
      <c r="JSG23" s="36"/>
      <c r="JSH23" s="36"/>
      <c r="JSI23" s="36"/>
      <c r="JSJ23" s="36"/>
      <c r="JSK23" s="36"/>
      <c r="JSL23" s="36"/>
      <c r="JSM23" s="36"/>
      <c r="JSN23" s="36"/>
      <c r="JSO23" s="36"/>
      <c r="JSP23" s="36"/>
      <c r="JSQ23" s="36"/>
      <c r="JSR23" s="36"/>
      <c r="JSS23" s="36"/>
      <c r="JST23" s="36"/>
      <c r="JSU23" s="36"/>
      <c r="JSV23" s="36"/>
      <c r="JSW23" s="36"/>
      <c r="JSX23" s="36"/>
      <c r="JSY23" s="36"/>
      <c r="JSZ23" s="36"/>
      <c r="JTA23" s="36"/>
      <c r="JTB23" s="36"/>
      <c r="JTC23" s="36"/>
      <c r="JTD23" s="36"/>
      <c r="JTE23" s="36"/>
      <c r="JTF23" s="36"/>
      <c r="JTG23" s="36"/>
      <c r="JTH23" s="36"/>
      <c r="JTI23" s="36"/>
      <c r="JTJ23" s="36"/>
      <c r="JTK23" s="36"/>
      <c r="JTL23" s="36"/>
      <c r="JTM23" s="36"/>
      <c r="JTN23" s="36"/>
      <c r="JTO23" s="36"/>
      <c r="JTP23" s="36"/>
      <c r="JTQ23" s="36"/>
      <c r="JTR23" s="36"/>
      <c r="JTS23" s="36"/>
      <c r="JTT23" s="36"/>
      <c r="JTU23" s="36"/>
      <c r="JTV23" s="36"/>
      <c r="JTW23" s="36"/>
      <c r="JTX23" s="36"/>
      <c r="JTY23" s="36"/>
      <c r="JTZ23" s="36"/>
      <c r="JUA23" s="36"/>
      <c r="JUB23" s="36"/>
      <c r="JUC23" s="36"/>
      <c r="JUD23" s="36"/>
      <c r="JUE23" s="36"/>
      <c r="JUF23" s="36"/>
      <c r="JUG23" s="36"/>
      <c r="JUH23" s="36"/>
      <c r="JUI23" s="36"/>
      <c r="JUJ23" s="36"/>
      <c r="JUK23" s="36"/>
      <c r="JUL23" s="36"/>
      <c r="JUM23" s="36"/>
      <c r="JUN23" s="36"/>
      <c r="JUO23" s="36"/>
      <c r="JUP23" s="36"/>
      <c r="JUQ23" s="36"/>
      <c r="JUR23" s="36"/>
      <c r="JUS23" s="36"/>
      <c r="JUT23" s="36"/>
      <c r="JUU23" s="36"/>
      <c r="JUV23" s="36"/>
      <c r="JUW23" s="36"/>
      <c r="JUX23" s="36"/>
      <c r="JUY23" s="36"/>
      <c r="JUZ23" s="36"/>
      <c r="JVA23" s="36"/>
      <c r="JVB23" s="36"/>
      <c r="JVC23" s="36"/>
      <c r="JVD23" s="36"/>
      <c r="JVE23" s="36"/>
      <c r="JVF23" s="36"/>
      <c r="JVG23" s="36"/>
      <c r="JVH23" s="36"/>
      <c r="JVI23" s="36"/>
      <c r="JVJ23" s="36"/>
      <c r="JVK23" s="36"/>
      <c r="JVL23" s="36"/>
      <c r="JVM23" s="36"/>
      <c r="JVN23" s="36"/>
      <c r="JVO23" s="36"/>
      <c r="JVP23" s="36"/>
      <c r="JVQ23" s="36"/>
      <c r="JVR23" s="36"/>
      <c r="JVS23" s="36"/>
      <c r="JVT23" s="36"/>
      <c r="JVU23" s="36"/>
      <c r="JVV23" s="36"/>
      <c r="JVW23" s="36"/>
      <c r="JVX23" s="36"/>
      <c r="JVY23" s="36"/>
      <c r="JVZ23" s="36"/>
      <c r="JWA23" s="36"/>
      <c r="JWB23" s="36"/>
      <c r="JWC23" s="36"/>
      <c r="JWD23" s="36"/>
      <c r="JWE23" s="36"/>
      <c r="JWF23" s="36"/>
      <c r="JWG23" s="36"/>
      <c r="JWH23" s="36"/>
      <c r="JWI23" s="36"/>
      <c r="JWJ23" s="36"/>
      <c r="JWK23" s="36"/>
      <c r="JWL23" s="36"/>
      <c r="JWM23" s="36"/>
      <c r="JWN23" s="36"/>
      <c r="JWO23" s="36"/>
      <c r="JWP23" s="36"/>
      <c r="JWQ23" s="36"/>
      <c r="JWR23" s="36"/>
      <c r="JWS23" s="36"/>
      <c r="JWT23" s="36"/>
      <c r="JWU23" s="36"/>
      <c r="JWV23" s="36"/>
      <c r="JWW23" s="36"/>
      <c r="JWX23" s="36"/>
      <c r="JWY23" s="36"/>
      <c r="JWZ23" s="36"/>
      <c r="JXA23" s="36"/>
      <c r="JXB23" s="36"/>
      <c r="JXC23" s="36"/>
      <c r="JXD23" s="36"/>
      <c r="JXE23" s="36"/>
      <c r="JXF23" s="36"/>
      <c r="JXG23" s="36"/>
      <c r="JXH23" s="36"/>
      <c r="JXI23" s="36"/>
      <c r="JXJ23" s="36"/>
      <c r="JXK23" s="36"/>
      <c r="JXL23" s="36"/>
      <c r="JXM23" s="36"/>
      <c r="JXN23" s="36"/>
      <c r="JXO23" s="36"/>
      <c r="JXP23" s="36"/>
      <c r="JXQ23" s="36"/>
      <c r="JXR23" s="36"/>
      <c r="JXS23" s="36"/>
      <c r="JXT23" s="36"/>
      <c r="JXU23" s="36"/>
      <c r="JXV23" s="36"/>
      <c r="JXW23" s="36"/>
      <c r="JXX23" s="36"/>
      <c r="JXY23" s="36"/>
      <c r="JXZ23" s="36"/>
      <c r="JYA23" s="36"/>
      <c r="JYB23" s="36"/>
      <c r="JYC23" s="36"/>
      <c r="JYD23" s="36"/>
      <c r="JYE23" s="36"/>
      <c r="JYF23" s="36"/>
      <c r="JYG23" s="36"/>
      <c r="JYH23" s="36"/>
      <c r="JYI23" s="36"/>
      <c r="JYJ23" s="36"/>
      <c r="JYK23" s="36"/>
      <c r="JYL23" s="36"/>
      <c r="JYM23" s="36"/>
      <c r="JYN23" s="36"/>
      <c r="JYO23" s="36"/>
      <c r="JYP23" s="36"/>
      <c r="JYQ23" s="36"/>
      <c r="JYR23" s="36"/>
      <c r="JYS23" s="36"/>
      <c r="JYT23" s="36"/>
      <c r="JYU23" s="36"/>
      <c r="JYV23" s="36"/>
      <c r="JYW23" s="36"/>
      <c r="JYX23" s="36"/>
      <c r="JYY23" s="36"/>
      <c r="JYZ23" s="36"/>
      <c r="JZA23" s="36"/>
      <c r="JZB23" s="36"/>
      <c r="JZC23" s="36"/>
      <c r="JZD23" s="36"/>
      <c r="JZE23" s="36"/>
      <c r="JZF23" s="36"/>
      <c r="JZG23" s="36"/>
      <c r="JZH23" s="36"/>
      <c r="JZI23" s="36"/>
      <c r="JZJ23" s="36"/>
      <c r="JZK23" s="36"/>
      <c r="JZL23" s="36"/>
      <c r="JZM23" s="36"/>
      <c r="JZN23" s="36"/>
      <c r="JZO23" s="36"/>
      <c r="JZP23" s="36"/>
      <c r="JZQ23" s="36"/>
      <c r="JZR23" s="36"/>
      <c r="JZS23" s="36"/>
      <c r="JZT23" s="36"/>
      <c r="JZU23" s="36"/>
      <c r="JZV23" s="36"/>
      <c r="JZW23" s="36"/>
      <c r="JZX23" s="36"/>
      <c r="JZY23" s="36"/>
      <c r="JZZ23" s="36"/>
      <c r="KAA23" s="36"/>
      <c r="KAB23" s="36"/>
      <c r="KAC23" s="36"/>
      <c r="KAD23" s="36"/>
      <c r="KAE23" s="36"/>
      <c r="KAF23" s="36"/>
      <c r="KAG23" s="36"/>
      <c r="KAH23" s="36"/>
      <c r="KAI23" s="36"/>
      <c r="KAJ23" s="36"/>
      <c r="KAK23" s="36"/>
      <c r="KAL23" s="36"/>
      <c r="KAM23" s="36"/>
      <c r="KAN23" s="36"/>
      <c r="KAO23" s="36"/>
      <c r="KAP23" s="36"/>
      <c r="KAQ23" s="36"/>
      <c r="KAR23" s="36"/>
      <c r="KAS23" s="36"/>
      <c r="KAT23" s="36"/>
      <c r="KAU23" s="36"/>
      <c r="KAV23" s="36"/>
      <c r="KAW23" s="36"/>
      <c r="KAX23" s="36"/>
      <c r="KAY23" s="36"/>
      <c r="KAZ23" s="36"/>
      <c r="KBA23" s="36"/>
      <c r="KBB23" s="36"/>
      <c r="KBC23" s="36"/>
      <c r="KBD23" s="36"/>
      <c r="KBE23" s="36"/>
      <c r="KBF23" s="36"/>
      <c r="KBG23" s="36"/>
      <c r="KBH23" s="36"/>
      <c r="KBI23" s="36"/>
      <c r="KBJ23" s="36"/>
      <c r="KBK23" s="36"/>
      <c r="KBL23" s="36"/>
      <c r="KBM23" s="36"/>
      <c r="KBN23" s="36"/>
      <c r="KBO23" s="36"/>
      <c r="KBP23" s="36"/>
      <c r="KBQ23" s="36"/>
      <c r="KBR23" s="36"/>
      <c r="KBS23" s="36"/>
      <c r="KBT23" s="36"/>
      <c r="KBU23" s="36"/>
      <c r="KBV23" s="36"/>
      <c r="KBW23" s="36"/>
      <c r="KBX23" s="36"/>
      <c r="KBY23" s="36"/>
      <c r="KBZ23" s="36"/>
      <c r="KCA23" s="36"/>
      <c r="KCB23" s="36"/>
      <c r="KCC23" s="36"/>
      <c r="KCD23" s="36"/>
      <c r="KCE23" s="36"/>
      <c r="KCF23" s="36"/>
      <c r="KCG23" s="36"/>
      <c r="KCH23" s="36"/>
      <c r="KCI23" s="36"/>
      <c r="KCJ23" s="36"/>
      <c r="KCK23" s="36"/>
      <c r="KCL23" s="36"/>
      <c r="KCM23" s="36"/>
      <c r="KCN23" s="36"/>
      <c r="KCO23" s="36"/>
      <c r="KCP23" s="36"/>
      <c r="KCQ23" s="36"/>
      <c r="KCR23" s="36"/>
      <c r="KCS23" s="36"/>
      <c r="KCT23" s="36"/>
      <c r="KCU23" s="36"/>
      <c r="KCV23" s="36"/>
      <c r="KCW23" s="36"/>
      <c r="KCX23" s="36"/>
      <c r="KCY23" s="36"/>
      <c r="KCZ23" s="36"/>
      <c r="KDA23" s="36"/>
      <c r="KDB23" s="36"/>
      <c r="KDC23" s="36"/>
      <c r="KDD23" s="36"/>
      <c r="KDE23" s="36"/>
      <c r="KDF23" s="36"/>
      <c r="KDG23" s="36"/>
      <c r="KDH23" s="36"/>
      <c r="KDI23" s="36"/>
      <c r="KDJ23" s="36"/>
      <c r="KDK23" s="36"/>
      <c r="KDL23" s="36"/>
      <c r="KDM23" s="36"/>
      <c r="KDN23" s="36"/>
      <c r="KDO23" s="36"/>
      <c r="KDP23" s="36"/>
      <c r="KDQ23" s="36"/>
      <c r="KDR23" s="36"/>
      <c r="KDS23" s="36"/>
      <c r="KDT23" s="36"/>
      <c r="KDU23" s="36"/>
      <c r="KDV23" s="36"/>
      <c r="KDW23" s="36"/>
      <c r="KDX23" s="36"/>
      <c r="KDY23" s="36"/>
      <c r="KDZ23" s="36"/>
      <c r="KEA23" s="36"/>
      <c r="KEB23" s="36"/>
      <c r="KEC23" s="36"/>
      <c r="KED23" s="36"/>
      <c r="KEE23" s="36"/>
      <c r="KEF23" s="36"/>
      <c r="KEG23" s="36"/>
      <c r="KEH23" s="36"/>
      <c r="KEI23" s="36"/>
      <c r="KEJ23" s="36"/>
      <c r="KEK23" s="36"/>
      <c r="KEL23" s="36"/>
      <c r="KEM23" s="36"/>
      <c r="KEN23" s="36"/>
      <c r="KEO23" s="36"/>
      <c r="KEP23" s="36"/>
      <c r="KEQ23" s="36"/>
      <c r="KER23" s="36"/>
      <c r="KES23" s="36"/>
      <c r="KET23" s="36"/>
      <c r="KEU23" s="36"/>
      <c r="KEV23" s="36"/>
      <c r="KEW23" s="36"/>
      <c r="KEX23" s="36"/>
      <c r="KEY23" s="36"/>
      <c r="KEZ23" s="36"/>
      <c r="KFA23" s="36"/>
      <c r="KFB23" s="36"/>
      <c r="KFC23" s="36"/>
      <c r="KFD23" s="36"/>
      <c r="KFE23" s="36"/>
      <c r="KFF23" s="36"/>
      <c r="KFG23" s="36"/>
      <c r="KFH23" s="36"/>
      <c r="KFI23" s="36"/>
      <c r="KFJ23" s="36"/>
      <c r="KFK23" s="36"/>
      <c r="KFL23" s="36"/>
      <c r="KFM23" s="36"/>
      <c r="KFN23" s="36"/>
      <c r="KFO23" s="36"/>
      <c r="KFP23" s="36"/>
      <c r="KFQ23" s="36"/>
      <c r="KFR23" s="36"/>
      <c r="KFS23" s="36"/>
      <c r="KFT23" s="36"/>
      <c r="KFU23" s="36"/>
      <c r="KFV23" s="36"/>
      <c r="KFW23" s="36"/>
      <c r="KFX23" s="36"/>
      <c r="KFY23" s="36"/>
      <c r="KFZ23" s="36"/>
      <c r="KGA23" s="36"/>
      <c r="KGB23" s="36"/>
      <c r="KGC23" s="36"/>
      <c r="KGD23" s="36"/>
      <c r="KGE23" s="36"/>
      <c r="KGF23" s="36"/>
      <c r="KGG23" s="36"/>
      <c r="KGH23" s="36"/>
      <c r="KGI23" s="36"/>
      <c r="KGJ23" s="36"/>
      <c r="KGK23" s="36"/>
      <c r="KGL23" s="36"/>
      <c r="KGM23" s="36"/>
      <c r="KGN23" s="36"/>
      <c r="KGO23" s="36"/>
      <c r="KGP23" s="36"/>
      <c r="KGQ23" s="36"/>
      <c r="KGR23" s="36"/>
      <c r="KGS23" s="36"/>
      <c r="KGT23" s="36"/>
      <c r="KGU23" s="36"/>
      <c r="KGV23" s="36"/>
      <c r="KGW23" s="36"/>
      <c r="KGX23" s="36"/>
      <c r="KGY23" s="36"/>
      <c r="KGZ23" s="36"/>
      <c r="KHA23" s="36"/>
      <c r="KHB23" s="36"/>
      <c r="KHC23" s="36"/>
      <c r="KHD23" s="36"/>
      <c r="KHE23" s="36"/>
      <c r="KHF23" s="36"/>
      <c r="KHG23" s="36"/>
      <c r="KHH23" s="36"/>
      <c r="KHI23" s="36"/>
      <c r="KHJ23" s="36"/>
      <c r="KHK23" s="36"/>
      <c r="KHL23" s="36"/>
      <c r="KHM23" s="36"/>
      <c r="KHN23" s="36"/>
      <c r="KHO23" s="36"/>
      <c r="KHP23" s="36"/>
      <c r="KHQ23" s="36"/>
      <c r="KHR23" s="36"/>
      <c r="KHS23" s="36"/>
      <c r="KHT23" s="36"/>
      <c r="KHU23" s="36"/>
      <c r="KHV23" s="36"/>
      <c r="KHW23" s="36"/>
      <c r="KHX23" s="36"/>
      <c r="KHY23" s="36"/>
      <c r="KHZ23" s="36"/>
      <c r="KIA23" s="36"/>
      <c r="KIB23" s="36"/>
      <c r="KIC23" s="36"/>
      <c r="KID23" s="36"/>
      <c r="KIE23" s="36"/>
      <c r="KIF23" s="36"/>
      <c r="KIG23" s="36"/>
      <c r="KIH23" s="36"/>
      <c r="KII23" s="36"/>
      <c r="KIJ23" s="36"/>
      <c r="KIK23" s="36"/>
      <c r="KIL23" s="36"/>
      <c r="KIM23" s="36"/>
      <c r="KIN23" s="36"/>
      <c r="KIO23" s="36"/>
      <c r="KIP23" s="36"/>
      <c r="KIQ23" s="36"/>
      <c r="KIR23" s="36"/>
      <c r="KIS23" s="36"/>
      <c r="KIT23" s="36"/>
      <c r="KIU23" s="36"/>
      <c r="KIV23" s="36"/>
      <c r="KIW23" s="36"/>
      <c r="KIX23" s="36"/>
      <c r="KIY23" s="36"/>
      <c r="KIZ23" s="36"/>
      <c r="KJA23" s="36"/>
      <c r="KJB23" s="36"/>
      <c r="KJC23" s="36"/>
      <c r="KJD23" s="36"/>
      <c r="KJE23" s="36"/>
      <c r="KJF23" s="36"/>
      <c r="KJG23" s="36"/>
      <c r="KJH23" s="36"/>
      <c r="KJI23" s="36"/>
      <c r="KJJ23" s="36"/>
      <c r="KJK23" s="36"/>
      <c r="KJL23" s="36"/>
      <c r="KJM23" s="36"/>
      <c r="KJN23" s="36"/>
      <c r="KJO23" s="36"/>
      <c r="KJP23" s="36"/>
      <c r="KJQ23" s="36"/>
      <c r="KJR23" s="36"/>
      <c r="KJS23" s="36"/>
      <c r="KJT23" s="36"/>
      <c r="KJU23" s="36"/>
      <c r="KJV23" s="36"/>
      <c r="KJW23" s="36"/>
      <c r="KJX23" s="36"/>
      <c r="KJY23" s="36"/>
      <c r="KJZ23" s="36"/>
      <c r="KKA23" s="36"/>
      <c r="KKB23" s="36"/>
      <c r="KKC23" s="36"/>
      <c r="KKD23" s="36"/>
      <c r="KKE23" s="36"/>
      <c r="KKF23" s="36"/>
      <c r="KKG23" s="36"/>
      <c r="KKH23" s="36"/>
      <c r="KKI23" s="36"/>
      <c r="KKJ23" s="36"/>
      <c r="KKK23" s="36"/>
      <c r="KKL23" s="36"/>
      <c r="KKM23" s="36"/>
      <c r="KKN23" s="36"/>
      <c r="KKO23" s="36"/>
      <c r="KKP23" s="36"/>
      <c r="KKQ23" s="36"/>
      <c r="KKR23" s="36"/>
      <c r="KKS23" s="36"/>
      <c r="KKT23" s="36"/>
      <c r="KKU23" s="36"/>
      <c r="KKV23" s="36"/>
      <c r="KKW23" s="36"/>
      <c r="KKX23" s="36"/>
      <c r="KKY23" s="36"/>
      <c r="KKZ23" s="36"/>
      <c r="KLA23" s="36"/>
      <c r="KLB23" s="36"/>
      <c r="KLC23" s="36"/>
      <c r="KLD23" s="36"/>
      <c r="KLE23" s="36"/>
      <c r="KLF23" s="36"/>
      <c r="KLG23" s="36"/>
      <c r="KLH23" s="36"/>
      <c r="KLI23" s="36"/>
      <c r="KLJ23" s="36"/>
      <c r="KLK23" s="36"/>
      <c r="KLL23" s="36"/>
      <c r="KLM23" s="36"/>
      <c r="KLN23" s="36"/>
      <c r="KLO23" s="36"/>
      <c r="KLP23" s="36"/>
      <c r="KLQ23" s="36"/>
      <c r="KLR23" s="36"/>
      <c r="KLS23" s="36"/>
      <c r="KLT23" s="36"/>
      <c r="KLU23" s="36"/>
      <c r="KLV23" s="36"/>
      <c r="KLW23" s="36"/>
      <c r="KLX23" s="36"/>
      <c r="KLY23" s="36"/>
      <c r="KLZ23" s="36"/>
      <c r="KMA23" s="36"/>
      <c r="KMB23" s="36"/>
      <c r="KMC23" s="36"/>
      <c r="KMD23" s="36"/>
      <c r="KME23" s="36"/>
      <c r="KMF23" s="36"/>
      <c r="KMG23" s="36"/>
      <c r="KMH23" s="36"/>
      <c r="KMI23" s="36"/>
      <c r="KMJ23" s="36"/>
      <c r="KMK23" s="36"/>
      <c r="KML23" s="36"/>
      <c r="KMM23" s="36"/>
      <c r="KMN23" s="36"/>
      <c r="KMO23" s="36"/>
      <c r="KMP23" s="36"/>
      <c r="KMQ23" s="36"/>
      <c r="KMR23" s="36"/>
      <c r="KMS23" s="36"/>
      <c r="KMT23" s="36"/>
      <c r="KMU23" s="36"/>
      <c r="KMV23" s="36"/>
      <c r="KMW23" s="36"/>
      <c r="KMX23" s="36"/>
      <c r="KMY23" s="36"/>
      <c r="KMZ23" s="36"/>
      <c r="KNA23" s="36"/>
      <c r="KNB23" s="36"/>
      <c r="KNC23" s="36"/>
      <c r="KND23" s="36"/>
      <c r="KNE23" s="36"/>
      <c r="KNF23" s="36"/>
      <c r="KNG23" s="36"/>
      <c r="KNH23" s="36"/>
      <c r="KNI23" s="36"/>
      <c r="KNJ23" s="36"/>
      <c r="KNK23" s="36"/>
      <c r="KNL23" s="36"/>
      <c r="KNM23" s="36"/>
      <c r="KNN23" s="36"/>
      <c r="KNO23" s="36"/>
      <c r="KNP23" s="36"/>
      <c r="KNQ23" s="36"/>
      <c r="KNR23" s="36"/>
      <c r="KNS23" s="36"/>
      <c r="KNT23" s="36"/>
      <c r="KNU23" s="36"/>
      <c r="KNV23" s="36"/>
      <c r="KNW23" s="36"/>
      <c r="KNX23" s="36"/>
      <c r="KNY23" s="36"/>
      <c r="KNZ23" s="36"/>
      <c r="KOA23" s="36"/>
      <c r="KOB23" s="36"/>
      <c r="KOC23" s="36"/>
      <c r="KOD23" s="36"/>
      <c r="KOE23" s="36"/>
      <c r="KOF23" s="36"/>
      <c r="KOG23" s="36"/>
      <c r="KOH23" s="36"/>
      <c r="KOI23" s="36"/>
      <c r="KOJ23" s="36"/>
      <c r="KOK23" s="36"/>
      <c r="KOL23" s="36"/>
      <c r="KOM23" s="36"/>
      <c r="KON23" s="36"/>
      <c r="KOO23" s="36"/>
      <c r="KOP23" s="36"/>
      <c r="KOQ23" s="36"/>
      <c r="KOR23" s="36"/>
      <c r="KOS23" s="36"/>
      <c r="KOT23" s="36"/>
      <c r="KOU23" s="36"/>
      <c r="KOV23" s="36"/>
      <c r="KOW23" s="36"/>
      <c r="KOX23" s="36"/>
      <c r="KOY23" s="36"/>
      <c r="KOZ23" s="36"/>
      <c r="KPA23" s="36"/>
      <c r="KPB23" s="36"/>
      <c r="KPC23" s="36"/>
      <c r="KPD23" s="36"/>
      <c r="KPE23" s="36"/>
      <c r="KPF23" s="36"/>
      <c r="KPG23" s="36"/>
      <c r="KPH23" s="36"/>
      <c r="KPI23" s="36"/>
      <c r="KPJ23" s="36"/>
      <c r="KPK23" s="36"/>
      <c r="KPL23" s="36"/>
      <c r="KPM23" s="36"/>
      <c r="KPN23" s="36"/>
      <c r="KPO23" s="36"/>
      <c r="KPP23" s="36"/>
      <c r="KPQ23" s="36"/>
      <c r="KPR23" s="36"/>
      <c r="KPS23" s="36"/>
      <c r="KPT23" s="36"/>
      <c r="KPU23" s="36"/>
      <c r="KPV23" s="36"/>
      <c r="KPW23" s="36"/>
      <c r="KPX23" s="36"/>
      <c r="KPY23" s="36"/>
      <c r="KPZ23" s="36"/>
      <c r="KQA23" s="36"/>
      <c r="KQB23" s="36"/>
      <c r="KQC23" s="36"/>
      <c r="KQD23" s="36"/>
      <c r="KQE23" s="36"/>
      <c r="KQF23" s="36"/>
      <c r="KQG23" s="36"/>
      <c r="KQH23" s="36"/>
      <c r="KQI23" s="36"/>
      <c r="KQJ23" s="36"/>
      <c r="KQK23" s="36"/>
      <c r="KQL23" s="36"/>
      <c r="KQM23" s="36"/>
      <c r="KQN23" s="36"/>
      <c r="KQO23" s="36"/>
      <c r="KQP23" s="36"/>
      <c r="KQQ23" s="36"/>
      <c r="KQR23" s="36"/>
      <c r="KQS23" s="36"/>
      <c r="KQT23" s="36"/>
      <c r="KQU23" s="36"/>
      <c r="KQV23" s="36"/>
      <c r="KQW23" s="36"/>
      <c r="KQX23" s="36"/>
      <c r="KQY23" s="36"/>
      <c r="KQZ23" s="36"/>
      <c r="KRA23" s="36"/>
      <c r="KRB23" s="36"/>
      <c r="KRC23" s="36"/>
      <c r="KRD23" s="36"/>
      <c r="KRE23" s="36"/>
      <c r="KRF23" s="36"/>
      <c r="KRG23" s="36"/>
      <c r="KRH23" s="36"/>
      <c r="KRI23" s="36"/>
      <c r="KRJ23" s="36"/>
      <c r="KRK23" s="36"/>
      <c r="KRL23" s="36"/>
      <c r="KRM23" s="36"/>
      <c r="KRN23" s="36"/>
      <c r="KRO23" s="36"/>
      <c r="KRP23" s="36"/>
      <c r="KRQ23" s="36"/>
      <c r="KRR23" s="36"/>
      <c r="KRS23" s="36"/>
      <c r="KRT23" s="36"/>
      <c r="KRU23" s="36"/>
      <c r="KRV23" s="36"/>
      <c r="KRW23" s="36"/>
      <c r="KRX23" s="36"/>
      <c r="KRY23" s="36"/>
      <c r="KRZ23" s="36"/>
      <c r="KSA23" s="36"/>
      <c r="KSB23" s="36"/>
      <c r="KSC23" s="36"/>
      <c r="KSD23" s="36"/>
      <c r="KSE23" s="36"/>
      <c r="KSF23" s="36"/>
      <c r="KSG23" s="36"/>
      <c r="KSH23" s="36"/>
      <c r="KSI23" s="36"/>
      <c r="KSJ23" s="36"/>
      <c r="KSK23" s="36"/>
      <c r="KSL23" s="36"/>
      <c r="KSM23" s="36"/>
      <c r="KSN23" s="36"/>
      <c r="KSO23" s="36"/>
      <c r="KSP23" s="36"/>
      <c r="KSQ23" s="36"/>
      <c r="KSR23" s="36"/>
      <c r="KSS23" s="36"/>
      <c r="KST23" s="36"/>
      <c r="KSU23" s="36"/>
      <c r="KSV23" s="36"/>
      <c r="KSW23" s="36"/>
      <c r="KSX23" s="36"/>
      <c r="KSY23" s="36"/>
      <c r="KSZ23" s="36"/>
      <c r="KTA23" s="36"/>
      <c r="KTB23" s="36"/>
      <c r="KTC23" s="36"/>
      <c r="KTD23" s="36"/>
      <c r="KTE23" s="36"/>
      <c r="KTF23" s="36"/>
      <c r="KTG23" s="36"/>
      <c r="KTH23" s="36"/>
      <c r="KTI23" s="36"/>
      <c r="KTJ23" s="36"/>
      <c r="KTK23" s="36"/>
      <c r="KTL23" s="36"/>
      <c r="KTM23" s="36"/>
      <c r="KTN23" s="36"/>
      <c r="KTO23" s="36"/>
      <c r="KTP23" s="36"/>
      <c r="KTQ23" s="36"/>
      <c r="KTR23" s="36"/>
      <c r="KTS23" s="36"/>
      <c r="KTT23" s="36"/>
      <c r="KTU23" s="36"/>
      <c r="KTV23" s="36"/>
      <c r="KTW23" s="36"/>
      <c r="KTX23" s="36"/>
      <c r="KTY23" s="36"/>
      <c r="KTZ23" s="36"/>
      <c r="KUA23" s="36"/>
      <c r="KUB23" s="36"/>
      <c r="KUC23" s="36"/>
      <c r="KUD23" s="36"/>
      <c r="KUE23" s="36"/>
      <c r="KUF23" s="36"/>
      <c r="KUG23" s="36"/>
      <c r="KUH23" s="36"/>
      <c r="KUI23" s="36"/>
      <c r="KUJ23" s="36"/>
      <c r="KUK23" s="36"/>
      <c r="KUL23" s="36"/>
      <c r="KUM23" s="36"/>
      <c r="KUN23" s="36"/>
      <c r="KUO23" s="36"/>
      <c r="KUP23" s="36"/>
      <c r="KUQ23" s="36"/>
      <c r="KUR23" s="36"/>
      <c r="KUS23" s="36"/>
      <c r="KUT23" s="36"/>
      <c r="KUU23" s="36"/>
      <c r="KUV23" s="36"/>
      <c r="KUW23" s="36"/>
      <c r="KUX23" s="36"/>
      <c r="KUY23" s="36"/>
      <c r="KUZ23" s="36"/>
      <c r="KVA23" s="36"/>
      <c r="KVB23" s="36"/>
      <c r="KVC23" s="36"/>
      <c r="KVD23" s="36"/>
      <c r="KVE23" s="36"/>
      <c r="KVF23" s="36"/>
      <c r="KVG23" s="36"/>
      <c r="KVH23" s="36"/>
      <c r="KVI23" s="36"/>
      <c r="KVJ23" s="36"/>
      <c r="KVK23" s="36"/>
      <c r="KVL23" s="36"/>
      <c r="KVM23" s="36"/>
      <c r="KVN23" s="36"/>
      <c r="KVO23" s="36"/>
      <c r="KVP23" s="36"/>
      <c r="KVQ23" s="36"/>
      <c r="KVR23" s="36"/>
      <c r="KVS23" s="36"/>
      <c r="KVT23" s="36"/>
      <c r="KVU23" s="36"/>
      <c r="KVV23" s="36"/>
      <c r="KVW23" s="36"/>
      <c r="KVX23" s="36"/>
      <c r="KVY23" s="36"/>
      <c r="KVZ23" s="36"/>
      <c r="KWA23" s="36"/>
      <c r="KWB23" s="36"/>
      <c r="KWC23" s="36"/>
      <c r="KWD23" s="36"/>
      <c r="KWE23" s="36"/>
      <c r="KWF23" s="36"/>
      <c r="KWG23" s="36"/>
      <c r="KWH23" s="36"/>
      <c r="KWI23" s="36"/>
      <c r="KWJ23" s="36"/>
      <c r="KWK23" s="36"/>
      <c r="KWL23" s="36"/>
      <c r="KWM23" s="36"/>
      <c r="KWN23" s="36"/>
      <c r="KWO23" s="36"/>
      <c r="KWP23" s="36"/>
      <c r="KWQ23" s="36"/>
      <c r="KWR23" s="36"/>
      <c r="KWS23" s="36"/>
      <c r="KWT23" s="36"/>
      <c r="KWU23" s="36"/>
      <c r="KWV23" s="36"/>
      <c r="KWW23" s="36"/>
      <c r="KWX23" s="36"/>
      <c r="KWY23" s="36"/>
      <c r="KWZ23" s="36"/>
      <c r="KXA23" s="36"/>
      <c r="KXB23" s="36"/>
      <c r="KXC23" s="36"/>
      <c r="KXD23" s="36"/>
      <c r="KXE23" s="36"/>
      <c r="KXF23" s="36"/>
      <c r="KXG23" s="36"/>
      <c r="KXH23" s="36"/>
      <c r="KXI23" s="36"/>
      <c r="KXJ23" s="36"/>
      <c r="KXK23" s="36"/>
      <c r="KXL23" s="36"/>
      <c r="KXM23" s="36"/>
      <c r="KXN23" s="36"/>
      <c r="KXO23" s="36"/>
      <c r="KXP23" s="36"/>
      <c r="KXQ23" s="36"/>
      <c r="KXR23" s="36"/>
      <c r="KXS23" s="36"/>
      <c r="KXT23" s="36"/>
      <c r="KXU23" s="36"/>
      <c r="KXV23" s="36"/>
      <c r="KXW23" s="36"/>
      <c r="KXX23" s="36"/>
      <c r="KXY23" s="36"/>
      <c r="KXZ23" s="36"/>
      <c r="KYA23" s="36"/>
      <c r="KYB23" s="36"/>
      <c r="KYC23" s="36"/>
      <c r="KYD23" s="36"/>
      <c r="KYE23" s="36"/>
      <c r="KYF23" s="36"/>
      <c r="KYG23" s="36"/>
      <c r="KYH23" s="36"/>
      <c r="KYI23" s="36"/>
      <c r="KYJ23" s="36"/>
      <c r="KYK23" s="36"/>
      <c r="KYL23" s="36"/>
      <c r="KYM23" s="36"/>
      <c r="KYN23" s="36"/>
      <c r="KYO23" s="36"/>
      <c r="KYP23" s="36"/>
      <c r="KYQ23" s="36"/>
      <c r="KYR23" s="36"/>
      <c r="KYS23" s="36"/>
      <c r="KYT23" s="36"/>
      <c r="KYU23" s="36"/>
      <c r="KYV23" s="36"/>
      <c r="KYW23" s="36"/>
      <c r="KYX23" s="36"/>
      <c r="KYY23" s="36"/>
      <c r="KYZ23" s="36"/>
      <c r="KZA23" s="36"/>
      <c r="KZB23" s="36"/>
      <c r="KZC23" s="36"/>
      <c r="KZD23" s="36"/>
      <c r="KZE23" s="36"/>
      <c r="KZF23" s="36"/>
      <c r="KZG23" s="36"/>
      <c r="KZH23" s="36"/>
      <c r="KZI23" s="36"/>
      <c r="KZJ23" s="36"/>
      <c r="KZK23" s="36"/>
      <c r="KZL23" s="36"/>
      <c r="KZM23" s="36"/>
      <c r="KZN23" s="36"/>
      <c r="KZO23" s="36"/>
      <c r="KZP23" s="36"/>
      <c r="KZQ23" s="36"/>
      <c r="KZR23" s="36"/>
      <c r="KZS23" s="36"/>
      <c r="KZT23" s="36"/>
      <c r="KZU23" s="36"/>
      <c r="KZV23" s="36"/>
      <c r="KZW23" s="36"/>
      <c r="KZX23" s="36"/>
      <c r="KZY23" s="36"/>
      <c r="KZZ23" s="36"/>
      <c r="LAA23" s="36"/>
      <c r="LAB23" s="36"/>
      <c r="LAC23" s="36"/>
      <c r="LAD23" s="36"/>
      <c r="LAE23" s="36"/>
      <c r="LAF23" s="36"/>
      <c r="LAG23" s="36"/>
      <c r="LAH23" s="36"/>
      <c r="LAI23" s="36"/>
      <c r="LAJ23" s="36"/>
      <c r="LAK23" s="36"/>
      <c r="LAL23" s="36"/>
      <c r="LAM23" s="36"/>
      <c r="LAN23" s="36"/>
      <c r="LAO23" s="36"/>
      <c r="LAP23" s="36"/>
      <c r="LAQ23" s="36"/>
      <c r="LAR23" s="36"/>
      <c r="LAS23" s="36"/>
      <c r="LAT23" s="36"/>
      <c r="LAU23" s="36"/>
      <c r="LAV23" s="36"/>
      <c r="LAW23" s="36"/>
      <c r="LAX23" s="36"/>
      <c r="LAY23" s="36"/>
      <c r="LAZ23" s="36"/>
      <c r="LBA23" s="36"/>
      <c r="LBB23" s="36"/>
      <c r="LBC23" s="36"/>
      <c r="LBD23" s="36"/>
      <c r="LBE23" s="36"/>
      <c r="LBF23" s="36"/>
      <c r="LBG23" s="36"/>
      <c r="LBH23" s="36"/>
      <c r="LBI23" s="36"/>
      <c r="LBJ23" s="36"/>
      <c r="LBK23" s="36"/>
      <c r="LBL23" s="36"/>
      <c r="LBM23" s="36"/>
      <c r="LBN23" s="36"/>
      <c r="LBO23" s="36"/>
      <c r="LBP23" s="36"/>
      <c r="LBQ23" s="36"/>
      <c r="LBR23" s="36"/>
      <c r="LBS23" s="36"/>
      <c r="LBT23" s="36"/>
      <c r="LBU23" s="36"/>
      <c r="LBV23" s="36"/>
      <c r="LBW23" s="36"/>
      <c r="LBX23" s="36"/>
      <c r="LBY23" s="36"/>
      <c r="LBZ23" s="36"/>
      <c r="LCA23" s="36"/>
      <c r="LCB23" s="36"/>
      <c r="LCC23" s="36"/>
      <c r="LCD23" s="36"/>
      <c r="LCE23" s="36"/>
      <c r="LCF23" s="36"/>
      <c r="LCG23" s="36"/>
      <c r="LCH23" s="36"/>
      <c r="LCI23" s="36"/>
      <c r="LCJ23" s="36"/>
      <c r="LCK23" s="36"/>
      <c r="LCL23" s="36"/>
      <c r="LCM23" s="36"/>
      <c r="LCN23" s="36"/>
      <c r="LCO23" s="36"/>
      <c r="LCP23" s="36"/>
      <c r="LCQ23" s="36"/>
      <c r="LCR23" s="36"/>
      <c r="LCS23" s="36"/>
      <c r="LCT23" s="36"/>
      <c r="LCU23" s="36"/>
      <c r="LCV23" s="36"/>
      <c r="LCW23" s="36"/>
      <c r="LCX23" s="36"/>
      <c r="LCY23" s="36"/>
      <c r="LCZ23" s="36"/>
      <c r="LDA23" s="36"/>
      <c r="LDB23" s="36"/>
      <c r="LDC23" s="36"/>
      <c r="LDD23" s="36"/>
      <c r="LDE23" s="36"/>
      <c r="LDF23" s="36"/>
      <c r="LDG23" s="36"/>
      <c r="LDH23" s="36"/>
      <c r="LDI23" s="36"/>
      <c r="LDJ23" s="36"/>
      <c r="LDK23" s="36"/>
      <c r="LDL23" s="36"/>
      <c r="LDM23" s="36"/>
      <c r="LDN23" s="36"/>
      <c r="LDO23" s="36"/>
      <c r="LDP23" s="36"/>
      <c r="LDQ23" s="36"/>
      <c r="LDR23" s="36"/>
      <c r="LDS23" s="36"/>
      <c r="LDT23" s="36"/>
      <c r="LDU23" s="36"/>
      <c r="LDV23" s="36"/>
      <c r="LDW23" s="36"/>
      <c r="LDX23" s="36"/>
      <c r="LDY23" s="36"/>
      <c r="LDZ23" s="36"/>
      <c r="LEA23" s="36"/>
      <c r="LEB23" s="36"/>
      <c r="LEC23" s="36"/>
      <c r="LED23" s="36"/>
      <c r="LEE23" s="36"/>
      <c r="LEF23" s="36"/>
      <c r="LEG23" s="36"/>
      <c r="LEH23" s="36"/>
      <c r="LEI23" s="36"/>
      <c r="LEJ23" s="36"/>
      <c r="LEK23" s="36"/>
      <c r="LEL23" s="36"/>
      <c r="LEM23" s="36"/>
      <c r="LEN23" s="36"/>
      <c r="LEO23" s="36"/>
      <c r="LEP23" s="36"/>
      <c r="LEQ23" s="36"/>
      <c r="LER23" s="36"/>
      <c r="LES23" s="36"/>
      <c r="LET23" s="36"/>
      <c r="LEU23" s="36"/>
      <c r="LEV23" s="36"/>
      <c r="LEW23" s="36"/>
      <c r="LEX23" s="36"/>
      <c r="LEY23" s="36"/>
      <c r="LEZ23" s="36"/>
      <c r="LFA23" s="36"/>
      <c r="LFB23" s="36"/>
      <c r="LFC23" s="36"/>
      <c r="LFD23" s="36"/>
      <c r="LFE23" s="36"/>
      <c r="LFF23" s="36"/>
      <c r="LFG23" s="36"/>
      <c r="LFH23" s="36"/>
      <c r="LFI23" s="36"/>
      <c r="LFJ23" s="36"/>
      <c r="LFK23" s="36"/>
      <c r="LFL23" s="36"/>
      <c r="LFM23" s="36"/>
      <c r="LFN23" s="36"/>
      <c r="LFO23" s="36"/>
      <c r="LFP23" s="36"/>
      <c r="LFQ23" s="36"/>
      <c r="LFR23" s="36"/>
      <c r="LFS23" s="36"/>
      <c r="LFT23" s="36"/>
      <c r="LFU23" s="36"/>
      <c r="LFV23" s="36"/>
      <c r="LFW23" s="36"/>
      <c r="LFX23" s="36"/>
      <c r="LFY23" s="36"/>
      <c r="LFZ23" s="36"/>
      <c r="LGA23" s="36"/>
      <c r="LGB23" s="36"/>
      <c r="LGC23" s="36"/>
      <c r="LGD23" s="36"/>
      <c r="LGE23" s="36"/>
      <c r="LGF23" s="36"/>
      <c r="LGG23" s="36"/>
      <c r="LGH23" s="36"/>
      <c r="LGI23" s="36"/>
      <c r="LGJ23" s="36"/>
      <c r="LGK23" s="36"/>
      <c r="LGL23" s="36"/>
      <c r="LGM23" s="36"/>
      <c r="LGN23" s="36"/>
      <c r="LGO23" s="36"/>
      <c r="LGP23" s="36"/>
      <c r="LGQ23" s="36"/>
      <c r="LGR23" s="36"/>
      <c r="LGS23" s="36"/>
      <c r="LGT23" s="36"/>
      <c r="LGU23" s="36"/>
      <c r="LGV23" s="36"/>
      <c r="LGW23" s="36"/>
      <c r="LGX23" s="36"/>
      <c r="LGY23" s="36"/>
      <c r="LGZ23" s="36"/>
      <c r="LHA23" s="36"/>
      <c r="LHB23" s="36"/>
      <c r="LHC23" s="36"/>
      <c r="LHD23" s="36"/>
      <c r="LHE23" s="36"/>
      <c r="LHF23" s="36"/>
      <c r="LHG23" s="36"/>
      <c r="LHH23" s="36"/>
      <c r="LHI23" s="36"/>
      <c r="LHJ23" s="36"/>
      <c r="LHK23" s="36"/>
      <c r="LHL23" s="36"/>
      <c r="LHM23" s="36"/>
      <c r="LHN23" s="36"/>
      <c r="LHO23" s="36"/>
      <c r="LHP23" s="36"/>
      <c r="LHQ23" s="36"/>
      <c r="LHR23" s="36"/>
      <c r="LHS23" s="36"/>
      <c r="LHT23" s="36"/>
      <c r="LHU23" s="36"/>
      <c r="LHV23" s="36"/>
      <c r="LHW23" s="36"/>
      <c r="LHX23" s="36"/>
      <c r="LHY23" s="36"/>
      <c r="LHZ23" s="36"/>
      <c r="LIA23" s="36"/>
      <c r="LIB23" s="36"/>
      <c r="LIC23" s="36"/>
      <c r="LID23" s="36"/>
      <c r="LIE23" s="36"/>
      <c r="LIF23" s="36"/>
      <c r="LIG23" s="36"/>
      <c r="LIH23" s="36"/>
      <c r="LII23" s="36"/>
      <c r="LIJ23" s="36"/>
      <c r="LIK23" s="36"/>
      <c r="LIL23" s="36"/>
      <c r="LIM23" s="36"/>
      <c r="LIN23" s="36"/>
      <c r="LIO23" s="36"/>
      <c r="LIP23" s="36"/>
      <c r="LIQ23" s="36"/>
      <c r="LIR23" s="36"/>
      <c r="LIS23" s="36"/>
      <c r="LIT23" s="36"/>
      <c r="LIU23" s="36"/>
      <c r="LIV23" s="36"/>
      <c r="LIW23" s="36"/>
      <c r="LIX23" s="36"/>
      <c r="LIY23" s="36"/>
      <c r="LIZ23" s="36"/>
      <c r="LJA23" s="36"/>
      <c r="LJB23" s="36"/>
      <c r="LJC23" s="36"/>
      <c r="LJD23" s="36"/>
      <c r="LJE23" s="36"/>
      <c r="LJF23" s="36"/>
      <c r="LJG23" s="36"/>
      <c r="LJH23" s="36"/>
      <c r="LJI23" s="36"/>
      <c r="LJJ23" s="36"/>
      <c r="LJK23" s="36"/>
      <c r="LJL23" s="36"/>
      <c r="LJM23" s="36"/>
      <c r="LJN23" s="36"/>
      <c r="LJO23" s="36"/>
      <c r="LJP23" s="36"/>
      <c r="LJQ23" s="36"/>
      <c r="LJR23" s="36"/>
      <c r="LJS23" s="36"/>
      <c r="LJT23" s="36"/>
      <c r="LJU23" s="36"/>
      <c r="LJV23" s="36"/>
      <c r="LJW23" s="36"/>
      <c r="LJX23" s="36"/>
      <c r="LJY23" s="36"/>
      <c r="LJZ23" s="36"/>
      <c r="LKA23" s="36"/>
      <c r="LKB23" s="36"/>
      <c r="LKC23" s="36"/>
      <c r="LKD23" s="36"/>
      <c r="LKE23" s="36"/>
      <c r="LKF23" s="36"/>
      <c r="LKG23" s="36"/>
      <c r="LKH23" s="36"/>
      <c r="LKI23" s="36"/>
      <c r="LKJ23" s="36"/>
      <c r="LKK23" s="36"/>
      <c r="LKL23" s="36"/>
      <c r="LKM23" s="36"/>
      <c r="LKN23" s="36"/>
      <c r="LKO23" s="36"/>
      <c r="LKP23" s="36"/>
      <c r="LKQ23" s="36"/>
      <c r="LKR23" s="36"/>
      <c r="LKS23" s="36"/>
      <c r="LKT23" s="36"/>
      <c r="LKU23" s="36"/>
      <c r="LKV23" s="36"/>
      <c r="LKW23" s="36"/>
      <c r="LKX23" s="36"/>
      <c r="LKY23" s="36"/>
      <c r="LKZ23" s="36"/>
      <c r="LLA23" s="36"/>
      <c r="LLB23" s="36"/>
      <c r="LLC23" s="36"/>
      <c r="LLD23" s="36"/>
      <c r="LLE23" s="36"/>
      <c r="LLF23" s="36"/>
      <c r="LLG23" s="36"/>
      <c r="LLH23" s="36"/>
      <c r="LLI23" s="36"/>
      <c r="LLJ23" s="36"/>
      <c r="LLK23" s="36"/>
      <c r="LLL23" s="36"/>
      <c r="LLM23" s="36"/>
      <c r="LLN23" s="36"/>
      <c r="LLO23" s="36"/>
      <c r="LLP23" s="36"/>
      <c r="LLQ23" s="36"/>
      <c r="LLR23" s="36"/>
      <c r="LLS23" s="36"/>
      <c r="LLT23" s="36"/>
      <c r="LLU23" s="36"/>
      <c r="LLV23" s="36"/>
      <c r="LLW23" s="36"/>
      <c r="LLX23" s="36"/>
      <c r="LLY23" s="36"/>
      <c r="LLZ23" s="36"/>
      <c r="LMA23" s="36"/>
      <c r="LMB23" s="36"/>
      <c r="LMC23" s="36"/>
      <c r="LMD23" s="36"/>
      <c r="LME23" s="36"/>
      <c r="LMF23" s="36"/>
      <c r="LMG23" s="36"/>
      <c r="LMH23" s="36"/>
      <c r="LMI23" s="36"/>
      <c r="LMJ23" s="36"/>
      <c r="LMK23" s="36"/>
      <c r="LML23" s="36"/>
      <c r="LMM23" s="36"/>
      <c r="LMN23" s="36"/>
      <c r="LMO23" s="36"/>
      <c r="LMP23" s="36"/>
      <c r="LMQ23" s="36"/>
      <c r="LMR23" s="36"/>
      <c r="LMS23" s="36"/>
      <c r="LMT23" s="36"/>
      <c r="LMU23" s="36"/>
      <c r="LMV23" s="36"/>
      <c r="LMW23" s="36"/>
      <c r="LMX23" s="36"/>
      <c r="LMY23" s="36"/>
      <c r="LMZ23" s="36"/>
      <c r="LNA23" s="36"/>
      <c r="LNB23" s="36"/>
      <c r="LNC23" s="36"/>
      <c r="LND23" s="36"/>
      <c r="LNE23" s="36"/>
      <c r="LNF23" s="36"/>
      <c r="LNG23" s="36"/>
      <c r="LNH23" s="36"/>
      <c r="LNI23" s="36"/>
      <c r="LNJ23" s="36"/>
      <c r="LNK23" s="36"/>
      <c r="LNL23" s="36"/>
      <c r="LNM23" s="36"/>
      <c r="LNN23" s="36"/>
      <c r="LNO23" s="36"/>
      <c r="LNP23" s="36"/>
      <c r="LNQ23" s="36"/>
      <c r="LNR23" s="36"/>
      <c r="LNS23" s="36"/>
      <c r="LNT23" s="36"/>
      <c r="LNU23" s="36"/>
      <c r="LNV23" s="36"/>
      <c r="LNW23" s="36"/>
      <c r="LNX23" s="36"/>
      <c r="LNY23" s="36"/>
      <c r="LNZ23" s="36"/>
      <c r="LOA23" s="36"/>
      <c r="LOB23" s="36"/>
      <c r="LOC23" s="36"/>
      <c r="LOD23" s="36"/>
      <c r="LOE23" s="36"/>
      <c r="LOF23" s="36"/>
      <c r="LOG23" s="36"/>
      <c r="LOH23" s="36"/>
      <c r="LOI23" s="36"/>
      <c r="LOJ23" s="36"/>
      <c r="LOK23" s="36"/>
      <c r="LOL23" s="36"/>
      <c r="LOM23" s="36"/>
      <c r="LON23" s="36"/>
      <c r="LOO23" s="36"/>
      <c r="LOP23" s="36"/>
      <c r="LOQ23" s="36"/>
      <c r="LOR23" s="36"/>
      <c r="LOS23" s="36"/>
      <c r="LOT23" s="36"/>
      <c r="LOU23" s="36"/>
      <c r="LOV23" s="36"/>
      <c r="LOW23" s="36"/>
      <c r="LOX23" s="36"/>
      <c r="LOY23" s="36"/>
      <c r="LOZ23" s="36"/>
      <c r="LPA23" s="36"/>
      <c r="LPB23" s="36"/>
      <c r="LPC23" s="36"/>
      <c r="LPD23" s="36"/>
      <c r="LPE23" s="36"/>
      <c r="LPF23" s="36"/>
      <c r="LPG23" s="36"/>
      <c r="LPH23" s="36"/>
      <c r="LPI23" s="36"/>
      <c r="LPJ23" s="36"/>
      <c r="LPK23" s="36"/>
      <c r="LPL23" s="36"/>
      <c r="LPM23" s="36"/>
      <c r="LPN23" s="36"/>
      <c r="LPO23" s="36"/>
      <c r="LPP23" s="36"/>
      <c r="LPQ23" s="36"/>
      <c r="LPR23" s="36"/>
      <c r="LPS23" s="36"/>
      <c r="LPT23" s="36"/>
      <c r="LPU23" s="36"/>
      <c r="LPV23" s="36"/>
      <c r="LPW23" s="36"/>
      <c r="LPX23" s="36"/>
      <c r="LPY23" s="36"/>
      <c r="LPZ23" s="36"/>
      <c r="LQA23" s="36"/>
      <c r="LQB23" s="36"/>
      <c r="LQC23" s="36"/>
      <c r="LQD23" s="36"/>
      <c r="LQE23" s="36"/>
      <c r="LQF23" s="36"/>
      <c r="LQG23" s="36"/>
      <c r="LQH23" s="36"/>
      <c r="LQI23" s="36"/>
      <c r="LQJ23" s="36"/>
      <c r="LQK23" s="36"/>
      <c r="LQL23" s="36"/>
      <c r="LQM23" s="36"/>
      <c r="LQN23" s="36"/>
      <c r="LQO23" s="36"/>
      <c r="LQP23" s="36"/>
      <c r="LQQ23" s="36"/>
      <c r="LQR23" s="36"/>
      <c r="LQS23" s="36"/>
      <c r="LQT23" s="36"/>
      <c r="LQU23" s="36"/>
      <c r="LQV23" s="36"/>
      <c r="LQW23" s="36"/>
      <c r="LQX23" s="36"/>
      <c r="LQY23" s="36"/>
      <c r="LQZ23" s="36"/>
      <c r="LRA23" s="36"/>
      <c r="LRB23" s="36"/>
      <c r="LRC23" s="36"/>
      <c r="LRD23" s="36"/>
      <c r="LRE23" s="36"/>
      <c r="LRF23" s="36"/>
      <c r="LRG23" s="36"/>
      <c r="LRH23" s="36"/>
      <c r="LRI23" s="36"/>
      <c r="LRJ23" s="36"/>
      <c r="LRK23" s="36"/>
      <c r="LRL23" s="36"/>
      <c r="LRM23" s="36"/>
      <c r="LRN23" s="36"/>
      <c r="LRO23" s="36"/>
      <c r="LRP23" s="36"/>
      <c r="LRQ23" s="36"/>
      <c r="LRR23" s="36"/>
      <c r="LRS23" s="36"/>
      <c r="LRT23" s="36"/>
      <c r="LRU23" s="36"/>
      <c r="LRV23" s="36"/>
      <c r="LRW23" s="36"/>
      <c r="LRX23" s="36"/>
      <c r="LRY23" s="36"/>
      <c r="LRZ23" s="36"/>
      <c r="LSA23" s="36"/>
      <c r="LSB23" s="36"/>
      <c r="LSC23" s="36"/>
      <c r="LSD23" s="36"/>
      <c r="LSE23" s="36"/>
      <c r="LSF23" s="36"/>
      <c r="LSG23" s="36"/>
      <c r="LSH23" s="36"/>
      <c r="LSI23" s="36"/>
      <c r="LSJ23" s="36"/>
      <c r="LSK23" s="36"/>
      <c r="LSL23" s="36"/>
      <c r="LSM23" s="36"/>
      <c r="LSN23" s="36"/>
      <c r="LSO23" s="36"/>
      <c r="LSP23" s="36"/>
      <c r="LSQ23" s="36"/>
      <c r="LSR23" s="36"/>
      <c r="LSS23" s="36"/>
      <c r="LST23" s="36"/>
      <c r="LSU23" s="36"/>
      <c r="LSV23" s="36"/>
      <c r="LSW23" s="36"/>
      <c r="LSX23" s="36"/>
      <c r="LSY23" s="36"/>
      <c r="LSZ23" s="36"/>
      <c r="LTA23" s="36"/>
      <c r="LTB23" s="36"/>
      <c r="LTC23" s="36"/>
      <c r="LTD23" s="36"/>
      <c r="LTE23" s="36"/>
      <c r="LTF23" s="36"/>
      <c r="LTG23" s="36"/>
      <c r="LTH23" s="36"/>
      <c r="LTI23" s="36"/>
      <c r="LTJ23" s="36"/>
      <c r="LTK23" s="36"/>
      <c r="LTL23" s="36"/>
      <c r="LTM23" s="36"/>
      <c r="LTN23" s="36"/>
      <c r="LTO23" s="36"/>
      <c r="LTP23" s="36"/>
      <c r="LTQ23" s="36"/>
      <c r="LTR23" s="36"/>
      <c r="LTS23" s="36"/>
      <c r="LTT23" s="36"/>
      <c r="LTU23" s="36"/>
      <c r="LTV23" s="36"/>
      <c r="LTW23" s="36"/>
      <c r="LTX23" s="36"/>
      <c r="LTY23" s="36"/>
      <c r="LTZ23" s="36"/>
      <c r="LUA23" s="36"/>
      <c r="LUB23" s="36"/>
      <c r="LUC23" s="36"/>
      <c r="LUD23" s="36"/>
      <c r="LUE23" s="36"/>
      <c r="LUF23" s="36"/>
      <c r="LUG23" s="36"/>
      <c r="LUH23" s="36"/>
      <c r="LUI23" s="36"/>
      <c r="LUJ23" s="36"/>
      <c r="LUK23" s="36"/>
      <c r="LUL23" s="36"/>
      <c r="LUM23" s="36"/>
      <c r="LUN23" s="36"/>
      <c r="LUO23" s="36"/>
      <c r="LUP23" s="36"/>
      <c r="LUQ23" s="36"/>
      <c r="LUR23" s="36"/>
      <c r="LUS23" s="36"/>
      <c r="LUT23" s="36"/>
      <c r="LUU23" s="36"/>
      <c r="LUV23" s="36"/>
      <c r="LUW23" s="36"/>
      <c r="LUX23" s="36"/>
      <c r="LUY23" s="36"/>
      <c r="LUZ23" s="36"/>
      <c r="LVA23" s="36"/>
      <c r="LVB23" s="36"/>
      <c r="LVC23" s="36"/>
      <c r="LVD23" s="36"/>
      <c r="LVE23" s="36"/>
      <c r="LVF23" s="36"/>
      <c r="LVG23" s="36"/>
      <c r="LVH23" s="36"/>
      <c r="LVI23" s="36"/>
      <c r="LVJ23" s="36"/>
      <c r="LVK23" s="36"/>
      <c r="LVL23" s="36"/>
      <c r="LVM23" s="36"/>
      <c r="LVN23" s="36"/>
      <c r="LVO23" s="36"/>
      <c r="LVP23" s="36"/>
      <c r="LVQ23" s="36"/>
      <c r="LVR23" s="36"/>
      <c r="LVS23" s="36"/>
      <c r="LVT23" s="36"/>
      <c r="LVU23" s="36"/>
      <c r="LVV23" s="36"/>
      <c r="LVW23" s="36"/>
      <c r="LVX23" s="36"/>
      <c r="LVY23" s="36"/>
      <c r="LVZ23" s="36"/>
      <c r="LWA23" s="36"/>
      <c r="LWB23" s="36"/>
      <c r="LWC23" s="36"/>
      <c r="LWD23" s="36"/>
      <c r="LWE23" s="36"/>
      <c r="LWF23" s="36"/>
      <c r="LWG23" s="36"/>
      <c r="LWH23" s="36"/>
      <c r="LWI23" s="36"/>
      <c r="LWJ23" s="36"/>
      <c r="LWK23" s="36"/>
      <c r="LWL23" s="36"/>
      <c r="LWM23" s="36"/>
      <c r="LWN23" s="36"/>
      <c r="LWO23" s="36"/>
      <c r="LWP23" s="36"/>
      <c r="LWQ23" s="36"/>
      <c r="LWR23" s="36"/>
      <c r="LWS23" s="36"/>
      <c r="LWT23" s="36"/>
      <c r="LWU23" s="36"/>
      <c r="LWV23" s="36"/>
      <c r="LWW23" s="36"/>
      <c r="LWX23" s="36"/>
      <c r="LWY23" s="36"/>
      <c r="LWZ23" s="36"/>
      <c r="LXA23" s="36"/>
      <c r="LXB23" s="36"/>
      <c r="LXC23" s="36"/>
      <c r="LXD23" s="36"/>
      <c r="LXE23" s="36"/>
      <c r="LXF23" s="36"/>
      <c r="LXG23" s="36"/>
      <c r="LXH23" s="36"/>
      <c r="LXI23" s="36"/>
      <c r="LXJ23" s="36"/>
      <c r="LXK23" s="36"/>
      <c r="LXL23" s="36"/>
      <c r="LXM23" s="36"/>
      <c r="LXN23" s="36"/>
      <c r="LXO23" s="36"/>
      <c r="LXP23" s="36"/>
      <c r="LXQ23" s="36"/>
      <c r="LXR23" s="36"/>
      <c r="LXS23" s="36"/>
      <c r="LXT23" s="36"/>
      <c r="LXU23" s="36"/>
      <c r="LXV23" s="36"/>
      <c r="LXW23" s="36"/>
      <c r="LXX23" s="36"/>
      <c r="LXY23" s="36"/>
      <c r="LXZ23" s="36"/>
      <c r="LYA23" s="36"/>
      <c r="LYB23" s="36"/>
      <c r="LYC23" s="36"/>
      <c r="LYD23" s="36"/>
      <c r="LYE23" s="36"/>
      <c r="LYF23" s="36"/>
      <c r="LYG23" s="36"/>
      <c r="LYH23" s="36"/>
      <c r="LYI23" s="36"/>
      <c r="LYJ23" s="36"/>
      <c r="LYK23" s="36"/>
      <c r="LYL23" s="36"/>
      <c r="LYM23" s="36"/>
      <c r="LYN23" s="36"/>
      <c r="LYO23" s="36"/>
      <c r="LYP23" s="36"/>
      <c r="LYQ23" s="36"/>
      <c r="LYR23" s="36"/>
      <c r="LYS23" s="36"/>
      <c r="LYT23" s="36"/>
      <c r="LYU23" s="36"/>
      <c r="LYV23" s="36"/>
      <c r="LYW23" s="36"/>
      <c r="LYX23" s="36"/>
      <c r="LYY23" s="36"/>
      <c r="LYZ23" s="36"/>
      <c r="LZA23" s="36"/>
      <c r="LZB23" s="36"/>
      <c r="LZC23" s="36"/>
      <c r="LZD23" s="36"/>
      <c r="LZE23" s="36"/>
      <c r="LZF23" s="36"/>
      <c r="LZG23" s="36"/>
      <c r="LZH23" s="36"/>
      <c r="LZI23" s="36"/>
      <c r="LZJ23" s="36"/>
      <c r="LZK23" s="36"/>
      <c r="LZL23" s="36"/>
      <c r="LZM23" s="36"/>
      <c r="LZN23" s="36"/>
      <c r="LZO23" s="36"/>
      <c r="LZP23" s="36"/>
      <c r="LZQ23" s="36"/>
      <c r="LZR23" s="36"/>
      <c r="LZS23" s="36"/>
      <c r="LZT23" s="36"/>
      <c r="LZU23" s="36"/>
      <c r="LZV23" s="36"/>
      <c r="LZW23" s="36"/>
      <c r="LZX23" s="36"/>
      <c r="LZY23" s="36"/>
      <c r="LZZ23" s="36"/>
      <c r="MAA23" s="36"/>
      <c r="MAB23" s="36"/>
      <c r="MAC23" s="36"/>
      <c r="MAD23" s="36"/>
      <c r="MAE23" s="36"/>
      <c r="MAF23" s="36"/>
      <c r="MAG23" s="36"/>
      <c r="MAH23" s="36"/>
      <c r="MAI23" s="36"/>
      <c r="MAJ23" s="36"/>
      <c r="MAK23" s="36"/>
      <c r="MAL23" s="36"/>
      <c r="MAM23" s="36"/>
      <c r="MAN23" s="36"/>
      <c r="MAO23" s="36"/>
      <c r="MAP23" s="36"/>
      <c r="MAQ23" s="36"/>
      <c r="MAR23" s="36"/>
      <c r="MAS23" s="36"/>
      <c r="MAT23" s="36"/>
      <c r="MAU23" s="36"/>
      <c r="MAV23" s="36"/>
      <c r="MAW23" s="36"/>
      <c r="MAX23" s="36"/>
      <c r="MAY23" s="36"/>
      <c r="MAZ23" s="36"/>
      <c r="MBA23" s="36"/>
      <c r="MBB23" s="36"/>
      <c r="MBC23" s="36"/>
      <c r="MBD23" s="36"/>
      <c r="MBE23" s="36"/>
      <c r="MBF23" s="36"/>
      <c r="MBG23" s="36"/>
      <c r="MBH23" s="36"/>
      <c r="MBI23" s="36"/>
      <c r="MBJ23" s="36"/>
      <c r="MBK23" s="36"/>
      <c r="MBL23" s="36"/>
      <c r="MBM23" s="36"/>
      <c r="MBN23" s="36"/>
      <c r="MBO23" s="36"/>
      <c r="MBP23" s="36"/>
      <c r="MBQ23" s="36"/>
      <c r="MBR23" s="36"/>
      <c r="MBS23" s="36"/>
      <c r="MBT23" s="36"/>
      <c r="MBU23" s="36"/>
      <c r="MBV23" s="36"/>
      <c r="MBW23" s="36"/>
      <c r="MBX23" s="36"/>
      <c r="MBY23" s="36"/>
      <c r="MBZ23" s="36"/>
      <c r="MCA23" s="36"/>
      <c r="MCB23" s="36"/>
      <c r="MCC23" s="36"/>
      <c r="MCD23" s="36"/>
      <c r="MCE23" s="36"/>
      <c r="MCF23" s="36"/>
      <c r="MCG23" s="36"/>
      <c r="MCH23" s="36"/>
      <c r="MCI23" s="36"/>
      <c r="MCJ23" s="36"/>
      <c r="MCK23" s="36"/>
      <c r="MCL23" s="36"/>
      <c r="MCM23" s="36"/>
      <c r="MCN23" s="36"/>
      <c r="MCO23" s="36"/>
      <c r="MCP23" s="36"/>
      <c r="MCQ23" s="36"/>
      <c r="MCR23" s="36"/>
      <c r="MCS23" s="36"/>
      <c r="MCT23" s="36"/>
      <c r="MCU23" s="36"/>
      <c r="MCV23" s="36"/>
      <c r="MCW23" s="36"/>
      <c r="MCX23" s="36"/>
      <c r="MCY23" s="36"/>
      <c r="MCZ23" s="36"/>
      <c r="MDA23" s="36"/>
      <c r="MDB23" s="36"/>
      <c r="MDC23" s="36"/>
      <c r="MDD23" s="36"/>
      <c r="MDE23" s="36"/>
      <c r="MDF23" s="36"/>
      <c r="MDG23" s="36"/>
      <c r="MDH23" s="36"/>
      <c r="MDI23" s="36"/>
      <c r="MDJ23" s="36"/>
      <c r="MDK23" s="36"/>
      <c r="MDL23" s="36"/>
      <c r="MDM23" s="36"/>
      <c r="MDN23" s="36"/>
      <c r="MDO23" s="36"/>
      <c r="MDP23" s="36"/>
      <c r="MDQ23" s="36"/>
      <c r="MDR23" s="36"/>
      <c r="MDS23" s="36"/>
      <c r="MDT23" s="36"/>
      <c r="MDU23" s="36"/>
      <c r="MDV23" s="36"/>
      <c r="MDW23" s="36"/>
      <c r="MDX23" s="36"/>
      <c r="MDY23" s="36"/>
      <c r="MDZ23" s="36"/>
      <c r="MEA23" s="36"/>
      <c r="MEB23" s="36"/>
      <c r="MEC23" s="36"/>
      <c r="MED23" s="36"/>
      <c r="MEE23" s="36"/>
      <c r="MEF23" s="36"/>
      <c r="MEG23" s="36"/>
      <c r="MEH23" s="36"/>
      <c r="MEI23" s="36"/>
      <c r="MEJ23" s="36"/>
      <c r="MEK23" s="36"/>
      <c r="MEL23" s="36"/>
      <c r="MEM23" s="36"/>
      <c r="MEN23" s="36"/>
      <c r="MEO23" s="36"/>
      <c r="MEP23" s="36"/>
      <c r="MEQ23" s="36"/>
      <c r="MER23" s="36"/>
      <c r="MES23" s="36"/>
      <c r="MET23" s="36"/>
      <c r="MEU23" s="36"/>
      <c r="MEV23" s="36"/>
      <c r="MEW23" s="36"/>
      <c r="MEX23" s="36"/>
      <c r="MEY23" s="36"/>
      <c r="MEZ23" s="36"/>
      <c r="MFA23" s="36"/>
      <c r="MFB23" s="36"/>
      <c r="MFC23" s="36"/>
      <c r="MFD23" s="36"/>
      <c r="MFE23" s="36"/>
      <c r="MFF23" s="36"/>
      <c r="MFG23" s="36"/>
      <c r="MFH23" s="36"/>
      <c r="MFI23" s="36"/>
      <c r="MFJ23" s="36"/>
      <c r="MFK23" s="36"/>
      <c r="MFL23" s="36"/>
      <c r="MFM23" s="36"/>
      <c r="MFN23" s="36"/>
      <c r="MFO23" s="36"/>
      <c r="MFP23" s="36"/>
      <c r="MFQ23" s="36"/>
      <c r="MFR23" s="36"/>
      <c r="MFS23" s="36"/>
      <c r="MFT23" s="36"/>
      <c r="MFU23" s="36"/>
      <c r="MFV23" s="36"/>
      <c r="MFW23" s="36"/>
      <c r="MFX23" s="36"/>
      <c r="MFY23" s="36"/>
      <c r="MFZ23" s="36"/>
      <c r="MGA23" s="36"/>
      <c r="MGB23" s="36"/>
      <c r="MGC23" s="36"/>
      <c r="MGD23" s="36"/>
      <c r="MGE23" s="36"/>
      <c r="MGF23" s="36"/>
      <c r="MGG23" s="36"/>
      <c r="MGH23" s="36"/>
      <c r="MGI23" s="36"/>
      <c r="MGJ23" s="36"/>
      <c r="MGK23" s="36"/>
      <c r="MGL23" s="36"/>
      <c r="MGM23" s="36"/>
      <c r="MGN23" s="36"/>
      <c r="MGO23" s="36"/>
      <c r="MGP23" s="36"/>
      <c r="MGQ23" s="36"/>
      <c r="MGR23" s="36"/>
      <c r="MGS23" s="36"/>
      <c r="MGT23" s="36"/>
      <c r="MGU23" s="36"/>
      <c r="MGV23" s="36"/>
      <c r="MGW23" s="36"/>
      <c r="MGX23" s="36"/>
      <c r="MGY23" s="36"/>
      <c r="MGZ23" s="36"/>
      <c r="MHA23" s="36"/>
      <c r="MHB23" s="36"/>
      <c r="MHC23" s="36"/>
      <c r="MHD23" s="36"/>
      <c r="MHE23" s="36"/>
      <c r="MHF23" s="36"/>
      <c r="MHG23" s="36"/>
      <c r="MHH23" s="36"/>
      <c r="MHI23" s="36"/>
      <c r="MHJ23" s="36"/>
      <c r="MHK23" s="36"/>
      <c r="MHL23" s="36"/>
      <c r="MHM23" s="36"/>
      <c r="MHN23" s="36"/>
      <c r="MHO23" s="36"/>
      <c r="MHP23" s="36"/>
      <c r="MHQ23" s="36"/>
      <c r="MHR23" s="36"/>
      <c r="MHS23" s="36"/>
      <c r="MHT23" s="36"/>
      <c r="MHU23" s="36"/>
      <c r="MHV23" s="36"/>
      <c r="MHW23" s="36"/>
      <c r="MHX23" s="36"/>
      <c r="MHY23" s="36"/>
      <c r="MHZ23" s="36"/>
      <c r="MIA23" s="36"/>
      <c r="MIB23" s="36"/>
      <c r="MIC23" s="36"/>
      <c r="MID23" s="36"/>
      <c r="MIE23" s="36"/>
      <c r="MIF23" s="36"/>
      <c r="MIG23" s="36"/>
      <c r="MIH23" s="36"/>
      <c r="MII23" s="36"/>
      <c r="MIJ23" s="36"/>
      <c r="MIK23" s="36"/>
      <c r="MIL23" s="36"/>
      <c r="MIM23" s="36"/>
      <c r="MIN23" s="36"/>
      <c r="MIO23" s="36"/>
      <c r="MIP23" s="36"/>
      <c r="MIQ23" s="36"/>
      <c r="MIR23" s="36"/>
      <c r="MIS23" s="36"/>
      <c r="MIT23" s="36"/>
      <c r="MIU23" s="36"/>
      <c r="MIV23" s="36"/>
      <c r="MIW23" s="36"/>
      <c r="MIX23" s="36"/>
      <c r="MIY23" s="36"/>
      <c r="MIZ23" s="36"/>
      <c r="MJA23" s="36"/>
      <c r="MJB23" s="36"/>
      <c r="MJC23" s="36"/>
      <c r="MJD23" s="36"/>
      <c r="MJE23" s="36"/>
      <c r="MJF23" s="36"/>
      <c r="MJG23" s="36"/>
      <c r="MJH23" s="36"/>
      <c r="MJI23" s="36"/>
      <c r="MJJ23" s="36"/>
      <c r="MJK23" s="36"/>
      <c r="MJL23" s="36"/>
      <c r="MJM23" s="36"/>
      <c r="MJN23" s="36"/>
      <c r="MJO23" s="36"/>
      <c r="MJP23" s="36"/>
      <c r="MJQ23" s="36"/>
      <c r="MJR23" s="36"/>
      <c r="MJS23" s="36"/>
      <c r="MJT23" s="36"/>
      <c r="MJU23" s="36"/>
      <c r="MJV23" s="36"/>
      <c r="MJW23" s="36"/>
      <c r="MJX23" s="36"/>
      <c r="MJY23" s="36"/>
      <c r="MJZ23" s="36"/>
      <c r="MKA23" s="36"/>
      <c r="MKB23" s="36"/>
      <c r="MKC23" s="36"/>
      <c r="MKD23" s="36"/>
      <c r="MKE23" s="36"/>
      <c r="MKF23" s="36"/>
      <c r="MKG23" s="36"/>
      <c r="MKH23" s="36"/>
      <c r="MKI23" s="36"/>
      <c r="MKJ23" s="36"/>
      <c r="MKK23" s="36"/>
      <c r="MKL23" s="36"/>
      <c r="MKM23" s="36"/>
      <c r="MKN23" s="36"/>
      <c r="MKO23" s="36"/>
      <c r="MKP23" s="36"/>
      <c r="MKQ23" s="36"/>
      <c r="MKR23" s="36"/>
      <c r="MKS23" s="36"/>
      <c r="MKT23" s="36"/>
      <c r="MKU23" s="36"/>
      <c r="MKV23" s="36"/>
      <c r="MKW23" s="36"/>
      <c r="MKX23" s="36"/>
      <c r="MKY23" s="36"/>
      <c r="MKZ23" s="36"/>
      <c r="MLA23" s="36"/>
      <c r="MLB23" s="36"/>
      <c r="MLC23" s="36"/>
      <c r="MLD23" s="36"/>
      <c r="MLE23" s="36"/>
      <c r="MLF23" s="36"/>
      <c r="MLG23" s="36"/>
      <c r="MLH23" s="36"/>
      <c r="MLI23" s="36"/>
      <c r="MLJ23" s="36"/>
      <c r="MLK23" s="36"/>
      <c r="MLL23" s="36"/>
      <c r="MLM23" s="36"/>
      <c r="MLN23" s="36"/>
      <c r="MLO23" s="36"/>
      <c r="MLP23" s="36"/>
      <c r="MLQ23" s="36"/>
      <c r="MLR23" s="36"/>
      <c r="MLS23" s="36"/>
      <c r="MLT23" s="36"/>
      <c r="MLU23" s="36"/>
      <c r="MLV23" s="36"/>
      <c r="MLW23" s="36"/>
      <c r="MLX23" s="36"/>
      <c r="MLY23" s="36"/>
      <c r="MLZ23" s="36"/>
      <c r="MMA23" s="36"/>
      <c r="MMB23" s="36"/>
      <c r="MMC23" s="36"/>
      <c r="MMD23" s="36"/>
      <c r="MME23" s="36"/>
      <c r="MMF23" s="36"/>
      <c r="MMG23" s="36"/>
      <c r="MMH23" s="36"/>
      <c r="MMI23" s="36"/>
      <c r="MMJ23" s="36"/>
      <c r="MMK23" s="36"/>
      <c r="MML23" s="36"/>
      <c r="MMM23" s="36"/>
      <c r="MMN23" s="36"/>
      <c r="MMO23" s="36"/>
      <c r="MMP23" s="36"/>
      <c r="MMQ23" s="36"/>
      <c r="MMR23" s="36"/>
      <c r="MMS23" s="36"/>
      <c r="MMT23" s="36"/>
      <c r="MMU23" s="36"/>
      <c r="MMV23" s="36"/>
      <c r="MMW23" s="36"/>
      <c r="MMX23" s="36"/>
      <c r="MMY23" s="36"/>
      <c r="MMZ23" s="36"/>
      <c r="MNA23" s="36"/>
      <c r="MNB23" s="36"/>
      <c r="MNC23" s="36"/>
      <c r="MND23" s="36"/>
      <c r="MNE23" s="36"/>
      <c r="MNF23" s="36"/>
      <c r="MNG23" s="36"/>
      <c r="MNH23" s="36"/>
      <c r="MNI23" s="36"/>
      <c r="MNJ23" s="36"/>
      <c r="MNK23" s="36"/>
      <c r="MNL23" s="36"/>
      <c r="MNM23" s="36"/>
      <c r="MNN23" s="36"/>
      <c r="MNO23" s="36"/>
      <c r="MNP23" s="36"/>
      <c r="MNQ23" s="36"/>
      <c r="MNR23" s="36"/>
      <c r="MNS23" s="36"/>
      <c r="MNT23" s="36"/>
      <c r="MNU23" s="36"/>
      <c r="MNV23" s="36"/>
      <c r="MNW23" s="36"/>
      <c r="MNX23" s="36"/>
      <c r="MNY23" s="36"/>
      <c r="MNZ23" s="36"/>
      <c r="MOA23" s="36"/>
      <c r="MOB23" s="36"/>
      <c r="MOC23" s="36"/>
      <c r="MOD23" s="36"/>
      <c r="MOE23" s="36"/>
      <c r="MOF23" s="36"/>
      <c r="MOG23" s="36"/>
      <c r="MOH23" s="36"/>
      <c r="MOI23" s="36"/>
      <c r="MOJ23" s="36"/>
      <c r="MOK23" s="36"/>
      <c r="MOL23" s="36"/>
      <c r="MOM23" s="36"/>
      <c r="MON23" s="36"/>
      <c r="MOO23" s="36"/>
      <c r="MOP23" s="36"/>
      <c r="MOQ23" s="36"/>
      <c r="MOR23" s="36"/>
      <c r="MOS23" s="36"/>
      <c r="MOT23" s="36"/>
      <c r="MOU23" s="36"/>
      <c r="MOV23" s="36"/>
      <c r="MOW23" s="36"/>
      <c r="MOX23" s="36"/>
      <c r="MOY23" s="36"/>
      <c r="MOZ23" s="36"/>
      <c r="MPA23" s="36"/>
      <c r="MPB23" s="36"/>
      <c r="MPC23" s="36"/>
      <c r="MPD23" s="36"/>
      <c r="MPE23" s="36"/>
      <c r="MPF23" s="36"/>
      <c r="MPG23" s="36"/>
      <c r="MPH23" s="36"/>
      <c r="MPI23" s="36"/>
      <c r="MPJ23" s="36"/>
      <c r="MPK23" s="36"/>
      <c r="MPL23" s="36"/>
      <c r="MPM23" s="36"/>
      <c r="MPN23" s="36"/>
      <c r="MPO23" s="36"/>
      <c r="MPP23" s="36"/>
      <c r="MPQ23" s="36"/>
      <c r="MPR23" s="36"/>
      <c r="MPS23" s="36"/>
      <c r="MPT23" s="36"/>
      <c r="MPU23" s="36"/>
      <c r="MPV23" s="36"/>
      <c r="MPW23" s="36"/>
      <c r="MPX23" s="36"/>
      <c r="MPY23" s="36"/>
      <c r="MPZ23" s="36"/>
      <c r="MQA23" s="36"/>
      <c r="MQB23" s="36"/>
      <c r="MQC23" s="36"/>
      <c r="MQD23" s="36"/>
      <c r="MQE23" s="36"/>
      <c r="MQF23" s="36"/>
      <c r="MQG23" s="36"/>
      <c r="MQH23" s="36"/>
      <c r="MQI23" s="36"/>
      <c r="MQJ23" s="36"/>
      <c r="MQK23" s="36"/>
      <c r="MQL23" s="36"/>
      <c r="MQM23" s="36"/>
      <c r="MQN23" s="36"/>
      <c r="MQO23" s="36"/>
      <c r="MQP23" s="36"/>
      <c r="MQQ23" s="36"/>
      <c r="MQR23" s="36"/>
      <c r="MQS23" s="36"/>
      <c r="MQT23" s="36"/>
      <c r="MQU23" s="36"/>
      <c r="MQV23" s="36"/>
      <c r="MQW23" s="36"/>
      <c r="MQX23" s="36"/>
      <c r="MQY23" s="36"/>
      <c r="MQZ23" s="36"/>
      <c r="MRA23" s="36"/>
      <c r="MRB23" s="36"/>
      <c r="MRC23" s="36"/>
      <c r="MRD23" s="36"/>
      <c r="MRE23" s="36"/>
      <c r="MRF23" s="36"/>
      <c r="MRG23" s="36"/>
      <c r="MRH23" s="36"/>
      <c r="MRI23" s="36"/>
      <c r="MRJ23" s="36"/>
      <c r="MRK23" s="36"/>
      <c r="MRL23" s="36"/>
      <c r="MRM23" s="36"/>
      <c r="MRN23" s="36"/>
      <c r="MRO23" s="36"/>
      <c r="MRP23" s="36"/>
      <c r="MRQ23" s="36"/>
      <c r="MRR23" s="36"/>
      <c r="MRS23" s="36"/>
      <c r="MRT23" s="36"/>
      <c r="MRU23" s="36"/>
      <c r="MRV23" s="36"/>
      <c r="MRW23" s="36"/>
      <c r="MRX23" s="36"/>
      <c r="MRY23" s="36"/>
      <c r="MRZ23" s="36"/>
      <c r="MSA23" s="36"/>
      <c r="MSB23" s="36"/>
      <c r="MSC23" s="36"/>
      <c r="MSD23" s="36"/>
      <c r="MSE23" s="36"/>
      <c r="MSF23" s="36"/>
      <c r="MSG23" s="36"/>
      <c r="MSH23" s="36"/>
      <c r="MSI23" s="36"/>
      <c r="MSJ23" s="36"/>
      <c r="MSK23" s="36"/>
      <c r="MSL23" s="36"/>
      <c r="MSM23" s="36"/>
      <c r="MSN23" s="36"/>
      <c r="MSO23" s="36"/>
      <c r="MSP23" s="36"/>
      <c r="MSQ23" s="36"/>
      <c r="MSR23" s="36"/>
      <c r="MSS23" s="36"/>
      <c r="MST23" s="36"/>
      <c r="MSU23" s="36"/>
      <c r="MSV23" s="36"/>
      <c r="MSW23" s="36"/>
      <c r="MSX23" s="36"/>
      <c r="MSY23" s="36"/>
      <c r="MSZ23" s="36"/>
      <c r="MTA23" s="36"/>
      <c r="MTB23" s="36"/>
      <c r="MTC23" s="36"/>
      <c r="MTD23" s="36"/>
      <c r="MTE23" s="36"/>
      <c r="MTF23" s="36"/>
      <c r="MTG23" s="36"/>
      <c r="MTH23" s="36"/>
      <c r="MTI23" s="36"/>
      <c r="MTJ23" s="36"/>
      <c r="MTK23" s="36"/>
      <c r="MTL23" s="36"/>
      <c r="MTM23" s="36"/>
      <c r="MTN23" s="36"/>
      <c r="MTO23" s="36"/>
      <c r="MTP23" s="36"/>
      <c r="MTQ23" s="36"/>
      <c r="MTR23" s="36"/>
      <c r="MTS23" s="36"/>
      <c r="MTT23" s="36"/>
      <c r="MTU23" s="36"/>
      <c r="MTV23" s="36"/>
      <c r="MTW23" s="36"/>
      <c r="MTX23" s="36"/>
      <c r="MTY23" s="36"/>
      <c r="MTZ23" s="36"/>
      <c r="MUA23" s="36"/>
      <c r="MUB23" s="36"/>
      <c r="MUC23" s="36"/>
      <c r="MUD23" s="36"/>
      <c r="MUE23" s="36"/>
      <c r="MUF23" s="36"/>
      <c r="MUG23" s="36"/>
      <c r="MUH23" s="36"/>
      <c r="MUI23" s="36"/>
      <c r="MUJ23" s="36"/>
      <c r="MUK23" s="36"/>
      <c r="MUL23" s="36"/>
      <c r="MUM23" s="36"/>
      <c r="MUN23" s="36"/>
      <c r="MUO23" s="36"/>
      <c r="MUP23" s="36"/>
      <c r="MUQ23" s="36"/>
      <c r="MUR23" s="36"/>
      <c r="MUS23" s="36"/>
      <c r="MUT23" s="36"/>
      <c r="MUU23" s="36"/>
      <c r="MUV23" s="36"/>
      <c r="MUW23" s="36"/>
      <c r="MUX23" s="36"/>
      <c r="MUY23" s="36"/>
      <c r="MUZ23" s="36"/>
      <c r="MVA23" s="36"/>
      <c r="MVB23" s="36"/>
      <c r="MVC23" s="36"/>
      <c r="MVD23" s="36"/>
      <c r="MVE23" s="36"/>
      <c r="MVF23" s="36"/>
      <c r="MVG23" s="36"/>
      <c r="MVH23" s="36"/>
      <c r="MVI23" s="36"/>
      <c r="MVJ23" s="36"/>
      <c r="MVK23" s="36"/>
      <c r="MVL23" s="36"/>
      <c r="MVM23" s="36"/>
      <c r="MVN23" s="36"/>
      <c r="MVO23" s="36"/>
      <c r="MVP23" s="36"/>
      <c r="MVQ23" s="36"/>
      <c r="MVR23" s="36"/>
      <c r="MVS23" s="36"/>
      <c r="MVT23" s="36"/>
      <c r="MVU23" s="36"/>
      <c r="MVV23" s="36"/>
      <c r="MVW23" s="36"/>
      <c r="MVX23" s="36"/>
      <c r="MVY23" s="36"/>
      <c r="MVZ23" s="36"/>
      <c r="MWA23" s="36"/>
      <c r="MWB23" s="36"/>
      <c r="MWC23" s="36"/>
      <c r="MWD23" s="36"/>
      <c r="MWE23" s="36"/>
      <c r="MWF23" s="36"/>
      <c r="MWG23" s="36"/>
      <c r="MWH23" s="36"/>
      <c r="MWI23" s="36"/>
      <c r="MWJ23" s="36"/>
      <c r="MWK23" s="36"/>
      <c r="MWL23" s="36"/>
      <c r="MWM23" s="36"/>
      <c r="MWN23" s="36"/>
      <c r="MWO23" s="36"/>
      <c r="MWP23" s="36"/>
      <c r="MWQ23" s="36"/>
      <c r="MWR23" s="36"/>
      <c r="MWS23" s="36"/>
      <c r="MWT23" s="36"/>
      <c r="MWU23" s="36"/>
      <c r="MWV23" s="36"/>
      <c r="MWW23" s="36"/>
      <c r="MWX23" s="36"/>
      <c r="MWY23" s="36"/>
      <c r="MWZ23" s="36"/>
      <c r="MXA23" s="36"/>
      <c r="MXB23" s="36"/>
      <c r="MXC23" s="36"/>
      <c r="MXD23" s="36"/>
      <c r="MXE23" s="36"/>
      <c r="MXF23" s="36"/>
      <c r="MXG23" s="36"/>
      <c r="MXH23" s="36"/>
      <c r="MXI23" s="36"/>
      <c r="MXJ23" s="36"/>
      <c r="MXK23" s="36"/>
      <c r="MXL23" s="36"/>
      <c r="MXM23" s="36"/>
      <c r="MXN23" s="36"/>
      <c r="MXO23" s="36"/>
      <c r="MXP23" s="36"/>
      <c r="MXQ23" s="36"/>
      <c r="MXR23" s="36"/>
      <c r="MXS23" s="36"/>
      <c r="MXT23" s="36"/>
      <c r="MXU23" s="36"/>
      <c r="MXV23" s="36"/>
      <c r="MXW23" s="36"/>
      <c r="MXX23" s="36"/>
      <c r="MXY23" s="36"/>
      <c r="MXZ23" s="36"/>
      <c r="MYA23" s="36"/>
      <c r="MYB23" s="36"/>
      <c r="MYC23" s="36"/>
      <c r="MYD23" s="36"/>
      <c r="MYE23" s="36"/>
      <c r="MYF23" s="36"/>
      <c r="MYG23" s="36"/>
      <c r="MYH23" s="36"/>
      <c r="MYI23" s="36"/>
      <c r="MYJ23" s="36"/>
      <c r="MYK23" s="36"/>
      <c r="MYL23" s="36"/>
      <c r="MYM23" s="36"/>
      <c r="MYN23" s="36"/>
      <c r="MYO23" s="36"/>
      <c r="MYP23" s="36"/>
      <c r="MYQ23" s="36"/>
      <c r="MYR23" s="36"/>
      <c r="MYS23" s="36"/>
      <c r="MYT23" s="36"/>
      <c r="MYU23" s="36"/>
      <c r="MYV23" s="36"/>
      <c r="MYW23" s="36"/>
      <c r="MYX23" s="36"/>
      <c r="MYY23" s="36"/>
      <c r="MYZ23" s="36"/>
      <c r="MZA23" s="36"/>
      <c r="MZB23" s="36"/>
      <c r="MZC23" s="36"/>
      <c r="MZD23" s="36"/>
      <c r="MZE23" s="36"/>
      <c r="MZF23" s="36"/>
      <c r="MZG23" s="36"/>
      <c r="MZH23" s="36"/>
      <c r="MZI23" s="36"/>
      <c r="MZJ23" s="36"/>
      <c r="MZK23" s="36"/>
      <c r="MZL23" s="36"/>
      <c r="MZM23" s="36"/>
      <c r="MZN23" s="36"/>
      <c r="MZO23" s="36"/>
      <c r="MZP23" s="36"/>
      <c r="MZQ23" s="36"/>
      <c r="MZR23" s="36"/>
      <c r="MZS23" s="36"/>
      <c r="MZT23" s="36"/>
      <c r="MZU23" s="36"/>
      <c r="MZV23" s="36"/>
      <c r="MZW23" s="36"/>
      <c r="MZX23" s="36"/>
      <c r="MZY23" s="36"/>
      <c r="MZZ23" s="36"/>
      <c r="NAA23" s="36"/>
      <c r="NAB23" s="36"/>
      <c r="NAC23" s="36"/>
      <c r="NAD23" s="36"/>
      <c r="NAE23" s="36"/>
      <c r="NAF23" s="36"/>
      <c r="NAG23" s="36"/>
      <c r="NAH23" s="36"/>
      <c r="NAI23" s="36"/>
      <c r="NAJ23" s="36"/>
      <c r="NAK23" s="36"/>
      <c r="NAL23" s="36"/>
      <c r="NAM23" s="36"/>
      <c r="NAN23" s="36"/>
      <c r="NAO23" s="36"/>
      <c r="NAP23" s="36"/>
      <c r="NAQ23" s="36"/>
      <c r="NAR23" s="36"/>
      <c r="NAS23" s="36"/>
      <c r="NAT23" s="36"/>
      <c r="NAU23" s="36"/>
      <c r="NAV23" s="36"/>
      <c r="NAW23" s="36"/>
      <c r="NAX23" s="36"/>
      <c r="NAY23" s="36"/>
      <c r="NAZ23" s="36"/>
      <c r="NBA23" s="36"/>
      <c r="NBB23" s="36"/>
      <c r="NBC23" s="36"/>
      <c r="NBD23" s="36"/>
      <c r="NBE23" s="36"/>
      <c r="NBF23" s="36"/>
      <c r="NBG23" s="36"/>
      <c r="NBH23" s="36"/>
      <c r="NBI23" s="36"/>
      <c r="NBJ23" s="36"/>
      <c r="NBK23" s="36"/>
      <c r="NBL23" s="36"/>
      <c r="NBM23" s="36"/>
      <c r="NBN23" s="36"/>
      <c r="NBO23" s="36"/>
      <c r="NBP23" s="36"/>
      <c r="NBQ23" s="36"/>
      <c r="NBR23" s="36"/>
      <c r="NBS23" s="36"/>
      <c r="NBT23" s="36"/>
      <c r="NBU23" s="36"/>
      <c r="NBV23" s="36"/>
      <c r="NBW23" s="36"/>
      <c r="NBX23" s="36"/>
      <c r="NBY23" s="36"/>
      <c r="NBZ23" s="36"/>
      <c r="NCA23" s="36"/>
      <c r="NCB23" s="36"/>
      <c r="NCC23" s="36"/>
      <c r="NCD23" s="36"/>
      <c r="NCE23" s="36"/>
      <c r="NCF23" s="36"/>
      <c r="NCG23" s="36"/>
      <c r="NCH23" s="36"/>
      <c r="NCI23" s="36"/>
      <c r="NCJ23" s="36"/>
      <c r="NCK23" s="36"/>
      <c r="NCL23" s="36"/>
      <c r="NCM23" s="36"/>
      <c r="NCN23" s="36"/>
      <c r="NCO23" s="36"/>
      <c r="NCP23" s="36"/>
      <c r="NCQ23" s="36"/>
      <c r="NCR23" s="36"/>
      <c r="NCS23" s="36"/>
      <c r="NCT23" s="36"/>
      <c r="NCU23" s="36"/>
      <c r="NCV23" s="36"/>
      <c r="NCW23" s="36"/>
      <c r="NCX23" s="36"/>
      <c r="NCY23" s="36"/>
      <c r="NCZ23" s="36"/>
      <c r="NDA23" s="36"/>
      <c r="NDB23" s="36"/>
      <c r="NDC23" s="36"/>
      <c r="NDD23" s="36"/>
      <c r="NDE23" s="36"/>
      <c r="NDF23" s="36"/>
      <c r="NDG23" s="36"/>
      <c r="NDH23" s="36"/>
      <c r="NDI23" s="36"/>
      <c r="NDJ23" s="36"/>
      <c r="NDK23" s="36"/>
      <c r="NDL23" s="36"/>
      <c r="NDM23" s="36"/>
      <c r="NDN23" s="36"/>
      <c r="NDO23" s="36"/>
      <c r="NDP23" s="36"/>
      <c r="NDQ23" s="36"/>
      <c r="NDR23" s="36"/>
      <c r="NDS23" s="36"/>
      <c r="NDT23" s="36"/>
      <c r="NDU23" s="36"/>
      <c r="NDV23" s="36"/>
      <c r="NDW23" s="36"/>
      <c r="NDX23" s="36"/>
      <c r="NDY23" s="36"/>
      <c r="NDZ23" s="36"/>
      <c r="NEA23" s="36"/>
      <c r="NEB23" s="36"/>
      <c r="NEC23" s="36"/>
      <c r="NED23" s="36"/>
      <c r="NEE23" s="36"/>
      <c r="NEF23" s="36"/>
      <c r="NEG23" s="36"/>
      <c r="NEH23" s="36"/>
      <c r="NEI23" s="36"/>
      <c r="NEJ23" s="36"/>
      <c r="NEK23" s="36"/>
      <c r="NEL23" s="36"/>
      <c r="NEM23" s="36"/>
      <c r="NEN23" s="36"/>
      <c r="NEO23" s="36"/>
      <c r="NEP23" s="36"/>
      <c r="NEQ23" s="36"/>
      <c r="NER23" s="36"/>
      <c r="NES23" s="36"/>
      <c r="NET23" s="36"/>
      <c r="NEU23" s="36"/>
      <c r="NEV23" s="36"/>
      <c r="NEW23" s="36"/>
      <c r="NEX23" s="36"/>
      <c r="NEY23" s="36"/>
      <c r="NEZ23" s="36"/>
      <c r="NFA23" s="36"/>
      <c r="NFB23" s="36"/>
      <c r="NFC23" s="36"/>
      <c r="NFD23" s="36"/>
      <c r="NFE23" s="36"/>
      <c r="NFF23" s="36"/>
      <c r="NFG23" s="36"/>
      <c r="NFH23" s="36"/>
      <c r="NFI23" s="36"/>
      <c r="NFJ23" s="36"/>
      <c r="NFK23" s="36"/>
      <c r="NFL23" s="36"/>
      <c r="NFM23" s="36"/>
      <c r="NFN23" s="36"/>
      <c r="NFO23" s="36"/>
      <c r="NFP23" s="36"/>
      <c r="NFQ23" s="36"/>
      <c r="NFR23" s="36"/>
      <c r="NFS23" s="36"/>
      <c r="NFT23" s="36"/>
      <c r="NFU23" s="36"/>
      <c r="NFV23" s="36"/>
      <c r="NFW23" s="36"/>
      <c r="NFX23" s="36"/>
      <c r="NFY23" s="36"/>
      <c r="NFZ23" s="36"/>
      <c r="NGA23" s="36"/>
      <c r="NGB23" s="36"/>
      <c r="NGC23" s="36"/>
      <c r="NGD23" s="36"/>
      <c r="NGE23" s="36"/>
      <c r="NGF23" s="36"/>
      <c r="NGG23" s="36"/>
      <c r="NGH23" s="36"/>
      <c r="NGI23" s="36"/>
      <c r="NGJ23" s="36"/>
      <c r="NGK23" s="36"/>
      <c r="NGL23" s="36"/>
      <c r="NGM23" s="36"/>
      <c r="NGN23" s="36"/>
      <c r="NGO23" s="36"/>
      <c r="NGP23" s="36"/>
      <c r="NGQ23" s="36"/>
      <c r="NGR23" s="36"/>
      <c r="NGS23" s="36"/>
      <c r="NGT23" s="36"/>
      <c r="NGU23" s="36"/>
      <c r="NGV23" s="36"/>
      <c r="NGW23" s="36"/>
      <c r="NGX23" s="36"/>
      <c r="NGY23" s="36"/>
      <c r="NGZ23" s="36"/>
      <c r="NHA23" s="36"/>
      <c r="NHB23" s="36"/>
      <c r="NHC23" s="36"/>
      <c r="NHD23" s="36"/>
      <c r="NHE23" s="36"/>
      <c r="NHF23" s="36"/>
      <c r="NHG23" s="36"/>
      <c r="NHH23" s="36"/>
      <c r="NHI23" s="36"/>
      <c r="NHJ23" s="36"/>
      <c r="NHK23" s="36"/>
      <c r="NHL23" s="36"/>
      <c r="NHM23" s="36"/>
      <c r="NHN23" s="36"/>
      <c r="NHO23" s="36"/>
      <c r="NHP23" s="36"/>
      <c r="NHQ23" s="36"/>
      <c r="NHR23" s="36"/>
      <c r="NHS23" s="36"/>
      <c r="NHT23" s="36"/>
      <c r="NHU23" s="36"/>
      <c r="NHV23" s="36"/>
      <c r="NHW23" s="36"/>
      <c r="NHX23" s="36"/>
      <c r="NHY23" s="36"/>
      <c r="NHZ23" s="36"/>
      <c r="NIA23" s="36"/>
      <c r="NIB23" s="36"/>
      <c r="NIC23" s="36"/>
      <c r="NID23" s="36"/>
      <c r="NIE23" s="36"/>
      <c r="NIF23" s="36"/>
      <c r="NIG23" s="36"/>
      <c r="NIH23" s="36"/>
      <c r="NII23" s="36"/>
      <c r="NIJ23" s="36"/>
      <c r="NIK23" s="36"/>
      <c r="NIL23" s="36"/>
      <c r="NIM23" s="36"/>
      <c r="NIN23" s="36"/>
      <c r="NIO23" s="36"/>
      <c r="NIP23" s="36"/>
      <c r="NIQ23" s="36"/>
      <c r="NIR23" s="36"/>
      <c r="NIS23" s="36"/>
      <c r="NIT23" s="36"/>
      <c r="NIU23" s="36"/>
      <c r="NIV23" s="36"/>
      <c r="NIW23" s="36"/>
      <c r="NIX23" s="36"/>
      <c r="NIY23" s="36"/>
      <c r="NIZ23" s="36"/>
      <c r="NJA23" s="36"/>
      <c r="NJB23" s="36"/>
      <c r="NJC23" s="36"/>
      <c r="NJD23" s="36"/>
      <c r="NJE23" s="36"/>
      <c r="NJF23" s="36"/>
      <c r="NJG23" s="36"/>
      <c r="NJH23" s="36"/>
      <c r="NJI23" s="36"/>
      <c r="NJJ23" s="36"/>
      <c r="NJK23" s="36"/>
      <c r="NJL23" s="36"/>
      <c r="NJM23" s="36"/>
      <c r="NJN23" s="36"/>
      <c r="NJO23" s="36"/>
      <c r="NJP23" s="36"/>
      <c r="NJQ23" s="36"/>
      <c r="NJR23" s="36"/>
      <c r="NJS23" s="36"/>
      <c r="NJT23" s="36"/>
      <c r="NJU23" s="36"/>
      <c r="NJV23" s="36"/>
      <c r="NJW23" s="36"/>
      <c r="NJX23" s="36"/>
      <c r="NJY23" s="36"/>
      <c r="NJZ23" s="36"/>
      <c r="NKA23" s="36"/>
      <c r="NKB23" s="36"/>
      <c r="NKC23" s="36"/>
      <c r="NKD23" s="36"/>
      <c r="NKE23" s="36"/>
      <c r="NKF23" s="36"/>
      <c r="NKG23" s="36"/>
      <c r="NKH23" s="36"/>
      <c r="NKI23" s="36"/>
      <c r="NKJ23" s="36"/>
      <c r="NKK23" s="36"/>
      <c r="NKL23" s="36"/>
      <c r="NKM23" s="36"/>
      <c r="NKN23" s="36"/>
      <c r="NKO23" s="36"/>
      <c r="NKP23" s="36"/>
      <c r="NKQ23" s="36"/>
      <c r="NKR23" s="36"/>
      <c r="NKS23" s="36"/>
      <c r="NKT23" s="36"/>
      <c r="NKU23" s="36"/>
      <c r="NKV23" s="36"/>
      <c r="NKW23" s="36"/>
      <c r="NKX23" s="36"/>
      <c r="NKY23" s="36"/>
      <c r="NKZ23" s="36"/>
      <c r="NLA23" s="36"/>
      <c r="NLB23" s="36"/>
      <c r="NLC23" s="36"/>
      <c r="NLD23" s="36"/>
      <c r="NLE23" s="36"/>
      <c r="NLF23" s="36"/>
      <c r="NLG23" s="36"/>
      <c r="NLH23" s="36"/>
      <c r="NLI23" s="36"/>
      <c r="NLJ23" s="36"/>
      <c r="NLK23" s="36"/>
      <c r="NLL23" s="36"/>
      <c r="NLM23" s="36"/>
      <c r="NLN23" s="36"/>
      <c r="NLO23" s="36"/>
      <c r="NLP23" s="36"/>
      <c r="NLQ23" s="36"/>
      <c r="NLR23" s="36"/>
      <c r="NLS23" s="36"/>
      <c r="NLT23" s="36"/>
      <c r="NLU23" s="36"/>
      <c r="NLV23" s="36"/>
      <c r="NLW23" s="36"/>
      <c r="NLX23" s="36"/>
      <c r="NLY23" s="36"/>
      <c r="NLZ23" s="36"/>
      <c r="NMA23" s="36"/>
      <c r="NMB23" s="36"/>
      <c r="NMC23" s="36"/>
      <c r="NMD23" s="36"/>
      <c r="NME23" s="36"/>
      <c r="NMF23" s="36"/>
      <c r="NMG23" s="36"/>
      <c r="NMH23" s="36"/>
      <c r="NMI23" s="36"/>
      <c r="NMJ23" s="36"/>
      <c r="NMK23" s="36"/>
      <c r="NML23" s="36"/>
      <c r="NMM23" s="36"/>
      <c r="NMN23" s="36"/>
      <c r="NMO23" s="36"/>
      <c r="NMP23" s="36"/>
      <c r="NMQ23" s="36"/>
      <c r="NMR23" s="36"/>
      <c r="NMS23" s="36"/>
      <c r="NMT23" s="36"/>
      <c r="NMU23" s="36"/>
      <c r="NMV23" s="36"/>
      <c r="NMW23" s="36"/>
      <c r="NMX23" s="36"/>
      <c r="NMY23" s="36"/>
      <c r="NMZ23" s="36"/>
      <c r="NNA23" s="36"/>
      <c r="NNB23" s="36"/>
      <c r="NNC23" s="36"/>
      <c r="NND23" s="36"/>
      <c r="NNE23" s="36"/>
      <c r="NNF23" s="36"/>
      <c r="NNG23" s="36"/>
      <c r="NNH23" s="36"/>
      <c r="NNI23" s="36"/>
      <c r="NNJ23" s="36"/>
      <c r="NNK23" s="36"/>
      <c r="NNL23" s="36"/>
      <c r="NNM23" s="36"/>
      <c r="NNN23" s="36"/>
      <c r="NNO23" s="36"/>
      <c r="NNP23" s="36"/>
      <c r="NNQ23" s="36"/>
      <c r="NNR23" s="36"/>
      <c r="NNS23" s="36"/>
      <c r="NNT23" s="36"/>
      <c r="NNU23" s="36"/>
      <c r="NNV23" s="36"/>
      <c r="NNW23" s="36"/>
      <c r="NNX23" s="36"/>
      <c r="NNY23" s="36"/>
      <c r="NNZ23" s="36"/>
      <c r="NOA23" s="36"/>
      <c r="NOB23" s="36"/>
      <c r="NOC23" s="36"/>
      <c r="NOD23" s="36"/>
      <c r="NOE23" s="36"/>
      <c r="NOF23" s="36"/>
      <c r="NOG23" s="36"/>
      <c r="NOH23" s="36"/>
      <c r="NOI23" s="36"/>
      <c r="NOJ23" s="36"/>
      <c r="NOK23" s="36"/>
      <c r="NOL23" s="36"/>
      <c r="NOM23" s="36"/>
      <c r="NON23" s="36"/>
      <c r="NOO23" s="36"/>
      <c r="NOP23" s="36"/>
      <c r="NOQ23" s="36"/>
      <c r="NOR23" s="36"/>
      <c r="NOS23" s="36"/>
      <c r="NOT23" s="36"/>
      <c r="NOU23" s="36"/>
      <c r="NOV23" s="36"/>
      <c r="NOW23" s="36"/>
      <c r="NOX23" s="36"/>
      <c r="NOY23" s="36"/>
      <c r="NOZ23" s="36"/>
      <c r="NPA23" s="36"/>
      <c r="NPB23" s="36"/>
      <c r="NPC23" s="36"/>
      <c r="NPD23" s="36"/>
      <c r="NPE23" s="36"/>
      <c r="NPF23" s="36"/>
      <c r="NPG23" s="36"/>
      <c r="NPH23" s="36"/>
      <c r="NPI23" s="36"/>
      <c r="NPJ23" s="36"/>
      <c r="NPK23" s="36"/>
      <c r="NPL23" s="36"/>
      <c r="NPM23" s="36"/>
      <c r="NPN23" s="36"/>
      <c r="NPO23" s="36"/>
      <c r="NPP23" s="36"/>
      <c r="NPQ23" s="36"/>
      <c r="NPR23" s="36"/>
      <c r="NPS23" s="36"/>
      <c r="NPT23" s="36"/>
      <c r="NPU23" s="36"/>
      <c r="NPV23" s="36"/>
      <c r="NPW23" s="36"/>
      <c r="NPX23" s="36"/>
      <c r="NPY23" s="36"/>
      <c r="NPZ23" s="36"/>
      <c r="NQA23" s="36"/>
      <c r="NQB23" s="36"/>
      <c r="NQC23" s="36"/>
      <c r="NQD23" s="36"/>
      <c r="NQE23" s="36"/>
      <c r="NQF23" s="36"/>
      <c r="NQG23" s="36"/>
      <c r="NQH23" s="36"/>
      <c r="NQI23" s="36"/>
      <c r="NQJ23" s="36"/>
      <c r="NQK23" s="36"/>
      <c r="NQL23" s="36"/>
      <c r="NQM23" s="36"/>
      <c r="NQN23" s="36"/>
      <c r="NQO23" s="36"/>
      <c r="NQP23" s="36"/>
      <c r="NQQ23" s="36"/>
      <c r="NQR23" s="36"/>
      <c r="NQS23" s="36"/>
      <c r="NQT23" s="36"/>
      <c r="NQU23" s="36"/>
      <c r="NQV23" s="36"/>
      <c r="NQW23" s="36"/>
      <c r="NQX23" s="36"/>
      <c r="NQY23" s="36"/>
      <c r="NQZ23" s="36"/>
      <c r="NRA23" s="36"/>
      <c r="NRB23" s="36"/>
      <c r="NRC23" s="36"/>
      <c r="NRD23" s="36"/>
      <c r="NRE23" s="36"/>
      <c r="NRF23" s="36"/>
      <c r="NRG23" s="36"/>
      <c r="NRH23" s="36"/>
      <c r="NRI23" s="36"/>
      <c r="NRJ23" s="36"/>
      <c r="NRK23" s="36"/>
      <c r="NRL23" s="36"/>
      <c r="NRM23" s="36"/>
      <c r="NRN23" s="36"/>
      <c r="NRO23" s="36"/>
      <c r="NRP23" s="36"/>
      <c r="NRQ23" s="36"/>
      <c r="NRR23" s="36"/>
      <c r="NRS23" s="36"/>
      <c r="NRT23" s="36"/>
      <c r="NRU23" s="36"/>
      <c r="NRV23" s="36"/>
      <c r="NRW23" s="36"/>
      <c r="NRX23" s="36"/>
      <c r="NRY23" s="36"/>
      <c r="NRZ23" s="36"/>
      <c r="NSA23" s="36"/>
      <c r="NSB23" s="36"/>
      <c r="NSC23" s="36"/>
      <c r="NSD23" s="36"/>
      <c r="NSE23" s="36"/>
      <c r="NSF23" s="36"/>
      <c r="NSG23" s="36"/>
      <c r="NSH23" s="36"/>
      <c r="NSI23" s="36"/>
      <c r="NSJ23" s="36"/>
      <c r="NSK23" s="36"/>
      <c r="NSL23" s="36"/>
      <c r="NSM23" s="36"/>
      <c r="NSN23" s="36"/>
      <c r="NSO23" s="36"/>
      <c r="NSP23" s="36"/>
      <c r="NSQ23" s="36"/>
      <c r="NSR23" s="36"/>
      <c r="NSS23" s="36"/>
      <c r="NST23" s="36"/>
      <c r="NSU23" s="36"/>
      <c r="NSV23" s="36"/>
      <c r="NSW23" s="36"/>
      <c r="NSX23" s="36"/>
      <c r="NSY23" s="36"/>
      <c r="NSZ23" s="36"/>
      <c r="NTA23" s="36"/>
      <c r="NTB23" s="36"/>
      <c r="NTC23" s="36"/>
      <c r="NTD23" s="36"/>
      <c r="NTE23" s="36"/>
      <c r="NTF23" s="36"/>
      <c r="NTG23" s="36"/>
      <c r="NTH23" s="36"/>
      <c r="NTI23" s="36"/>
      <c r="NTJ23" s="36"/>
      <c r="NTK23" s="36"/>
      <c r="NTL23" s="36"/>
      <c r="NTM23" s="36"/>
      <c r="NTN23" s="36"/>
      <c r="NTO23" s="36"/>
      <c r="NTP23" s="36"/>
      <c r="NTQ23" s="36"/>
      <c r="NTR23" s="36"/>
      <c r="NTS23" s="36"/>
      <c r="NTT23" s="36"/>
      <c r="NTU23" s="36"/>
      <c r="NTV23" s="36"/>
      <c r="NTW23" s="36"/>
      <c r="NTX23" s="36"/>
      <c r="NTY23" s="36"/>
      <c r="NTZ23" s="36"/>
      <c r="NUA23" s="36"/>
      <c r="NUB23" s="36"/>
      <c r="NUC23" s="36"/>
      <c r="NUD23" s="36"/>
      <c r="NUE23" s="36"/>
      <c r="NUF23" s="36"/>
      <c r="NUG23" s="36"/>
      <c r="NUH23" s="36"/>
      <c r="NUI23" s="36"/>
      <c r="NUJ23" s="36"/>
      <c r="NUK23" s="36"/>
      <c r="NUL23" s="36"/>
      <c r="NUM23" s="36"/>
      <c r="NUN23" s="36"/>
      <c r="NUO23" s="36"/>
      <c r="NUP23" s="36"/>
      <c r="NUQ23" s="36"/>
      <c r="NUR23" s="36"/>
      <c r="NUS23" s="36"/>
      <c r="NUT23" s="36"/>
      <c r="NUU23" s="36"/>
      <c r="NUV23" s="36"/>
      <c r="NUW23" s="36"/>
      <c r="NUX23" s="36"/>
      <c r="NUY23" s="36"/>
      <c r="NUZ23" s="36"/>
      <c r="NVA23" s="36"/>
      <c r="NVB23" s="36"/>
      <c r="NVC23" s="36"/>
      <c r="NVD23" s="36"/>
      <c r="NVE23" s="36"/>
      <c r="NVF23" s="36"/>
      <c r="NVG23" s="36"/>
      <c r="NVH23" s="36"/>
      <c r="NVI23" s="36"/>
      <c r="NVJ23" s="36"/>
      <c r="NVK23" s="36"/>
      <c r="NVL23" s="36"/>
      <c r="NVM23" s="36"/>
      <c r="NVN23" s="36"/>
      <c r="NVO23" s="36"/>
      <c r="NVP23" s="36"/>
      <c r="NVQ23" s="36"/>
      <c r="NVR23" s="36"/>
      <c r="NVS23" s="36"/>
      <c r="NVT23" s="36"/>
      <c r="NVU23" s="36"/>
      <c r="NVV23" s="36"/>
      <c r="NVW23" s="36"/>
      <c r="NVX23" s="36"/>
      <c r="NVY23" s="36"/>
      <c r="NVZ23" s="36"/>
      <c r="NWA23" s="36"/>
      <c r="NWB23" s="36"/>
      <c r="NWC23" s="36"/>
      <c r="NWD23" s="36"/>
      <c r="NWE23" s="36"/>
      <c r="NWF23" s="36"/>
      <c r="NWG23" s="36"/>
      <c r="NWH23" s="36"/>
      <c r="NWI23" s="36"/>
      <c r="NWJ23" s="36"/>
      <c r="NWK23" s="36"/>
      <c r="NWL23" s="36"/>
      <c r="NWM23" s="36"/>
      <c r="NWN23" s="36"/>
      <c r="NWO23" s="36"/>
      <c r="NWP23" s="36"/>
      <c r="NWQ23" s="36"/>
      <c r="NWR23" s="36"/>
      <c r="NWS23" s="36"/>
      <c r="NWT23" s="36"/>
      <c r="NWU23" s="36"/>
      <c r="NWV23" s="36"/>
      <c r="NWW23" s="36"/>
      <c r="NWX23" s="36"/>
      <c r="NWY23" s="36"/>
      <c r="NWZ23" s="36"/>
      <c r="NXA23" s="36"/>
      <c r="NXB23" s="36"/>
      <c r="NXC23" s="36"/>
      <c r="NXD23" s="36"/>
      <c r="NXE23" s="36"/>
      <c r="NXF23" s="36"/>
      <c r="NXG23" s="36"/>
      <c r="NXH23" s="36"/>
      <c r="NXI23" s="36"/>
      <c r="NXJ23" s="36"/>
      <c r="NXK23" s="36"/>
      <c r="NXL23" s="36"/>
      <c r="NXM23" s="36"/>
      <c r="NXN23" s="36"/>
      <c r="NXO23" s="36"/>
      <c r="NXP23" s="36"/>
      <c r="NXQ23" s="36"/>
      <c r="NXR23" s="36"/>
      <c r="NXS23" s="36"/>
      <c r="NXT23" s="36"/>
      <c r="NXU23" s="36"/>
      <c r="NXV23" s="36"/>
      <c r="NXW23" s="36"/>
      <c r="NXX23" s="36"/>
      <c r="NXY23" s="36"/>
      <c r="NXZ23" s="36"/>
      <c r="NYA23" s="36"/>
      <c r="NYB23" s="36"/>
      <c r="NYC23" s="36"/>
      <c r="NYD23" s="36"/>
      <c r="NYE23" s="36"/>
      <c r="NYF23" s="36"/>
      <c r="NYG23" s="36"/>
      <c r="NYH23" s="36"/>
      <c r="NYI23" s="36"/>
      <c r="NYJ23" s="36"/>
      <c r="NYK23" s="36"/>
      <c r="NYL23" s="36"/>
      <c r="NYM23" s="36"/>
      <c r="NYN23" s="36"/>
      <c r="NYO23" s="36"/>
      <c r="NYP23" s="36"/>
      <c r="NYQ23" s="36"/>
      <c r="NYR23" s="36"/>
      <c r="NYS23" s="36"/>
      <c r="NYT23" s="36"/>
      <c r="NYU23" s="36"/>
      <c r="NYV23" s="36"/>
      <c r="NYW23" s="36"/>
      <c r="NYX23" s="36"/>
      <c r="NYY23" s="36"/>
      <c r="NYZ23" s="36"/>
      <c r="NZA23" s="36"/>
      <c r="NZB23" s="36"/>
      <c r="NZC23" s="36"/>
      <c r="NZD23" s="36"/>
      <c r="NZE23" s="36"/>
      <c r="NZF23" s="36"/>
      <c r="NZG23" s="36"/>
      <c r="NZH23" s="36"/>
      <c r="NZI23" s="36"/>
      <c r="NZJ23" s="36"/>
      <c r="NZK23" s="36"/>
      <c r="NZL23" s="36"/>
      <c r="NZM23" s="36"/>
      <c r="NZN23" s="36"/>
      <c r="NZO23" s="36"/>
      <c r="NZP23" s="36"/>
      <c r="NZQ23" s="36"/>
      <c r="NZR23" s="36"/>
      <c r="NZS23" s="36"/>
      <c r="NZT23" s="36"/>
      <c r="NZU23" s="36"/>
      <c r="NZV23" s="36"/>
      <c r="NZW23" s="36"/>
      <c r="NZX23" s="36"/>
      <c r="NZY23" s="36"/>
      <c r="NZZ23" s="36"/>
      <c r="OAA23" s="36"/>
      <c r="OAB23" s="36"/>
      <c r="OAC23" s="36"/>
      <c r="OAD23" s="36"/>
      <c r="OAE23" s="36"/>
      <c r="OAF23" s="36"/>
      <c r="OAG23" s="36"/>
      <c r="OAH23" s="36"/>
      <c r="OAI23" s="36"/>
      <c r="OAJ23" s="36"/>
      <c r="OAK23" s="36"/>
      <c r="OAL23" s="36"/>
      <c r="OAM23" s="36"/>
      <c r="OAN23" s="36"/>
      <c r="OAO23" s="36"/>
      <c r="OAP23" s="36"/>
      <c r="OAQ23" s="36"/>
      <c r="OAR23" s="36"/>
      <c r="OAS23" s="36"/>
      <c r="OAT23" s="36"/>
      <c r="OAU23" s="36"/>
      <c r="OAV23" s="36"/>
      <c r="OAW23" s="36"/>
      <c r="OAX23" s="36"/>
      <c r="OAY23" s="36"/>
      <c r="OAZ23" s="36"/>
      <c r="OBA23" s="36"/>
      <c r="OBB23" s="36"/>
      <c r="OBC23" s="36"/>
      <c r="OBD23" s="36"/>
      <c r="OBE23" s="36"/>
      <c r="OBF23" s="36"/>
      <c r="OBG23" s="36"/>
      <c r="OBH23" s="36"/>
      <c r="OBI23" s="36"/>
      <c r="OBJ23" s="36"/>
      <c r="OBK23" s="36"/>
      <c r="OBL23" s="36"/>
      <c r="OBM23" s="36"/>
      <c r="OBN23" s="36"/>
      <c r="OBO23" s="36"/>
      <c r="OBP23" s="36"/>
      <c r="OBQ23" s="36"/>
      <c r="OBR23" s="36"/>
      <c r="OBS23" s="36"/>
      <c r="OBT23" s="36"/>
      <c r="OBU23" s="36"/>
      <c r="OBV23" s="36"/>
      <c r="OBW23" s="36"/>
      <c r="OBX23" s="36"/>
      <c r="OBY23" s="36"/>
      <c r="OBZ23" s="36"/>
      <c r="OCA23" s="36"/>
      <c r="OCB23" s="36"/>
      <c r="OCC23" s="36"/>
      <c r="OCD23" s="36"/>
      <c r="OCE23" s="36"/>
      <c r="OCF23" s="36"/>
      <c r="OCG23" s="36"/>
      <c r="OCH23" s="36"/>
      <c r="OCI23" s="36"/>
      <c r="OCJ23" s="36"/>
      <c r="OCK23" s="36"/>
      <c r="OCL23" s="36"/>
      <c r="OCM23" s="36"/>
      <c r="OCN23" s="36"/>
      <c r="OCO23" s="36"/>
      <c r="OCP23" s="36"/>
      <c r="OCQ23" s="36"/>
      <c r="OCR23" s="36"/>
      <c r="OCS23" s="36"/>
      <c r="OCT23" s="36"/>
      <c r="OCU23" s="36"/>
      <c r="OCV23" s="36"/>
      <c r="OCW23" s="36"/>
      <c r="OCX23" s="36"/>
      <c r="OCY23" s="36"/>
      <c r="OCZ23" s="36"/>
      <c r="ODA23" s="36"/>
      <c r="ODB23" s="36"/>
      <c r="ODC23" s="36"/>
      <c r="ODD23" s="36"/>
      <c r="ODE23" s="36"/>
      <c r="ODF23" s="36"/>
      <c r="ODG23" s="36"/>
      <c r="ODH23" s="36"/>
      <c r="ODI23" s="36"/>
      <c r="ODJ23" s="36"/>
      <c r="ODK23" s="36"/>
      <c r="ODL23" s="36"/>
      <c r="ODM23" s="36"/>
      <c r="ODN23" s="36"/>
      <c r="ODO23" s="36"/>
      <c r="ODP23" s="36"/>
      <c r="ODQ23" s="36"/>
      <c r="ODR23" s="36"/>
      <c r="ODS23" s="36"/>
      <c r="ODT23" s="36"/>
      <c r="ODU23" s="36"/>
      <c r="ODV23" s="36"/>
      <c r="ODW23" s="36"/>
      <c r="ODX23" s="36"/>
      <c r="ODY23" s="36"/>
      <c r="ODZ23" s="36"/>
      <c r="OEA23" s="36"/>
      <c r="OEB23" s="36"/>
      <c r="OEC23" s="36"/>
      <c r="OED23" s="36"/>
      <c r="OEE23" s="36"/>
      <c r="OEF23" s="36"/>
      <c r="OEG23" s="36"/>
      <c r="OEH23" s="36"/>
      <c r="OEI23" s="36"/>
      <c r="OEJ23" s="36"/>
      <c r="OEK23" s="36"/>
      <c r="OEL23" s="36"/>
      <c r="OEM23" s="36"/>
      <c r="OEN23" s="36"/>
      <c r="OEO23" s="36"/>
      <c r="OEP23" s="36"/>
      <c r="OEQ23" s="36"/>
      <c r="OER23" s="36"/>
      <c r="OES23" s="36"/>
      <c r="OET23" s="36"/>
      <c r="OEU23" s="36"/>
      <c r="OEV23" s="36"/>
      <c r="OEW23" s="36"/>
      <c r="OEX23" s="36"/>
      <c r="OEY23" s="36"/>
      <c r="OEZ23" s="36"/>
      <c r="OFA23" s="36"/>
      <c r="OFB23" s="36"/>
      <c r="OFC23" s="36"/>
      <c r="OFD23" s="36"/>
      <c r="OFE23" s="36"/>
      <c r="OFF23" s="36"/>
      <c r="OFG23" s="36"/>
      <c r="OFH23" s="36"/>
      <c r="OFI23" s="36"/>
      <c r="OFJ23" s="36"/>
      <c r="OFK23" s="36"/>
      <c r="OFL23" s="36"/>
      <c r="OFM23" s="36"/>
      <c r="OFN23" s="36"/>
      <c r="OFO23" s="36"/>
      <c r="OFP23" s="36"/>
      <c r="OFQ23" s="36"/>
      <c r="OFR23" s="36"/>
      <c r="OFS23" s="36"/>
      <c r="OFT23" s="36"/>
      <c r="OFU23" s="36"/>
      <c r="OFV23" s="36"/>
      <c r="OFW23" s="36"/>
      <c r="OFX23" s="36"/>
      <c r="OFY23" s="36"/>
      <c r="OFZ23" s="36"/>
      <c r="OGA23" s="36"/>
      <c r="OGB23" s="36"/>
      <c r="OGC23" s="36"/>
      <c r="OGD23" s="36"/>
      <c r="OGE23" s="36"/>
      <c r="OGF23" s="36"/>
      <c r="OGG23" s="36"/>
      <c r="OGH23" s="36"/>
      <c r="OGI23" s="36"/>
      <c r="OGJ23" s="36"/>
      <c r="OGK23" s="36"/>
      <c r="OGL23" s="36"/>
      <c r="OGM23" s="36"/>
      <c r="OGN23" s="36"/>
      <c r="OGO23" s="36"/>
      <c r="OGP23" s="36"/>
      <c r="OGQ23" s="36"/>
      <c r="OGR23" s="36"/>
      <c r="OGS23" s="36"/>
      <c r="OGT23" s="36"/>
      <c r="OGU23" s="36"/>
      <c r="OGV23" s="36"/>
      <c r="OGW23" s="36"/>
      <c r="OGX23" s="36"/>
      <c r="OGY23" s="36"/>
      <c r="OGZ23" s="36"/>
      <c r="OHA23" s="36"/>
      <c r="OHB23" s="36"/>
      <c r="OHC23" s="36"/>
      <c r="OHD23" s="36"/>
      <c r="OHE23" s="36"/>
      <c r="OHF23" s="36"/>
      <c r="OHG23" s="36"/>
      <c r="OHH23" s="36"/>
      <c r="OHI23" s="36"/>
      <c r="OHJ23" s="36"/>
      <c r="OHK23" s="36"/>
      <c r="OHL23" s="36"/>
      <c r="OHM23" s="36"/>
      <c r="OHN23" s="36"/>
      <c r="OHO23" s="36"/>
      <c r="OHP23" s="36"/>
      <c r="OHQ23" s="36"/>
      <c r="OHR23" s="36"/>
      <c r="OHS23" s="36"/>
      <c r="OHT23" s="36"/>
      <c r="OHU23" s="36"/>
      <c r="OHV23" s="36"/>
      <c r="OHW23" s="36"/>
      <c r="OHX23" s="36"/>
      <c r="OHY23" s="36"/>
      <c r="OHZ23" s="36"/>
      <c r="OIA23" s="36"/>
      <c r="OIB23" s="36"/>
      <c r="OIC23" s="36"/>
      <c r="OID23" s="36"/>
      <c r="OIE23" s="36"/>
      <c r="OIF23" s="36"/>
      <c r="OIG23" s="36"/>
      <c r="OIH23" s="36"/>
      <c r="OII23" s="36"/>
      <c r="OIJ23" s="36"/>
      <c r="OIK23" s="36"/>
      <c r="OIL23" s="36"/>
      <c r="OIM23" s="36"/>
      <c r="OIN23" s="36"/>
      <c r="OIO23" s="36"/>
      <c r="OIP23" s="36"/>
      <c r="OIQ23" s="36"/>
      <c r="OIR23" s="36"/>
      <c r="OIS23" s="36"/>
      <c r="OIT23" s="36"/>
      <c r="OIU23" s="36"/>
      <c r="OIV23" s="36"/>
      <c r="OIW23" s="36"/>
      <c r="OIX23" s="36"/>
      <c r="OIY23" s="36"/>
      <c r="OIZ23" s="36"/>
      <c r="OJA23" s="36"/>
      <c r="OJB23" s="36"/>
      <c r="OJC23" s="36"/>
      <c r="OJD23" s="36"/>
      <c r="OJE23" s="36"/>
      <c r="OJF23" s="36"/>
      <c r="OJG23" s="36"/>
      <c r="OJH23" s="36"/>
      <c r="OJI23" s="36"/>
      <c r="OJJ23" s="36"/>
      <c r="OJK23" s="36"/>
      <c r="OJL23" s="36"/>
      <c r="OJM23" s="36"/>
      <c r="OJN23" s="36"/>
      <c r="OJO23" s="36"/>
      <c r="OJP23" s="36"/>
      <c r="OJQ23" s="36"/>
      <c r="OJR23" s="36"/>
      <c r="OJS23" s="36"/>
      <c r="OJT23" s="36"/>
      <c r="OJU23" s="36"/>
      <c r="OJV23" s="36"/>
      <c r="OJW23" s="36"/>
      <c r="OJX23" s="36"/>
      <c r="OJY23" s="36"/>
      <c r="OJZ23" s="36"/>
      <c r="OKA23" s="36"/>
      <c r="OKB23" s="36"/>
      <c r="OKC23" s="36"/>
      <c r="OKD23" s="36"/>
      <c r="OKE23" s="36"/>
      <c r="OKF23" s="36"/>
      <c r="OKG23" s="36"/>
      <c r="OKH23" s="36"/>
      <c r="OKI23" s="36"/>
      <c r="OKJ23" s="36"/>
      <c r="OKK23" s="36"/>
      <c r="OKL23" s="36"/>
      <c r="OKM23" s="36"/>
      <c r="OKN23" s="36"/>
      <c r="OKO23" s="36"/>
      <c r="OKP23" s="36"/>
      <c r="OKQ23" s="36"/>
      <c r="OKR23" s="36"/>
      <c r="OKS23" s="36"/>
      <c r="OKT23" s="36"/>
      <c r="OKU23" s="36"/>
      <c r="OKV23" s="36"/>
      <c r="OKW23" s="36"/>
      <c r="OKX23" s="36"/>
      <c r="OKY23" s="36"/>
      <c r="OKZ23" s="36"/>
      <c r="OLA23" s="36"/>
      <c r="OLB23" s="36"/>
      <c r="OLC23" s="36"/>
      <c r="OLD23" s="36"/>
      <c r="OLE23" s="36"/>
      <c r="OLF23" s="36"/>
      <c r="OLG23" s="36"/>
      <c r="OLH23" s="36"/>
      <c r="OLI23" s="36"/>
      <c r="OLJ23" s="36"/>
      <c r="OLK23" s="36"/>
      <c r="OLL23" s="36"/>
      <c r="OLM23" s="36"/>
      <c r="OLN23" s="36"/>
      <c r="OLO23" s="36"/>
      <c r="OLP23" s="36"/>
      <c r="OLQ23" s="36"/>
      <c r="OLR23" s="36"/>
      <c r="OLS23" s="36"/>
      <c r="OLT23" s="36"/>
      <c r="OLU23" s="36"/>
      <c r="OLV23" s="36"/>
      <c r="OLW23" s="36"/>
      <c r="OLX23" s="36"/>
      <c r="OLY23" s="36"/>
      <c r="OLZ23" s="36"/>
      <c r="OMA23" s="36"/>
      <c r="OMB23" s="36"/>
      <c r="OMC23" s="36"/>
      <c r="OMD23" s="36"/>
      <c r="OME23" s="36"/>
      <c r="OMF23" s="36"/>
      <c r="OMG23" s="36"/>
      <c r="OMH23" s="36"/>
      <c r="OMI23" s="36"/>
      <c r="OMJ23" s="36"/>
      <c r="OMK23" s="36"/>
      <c r="OML23" s="36"/>
      <c r="OMM23" s="36"/>
      <c r="OMN23" s="36"/>
      <c r="OMO23" s="36"/>
      <c r="OMP23" s="36"/>
      <c r="OMQ23" s="36"/>
      <c r="OMR23" s="36"/>
      <c r="OMS23" s="36"/>
      <c r="OMT23" s="36"/>
      <c r="OMU23" s="36"/>
      <c r="OMV23" s="36"/>
      <c r="OMW23" s="36"/>
      <c r="OMX23" s="36"/>
      <c r="OMY23" s="36"/>
      <c r="OMZ23" s="36"/>
      <c r="ONA23" s="36"/>
      <c r="ONB23" s="36"/>
      <c r="ONC23" s="36"/>
      <c r="OND23" s="36"/>
      <c r="ONE23" s="36"/>
      <c r="ONF23" s="36"/>
      <c r="ONG23" s="36"/>
      <c r="ONH23" s="36"/>
      <c r="ONI23" s="36"/>
      <c r="ONJ23" s="36"/>
      <c r="ONK23" s="36"/>
      <c r="ONL23" s="36"/>
      <c r="ONM23" s="36"/>
      <c r="ONN23" s="36"/>
      <c r="ONO23" s="36"/>
      <c r="ONP23" s="36"/>
      <c r="ONQ23" s="36"/>
      <c r="ONR23" s="36"/>
      <c r="ONS23" s="36"/>
      <c r="ONT23" s="36"/>
      <c r="ONU23" s="36"/>
      <c r="ONV23" s="36"/>
      <c r="ONW23" s="36"/>
      <c r="ONX23" s="36"/>
      <c r="ONY23" s="36"/>
      <c r="ONZ23" s="36"/>
      <c r="OOA23" s="36"/>
      <c r="OOB23" s="36"/>
      <c r="OOC23" s="36"/>
      <c r="OOD23" s="36"/>
      <c r="OOE23" s="36"/>
      <c r="OOF23" s="36"/>
      <c r="OOG23" s="36"/>
      <c r="OOH23" s="36"/>
      <c r="OOI23" s="36"/>
      <c r="OOJ23" s="36"/>
      <c r="OOK23" s="36"/>
      <c r="OOL23" s="36"/>
      <c r="OOM23" s="36"/>
      <c r="OON23" s="36"/>
      <c r="OOO23" s="36"/>
      <c r="OOP23" s="36"/>
      <c r="OOQ23" s="36"/>
      <c r="OOR23" s="36"/>
      <c r="OOS23" s="36"/>
      <c r="OOT23" s="36"/>
      <c r="OOU23" s="36"/>
      <c r="OOV23" s="36"/>
      <c r="OOW23" s="36"/>
      <c r="OOX23" s="36"/>
      <c r="OOY23" s="36"/>
      <c r="OOZ23" s="36"/>
      <c r="OPA23" s="36"/>
      <c r="OPB23" s="36"/>
      <c r="OPC23" s="36"/>
      <c r="OPD23" s="36"/>
      <c r="OPE23" s="36"/>
      <c r="OPF23" s="36"/>
      <c r="OPG23" s="36"/>
      <c r="OPH23" s="36"/>
      <c r="OPI23" s="36"/>
      <c r="OPJ23" s="36"/>
      <c r="OPK23" s="36"/>
      <c r="OPL23" s="36"/>
      <c r="OPM23" s="36"/>
      <c r="OPN23" s="36"/>
      <c r="OPO23" s="36"/>
      <c r="OPP23" s="36"/>
      <c r="OPQ23" s="36"/>
      <c r="OPR23" s="36"/>
      <c r="OPS23" s="36"/>
      <c r="OPT23" s="36"/>
      <c r="OPU23" s="36"/>
      <c r="OPV23" s="36"/>
      <c r="OPW23" s="36"/>
      <c r="OPX23" s="36"/>
      <c r="OPY23" s="36"/>
      <c r="OPZ23" s="36"/>
      <c r="OQA23" s="36"/>
      <c r="OQB23" s="36"/>
      <c r="OQC23" s="36"/>
      <c r="OQD23" s="36"/>
      <c r="OQE23" s="36"/>
      <c r="OQF23" s="36"/>
      <c r="OQG23" s="36"/>
      <c r="OQH23" s="36"/>
      <c r="OQI23" s="36"/>
      <c r="OQJ23" s="36"/>
      <c r="OQK23" s="36"/>
      <c r="OQL23" s="36"/>
      <c r="OQM23" s="36"/>
      <c r="OQN23" s="36"/>
      <c r="OQO23" s="36"/>
      <c r="OQP23" s="36"/>
      <c r="OQQ23" s="36"/>
      <c r="OQR23" s="36"/>
      <c r="OQS23" s="36"/>
      <c r="OQT23" s="36"/>
      <c r="OQU23" s="36"/>
      <c r="OQV23" s="36"/>
      <c r="OQW23" s="36"/>
      <c r="OQX23" s="36"/>
      <c r="OQY23" s="36"/>
      <c r="OQZ23" s="36"/>
      <c r="ORA23" s="36"/>
      <c r="ORB23" s="36"/>
      <c r="ORC23" s="36"/>
      <c r="ORD23" s="36"/>
      <c r="ORE23" s="36"/>
      <c r="ORF23" s="36"/>
      <c r="ORG23" s="36"/>
      <c r="ORH23" s="36"/>
      <c r="ORI23" s="36"/>
      <c r="ORJ23" s="36"/>
      <c r="ORK23" s="36"/>
      <c r="ORL23" s="36"/>
      <c r="ORM23" s="36"/>
      <c r="ORN23" s="36"/>
      <c r="ORO23" s="36"/>
      <c r="ORP23" s="36"/>
      <c r="ORQ23" s="36"/>
      <c r="ORR23" s="36"/>
      <c r="ORS23" s="36"/>
      <c r="ORT23" s="36"/>
      <c r="ORU23" s="36"/>
      <c r="ORV23" s="36"/>
      <c r="ORW23" s="36"/>
      <c r="ORX23" s="36"/>
      <c r="ORY23" s="36"/>
      <c r="ORZ23" s="36"/>
      <c r="OSA23" s="36"/>
      <c r="OSB23" s="36"/>
      <c r="OSC23" s="36"/>
      <c r="OSD23" s="36"/>
      <c r="OSE23" s="36"/>
      <c r="OSF23" s="36"/>
      <c r="OSG23" s="36"/>
      <c r="OSH23" s="36"/>
      <c r="OSI23" s="36"/>
      <c r="OSJ23" s="36"/>
      <c r="OSK23" s="36"/>
      <c r="OSL23" s="36"/>
      <c r="OSM23" s="36"/>
      <c r="OSN23" s="36"/>
      <c r="OSO23" s="36"/>
      <c r="OSP23" s="36"/>
      <c r="OSQ23" s="36"/>
      <c r="OSR23" s="36"/>
      <c r="OSS23" s="36"/>
      <c r="OST23" s="36"/>
      <c r="OSU23" s="36"/>
      <c r="OSV23" s="36"/>
      <c r="OSW23" s="36"/>
      <c r="OSX23" s="36"/>
      <c r="OSY23" s="36"/>
      <c r="OSZ23" s="36"/>
      <c r="OTA23" s="36"/>
      <c r="OTB23" s="36"/>
      <c r="OTC23" s="36"/>
      <c r="OTD23" s="36"/>
      <c r="OTE23" s="36"/>
      <c r="OTF23" s="36"/>
      <c r="OTG23" s="36"/>
      <c r="OTH23" s="36"/>
      <c r="OTI23" s="36"/>
      <c r="OTJ23" s="36"/>
      <c r="OTK23" s="36"/>
      <c r="OTL23" s="36"/>
      <c r="OTM23" s="36"/>
      <c r="OTN23" s="36"/>
      <c r="OTO23" s="36"/>
      <c r="OTP23" s="36"/>
      <c r="OTQ23" s="36"/>
      <c r="OTR23" s="36"/>
      <c r="OTS23" s="36"/>
      <c r="OTT23" s="36"/>
      <c r="OTU23" s="36"/>
      <c r="OTV23" s="36"/>
      <c r="OTW23" s="36"/>
      <c r="OTX23" s="36"/>
      <c r="OTY23" s="36"/>
      <c r="OTZ23" s="36"/>
      <c r="OUA23" s="36"/>
      <c r="OUB23" s="36"/>
      <c r="OUC23" s="36"/>
      <c r="OUD23" s="36"/>
      <c r="OUE23" s="36"/>
      <c r="OUF23" s="36"/>
      <c r="OUG23" s="36"/>
      <c r="OUH23" s="36"/>
      <c r="OUI23" s="36"/>
      <c r="OUJ23" s="36"/>
      <c r="OUK23" s="36"/>
      <c r="OUL23" s="36"/>
      <c r="OUM23" s="36"/>
      <c r="OUN23" s="36"/>
      <c r="OUO23" s="36"/>
      <c r="OUP23" s="36"/>
      <c r="OUQ23" s="36"/>
      <c r="OUR23" s="36"/>
      <c r="OUS23" s="36"/>
      <c r="OUT23" s="36"/>
      <c r="OUU23" s="36"/>
      <c r="OUV23" s="36"/>
      <c r="OUW23" s="36"/>
      <c r="OUX23" s="36"/>
      <c r="OUY23" s="36"/>
      <c r="OUZ23" s="36"/>
      <c r="OVA23" s="36"/>
      <c r="OVB23" s="36"/>
      <c r="OVC23" s="36"/>
      <c r="OVD23" s="36"/>
      <c r="OVE23" s="36"/>
      <c r="OVF23" s="36"/>
      <c r="OVG23" s="36"/>
      <c r="OVH23" s="36"/>
      <c r="OVI23" s="36"/>
      <c r="OVJ23" s="36"/>
      <c r="OVK23" s="36"/>
      <c r="OVL23" s="36"/>
      <c r="OVM23" s="36"/>
      <c r="OVN23" s="36"/>
      <c r="OVO23" s="36"/>
      <c r="OVP23" s="36"/>
      <c r="OVQ23" s="36"/>
      <c r="OVR23" s="36"/>
      <c r="OVS23" s="36"/>
      <c r="OVT23" s="36"/>
      <c r="OVU23" s="36"/>
      <c r="OVV23" s="36"/>
      <c r="OVW23" s="36"/>
      <c r="OVX23" s="36"/>
      <c r="OVY23" s="36"/>
      <c r="OVZ23" s="36"/>
      <c r="OWA23" s="36"/>
      <c r="OWB23" s="36"/>
      <c r="OWC23" s="36"/>
      <c r="OWD23" s="36"/>
      <c r="OWE23" s="36"/>
      <c r="OWF23" s="36"/>
      <c r="OWG23" s="36"/>
      <c r="OWH23" s="36"/>
      <c r="OWI23" s="36"/>
      <c r="OWJ23" s="36"/>
      <c r="OWK23" s="36"/>
      <c r="OWL23" s="36"/>
      <c r="OWM23" s="36"/>
      <c r="OWN23" s="36"/>
      <c r="OWO23" s="36"/>
      <c r="OWP23" s="36"/>
      <c r="OWQ23" s="36"/>
      <c r="OWR23" s="36"/>
      <c r="OWS23" s="36"/>
      <c r="OWT23" s="36"/>
      <c r="OWU23" s="36"/>
      <c r="OWV23" s="36"/>
      <c r="OWW23" s="36"/>
      <c r="OWX23" s="36"/>
      <c r="OWY23" s="36"/>
      <c r="OWZ23" s="36"/>
      <c r="OXA23" s="36"/>
      <c r="OXB23" s="36"/>
      <c r="OXC23" s="36"/>
      <c r="OXD23" s="36"/>
      <c r="OXE23" s="36"/>
      <c r="OXF23" s="36"/>
      <c r="OXG23" s="36"/>
      <c r="OXH23" s="36"/>
      <c r="OXI23" s="36"/>
      <c r="OXJ23" s="36"/>
      <c r="OXK23" s="36"/>
      <c r="OXL23" s="36"/>
      <c r="OXM23" s="36"/>
      <c r="OXN23" s="36"/>
      <c r="OXO23" s="36"/>
      <c r="OXP23" s="36"/>
      <c r="OXQ23" s="36"/>
      <c r="OXR23" s="36"/>
      <c r="OXS23" s="36"/>
      <c r="OXT23" s="36"/>
      <c r="OXU23" s="36"/>
      <c r="OXV23" s="36"/>
      <c r="OXW23" s="36"/>
      <c r="OXX23" s="36"/>
      <c r="OXY23" s="36"/>
      <c r="OXZ23" s="36"/>
      <c r="OYA23" s="36"/>
      <c r="OYB23" s="36"/>
      <c r="OYC23" s="36"/>
      <c r="OYD23" s="36"/>
      <c r="OYE23" s="36"/>
      <c r="OYF23" s="36"/>
      <c r="OYG23" s="36"/>
      <c r="OYH23" s="36"/>
      <c r="OYI23" s="36"/>
      <c r="OYJ23" s="36"/>
      <c r="OYK23" s="36"/>
      <c r="OYL23" s="36"/>
      <c r="OYM23" s="36"/>
      <c r="OYN23" s="36"/>
      <c r="OYO23" s="36"/>
      <c r="OYP23" s="36"/>
      <c r="OYQ23" s="36"/>
      <c r="OYR23" s="36"/>
      <c r="OYS23" s="36"/>
      <c r="OYT23" s="36"/>
      <c r="OYU23" s="36"/>
      <c r="OYV23" s="36"/>
      <c r="OYW23" s="36"/>
      <c r="OYX23" s="36"/>
      <c r="OYY23" s="36"/>
      <c r="OYZ23" s="36"/>
      <c r="OZA23" s="36"/>
      <c r="OZB23" s="36"/>
      <c r="OZC23" s="36"/>
      <c r="OZD23" s="36"/>
      <c r="OZE23" s="36"/>
      <c r="OZF23" s="36"/>
      <c r="OZG23" s="36"/>
      <c r="OZH23" s="36"/>
      <c r="OZI23" s="36"/>
      <c r="OZJ23" s="36"/>
      <c r="OZK23" s="36"/>
      <c r="OZL23" s="36"/>
      <c r="OZM23" s="36"/>
      <c r="OZN23" s="36"/>
      <c r="OZO23" s="36"/>
      <c r="OZP23" s="36"/>
      <c r="OZQ23" s="36"/>
      <c r="OZR23" s="36"/>
      <c r="OZS23" s="36"/>
      <c r="OZT23" s="36"/>
      <c r="OZU23" s="36"/>
      <c r="OZV23" s="36"/>
      <c r="OZW23" s="36"/>
      <c r="OZX23" s="36"/>
      <c r="OZY23" s="36"/>
      <c r="OZZ23" s="36"/>
      <c r="PAA23" s="36"/>
      <c r="PAB23" s="36"/>
      <c r="PAC23" s="36"/>
      <c r="PAD23" s="36"/>
      <c r="PAE23" s="36"/>
      <c r="PAF23" s="36"/>
      <c r="PAG23" s="36"/>
      <c r="PAH23" s="36"/>
      <c r="PAI23" s="36"/>
      <c r="PAJ23" s="36"/>
      <c r="PAK23" s="36"/>
      <c r="PAL23" s="36"/>
      <c r="PAM23" s="36"/>
      <c r="PAN23" s="36"/>
      <c r="PAO23" s="36"/>
      <c r="PAP23" s="36"/>
      <c r="PAQ23" s="36"/>
      <c r="PAR23" s="36"/>
      <c r="PAS23" s="36"/>
      <c r="PAT23" s="36"/>
      <c r="PAU23" s="36"/>
      <c r="PAV23" s="36"/>
      <c r="PAW23" s="36"/>
      <c r="PAX23" s="36"/>
      <c r="PAY23" s="36"/>
      <c r="PAZ23" s="36"/>
      <c r="PBA23" s="36"/>
      <c r="PBB23" s="36"/>
      <c r="PBC23" s="36"/>
      <c r="PBD23" s="36"/>
      <c r="PBE23" s="36"/>
      <c r="PBF23" s="36"/>
      <c r="PBG23" s="36"/>
      <c r="PBH23" s="36"/>
      <c r="PBI23" s="36"/>
      <c r="PBJ23" s="36"/>
      <c r="PBK23" s="36"/>
      <c r="PBL23" s="36"/>
      <c r="PBM23" s="36"/>
      <c r="PBN23" s="36"/>
      <c r="PBO23" s="36"/>
      <c r="PBP23" s="36"/>
      <c r="PBQ23" s="36"/>
      <c r="PBR23" s="36"/>
      <c r="PBS23" s="36"/>
      <c r="PBT23" s="36"/>
      <c r="PBU23" s="36"/>
      <c r="PBV23" s="36"/>
      <c r="PBW23" s="36"/>
      <c r="PBX23" s="36"/>
      <c r="PBY23" s="36"/>
      <c r="PBZ23" s="36"/>
      <c r="PCA23" s="36"/>
      <c r="PCB23" s="36"/>
      <c r="PCC23" s="36"/>
      <c r="PCD23" s="36"/>
      <c r="PCE23" s="36"/>
      <c r="PCF23" s="36"/>
      <c r="PCG23" s="36"/>
      <c r="PCH23" s="36"/>
      <c r="PCI23" s="36"/>
      <c r="PCJ23" s="36"/>
      <c r="PCK23" s="36"/>
      <c r="PCL23" s="36"/>
      <c r="PCM23" s="36"/>
      <c r="PCN23" s="36"/>
      <c r="PCO23" s="36"/>
      <c r="PCP23" s="36"/>
      <c r="PCQ23" s="36"/>
      <c r="PCR23" s="36"/>
      <c r="PCS23" s="36"/>
      <c r="PCT23" s="36"/>
      <c r="PCU23" s="36"/>
      <c r="PCV23" s="36"/>
      <c r="PCW23" s="36"/>
      <c r="PCX23" s="36"/>
      <c r="PCY23" s="36"/>
      <c r="PCZ23" s="36"/>
      <c r="PDA23" s="36"/>
      <c r="PDB23" s="36"/>
      <c r="PDC23" s="36"/>
      <c r="PDD23" s="36"/>
      <c r="PDE23" s="36"/>
      <c r="PDF23" s="36"/>
      <c r="PDG23" s="36"/>
      <c r="PDH23" s="36"/>
      <c r="PDI23" s="36"/>
      <c r="PDJ23" s="36"/>
      <c r="PDK23" s="36"/>
      <c r="PDL23" s="36"/>
      <c r="PDM23" s="36"/>
      <c r="PDN23" s="36"/>
      <c r="PDO23" s="36"/>
      <c r="PDP23" s="36"/>
      <c r="PDQ23" s="36"/>
      <c r="PDR23" s="36"/>
      <c r="PDS23" s="36"/>
      <c r="PDT23" s="36"/>
      <c r="PDU23" s="36"/>
      <c r="PDV23" s="36"/>
      <c r="PDW23" s="36"/>
      <c r="PDX23" s="36"/>
      <c r="PDY23" s="36"/>
      <c r="PDZ23" s="36"/>
      <c r="PEA23" s="36"/>
      <c r="PEB23" s="36"/>
      <c r="PEC23" s="36"/>
      <c r="PED23" s="36"/>
      <c r="PEE23" s="36"/>
      <c r="PEF23" s="36"/>
      <c r="PEG23" s="36"/>
      <c r="PEH23" s="36"/>
      <c r="PEI23" s="36"/>
      <c r="PEJ23" s="36"/>
      <c r="PEK23" s="36"/>
      <c r="PEL23" s="36"/>
      <c r="PEM23" s="36"/>
      <c r="PEN23" s="36"/>
      <c r="PEO23" s="36"/>
      <c r="PEP23" s="36"/>
      <c r="PEQ23" s="36"/>
      <c r="PER23" s="36"/>
      <c r="PES23" s="36"/>
      <c r="PET23" s="36"/>
      <c r="PEU23" s="36"/>
      <c r="PEV23" s="36"/>
      <c r="PEW23" s="36"/>
      <c r="PEX23" s="36"/>
      <c r="PEY23" s="36"/>
      <c r="PEZ23" s="36"/>
      <c r="PFA23" s="36"/>
      <c r="PFB23" s="36"/>
      <c r="PFC23" s="36"/>
      <c r="PFD23" s="36"/>
      <c r="PFE23" s="36"/>
      <c r="PFF23" s="36"/>
      <c r="PFG23" s="36"/>
      <c r="PFH23" s="36"/>
      <c r="PFI23" s="36"/>
      <c r="PFJ23" s="36"/>
      <c r="PFK23" s="36"/>
      <c r="PFL23" s="36"/>
      <c r="PFM23" s="36"/>
      <c r="PFN23" s="36"/>
      <c r="PFO23" s="36"/>
      <c r="PFP23" s="36"/>
      <c r="PFQ23" s="36"/>
      <c r="PFR23" s="36"/>
      <c r="PFS23" s="36"/>
      <c r="PFT23" s="36"/>
      <c r="PFU23" s="36"/>
      <c r="PFV23" s="36"/>
      <c r="PFW23" s="36"/>
      <c r="PFX23" s="36"/>
      <c r="PFY23" s="36"/>
      <c r="PFZ23" s="36"/>
      <c r="PGA23" s="36"/>
      <c r="PGB23" s="36"/>
      <c r="PGC23" s="36"/>
      <c r="PGD23" s="36"/>
      <c r="PGE23" s="36"/>
      <c r="PGF23" s="36"/>
      <c r="PGG23" s="36"/>
      <c r="PGH23" s="36"/>
      <c r="PGI23" s="36"/>
      <c r="PGJ23" s="36"/>
      <c r="PGK23" s="36"/>
      <c r="PGL23" s="36"/>
      <c r="PGM23" s="36"/>
      <c r="PGN23" s="36"/>
      <c r="PGO23" s="36"/>
      <c r="PGP23" s="36"/>
      <c r="PGQ23" s="36"/>
      <c r="PGR23" s="36"/>
      <c r="PGS23" s="36"/>
      <c r="PGT23" s="36"/>
      <c r="PGU23" s="36"/>
      <c r="PGV23" s="36"/>
      <c r="PGW23" s="36"/>
      <c r="PGX23" s="36"/>
      <c r="PGY23" s="36"/>
      <c r="PGZ23" s="36"/>
      <c r="PHA23" s="36"/>
      <c r="PHB23" s="36"/>
      <c r="PHC23" s="36"/>
      <c r="PHD23" s="36"/>
      <c r="PHE23" s="36"/>
      <c r="PHF23" s="36"/>
      <c r="PHG23" s="36"/>
      <c r="PHH23" s="36"/>
      <c r="PHI23" s="36"/>
      <c r="PHJ23" s="36"/>
      <c r="PHK23" s="36"/>
      <c r="PHL23" s="36"/>
      <c r="PHM23" s="36"/>
      <c r="PHN23" s="36"/>
      <c r="PHO23" s="36"/>
      <c r="PHP23" s="36"/>
      <c r="PHQ23" s="36"/>
      <c r="PHR23" s="36"/>
      <c r="PHS23" s="36"/>
      <c r="PHT23" s="36"/>
      <c r="PHU23" s="36"/>
      <c r="PHV23" s="36"/>
      <c r="PHW23" s="36"/>
      <c r="PHX23" s="36"/>
      <c r="PHY23" s="36"/>
      <c r="PHZ23" s="36"/>
      <c r="PIA23" s="36"/>
      <c r="PIB23" s="36"/>
      <c r="PIC23" s="36"/>
      <c r="PID23" s="36"/>
      <c r="PIE23" s="36"/>
      <c r="PIF23" s="36"/>
      <c r="PIG23" s="36"/>
      <c r="PIH23" s="36"/>
      <c r="PII23" s="36"/>
      <c r="PIJ23" s="36"/>
      <c r="PIK23" s="36"/>
      <c r="PIL23" s="36"/>
      <c r="PIM23" s="36"/>
      <c r="PIN23" s="36"/>
      <c r="PIO23" s="36"/>
      <c r="PIP23" s="36"/>
      <c r="PIQ23" s="36"/>
      <c r="PIR23" s="36"/>
      <c r="PIS23" s="36"/>
      <c r="PIT23" s="36"/>
      <c r="PIU23" s="36"/>
      <c r="PIV23" s="36"/>
      <c r="PIW23" s="36"/>
      <c r="PIX23" s="36"/>
      <c r="PIY23" s="36"/>
      <c r="PIZ23" s="36"/>
      <c r="PJA23" s="36"/>
      <c r="PJB23" s="36"/>
      <c r="PJC23" s="36"/>
      <c r="PJD23" s="36"/>
      <c r="PJE23" s="36"/>
      <c r="PJF23" s="36"/>
      <c r="PJG23" s="36"/>
      <c r="PJH23" s="36"/>
      <c r="PJI23" s="36"/>
      <c r="PJJ23" s="36"/>
      <c r="PJK23" s="36"/>
      <c r="PJL23" s="36"/>
      <c r="PJM23" s="36"/>
      <c r="PJN23" s="36"/>
      <c r="PJO23" s="36"/>
      <c r="PJP23" s="36"/>
      <c r="PJQ23" s="36"/>
      <c r="PJR23" s="36"/>
      <c r="PJS23" s="36"/>
      <c r="PJT23" s="36"/>
      <c r="PJU23" s="36"/>
      <c r="PJV23" s="36"/>
      <c r="PJW23" s="36"/>
      <c r="PJX23" s="36"/>
      <c r="PJY23" s="36"/>
      <c r="PJZ23" s="36"/>
      <c r="PKA23" s="36"/>
      <c r="PKB23" s="36"/>
      <c r="PKC23" s="36"/>
      <c r="PKD23" s="36"/>
      <c r="PKE23" s="36"/>
      <c r="PKF23" s="36"/>
      <c r="PKG23" s="36"/>
      <c r="PKH23" s="36"/>
      <c r="PKI23" s="36"/>
      <c r="PKJ23" s="36"/>
      <c r="PKK23" s="36"/>
      <c r="PKL23" s="36"/>
      <c r="PKM23" s="36"/>
      <c r="PKN23" s="36"/>
      <c r="PKO23" s="36"/>
      <c r="PKP23" s="36"/>
      <c r="PKQ23" s="36"/>
      <c r="PKR23" s="36"/>
      <c r="PKS23" s="36"/>
      <c r="PKT23" s="36"/>
      <c r="PKU23" s="36"/>
      <c r="PKV23" s="36"/>
      <c r="PKW23" s="36"/>
      <c r="PKX23" s="36"/>
      <c r="PKY23" s="36"/>
      <c r="PKZ23" s="36"/>
      <c r="PLA23" s="36"/>
      <c r="PLB23" s="36"/>
      <c r="PLC23" s="36"/>
      <c r="PLD23" s="36"/>
      <c r="PLE23" s="36"/>
      <c r="PLF23" s="36"/>
      <c r="PLG23" s="36"/>
      <c r="PLH23" s="36"/>
      <c r="PLI23" s="36"/>
      <c r="PLJ23" s="36"/>
      <c r="PLK23" s="36"/>
      <c r="PLL23" s="36"/>
      <c r="PLM23" s="36"/>
      <c r="PLN23" s="36"/>
      <c r="PLO23" s="36"/>
      <c r="PLP23" s="36"/>
      <c r="PLQ23" s="36"/>
      <c r="PLR23" s="36"/>
      <c r="PLS23" s="36"/>
      <c r="PLT23" s="36"/>
      <c r="PLU23" s="36"/>
      <c r="PLV23" s="36"/>
      <c r="PLW23" s="36"/>
      <c r="PLX23" s="36"/>
      <c r="PLY23" s="36"/>
      <c r="PLZ23" s="36"/>
      <c r="PMA23" s="36"/>
      <c r="PMB23" s="36"/>
      <c r="PMC23" s="36"/>
      <c r="PMD23" s="36"/>
      <c r="PME23" s="36"/>
      <c r="PMF23" s="36"/>
      <c r="PMG23" s="36"/>
      <c r="PMH23" s="36"/>
      <c r="PMI23" s="36"/>
      <c r="PMJ23" s="36"/>
      <c r="PMK23" s="36"/>
      <c r="PML23" s="36"/>
      <c r="PMM23" s="36"/>
      <c r="PMN23" s="36"/>
      <c r="PMO23" s="36"/>
      <c r="PMP23" s="36"/>
      <c r="PMQ23" s="36"/>
      <c r="PMR23" s="36"/>
      <c r="PMS23" s="36"/>
      <c r="PMT23" s="36"/>
      <c r="PMU23" s="36"/>
      <c r="PMV23" s="36"/>
      <c r="PMW23" s="36"/>
      <c r="PMX23" s="36"/>
      <c r="PMY23" s="36"/>
      <c r="PMZ23" s="36"/>
      <c r="PNA23" s="36"/>
      <c r="PNB23" s="36"/>
      <c r="PNC23" s="36"/>
      <c r="PND23" s="36"/>
      <c r="PNE23" s="36"/>
      <c r="PNF23" s="36"/>
      <c r="PNG23" s="36"/>
      <c r="PNH23" s="36"/>
      <c r="PNI23" s="36"/>
      <c r="PNJ23" s="36"/>
      <c r="PNK23" s="36"/>
      <c r="PNL23" s="36"/>
      <c r="PNM23" s="36"/>
      <c r="PNN23" s="36"/>
      <c r="PNO23" s="36"/>
      <c r="PNP23" s="36"/>
      <c r="PNQ23" s="36"/>
      <c r="PNR23" s="36"/>
      <c r="PNS23" s="36"/>
      <c r="PNT23" s="36"/>
      <c r="PNU23" s="36"/>
      <c r="PNV23" s="36"/>
      <c r="PNW23" s="36"/>
      <c r="PNX23" s="36"/>
      <c r="PNY23" s="36"/>
      <c r="PNZ23" s="36"/>
      <c r="POA23" s="36"/>
      <c r="POB23" s="36"/>
      <c r="POC23" s="36"/>
      <c r="POD23" s="36"/>
      <c r="POE23" s="36"/>
      <c r="POF23" s="36"/>
      <c r="POG23" s="36"/>
      <c r="POH23" s="36"/>
      <c r="POI23" s="36"/>
      <c r="POJ23" s="36"/>
      <c r="POK23" s="36"/>
      <c r="POL23" s="36"/>
      <c r="POM23" s="36"/>
      <c r="PON23" s="36"/>
      <c r="POO23" s="36"/>
      <c r="POP23" s="36"/>
      <c r="POQ23" s="36"/>
      <c r="POR23" s="36"/>
      <c r="POS23" s="36"/>
      <c r="POT23" s="36"/>
      <c r="POU23" s="36"/>
      <c r="POV23" s="36"/>
      <c r="POW23" s="36"/>
      <c r="POX23" s="36"/>
      <c r="POY23" s="36"/>
      <c r="POZ23" s="36"/>
      <c r="PPA23" s="36"/>
      <c r="PPB23" s="36"/>
      <c r="PPC23" s="36"/>
      <c r="PPD23" s="36"/>
      <c r="PPE23" s="36"/>
      <c r="PPF23" s="36"/>
      <c r="PPG23" s="36"/>
      <c r="PPH23" s="36"/>
      <c r="PPI23" s="36"/>
      <c r="PPJ23" s="36"/>
      <c r="PPK23" s="36"/>
      <c r="PPL23" s="36"/>
      <c r="PPM23" s="36"/>
      <c r="PPN23" s="36"/>
      <c r="PPO23" s="36"/>
      <c r="PPP23" s="36"/>
      <c r="PPQ23" s="36"/>
      <c r="PPR23" s="36"/>
      <c r="PPS23" s="36"/>
      <c r="PPT23" s="36"/>
      <c r="PPU23" s="36"/>
      <c r="PPV23" s="36"/>
      <c r="PPW23" s="36"/>
      <c r="PPX23" s="36"/>
      <c r="PPY23" s="36"/>
      <c r="PPZ23" s="36"/>
      <c r="PQA23" s="36"/>
      <c r="PQB23" s="36"/>
      <c r="PQC23" s="36"/>
      <c r="PQD23" s="36"/>
      <c r="PQE23" s="36"/>
      <c r="PQF23" s="36"/>
      <c r="PQG23" s="36"/>
      <c r="PQH23" s="36"/>
      <c r="PQI23" s="36"/>
      <c r="PQJ23" s="36"/>
      <c r="PQK23" s="36"/>
      <c r="PQL23" s="36"/>
      <c r="PQM23" s="36"/>
      <c r="PQN23" s="36"/>
      <c r="PQO23" s="36"/>
      <c r="PQP23" s="36"/>
      <c r="PQQ23" s="36"/>
      <c r="PQR23" s="36"/>
      <c r="PQS23" s="36"/>
      <c r="PQT23" s="36"/>
      <c r="PQU23" s="36"/>
      <c r="PQV23" s="36"/>
      <c r="PQW23" s="36"/>
      <c r="PQX23" s="36"/>
      <c r="PQY23" s="36"/>
      <c r="PQZ23" s="36"/>
      <c r="PRA23" s="36"/>
      <c r="PRB23" s="36"/>
      <c r="PRC23" s="36"/>
      <c r="PRD23" s="36"/>
      <c r="PRE23" s="36"/>
      <c r="PRF23" s="36"/>
      <c r="PRG23" s="36"/>
      <c r="PRH23" s="36"/>
      <c r="PRI23" s="36"/>
      <c r="PRJ23" s="36"/>
      <c r="PRK23" s="36"/>
      <c r="PRL23" s="36"/>
      <c r="PRM23" s="36"/>
      <c r="PRN23" s="36"/>
      <c r="PRO23" s="36"/>
      <c r="PRP23" s="36"/>
      <c r="PRQ23" s="36"/>
      <c r="PRR23" s="36"/>
      <c r="PRS23" s="36"/>
      <c r="PRT23" s="36"/>
      <c r="PRU23" s="36"/>
      <c r="PRV23" s="36"/>
      <c r="PRW23" s="36"/>
      <c r="PRX23" s="36"/>
      <c r="PRY23" s="36"/>
      <c r="PRZ23" s="36"/>
      <c r="PSA23" s="36"/>
      <c r="PSB23" s="36"/>
      <c r="PSC23" s="36"/>
      <c r="PSD23" s="36"/>
      <c r="PSE23" s="36"/>
      <c r="PSF23" s="36"/>
      <c r="PSG23" s="36"/>
      <c r="PSH23" s="36"/>
      <c r="PSI23" s="36"/>
      <c r="PSJ23" s="36"/>
      <c r="PSK23" s="36"/>
      <c r="PSL23" s="36"/>
      <c r="PSM23" s="36"/>
      <c r="PSN23" s="36"/>
      <c r="PSO23" s="36"/>
      <c r="PSP23" s="36"/>
      <c r="PSQ23" s="36"/>
      <c r="PSR23" s="36"/>
      <c r="PSS23" s="36"/>
      <c r="PST23" s="36"/>
      <c r="PSU23" s="36"/>
      <c r="PSV23" s="36"/>
      <c r="PSW23" s="36"/>
      <c r="PSX23" s="36"/>
      <c r="PSY23" s="36"/>
      <c r="PSZ23" s="36"/>
      <c r="PTA23" s="36"/>
      <c r="PTB23" s="36"/>
      <c r="PTC23" s="36"/>
      <c r="PTD23" s="36"/>
      <c r="PTE23" s="36"/>
      <c r="PTF23" s="36"/>
      <c r="PTG23" s="36"/>
      <c r="PTH23" s="36"/>
      <c r="PTI23" s="36"/>
      <c r="PTJ23" s="36"/>
      <c r="PTK23" s="36"/>
      <c r="PTL23" s="36"/>
      <c r="PTM23" s="36"/>
      <c r="PTN23" s="36"/>
      <c r="PTO23" s="36"/>
      <c r="PTP23" s="36"/>
      <c r="PTQ23" s="36"/>
      <c r="PTR23" s="36"/>
      <c r="PTS23" s="36"/>
      <c r="PTT23" s="36"/>
      <c r="PTU23" s="36"/>
      <c r="PTV23" s="36"/>
      <c r="PTW23" s="36"/>
      <c r="PTX23" s="36"/>
      <c r="PTY23" s="36"/>
      <c r="PTZ23" s="36"/>
      <c r="PUA23" s="36"/>
      <c r="PUB23" s="36"/>
      <c r="PUC23" s="36"/>
      <c r="PUD23" s="36"/>
      <c r="PUE23" s="36"/>
      <c r="PUF23" s="36"/>
      <c r="PUG23" s="36"/>
      <c r="PUH23" s="36"/>
      <c r="PUI23" s="36"/>
      <c r="PUJ23" s="36"/>
      <c r="PUK23" s="36"/>
      <c r="PUL23" s="36"/>
      <c r="PUM23" s="36"/>
      <c r="PUN23" s="36"/>
      <c r="PUO23" s="36"/>
      <c r="PUP23" s="36"/>
      <c r="PUQ23" s="36"/>
      <c r="PUR23" s="36"/>
      <c r="PUS23" s="36"/>
      <c r="PUT23" s="36"/>
      <c r="PUU23" s="36"/>
      <c r="PUV23" s="36"/>
      <c r="PUW23" s="36"/>
      <c r="PUX23" s="36"/>
      <c r="PUY23" s="36"/>
      <c r="PUZ23" s="36"/>
      <c r="PVA23" s="36"/>
      <c r="PVB23" s="36"/>
      <c r="PVC23" s="36"/>
      <c r="PVD23" s="36"/>
      <c r="PVE23" s="36"/>
      <c r="PVF23" s="36"/>
      <c r="PVG23" s="36"/>
      <c r="PVH23" s="36"/>
      <c r="PVI23" s="36"/>
      <c r="PVJ23" s="36"/>
      <c r="PVK23" s="36"/>
      <c r="PVL23" s="36"/>
      <c r="PVM23" s="36"/>
      <c r="PVN23" s="36"/>
      <c r="PVO23" s="36"/>
      <c r="PVP23" s="36"/>
      <c r="PVQ23" s="36"/>
      <c r="PVR23" s="36"/>
      <c r="PVS23" s="36"/>
      <c r="PVT23" s="36"/>
      <c r="PVU23" s="36"/>
      <c r="PVV23" s="36"/>
      <c r="PVW23" s="36"/>
      <c r="PVX23" s="36"/>
      <c r="PVY23" s="36"/>
      <c r="PVZ23" s="36"/>
      <c r="PWA23" s="36"/>
      <c r="PWB23" s="36"/>
      <c r="PWC23" s="36"/>
      <c r="PWD23" s="36"/>
      <c r="PWE23" s="36"/>
      <c r="PWF23" s="36"/>
      <c r="PWG23" s="36"/>
      <c r="PWH23" s="36"/>
      <c r="PWI23" s="36"/>
      <c r="PWJ23" s="36"/>
      <c r="PWK23" s="36"/>
      <c r="PWL23" s="36"/>
      <c r="PWM23" s="36"/>
      <c r="PWN23" s="36"/>
      <c r="PWO23" s="36"/>
      <c r="PWP23" s="36"/>
      <c r="PWQ23" s="36"/>
      <c r="PWR23" s="36"/>
      <c r="PWS23" s="36"/>
      <c r="PWT23" s="36"/>
      <c r="PWU23" s="36"/>
      <c r="PWV23" s="36"/>
      <c r="PWW23" s="36"/>
      <c r="PWX23" s="36"/>
      <c r="PWY23" s="36"/>
      <c r="PWZ23" s="36"/>
      <c r="PXA23" s="36"/>
      <c r="PXB23" s="36"/>
      <c r="PXC23" s="36"/>
      <c r="PXD23" s="36"/>
      <c r="PXE23" s="36"/>
      <c r="PXF23" s="36"/>
      <c r="PXG23" s="36"/>
      <c r="PXH23" s="36"/>
      <c r="PXI23" s="36"/>
      <c r="PXJ23" s="36"/>
      <c r="PXK23" s="36"/>
      <c r="PXL23" s="36"/>
      <c r="PXM23" s="36"/>
      <c r="PXN23" s="36"/>
      <c r="PXO23" s="36"/>
      <c r="PXP23" s="36"/>
      <c r="PXQ23" s="36"/>
      <c r="PXR23" s="36"/>
      <c r="PXS23" s="36"/>
      <c r="PXT23" s="36"/>
      <c r="PXU23" s="36"/>
      <c r="PXV23" s="36"/>
      <c r="PXW23" s="36"/>
      <c r="PXX23" s="36"/>
      <c r="PXY23" s="36"/>
      <c r="PXZ23" s="36"/>
      <c r="PYA23" s="36"/>
      <c r="PYB23" s="36"/>
      <c r="PYC23" s="36"/>
      <c r="PYD23" s="36"/>
      <c r="PYE23" s="36"/>
      <c r="PYF23" s="36"/>
      <c r="PYG23" s="36"/>
      <c r="PYH23" s="36"/>
      <c r="PYI23" s="36"/>
      <c r="PYJ23" s="36"/>
      <c r="PYK23" s="36"/>
      <c r="PYL23" s="36"/>
      <c r="PYM23" s="36"/>
      <c r="PYN23" s="36"/>
      <c r="PYO23" s="36"/>
      <c r="PYP23" s="36"/>
      <c r="PYQ23" s="36"/>
      <c r="PYR23" s="36"/>
      <c r="PYS23" s="36"/>
      <c r="PYT23" s="36"/>
      <c r="PYU23" s="36"/>
      <c r="PYV23" s="36"/>
      <c r="PYW23" s="36"/>
      <c r="PYX23" s="36"/>
      <c r="PYY23" s="36"/>
      <c r="PYZ23" s="36"/>
      <c r="PZA23" s="36"/>
      <c r="PZB23" s="36"/>
      <c r="PZC23" s="36"/>
      <c r="PZD23" s="36"/>
      <c r="PZE23" s="36"/>
      <c r="PZF23" s="36"/>
      <c r="PZG23" s="36"/>
      <c r="PZH23" s="36"/>
      <c r="PZI23" s="36"/>
      <c r="PZJ23" s="36"/>
      <c r="PZK23" s="36"/>
      <c r="PZL23" s="36"/>
      <c r="PZM23" s="36"/>
      <c r="PZN23" s="36"/>
      <c r="PZO23" s="36"/>
      <c r="PZP23" s="36"/>
      <c r="PZQ23" s="36"/>
      <c r="PZR23" s="36"/>
      <c r="PZS23" s="36"/>
      <c r="PZT23" s="36"/>
      <c r="PZU23" s="36"/>
      <c r="PZV23" s="36"/>
      <c r="PZW23" s="36"/>
      <c r="PZX23" s="36"/>
      <c r="PZY23" s="36"/>
      <c r="PZZ23" s="36"/>
      <c r="QAA23" s="36"/>
      <c r="QAB23" s="36"/>
      <c r="QAC23" s="36"/>
      <c r="QAD23" s="36"/>
      <c r="QAE23" s="36"/>
      <c r="QAF23" s="36"/>
      <c r="QAG23" s="36"/>
      <c r="QAH23" s="36"/>
      <c r="QAI23" s="36"/>
      <c r="QAJ23" s="36"/>
      <c r="QAK23" s="36"/>
      <c r="QAL23" s="36"/>
      <c r="QAM23" s="36"/>
      <c r="QAN23" s="36"/>
      <c r="QAO23" s="36"/>
      <c r="QAP23" s="36"/>
      <c r="QAQ23" s="36"/>
      <c r="QAR23" s="36"/>
      <c r="QAS23" s="36"/>
      <c r="QAT23" s="36"/>
      <c r="QAU23" s="36"/>
      <c r="QAV23" s="36"/>
      <c r="QAW23" s="36"/>
      <c r="QAX23" s="36"/>
      <c r="QAY23" s="36"/>
      <c r="QAZ23" s="36"/>
      <c r="QBA23" s="36"/>
      <c r="QBB23" s="36"/>
      <c r="QBC23" s="36"/>
      <c r="QBD23" s="36"/>
      <c r="QBE23" s="36"/>
      <c r="QBF23" s="36"/>
      <c r="QBG23" s="36"/>
      <c r="QBH23" s="36"/>
      <c r="QBI23" s="36"/>
      <c r="QBJ23" s="36"/>
      <c r="QBK23" s="36"/>
      <c r="QBL23" s="36"/>
      <c r="QBM23" s="36"/>
      <c r="QBN23" s="36"/>
      <c r="QBO23" s="36"/>
      <c r="QBP23" s="36"/>
      <c r="QBQ23" s="36"/>
      <c r="QBR23" s="36"/>
      <c r="QBS23" s="36"/>
      <c r="QBT23" s="36"/>
      <c r="QBU23" s="36"/>
      <c r="QBV23" s="36"/>
      <c r="QBW23" s="36"/>
      <c r="QBX23" s="36"/>
      <c r="QBY23" s="36"/>
      <c r="QBZ23" s="36"/>
      <c r="QCA23" s="36"/>
      <c r="QCB23" s="36"/>
      <c r="QCC23" s="36"/>
      <c r="QCD23" s="36"/>
      <c r="QCE23" s="36"/>
      <c r="QCF23" s="36"/>
      <c r="QCG23" s="36"/>
      <c r="QCH23" s="36"/>
      <c r="QCI23" s="36"/>
      <c r="QCJ23" s="36"/>
      <c r="QCK23" s="36"/>
      <c r="QCL23" s="36"/>
      <c r="QCM23" s="36"/>
      <c r="QCN23" s="36"/>
      <c r="QCO23" s="36"/>
      <c r="QCP23" s="36"/>
      <c r="QCQ23" s="36"/>
      <c r="QCR23" s="36"/>
      <c r="QCS23" s="36"/>
      <c r="QCT23" s="36"/>
      <c r="QCU23" s="36"/>
      <c r="QCV23" s="36"/>
      <c r="QCW23" s="36"/>
      <c r="QCX23" s="36"/>
      <c r="QCY23" s="36"/>
      <c r="QCZ23" s="36"/>
      <c r="QDA23" s="36"/>
      <c r="QDB23" s="36"/>
      <c r="QDC23" s="36"/>
      <c r="QDD23" s="36"/>
      <c r="QDE23" s="36"/>
      <c r="QDF23" s="36"/>
      <c r="QDG23" s="36"/>
      <c r="QDH23" s="36"/>
      <c r="QDI23" s="36"/>
      <c r="QDJ23" s="36"/>
      <c r="QDK23" s="36"/>
      <c r="QDL23" s="36"/>
      <c r="QDM23" s="36"/>
      <c r="QDN23" s="36"/>
      <c r="QDO23" s="36"/>
      <c r="QDP23" s="36"/>
      <c r="QDQ23" s="36"/>
      <c r="QDR23" s="36"/>
      <c r="QDS23" s="36"/>
      <c r="QDT23" s="36"/>
      <c r="QDU23" s="36"/>
      <c r="QDV23" s="36"/>
      <c r="QDW23" s="36"/>
      <c r="QDX23" s="36"/>
      <c r="QDY23" s="36"/>
      <c r="QDZ23" s="36"/>
      <c r="QEA23" s="36"/>
      <c r="QEB23" s="36"/>
      <c r="QEC23" s="36"/>
      <c r="QED23" s="36"/>
      <c r="QEE23" s="36"/>
      <c r="QEF23" s="36"/>
      <c r="QEG23" s="36"/>
      <c r="QEH23" s="36"/>
      <c r="QEI23" s="36"/>
      <c r="QEJ23" s="36"/>
      <c r="QEK23" s="36"/>
      <c r="QEL23" s="36"/>
      <c r="QEM23" s="36"/>
      <c r="QEN23" s="36"/>
      <c r="QEO23" s="36"/>
      <c r="QEP23" s="36"/>
      <c r="QEQ23" s="36"/>
      <c r="QER23" s="36"/>
      <c r="QES23" s="36"/>
      <c r="QET23" s="36"/>
      <c r="QEU23" s="36"/>
      <c r="QEV23" s="36"/>
      <c r="QEW23" s="36"/>
      <c r="QEX23" s="36"/>
      <c r="QEY23" s="36"/>
      <c r="QEZ23" s="36"/>
      <c r="QFA23" s="36"/>
      <c r="QFB23" s="36"/>
      <c r="QFC23" s="36"/>
      <c r="QFD23" s="36"/>
      <c r="QFE23" s="36"/>
      <c r="QFF23" s="36"/>
      <c r="QFG23" s="36"/>
      <c r="QFH23" s="36"/>
      <c r="QFI23" s="36"/>
      <c r="QFJ23" s="36"/>
      <c r="QFK23" s="36"/>
      <c r="QFL23" s="36"/>
      <c r="QFM23" s="36"/>
      <c r="QFN23" s="36"/>
      <c r="QFO23" s="36"/>
      <c r="QFP23" s="36"/>
      <c r="QFQ23" s="36"/>
      <c r="QFR23" s="36"/>
      <c r="QFS23" s="36"/>
      <c r="QFT23" s="36"/>
      <c r="QFU23" s="36"/>
      <c r="QFV23" s="36"/>
      <c r="QFW23" s="36"/>
      <c r="QFX23" s="36"/>
      <c r="QFY23" s="36"/>
      <c r="QFZ23" s="36"/>
      <c r="QGA23" s="36"/>
      <c r="QGB23" s="36"/>
      <c r="QGC23" s="36"/>
      <c r="QGD23" s="36"/>
      <c r="QGE23" s="36"/>
      <c r="QGF23" s="36"/>
      <c r="QGG23" s="36"/>
      <c r="QGH23" s="36"/>
      <c r="QGI23" s="36"/>
      <c r="QGJ23" s="36"/>
      <c r="QGK23" s="36"/>
      <c r="QGL23" s="36"/>
      <c r="QGM23" s="36"/>
      <c r="QGN23" s="36"/>
      <c r="QGO23" s="36"/>
      <c r="QGP23" s="36"/>
      <c r="QGQ23" s="36"/>
      <c r="QGR23" s="36"/>
      <c r="QGS23" s="36"/>
      <c r="QGT23" s="36"/>
      <c r="QGU23" s="36"/>
      <c r="QGV23" s="36"/>
      <c r="QGW23" s="36"/>
      <c r="QGX23" s="36"/>
      <c r="QGY23" s="36"/>
      <c r="QGZ23" s="36"/>
      <c r="QHA23" s="36"/>
      <c r="QHB23" s="36"/>
      <c r="QHC23" s="36"/>
      <c r="QHD23" s="36"/>
      <c r="QHE23" s="36"/>
      <c r="QHF23" s="36"/>
      <c r="QHG23" s="36"/>
      <c r="QHH23" s="36"/>
      <c r="QHI23" s="36"/>
      <c r="QHJ23" s="36"/>
      <c r="QHK23" s="36"/>
      <c r="QHL23" s="36"/>
      <c r="QHM23" s="36"/>
      <c r="QHN23" s="36"/>
      <c r="QHO23" s="36"/>
      <c r="QHP23" s="36"/>
      <c r="QHQ23" s="36"/>
      <c r="QHR23" s="36"/>
      <c r="QHS23" s="36"/>
      <c r="QHT23" s="36"/>
      <c r="QHU23" s="36"/>
      <c r="QHV23" s="36"/>
      <c r="QHW23" s="36"/>
      <c r="QHX23" s="36"/>
      <c r="QHY23" s="36"/>
      <c r="QHZ23" s="36"/>
      <c r="QIA23" s="36"/>
      <c r="QIB23" s="36"/>
      <c r="QIC23" s="36"/>
      <c r="QID23" s="36"/>
      <c r="QIE23" s="36"/>
      <c r="QIF23" s="36"/>
      <c r="QIG23" s="36"/>
      <c r="QIH23" s="36"/>
      <c r="QII23" s="36"/>
      <c r="QIJ23" s="36"/>
      <c r="QIK23" s="36"/>
      <c r="QIL23" s="36"/>
      <c r="QIM23" s="36"/>
      <c r="QIN23" s="36"/>
      <c r="QIO23" s="36"/>
      <c r="QIP23" s="36"/>
      <c r="QIQ23" s="36"/>
      <c r="QIR23" s="36"/>
      <c r="QIS23" s="36"/>
      <c r="QIT23" s="36"/>
      <c r="QIU23" s="36"/>
      <c r="QIV23" s="36"/>
      <c r="QIW23" s="36"/>
      <c r="QIX23" s="36"/>
      <c r="QIY23" s="36"/>
      <c r="QIZ23" s="36"/>
      <c r="QJA23" s="36"/>
      <c r="QJB23" s="36"/>
      <c r="QJC23" s="36"/>
      <c r="QJD23" s="36"/>
      <c r="QJE23" s="36"/>
      <c r="QJF23" s="36"/>
      <c r="QJG23" s="36"/>
      <c r="QJH23" s="36"/>
      <c r="QJI23" s="36"/>
      <c r="QJJ23" s="36"/>
      <c r="QJK23" s="36"/>
      <c r="QJL23" s="36"/>
      <c r="QJM23" s="36"/>
      <c r="QJN23" s="36"/>
      <c r="QJO23" s="36"/>
      <c r="QJP23" s="36"/>
      <c r="QJQ23" s="36"/>
      <c r="QJR23" s="36"/>
      <c r="QJS23" s="36"/>
      <c r="QJT23" s="36"/>
      <c r="QJU23" s="36"/>
      <c r="QJV23" s="36"/>
      <c r="QJW23" s="36"/>
      <c r="QJX23" s="36"/>
      <c r="QJY23" s="36"/>
      <c r="QJZ23" s="36"/>
      <c r="QKA23" s="36"/>
      <c r="QKB23" s="36"/>
      <c r="QKC23" s="36"/>
      <c r="QKD23" s="36"/>
      <c r="QKE23" s="36"/>
      <c r="QKF23" s="36"/>
      <c r="QKG23" s="36"/>
      <c r="QKH23" s="36"/>
      <c r="QKI23" s="36"/>
      <c r="QKJ23" s="36"/>
      <c r="QKK23" s="36"/>
      <c r="QKL23" s="36"/>
      <c r="QKM23" s="36"/>
      <c r="QKN23" s="36"/>
      <c r="QKO23" s="36"/>
      <c r="QKP23" s="36"/>
      <c r="QKQ23" s="36"/>
      <c r="QKR23" s="36"/>
      <c r="QKS23" s="36"/>
      <c r="QKT23" s="36"/>
      <c r="QKU23" s="36"/>
      <c r="QKV23" s="36"/>
      <c r="QKW23" s="36"/>
      <c r="QKX23" s="36"/>
      <c r="QKY23" s="36"/>
      <c r="QKZ23" s="36"/>
      <c r="QLA23" s="36"/>
      <c r="QLB23" s="36"/>
      <c r="QLC23" s="36"/>
      <c r="QLD23" s="36"/>
      <c r="QLE23" s="36"/>
      <c r="QLF23" s="36"/>
      <c r="QLG23" s="36"/>
      <c r="QLH23" s="36"/>
      <c r="QLI23" s="36"/>
      <c r="QLJ23" s="36"/>
      <c r="QLK23" s="36"/>
      <c r="QLL23" s="36"/>
      <c r="QLM23" s="36"/>
      <c r="QLN23" s="36"/>
      <c r="QLO23" s="36"/>
      <c r="QLP23" s="36"/>
      <c r="QLQ23" s="36"/>
      <c r="QLR23" s="36"/>
      <c r="QLS23" s="36"/>
      <c r="QLT23" s="36"/>
      <c r="QLU23" s="36"/>
      <c r="QLV23" s="36"/>
      <c r="QLW23" s="36"/>
      <c r="QLX23" s="36"/>
      <c r="QLY23" s="36"/>
      <c r="QLZ23" s="36"/>
      <c r="QMA23" s="36"/>
      <c r="QMB23" s="36"/>
      <c r="QMC23" s="36"/>
      <c r="QMD23" s="36"/>
      <c r="QME23" s="36"/>
      <c r="QMF23" s="36"/>
      <c r="QMG23" s="36"/>
      <c r="QMH23" s="36"/>
      <c r="QMI23" s="36"/>
      <c r="QMJ23" s="36"/>
      <c r="QMK23" s="36"/>
      <c r="QML23" s="36"/>
      <c r="QMM23" s="36"/>
      <c r="QMN23" s="36"/>
      <c r="QMO23" s="36"/>
      <c r="QMP23" s="36"/>
      <c r="QMQ23" s="36"/>
      <c r="QMR23" s="36"/>
      <c r="QMS23" s="36"/>
      <c r="QMT23" s="36"/>
      <c r="QMU23" s="36"/>
      <c r="QMV23" s="36"/>
      <c r="QMW23" s="36"/>
      <c r="QMX23" s="36"/>
      <c r="QMY23" s="36"/>
      <c r="QMZ23" s="36"/>
      <c r="QNA23" s="36"/>
      <c r="QNB23" s="36"/>
      <c r="QNC23" s="36"/>
      <c r="QND23" s="36"/>
      <c r="QNE23" s="36"/>
      <c r="QNF23" s="36"/>
      <c r="QNG23" s="36"/>
      <c r="QNH23" s="36"/>
      <c r="QNI23" s="36"/>
      <c r="QNJ23" s="36"/>
      <c r="QNK23" s="36"/>
      <c r="QNL23" s="36"/>
      <c r="QNM23" s="36"/>
      <c r="QNN23" s="36"/>
      <c r="QNO23" s="36"/>
      <c r="QNP23" s="36"/>
      <c r="QNQ23" s="36"/>
      <c r="QNR23" s="36"/>
      <c r="QNS23" s="36"/>
      <c r="QNT23" s="36"/>
      <c r="QNU23" s="36"/>
      <c r="QNV23" s="36"/>
      <c r="QNW23" s="36"/>
      <c r="QNX23" s="36"/>
      <c r="QNY23" s="36"/>
      <c r="QNZ23" s="36"/>
      <c r="QOA23" s="36"/>
      <c r="QOB23" s="36"/>
      <c r="QOC23" s="36"/>
      <c r="QOD23" s="36"/>
      <c r="QOE23" s="36"/>
      <c r="QOF23" s="36"/>
      <c r="QOG23" s="36"/>
      <c r="QOH23" s="36"/>
      <c r="QOI23" s="36"/>
      <c r="QOJ23" s="36"/>
      <c r="QOK23" s="36"/>
      <c r="QOL23" s="36"/>
      <c r="QOM23" s="36"/>
      <c r="QON23" s="36"/>
      <c r="QOO23" s="36"/>
      <c r="QOP23" s="36"/>
      <c r="QOQ23" s="36"/>
      <c r="QOR23" s="36"/>
      <c r="QOS23" s="36"/>
      <c r="QOT23" s="36"/>
      <c r="QOU23" s="36"/>
      <c r="QOV23" s="36"/>
      <c r="QOW23" s="36"/>
      <c r="QOX23" s="36"/>
      <c r="QOY23" s="36"/>
      <c r="QOZ23" s="36"/>
      <c r="QPA23" s="36"/>
      <c r="QPB23" s="36"/>
      <c r="QPC23" s="36"/>
      <c r="QPD23" s="36"/>
      <c r="QPE23" s="36"/>
      <c r="QPF23" s="36"/>
      <c r="QPG23" s="36"/>
      <c r="QPH23" s="36"/>
      <c r="QPI23" s="36"/>
      <c r="QPJ23" s="36"/>
      <c r="QPK23" s="36"/>
      <c r="QPL23" s="36"/>
      <c r="QPM23" s="36"/>
      <c r="QPN23" s="36"/>
      <c r="QPO23" s="36"/>
      <c r="QPP23" s="36"/>
      <c r="QPQ23" s="36"/>
      <c r="QPR23" s="36"/>
      <c r="QPS23" s="36"/>
      <c r="QPT23" s="36"/>
      <c r="QPU23" s="36"/>
      <c r="QPV23" s="36"/>
      <c r="QPW23" s="36"/>
      <c r="QPX23" s="36"/>
      <c r="QPY23" s="36"/>
      <c r="QPZ23" s="36"/>
      <c r="QQA23" s="36"/>
      <c r="QQB23" s="36"/>
      <c r="QQC23" s="36"/>
      <c r="QQD23" s="36"/>
      <c r="QQE23" s="36"/>
      <c r="QQF23" s="36"/>
      <c r="QQG23" s="36"/>
      <c r="QQH23" s="36"/>
      <c r="QQI23" s="36"/>
      <c r="QQJ23" s="36"/>
      <c r="QQK23" s="36"/>
      <c r="QQL23" s="36"/>
      <c r="QQM23" s="36"/>
      <c r="QQN23" s="36"/>
      <c r="QQO23" s="36"/>
      <c r="QQP23" s="36"/>
      <c r="QQQ23" s="36"/>
      <c r="QQR23" s="36"/>
      <c r="QQS23" s="36"/>
      <c r="QQT23" s="36"/>
      <c r="QQU23" s="36"/>
      <c r="QQV23" s="36"/>
      <c r="QQW23" s="36"/>
      <c r="QQX23" s="36"/>
      <c r="QQY23" s="36"/>
      <c r="QQZ23" s="36"/>
      <c r="QRA23" s="36"/>
      <c r="QRB23" s="36"/>
      <c r="QRC23" s="36"/>
      <c r="QRD23" s="36"/>
      <c r="QRE23" s="36"/>
      <c r="QRF23" s="36"/>
      <c r="QRG23" s="36"/>
      <c r="QRH23" s="36"/>
      <c r="QRI23" s="36"/>
      <c r="QRJ23" s="36"/>
      <c r="QRK23" s="36"/>
      <c r="QRL23" s="36"/>
      <c r="QRM23" s="36"/>
      <c r="QRN23" s="36"/>
      <c r="QRO23" s="36"/>
      <c r="QRP23" s="36"/>
      <c r="QRQ23" s="36"/>
      <c r="QRR23" s="36"/>
      <c r="QRS23" s="36"/>
      <c r="QRT23" s="36"/>
      <c r="QRU23" s="36"/>
      <c r="QRV23" s="36"/>
      <c r="QRW23" s="36"/>
      <c r="QRX23" s="36"/>
      <c r="QRY23" s="36"/>
      <c r="QRZ23" s="36"/>
      <c r="QSA23" s="36"/>
      <c r="QSB23" s="36"/>
      <c r="QSC23" s="36"/>
      <c r="QSD23" s="36"/>
      <c r="QSE23" s="36"/>
      <c r="QSF23" s="36"/>
      <c r="QSG23" s="36"/>
      <c r="QSH23" s="36"/>
      <c r="QSI23" s="36"/>
      <c r="QSJ23" s="36"/>
      <c r="QSK23" s="36"/>
      <c r="QSL23" s="36"/>
      <c r="QSM23" s="36"/>
      <c r="QSN23" s="36"/>
      <c r="QSO23" s="36"/>
      <c r="QSP23" s="36"/>
      <c r="QSQ23" s="36"/>
      <c r="QSR23" s="36"/>
      <c r="QSS23" s="36"/>
      <c r="QST23" s="36"/>
      <c r="QSU23" s="36"/>
      <c r="QSV23" s="36"/>
      <c r="QSW23" s="36"/>
      <c r="QSX23" s="36"/>
      <c r="QSY23" s="36"/>
      <c r="QSZ23" s="36"/>
      <c r="QTA23" s="36"/>
      <c r="QTB23" s="36"/>
      <c r="QTC23" s="36"/>
      <c r="QTD23" s="36"/>
      <c r="QTE23" s="36"/>
      <c r="QTF23" s="36"/>
      <c r="QTG23" s="36"/>
      <c r="QTH23" s="36"/>
      <c r="QTI23" s="36"/>
      <c r="QTJ23" s="36"/>
      <c r="QTK23" s="36"/>
      <c r="QTL23" s="36"/>
      <c r="QTM23" s="36"/>
      <c r="QTN23" s="36"/>
      <c r="QTO23" s="36"/>
      <c r="QTP23" s="36"/>
      <c r="QTQ23" s="36"/>
      <c r="QTR23" s="36"/>
      <c r="QTS23" s="36"/>
      <c r="QTT23" s="36"/>
      <c r="QTU23" s="36"/>
      <c r="QTV23" s="36"/>
      <c r="QTW23" s="36"/>
      <c r="QTX23" s="36"/>
      <c r="QTY23" s="36"/>
      <c r="QTZ23" s="36"/>
      <c r="QUA23" s="36"/>
      <c r="QUB23" s="36"/>
      <c r="QUC23" s="36"/>
      <c r="QUD23" s="36"/>
      <c r="QUE23" s="36"/>
      <c r="QUF23" s="36"/>
      <c r="QUG23" s="36"/>
      <c r="QUH23" s="36"/>
      <c r="QUI23" s="36"/>
      <c r="QUJ23" s="36"/>
      <c r="QUK23" s="36"/>
      <c r="QUL23" s="36"/>
      <c r="QUM23" s="36"/>
      <c r="QUN23" s="36"/>
      <c r="QUO23" s="36"/>
      <c r="QUP23" s="36"/>
      <c r="QUQ23" s="36"/>
      <c r="QUR23" s="36"/>
      <c r="QUS23" s="36"/>
      <c r="QUT23" s="36"/>
      <c r="QUU23" s="36"/>
      <c r="QUV23" s="36"/>
      <c r="QUW23" s="36"/>
      <c r="QUX23" s="36"/>
      <c r="QUY23" s="36"/>
      <c r="QUZ23" s="36"/>
      <c r="QVA23" s="36"/>
      <c r="QVB23" s="36"/>
      <c r="QVC23" s="36"/>
      <c r="QVD23" s="36"/>
      <c r="QVE23" s="36"/>
      <c r="QVF23" s="36"/>
      <c r="QVG23" s="36"/>
      <c r="QVH23" s="36"/>
      <c r="QVI23" s="36"/>
      <c r="QVJ23" s="36"/>
      <c r="QVK23" s="36"/>
      <c r="QVL23" s="36"/>
      <c r="QVM23" s="36"/>
      <c r="QVN23" s="36"/>
      <c r="QVO23" s="36"/>
      <c r="QVP23" s="36"/>
      <c r="QVQ23" s="36"/>
      <c r="QVR23" s="36"/>
      <c r="QVS23" s="36"/>
      <c r="QVT23" s="36"/>
      <c r="QVU23" s="36"/>
      <c r="QVV23" s="36"/>
      <c r="QVW23" s="36"/>
      <c r="QVX23" s="36"/>
      <c r="QVY23" s="36"/>
      <c r="QVZ23" s="36"/>
      <c r="QWA23" s="36"/>
      <c r="QWB23" s="36"/>
      <c r="QWC23" s="36"/>
      <c r="QWD23" s="36"/>
      <c r="QWE23" s="36"/>
      <c r="QWF23" s="36"/>
      <c r="QWG23" s="36"/>
      <c r="QWH23" s="36"/>
      <c r="QWI23" s="36"/>
      <c r="QWJ23" s="36"/>
      <c r="QWK23" s="36"/>
      <c r="QWL23" s="36"/>
      <c r="QWM23" s="36"/>
      <c r="QWN23" s="36"/>
      <c r="QWO23" s="36"/>
      <c r="QWP23" s="36"/>
      <c r="QWQ23" s="36"/>
      <c r="QWR23" s="36"/>
      <c r="QWS23" s="36"/>
      <c r="QWT23" s="36"/>
      <c r="QWU23" s="36"/>
      <c r="QWV23" s="36"/>
      <c r="QWW23" s="36"/>
      <c r="QWX23" s="36"/>
      <c r="QWY23" s="36"/>
      <c r="QWZ23" s="36"/>
      <c r="QXA23" s="36"/>
      <c r="QXB23" s="36"/>
      <c r="QXC23" s="36"/>
      <c r="QXD23" s="36"/>
      <c r="QXE23" s="36"/>
      <c r="QXF23" s="36"/>
      <c r="QXG23" s="36"/>
      <c r="QXH23" s="36"/>
      <c r="QXI23" s="36"/>
      <c r="QXJ23" s="36"/>
      <c r="QXK23" s="36"/>
      <c r="QXL23" s="36"/>
      <c r="QXM23" s="36"/>
      <c r="QXN23" s="36"/>
      <c r="QXO23" s="36"/>
      <c r="QXP23" s="36"/>
      <c r="QXQ23" s="36"/>
      <c r="QXR23" s="36"/>
      <c r="QXS23" s="36"/>
      <c r="QXT23" s="36"/>
      <c r="QXU23" s="36"/>
      <c r="QXV23" s="36"/>
      <c r="QXW23" s="36"/>
      <c r="QXX23" s="36"/>
      <c r="QXY23" s="36"/>
      <c r="QXZ23" s="36"/>
      <c r="QYA23" s="36"/>
      <c r="QYB23" s="36"/>
      <c r="QYC23" s="36"/>
      <c r="QYD23" s="36"/>
      <c r="QYE23" s="36"/>
      <c r="QYF23" s="36"/>
      <c r="QYG23" s="36"/>
      <c r="QYH23" s="36"/>
      <c r="QYI23" s="36"/>
      <c r="QYJ23" s="36"/>
      <c r="QYK23" s="36"/>
      <c r="QYL23" s="36"/>
      <c r="QYM23" s="36"/>
      <c r="QYN23" s="36"/>
      <c r="QYO23" s="36"/>
      <c r="QYP23" s="36"/>
      <c r="QYQ23" s="36"/>
      <c r="QYR23" s="36"/>
      <c r="QYS23" s="36"/>
      <c r="QYT23" s="36"/>
      <c r="QYU23" s="36"/>
      <c r="QYV23" s="36"/>
      <c r="QYW23" s="36"/>
      <c r="QYX23" s="36"/>
      <c r="QYY23" s="36"/>
      <c r="QYZ23" s="36"/>
      <c r="QZA23" s="36"/>
      <c r="QZB23" s="36"/>
      <c r="QZC23" s="36"/>
      <c r="QZD23" s="36"/>
      <c r="QZE23" s="36"/>
      <c r="QZF23" s="36"/>
      <c r="QZG23" s="36"/>
      <c r="QZH23" s="36"/>
      <c r="QZI23" s="36"/>
      <c r="QZJ23" s="36"/>
      <c r="QZK23" s="36"/>
      <c r="QZL23" s="36"/>
      <c r="QZM23" s="36"/>
      <c r="QZN23" s="36"/>
      <c r="QZO23" s="36"/>
      <c r="QZP23" s="36"/>
      <c r="QZQ23" s="36"/>
      <c r="QZR23" s="36"/>
      <c r="QZS23" s="36"/>
      <c r="QZT23" s="36"/>
      <c r="QZU23" s="36"/>
      <c r="QZV23" s="36"/>
      <c r="QZW23" s="36"/>
      <c r="QZX23" s="36"/>
      <c r="QZY23" s="36"/>
      <c r="QZZ23" s="36"/>
      <c r="RAA23" s="36"/>
      <c r="RAB23" s="36"/>
      <c r="RAC23" s="36"/>
      <c r="RAD23" s="36"/>
      <c r="RAE23" s="36"/>
      <c r="RAF23" s="36"/>
      <c r="RAG23" s="36"/>
      <c r="RAH23" s="36"/>
      <c r="RAI23" s="36"/>
      <c r="RAJ23" s="36"/>
      <c r="RAK23" s="36"/>
      <c r="RAL23" s="36"/>
      <c r="RAM23" s="36"/>
      <c r="RAN23" s="36"/>
      <c r="RAO23" s="36"/>
      <c r="RAP23" s="36"/>
      <c r="RAQ23" s="36"/>
      <c r="RAR23" s="36"/>
      <c r="RAS23" s="36"/>
      <c r="RAT23" s="36"/>
      <c r="RAU23" s="36"/>
      <c r="RAV23" s="36"/>
      <c r="RAW23" s="36"/>
      <c r="RAX23" s="36"/>
      <c r="RAY23" s="36"/>
      <c r="RAZ23" s="36"/>
      <c r="RBA23" s="36"/>
      <c r="RBB23" s="36"/>
      <c r="RBC23" s="36"/>
      <c r="RBD23" s="36"/>
      <c r="RBE23" s="36"/>
      <c r="RBF23" s="36"/>
      <c r="RBG23" s="36"/>
      <c r="RBH23" s="36"/>
      <c r="RBI23" s="36"/>
      <c r="RBJ23" s="36"/>
      <c r="RBK23" s="36"/>
      <c r="RBL23" s="36"/>
      <c r="RBM23" s="36"/>
      <c r="RBN23" s="36"/>
      <c r="RBO23" s="36"/>
      <c r="RBP23" s="36"/>
      <c r="RBQ23" s="36"/>
      <c r="RBR23" s="36"/>
      <c r="RBS23" s="36"/>
      <c r="RBT23" s="36"/>
      <c r="RBU23" s="36"/>
      <c r="RBV23" s="36"/>
      <c r="RBW23" s="36"/>
      <c r="RBX23" s="36"/>
      <c r="RBY23" s="36"/>
      <c r="RBZ23" s="36"/>
      <c r="RCA23" s="36"/>
      <c r="RCB23" s="36"/>
      <c r="RCC23" s="36"/>
      <c r="RCD23" s="36"/>
      <c r="RCE23" s="36"/>
      <c r="RCF23" s="36"/>
      <c r="RCG23" s="36"/>
      <c r="RCH23" s="36"/>
      <c r="RCI23" s="36"/>
      <c r="RCJ23" s="36"/>
      <c r="RCK23" s="36"/>
      <c r="RCL23" s="36"/>
      <c r="RCM23" s="36"/>
      <c r="RCN23" s="36"/>
      <c r="RCO23" s="36"/>
      <c r="RCP23" s="36"/>
      <c r="RCQ23" s="36"/>
      <c r="RCR23" s="36"/>
      <c r="RCS23" s="36"/>
      <c r="RCT23" s="36"/>
      <c r="RCU23" s="36"/>
      <c r="RCV23" s="36"/>
      <c r="RCW23" s="36"/>
      <c r="RCX23" s="36"/>
      <c r="RCY23" s="36"/>
      <c r="RCZ23" s="36"/>
      <c r="RDA23" s="36"/>
      <c r="RDB23" s="36"/>
      <c r="RDC23" s="36"/>
      <c r="RDD23" s="36"/>
      <c r="RDE23" s="36"/>
      <c r="RDF23" s="36"/>
      <c r="RDG23" s="36"/>
      <c r="RDH23" s="36"/>
      <c r="RDI23" s="36"/>
      <c r="RDJ23" s="36"/>
      <c r="RDK23" s="36"/>
      <c r="RDL23" s="36"/>
      <c r="RDM23" s="36"/>
      <c r="RDN23" s="36"/>
      <c r="RDO23" s="36"/>
      <c r="RDP23" s="36"/>
      <c r="RDQ23" s="36"/>
      <c r="RDR23" s="36"/>
      <c r="RDS23" s="36"/>
      <c r="RDT23" s="36"/>
      <c r="RDU23" s="36"/>
      <c r="RDV23" s="36"/>
      <c r="RDW23" s="36"/>
      <c r="RDX23" s="36"/>
      <c r="RDY23" s="36"/>
      <c r="RDZ23" s="36"/>
      <c r="REA23" s="36"/>
      <c r="REB23" s="36"/>
      <c r="REC23" s="36"/>
      <c r="RED23" s="36"/>
      <c r="REE23" s="36"/>
      <c r="REF23" s="36"/>
      <c r="REG23" s="36"/>
      <c r="REH23" s="36"/>
      <c r="REI23" s="36"/>
      <c r="REJ23" s="36"/>
      <c r="REK23" s="36"/>
      <c r="REL23" s="36"/>
      <c r="REM23" s="36"/>
      <c r="REN23" s="36"/>
      <c r="REO23" s="36"/>
      <c r="REP23" s="36"/>
      <c r="REQ23" s="36"/>
      <c r="RER23" s="36"/>
      <c r="RES23" s="36"/>
      <c r="RET23" s="36"/>
      <c r="REU23" s="36"/>
      <c r="REV23" s="36"/>
      <c r="REW23" s="36"/>
      <c r="REX23" s="36"/>
      <c r="REY23" s="36"/>
      <c r="REZ23" s="36"/>
      <c r="RFA23" s="36"/>
      <c r="RFB23" s="36"/>
      <c r="RFC23" s="36"/>
      <c r="RFD23" s="36"/>
      <c r="RFE23" s="36"/>
      <c r="RFF23" s="36"/>
      <c r="RFG23" s="36"/>
      <c r="RFH23" s="36"/>
      <c r="RFI23" s="36"/>
      <c r="RFJ23" s="36"/>
      <c r="RFK23" s="36"/>
      <c r="RFL23" s="36"/>
      <c r="RFM23" s="36"/>
      <c r="RFN23" s="36"/>
      <c r="RFO23" s="36"/>
      <c r="RFP23" s="36"/>
      <c r="RFQ23" s="36"/>
      <c r="RFR23" s="36"/>
      <c r="RFS23" s="36"/>
      <c r="RFT23" s="36"/>
      <c r="RFU23" s="36"/>
      <c r="RFV23" s="36"/>
      <c r="RFW23" s="36"/>
      <c r="RFX23" s="36"/>
      <c r="RFY23" s="36"/>
      <c r="RFZ23" s="36"/>
      <c r="RGA23" s="36"/>
      <c r="RGB23" s="36"/>
      <c r="RGC23" s="36"/>
      <c r="RGD23" s="36"/>
      <c r="RGE23" s="36"/>
      <c r="RGF23" s="36"/>
      <c r="RGG23" s="36"/>
      <c r="RGH23" s="36"/>
      <c r="RGI23" s="36"/>
      <c r="RGJ23" s="36"/>
      <c r="RGK23" s="36"/>
      <c r="RGL23" s="36"/>
      <c r="RGM23" s="36"/>
      <c r="RGN23" s="36"/>
      <c r="RGO23" s="36"/>
      <c r="RGP23" s="36"/>
      <c r="RGQ23" s="36"/>
      <c r="RGR23" s="36"/>
      <c r="RGS23" s="36"/>
      <c r="RGT23" s="36"/>
      <c r="RGU23" s="36"/>
      <c r="RGV23" s="36"/>
      <c r="RGW23" s="36"/>
      <c r="RGX23" s="36"/>
      <c r="RGY23" s="36"/>
      <c r="RGZ23" s="36"/>
      <c r="RHA23" s="36"/>
      <c r="RHB23" s="36"/>
      <c r="RHC23" s="36"/>
      <c r="RHD23" s="36"/>
      <c r="RHE23" s="36"/>
      <c r="RHF23" s="36"/>
      <c r="RHG23" s="36"/>
      <c r="RHH23" s="36"/>
      <c r="RHI23" s="36"/>
      <c r="RHJ23" s="36"/>
      <c r="RHK23" s="36"/>
      <c r="RHL23" s="36"/>
      <c r="RHM23" s="36"/>
      <c r="RHN23" s="36"/>
      <c r="RHO23" s="36"/>
      <c r="RHP23" s="36"/>
      <c r="RHQ23" s="36"/>
      <c r="RHR23" s="36"/>
      <c r="RHS23" s="36"/>
      <c r="RHT23" s="36"/>
      <c r="RHU23" s="36"/>
      <c r="RHV23" s="36"/>
      <c r="RHW23" s="36"/>
      <c r="RHX23" s="36"/>
      <c r="RHY23" s="36"/>
      <c r="RHZ23" s="36"/>
      <c r="RIA23" s="36"/>
      <c r="RIB23" s="36"/>
      <c r="RIC23" s="36"/>
      <c r="RID23" s="36"/>
      <c r="RIE23" s="36"/>
      <c r="RIF23" s="36"/>
      <c r="RIG23" s="36"/>
      <c r="RIH23" s="36"/>
      <c r="RII23" s="36"/>
      <c r="RIJ23" s="36"/>
      <c r="RIK23" s="36"/>
      <c r="RIL23" s="36"/>
      <c r="RIM23" s="36"/>
      <c r="RIN23" s="36"/>
      <c r="RIO23" s="36"/>
      <c r="RIP23" s="36"/>
      <c r="RIQ23" s="36"/>
      <c r="RIR23" s="36"/>
      <c r="RIS23" s="36"/>
      <c r="RIT23" s="36"/>
      <c r="RIU23" s="36"/>
      <c r="RIV23" s="36"/>
      <c r="RIW23" s="36"/>
      <c r="RIX23" s="36"/>
      <c r="RIY23" s="36"/>
      <c r="RIZ23" s="36"/>
      <c r="RJA23" s="36"/>
      <c r="RJB23" s="36"/>
      <c r="RJC23" s="36"/>
      <c r="RJD23" s="36"/>
      <c r="RJE23" s="36"/>
      <c r="RJF23" s="36"/>
      <c r="RJG23" s="36"/>
      <c r="RJH23" s="36"/>
      <c r="RJI23" s="36"/>
      <c r="RJJ23" s="36"/>
      <c r="RJK23" s="36"/>
      <c r="RJL23" s="36"/>
      <c r="RJM23" s="36"/>
      <c r="RJN23" s="36"/>
      <c r="RJO23" s="36"/>
      <c r="RJP23" s="36"/>
      <c r="RJQ23" s="36"/>
      <c r="RJR23" s="36"/>
      <c r="RJS23" s="36"/>
      <c r="RJT23" s="36"/>
      <c r="RJU23" s="36"/>
      <c r="RJV23" s="36"/>
      <c r="RJW23" s="36"/>
      <c r="RJX23" s="36"/>
      <c r="RJY23" s="36"/>
      <c r="RJZ23" s="36"/>
      <c r="RKA23" s="36"/>
      <c r="RKB23" s="36"/>
      <c r="RKC23" s="36"/>
      <c r="RKD23" s="36"/>
      <c r="RKE23" s="36"/>
      <c r="RKF23" s="36"/>
      <c r="RKG23" s="36"/>
      <c r="RKH23" s="36"/>
      <c r="RKI23" s="36"/>
      <c r="RKJ23" s="36"/>
      <c r="RKK23" s="36"/>
      <c r="RKL23" s="36"/>
      <c r="RKM23" s="36"/>
      <c r="RKN23" s="36"/>
      <c r="RKO23" s="36"/>
      <c r="RKP23" s="36"/>
      <c r="RKQ23" s="36"/>
      <c r="RKR23" s="36"/>
      <c r="RKS23" s="36"/>
      <c r="RKT23" s="36"/>
      <c r="RKU23" s="36"/>
      <c r="RKV23" s="36"/>
      <c r="RKW23" s="36"/>
      <c r="RKX23" s="36"/>
      <c r="RKY23" s="36"/>
      <c r="RKZ23" s="36"/>
      <c r="RLA23" s="36"/>
      <c r="RLB23" s="36"/>
      <c r="RLC23" s="36"/>
      <c r="RLD23" s="36"/>
      <c r="RLE23" s="36"/>
      <c r="RLF23" s="36"/>
      <c r="RLG23" s="36"/>
      <c r="RLH23" s="36"/>
      <c r="RLI23" s="36"/>
      <c r="RLJ23" s="36"/>
      <c r="RLK23" s="36"/>
      <c r="RLL23" s="36"/>
      <c r="RLM23" s="36"/>
      <c r="RLN23" s="36"/>
      <c r="RLO23" s="36"/>
      <c r="RLP23" s="36"/>
      <c r="RLQ23" s="36"/>
      <c r="RLR23" s="36"/>
      <c r="RLS23" s="36"/>
      <c r="RLT23" s="36"/>
      <c r="RLU23" s="36"/>
      <c r="RLV23" s="36"/>
      <c r="RLW23" s="36"/>
      <c r="RLX23" s="36"/>
      <c r="RLY23" s="36"/>
      <c r="RLZ23" s="36"/>
      <c r="RMA23" s="36"/>
      <c r="RMB23" s="36"/>
      <c r="RMC23" s="36"/>
      <c r="RMD23" s="36"/>
      <c r="RME23" s="36"/>
      <c r="RMF23" s="36"/>
      <c r="RMG23" s="36"/>
      <c r="RMH23" s="36"/>
      <c r="RMI23" s="36"/>
      <c r="RMJ23" s="36"/>
      <c r="RMK23" s="36"/>
      <c r="RML23" s="36"/>
      <c r="RMM23" s="36"/>
      <c r="RMN23" s="36"/>
      <c r="RMO23" s="36"/>
      <c r="RMP23" s="36"/>
      <c r="RMQ23" s="36"/>
      <c r="RMR23" s="36"/>
      <c r="RMS23" s="36"/>
      <c r="RMT23" s="36"/>
      <c r="RMU23" s="36"/>
      <c r="RMV23" s="36"/>
      <c r="RMW23" s="36"/>
      <c r="RMX23" s="36"/>
      <c r="RMY23" s="36"/>
      <c r="RMZ23" s="36"/>
      <c r="RNA23" s="36"/>
      <c r="RNB23" s="36"/>
      <c r="RNC23" s="36"/>
      <c r="RND23" s="36"/>
      <c r="RNE23" s="36"/>
      <c r="RNF23" s="36"/>
      <c r="RNG23" s="36"/>
      <c r="RNH23" s="36"/>
      <c r="RNI23" s="36"/>
      <c r="RNJ23" s="36"/>
      <c r="RNK23" s="36"/>
      <c r="RNL23" s="36"/>
      <c r="RNM23" s="36"/>
      <c r="RNN23" s="36"/>
      <c r="RNO23" s="36"/>
      <c r="RNP23" s="36"/>
      <c r="RNQ23" s="36"/>
      <c r="RNR23" s="36"/>
      <c r="RNS23" s="36"/>
      <c r="RNT23" s="36"/>
      <c r="RNU23" s="36"/>
      <c r="RNV23" s="36"/>
      <c r="RNW23" s="36"/>
      <c r="RNX23" s="36"/>
      <c r="RNY23" s="36"/>
      <c r="RNZ23" s="36"/>
      <c r="ROA23" s="36"/>
      <c r="ROB23" s="36"/>
      <c r="ROC23" s="36"/>
      <c r="ROD23" s="36"/>
      <c r="ROE23" s="36"/>
      <c r="ROF23" s="36"/>
      <c r="ROG23" s="36"/>
      <c r="ROH23" s="36"/>
      <c r="ROI23" s="36"/>
      <c r="ROJ23" s="36"/>
      <c r="ROK23" s="36"/>
      <c r="ROL23" s="36"/>
      <c r="ROM23" s="36"/>
      <c r="RON23" s="36"/>
      <c r="ROO23" s="36"/>
      <c r="ROP23" s="36"/>
      <c r="ROQ23" s="36"/>
      <c r="ROR23" s="36"/>
      <c r="ROS23" s="36"/>
      <c r="ROT23" s="36"/>
      <c r="ROU23" s="36"/>
      <c r="ROV23" s="36"/>
      <c r="ROW23" s="36"/>
      <c r="ROX23" s="36"/>
      <c r="ROY23" s="36"/>
      <c r="ROZ23" s="36"/>
      <c r="RPA23" s="36"/>
      <c r="RPB23" s="36"/>
      <c r="RPC23" s="36"/>
      <c r="RPD23" s="36"/>
      <c r="RPE23" s="36"/>
      <c r="RPF23" s="36"/>
      <c r="RPG23" s="36"/>
      <c r="RPH23" s="36"/>
      <c r="RPI23" s="36"/>
      <c r="RPJ23" s="36"/>
      <c r="RPK23" s="36"/>
      <c r="RPL23" s="36"/>
      <c r="RPM23" s="36"/>
      <c r="RPN23" s="36"/>
      <c r="RPO23" s="36"/>
      <c r="RPP23" s="36"/>
      <c r="RPQ23" s="36"/>
      <c r="RPR23" s="36"/>
      <c r="RPS23" s="36"/>
      <c r="RPT23" s="36"/>
      <c r="RPU23" s="36"/>
      <c r="RPV23" s="36"/>
      <c r="RPW23" s="36"/>
      <c r="RPX23" s="36"/>
      <c r="RPY23" s="36"/>
      <c r="RPZ23" s="36"/>
      <c r="RQA23" s="36"/>
      <c r="RQB23" s="36"/>
      <c r="RQC23" s="36"/>
      <c r="RQD23" s="36"/>
      <c r="RQE23" s="36"/>
      <c r="RQF23" s="36"/>
      <c r="RQG23" s="36"/>
      <c r="RQH23" s="36"/>
      <c r="RQI23" s="36"/>
      <c r="RQJ23" s="36"/>
      <c r="RQK23" s="36"/>
      <c r="RQL23" s="36"/>
      <c r="RQM23" s="36"/>
      <c r="RQN23" s="36"/>
      <c r="RQO23" s="36"/>
      <c r="RQP23" s="36"/>
      <c r="RQQ23" s="36"/>
      <c r="RQR23" s="36"/>
      <c r="RQS23" s="36"/>
      <c r="RQT23" s="36"/>
      <c r="RQU23" s="36"/>
      <c r="RQV23" s="36"/>
      <c r="RQW23" s="36"/>
      <c r="RQX23" s="36"/>
      <c r="RQY23" s="36"/>
      <c r="RQZ23" s="36"/>
      <c r="RRA23" s="36"/>
      <c r="RRB23" s="36"/>
      <c r="RRC23" s="36"/>
      <c r="RRD23" s="36"/>
      <c r="RRE23" s="36"/>
      <c r="RRF23" s="36"/>
      <c r="RRG23" s="36"/>
      <c r="RRH23" s="36"/>
      <c r="RRI23" s="36"/>
      <c r="RRJ23" s="36"/>
      <c r="RRK23" s="36"/>
      <c r="RRL23" s="36"/>
      <c r="RRM23" s="36"/>
      <c r="RRN23" s="36"/>
      <c r="RRO23" s="36"/>
      <c r="RRP23" s="36"/>
      <c r="RRQ23" s="36"/>
      <c r="RRR23" s="36"/>
      <c r="RRS23" s="36"/>
      <c r="RRT23" s="36"/>
      <c r="RRU23" s="36"/>
      <c r="RRV23" s="36"/>
      <c r="RRW23" s="36"/>
      <c r="RRX23" s="36"/>
      <c r="RRY23" s="36"/>
      <c r="RRZ23" s="36"/>
      <c r="RSA23" s="36"/>
      <c r="RSB23" s="36"/>
      <c r="RSC23" s="36"/>
      <c r="RSD23" s="36"/>
      <c r="RSE23" s="36"/>
      <c r="RSF23" s="36"/>
      <c r="RSG23" s="36"/>
      <c r="RSH23" s="36"/>
      <c r="RSI23" s="36"/>
      <c r="RSJ23" s="36"/>
      <c r="RSK23" s="36"/>
      <c r="RSL23" s="36"/>
      <c r="RSM23" s="36"/>
      <c r="RSN23" s="36"/>
      <c r="RSO23" s="36"/>
      <c r="RSP23" s="36"/>
      <c r="RSQ23" s="36"/>
      <c r="RSR23" s="36"/>
      <c r="RSS23" s="36"/>
      <c r="RST23" s="36"/>
      <c r="RSU23" s="36"/>
      <c r="RSV23" s="36"/>
      <c r="RSW23" s="36"/>
      <c r="RSX23" s="36"/>
      <c r="RSY23" s="36"/>
      <c r="RSZ23" s="36"/>
      <c r="RTA23" s="36"/>
      <c r="RTB23" s="36"/>
      <c r="RTC23" s="36"/>
      <c r="RTD23" s="36"/>
      <c r="RTE23" s="36"/>
      <c r="RTF23" s="36"/>
      <c r="RTG23" s="36"/>
      <c r="RTH23" s="36"/>
      <c r="RTI23" s="36"/>
      <c r="RTJ23" s="36"/>
      <c r="RTK23" s="36"/>
      <c r="RTL23" s="36"/>
      <c r="RTM23" s="36"/>
      <c r="RTN23" s="36"/>
      <c r="RTO23" s="36"/>
      <c r="RTP23" s="36"/>
      <c r="RTQ23" s="36"/>
      <c r="RTR23" s="36"/>
      <c r="RTS23" s="36"/>
      <c r="RTT23" s="36"/>
      <c r="RTU23" s="36"/>
      <c r="RTV23" s="36"/>
      <c r="RTW23" s="36"/>
      <c r="RTX23" s="36"/>
      <c r="RTY23" s="36"/>
      <c r="RTZ23" s="36"/>
      <c r="RUA23" s="36"/>
      <c r="RUB23" s="36"/>
      <c r="RUC23" s="36"/>
      <c r="RUD23" s="36"/>
      <c r="RUE23" s="36"/>
      <c r="RUF23" s="36"/>
      <c r="RUG23" s="36"/>
      <c r="RUH23" s="36"/>
      <c r="RUI23" s="36"/>
      <c r="RUJ23" s="36"/>
      <c r="RUK23" s="36"/>
      <c r="RUL23" s="36"/>
      <c r="RUM23" s="36"/>
      <c r="RUN23" s="36"/>
      <c r="RUO23" s="36"/>
      <c r="RUP23" s="36"/>
      <c r="RUQ23" s="36"/>
      <c r="RUR23" s="36"/>
      <c r="RUS23" s="36"/>
      <c r="RUT23" s="36"/>
      <c r="RUU23" s="36"/>
      <c r="RUV23" s="36"/>
      <c r="RUW23" s="36"/>
      <c r="RUX23" s="36"/>
      <c r="RUY23" s="36"/>
      <c r="RUZ23" s="36"/>
      <c r="RVA23" s="36"/>
      <c r="RVB23" s="36"/>
      <c r="RVC23" s="36"/>
      <c r="RVD23" s="36"/>
      <c r="RVE23" s="36"/>
      <c r="RVF23" s="36"/>
      <c r="RVG23" s="36"/>
      <c r="RVH23" s="36"/>
      <c r="RVI23" s="36"/>
      <c r="RVJ23" s="36"/>
      <c r="RVK23" s="36"/>
      <c r="RVL23" s="36"/>
      <c r="RVM23" s="36"/>
      <c r="RVN23" s="36"/>
      <c r="RVO23" s="36"/>
      <c r="RVP23" s="36"/>
      <c r="RVQ23" s="36"/>
      <c r="RVR23" s="36"/>
      <c r="RVS23" s="36"/>
      <c r="RVT23" s="36"/>
      <c r="RVU23" s="36"/>
      <c r="RVV23" s="36"/>
      <c r="RVW23" s="36"/>
      <c r="RVX23" s="36"/>
      <c r="RVY23" s="36"/>
      <c r="RVZ23" s="36"/>
      <c r="RWA23" s="36"/>
      <c r="RWB23" s="36"/>
      <c r="RWC23" s="36"/>
      <c r="RWD23" s="36"/>
      <c r="RWE23" s="36"/>
      <c r="RWF23" s="36"/>
      <c r="RWG23" s="36"/>
      <c r="RWH23" s="36"/>
      <c r="RWI23" s="36"/>
      <c r="RWJ23" s="36"/>
      <c r="RWK23" s="36"/>
      <c r="RWL23" s="36"/>
      <c r="RWM23" s="36"/>
      <c r="RWN23" s="36"/>
      <c r="RWO23" s="36"/>
      <c r="RWP23" s="36"/>
      <c r="RWQ23" s="36"/>
      <c r="RWR23" s="36"/>
      <c r="RWS23" s="36"/>
      <c r="RWT23" s="36"/>
      <c r="RWU23" s="36"/>
      <c r="RWV23" s="36"/>
      <c r="RWW23" s="36"/>
      <c r="RWX23" s="36"/>
      <c r="RWY23" s="36"/>
      <c r="RWZ23" s="36"/>
      <c r="RXA23" s="36"/>
      <c r="RXB23" s="36"/>
      <c r="RXC23" s="36"/>
      <c r="RXD23" s="36"/>
      <c r="RXE23" s="36"/>
      <c r="RXF23" s="36"/>
      <c r="RXG23" s="36"/>
      <c r="RXH23" s="36"/>
      <c r="RXI23" s="36"/>
      <c r="RXJ23" s="36"/>
      <c r="RXK23" s="36"/>
      <c r="RXL23" s="36"/>
      <c r="RXM23" s="36"/>
      <c r="RXN23" s="36"/>
      <c r="RXO23" s="36"/>
      <c r="RXP23" s="36"/>
      <c r="RXQ23" s="36"/>
      <c r="RXR23" s="36"/>
      <c r="RXS23" s="36"/>
      <c r="RXT23" s="36"/>
      <c r="RXU23" s="36"/>
      <c r="RXV23" s="36"/>
      <c r="RXW23" s="36"/>
      <c r="RXX23" s="36"/>
      <c r="RXY23" s="36"/>
      <c r="RXZ23" s="36"/>
      <c r="RYA23" s="36"/>
      <c r="RYB23" s="36"/>
      <c r="RYC23" s="36"/>
      <c r="RYD23" s="36"/>
      <c r="RYE23" s="36"/>
      <c r="RYF23" s="36"/>
      <c r="RYG23" s="36"/>
      <c r="RYH23" s="36"/>
      <c r="RYI23" s="36"/>
      <c r="RYJ23" s="36"/>
      <c r="RYK23" s="36"/>
      <c r="RYL23" s="36"/>
      <c r="RYM23" s="36"/>
      <c r="RYN23" s="36"/>
      <c r="RYO23" s="36"/>
      <c r="RYP23" s="36"/>
      <c r="RYQ23" s="36"/>
      <c r="RYR23" s="36"/>
      <c r="RYS23" s="36"/>
      <c r="RYT23" s="36"/>
      <c r="RYU23" s="36"/>
      <c r="RYV23" s="36"/>
      <c r="RYW23" s="36"/>
      <c r="RYX23" s="36"/>
      <c r="RYY23" s="36"/>
      <c r="RYZ23" s="36"/>
      <c r="RZA23" s="36"/>
      <c r="RZB23" s="36"/>
      <c r="RZC23" s="36"/>
      <c r="RZD23" s="36"/>
      <c r="RZE23" s="36"/>
      <c r="RZF23" s="36"/>
      <c r="RZG23" s="36"/>
      <c r="RZH23" s="36"/>
      <c r="RZI23" s="36"/>
      <c r="RZJ23" s="36"/>
      <c r="RZK23" s="36"/>
      <c r="RZL23" s="36"/>
      <c r="RZM23" s="36"/>
      <c r="RZN23" s="36"/>
      <c r="RZO23" s="36"/>
      <c r="RZP23" s="36"/>
      <c r="RZQ23" s="36"/>
      <c r="RZR23" s="36"/>
      <c r="RZS23" s="36"/>
      <c r="RZT23" s="36"/>
      <c r="RZU23" s="36"/>
      <c r="RZV23" s="36"/>
      <c r="RZW23" s="36"/>
      <c r="RZX23" s="36"/>
      <c r="RZY23" s="36"/>
      <c r="RZZ23" s="36"/>
      <c r="SAA23" s="36"/>
      <c r="SAB23" s="36"/>
      <c r="SAC23" s="36"/>
      <c r="SAD23" s="36"/>
      <c r="SAE23" s="36"/>
      <c r="SAF23" s="36"/>
      <c r="SAG23" s="36"/>
      <c r="SAH23" s="36"/>
      <c r="SAI23" s="36"/>
      <c r="SAJ23" s="36"/>
      <c r="SAK23" s="36"/>
      <c r="SAL23" s="36"/>
      <c r="SAM23" s="36"/>
      <c r="SAN23" s="36"/>
      <c r="SAO23" s="36"/>
      <c r="SAP23" s="36"/>
      <c r="SAQ23" s="36"/>
      <c r="SAR23" s="36"/>
      <c r="SAS23" s="36"/>
      <c r="SAT23" s="36"/>
      <c r="SAU23" s="36"/>
      <c r="SAV23" s="36"/>
      <c r="SAW23" s="36"/>
      <c r="SAX23" s="36"/>
      <c r="SAY23" s="36"/>
      <c r="SAZ23" s="36"/>
      <c r="SBA23" s="36"/>
      <c r="SBB23" s="36"/>
      <c r="SBC23" s="36"/>
      <c r="SBD23" s="36"/>
      <c r="SBE23" s="36"/>
      <c r="SBF23" s="36"/>
      <c r="SBG23" s="36"/>
      <c r="SBH23" s="36"/>
      <c r="SBI23" s="36"/>
      <c r="SBJ23" s="36"/>
      <c r="SBK23" s="36"/>
      <c r="SBL23" s="36"/>
      <c r="SBM23" s="36"/>
      <c r="SBN23" s="36"/>
      <c r="SBO23" s="36"/>
      <c r="SBP23" s="36"/>
      <c r="SBQ23" s="36"/>
      <c r="SBR23" s="36"/>
      <c r="SBS23" s="36"/>
      <c r="SBT23" s="36"/>
      <c r="SBU23" s="36"/>
      <c r="SBV23" s="36"/>
      <c r="SBW23" s="36"/>
      <c r="SBX23" s="36"/>
      <c r="SBY23" s="36"/>
      <c r="SBZ23" s="36"/>
      <c r="SCA23" s="36"/>
      <c r="SCB23" s="36"/>
      <c r="SCC23" s="36"/>
      <c r="SCD23" s="36"/>
      <c r="SCE23" s="36"/>
      <c r="SCF23" s="36"/>
      <c r="SCG23" s="36"/>
      <c r="SCH23" s="36"/>
      <c r="SCI23" s="36"/>
      <c r="SCJ23" s="36"/>
      <c r="SCK23" s="36"/>
      <c r="SCL23" s="36"/>
      <c r="SCM23" s="36"/>
      <c r="SCN23" s="36"/>
      <c r="SCO23" s="36"/>
      <c r="SCP23" s="36"/>
      <c r="SCQ23" s="36"/>
      <c r="SCR23" s="36"/>
      <c r="SCS23" s="36"/>
      <c r="SCT23" s="36"/>
      <c r="SCU23" s="36"/>
      <c r="SCV23" s="36"/>
      <c r="SCW23" s="36"/>
      <c r="SCX23" s="36"/>
      <c r="SCY23" s="36"/>
      <c r="SCZ23" s="36"/>
      <c r="SDA23" s="36"/>
      <c r="SDB23" s="36"/>
      <c r="SDC23" s="36"/>
      <c r="SDD23" s="36"/>
      <c r="SDE23" s="36"/>
      <c r="SDF23" s="36"/>
      <c r="SDG23" s="36"/>
      <c r="SDH23" s="36"/>
      <c r="SDI23" s="36"/>
      <c r="SDJ23" s="36"/>
      <c r="SDK23" s="36"/>
      <c r="SDL23" s="36"/>
      <c r="SDM23" s="36"/>
      <c r="SDN23" s="36"/>
      <c r="SDO23" s="36"/>
      <c r="SDP23" s="36"/>
      <c r="SDQ23" s="36"/>
      <c r="SDR23" s="36"/>
      <c r="SDS23" s="36"/>
      <c r="SDT23" s="36"/>
      <c r="SDU23" s="36"/>
      <c r="SDV23" s="36"/>
      <c r="SDW23" s="36"/>
      <c r="SDX23" s="36"/>
      <c r="SDY23" s="36"/>
      <c r="SDZ23" s="36"/>
      <c r="SEA23" s="36"/>
      <c r="SEB23" s="36"/>
      <c r="SEC23" s="36"/>
      <c r="SED23" s="36"/>
      <c r="SEE23" s="36"/>
      <c r="SEF23" s="36"/>
      <c r="SEG23" s="36"/>
      <c r="SEH23" s="36"/>
      <c r="SEI23" s="36"/>
      <c r="SEJ23" s="36"/>
      <c r="SEK23" s="36"/>
      <c r="SEL23" s="36"/>
      <c r="SEM23" s="36"/>
      <c r="SEN23" s="36"/>
      <c r="SEO23" s="36"/>
      <c r="SEP23" s="36"/>
      <c r="SEQ23" s="36"/>
      <c r="SER23" s="36"/>
      <c r="SES23" s="36"/>
      <c r="SET23" s="36"/>
      <c r="SEU23" s="36"/>
      <c r="SEV23" s="36"/>
      <c r="SEW23" s="36"/>
      <c r="SEX23" s="36"/>
      <c r="SEY23" s="36"/>
      <c r="SEZ23" s="36"/>
      <c r="SFA23" s="36"/>
      <c r="SFB23" s="36"/>
      <c r="SFC23" s="36"/>
      <c r="SFD23" s="36"/>
      <c r="SFE23" s="36"/>
      <c r="SFF23" s="36"/>
      <c r="SFG23" s="36"/>
      <c r="SFH23" s="36"/>
      <c r="SFI23" s="36"/>
      <c r="SFJ23" s="36"/>
      <c r="SFK23" s="36"/>
      <c r="SFL23" s="36"/>
      <c r="SFM23" s="36"/>
      <c r="SFN23" s="36"/>
      <c r="SFO23" s="36"/>
      <c r="SFP23" s="36"/>
      <c r="SFQ23" s="36"/>
      <c r="SFR23" s="36"/>
      <c r="SFS23" s="36"/>
      <c r="SFT23" s="36"/>
      <c r="SFU23" s="36"/>
      <c r="SFV23" s="36"/>
      <c r="SFW23" s="36"/>
      <c r="SFX23" s="36"/>
      <c r="SFY23" s="36"/>
      <c r="SFZ23" s="36"/>
      <c r="SGA23" s="36"/>
      <c r="SGB23" s="36"/>
      <c r="SGC23" s="36"/>
      <c r="SGD23" s="36"/>
      <c r="SGE23" s="36"/>
      <c r="SGF23" s="36"/>
      <c r="SGG23" s="36"/>
      <c r="SGH23" s="36"/>
      <c r="SGI23" s="36"/>
      <c r="SGJ23" s="36"/>
      <c r="SGK23" s="36"/>
      <c r="SGL23" s="36"/>
      <c r="SGM23" s="36"/>
      <c r="SGN23" s="36"/>
      <c r="SGO23" s="36"/>
      <c r="SGP23" s="36"/>
      <c r="SGQ23" s="36"/>
      <c r="SGR23" s="36"/>
      <c r="SGS23" s="36"/>
      <c r="SGT23" s="36"/>
      <c r="SGU23" s="36"/>
      <c r="SGV23" s="36"/>
      <c r="SGW23" s="36"/>
      <c r="SGX23" s="36"/>
      <c r="SGY23" s="36"/>
      <c r="SGZ23" s="36"/>
      <c r="SHA23" s="36"/>
      <c r="SHB23" s="36"/>
      <c r="SHC23" s="36"/>
      <c r="SHD23" s="36"/>
      <c r="SHE23" s="36"/>
      <c r="SHF23" s="36"/>
      <c r="SHG23" s="36"/>
      <c r="SHH23" s="36"/>
      <c r="SHI23" s="36"/>
      <c r="SHJ23" s="36"/>
      <c r="SHK23" s="36"/>
      <c r="SHL23" s="36"/>
      <c r="SHM23" s="36"/>
      <c r="SHN23" s="36"/>
      <c r="SHO23" s="36"/>
      <c r="SHP23" s="36"/>
      <c r="SHQ23" s="36"/>
      <c r="SHR23" s="36"/>
      <c r="SHS23" s="36"/>
      <c r="SHT23" s="36"/>
      <c r="SHU23" s="36"/>
      <c r="SHV23" s="36"/>
      <c r="SHW23" s="36"/>
      <c r="SHX23" s="36"/>
      <c r="SHY23" s="36"/>
      <c r="SHZ23" s="36"/>
      <c r="SIA23" s="36"/>
      <c r="SIB23" s="36"/>
      <c r="SIC23" s="36"/>
      <c r="SID23" s="36"/>
      <c r="SIE23" s="36"/>
      <c r="SIF23" s="36"/>
      <c r="SIG23" s="36"/>
      <c r="SIH23" s="36"/>
      <c r="SII23" s="36"/>
      <c r="SIJ23" s="36"/>
      <c r="SIK23" s="36"/>
      <c r="SIL23" s="36"/>
      <c r="SIM23" s="36"/>
      <c r="SIN23" s="36"/>
      <c r="SIO23" s="36"/>
      <c r="SIP23" s="36"/>
      <c r="SIQ23" s="36"/>
      <c r="SIR23" s="36"/>
      <c r="SIS23" s="36"/>
      <c r="SIT23" s="36"/>
      <c r="SIU23" s="36"/>
      <c r="SIV23" s="36"/>
      <c r="SIW23" s="36"/>
      <c r="SIX23" s="36"/>
      <c r="SIY23" s="36"/>
      <c r="SIZ23" s="36"/>
      <c r="SJA23" s="36"/>
      <c r="SJB23" s="36"/>
      <c r="SJC23" s="36"/>
      <c r="SJD23" s="36"/>
      <c r="SJE23" s="36"/>
      <c r="SJF23" s="36"/>
      <c r="SJG23" s="36"/>
      <c r="SJH23" s="36"/>
      <c r="SJI23" s="36"/>
      <c r="SJJ23" s="36"/>
      <c r="SJK23" s="36"/>
      <c r="SJL23" s="36"/>
      <c r="SJM23" s="36"/>
      <c r="SJN23" s="36"/>
      <c r="SJO23" s="36"/>
      <c r="SJP23" s="36"/>
      <c r="SJQ23" s="36"/>
      <c r="SJR23" s="36"/>
      <c r="SJS23" s="36"/>
      <c r="SJT23" s="36"/>
      <c r="SJU23" s="36"/>
      <c r="SJV23" s="36"/>
      <c r="SJW23" s="36"/>
      <c r="SJX23" s="36"/>
      <c r="SJY23" s="36"/>
      <c r="SJZ23" s="36"/>
      <c r="SKA23" s="36"/>
      <c r="SKB23" s="36"/>
      <c r="SKC23" s="36"/>
      <c r="SKD23" s="36"/>
      <c r="SKE23" s="36"/>
      <c r="SKF23" s="36"/>
      <c r="SKG23" s="36"/>
      <c r="SKH23" s="36"/>
      <c r="SKI23" s="36"/>
      <c r="SKJ23" s="36"/>
      <c r="SKK23" s="36"/>
      <c r="SKL23" s="36"/>
      <c r="SKM23" s="36"/>
      <c r="SKN23" s="36"/>
      <c r="SKO23" s="36"/>
      <c r="SKP23" s="36"/>
      <c r="SKQ23" s="36"/>
      <c r="SKR23" s="36"/>
      <c r="SKS23" s="36"/>
      <c r="SKT23" s="36"/>
      <c r="SKU23" s="36"/>
      <c r="SKV23" s="36"/>
      <c r="SKW23" s="36"/>
      <c r="SKX23" s="36"/>
      <c r="SKY23" s="36"/>
      <c r="SKZ23" s="36"/>
      <c r="SLA23" s="36"/>
      <c r="SLB23" s="36"/>
      <c r="SLC23" s="36"/>
      <c r="SLD23" s="36"/>
      <c r="SLE23" s="36"/>
      <c r="SLF23" s="36"/>
      <c r="SLG23" s="36"/>
      <c r="SLH23" s="36"/>
      <c r="SLI23" s="36"/>
      <c r="SLJ23" s="36"/>
      <c r="SLK23" s="36"/>
      <c r="SLL23" s="36"/>
      <c r="SLM23" s="36"/>
      <c r="SLN23" s="36"/>
      <c r="SLO23" s="36"/>
      <c r="SLP23" s="36"/>
      <c r="SLQ23" s="36"/>
      <c r="SLR23" s="36"/>
      <c r="SLS23" s="36"/>
      <c r="SLT23" s="36"/>
      <c r="SLU23" s="36"/>
      <c r="SLV23" s="36"/>
      <c r="SLW23" s="36"/>
      <c r="SLX23" s="36"/>
      <c r="SLY23" s="36"/>
      <c r="SLZ23" s="36"/>
      <c r="SMA23" s="36"/>
      <c r="SMB23" s="36"/>
      <c r="SMC23" s="36"/>
      <c r="SMD23" s="36"/>
      <c r="SME23" s="36"/>
      <c r="SMF23" s="36"/>
      <c r="SMG23" s="36"/>
      <c r="SMH23" s="36"/>
      <c r="SMI23" s="36"/>
      <c r="SMJ23" s="36"/>
      <c r="SMK23" s="36"/>
      <c r="SML23" s="36"/>
      <c r="SMM23" s="36"/>
      <c r="SMN23" s="36"/>
      <c r="SMO23" s="36"/>
      <c r="SMP23" s="36"/>
      <c r="SMQ23" s="36"/>
      <c r="SMR23" s="36"/>
      <c r="SMS23" s="36"/>
      <c r="SMT23" s="36"/>
      <c r="SMU23" s="36"/>
      <c r="SMV23" s="36"/>
      <c r="SMW23" s="36"/>
      <c r="SMX23" s="36"/>
      <c r="SMY23" s="36"/>
      <c r="SMZ23" s="36"/>
      <c r="SNA23" s="36"/>
      <c r="SNB23" s="36"/>
      <c r="SNC23" s="36"/>
      <c r="SND23" s="36"/>
      <c r="SNE23" s="36"/>
      <c r="SNF23" s="36"/>
      <c r="SNG23" s="36"/>
      <c r="SNH23" s="36"/>
      <c r="SNI23" s="36"/>
      <c r="SNJ23" s="36"/>
      <c r="SNK23" s="36"/>
      <c r="SNL23" s="36"/>
      <c r="SNM23" s="36"/>
      <c r="SNN23" s="36"/>
      <c r="SNO23" s="36"/>
      <c r="SNP23" s="36"/>
      <c r="SNQ23" s="36"/>
      <c r="SNR23" s="36"/>
      <c r="SNS23" s="36"/>
      <c r="SNT23" s="36"/>
      <c r="SNU23" s="36"/>
      <c r="SNV23" s="36"/>
      <c r="SNW23" s="36"/>
      <c r="SNX23" s="36"/>
      <c r="SNY23" s="36"/>
      <c r="SNZ23" s="36"/>
      <c r="SOA23" s="36"/>
      <c r="SOB23" s="36"/>
      <c r="SOC23" s="36"/>
      <c r="SOD23" s="36"/>
      <c r="SOE23" s="36"/>
      <c r="SOF23" s="36"/>
      <c r="SOG23" s="36"/>
      <c r="SOH23" s="36"/>
      <c r="SOI23" s="36"/>
      <c r="SOJ23" s="36"/>
      <c r="SOK23" s="36"/>
      <c r="SOL23" s="36"/>
      <c r="SOM23" s="36"/>
      <c r="SON23" s="36"/>
      <c r="SOO23" s="36"/>
      <c r="SOP23" s="36"/>
      <c r="SOQ23" s="36"/>
      <c r="SOR23" s="36"/>
      <c r="SOS23" s="36"/>
      <c r="SOT23" s="36"/>
      <c r="SOU23" s="36"/>
      <c r="SOV23" s="36"/>
      <c r="SOW23" s="36"/>
      <c r="SOX23" s="36"/>
      <c r="SOY23" s="36"/>
      <c r="SOZ23" s="36"/>
      <c r="SPA23" s="36"/>
      <c r="SPB23" s="36"/>
      <c r="SPC23" s="36"/>
      <c r="SPD23" s="36"/>
      <c r="SPE23" s="36"/>
      <c r="SPF23" s="36"/>
      <c r="SPG23" s="36"/>
      <c r="SPH23" s="36"/>
      <c r="SPI23" s="36"/>
      <c r="SPJ23" s="36"/>
      <c r="SPK23" s="36"/>
      <c r="SPL23" s="36"/>
      <c r="SPM23" s="36"/>
      <c r="SPN23" s="36"/>
      <c r="SPO23" s="36"/>
      <c r="SPP23" s="36"/>
      <c r="SPQ23" s="36"/>
      <c r="SPR23" s="36"/>
      <c r="SPS23" s="36"/>
      <c r="SPT23" s="36"/>
      <c r="SPU23" s="36"/>
      <c r="SPV23" s="36"/>
      <c r="SPW23" s="36"/>
      <c r="SPX23" s="36"/>
      <c r="SPY23" s="36"/>
      <c r="SPZ23" s="36"/>
      <c r="SQA23" s="36"/>
      <c r="SQB23" s="36"/>
      <c r="SQC23" s="36"/>
      <c r="SQD23" s="36"/>
      <c r="SQE23" s="36"/>
      <c r="SQF23" s="36"/>
      <c r="SQG23" s="36"/>
      <c r="SQH23" s="36"/>
      <c r="SQI23" s="36"/>
      <c r="SQJ23" s="36"/>
      <c r="SQK23" s="36"/>
      <c r="SQL23" s="36"/>
      <c r="SQM23" s="36"/>
      <c r="SQN23" s="36"/>
      <c r="SQO23" s="36"/>
      <c r="SQP23" s="36"/>
      <c r="SQQ23" s="36"/>
      <c r="SQR23" s="36"/>
      <c r="SQS23" s="36"/>
      <c r="SQT23" s="36"/>
      <c r="SQU23" s="36"/>
      <c r="SQV23" s="36"/>
      <c r="SQW23" s="36"/>
      <c r="SQX23" s="36"/>
      <c r="SQY23" s="36"/>
      <c r="SQZ23" s="36"/>
      <c r="SRA23" s="36"/>
      <c r="SRB23" s="36"/>
      <c r="SRC23" s="36"/>
      <c r="SRD23" s="36"/>
      <c r="SRE23" s="36"/>
      <c r="SRF23" s="36"/>
      <c r="SRG23" s="36"/>
      <c r="SRH23" s="36"/>
      <c r="SRI23" s="36"/>
      <c r="SRJ23" s="36"/>
      <c r="SRK23" s="36"/>
      <c r="SRL23" s="36"/>
      <c r="SRM23" s="36"/>
      <c r="SRN23" s="36"/>
      <c r="SRO23" s="36"/>
      <c r="SRP23" s="36"/>
      <c r="SRQ23" s="36"/>
      <c r="SRR23" s="36"/>
      <c r="SRS23" s="36"/>
      <c r="SRT23" s="36"/>
      <c r="SRU23" s="36"/>
      <c r="SRV23" s="36"/>
      <c r="SRW23" s="36"/>
      <c r="SRX23" s="36"/>
      <c r="SRY23" s="36"/>
      <c r="SRZ23" s="36"/>
      <c r="SSA23" s="36"/>
      <c r="SSB23" s="36"/>
      <c r="SSC23" s="36"/>
      <c r="SSD23" s="36"/>
      <c r="SSE23" s="36"/>
      <c r="SSF23" s="36"/>
      <c r="SSG23" s="36"/>
      <c r="SSH23" s="36"/>
      <c r="SSI23" s="36"/>
      <c r="SSJ23" s="36"/>
      <c r="SSK23" s="36"/>
      <c r="SSL23" s="36"/>
      <c r="SSM23" s="36"/>
      <c r="SSN23" s="36"/>
      <c r="SSO23" s="36"/>
      <c r="SSP23" s="36"/>
      <c r="SSQ23" s="36"/>
      <c r="SSR23" s="36"/>
      <c r="SSS23" s="36"/>
      <c r="SST23" s="36"/>
      <c r="SSU23" s="36"/>
      <c r="SSV23" s="36"/>
      <c r="SSW23" s="36"/>
      <c r="SSX23" s="36"/>
      <c r="SSY23" s="36"/>
      <c r="SSZ23" s="36"/>
      <c r="STA23" s="36"/>
      <c r="STB23" s="36"/>
      <c r="STC23" s="36"/>
      <c r="STD23" s="36"/>
      <c r="STE23" s="36"/>
      <c r="STF23" s="36"/>
      <c r="STG23" s="36"/>
      <c r="STH23" s="36"/>
      <c r="STI23" s="36"/>
      <c r="STJ23" s="36"/>
      <c r="STK23" s="36"/>
      <c r="STL23" s="36"/>
      <c r="STM23" s="36"/>
      <c r="STN23" s="36"/>
      <c r="STO23" s="36"/>
      <c r="STP23" s="36"/>
      <c r="STQ23" s="36"/>
      <c r="STR23" s="36"/>
      <c r="STS23" s="36"/>
      <c r="STT23" s="36"/>
      <c r="STU23" s="36"/>
      <c r="STV23" s="36"/>
      <c r="STW23" s="36"/>
      <c r="STX23" s="36"/>
      <c r="STY23" s="36"/>
      <c r="STZ23" s="36"/>
      <c r="SUA23" s="36"/>
      <c r="SUB23" s="36"/>
      <c r="SUC23" s="36"/>
      <c r="SUD23" s="36"/>
      <c r="SUE23" s="36"/>
      <c r="SUF23" s="36"/>
      <c r="SUG23" s="36"/>
      <c r="SUH23" s="36"/>
      <c r="SUI23" s="36"/>
      <c r="SUJ23" s="36"/>
      <c r="SUK23" s="36"/>
      <c r="SUL23" s="36"/>
      <c r="SUM23" s="36"/>
      <c r="SUN23" s="36"/>
      <c r="SUO23" s="36"/>
      <c r="SUP23" s="36"/>
      <c r="SUQ23" s="36"/>
      <c r="SUR23" s="36"/>
      <c r="SUS23" s="36"/>
      <c r="SUT23" s="36"/>
      <c r="SUU23" s="36"/>
      <c r="SUV23" s="36"/>
      <c r="SUW23" s="36"/>
      <c r="SUX23" s="36"/>
      <c r="SUY23" s="36"/>
      <c r="SUZ23" s="36"/>
      <c r="SVA23" s="36"/>
      <c r="SVB23" s="36"/>
      <c r="SVC23" s="36"/>
      <c r="SVD23" s="36"/>
      <c r="SVE23" s="36"/>
      <c r="SVF23" s="36"/>
      <c r="SVG23" s="36"/>
      <c r="SVH23" s="36"/>
      <c r="SVI23" s="36"/>
      <c r="SVJ23" s="36"/>
      <c r="SVK23" s="36"/>
      <c r="SVL23" s="36"/>
      <c r="SVM23" s="36"/>
      <c r="SVN23" s="36"/>
      <c r="SVO23" s="36"/>
      <c r="SVP23" s="36"/>
      <c r="SVQ23" s="36"/>
      <c r="SVR23" s="36"/>
      <c r="SVS23" s="36"/>
      <c r="SVT23" s="36"/>
      <c r="SVU23" s="36"/>
      <c r="SVV23" s="36"/>
      <c r="SVW23" s="36"/>
      <c r="SVX23" s="36"/>
      <c r="SVY23" s="36"/>
      <c r="SVZ23" s="36"/>
      <c r="SWA23" s="36"/>
      <c r="SWB23" s="36"/>
      <c r="SWC23" s="36"/>
      <c r="SWD23" s="36"/>
      <c r="SWE23" s="36"/>
      <c r="SWF23" s="36"/>
      <c r="SWG23" s="36"/>
      <c r="SWH23" s="36"/>
      <c r="SWI23" s="36"/>
      <c r="SWJ23" s="36"/>
      <c r="SWK23" s="36"/>
      <c r="SWL23" s="36"/>
      <c r="SWM23" s="36"/>
      <c r="SWN23" s="36"/>
      <c r="SWO23" s="36"/>
      <c r="SWP23" s="36"/>
      <c r="SWQ23" s="36"/>
      <c r="SWR23" s="36"/>
      <c r="SWS23" s="36"/>
      <c r="SWT23" s="36"/>
      <c r="SWU23" s="36"/>
      <c r="SWV23" s="36"/>
      <c r="SWW23" s="36"/>
      <c r="SWX23" s="36"/>
      <c r="SWY23" s="36"/>
      <c r="SWZ23" s="36"/>
      <c r="SXA23" s="36"/>
      <c r="SXB23" s="36"/>
      <c r="SXC23" s="36"/>
      <c r="SXD23" s="36"/>
      <c r="SXE23" s="36"/>
      <c r="SXF23" s="36"/>
      <c r="SXG23" s="36"/>
      <c r="SXH23" s="36"/>
      <c r="SXI23" s="36"/>
      <c r="SXJ23" s="36"/>
      <c r="SXK23" s="36"/>
      <c r="SXL23" s="36"/>
      <c r="SXM23" s="36"/>
      <c r="SXN23" s="36"/>
      <c r="SXO23" s="36"/>
      <c r="SXP23" s="36"/>
      <c r="SXQ23" s="36"/>
      <c r="SXR23" s="36"/>
      <c r="SXS23" s="36"/>
      <c r="SXT23" s="36"/>
      <c r="SXU23" s="36"/>
      <c r="SXV23" s="36"/>
      <c r="SXW23" s="36"/>
      <c r="SXX23" s="36"/>
      <c r="SXY23" s="36"/>
      <c r="SXZ23" s="36"/>
      <c r="SYA23" s="36"/>
      <c r="SYB23" s="36"/>
      <c r="SYC23" s="36"/>
      <c r="SYD23" s="36"/>
      <c r="SYE23" s="36"/>
      <c r="SYF23" s="36"/>
      <c r="SYG23" s="36"/>
      <c r="SYH23" s="36"/>
      <c r="SYI23" s="36"/>
      <c r="SYJ23" s="36"/>
      <c r="SYK23" s="36"/>
      <c r="SYL23" s="36"/>
      <c r="SYM23" s="36"/>
      <c r="SYN23" s="36"/>
      <c r="SYO23" s="36"/>
      <c r="SYP23" s="36"/>
      <c r="SYQ23" s="36"/>
      <c r="SYR23" s="36"/>
      <c r="SYS23" s="36"/>
      <c r="SYT23" s="36"/>
      <c r="SYU23" s="36"/>
      <c r="SYV23" s="36"/>
      <c r="SYW23" s="36"/>
      <c r="SYX23" s="36"/>
      <c r="SYY23" s="36"/>
      <c r="SYZ23" s="36"/>
      <c r="SZA23" s="36"/>
      <c r="SZB23" s="36"/>
      <c r="SZC23" s="36"/>
      <c r="SZD23" s="36"/>
      <c r="SZE23" s="36"/>
      <c r="SZF23" s="36"/>
      <c r="SZG23" s="36"/>
      <c r="SZH23" s="36"/>
      <c r="SZI23" s="36"/>
      <c r="SZJ23" s="36"/>
      <c r="SZK23" s="36"/>
      <c r="SZL23" s="36"/>
      <c r="SZM23" s="36"/>
      <c r="SZN23" s="36"/>
      <c r="SZO23" s="36"/>
      <c r="SZP23" s="36"/>
      <c r="SZQ23" s="36"/>
      <c r="SZR23" s="36"/>
      <c r="SZS23" s="36"/>
      <c r="SZT23" s="36"/>
      <c r="SZU23" s="36"/>
      <c r="SZV23" s="36"/>
      <c r="SZW23" s="36"/>
      <c r="SZX23" s="36"/>
      <c r="SZY23" s="36"/>
      <c r="SZZ23" s="36"/>
      <c r="TAA23" s="36"/>
      <c r="TAB23" s="36"/>
      <c r="TAC23" s="36"/>
      <c r="TAD23" s="36"/>
      <c r="TAE23" s="36"/>
      <c r="TAF23" s="36"/>
      <c r="TAG23" s="36"/>
      <c r="TAH23" s="36"/>
      <c r="TAI23" s="36"/>
      <c r="TAJ23" s="36"/>
      <c r="TAK23" s="36"/>
      <c r="TAL23" s="36"/>
      <c r="TAM23" s="36"/>
      <c r="TAN23" s="36"/>
      <c r="TAO23" s="36"/>
      <c r="TAP23" s="36"/>
      <c r="TAQ23" s="36"/>
      <c r="TAR23" s="36"/>
      <c r="TAS23" s="36"/>
      <c r="TAT23" s="36"/>
      <c r="TAU23" s="36"/>
      <c r="TAV23" s="36"/>
      <c r="TAW23" s="36"/>
      <c r="TAX23" s="36"/>
      <c r="TAY23" s="36"/>
      <c r="TAZ23" s="36"/>
      <c r="TBA23" s="36"/>
      <c r="TBB23" s="36"/>
      <c r="TBC23" s="36"/>
      <c r="TBD23" s="36"/>
      <c r="TBE23" s="36"/>
      <c r="TBF23" s="36"/>
      <c r="TBG23" s="36"/>
      <c r="TBH23" s="36"/>
      <c r="TBI23" s="36"/>
      <c r="TBJ23" s="36"/>
      <c r="TBK23" s="36"/>
      <c r="TBL23" s="36"/>
      <c r="TBM23" s="36"/>
      <c r="TBN23" s="36"/>
      <c r="TBO23" s="36"/>
      <c r="TBP23" s="36"/>
      <c r="TBQ23" s="36"/>
      <c r="TBR23" s="36"/>
      <c r="TBS23" s="36"/>
      <c r="TBT23" s="36"/>
      <c r="TBU23" s="36"/>
      <c r="TBV23" s="36"/>
      <c r="TBW23" s="36"/>
      <c r="TBX23" s="36"/>
      <c r="TBY23" s="36"/>
      <c r="TBZ23" s="36"/>
      <c r="TCA23" s="36"/>
      <c r="TCB23" s="36"/>
      <c r="TCC23" s="36"/>
      <c r="TCD23" s="36"/>
      <c r="TCE23" s="36"/>
      <c r="TCF23" s="36"/>
      <c r="TCG23" s="36"/>
      <c r="TCH23" s="36"/>
      <c r="TCI23" s="36"/>
      <c r="TCJ23" s="36"/>
      <c r="TCK23" s="36"/>
      <c r="TCL23" s="36"/>
      <c r="TCM23" s="36"/>
      <c r="TCN23" s="36"/>
      <c r="TCO23" s="36"/>
      <c r="TCP23" s="36"/>
      <c r="TCQ23" s="36"/>
      <c r="TCR23" s="36"/>
      <c r="TCS23" s="36"/>
      <c r="TCT23" s="36"/>
      <c r="TCU23" s="36"/>
      <c r="TCV23" s="36"/>
      <c r="TCW23" s="36"/>
      <c r="TCX23" s="36"/>
      <c r="TCY23" s="36"/>
      <c r="TCZ23" s="36"/>
      <c r="TDA23" s="36"/>
      <c r="TDB23" s="36"/>
      <c r="TDC23" s="36"/>
      <c r="TDD23" s="36"/>
      <c r="TDE23" s="36"/>
      <c r="TDF23" s="36"/>
      <c r="TDG23" s="36"/>
      <c r="TDH23" s="36"/>
      <c r="TDI23" s="36"/>
      <c r="TDJ23" s="36"/>
      <c r="TDK23" s="36"/>
      <c r="TDL23" s="36"/>
      <c r="TDM23" s="36"/>
      <c r="TDN23" s="36"/>
      <c r="TDO23" s="36"/>
      <c r="TDP23" s="36"/>
      <c r="TDQ23" s="36"/>
      <c r="TDR23" s="36"/>
      <c r="TDS23" s="36"/>
      <c r="TDT23" s="36"/>
      <c r="TDU23" s="36"/>
      <c r="TDV23" s="36"/>
      <c r="TDW23" s="36"/>
      <c r="TDX23" s="36"/>
      <c r="TDY23" s="36"/>
      <c r="TDZ23" s="36"/>
      <c r="TEA23" s="36"/>
      <c r="TEB23" s="36"/>
      <c r="TEC23" s="36"/>
      <c r="TED23" s="36"/>
      <c r="TEE23" s="36"/>
      <c r="TEF23" s="36"/>
      <c r="TEG23" s="36"/>
      <c r="TEH23" s="36"/>
      <c r="TEI23" s="36"/>
      <c r="TEJ23" s="36"/>
      <c r="TEK23" s="36"/>
      <c r="TEL23" s="36"/>
      <c r="TEM23" s="36"/>
      <c r="TEN23" s="36"/>
      <c r="TEO23" s="36"/>
      <c r="TEP23" s="36"/>
      <c r="TEQ23" s="36"/>
      <c r="TER23" s="36"/>
      <c r="TES23" s="36"/>
      <c r="TET23" s="36"/>
      <c r="TEU23" s="36"/>
      <c r="TEV23" s="36"/>
      <c r="TEW23" s="36"/>
      <c r="TEX23" s="36"/>
      <c r="TEY23" s="36"/>
      <c r="TEZ23" s="36"/>
      <c r="TFA23" s="36"/>
      <c r="TFB23" s="36"/>
      <c r="TFC23" s="36"/>
      <c r="TFD23" s="36"/>
      <c r="TFE23" s="36"/>
      <c r="TFF23" s="36"/>
      <c r="TFG23" s="36"/>
      <c r="TFH23" s="36"/>
      <c r="TFI23" s="36"/>
      <c r="TFJ23" s="36"/>
      <c r="TFK23" s="36"/>
      <c r="TFL23" s="36"/>
      <c r="TFM23" s="36"/>
      <c r="TFN23" s="36"/>
      <c r="TFO23" s="36"/>
      <c r="TFP23" s="36"/>
      <c r="TFQ23" s="36"/>
      <c r="TFR23" s="36"/>
      <c r="TFS23" s="36"/>
      <c r="TFT23" s="36"/>
      <c r="TFU23" s="36"/>
      <c r="TFV23" s="36"/>
      <c r="TFW23" s="36"/>
      <c r="TFX23" s="36"/>
      <c r="TFY23" s="36"/>
      <c r="TFZ23" s="36"/>
      <c r="TGA23" s="36"/>
      <c r="TGB23" s="36"/>
      <c r="TGC23" s="36"/>
      <c r="TGD23" s="36"/>
      <c r="TGE23" s="36"/>
      <c r="TGF23" s="36"/>
      <c r="TGG23" s="36"/>
      <c r="TGH23" s="36"/>
      <c r="TGI23" s="36"/>
      <c r="TGJ23" s="36"/>
      <c r="TGK23" s="36"/>
      <c r="TGL23" s="36"/>
      <c r="TGM23" s="36"/>
      <c r="TGN23" s="36"/>
      <c r="TGO23" s="36"/>
      <c r="TGP23" s="36"/>
      <c r="TGQ23" s="36"/>
      <c r="TGR23" s="36"/>
      <c r="TGS23" s="36"/>
      <c r="TGT23" s="36"/>
      <c r="TGU23" s="36"/>
      <c r="TGV23" s="36"/>
      <c r="TGW23" s="36"/>
      <c r="TGX23" s="36"/>
      <c r="TGY23" s="36"/>
      <c r="TGZ23" s="36"/>
      <c r="THA23" s="36"/>
      <c r="THB23" s="36"/>
      <c r="THC23" s="36"/>
      <c r="THD23" s="36"/>
      <c r="THE23" s="36"/>
      <c r="THF23" s="36"/>
      <c r="THG23" s="36"/>
      <c r="THH23" s="36"/>
      <c r="THI23" s="36"/>
      <c r="THJ23" s="36"/>
      <c r="THK23" s="36"/>
      <c r="THL23" s="36"/>
      <c r="THM23" s="36"/>
      <c r="THN23" s="36"/>
      <c r="THO23" s="36"/>
      <c r="THP23" s="36"/>
      <c r="THQ23" s="36"/>
      <c r="THR23" s="36"/>
      <c r="THS23" s="36"/>
      <c r="THT23" s="36"/>
      <c r="THU23" s="36"/>
      <c r="THV23" s="36"/>
      <c r="THW23" s="36"/>
      <c r="THX23" s="36"/>
      <c r="THY23" s="36"/>
      <c r="THZ23" s="36"/>
      <c r="TIA23" s="36"/>
      <c r="TIB23" s="36"/>
      <c r="TIC23" s="36"/>
      <c r="TID23" s="36"/>
      <c r="TIE23" s="36"/>
      <c r="TIF23" s="36"/>
      <c r="TIG23" s="36"/>
      <c r="TIH23" s="36"/>
      <c r="TII23" s="36"/>
      <c r="TIJ23" s="36"/>
      <c r="TIK23" s="36"/>
      <c r="TIL23" s="36"/>
      <c r="TIM23" s="36"/>
      <c r="TIN23" s="36"/>
      <c r="TIO23" s="36"/>
      <c r="TIP23" s="36"/>
      <c r="TIQ23" s="36"/>
      <c r="TIR23" s="36"/>
      <c r="TIS23" s="36"/>
      <c r="TIT23" s="36"/>
      <c r="TIU23" s="36"/>
      <c r="TIV23" s="36"/>
      <c r="TIW23" s="36"/>
      <c r="TIX23" s="36"/>
      <c r="TIY23" s="36"/>
      <c r="TIZ23" s="36"/>
      <c r="TJA23" s="36"/>
      <c r="TJB23" s="36"/>
      <c r="TJC23" s="36"/>
      <c r="TJD23" s="36"/>
      <c r="TJE23" s="36"/>
      <c r="TJF23" s="36"/>
      <c r="TJG23" s="36"/>
      <c r="TJH23" s="36"/>
      <c r="TJI23" s="36"/>
      <c r="TJJ23" s="36"/>
      <c r="TJK23" s="36"/>
      <c r="TJL23" s="36"/>
      <c r="TJM23" s="36"/>
      <c r="TJN23" s="36"/>
      <c r="TJO23" s="36"/>
      <c r="TJP23" s="36"/>
      <c r="TJQ23" s="36"/>
      <c r="TJR23" s="36"/>
      <c r="TJS23" s="36"/>
      <c r="TJT23" s="36"/>
      <c r="TJU23" s="36"/>
      <c r="TJV23" s="36"/>
      <c r="TJW23" s="36"/>
      <c r="TJX23" s="36"/>
      <c r="TJY23" s="36"/>
      <c r="TJZ23" s="36"/>
    </row>
    <row r="24" spans="1:13806" s="17" customFormat="1" ht="24.9" customHeight="1">
      <c r="A24" s="36"/>
      <c r="B24" s="36"/>
      <c r="C24" s="915"/>
      <c r="D24" s="914"/>
      <c r="E24" s="914"/>
      <c r="F24" s="914"/>
      <c r="G24" s="914"/>
      <c r="H24" s="914"/>
      <c r="I24" s="914"/>
      <c r="J24" s="914"/>
      <c r="K24" s="914"/>
      <c r="L24" s="914"/>
      <c r="M24" s="914"/>
      <c r="N24" s="914"/>
      <c r="O24" s="915"/>
      <c r="P24" s="915"/>
      <c r="Q24" s="36"/>
      <c r="R24" s="36"/>
      <c r="S24" s="36"/>
      <c r="T24" s="36"/>
      <c r="U24" s="36"/>
      <c r="V24" s="36"/>
      <c r="W24" s="36"/>
      <c r="X24" s="36"/>
      <c r="Y24" s="36"/>
      <c r="Z24" s="36"/>
      <c r="AA24" s="36"/>
      <c r="AB24" s="36"/>
      <c r="AC24" s="16"/>
      <c r="AD24" s="16"/>
      <c r="AE24" s="16"/>
      <c r="AF24" s="36"/>
      <c r="AG24" s="36"/>
      <c r="AH24" s="36"/>
      <c r="AI24" s="36"/>
      <c r="AJ24" s="36"/>
      <c r="AK24" s="36"/>
      <c r="AL24" s="36"/>
      <c r="AM24" s="3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20"/>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c r="DL24" s="36"/>
      <c r="DM24" s="36"/>
      <c r="DN24" s="36"/>
      <c r="DO24" s="36"/>
      <c r="DP24" s="36"/>
      <c r="DQ24" s="36"/>
      <c r="DR24" s="36"/>
      <c r="DS24" s="36"/>
      <c r="DT24" s="36"/>
      <c r="DU24" s="36"/>
      <c r="DV24" s="36"/>
      <c r="DW24" s="36"/>
      <c r="DX24" s="36"/>
      <c r="DY24" s="36"/>
      <c r="DZ24" s="36"/>
      <c r="EA24" s="36"/>
      <c r="EB24" s="36"/>
      <c r="EC24" s="36"/>
      <c r="ED24" s="36"/>
      <c r="EE24" s="36"/>
      <c r="EF24" s="36"/>
      <c r="EG24" s="36"/>
      <c r="EH24" s="36"/>
      <c r="EI24" s="36"/>
      <c r="EJ24" s="36"/>
      <c r="EK24" s="36"/>
      <c r="EL24" s="36"/>
      <c r="EM24" s="36"/>
      <c r="EN24" s="36"/>
      <c r="EO24" s="36"/>
      <c r="EP24" s="36"/>
      <c r="EQ24" s="36"/>
      <c r="ER24" s="36"/>
      <c r="ES24" s="36"/>
      <c r="ET24" s="36"/>
      <c r="EU24" s="36"/>
      <c r="EV24" s="36"/>
      <c r="EW24" s="36"/>
      <c r="EX24" s="36"/>
      <c r="EY24" s="36"/>
      <c r="EZ24" s="36"/>
      <c r="FA24" s="36"/>
      <c r="FB24" s="36"/>
      <c r="FC24" s="36"/>
      <c r="FD24" s="36"/>
      <c r="FE24" s="36"/>
      <c r="FF24" s="36"/>
      <c r="FG24" s="36"/>
      <c r="FH24" s="36"/>
      <c r="FI24" s="36"/>
      <c r="FJ24" s="36"/>
      <c r="FK24" s="36"/>
      <c r="FL24" s="36"/>
      <c r="FM24" s="36"/>
      <c r="FN24" s="36"/>
      <c r="FO24" s="36"/>
      <c r="FP24" s="36"/>
      <c r="FQ24" s="36"/>
      <c r="FR24" s="36"/>
      <c r="FS24" s="36"/>
      <c r="FT24" s="36"/>
      <c r="FU24" s="36"/>
      <c r="FV24" s="36"/>
      <c r="FW24" s="36"/>
      <c r="FX24" s="36"/>
      <c r="FY24" s="36"/>
      <c r="FZ24" s="36"/>
      <c r="GA24" s="36"/>
      <c r="GB24" s="36"/>
      <c r="GC24" s="36"/>
      <c r="GD24" s="36"/>
      <c r="GE24" s="36"/>
      <c r="GF24" s="36"/>
      <c r="GG24" s="36"/>
      <c r="GH24" s="36"/>
      <c r="GI24" s="36"/>
      <c r="GJ24" s="36"/>
      <c r="GK24" s="36"/>
      <c r="GL24" s="36"/>
      <c r="GM24" s="36"/>
      <c r="GN24" s="36"/>
      <c r="GO24" s="36"/>
      <c r="GP24" s="36"/>
      <c r="GQ24" s="36"/>
      <c r="GR24" s="36"/>
      <c r="GS24" s="36"/>
      <c r="GT24" s="36"/>
      <c r="GU24" s="36"/>
      <c r="GV24" s="36"/>
      <c r="GW24" s="36"/>
      <c r="GX24" s="36"/>
      <c r="GY24" s="36"/>
      <c r="GZ24" s="36"/>
      <c r="HA24" s="36"/>
      <c r="HB24" s="36"/>
      <c r="HC24" s="36"/>
      <c r="HD24" s="36"/>
      <c r="HE24" s="36"/>
      <c r="HF24" s="36"/>
      <c r="HG24" s="36"/>
      <c r="HH24" s="36"/>
      <c r="HI24" s="36"/>
      <c r="HJ24" s="36"/>
      <c r="HK24" s="36"/>
      <c r="HL24" s="36"/>
      <c r="HM24" s="36"/>
      <c r="HN24" s="36"/>
      <c r="HO24" s="36"/>
      <c r="HP24" s="36"/>
      <c r="HQ24" s="36"/>
      <c r="HR24" s="36"/>
      <c r="HS24" s="36"/>
      <c r="HT24" s="36"/>
      <c r="HU24" s="36"/>
      <c r="HV24" s="36"/>
      <c r="HW24" s="36"/>
      <c r="HX24" s="36"/>
      <c r="HY24" s="36"/>
      <c r="HZ24" s="36"/>
      <c r="IA24" s="36"/>
      <c r="IB24" s="36"/>
      <c r="IC24" s="36"/>
      <c r="ID24" s="36"/>
      <c r="IE24" s="36"/>
      <c r="IF24" s="36"/>
      <c r="IG24" s="36"/>
      <c r="IH24" s="36"/>
      <c r="II24" s="36"/>
      <c r="IJ24" s="36"/>
      <c r="IK24" s="36"/>
      <c r="IL24" s="36"/>
      <c r="IM24" s="36"/>
      <c r="IN24" s="36"/>
      <c r="IO24" s="36"/>
      <c r="IP24" s="36"/>
      <c r="IQ24" s="36"/>
      <c r="IR24" s="36"/>
      <c r="IS24" s="36"/>
      <c r="IT24" s="36"/>
      <c r="IU24" s="36"/>
      <c r="IV24" s="36"/>
      <c r="IW24" s="36"/>
      <c r="IX24" s="36"/>
      <c r="IY24" s="36"/>
      <c r="IZ24" s="36"/>
      <c r="JA24" s="36"/>
      <c r="JB24" s="36"/>
      <c r="JC24" s="36"/>
      <c r="JD24" s="36"/>
      <c r="JE24" s="36"/>
      <c r="JF24" s="36"/>
      <c r="JG24" s="36"/>
      <c r="JH24" s="36"/>
      <c r="JI24" s="36"/>
      <c r="JJ24" s="36"/>
      <c r="JK24" s="36"/>
      <c r="JL24" s="36"/>
      <c r="JM24" s="36"/>
      <c r="JN24" s="36"/>
      <c r="JO24" s="36"/>
      <c r="JP24" s="36"/>
      <c r="JQ24" s="36"/>
      <c r="JR24" s="36"/>
      <c r="JS24" s="36"/>
      <c r="JT24" s="36"/>
      <c r="JU24" s="36"/>
      <c r="JV24" s="36"/>
      <c r="JW24" s="36"/>
      <c r="JX24" s="36"/>
      <c r="JY24" s="36"/>
      <c r="JZ24" s="36"/>
      <c r="KA24" s="36"/>
      <c r="KB24" s="36"/>
      <c r="KC24" s="36"/>
      <c r="KD24" s="36"/>
      <c r="KE24" s="36"/>
      <c r="KF24" s="36"/>
      <c r="KG24" s="36"/>
      <c r="KH24" s="36"/>
      <c r="KI24" s="36"/>
      <c r="KJ24" s="36"/>
      <c r="KK24" s="36"/>
      <c r="KL24" s="36"/>
      <c r="KM24" s="36"/>
      <c r="KN24" s="36"/>
      <c r="KO24" s="36"/>
      <c r="KP24" s="36"/>
      <c r="KQ24" s="36"/>
      <c r="KR24" s="36"/>
      <c r="KS24" s="36"/>
      <c r="KT24" s="36"/>
      <c r="KU24" s="36"/>
      <c r="KV24" s="36"/>
      <c r="KW24" s="36"/>
      <c r="KX24" s="36"/>
      <c r="KY24" s="36"/>
      <c r="KZ24" s="36"/>
      <c r="LA24" s="36"/>
      <c r="LB24" s="36"/>
      <c r="LC24" s="36"/>
      <c r="LD24" s="36"/>
      <c r="LE24" s="36"/>
      <c r="LF24" s="36"/>
      <c r="LG24" s="36"/>
      <c r="LH24" s="36"/>
      <c r="LI24" s="36"/>
      <c r="LJ24" s="36"/>
      <c r="LK24" s="36"/>
      <c r="LL24" s="36"/>
      <c r="LM24" s="36"/>
      <c r="LN24" s="36"/>
      <c r="LO24" s="36"/>
      <c r="LP24" s="36"/>
      <c r="LQ24" s="36"/>
      <c r="LR24" s="36"/>
      <c r="LS24" s="36"/>
      <c r="LT24" s="36"/>
      <c r="LU24" s="36"/>
      <c r="LV24" s="36"/>
      <c r="LW24" s="36"/>
      <c r="LX24" s="36"/>
      <c r="LY24" s="36"/>
      <c r="LZ24" s="36"/>
      <c r="MA24" s="36"/>
      <c r="MB24" s="36"/>
      <c r="MC24" s="36"/>
      <c r="MD24" s="36"/>
      <c r="ME24" s="36"/>
      <c r="MF24" s="36"/>
      <c r="MG24" s="36"/>
      <c r="MH24" s="36"/>
      <c r="MI24" s="36"/>
      <c r="MJ24" s="36"/>
      <c r="MK24" s="36"/>
      <c r="ML24" s="36"/>
      <c r="MM24" s="36"/>
      <c r="MN24" s="36"/>
      <c r="MO24" s="36"/>
      <c r="MP24" s="36"/>
      <c r="MQ24" s="36"/>
      <c r="MR24" s="36"/>
      <c r="MS24" s="36"/>
      <c r="MT24" s="36"/>
      <c r="MU24" s="36"/>
      <c r="MV24" s="36"/>
      <c r="MW24" s="36"/>
      <c r="MX24" s="36"/>
      <c r="MY24" s="36"/>
      <c r="MZ24" s="36"/>
      <c r="NA24" s="36"/>
      <c r="NB24" s="36"/>
      <c r="NC24" s="36"/>
      <c r="ND24" s="36"/>
      <c r="NE24" s="36"/>
      <c r="NF24" s="36"/>
      <c r="NG24" s="36"/>
      <c r="NH24" s="36"/>
      <c r="NI24" s="36"/>
      <c r="NJ24" s="36"/>
      <c r="NK24" s="36"/>
      <c r="NL24" s="36"/>
      <c r="NM24" s="36"/>
      <c r="NN24" s="36"/>
      <c r="NO24" s="36"/>
      <c r="NP24" s="36"/>
      <c r="NQ24" s="36"/>
      <c r="NR24" s="36"/>
      <c r="NS24" s="36"/>
      <c r="NT24" s="36"/>
      <c r="NU24" s="36"/>
      <c r="NV24" s="36"/>
      <c r="NW24" s="36"/>
      <c r="NX24" s="36"/>
      <c r="NY24" s="36"/>
      <c r="NZ24" s="36"/>
      <c r="OA24" s="36"/>
      <c r="OB24" s="36"/>
      <c r="OC24" s="36"/>
      <c r="OD24" s="36"/>
      <c r="OE24" s="36"/>
      <c r="OF24" s="36"/>
      <c r="OG24" s="36"/>
      <c r="OH24" s="36"/>
      <c r="OI24" s="36"/>
      <c r="OJ24" s="36"/>
      <c r="OK24" s="36"/>
      <c r="OL24" s="36"/>
      <c r="OM24" s="36"/>
      <c r="ON24" s="36"/>
      <c r="OO24" s="36"/>
      <c r="OP24" s="36"/>
      <c r="OQ24" s="36"/>
      <c r="OR24" s="36"/>
      <c r="OS24" s="36"/>
      <c r="OT24" s="36"/>
      <c r="OU24" s="36"/>
      <c r="OV24" s="36"/>
      <c r="OW24" s="36"/>
      <c r="OX24" s="36"/>
      <c r="OY24" s="36"/>
      <c r="OZ24" s="36"/>
      <c r="PA24" s="36"/>
      <c r="PB24" s="36"/>
      <c r="PC24" s="36"/>
      <c r="PD24" s="36"/>
      <c r="PE24" s="36"/>
      <c r="PF24" s="36"/>
      <c r="PG24" s="36"/>
      <c r="PH24" s="36"/>
      <c r="PI24" s="36"/>
      <c r="PJ24" s="36"/>
      <c r="PK24" s="36"/>
      <c r="PL24" s="36"/>
      <c r="PM24" s="36"/>
      <c r="PN24" s="36"/>
      <c r="PO24" s="36"/>
      <c r="PP24" s="36"/>
      <c r="PQ24" s="36"/>
      <c r="PR24" s="36"/>
      <c r="PS24" s="36"/>
      <c r="PT24" s="36"/>
      <c r="PU24" s="36"/>
      <c r="PV24" s="36"/>
      <c r="PW24" s="36"/>
      <c r="PX24" s="36"/>
      <c r="PY24" s="36"/>
      <c r="PZ24" s="36"/>
      <c r="QA24" s="36"/>
      <c r="QB24" s="36"/>
      <c r="QC24" s="36"/>
      <c r="QD24" s="36"/>
      <c r="QE24" s="36"/>
      <c r="QF24" s="36"/>
      <c r="QG24" s="36"/>
      <c r="QH24" s="36"/>
      <c r="QI24" s="36"/>
      <c r="QJ24" s="36"/>
      <c r="QK24" s="36"/>
      <c r="QL24" s="36"/>
      <c r="QM24" s="36"/>
      <c r="QN24" s="36"/>
      <c r="QO24" s="36"/>
      <c r="QP24" s="36"/>
      <c r="QQ24" s="36"/>
      <c r="QR24" s="36"/>
      <c r="QS24" s="36"/>
      <c r="QT24" s="36"/>
      <c r="QU24" s="36"/>
      <c r="QV24" s="36"/>
      <c r="QW24" s="36"/>
      <c r="QX24" s="36"/>
      <c r="QY24" s="36"/>
      <c r="QZ24" s="36"/>
      <c r="RA24" s="36"/>
      <c r="RB24" s="36"/>
      <c r="RC24" s="36"/>
      <c r="RD24" s="36"/>
      <c r="RE24" s="36"/>
      <c r="RF24" s="36"/>
      <c r="RG24" s="36"/>
      <c r="RH24" s="36"/>
      <c r="RI24" s="36"/>
      <c r="RJ24" s="36"/>
      <c r="RK24" s="36"/>
      <c r="RL24" s="36"/>
      <c r="RM24" s="36"/>
      <c r="RN24" s="36"/>
      <c r="RO24" s="36"/>
      <c r="RP24" s="36"/>
      <c r="RQ24" s="36"/>
      <c r="RR24" s="36"/>
      <c r="RS24" s="36"/>
      <c r="RT24" s="36"/>
      <c r="RU24" s="36"/>
      <c r="RV24" s="36"/>
      <c r="RW24" s="36"/>
      <c r="RX24" s="36"/>
      <c r="RY24" s="36"/>
      <c r="RZ24" s="36"/>
      <c r="SA24" s="36"/>
      <c r="SB24" s="36"/>
      <c r="SC24" s="36"/>
      <c r="SD24" s="36"/>
      <c r="SE24" s="36"/>
      <c r="SF24" s="36"/>
      <c r="SG24" s="36"/>
      <c r="SH24" s="36"/>
      <c r="SI24" s="36"/>
      <c r="SJ24" s="36"/>
      <c r="SK24" s="36"/>
      <c r="SL24" s="36"/>
      <c r="SM24" s="36"/>
      <c r="SN24" s="36"/>
      <c r="SO24" s="36"/>
      <c r="SP24" s="36"/>
      <c r="SQ24" s="36"/>
      <c r="SR24" s="36"/>
      <c r="SS24" s="36"/>
      <c r="ST24" s="36"/>
      <c r="SU24" s="36"/>
      <c r="SV24" s="36"/>
      <c r="SW24" s="36"/>
      <c r="SX24" s="36"/>
      <c r="SY24" s="36"/>
      <c r="SZ24" s="36"/>
      <c r="TA24" s="36"/>
      <c r="TB24" s="36"/>
      <c r="TC24" s="36"/>
      <c r="TD24" s="36"/>
      <c r="TE24" s="36"/>
      <c r="TF24" s="36"/>
      <c r="TG24" s="36"/>
      <c r="TH24" s="36"/>
      <c r="TI24" s="36"/>
      <c r="TJ24" s="36"/>
      <c r="TK24" s="36"/>
      <c r="TL24" s="36"/>
      <c r="TM24" s="36"/>
      <c r="TN24" s="36"/>
      <c r="TO24" s="36"/>
      <c r="TP24" s="36"/>
      <c r="TQ24" s="36"/>
      <c r="TR24" s="36"/>
      <c r="TS24" s="36"/>
      <c r="TT24" s="36"/>
      <c r="TU24" s="36"/>
      <c r="TV24" s="36"/>
      <c r="TW24" s="36"/>
      <c r="TX24" s="36"/>
      <c r="TY24" s="36"/>
      <c r="TZ24" s="36"/>
      <c r="UA24" s="36"/>
      <c r="UB24" s="36"/>
      <c r="UC24" s="36"/>
      <c r="UD24" s="36"/>
      <c r="UE24" s="36"/>
      <c r="UF24" s="36"/>
      <c r="UG24" s="36"/>
      <c r="UH24" s="36"/>
      <c r="UI24" s="36"/>
      <c r="UJ24" s="36"/>
      <c r="UK24" s="36"/>
      <c r="UL24" s="36"/>
      <c r="UM24" s="36"/>
      <c r="UN24" s="36"/>
      <c r="UO24" s="36"/>
      <c r="UP24" s="36"/>
      <c r="UQ24" s="36"/>
      <c r="UR24" s="36"/>
      <c r="US24" s="36"/>
      <c r="UT24" s="36"/>
      <c r="UU24" s="36"/>
      <c r="UV24" s="36"/>
      <c r="UW24" s="36"/>
      <c r="UX24" s="36"/>
      <c r="UY24" s="36"/>
      <c r="UZ24" s="36"/>
      <c r="VA24" s="36"/>
      <c r="VB24" s="36"/>
      <c r="VC24" s="36"/>
      <c r="VD24" s="36"/>
      <c r="VE24" s="36"/>
      <c r="VF24" s="36"/>
      <c r="VG24" s="36"/>
      <c r="VH24" s="36"/>
      <c r="VI24" s="36"/>
      <c r="VJ24" s="36"/>
      <c r="VK24" s="36"/>
      <c r="VL24" s="36"/>
      <c r="VM24" s="36"/>
      <c r="VN24" s="36"/>
      <c r="VO24" s="36"/>
      <c r="VP24" s="36"/>
      <c r="VQ24" s="36"/>
      <c r="VR24" s="36"/>
      <c r="VS24" s="36"/>
      <c r="VT24" s="36"/>
      <c r="VU24" s="36"/>
      <c r="VV24" s="36"/>
      <c r="VW24" s="36"/>
      <c r="VX24" s="36"/>
      <c r="VY24" s="36"/>
      <c r="VZ24" s="36"/>
      <c r="WA24" s="36"/>
      <c r="WB24" s="36"/>
      <c r="WC24" s="36"/>
      <c r="WD24" s="36"/>
      <c r="WE24" s="36"/>
      <c r="WF24" s="36"/>
      <c r="WG24" s="36"/>
      <c r="WH24" s="36"/>
      <c r="WI24" s="36"/>
      <c r="WJ24" s="36"/>
      <c r="WK24" s="36"/>
      <c r="WL24" s="36"/>
      <c r="WM24" s="36"/>
      <c r="WN24" s="36"/>
      <c r="WO24" s="36"/>
      <c r="WP24" s="36"/>
      <c r="WQ24" s="36"/>
      <c r="WR24" s="36"/>
      <c r="WS24" s="36"/>
      <c r="WT24" s="36"/>
      <c r="WU24" s="36"/>
      <c r="WV24" s="36"/>
      <c r="WW24" s="36"/>
      <c r="WX24" s="36"/>
      <c r="WY24" s="36"/>
      <c r="WZ24" s="36"/>
      <c r="XA24" s="36"/>
      <c r="XB24" s="36"/>
      <c r="XC24" s="36"/>
      <c r="XD24" s="36"/>
      <c r="XE24" s="36"/>
      <c r="XF24" s="36"/>
      <c r="XG24" s="36"/>
      <c r="XH24" s="36"/>
      <c r="XI24" s="36"/>
      <c r="XJ24" s="36"/>
      <c r="XK24" s="36"/>
      <c r="XL24" s="36"/>
      <c r="XM24" s="36"/>
      <c r="XN24" s="36"/>
      <c r="XO24" s="36"/>
      <c r="XP24" s="36"/>
      <c r="XQ24" s="36"/>
      <c r="XR24" s="36"/>
      <c r="XS24" s="36"/>
      <c r="XT24" s="36"/>
      <c r="XU24" s="36"/>
      <c r="XV24" s="36"/>
      <c r="XW24" s="36"/>
      <c r="XX24" s="36"/>
      <c r="XY24" s="36"/>
      <c r="XZ24" s="36"/>
      <c r="YA24" s="36"/>
      <c r="YB24" s="36"/>
      <c r="YC24" s="36"/>
      <c r="YD24" s="36"/>
      <c r="YE24" s="36"/>
      <c r="YF24" s="36"/>
      <c r="YG24" s="36"/>
      <c r="YH24" s="36"/>
      <c r="YI24" s="36"/>
      <c r="YJ24" s="36"/>
      <c r="YK24" s="36"/>
      <c r="YL24" s="36"/>
      <c r="YM24" s="36"/>
      <c r="YN24" s="36"/>
      <c r="YO24" s="36"/>
      <c r="YP24" s="36"/>
      <c r="YQ24" s="36"/>
      <c r="YR24" s="36"/>
      <c r="YS24" s="36"/>
      <c r="YT24" s="36"/>
      <c r="YU24" s="36"/>
      <c r="YV24" s="36"/>
      <c r="YW24" s="36"/>
      <c r="YX24" s="36"/>
      <c r="YY24" s="36"/>
      <c r="YZ24" s="36"/>
      <c r="ZA24" s="36"/>
      <c r="ZB24" s="36"/>
      <c r="ZC24" s="36"/>
      <c r="ZD24" s="36"/>
      <c r="ZE24" s="36"/>
      <c r="ZF24" s="36"/>
      <c r="ZG24" s="36"/>
      <c r="ZH24" s="36"/>
      <c r="ZI24" s="36"/>
      <c r="ZJ24" s="36"/>
      <c r="ZK24" s="36"/>
      <c r="ZL24" s="36"/>
      <c r="ZM24" s="36"/>
      <c r="ZN24" s="36"/>
      <c r="ZO24" s="36"/>
      <c r="ZP24" s="36"/>
      <c r="ZQ24" s="36"/>
      <c r="ZR24" s="36"/>
      <c r="ZS24" s="36"/>
      <c r="ZT24" s="36"/>
      <c r="ZU24" s="36"/>
      <c r="ZV24" s="36"/>
      <c r="ZW24" s="36"/>
      <c r="ZX24" s="36"/>
      <c r="ZY24" s="36"/>
      <c r="ZZ24" s="36"/>
      <c r="AAA24" s="36"/>
      <c r="AAB24" s="36"/>
      <c r="AAC24" s="36"/>
      <c r="AAD24" s="36"/>
      <c r="AAE24" s="36"/>
      <c r="AAF24" s="36"/>
      <c r="AAG24" s="36"/>
      <c r="AAH24" s="36"/>
      <c r="AAI24" s="36"/>
      <c r="AAJ24" s="36"/>
      <c r="AAK24" s="36"/>
      <c r="AAL24" s="36"/>
      <c r="AAM24" s="36"/>
      <c r="AAN24" s="36"/>
      <c r="AAO24" s="36"/>
      <c r="AAP24" s="36"/>
      <c r="AAQ24" s="36"/>
      <c r="AAR24" s="36"/>
      <c r="AAS24" s="36"/>
      <c r="AAT24" s="36"/>
      <c r="AAU24" s="36"/>
      <c r="AAV24" s="36"/>
      <c r="AAW24" s="36"/>
      <c r="AAX24" s="36"/>
      <c r="AAY24" s="36"/>
      <c r="AAZ24" s="36"/>
      <c r="ABA24" s="36"/>
      <c r="ABB24" s="36"/>
      <c r="ABC24" s="36"/>
      <c r="ABD24" s="36"/>
      <c r="ABE24" s="36"/>
      <c r="ABF24" s="36"/>
      <c r="ABG24" s="36"/>
      <c r="ABH24" s="36"/>
      <c r="ABI24" s="36"/>
      <c r="ABJ24" s="36"/>
      <c r="ABK24" s="36"/>
      <c r="ABL24" s="36"/>
      <c r="ABM24" s="36"/>
      <c r="ABN24" s="36"/>
      <c r="ABO24" s="36"/>
      <c r="ABP24" s="36"/>
      <c r="ABQ24" s="36"/>
      <c r="ABR24" s="36"/>
      <c r="ABS24" s="36"/>
      <c r="ABT24" s="36"/>
      <c r="ABU24" s="36"/>
      <c r="ABV24" s="36"/>
      <c r="ABW24" s="36"/>
      <c r="ABX24" s="36"/>
      <c r="ABY24" s="36"/>
      <c r="ABZ24" s="36"/>
      <c r="ACA24" s="36"/>
      <c r="ACB24" s="36"/>
      <c r="ACC24" s="36"/>
      <c r="ACD24" s="36"/>
      <c r="ACE24" s="36"/>
      <c r="ACF24" s="36"/>
      <c r="ACG24" s="36"/>
      <c r="ACH24" s="36"/>
      <c r="ACI24" s="36"/>
      <c r="ACJ24" s="36"/>
      <c r="ACK24" s="36"/>
      <c r="ACL24" s="36"/>
      <c r="ACM24" s="36"/>
      <c r="ACN24" s="36"/>
      <c r="ACO24" s="36"/>
      <c r="ACP24" s="36"/>
      <c r="ACQ24" s="36"/>
      <c r="ACR24" s="36"/>
      <c r="ACS24" s="36"/>
      <c r="ACT24" s="36"/>
      <c r="ACU24" s="36"/>
      <c r="ACV24" s="36"/>
      <c r="ACW24" s="36"/>
      <c r="ACX24" s="36"/>
      <c r="ACY24" s="36"/>
      <c r="ACZ24" s="36"/>
      <c r="ADA24" s="36"/>
      <c r="ADB24" s="36"/>
      <c r="ADC24" s="36"/>
      <c r="ADD24" s="36"/>
      <c r="ADE24" s="36"/>
      <c r="ADF24" s="36"/>
      <c r="ADG24" s="36"/>
      <c r="ADH24" s="36"/>
      <c r="ADI24" s="36"/>
      <c r="ADJ24" s="36"/>
      <c r="ADK24" s="36"/>
      <c r="ADL24" s="36"/>
      <c r="ADM24" s="36"/>
      <c r="ADN24" s="36"/>
      <c r="ADO24" s="36"/>
      <c r="ADP24" s="36"/>
      <c r="ADQ24" s="36"/>
      <c r="ADR24" s="36"/>
      <c r="ADS24" s="36"/>
      <c r="ADT24" s="36"/>
      <c r="ADU24" s="36"/>
      <c r="ADV24" s="36"/>
      <c r="ADW24" s="36"/>
      <c r="ADX24" s="36"/>
      <c r="ADY24" s="36"/>
      <c r="ADZ24" s="36"/>
      <c r="AEA24" s="36"/>
      <c r="AEB24" s="36"/>
      <c r="AEC24" s="36"/>
      <c r="AED24" s="36"/>
      <c r="AEE24" s="36"/>
      <c r="AEF24" s="36"/>
      <c r="AEG24" s="36"/>
      <c r="AEH24" s="36"/>
      <c r="AEI24" s="36"/>
      <c r="AEJ24" s="36"/>
      <c r="AEK24" s="36"/>
      <c r="AEL24" s="36"/>
      <c r="AEM24" s="36"/>
      <c r="AEN24" s="36"/>
      <c r="AEO24" s="36"/>
      <c r="AEP24" s="36"/>
      <c r="AEQ24" s="36"/>
      <c r="AER24" s="36"/>
      <c r="AES24" s="36"/>
      <c r="AET24" s="36"/>
      <c r="AEU24" s="36"/>
      <c r="AEV24" s="36"/>
      <c r="AEW24" s="36"/>
      <c r="AEX24" s="36"/>
      <c r="AEY24" s="36"/>
      <c r="AEZ24" s="36"/>
      <c r="AFA24" s="36"/>
      <c r="AFB24" s="36"/>
      <c r="AFC24" s="36"/>
      <c r="AFD24" s="36"/>
      <c r="AFE24" s="36"/>
      <c r="AFF24" s="36"/>
      <c r="AFG24" s="36"/>
      <c r="AFH24" s="36"/>
      <c r="AFI24" s="36"/>
      <c r="AFJ24" s="36"/>
      <c r="AFK24" s="36"/>
      <c r="AFL24" s="36"/>
      <c r="AFM24" s="36"/>
      <c r="AFN24" s="36"/>
      <c r="AFO24" s="36"/>
      <c r="AFP24" s="36"/>
      <c r="AFQ24" s="36"/>
      <c r="AFR24" s="36"/>
      <c r="AFS24" s="36"/>
      <c r="AFT24" s="36"/>
      <c r="AFU24" s="36"/>
      <c r="AFV24" s="36"/>
      <c r="AFW24" s="36"/>
      <c r="AFX24" s="36"/>
      <c r="AFY24" s="36"/>
      <c r="AFZ24" s="36"/>
      <c r="AGA24" s="36"/>
      <c r="AGB24" s="36"/>
      <c r="AGC24" s="36"/>
      <c r="AGD24" s="36"/>
      <c r="AGE24" s="36"/>
      <c r="AGF24" s="36"/>
      <c r="AGG24" s="36"/>
      <c r="AGH24" s="36"/>
      <c r="AGI24" s="36"/>
      <c r="AGJ24" s="36"/>
      <c r="AGK24" s="36"/>
      <c r="AGL24" s="36"/>
      <c r="AGM24" s="36"/>
      <c r="AGN24" s="36"/>
      <c r="AGO24" s="36"/>
      <c r="AGP24" s="36"/>
      <c r="AGQ24" s="36"/>
      <c r="AGR24" s="36"/>
      <c r="AGS24" s="36"/>
      <c r="AGT24" s="36"/>
      <c r="AGU24" s="36"/>
      <c r="AGV24" s="36"/>
      <c r="AGW24" s="36"/>
      <c r="AGX24" s="36"/>
      <c r="AGY24" s="36"/>
      <c r="AGZ24" s="36"/>
      <c r="AHA24" s="36"/>
      <c r="AHB24" s="36"/>
      <c r="AHC24" s="36"/>
      <c r="AHD24" s="36"/>
      <c r="AHE24" s="36"/>
      <c r="AHF24" s="36"/>
      <c r="AHG24" s="36"/>
      <c r="AHH24" s="36"/>
      <c r="AHI24" s="36"/>
      <c r="AHJ24" s="36"/>
      <c r="AHK24" s="36"/>
      <c r="AHL24" s="36"/>
      <c r="AHM24" s="36"/>
      <c r="AHN24" s="36"/>
      <c r="AHO24" s="36"/>
      <c r="AHP24" s="36"/>
      <c r="AHQ24" s="36"/>
      <c r="AHR24" s="36"/>
      <c r="AHS24" s="36"/>
      <c r="AHT24" s="36"/>
      <c r="AHU24" s="36"/>
      <c r="AHV24" s="36"/>
      <c r="AHW24" s="36"/>
      <c r="AHX24" s="36"/>
      <c r="AHY24" s="36"/>
      <c r="AHZ24" s="36"/>
      <c r="AIA24" s="36"/>
      <c r="AIB24" s="36"/>
      <c r="AIC24" s="36"/>
      <c r="AID24" s="36"/>
      <c r="AIE24" s="36"/>
      <c r="AIF24" s="36"/>
      <c r="AIG24" s="36"/>
      <c r="AIH24" s="36"/>
      <c r="AII24" s="36"/>
      <c r="AIJ24" s="36"/>
      <c r="AIK24" s="36"/>
      <c r="AIL24" s="36"/>
      <c r="AIM24" s="36"/>
      <c r="AIN24" s="36"/>
      <c r="AIO24" s="36"/>
      <c r="AIP24" s="36"/>
      <c r="AIQ24" s="36"/>
      <c r="AIR24" s="36"/>
      <c r="AIS24" s="36"/>
      <c r="AIT24" s="36"/>
      <c r="AIU24" s="36"/>
      <c r="AIV24" s="36"/>
      <c r="AIW24" s="36"/>
      <c r="AIX24" s="36"/>
      <c r="AIY24" s="36"/>
      <c r="AIZ24" s="36"/>
      <c r="AJA24" s="36"/>
      <c r="AJB24" s="36"/>
      <c r="AJC24" s="36"/>
      <c r="AJD24" s="36"/>
      <c r="AJE24" s="36"/>
      <c r="AJF24" s="36"/>
      <c r="AJG24" s="36"/>
      <c r="AJH24" s="36"/>
      <c r="AJI24" s="36"/>
      <c r="AJJ24" s="36"/>
      <c r="AJK24" s="36"/>
      <c r="AJL24" s="36"/>
      <c r="AJM24" s="36"/>
      <c r="AJN24" s="36"/>
      <c r="AJO24" s="36"/>
      <c r="AJP24" s="36"/>
      <c r="AJQ24" s="36"/>
      <c r="AJR24" s="36"/>
      <c r="AJS24" s="36"/>
      <c r="AJT24" s="36"/>
      <c r="AJU24" s="36"/>
      <c r="AJV24" s="36"/>
      <c r="AJW24" s="36"/>
      <c r="AJX24" s="36"/>
      <c r="AJY24" s="36"/>
      <c r="AJZ24" s="36"/>
      <c r="AKA24" s="36"/>
      <c r="AKB24" s="36"/>
      <c r="AKC24" s="36"/>
      <c r="AKD24" s="36"/>
      <c r="AKE24" s="36"/>
      <c r="AKF24" s="36"/>
      <c r="AKG24" s="36"/>
      <c r="AKH24" s="36"/>
      <c r="AKI24" s="36"/>
      <c r="AKJ24" s="36"/>
      <c r="AKK24" s="36"/>
      <c r="AKL24" s="36"/>
      <c r="AKM24" s="36"/>
      <c r="AKN24" s="36"/>
      <c r="AKO24" s="36"/>
      <c r="AKP24" s="36"/>
      <c r="AKQ24" s="36"/>
      <c r="AKR24" s="36"/>
      <c r="AKS24" s="36"/>
      <c r="AKT24" s="36"/>
      <c r="AKU24" s="36"/>
      <c r="AKV24" s="36"/>
      <c r="AKW24" s="36"/>
      <c r="AKX24" s="36"/>
      <c r="AKY24" s="36"/>
      <c r="AKZ24" s="36"/>
      <c r="ALA24" s="36"/>
      <c r="ALB24" s="36"/>
      <c r="ALC24" s="36"/>
      <c r="ALD24" s="36"/>
      <c r="ALE24" s="36"/>
      <c r="ALF24" s="36"/>
      <c r="ALG24" s="36"/>
      <c r="ALH24" s="36"/>
      <c r="ALI24" s="36"/>
      <c r="ALJ24" s="36"/>
      <c r="ALK24" s="36"/>
      <c r="ALL24" s="36"/>
      <c r="ALM24" s="36"/>
      <c r="ALN24" s="36"/>
      <c r="ALO24" s="36"/>
      <c r="ALP24" s="36"/>
      <c r="ALQ24" s="36"/>
      <c r="ALR24" s="36"/>
      <c r="ALS24" s="36"/>
      <c r="ALT24" s="36"/>
      <c r="ALU24" s="36"/>
      <c r="ALV24" s="36"/>
      <c r="ALW24" s="36"/>
      <c r="ALX24" s="36"/>
      <c r="ALY24" s="36"/>
      <c r="ALZ24" s="36"/>
      <c r="AMA24" s="36"/>
      <c r="AMB24" s="36"/>
      <c r="AMC24" s="36"/>
      <c r="AMD24" s="36"/>
      <c r="AME24" s="36"/>
      <c r="AMF24" s="36"/>
      <c r="AMG24" s="36"/>
      <c r="AMH24" s="36"/>
      <c r="AMI24" s="36"/>
      <c r="AMJ24" s="36"/>
      <c r="AMK24" s="36"/>
      <c r="AML24" s="36"/>
      <c r="AMM24" s="36"/>
      <c r="AMN24" s="36"/>
      <c r="AMO24" s="36"/>
      <c r="AMP24" s="36"/>
      <c r="AMQ24" s="36"/>
      <c r="AMR24" s="36"/>
      <c r="AMS24" s="36"/>
      <c r="AMT24" s="36"/>
      <c r="AMU24" s="36"/>
      <c r="AMV24" s="36"/>
      <c r="AMW24" s="36"/>
      <c r="AMX24" s="36"/>
      <c r="AMY24" s="36"/>
      <c r="AMZ24" s="36"/>
      <c r="ANA24" s="36"/>
      <c r="ANB24" s="36"/>
      <c r="ANC24" s="36"/>
      <c r="AND24" s="36"/>
      <c r="ANE24" s="36"/>
      <c r="ANF24" s="36"/>
      <c r="ANG24" s="36"/>
      <c r="ANH24" s="36"/>
      <c r="ANI24" s="36"/>
      <c r="ANJ24" s="36"/>
      <c r="ANK24" s="36"/>
      <c r="ANL24" s="36"/>
      <c r="ANM24" s="36"/>
      <c r="ANN24" s="36"/>
      <c r="ANO24" s="36"/>
      <c r="ANP24" s="36"/>
      <c r="ANQ24" s="36"/>
      <c r="ANR24" s="36"/>
      <c r="ANS24" s="36"/>
      <c r="ANT24" s="36"/>
      <c r="ANU24" s="36"/>
      <c r="ANV24" s="36"/>
      <c r="ANW24" s="36"/>
      <c r="ANX24" s="36"/>
      <c r="ANY24" s="36"/>
      <c r="ANZ24" s="36"/>
      <c r="AOA24" s="36"/>
      <c r="AOB24" s="36"/>
      <c r="AOC24" s="36"/>
      <c r="AOD24" s="36"/>
      <c r="AOE24" s="36"/>
      <c r="AOF24" s="36"/>
      <c r="AOG24" s="36"/>
      <c r="AOH24" s="36"/>
      <c r="AOI24" s="36"/>
      <c r="AOJ24" s="36"/>
      <c r="AOK24" s="36"/>
      <c r="AOL24" s="36"/>
      <c r="AOM24" s="36"/>
      <c r="AON24" s="36"/>
      <c r="AOO24" s="36"/>
      <c r="AOP24" s="36"/>
      <c r="AOQ24" s="36"/>
      <c r="AOR24" s="36"/>
      <c r="AOS24" s="36"/>
      <c r="AOT24" s="36"/>
      <c r="AOU24" s="36"/>
      <c r="AOV24" s="36"/>
      <c r="AOW24" s="36"/>
      <c r="AOX24" s="36"/>
      <c r="AOY24" s="36"/>
      <c r="AOZ24" s="36"/>
      <c r="APA24" s="36"/>
      <c r="APB24" s="36"/>
      <c r="APC24" s="36"/>
      <c r="APD24" s="36"/>
      <c r="APE24" s="36"/>
      <c r="APF24" s="36"/>
      <c r="APG24" s="36"/>
      <c r="APH24" s="36"/>
      <c r="API24" s="36"/>
      <c r="APJ24" s="36"/>
      <c r="APK24" s="36"/>
      <c r="APL24" s="36"/>
      <c r="APM24" s="36"/>
      <c r="APN24" s="36"/>
      <c r="APO24" s="36"/>
      <c r="APP24" s="36"/>
      <c r="APQ24" s="36"/>
      <c r="APR24" s="36"/>
      <c r="APS24" s="36"/>
      <c r="APT24" s="36"/>
      <c r="APU24" s="36"/>
      <c r="APV24" s="36"/>
      <c r="APW24" s="36"/>
      <c r="APX24" s="36"/>
      <c r="APY24" s="36"/>
      <c r="APZ24" s="36"/>
      <c r="AQA24" s="36"/>
      <c r="AQB24" s="36"/>
      <c r="AQC24" s="36"/>
      <c r="AQD24" s="36"/>
      <c r="AQE24" s="36"/>
      <c r="AQF24" s="36"/>
      <c r="AQG24" s="36"/>
      <c r="AQH24" s="36"/>
      <c r="AQI24" s="36"/>
      <c r="AQJ24" s="36"/>
      <c r="AQK24" s="36"/>
      <c r="AQL24" s="36"/>
      <c r="AQM24" s="36"/>
      <c r="AQN24" s="36"/>
      <c r="AQO24" s="36"/>
      <c r="AQP24" s="36"/>
      <c r="AQQ24" s="36"/>
      <c r="AQR24" s="36"/>
      <c r="AQS24" s="36"/>
      <c r="AQT24" s="36"/>
      <c r="AQU24" s="36"/>
      <c r="AQV24" s="36"/>
      <c r="AQW24" s="36"/>
      <c r="AQX24" s="36"/>
      <c r="AQY24" s="36"/>
      <c r="AQZ24" s="36"/>
      <c r="ARA24" s="36"/>
      <c r="ARB24" s="36"/>
      <c r="ARC24" s="36"/>
      <c r="ARD24" s="36"/>
      <c r="ARE24" s="36"/>
      <c r="ARF24" s="36"/>
      <c r="ARG24" s="36"/>
      <c r="ARH24" s="36"/>
      <c r="ARI24" s="36"/>
      <c r="ARJ24" s="36"/>
      <c r="ARK24" s="36"/>
      <c r="ARL24" s="36"/>
      <c r="ARM24" s="36"/>
      <c r="ARN24" s="36"/>
      <c r="ARO24" s="36"/>
      <c r="ARP24" s="36"/>
      <c r="ARQ24" s="36"/>
      <c r="ARR24" s="36"/>
      <c r="ARS24" s="36"/>
      <c r="ART24" s="36"/>
      <c r="ARU24" s="36"/>
      <c r="ARV24" s="36"/>
      <c r="ARW24" s="36"/>
      <c r="ARX24" s="36"/>
      <c r="ARY24" s="36"/>
      <c r="ARZ24" s="36"/>
      <c r="ASA24" s="36"/>
      <c r="ASB24" s="36"/>
      <c r="ASC24" s="36"/>
      <c r="ASD24" s="36"/>
      <c r="ASE24" s="36"/>
      <c r="ASF24" s="36"/>
      <c r="ASG24" s="36"/>
      <c r="ASH24" s="36"/>
      <c r="ASI24" s="36"/>
      <c r="ASJ24" s="36"/>
      <c r="ASK24" s="36"/>
      <c r="ASL24" s="36"/>
      <c r="ASM24" s="36"/>
      <c r="ASN24" s="36"/>
      <c r="ASO24" s="36"/>
      <c r="ASP24" s="36"/>
      <c r="ASQ24" s="36"/>
      <c r="ASR24" s="36"/>
      <c r="ASS24" s="36"/>
      <c r="AST24" s="36"/>
      <c r="ASU24" s="36"/>
      <c r="ASV24" s="36"/>
      <c r="ASW24" s="36"/>
      <c r="ASX24" s="36"/>
      <c r="ASY24" s="36"/>
      <c r="ASZ24" s="36"/>
      <c r="ATA24" s="36"/>
      <c r="ATB24" s="36"/>
      <c r="ATC24" s="36"/>
      <c r="ATD24" s="36"/>
      <c r="ATE24" s="36"/>
      <c r="ATF24" s="36"/>
      <c r="ATG24" s="36"/>
      <c r="ATH24" s="36"/>
      <c r="ATI24" s="36"/>
      <c r="ATJ24" s="36"/>
      <c r="ATK24" s="36"/>
      <c r="ATL24" s="36"/>
      <c r="ATM24" s="36"/>
      <c r="ATN24" s="36"/>
      <c r="ATO24" s="36"/>
      <c r="ATP24" s="36"/>
      <c r="ATQ24" s="36"/>
      <c r="ATR24" s="36"/>
      <c r="ATS24" s="36"/>
      <c r="ATT24" s="36"/>
      <c r="ATU24" s="36"/>
      <c r="ATV24" s="36"/>
      <c r="ATW24" s="36"/>
      <c r="ATX24" s="36"/>
      <c r="ATY24" s="36"/>
      <c r="ATZ24" s="36"/>
      <c r="AUA24" s="36"/>
      <c r="AUB24" s="36"/>
      <c r="AUC24" s="36"/>
      <c r="AUD24" s="36"/>
      <c r="AUE24" s="36"/>
      <c r="AUF24" s="36"/>
      <c r="AUG24" s="36"/>
      <c r="AUH24" s="36"/>
      <c r="AUI24" s="36"/>
      <c r="AUJ24" s="36"/>
      <c r="AUK24" s="36"/>
      <c r="AUL24" s="36"/>
      <c r="AUM24" s="36"/>
      <c r="AUN24" s="36"/>
      <c r="AUO24" s="36"/>
      <c r="AUP24" s="36"/>
      <c r="AUQ24" s="36"/>
      <c r="AUR24" s="36"/>
      <c r="AUS24" s="36"/>
      <c r="AUT24" s="36"/>
      <c r="AUU24" s="36"/>
      <c r="AUV24" s="36"/>
      <c r="AUW24" s="36"/>
      <c r="AUX24" s="36"/>
      <c r="AUY24" s="36"/>
      <c r="AUZ24" s="36"/>
      <c r="AVA24" s="36"/>
      <c r="AVB24" s="36"/>
      <c r="AVC24" s="36"/>
      <c r="AVD24" s="36"/>
      <c r="AVE24" s="36"/>
      <c r="AVF24" s="36"/>
      <c r="AVG24" s="36"/>
      <c r="AVH24" s="36"/>
      <c r="AVI24" s="36"/>
      <c r="AVJ24" s="36"/>
      <c r="AVK24" s="36"/>
      <c r="AVL24" s="36"/>
      <c r="AVM24" s="36"/>
      <c r="AVN24" s="36"/>
      <c r="AVO24" s="36"/>
      <c r="AVP24" s="36"/>
      <c r="AVQ24" s="36"/>
      <c r="AVR24" s="36"/>
      <c r="AVS24" s="36"/>
      <c r="AVT24" s="36"/>
      <c r="AVU24" s="36"/>
      <c r="AVV24" s="36"/>
      <c r="AVW24" s="36"/>
      <c r="AVX24" s="36"/>
      <c r="AVY24" s="36"/>
      <c r="AVZ24" s="36"/>
      <c r="AWA24" s="36"/>
      <c r="AWB24" s="36"/>
      <c r="AWC24" s="36"/>
      <c r="AWD24" s="36"/>
      <c r="AWE24" s="36"/>
      <c r="AWF24" s="36"/>
      <c r="AWG24" s="36"/>
      <c r="AWH24" s="36"/>
      <c r="AWI24" s="36"/>
      <c r="AWJ24" s="36"/>
      <c r="AWK24" s="36"/>
      <c r="AWL24" s="36"/>
      <c r="AWM24" s="36"/>
      <c r="AWN24" s="36"/>
      <c r="AWO24" s="36"/>
      <c r="AWP24" s="36"/>
      <c r="AWQ24" s="36"/>
      <c r="AWR24" s="36"/>
      <c r="AWS24" s="36"/>
      <c r="AWT24" s="36"/>
      <c r="AWU24" s="36"/>
      <c r="AWV24" s="36"/>
      <c r="AWW24" s="36"/>
      <c r="AWX24" s="36"/>
      <c r="AWY24" s="36"/>
      <c r="AWZ24" s="36"/>
      <c r="AXA24" s="36"/>
      <c r="AXB24" s="36"/>
      <c r="AXC24" s="36"/>
      <c r="AXD24" s="36"/>
      <c r="AXE24" s="36"/>
      <c r="AXF24" s="36"/>
      <c r="AXG24" s="36"/>
      <c r="AXH24" s="36"/>
      <c r="AXI24" s="36"/>
      <c r="AXJ24" s="36"/>
      <c r="AXK24" s="36"/>
      <c r="AXL24" s="36"/>
      <c r="AXM24" s="36"/>
      <c r="AXN24" s="36"/>
      <c r="AXO24" s="36"/>
      <c r="AXP24" s="36"/>
      <c r="AXQ24" s="36"/>
      <c r="AXR24" s="36"/>
      <c r="AXS24" s="36"/>
      <c r="AXT24" s="36"/>
      <c r="AXU24" s="36"/>
      <c r="AXV24" s="36"/>
      <c r="AXW24" s="36"/>
      <c r="AXX24" s="36"/>
      <c r="AXY24" s="36"/>
      <c r="AXZ24" s="36"/>
      <c r="AYA24" s="36"/>
      <c r="AYB24" s="36"/>
      <c r="AYC24" s="36"/>
      <c r="AYD24" s="36"/>
      <c r="AYE24" s="36"/>
      <c r="AYF24" s="36"/>
      <c r="AYG24" s="36"/>
      <c r="AYH24" s="36"/>
      <c r="AYI24" s="36"/>
      <c r="AYJ24" s="36"/>
      <c r="AYK24" s="36"/>
      <c r="AYL24" s="36"/>
      <c r="AYM24" s="36"/>
      <c r="AYN24" s="36"/>
      <c r="AYO24" s="36"/>
      <c r="AYP24" s="36"/>
      <c r="AYQ24" s="36"/>
      <c r="AYR24" s="36"/>
      <c r="AYS24" s="36"/>
      <c r="AYT24" s="36"/>
      <c r="AYU24" s="36"/>
      <c r="AYV24" s="36"/>
      <c r="AYW24" s="36"/>
      <c r="AYX24" s="36"/>
      <c r="AYY24" s="36"/>
      <c r="AYZ24" s="36"/>
      <c r="AZA24" s="36"/>
      <c r="AZB24" s="36"/>
      <c r="AZC24" s="36"/>
      <c r="AZD24" s="36"/>
      <c r="AZE24" s="36"/>
      <c r="AZF24" s="36"/>
      <c r="AZG24" s="36"/>
      <c r="AZH24" s="36"/>
      <c r="AZI24" s="36"/>
      <c r="AZJ24" s="36"/>
      <c r="AZK24" s="36"/>
      <c r="AZL24" s="36"/>
      <c r="AZM24" s="36"/>
      <c r="AZN24" s="36"/>
      <c r="AZO24" s="36"/>
      <c r="AZP24" s="36"/>
      <c r="AZQ24" s="36"/>
      <c r="AZR24" s="36"/>
      <c r="AZS24" s="36"/>
      <c r="AZT24" s="36"/>
      <c r="AZU24" s="36"/>
      <c r="AZV24" s="36"/>
      <c r="AZW24" s="36"/>
      <c r="AZX24" s="36"/>
      <c r="AZY24" s="36"/>
      <c r="AZZ24" s="36"/>
      <c r="BAA24" s="36"/>
      <c r="BAB24" s="36"/>
      <c r="BAC24" s="36"/>
      <c r="BAD24" s="36"/>
      <c r="BAE24" s="36"/>
      <c r="BAF24" s="36"/>
      <c r="BAG24" s="36"/>
      <c r="BAH24" s="36"/>
      <c r="BAI24" s="36"/>
      <c r="BAJ24" s="36"/>
      <c r="BAK24" s="36"/>
      <c r="BAL24" s="36"/>
      <c r="BAM24" s="36"/>
      <c r="BAN24" s="36"/>
      <c r="BAO24" s="36"/>
      <c r="BAP24" s="36"/>
      <c r="BAQ24" s="36"/>
      <c r="BAR24" s="36"/>
      <c r="BAS24" s="36"/>
      <c r="BAT24" s="36"/>
      <c r="BAU24" s="36"/>
      <c r="BAV24" s="36"/>
      <c r="BAW24" s="36"/>
      <c r="BAX24" s="36"/>
      <c r="BAY24" s="36"/>
      <c r="BAZ24" s="36"/>
      <c r="BBA24" s="36"/>
      <c r="BBB24" s="36"/>
      <c r="BBC24" s="36"/>
      <c r="BBD24" s="36"/>
      <c r="BBE24" s="36"/>
      <c r="BBF24" s="36"/>
      <c r="BBG24" s="36"/>
      <c r="BBH24" s="36"/>
      <c r="BBI24" s="36"/>
      <c r="BBJ24" s="36"/>
      <c r="BBK24" s="36"/>
      <c r="BBL24" s="36"/>
      <c r="BBM24" s="36"/>
      <c r="BBN24" s="36"/>
      <c r="BBO24" s="36"/>
      <c r="BBP24" s="36"/>
      <c r="BBQ24" s="36"/>
      <c r="BBR24" s="36"/>
      <c r="BBS24" s="36"/>
      <c r="BBT24" s="36"/>
      <c r="BBU24" s="36"/>
      <c r="BBV24" s="36"/>
      <c r="BBW24" s="36"/>
      <c r="BBX24" s="36"/>
      <c r="BBY24" s="36"/>
      <c r="BBZ24" s="36"/>
      <c r="BCA24" s="36"/>
      <c r="BCB24" s="36"/>
      <c r="BCC24" s="36"/>
      <c r="BCD24" s="36"/>
      <c r="BCE24" s="36"/>
      <c r="BCF24" s="36"/>
      <c r="BCG24" s="36"/>
      <c r="BCH24" s="36"/>
      <c r="BCI24" s="36"/>
      <c r="BCJ24" s="36"/>
      <c r="BCK24" s="36"/>
      <c r="BCL24" s="36"/>
      <c r="BCM24" s="36"/>
      <c r="BCN24" s="36"/>
      <c r="BCO24" s="36"/>
      <c r="BCP24" s="36"/>
      <c r="BCQ24" s="36"/>
      <c r="BCR24" s="36"/>
      <c r="BCS24" s="36"/>
      <c r="BCT24" s="36"/>
      <c r="BCU24" s="36"/>
      <c r="BCV24" s="36"/>
      <c r="BCW24" s="36"/>
      <c r="BCX24" s="36"/>
      <c r="BCY24" s="36"/>
      <c r="BCZ24" s="36"/>
      <c r="BDA24" s="36"/>
      <c r="BDB24" s="36"/>
      <c r="BDC24" s="36"/>
      <c r="BDD24" s="36"/>
      <c r="BDE24" s="36"/>
      <c r="BDF24" s="36"/>
      <c r="BDG24" s="36"/>
      <c r="BDH24" s="36"/>
      <c r="BDI24" s="36"/>
      <c r="BDJ24" s="36"/>
      <c r="BDK24" s="36"/>
      <c r="BDL24" s="36"/>
      <c r="BDM24" s="36"/>
      <c r="BDN24" s="36"/>
      <c r="BDO24" s="36"/>
      <c r="BDP24" s="36"/>
      <c r="BDQ24" s="36"/>
      <c r="BDR24" s="36"/>
      <c r="BDS24" s="36"/>
      <c r="BDT24" s="36"/>
      <c r="BDU24" s="36"/>
      <c r="BDV24" s="36"/>
      <c r="BDW24" s="36"/>
      <c r="BDX24" s="36"/>
      <c r="BDY24" s="36"/>
      <c r="BDZ24" s="36"/>
      <c r="BEA24" s="36"/>
      <c r="BEB24" s="36"/>
      <c r="BEC24" s="36"/>
      <c r="BED24" s="36"/>
      <c r="BEE24" s="36"/>
      <c r="BEF24" s="36"/>
      <c r="BEG24" s="36"/>
      <c r="BEH24" s="36"/>
      <c r="BEI24" s="36"/>
      <c r="BEJ24" s="36"/>
      <c r="BEK24" s="36"/>
      <c r="BEL24" s="36"/>
      <c r="BEM24" s="36"/>
      <c r="BEN24" s="36"/>
      <c r="BEO24" s="36"/>
      <c r="BEP24" s="36"/>
      <c r="BEQ24" s="36"/>
      <c r="BER24" s="36"/>
      <c r="BES24" s="36"/>
      <c r="BET24" s="36"/>
      <c r="BEU24" s="36"/>
      <c r="BEV24" s="36"/>
      <c r="BEW24" s="36"/>
      <c r="BEX24" s="36"/>
      <c r="BEY24" s="36"/>
      <c r="BEZ24" s="36"/>
      <c r="BFA24" s="36"/>
      <c r="BFB24" s="36"/>
      <c r="BFC24" s="36"/>
      <c r="BFD24" s="36"/>
      <c r="BFE24" s="36"/>
      <c r="BFF24" s="36"/>
      <c r="BFG24" s="36"/>
      <c r="BFH24" s="36"/>
      <c r="BFI24" s="36"/>
      <c r="BFJ24" s="36"/>
      <c r="BFK24" s="36"/>
      <c r="BFL24" s="36"/>
      <c r="BFM24" s="36"/>
      <c r="BFN24" s="36"/>
      <c r="BFO24" s="36"/>
      <c r="BFP24" s="36"/>
      <c r="BFQ24" s="36"/>
      <c r="BFR24" s="36"/>
      <c r="BFS24" s="36"/>
      <c r="BFT24" s="36"/>
      <c r="BFU24" s="36"/>
      <c r="BFV24" s="36"/>
      <c r="BFW24" s="36"/>
      <c r="BFX24" s="36"/>
      <c r="BFY24" s="36"/>
      <c r="BFZ24" s="36"/>
      <c r="BGA24" s="36"/>
      <c r="BGB24" s="36"/>
      <c r="BGC24" s="36"/>
      <c r="BGD24" s="36"/>
      <c r="BGE24" s="36"/>
      <c r="BGF24" s="36"/>
      <c r="BGG24" s="36"/>
      <c r="BGH24" s="36"/>
      <c r="BGI24" s="36"/>
      <c r="BGJ24" s="36"/>
      <c r="BGK24" s="36"/>
      <c r="BGL24" s="36"/>
      <c r="BGM24" s="36"/>
      <c r="BGN24" s="36"/>
      <c r="BGO24" s="36"/>
      <c r="BGP24" s="36"/>
      <c r="BGQ24" s="36"/>
      <c r="BGR24" s="36"/>
      <c r="BGS24" s="36"/>
      <c r="BGT24" s="36"/>
      <c r="BGU24" s="36"/>
      <c r="BGV24" s="36"/>
      <c r="BGW24" s="36"/>
      <c r="BGX24" s="36"/>
      <c r="BGY24" s="36"/>
      <c r="BGZ24" s="36"/>
      <c r="BHA24" s="36"/>
      <c r="BHB24" s="36"/>
      <c r="BHC24" s="36"/>
      <c r="BHD24" s="36"/>
      <c r="BHE24" s="36"/>
      <c r="BHF24" s="36"/>
      <c r="BHG24" s="36"/>
      <c r="BHH24" s="36"/>
      <c r="BHI24" s="36"/>
      <c r="BHJ24" s="36"/>
      <c r="BHK24" s="36"/>
      <c r="BHL24" s="36"/>
      <c r="BHM24" s="36"/>
      <c r="BHN24" s="36"/>
      <c r="BHO24" s="36"/>
      <c r="BHP24" s="36"/>
      <c r="BHQ24" s="36"/>
      <c r="BHR24" s="36"/>
      <c r="BHS24" s="36"/>
      <c r="BHT24" s="36"/>
      <c r="BHU24" s="36"/>
      <c r="BHV24" s="36"/>
      <c r="BHW24" s="36"/>
      <c r="BHX24" s="36"/>
      <c r="BHY24" s="36"/>
      <c r="BHZ24" s="36"/>
      <c r="BIA24" s="36"/>
      <c r="BIB24" s="36"/>
      <c r="BIC24" s="36"/>
      <c r="BID24" s="36"/>
      <c r="BIE24" s="36"/>
      <c r="BIF24" s="36"/>
      <c r="BIG24" s="36"/>
      <c r="BIH24" s="36"/>
      <c r="BII24" s="36"/>
      <c r="BIJ24" s="36"/>
      <c r="BIK24" s="36"/>
      <c r="BIL24" s="36"/>
      <c r="BIM24" s="36"/>
      <c r="BIN24" s="36"/>
      <c r="BIO24" s="36"/>
      <c r="BIP24" s="36"/>
      <c r="BIQ24" s="36"/>
      <c r="BIR24" s="36"/>
      <c r="BIS24" s="36"/>
      <c r="BIT24" s="36"/>
      <c r="BIU24" s="36"/>
      <c r="BIV24" s="36"/>
      <c r="BIW24" s="36"/>
      <c r="BIX24" s="36"/>
      <c r="BIY24" s="36"/>
      <c r="BIZ24" s="36"/>
      <c r="BJA24" s="36"/>
      <c r="BJB24" s="36"/>
      <c r="BJC24" s="36"/>
      <c r="BJD24" s="36"/>
      <c r="BJE24" s="36"/>
      <c r="BJF24" s="36"/>
      <c r="BJG24" s="36"/>
      <c r="BJH24" s="36"/>
      <c r="BJI24" s="36"/>
      <c r="BJJ24" s="36"/>
      <c r="BJK24" s="36"/>
      <c r="BJL24" s="36"/>
      <c r="BJM24" s="36"/>
      <c r="BJN24" s="36"/>
      <c r="BJO24" s="36"/>
      <c r="BJP24" s="36"/>
      <c r="BJQ24" s="36"/>
      <c r="BJR24" s="36"/>
      <c r="BJS24" s="36"/>
      <c r="BJT24" s="36"/>
      <c r="BJU24" s="36"/>
      <c r="BJV24" s="36"/>
      <c r="BJW24" s="36"/>
      <c r="BJX24" s="36"/>
      <c r="BJY24" s="36"/>
      <c r="BJZ24" s="36"/>
      <c r="BKA24" s="36"/>
      <c r="BKB24" s="36"/>
      <c r="BKC24" s="36"/>
      <c r="BKD24" s="36"/>
      <c r="BKE24" s="36"/>
      <c r="BKF24" s="36"/>
      <c r="BKG24" s="36"/>
      <c r="BKH24" s="36"/>
      <c r="BKI24" s="36"/>
      <c r="BKJ24" s="36"/>
      <c r="BKK24" s="36"/>
      <c r="BKL24" s="36"/>
      <c r="BKM24" s="36"/>
      <c r="BKN24" s="36"/>
      <c r="BKO24" s="36"/>
      <c r="BKP24" s="36"/>
      <c r="BKQ24" s="36"/>
      <c r="BKR24" s="36"/>
      <c r="BKS24" s="36"/>
      <c r="BKT24" s="36"/>
      <c r="BKU24" s="36"/>
      <c r="BKV24" s="36"/>
      <c r="BKW24" s="36"/>
      <c r="BKX24" s="36"/>
      <c r="BKY24" s="36"/>
      <c r="BKZ24" s="36"/>
      <c r="BLA24" s="36"/>
      <c r="BLB24" s="36"/>
      <c r="BLC24" s="36"/>
      <c r="BLD24" s="36"/>
      <c r="BLE24" s="36"/>
      <c r="BLF24" s="36"/>
      <c r="BLG24" s="36"/>
      <c r="BLH24" s="36"/>
      <c r="BLI24" s="36"/>
      <c r="BLJ24" s="36"/>
      <c r="BLK24" s="36"/>
      <c r="BLL24" s="36"/>
      <c r="BLM24" s="36"/>
      <c r="BLN24" s="36"/>
      <c r="BLO24" s="36"/>
      <c r="BLP24" s="36"/>
      <c r="BLQ24" s="36"/>
      <c r="BLR24" s="36"/>
      <c r="BLS24" s="36"/>
      <c r="BLT24" s="36"/>
      <c r="BLU24" s="36"/>
      <c r="BLV24" s="36"/>
      <c r="BLW24" s="36"/>
      <c r="BLX24" s="36"/>
      <c r="BLY24" s="36"/>
      <c r="BLZ24" s="36"/>
      <c r="BMA24" s="36"/>
      <c r="BMB24" s="36"/>
      <c r="BMC24" s="36"/>
      <c r="BMD24" s="36"/>
      <c r="BME24" s="36"/>
      <c r="BMF24" s="36"/>
      <c r="BMG24" s="36"/>
      <c r="BMH24" s="36"/>
      <c r="BMI24" s="36"/>
      <c r="BMJ24" s="36"/>
      <c r="BMK24" s="36"/>
      <c r="BML24" s="36"/>
      <c r="BMM24" s="36"/>
      <c r="BMN24" s="36"/>
      <c r="BMO24" s="36"/>
      <c r="BMP24" s="36"/>
      <c r="BMQ24" s="36"/>
      <c r="BMR24" s="36"/>
      <c r="BMS24" s="36"/>
      <c r="BMT24" s="36"/>
      <c r="BMU24" s="36"/>
      <c r="BMV24" s="36"/>
      <c r="BMW24" s="36"/>
      <c r="BMX24" s="36"/>
      <c r="BMY24" s="36"/>
      <c r="BMZ24" s="36"/>
      <c r="BNA24" s="36"/>
      <c r="BNB24" s="36"/>
      <c r="BNC24" s="36"/>
      <c r="BND24" s="36"/>
      <c r="BNE24" s="36"/>
      <c r="BNF24" s="36"/>
      <c r="BNG24" s="36"/>
      <c r="BNH24" s="36"/>
      <c r="BNI24" s="36"/>
      <c r="BNJ24" s="36"/>
      <c r="BNK24" s="36"/>
      <c r="BNL24" s="36"/>
      <c r="BNM24" s="36"/>
      <c r="BNN24" s="36"/>
      <c r="BNO24" s="36"/>
      <c r="BNP24" s="36"/>
      <c r="BNQ24" s="36"/>
      <c r="BNR24" s="36"/>
      <c r="BNS24" s="36"/>
      <c r="BNT24" s="36"/>
      <c r="BNU24" s="36"/>
      <c r="BNV24" s="36"/>
      <c r="BNW24" s="36"/>
      <c r="BNX24" s="36"/>
      <c r="BNY24" s="36"/>
      <c r="BNZ24" s="36"/>
      <c r="BOA24" s="36"/>
      <c r="BOB24" s="36"/>
      <c r="BOC24" s="36"/>
      <c r="BOD24" s="36"/>
      <c r="BOE24" s="36"/>
      <c r="BOF24" s="36"/>
      <c r="BOG24" s="36"/>
      <c r="BOH24" s="36"/>
      <c r="BOI24" s="36"/>
      <c r="BOJ24" s="36"/>
      <c r="BOK24" s="36"/>
      <c r="BOL24" s="36"/>
      <c r="BOM24" s="36"/>
      <c r="BON24" s="36"/>
      <c r="BOO24" s="36"/>
      <c r="BOP24" s="36"/>
      <c r="BOQ24" s="36"/>
      <c r="BOR24" s="36"/>
      <c r="BOS24" s="36"/>
      <c r="BOT24" s="36"/>
      <c r="BOU24" s="36"/>
      <c r="BOV24" s="36"/>
      <c r="BOW24" s="36"/>
      <c r="BOX24" s="36"/>
      <c r="BOY24" s="36"/>
      <c r="BOZ24" s="36"/>
      <c r="BPA24" s="36"/>
      <c r="BPB24" s="36"/>
      <c r="BPC24" s="36"/>
      <c r="BPD24" s="36"/>
      <c r="BPE24" s="36"/>
      <c r="BPF24" s="36"/>
      <c r="BPG24" s="36"/>
      <c r="BPH24" s="36"/>
      <c r="BPI24" s="36"/>
      <c r="BPJ24" s="36"/>
      <c r="BPK24" s="36"/>
      <c r="BPL24" s="36"/>
      <c r="BPM24" s="36"/>
      <c r="BPN24" s="36"/>
      <c r="BPO24" s="36"/>
      <c r="BPP24" s="36"/>
      <c r="BPQ24" s="36"/>
      <c r="BPR24" s="36"/>
      <c r="BPS24" s="36"/>
      <c r="BPT24" s="36"/>
      <c r="BPU24" s="36"/>
      <c r="BPV24" s="36"/>
      <c r="BPW24" s="36"/>
      <c r="BPX24" s="36"/>
      <c r="BPY24" s="36"/>
      <c r="BPZ24" s="36"/>
      <c r="BQA24" s="36"/>
      <c r="BQB24" s="36"/>
      <c r="BQC24" s="36"/>
      <c r="BQD24" s="36"/>
      <c r="BQE24" s="36"/>
      <c r="BQF24" s="36"/>
      <c r="BQG24" s="36"/>
      <c r="BQH24" s="36"/>
      <c r="BQI24" s="36"/>
      <c r="BQJ24" s="36"/>
      <c r="BQK24" s="36"/>
      <c r="BQL24" s="36"/>
      <c r="BQM24" s="36"/>
      <c r="BQN24" s="36"/>
      <c r="BQO24" s="36"/>
      <c r="BQP24" s="36"/>
      <c r="BQQ24" s="36"/>
      <c r="BQR24" s="36"/>
      <c r="BQS24" s="36"/>
      <c r="BQT24" s="36"/>
      <c r="BQU24" s="36"/>
      <c r="BQV24" s="36"/>
      <c r="BQW24" s="36"/>
      <c r="BQX24" s="36"/>
      <c r="BQY24" s="36"/>
      <c r="BQZ24" s="36"/>
      <c r="BRA24" s="36"/>
      <c r="BRB24" s="36"/>
      <c r="BRC24" s="36"/>
      <c r="BRD24" s="36"/>
      <c r="BRE24" s="36"/>
      <c r="BRF24" s="36"/>
      <c r="BRG24" s="36"/>
      <c r="BRH24" s="36"/>
      <c r="BRI24" s="36"/>
      <c r="BRJ24" s="36"/>
      <c r="BRK24" s="36"/>
      <c r="BRL24" s="36"/>
      <c r="BRM24" s="36"/>
      <c r="BRN24" s="36"/>
      <c r="BRO24" s="36"/>
      <c r="BRP24" s="36"/>
      <c r="BRQ24" s="36"/>
      <c r="BRR24" s="36"/>
      <c r="BRS24" s="36"/>
      <c r="BRT24" s="36"/>
      <c r="BRU24" s="36"/>
      <c r="BRV24" s="36"/>
      <c r="BRW24" s="36"/>
      <c r="BRX24" s="36"/>
      <c r="BRY24" s="36"/>
      <c r="BRZ24" s="36"/>
      <c r="BSA24" s="36"/>
      <c r="BSB24" s="36"/>
      <c r="BSC24" s="36"/>
      <c r="BSD24" s="36"/>
      <c r="BSE24" s="36"/>
      <c r="BSF24" s="36"/>
      <c r="BSG24" s="36"/>
      <c r="BSH24" s="36"/>
      <c r="BSI24" s="36"/>
      <c r="BSJ24" s="36"/>
      <c r="BSK24" s="36"/>
      <c r="BSL24" s="36"/>
      <c r="BSM24" s="36"/>
      <c r="BSN24" s="36"/>
      <c r="BSO24" s="36"/>
      <c r="BSP24" s="36"/>
      <c r="BSQ24" s="36"/>
      <c r="BSR24" s="36"/>
      <c r="BSS24" s="36"/>
      <c r="BST24" s="36"/>
      <c r="BSU24" s="36"/>
      <c r="BSV24" s="36"/>
      <c r="BSW24" s="36"/>
      <c r="BSX24" s="36"/>
      <c r="BSY24" s="36"/>
      <c r="BSZ24" s="36"/>
      <c r="BTA24" s="36"/>
      <c r="BTB24" s="36"/>
      <c r="BTC24" s="36"/>
      <c r="BTD24" s="36"/>
      <c r="BTE24" s="36"/>
      <c r="BTF24" s="36"/>
      <c r="BTG24" s="36"/>
      <c r="BTH24" s="36"/>
      <c r="BTI24" s="36"/>
      <c r="BTJ24" s="36"/>
      <c r="BTK24" s="36"/>
      <c r="BTL24" s="36"/>
      <c r="BTM24" s="36"/>
      <c r="BTN24" s="36"/>
      <c r="BTO24" s="36"/>
      <c r="BTP24" s="36"/>
      <c r="BTQ24" s="36"/>
      <c r="BTR24" s="36"/>
      <c r="BTS24" s="36"/>
      <c r="BTT24" s="36"/>
      <c r="BTU24" s="36"/>
      <c r="BTV24" s="36"/>
      <c r="BTW24" s="36"/>
      <c r="BTX24" s="36"/>
      <c r="BTY24" s="36"/>
      <c r="BTZ24" s="36"/>
      <c r="BUA24" s="36"/>
      <c r="BUB24" s="36"/>
      <c r="BUC24" s="36"/>
      <c r="BUD24" s="36"/>
      <c r="BUE24" s="36"/>
      <c r="BUF24" s="36"/>
      <c r="BUG24" s="36"/>
      <c r="BUH24" s="36"/>
      <c r="BUI24" s="36"/>
      <c r="BUJ24" s="36"/>
      <c r="BUK24" s="36"/>
      <c r="BUL24" s="36"/>
      <c r="BUM24" s="36"/>
      <c r="BUN24" s="36"/>
      <c r="BUO24" s="36"/>
      <c r="BUP24" s="36"/>
      <c r="BUQ24" s="36"/>
      <c r="BUR24" s="36"/>
      <c r="BUS24" s="36"/>
      <c r="BUT24" s="36"/>
      <c r="BUU24" s="36"/>
      <c r="BUV24" s="36"/>
      <c r="BUW24" s="36"/>
      <c r="BUX24" s="36"/>
      <c r="BUY24" s="36"/>
      <c r="BUZ24" s="36"/>
      <c r="BVA24" s="36"/>
      <c r="BVB24" s="36"/>
      <c r="BVC24" s="36"/>
      <c r="BVD24" s="36"/>
      <c r="BVE24" s="36"/>
      <c r="BVF24" s="36"/>
      <c r="BVG24" s="36"/>
      <c r="BVH24" s="36"/>
      <c r="BVI24" s="36"/>
      <c r="BVJ24" s="36"/>
      <c r="BVK24" s="36"/>
      <c r="BVL24" s="36"/>
      <c r="BVM24" s="36"/>
      <c r="BVN24" s="36"/>
      <c r="BVO24" s="36"/>
      <c r="BVP24" s="36"/>
      <c r="BVQ24" s="36"/>
      <c r="BVR24" s="36"/>
      <c r="BVS24" s="36"/>
      <c r="BVT24" s="36"/>
      <c r="BVU24" s="36"/>
      <c r="BVV24" s="36"/>
      <c r="BVW24" s="36"/>
      <c r="BVX24" s="36"/>
      <c r="BVY24" s="36"/>
      <c r="BVZ24" s="36"/>
      <c r="BWA24" s="36"/>
      <c r="BWB24" s="36"/>
      <c r="BWC24" s="36"/>
      <c r="BWD24" s="36"/>
      <c r="BWE24" s="36"/>
      <c r="BWF24" s="36"/>
      <c r="BWG24" s="36"/>
      <c r="BWH24" s="36"/>
      <c r="BWI24" s="36"/>
      <c r="BWJ24" s="36"/>
      <c r="BWK24" s="36"/>
      <c r="BWL24" s="36"/>
      <c r="BWM24" s="36"/>
      <c r="BWN24" s="36"/>
      <c r="BWO24" s="36"/>
      <c r="BWP24" s="36"/>
      <c r="BWQ24" s="36"/>
      <c r="BWR24" s="36"/>
      <c r="BWS24" s="36"/>
      <c r="BWT24" s="36"/>
      <c r="BWU24" s="36"/>
      <c r="BWV24" s="36"/>
      <c r="BWW24" s="36"/>
      <c r="BWX24" s="36"/>
      <c r="BWY24" s="36"/>
      <c r="BWZ24" s="36"/>
      <c r="BXA24" s="36"/>
      <c r="BXB24" s="36"/>
      <c r="BXC24" s="36"/>
      <c r="BXD24" s="36"/>
      <c r="BXE24" s="36"/>
      <c r="BXF24" s="36"/>
      <c r="BXG24" s="36"/>
      <c r="BXH24" s="36"/>
      <c r="BXI24" s="36"/>
      <c r="BXJ24" s="36"/>
      <c r="BXK24" s="36"/>
      <c r="BXL24" s="36"/>
      <c r="BXM24" s="36"/>
      <c r="BXN24" s="36"/>
      <c r="BXO24" s="36"/>
      <c r="BXP24" s="36"/>
      <c r="BXQ24" s="36"/>
      <c r="BXR24" s="36"/>
      <c r="BXS24" s="36"/>
      <c r="BXT24" s="36"/>
      <c r="BXU24" s="36"/>
      <c r="BXV24" s="36"/>
      <c r="BXW24" s="36"/>
      <c r="BXX24" s="36"/>
      <c r="BXY24" s="36"/>
      <c r="BXZ24" s="36"/>
      <c r="BYA24" s="36"/>
      <c r="BYB24" s="36"/>
      <c r="BYC24" s="36"/>
      <c r="BYD24" s="36"/>
      <c r="BYE24" s="36"/>
      <c r="BYF24" s="36"/>
      <c r="BYG24" s="36"/>
      <c r="BYH24" s="36"/>
      <c r="BYI24" s="36"/>
      <c r="BYJ24" s="36"/>
      <c r="BYK24" s="36"/>
      <c r="BYL24" s="36"/>
      <c r="BYM24" s="36"/>
      <c r="BYN24" s="36"/>
      <c r="BYO24" s="36"/>
      <c r="BYP24" s="36"/>
      <c r="BYQ24" s="36"/>
      <c r="BYR24" s="36"/>
      <c r="BYS24" s="36"/>
      <c r="BYT24" s="36"/>
      <c r="BYU24" s="36"/>
      <c r="BYV24" s="36"/>
      <c r="BYW24" s="36"/>
      <c r="BYX24" s="36"/>
      <c r="BYY24" s="36"/>
      <c r="BYZ24" s="36"/>
      <c r="BZA24" s="36"/>
      <c r="BZB24" s="36"/>
      <c r="BZC24" s="36"/>
      <c r="BZD24" s="36"/>
      <c r="BZE24" s="36"/>
      <c r="BZF24" s="36"/>
      <c r="BZG24" s="36"/>
      <c r="BZH24" s="36"/>
      <c r="BZI24" s="36"/>
      <c r="BZJ24" s="36"/>
      <c r="BZK24" s="36"/>
      <c r="BZL24" s="36"/>
      <c r="BZM24" s="36"/>
      <c r="BZN24" s="36"/>
      <c r="BZO24" s="36"/>
      <c r="BZP24" s="36"/>
      <c r="BZQ24" s="36"/>
      <c r="BZR24" s="36"/>
      <c r="BZS24" s="36"/>
      <c r="BZT24" s="36"/>
      <c r="BZU24" s="36"/>
      <c r="BZV24" s="36"/>
      <c r="BZW24" s="36"/>
      <c r="BZX24" s="36"/>
      <c r="BZY24" s="36"/>
      <c r="BZZ24" s="36"/>
      <c r="CAA24" s="36"/>
      <c r="CAB24" s="36"/>
      <c r="CAC24" s="36"/>
      <c r="CAD24" s="36"/>
      <c r="CAE24" s="36"/>
      <c r="CAF24" s="36"/>
      <c r="CAG24" s="36"/>
      <c r="CAH24" s="36"/>
      <c r="CAI24" s="36"/>
      <c r="CAJ24" s="36"/>
      <c r="CAK24" s="36"/>
      <c r="CAL24" s="36"/>
      <c r="CAM24" s="36"/>
      <c r="CAN24" s="36"/>
      <c r="CAO24" s="36"/>
      <c r="CAP24" s="36"/>
      <c r="CAQ24" s="36"/>
      <c r="CAR24" s="36"/>
      <c r="CAS24" s="36"/>
      <c r="CAT24" s="36"/>
      <c r="CAU24" s="36"/>
      <c r="CAV24" s="36"/>
      <c r="CAW24" s="36"/>
      <c r="CAX24" s="36"/>
      <c r="CAY24" s="36"/>
      <c r="CAZ24" s="36"/>
      <c r="CBA24" s="36"/>
      <c r="CBB24" s="36"/>
      <c r="CBC24" s="36"/>
      <c r="CBD24" s="36"/>
      <c r="CBE24" s="36"/>
      <c r="CBF24" s="36"/>
      <c r="CBG24" s="36"/>
      <c r="CBH24" s="36"/>
      <c r="CBI24" s="36"/>
      <c r="CBJ24" s="36"/>
      <c r="CBK24" s="36"/>
      <c r="CBL24" s="36"/>
      <c r="CBM24" s="36"/>
      <c r="CBN24" s="36"/>
      <c r="CBO24" s="36"/>
      <c r="CBP24" s="36"/>
      <c r="CBQ24" s="36"/>
      <c r="CBR24" s="36"/>
      <c r="CBS24" s="36"/>
      <c r="CBT24" s="36"/>
      <c r="CBU24" s="36"/>
      <c r="CBV24" s="36"/>
      <c r="CBW24" s="36"/>
      <c r="CBX24" s="36"/>
      <c r="CBY24" s="36"/>
      <c r="CBZ24" s="36"/>
      <c r="CCA24" s="36"/>
      <c r="CCB24" s="36"/>
      <c r="CCC24" s="36"/>
      <c r="CCD24" s="36"/>
      <c r="CCE24" s="36"/>
      <c r="CCF24" s="36"/>
      <c r="CCG24" s="36"/>
      <c r="CCH24" s="36"/>
      <c r="CCI24" s="36"/>
      <c r="CCJ24" s="36"/>
      <c r="CCK24" s="36"/>
      <c r="CCL24" s="36"/>
      <c r="CCM24" s="36"/>
      <c r="CCN24" s="36"/>
      <c r="CCO24" s="36"/>
      <c r="CCP24" s="36"/>
      <c r="CCQ24" s="36"/>
      <c r="CCR24" s="36"/>
      <c r="CCS24" s="36"/>
      <c r="CCT24" s="36"/>
      <c r="CCU24" s="36"/>
      <c r="CCV24" s="36"/>
      <c r="CCW24" s="36"/>
      <c r="CCX24" s="36"/>
      <c r="CCY24" s="36"/>
      <c r="CCZ24" s="36"/>
      <c r="CDA24" s="36"/>
      <c r="CDB24" s="36"/>
      <c r="CDC24" s="36"/>
      <c r="CDD24" s="36"/>
      <c r="CDE24" s="36"/>
      <c r="CDF24" s="36"/>
      <c r="CDG24" s="36"/>
      <c r="CDH24" s="36"/>
      <c r="CDI24" s="36"/>
      <c r="CDJ24" s="36"/>
      <c r="CDK24" s="36"/>
      <c r="CDL24" s="36"/>
      <c r="CDM24" s="36"/>
      <c r="CDN24" s="36"/>
      <c r="CDO24" s="36"/>
      <c r="CDP24" s="36"/>
      <c r="CDQ24" s="36"/>
      <c r="CDR24" s="36"/>
      <c r="CDS24" s="36"/>
      <c r="CDT24" s="36"/>
      <c r="CDU24" s="36"/>
      <c r="CDV24" s="36"/>
      <c r="CDW24" s="36"/>
      <c r="CDX24" s="36"/>
      <c r="CDY24" s="36"/>
      <c r="CDZ24" s="36"/>
      <c r="CEA24" s="36"/>
      <c r="CEB24" s="36"/>
      <c r="CEC24" s="36"/>
      <c r="CED24" s="36"/>
      <c r="CEE24" s="36"/>
      <c r="CEF24" s="36"/>
      <c r="CEG24" s="36"/>
      <c r="CEH24" s="36"/>
      <c r="CEI24" s="36"/>
      <c r="CEJ24" s="36"/>
      <c r="CEK24" s="36"/>
      <c r="CEL24" s="36"/>
      <c r="CEM24" s="36"/>
      <c r="CEN24" s="36"/>
      <c r="CEO24" s="36"/>
      <c r="CEP24" s="36"/>
      <c r="CEQ24" s="36"/>
      <c r="CER24" s="36"/>
      <c r="CES24" s="36"/>
      <c r="CET24" s="36"/>
      <c r="CEU24" s="36"/>
      <c r="CEV24" s="36"/>
      <c r="CEW24" s="36"/>
      <c r="CEX24" s="36"/>
      <c r="CEY24" s="36"/>
      <c r="CEZ24" s="36"/>
      <c r="CFA24" s="36"/>
      <c r="CFB24" s="36"/>
      <c r="CFC24" s="36"/>
      <c r="CFD24" s="36"/>
      <c r="CFE24" s="36"/>
      <c r="CFF24" s="36"/>
      <c r="CFG24" s="36"/>
      <c r="CFH24" s="36"/>
      <c r="CFI24" s="36"/>
      <c r="CFJ24" s="36"/>
      <c r="CFK24" s="36"/>
      <c r="CFL24" s="36"/>
      <c r="CFM24" s="36"/>
      <c r="CFN24" s="36"/>
      <c r="CFO24" s="36"/>
      <c r="CFP24" s="36"/>
      <c r="CFQ24" s="36"/>
      <c r="CFR24" s="36"/>
      <c r="CFS24" s="36"/>
      <c r="CFT24" s="36"/>
      <c r="CFU24" s="36"/>
      <c r="CFV24" s="36"/>
      <c r="CFW24" s="36"/>
      <c r="CFX24" s="36"/>
      <c r="CFY24" s="36"/>
      <c r="CFZ24" s="36"/>
      <c r="CGA24" s="36"/>
      <c r="CGB24" s="36"/>
      <c r="CGC24" s="36"/>
      <c r="CGD24" s="36"/>
      <c r="CGE24" s="36"/>
      <c r="CGF24" s="36"/>
      <c r="CGG24" s="36"/>
      <c r="CGH24" s="36"/>
      <c r="CGI24" s="36"/>
      <c r="CGJ24" s="36"/>
      <c r="CGK24" s="36"/>
      <c r="CGL24" s="36"/>
      <c r="CGM24" s="36"/>
      <c r="CGN24" s="36"/>
      <c r="CGO24" s="36"/>
      <c r="CGP24" s="36"/>
      <c r="CGQ24" s="36"/>
      <c r="CGR24" s="36"/>
      <c r="CGS24" s="36"/>
      <c r="CGT24" s="36"/>
      <c r="CGU24" s="36"/>
      <c r="CGV24" s="36"/>
      <c r="CGW24" s="36"/>
      <c r="CGX24" s="36"/>
      <c r="CGY24" s="36"/>
      <c r="CGZ24" s="36"/>
      <c r="CHA24" s="36"/>
      <c r="CHB24" s="36"/>
      <c r="CHC24" s="36"/>
      <c r="CHD24" s="36"/>
      <c r="CHE24" s="36"/>
      <c r="CHF24" s="36"/>
      <c r="CHG24" s="36"/>
      <c r="CHH24" s="36"/>
      <c r="CHI24" s="36"/>
      <c r="CHJ24" s="36"/>
      <c r="CHK24" s="36"/>
      <c r="CHL24" s="36"/>
      <c r="CHM24" s="36"/>
      <c r="CHN24" s="36"/>
      <c r="CHO24" s="36"/>
      <c r="CHP24" s="36"/>
      <c r="CHQ24" s="36"/>
      <c r="CHR24" s="36"/>
      <c r="CHS24" s="36"/>
      <c r="CHT24" s="36"/>
      <c r="CHU24" s="36"/>
      <c r="CHV24" s="36"/>
      <c r="CHW24" s="36"/>
      <c r="CHX24" s="36"/>
      <c r="CHY24" s="36"/>
      <c r="CHZ24" s="36"/>
      <c r="CIA24" s="36"/>
      <c r="CIB24" s="36"/>
      <c r="CIC24" s="36"/>
      <c r="CID24" s="36"/>
      <c r="CIE24" s="36"/>
      <c r="CIF24" s="36"/>
      <c r="CIG24" s="36"/>
      <c r="CIH24" s="36"/>
      <c r="CII24" s="36"/>
      <c r="CIJ24" s="36"/>
      <c r="CIK24" s="36"/>
      <c r="CIL24" s="36"/>
      <c r="CIM24" s="36"/>
      <c r="CIN24" s="36"/>
      <c r="CIO24" s="36"/>
      <c r="CIP24" s="36"/>
      <c r="CIQ24" s="36"/>
      <c r="CIR24" s="36"/>
      <c r="CIS24" s="36"/>
      <c r="CIT24" s="36"/>
      <c r="CIU24" s="36"/>
      <c r="CIV24" s="36"/>
      <c r="CIW24" s="36"/>
      <c r="CIX24" s="36"/>
      <c r="CIY24" s="36"/>
      <c r="CIZ24" s="36"/>
      <c r="CJA24" s="36"/>
      <c r="CJB24" s="36"/>
      <c r="CJC24" s="36"/>
      <c r="CJD24" s="36"/>
      <c r="CJE24" s="36"/>
      <c r="CJF24" s="36"/>
      <c r="CJG24" s="36"/>
      <c r="CJH24" s="36"/>
      <c r="CJI24" s="36"/>
      <c r="CJJ24" s="36"/>
      <c r="CJK24" s="36"/>
      <c r="CJL24" s="36"/>
      <c r="CJM24" s="36"/>
      <c r="CJN24" s="36"/>
      <c r="CJO24" s="36"/>
      <c r="CJP24" s="36"/>
      <c r="CJQ24" s="36"/>
      <c r="CJR24" s="36"/>
      <c r="CJS24" s="36"/>
      <c r="CJT24" s="36"/>
      <c r="CJU24" s="36"/>
      <c r="CJV24" s="36"/>
      <c r="CJW24" s="36"/>
      <c r="CJX24" s="36"/>
      <c r="CJY24" s="36"/>
      <c r="CJZ24" s="36"/>
      <c r="CKA24" s="36"/>
      <c r="CKB24" s="36"/>
      <c r="CKC24" s="36"/>
      <c r="CKD24" s="36"/>
      <c r="CKE24" s="36"/>
      <c r="CKF24" s="36"/>
      <c r="CKG24" s="36"/>
      <c r="CKH24" s="36"/>
      <c r="CKI24" s="36"/>
      <c r="CKJ24" s="36"/>
      <c r="CKK24" s="36"/>
      <c r="CKL24" s="36"/>
      <c r="CKM24" s="36"/>
      <c r="CKN24" s="36"/>
      <c r="CKO24" s="36"/>
      <c r="CKP24" s="36"/>
      <c r="CKQ24" s="36"/>
      <c r="CKR24" s="36"/>
      <c r="CKS24" s="36"/>
      <c r="CKT24" s="36"/>
      <c r="CKU24" s="36"/>
      <c r="CKV24" s="36"/>
      <c r="CKW24" s="36"/>
      <c r="CKX24" s="36"/>
      <c r="CKY24" s="36"/>
      <c r="CKZ24" s="36"/>
      <c r="CLA24" s="36"/>
      <c r="CLB24" s="36"/>
      <c r="CLC24" s="36"/>
      <c r="CLD24" s="36"/>
      <c r="CLE24" s="36"/>
      <c r="CLF24" s="36"/>
      <c r="CLG24" s="36"/>
      <c r="CLH24" s="36"/>
      <c r="CLI24" s="36"/>
      <c r="CLJ24" s="36"/>
      <c r="CLK24" s="36"/>
      <c r="CLL24" s="36"/>
      <c r="CLM24" s="36"/>
      <c r="CLN24" s="36"/>
      <c r="CLO24" s="36"/>
      <c r="CLP24" s="36"/>
      <c r="CLQ24" s="36"/>
      <c r="CLR24" s="36"/>
      <c r="CLS24" s="36"/>
      <c r="CLT24" s="36"/>
      <c r="CLU24" s="36"/>
      <c r="CLV24" s="36"/>
      <c r="CLW24" s="36"/>
      <c r="CLX24" s="36"/>
      <c r="CLY24" s="36"/>
      <c r="CLZ24" s="36"/>
      <c r="CMA24" s="36"/>
      <c r="CMB24" s="36"/>
      <c r="CMC24" s="36"/>
      <c r="CMD24" s="36"/>
      <c r="CME24" s="36"/>
      <c r="CMF24" s="36"/>
      <c r="CMG24" s="36"/>
      <c r="CMH24" s="36"/>
      <c r="CMI24" s="36"/>
      <c r="CMJ24" s="36"/>
      <c r="CMK24" s="36"/>
      <c r="CML24" s="36"/>
      <c r="CMM24" s="36"/>
      <c r="CMN24" s="36"/>
      <c r="CMO24" s="36"/>
      <c r="CMP24" s="36"/>
      <c r="CMQ24" s="36"/>
      <c r="CMR24" s="36"/>
      <c r="CMS24" s="36"/>
      <c r="CMT24" s="36"/>
      <c r="CMU24" s="36"/>
      <c r="CMV24" s="36"/>
      <c r="CMW24" s="36"/>
      <c r="CMX24" s="36"/>
      <c r="CMY24" s="36"/>
      <c r="CMZ24" s="36"/>
      <c r="CNA24" s="36"/>
      <c r="CNB24" s="36"/>
      <c r="CNC24" s="36"/>
      <c r="CND24" s="36"/>
      <c r="CNE24" s="36"/>
      <c r="CNF24" s="36"/>
      <c r="CNG24" s="36"/>
      <c r="CNH24" s="36"/>
      <c r="CNI24" s="36"/>
      <c r="CNJ24" s="36"/>
      <c r="CNK24" s="36"/>
      <c r="CNL24" s="36"/>
      <c r="CNM24" s="36"/>
      <c r="CNN24" s="36"/>
      <c r="CNO24" s="36"/>
      <c r="CNP24" s="36"/>
      <c r="CNQ24" s="36"/>
      <c r="CNR24" s="36"/>
      <c r="CNS24" s="36"/>
      <c r="CNT24" s="36"/>
      <c r="CNU24" s="36"/>
      <c r="CNV24" s="36"/>
      <c r="CNW24" s="36"/>
      <c r="CNX24" s="36"/>
      <c r="CNY24" s="36"/>
      <c r="CNZ24" s="36"/>
      <c r="COA24" s="36"/>
      <c r="COB24" s="36"/>
      <c r="COC24" s="36"/>
      <c r="COD24" s="36"/>
      <c r="COE24" s="36"/>
      <c r="COF24" s="36"/>
      <c r="COG24" s="36"/>
      <c r="COH24" s="36"/>
      <c r="COI24" s="36"/>
      <c r="COJ24" s="36"/>
      <c r="COK24" s="36"/>
      <c r="COL24" s="36"/>
      <c r="COM24" s="36"/>
      <c r="CON24" s="36"/>
      <c r="COO24" s="36"/>
      <c r="COP24" s="36"/>
      <c r="COQ24" s="36"/>
      <c r="COR24" s="36"/>
      <c r="COS24" s="36"/>
      <c r="COT24" s="36"/>
      <c r="COU24" s="36"/>
      <c r="COV24" s="36"/>
      <c r="COW24" s="36"/>
      <c r="COX24" s="36"/>
      <c r="COY24" s="36"/>
      <c r="COZ24" s="36"/>
      <c r="CPA24" s="36"/>
      <c r="CPB24" s="36"/>
      <c r="CPC24" s="36"/>
      <c r="CPD24" s="36"/>
      <c r="CPE24" s="36"/>
      <c r="CPF24" s="36"/>
      <c r="CPG24" s="36"/>
      <c r="CPH24" s="36"/>
      <c r="CPI24" s="36"/>
      <c r="CPJ24" s="36"/>
      <c r="CPK24" s="36"/>
      <c r="CPL24" s="36"/>
      <c r="CPM24" s="36"/>
      <c r="CPN24" s="36"/>
      <c r="CPO24" s="36"/>
      <c r="CPP24" s="36"/>
      <c r="CPQ24" s="36"/>
      <c r="CPR24" s="36"/>
      <c r="CPS24" s="36"/>
      <c r="CPT24" s="36"/>
      <c r="CPU24" s="36"/>
      <c r="CPV24" s="36"/>
      <c r="CPW24" s="36"/>
      <c r="CPX24" s="36"/>
      <c r="CPY24" s="36"/>
      <c r="CPZ24" s="36"/>
      <c r="CQA24" s="36"/>
      <c r="CQB24" s="36"/>
      <c r="CQC24" s="36"/>
      <c r="CQD24" s="36"/>
      <c r="CQE24" s="36"/>
      <c r="CQF24" s="36"/>
      <c r="CQG24" s="36"/>
      <c r="CQH24" s="36"/>
      <c r="CQI24" s="36"/>
      <c r="CQJ24" s="36"/>
      <c r="CQK24" s="36"/>
      <c r="CQL24" s="36"/>
      <c r="CQM24" s="36"/>
      <c r="CQN24" s="36"/>
      <c r="CQO24" s="36"/>
      <c r="CQP24" s="36"/>
      <c r="CQQ24" s="36"/>
      <c r="CQR24" s="36"/>
      <c r="CQS24" s="36"/>
      <c r="CQT24" s="36"/>
      <c r="CQU24" s="36"/>
      <c r="CQV24" s="36"/>
      <c r="CQW24" s="36"/>
      <c r="CQX24" s="36"/>
      <c r="CQY24" s="36"/>
      <c r="CQZ24" s="36"/>
      <c r="CRA24" s="36"/>
      <c r="CRB24" s="36"/>
      <c r="CRC24" s="36"/>
      <c r="CRD24" s="36"/>
      <c r="CRE24" s="36"/>
      <c r="CRF24" s="36"/>
      <c r="CRG24" s="36"/>
      <c r="CRH24" s="36"/>
      <c r="CRI24" s="36"/>
      <c r="CRJ24" s="36"/>
      <c r="CRK24" s="36"/>
      <c r="CRL24" s="36"/>
      <c r="CRM24" s="36"/>
      <c r="CRN24" s="36"/>
      <c r="CRO24" s="36"/>
      <c r="CRP24" s="36"/>
      <c r="CRQ24" s="36"/>
      <c r="CRR24" s="36"/>
      <c r="CRS24" s="36"/>
      <c r="CRT24" s="36"/>
      <c r="CRU24" s="36"/>
      <c r="CRV24" s="36"/>
      <c r="CRW24" s="36"/>
      <c r="CRX24" s="36"/>
      <c r="CRY24" s="36"/>
      <c r="CRZ24" s="36"/>
      <c r="CSA24" s="36"/>
      <c r="CSB24" s="36"/>
      <c r="CSC24" s="36"/>
      <c r="CSD24" s="36"/>
      <c r="CSE24" s="36"/>
      <c r="CSF24" s="36"/>
      <c r="CSG24" s="36"/>
      <c r="CSH24" s="36"/>
      <c r="CSI24" s="36"/>
      <c r="CSJ24" s="36"/>
      <c r="CSK24" s="36"/>
      <c r="CSL24" s="36"/>
      <c r="CSM24" s="36"/>
      <c r="CSN24" s="36"/>
      <c r="CSO24" s="36"/>
      <c r="CSP24" s="36"/>
      <c r="CSQ24" s="36"/>
      <c r="CSR24" s="36"/>
      <c r="CSS24" s="36"/>
      <c r="CST24" s="36"/>
      <c r="CSU24" s="36"/>
      <c r="CSV24" s="36"/>
      <c r="CSW24" s="36"/>
      <c r="CSX24" s="36"/>
      <c r="CSY24" s="36"/>
      <c r="CSZ24" s="36"/>
      <c r="CTA24" s="36"/>
      <c r="CTB24" s="36"/>
      <c r="CTC24" s="36"/>
      <c r="CTD24" s="36"/>
      <c r="CTE24" s="36"/>
      <c r="CTF24" s="36"/>
      <c r="CTG24" s="36"/>
      <c r="CTH24" s="36"/>
      <c r="CTI24" s="36"/>
      <c r="CTJ24" s="36"/>
      <c r="CTK24" s="36"/>
      <c r="CTL24" s="36"/>
      <c r="CTM24" s="36"/>
      <c r="CTN24" s="36"/>
      <c r="CTO24" s="36"/>
      <c r="CTP24" s="36"/>
      <c r="CTQ24" s="36"/>
      <c r="CTR24" s="36"/>
      <c r="CTS24" s="36"/>
      <c r="CTT24" s="36"/>
      <c r="CTU24" s="36"/>
      <c r="CTV24" s="36"/>
      <c r="CTW24" s="36"/>
      <c r="CTX24" s="36"/>
      <c r="CTY24" s="36"/>
      <c r="CTZ24" s="36"/>
      <c r="CUA24" s="36"/>
      <c r="CUB24" s="36"/>
      <c r="CUC24" s="36"/>
      <c r="CUD24" s="36"/>
      <c r="CUE24" s="36"/>
      <c r="CUF24" s="36"/>
      <c r="CUG24" s="36"/>
      <c r="CUH24" s="36"/>
      <c r="CUI24" s="36"/>
      <c r="CUJ24" s="36"/>
      <c r="CUK24" s="36"/>
      <c r="CUL24" s="36"/>
      <c r="CUM24" s="36"/>
      <c r="CUN24" s="36"/>
      <c r="CUO24" s="36"/>
      <c r="CUP24" s="36"/>
      <c r="CUQ24" s="36"/>
      <c r="CUR24" s="36"/>
      <c r="CUS24" s="36"/>
      <c r="CUT24" s="36"/>
      <c r="CUU24" s="36"/>
      <c r="CUV24" s="36"/>
      <c r="CUW24" s="36"/>
      <c r="CUX24" s="36"/>
      <c r="CUY24" s="36"/>
      <c r="CUZ24" s="36"/>
      <c r="CVA24" s="36"/>
      <c r="CVB24" s="36"/>
      <c r="CVC24" s="36"/>
      <c r="CVD24" s="36"/>
      <c r="CVE24" s="36"/>
      <c r="CVF24" s="36"/>
      <c r="CVG24" s="36"/>
      <c r="CVH24" s="36"/>
      <c r="CVI24" s="36"/>
      <c r="CVJ24" s="36"/>
      <c r="CVK24" s="36"/>
      <c r="CVL24" s="36"/>
      <c r="CVM24" s="36"/>
      <c r="CVN24" s="36"/>
      <c r="CVO24" s="36"/>
      <c r="CVP24" s="36"/>
      <c r="CVQ24" s="36"/>
      <c r="CVR24" s="36"/>
      <c r="CVS24" s="36"/>
      <c r="CVT24" s="36"/>
      <c r="CVU24" s="36"/>
      <c r="CVV24" s="36"/>
      <c r="CVW24" s="36"/>
      <c r="CVX24" s="36"/>
      <c r="CVY24" s="36"/>
      <c r="CVZ24" s="36"/>
      <c r="CWA24" s="36"/>
      <c r="CWB24" s="36"/>
      <c r="CWC24" s="36"/>
      <c r="CWD24" s="36"/>
      <c r="CWE24" s="36"/>
      <c r="CWF24" s="36"/>
      <c r="CWG24" s="36"/>
      <c r="CWH24" s="36"/>
      <c r="CWI24" s="36"/>
      <c r="CWJ24" s="36"/>
      <c r="CWK24" s="36"/>
      <c r="CWL24" s="36"/>
      <c r="CWM24" s="36"/>
      <c r="CWN24" s="36"/>
      <c r="CWO24" s="36"/>
      <c r="CWP24" s="36"/>
      <c r="CWQ24" s="36"/>
      <c r="CWR24" s="36"/>
      <c r="CWS24" s="36"/>
      <c r="CWT24" s="36"/>
      <c r="CWU24" s="36"/>
      <c r="CWV24" s="36"/>
      <c r="CWW24" s="36"/>
      <c r="CWX24" s="36"/>
      <c r="CWY24" s="36"/>
      <c r="CWZ24" s="36"/>
      <c r="CXA24" s="36"/>
      <c r="CXB24" s="36"/>
      <c r="CXC24" s="36"/>
      <c r="CXD24" s="36"/>
      <c r="CXE24" s="36"/>
      <c r="CXF24" s="36"/>
      <c r="CXG24" s="36"/>
      <c r="CXH24" s="36"/>
      <c r="CXI24" s="36"/>
      <c r="CXJ24" s="36"/>
      <c r="CXK24" s="36"/>
      <c r="CXL24" s="36"/>
      <c r="CXM24" s="36"/>
      <c r="CXN24" s="36"/>
      <c r="CXO24" s="36"/>
      <c r="CXP24" s="36"/>
      <c r="CXQ24" s="36"/>
      <c r="CXR24" s="36"/>
      <c r="CXS24" s="36"/>
      <c r="CXT24" s="36"/>
      <c r="CXU24" s="36"/>
      <c r="CXV24" s="36"/>
      <c r="CXW24" s="36"/>
      <c r="CXX24" s="36"/>
      <c r="CXY24" s="36"/>
      <c r="CXZ24" s="36"/>
      <c r="CYA24" s="36"/>
      <c r="CYB24" s="36"/>
      <c r="CYC24" s="36"/>
      <c r="CYD24" s="36"/>
      <c r="CYE24" s="36"/>
      <c r="CYF24" s="36"/>
      <c r="CYG24" s="36"/>
      <c r="CYH24" s="36"/>
      <c r="CYI24" s="36"/>
      <c r="CYJ24" s="36"/>
      <c r="CYK24" s="36"/>
      <c r="CYL24" s="36"/>
      <c r="CYM24" s="36"/>
      <c r="CYN24" s="36"/>
      <c r="CYO24" s="36"/>
      <c r="CYP24" s="36"/>
      <c r="CYQ24" s="36"/>
      <c r="CYR24" s="36"/>
      <c r="CYS24" s="36"/>
      <c r="CYT24" s="36"/>
      <c r="CYU24" s="36"/>
      <c r="CYV24" s="36"/>
      <c r="CYW24" s="36"/>
      <c r="CYX24" s="36"/>
      <c r="CYY24" s="36"/>
      <c r="CYZ24" s="36"/>
      <c r="CZA24" s="36"/>
      <c r="CZB24" s="36"/>
      <c r="CZC24" s="36"/>
      <c r="CZD24" s="36"/>
      <c r="CZE24" s="36"/>
      <c r="CZF24" s="36"/>
      <c r="CZG24" s="36"/>
      <c r="CZH24" s="36"/>
      <c r="CZI24" s="36"/>
      <c r="CZJ24" s="36"/>
      <c r="CZK24" s="36"/>
      <c r="CZL24" s="36"/>
      <c r="CZM24" s="36"/>
      <c r="CZN24" s="36"/>
      <c r="CZO24" s="36"/>
      <c r="CZP24" s="36"/>
      <c r="CZQ24" s="36"/>
      <c r="CZR24" s="36"/>
      <c r="CZS24" s="36"/>
      <c r="CZT24" s="36"/>
      <c r="CZU24" s="36"/>
      <c r="CZV24" s="36"/>
      <c r="CZW24" s="36"/>
      <c r="CZX24" s="36"/>
      <c r="CZY24" s="36"/>
      <c r="CZZ24" s="36"/>
      <c r="DAA24" s="36"/>
      <c r="DAB24" s="36"/>
      <c r="DAC24" s="36"/>
      <c r="DAD24" s="36"/>
      <c r="DAE24" s="36"/>
      <c r="DAF24" s="36"/>
      <c r="DAG24" s="36"/>
      <c r="DAH24" s="36"/>
      <c r="DAI24" s="36"/>
      <c r="DAJ24" s="36"/>
      <c r="DAK24" s="36"/>
      <c r="DAL24" s="36"/>
      <c r="DAM24" s="36"/>
      <c r="DAN24" s="36"/>
      <c r="DAO24" s="36"/>
      <c r="DAP24" s="36"/>
      <c r="DAQ24" s="36"/>
      <c r="DAR24" s="36"/>
      <c r="DAS24" s="36"/>
      <c r="DAT24" s="36"/>
      <c r="DAU24" s="36"/>
      <c r="DAV24" s="36"/>
      <c r="DAW24" s="36"/>
      <c r="DAX24" s="36"/>
      <c r="DAY24" s="36"/>
      <c r="DAZ24" s="36"/>
      <c r="DBA24" s="36"/>
      <c r="DBB24" s="36"/>
      <c r="DBC24" s="36"/>
      <c r="DBD24" s="36"/>
      <c r="DBE24" s="36"/>
      <c r="DBF24" s="36"/>
      <c r="DBG24" s="36"/>
      <c r="DBH24" s="36"/>
      <c r="DBI24" s="36"/>
      <c r="DBJ24" s="36"/>
      <c r="DBK24" s="36"/>
      <c r="DBL24" s="36"/>
      <c r="DBM24" s="36"/>
      <c r="DBN24" s="36"/>
      <c r="DBO24" s="36"/>
      <c r="DBP24" s="36"/>
      <c r="DBQ24" s="36"/>
      <c r="DBR24" s="36"/>
      <c r="DBS24" s="36"/>
      <c r="DBT24" s="36"/>
      <c r="DBU24" s="36"/>
      <c r="DBV24" s="36"/>
      <c r="DBW24" s="36"/>
      <c r="DBX24" s="36"/>
      <c r="DBY24" s="36"/>
      <c r="DBZ24" s="36"/>
      <c r="DCA24" s="36"/>
      <c r="DCB24" s="36"/>
      <c r="DCC24" s="36"/>
      <c r="DCD24" s="36"/>
      <c r="DCE24" s="36"/>
      <c r="DCF24" s="36"/>
      <c r="DCG24" s="36"/>
      <c r="DCH24" s="36"/>
      <c r="DCI24" s="36"/>
      <c r="DCJ24" s="36"/>
      <c r="DCK24" s="36"/>
      <c r="DCL24" s="36"/>
      <c r="DCM24" s="36"/>
      <c r="DCN24" s="36"/>
      <c r="DCO24" s="36"/>
      <c r="DCP24" s="36"/>
      <c r="DCQ24" s="36"/>
      <c r="DCR24" s="36"/>
      <c r="DCS24" s="36"/>
      <c r="DCT24" s="36"/>
      <c r="DCU24" s="36"/>
      <c r="DCV24" s="36"/>
      <c r="DCW24" s="36"/>
      <c r="DCX24" s="36"/>
      <c r="DCY24" s="36"/>
      <c r="DCZ24" s="36"/>
      <c r="DDA24" s="36"/>
      <c r="DDB24" s="36"/>
      <c r="DDC24" s="36"/>
      <c r="DDD24" s="36"/>
      <c r="DDE24" s="36"/>
      <c r="DDF24" s="36"/>
      <c r="DDG24" s="36"/>
      <c r="DDH24" s="36"/>
      <c r="DDI24" s="36"/>
      <c r="DDJ24" s="36"/>
      <c r="DDK24" s="36"/>
      <c r="DDL24" s="36"/>
      <c r="DDM24" s="36"/>
      <c r="DDN24" s="36"/>
      <c r="DDO24" s="36"/>
      <c r="DDP24" s="36"/>
      <c r="DDQ24" s="36"/>
      <c r="DDR24" s="36"/>
      <c r="DDS24" s="36"/>
      <c r="DDT24" s="36"/>
      <c r="DDU24" s="36"/>
      <c r="DDV24" s="36"/>
      <c r="DDW24" s="36"/>
      <c r="DDX24" s="36"/>
      <c r="DDY24" s="36"/>
      <c r="DDZ24" s="36"/>
      <c r="DEA24" s="36"/>
      <c r="DEB24" s="36"/>
      <c r="DEC24" s="36"/>
      <c r="DED24" s="36"/>
      <c r="DEE24" s="36"/>
      <c r="DEF24" s="36"/>
      <c r="DEG24" s="36"/>
      <c r="DEH24" s="36"/>
      <c r="DEI24" s="36"/>
      <c r="DEJ24" s="36"/>
      <c r="DEK24" s="36"/>
      <c r="DEL24" s="36"/>
      <c r="DEM24" s="36"/>
      <c r="DEN24" s="36"/>
      <c r="DEO24" s="36"/>
      <c r="DEP24" s="36"/>
      <c r="DEQ24" s="36"/>
      <c r="DER24" s="36"/>
      <c r="DES24" s="36"/>
      <c r="DET24" s="36"/>
      <c r="DEU24" s="36"/>
      <c r="DEV24" s="36"/>
      <c r="DEW24" s="36"/>
      <c r="DEX24" s="36"/>
      <c r="DEY24" s="36"/>
      <c r="DEZ24" s="36"/>
      <c r="DFA24" s="36"/>
      <c r="DFB24" s="36"/>
      <c r="DFC24" s="36"/>
      <c r="DFD24" s="36"/>
      <c r="DFE24" s="36"/>
      <c r="DFF24" s="36"/>
      <c r="DFG24" s="36"/>
      <c r="DFH24" s="36"/>
      <c r="DFI24" s="36"/>
      <c r="DFJ24" s="36"/>
      <c r="DFK24" s="36"/>
      <c r="DFL24" s="36"/>
      <c r="DFM24" s="36"/>
      <c r="DFN24" s="36"/>
      <c r="DFO24" s="36"/>
      <c r="DFP24" s="36"/>
      <c r="DFQ24" s="36"/>
      <c r="DFR24" s="36"/>
      <c r="DFS24" s="36"/>
      <c r="DFT24" s="36"/>
      <c r="DFU24" s="36"/>
      <c r="DFV24" s="36"/>
      <c r="DFW24" s="36"/>
      <c r="DFX24" s="36"/>
      <c r="DFY24" s="36"/>
      <c r="DFZ24" s="36"/>
      <c r="DGA24" s="36"/>
      <c r="DGB24" s="36"/>
      <c r="DGC24" s="36"/>
      <c r="DGD24" s="36"/>
      <c r="DGE24" s="36"/>
      <c r="DGF24" s="36"/>
      <c r="DGG24" s="36"/>
      <c r="DGH24" s="36"/>
      <c r="DGI24" s="36"/>
      <c r="DGJ24" s="36"/>
      <c r="DGK24" s="36"/>
      <c r="DGL24" s="36"/>
      <c r="DGM24" s="36"/>
      <c r="DGN24" s="36"/>
      <c r="DGO24" s="36"/>
      <c r="DGP24" s="36"/>
      <c r="DGQ24" s="36"/>
      <c r="DGR24" s="36"/>
      <c r="DGS24" s="36"/>
      <c r="DGT24" s="36"/>
      <c r="DGU24" s="36"/>
      <c r="DGV24" s="36"/>
      <c r="DGW24" s="36"/>
      <c r="DGX24" s="36"/>
      <c r="DGY24" s="36"/>
      <c r="DGZ24" s="36"/>
      <c r="DHA24" s="36"/>
      <c r="DHB24" s="36"/>
      <c r="DHC24" s="36"/>
      <c r="DHD24" s="36"/>
      <c r="DHE24" s="36"/>
      <c r="DHF24" s="36"/>
      <c r="DHG24" s="36"/>
      <c r="DHH24" s="36"/>
      <c r="DHI24" s="36"/>
      <c r="DHJ24" s="36"/>
      <c r="DHK24" s="36"/>
      <c r="DHL24" s="36"/>
      <c r="DHM24" s="36"/>
      <c r="DHN24" s="36"/>
      <c r="DHO24" s="36"/>
      <c r="DHP24" s="36"/>
      <c r="DHQ24" s="36"/>
      <c r="DHR24" s="36"/>
      <c r="DHS24" s="36"/>
      <c r="DHT24" s="36"/>
      <c r="DHU24" s="36"/>
      <c r="DHV24" s="36"/>
      <c r="DHW24" s="36"/>
      <c r="DHX24" s="36"/>
      <c r="DHY24" s="36"/>
      <c r="DHZ24" s="36"/>
      <c r="DIA24" s="36"/>
      <c r="DIB24" s="36"/>
      <c r="DIC24" s="36"/>
      <c r="DID24" s="36"/>
      <c r="DIE24" s="36"/>
      <c r="DIF24" s="36"/>
      <c r="DIG24" s="36"/>
      <c r="DIH24" s="36"/>
      <c r="DII24" s="36"/>
      <c r="DIJ24" s="36"/>
      <c r="DIK24" s="36"/>
      <c r="DIL24" s="36"/>
      <c r="DIM24" s="36"/>
      <c r="DIN24" s="36"/>
      <c r="DIO24" s="36"/>
      <c r="DIP24" s="36"/>
      <c r="DIQ24" s="36"/>
      <c r="DIR24" s="36"/>
      <c r="DIS24" s="36"/>
      <c r="DIT24" s="36"/>
      <c r="DIU24" s="36"/>
      <c r="DIV24" s="36"/>
      <c r="DIW24" s="36"/>
      <c r="DIX24" s="36"/>
      <c r="DIY24" s="36"/>
      <c r="DIZ24" s="36"/>
      <c r="DJA24" s="36"/>
      <c r="DJB24" s="36"/>
      <c r="DJC24" s="36"/>
      <c r="DJD24" s="36"/>
      <c r="DJE24" s="36"/>
      <c r="DJF24" s="36"/>
      <c r="DJG24" s="36"/>
      <c r="DJH24" s="36"/>
      <c r="DJI24" s="36"/>
      <c r="DJJ24" s="36"/>
      <c r="DJK24" s="36"/>
      <c r="DJL24" s="36"/>
      <c r="DJM24" s="36"/>
      <c r="DJN24" s="36"/>
      <c r="DJO24" s="36"/>
      <c r="DJP24" s="36"/>
      <c r="DJQ24" s="36"/>
      <c r="DJR24" s="36"/>
      <c r="DJS24" s="36"/>
      <c r="DJT24" s="36"/>
      <c r="DJU24" s="36"/>
      <c r="DJV24" s="36"/>
      <c r="DJW24" s="36"/>
      <c r="DJX24" s="36"/>
      <c r="DJY24" s="36"/>
      <c r="DJZ24" s="36"/>
      <c r="DKA24" s="36"/>
      <c r="DKB24" s="36"/>
      <c r="DKC24" s="36"/>
      <c r="DKD24" s="36"/>
      <c r="DKE24" s="36"/>
      <c r="DKF24" s="36"/>
      <c r="DKG24" s="36"/>
      <c r="DKH24" s="36"/>
      <c r="DKI24" s="36"/>
      <c r="DKJ24" s="36"/>
      <c r="DKK24" s="36"/>
      <c r="DKL24" s="36"/>
      <c r="DKM24" s="36"/>
      <c r="DKN24" s="36"/>
      <c r="DKO24" s="36"/>
      <c r="DKP24" s="36"/>
      <c r="DKQ24" s="36"/>
      <c r="DKR24" s="36"/>
      <c r="DKS24" s="36"/>
      <c r="DKT24" s="36"/>
      <c r="DKU24" s="36"/>
      <c r="DKV24" s="36"/>
      <c r="DKW24" s="36"/>
      <c r="DKX24" s="36"/>
      <c r="DKY24" s="36"/>
      <c r="DKZ24" s="36"/>
      <c r="DLA24" s="36"/>
      <c r="DLB24" s="36"/>
      <c r="DLC24" s="36"/>
      <c r="DLD24" s="36"/>
      <c r="DLE24" s="36"/>
      <c r="DLF24" s="36"/>
      <c r="DLG24" s="36"/>
      <c r="DLH24" s="36"/>
      <c r="DLI24" s="36"/>
      <c r="DLJ24" s="36"/>
      <c r="DLK24" s="36"/>
      <c r="DLL24" s="36"/>
      <c r="DLM24" s="36"/>
      <c r="DLN24" s="36"/>
      <c r="DLO24" s="36"/>
      <c r="DLP24" s="36"/>
      <c r="DLQ24" s="36"/>
      <c r="DLR24" s="36"/>
      <c r="DLS24" s="36"/>
      <c r="DLT24" s="36"/>
      <c r="DLU24" s="36"/>
      <c r="DLV24" s="36"/>
      <c r="DLW24" s="36"/>
      <c r="DLX24" s="36"/>
      <c r="DLY24" s="36"/>
      <c r="DLZ24" s="36"/>
      <c r="DMA24" s="36"/>
      <c r="DMB24" s="36"/>
      <c r="DMC24" s="36"/>
      <c r="DMD24" s="36"/>
      <c r="DME24" s="36"/>
      <c r="DMF24" s="36"/>
      <c r="DMG24" s="36"/>
      <c r="DMH24" s="36"/>
      <c r="DMI24" s="36"/>
      <c r="DMJ24" s="36"/>
      <c r="DMK24" s="36"/>
      <c r="DML24" s="36"/>
      <c r="DMM24" s="36"/>
      <c r="DMN24" s="36"/>
      <c r="DMO24" s="36"/>
      <c r="DMP24" s="36"/>
      <c r="DMQ24" s="36"/>
      <c r="DMR24" s="36"/>
      <c r="DMS24" s="36"/>
      <c r="DMT24" s="36"/>
      <c r="DMU24" s="36"/>
      <c r="DMV24" s="36"/>
      <c r="DMW24" s="36"/>
      <c r="DMX24" s="36"/>
      <c r="DMY24" s="36"/>
      <c r="DMZ24" s="36"/>
      <c r="DNA24" s="36"/>
      <c r="DNB24" s="36"/>
      <c r="DNC24" s="36"/>
      <c r="DND24" s="36"/>
      <c r="DNE24" s="36"/>
      <c r="DNF24" s="36"/>
      <c r="DNG24" s="36"/>
      <c r="DNH24" s="36"/>
      <c r="DNI24" s="36"/>
      <c r="DNJ24" s="36"/>
      <c r="DNK24" s="36"/>
      <c r="DNL24" s="36"/>
      <c r="DNM24" s="36"/>
      <c r="DNN24" s="36"/>
      <c r="DNO24" s="36"/>
      <c r="DNP24" s="36"/>
      <c r="DNQ24" s="36"/>
      <c r="DNR24" s="36"/>
      <c r="DNS24" s="36"/>
      <c r="DNT24" s="36"/>
      <c r="DNU24" s="36"/>
      <c r="DNV24" s="36"/>
      <c r="DNW24" s="36"/>
      <c r="DNX24" s="36"/>
      <c r="DNY24" s="36"/>
      <c r="DNZ24" s="36"/>
      <c r="DOA24" s="36"/>
      <c r="DOB24" s="36"/>
      <c r="DOC24" s="36"/>
      <c r="DOD24" s="36"/>
      <c r="DOE24" s="36"/>
      <c r="DOF24" s="36"/>
      <c r="DOG24" s="36"/>
      <c r="DOH24" s="36"/>
      <c r="DOI24" s="36"/>
      <c r="DOJ24" s="36"/>
      <c r="DOK24" s="36"/>
      <c r="DOL24" s="36"/>
      <c r="DOM24" s="36"/>
      <c r="DON24" s="36"/>
      <c r="DOO24" s="36"/>
      <c r="DOP24" s="36"/>
      <c r="DOQ24" s="36"/>
      <c r="DOR24" s="36"/>
      <c r="DOS24" s="36"/>
      <c r="DOT24" s="36"/>
      <c r="DOU24" s="36"/>
      <c r="DOV24" s="36"/>
      <c r="DOW24" s="36"/>
      <c r="DOX24" s="36"/>
      <c r="DOY24" s="36"/>
      <c r="DOZ24" s="36"/>
      <c r="DPA24" s="36"/>
      <c r="DPB24" s="36"/>
      <c r="DPC24" s="36"/>
      <c r="DPD24" s="36"/>
      <c r="DPE24" s="36"/>
      <c r="DPF24" s="36"/>
      <c r="DPG24" s="36"/>
      <c r="DPH24" s="36"/>
      <c r="DPI24" s="36"/>
      <c r="DPJ24" s="36"/>
      <c r="DPK24" s="36"/>
      <c r="DPL24" s="36"/>
      <c r="DPM24" s="36"/>
      <c r="DPN24" s="36"/>
      <c r="DPO24" s="36"/>
      <c r="DPP24" s="36"/>
      <c r="DPQ24" s="36"/>
      <c r="DPR24" s="36"/>
      <c r="DPS24" s="36"/>
      <c r="DPT24" s="36"/>
      <c r="DPU24" s="36"/>
      <c r="DPV24" s="36"/>
      <c r="DPW24" s="36"/>
      <c r="DPX24" s="36"/>
      <c r="DPY24" s="36"/>
      <c r="DPZ24" s="36"/>
      <c r="DQA24" s="36"/>
      <c r="DQB24" s="36"/>
      <c r="DQC24" s="36"/>
      <c r="DQD24" s="36"/>
      <c r="DQE24" s="36"/>
      <c r="DQF24" s="36"/>
      <c r="DQG24" s="36"/>
      <c r="DQH24" s="36"/>
      <c r="DQI24" s="36"/>
      <c r="DQJ24" s="36"/>
      <c r="DQK24" s="36"/>
      <c r="DQL24" s="36"/>
      <c r="DQM24" s="36"/>
      <c r="DQN24" s="36"/>
      <c r="DQO24" s="36"/>
      <c r="DQP24" s="36"/>
      <c r="DQQ24" s="36"/>
      <c r="DQR24" s="36"/>
      <c r="DQS24" s="36"/>
      <c r="DQT24" s="36"/>
      <c r="DQU24" s="36"/>
      <c r="DQV24" s="36"/>
      <c r="DQW24" s="36"/>
      <c r="DQX24" s="36"/>
      <c r="DQY24" s="36"/>
      <c r="DQZ24" s="36"/>
      <c r="DRA24" s="36"/>
      <c r="DRB24" s="36"/>
      <c r="DRC24" s="36"/>
      <c r="DRD24" s="36"/>
      <c r="DRE24" s="36"/>
      <c r="DRF24" s="36"/>
      <c r="DRG24" s="36"/>
      <c r="DRH24" s="36"/>
      <c r="DRI24" s="36"/>
      <c r="DRJ24" s="36"/>
      <c r="DRK24" s="36"/>
      <c r="DRL24" s="36"/>
      <c r="DRM24" s="36"/>
      <c r="DRN24" s="36"/>
      <c r="DRO24" s="36"/>
      <c r="DRP24" s="36"/>
      <c r="DRQ24" s="36"/>
      <c r="DRR24" s="36"/>
      <c r="DRS24" s="36"/>
      <c r="DRT24" s="36"/>
      <c r="DRU24" s="36"/>
      <c r="DRV24" s="36"/>
      <c r="DRW24" s="36"/>
      <c r="DRX24" s="36"/>
      <c r="DRY24" s="36"/>
      <c r="DRZ24" s="36"/>
      <c r="DSA24" s="36"/>
      <c r="DSB24" s="36"/>
      <c r="DSC24" s="36"/>
      <c r="DSD24" s="36"/>
      <c r="DSE24" s="36"/>
      <c r="DSF24" s="36"/>
      <c r="DSG24" s="36"/>
      <c r="DSH24" s="36"/>
      <c r="DSI24" s="36"/>
      <c r="DSJ24" s="36"/>
      <c r="DSK24" s="36"/>
      <c r="DSL24" s="36"/>
      <c r="DSM24" s="36"/>
      <c r="DSN24" s="36"/>
      <c r="DSO24" s="36"/>
      <c r="DSP24" s="36"/>
      <c r="DSQ24" s="36"/>
      <c r="DSR24" s="36"/>
      <c r="DSS24" s="36"/>
      <c r="DST24" s="36"/>
      <c r="DSU24" s="36"/>
      <c r="DSV24" s="36"/>
      <c r="DSW24" s="36"/>
      <c r="DSX24" s="36"/>
      <c r="DSY24" s="36"/>
      <c r="DSZ24" s="36"/>
      <c r="DTA24" s="36"/>
      <c r="DTB24" s="36"/>
      <c r="DTC24" s="36"/>
      <c r="DTD24" s="36"/>
      <c r="DTE24" s="36"/>
      <c r="DTF24" s="36"/>
      <c r="DTG24" s="36"/>
      <c r="DTH24" s="36"/>
      <c r="DTI24" s="36"/>
      <c r="DTJ24" s="36"/>
      <c r="DTK24" s="36"/>
      <c r="DTL24" s="36"/>
      <c r="DTM24" s="36"/>
      <c r="DTN24" s="36"/>
      <c r="DTO24" s="36"/>
      <c r="DTP24" s="36"/>
      <c r="DTQ24" s="36"/>
      <c r="DTR24" s="36"/>
      <c r="DTS24" s="36"/>
      <c r="DTT24" s="36"/>
      <c r="DTU24" s="36"/>
      <c r="DTV24" s="36"/>
      <c r="DTW24" s="36"/>
      <c r="DTX24" s="36"/>
      <c r="DTY24" s="36"/>
      <c r="DTZ24" s="36"/>
      <c r="DUA24" s="36"/>
      <c r="DUB24" s="36"/>
      <c r="DUC24" s="36"/>
      <c r="DUD24" s="36"/>
      <c r="DUE24" s="36"/>
      <c r="DUF24" s="36"/>
      <c r="DUG24" s="36"/>
      <c r="DUH24" s="36"/>
      <c r="DUI24" s="36"/>
      <c r="DUJ24" s="36"/>
      <c r="DUK24" s="36"/>
      <c r="DUL24" s="36"/>
      <c r="DUM24" s="36"/>
      <c r="DUN24" s="36"/>
      <c r="DUO24" s="36"/>
      <c r="DUP24" s="36"/>
      <c r="DUQ24" s="36"/>
      <c r="DUR24" s="36"/>
      <c r="DUS24" s="36"/>
      <c r="DUT24" s="36"/>
      <c r="DUU24" s="36"/>
      <c r="DUV24" s="36"/>
      <c r="DUW24" s="36"/>
      <c r="DUX24" s="36"/>
      <c r="DUY24" s="36"/>
      <c r="DUZ24" s="36"/>
      <c r="DVA24" s="36"/>
      <c r="DVB24" s="36"/>
      <c r="DVC24" s="36"/>
      <c r="DVD24" s="36"/>
      <c r="DVE24" s="36"/>
      <c r="DVF24" s="36"/>
      <c r="DVG24" s="36"/>
      <c r="DVH24" s="36"/>
      <c r="DVI24" s="36"/>
      <c r="DVJ24" s="36"/>
      <c r="DVK24" s="36"/>
      <c r="DVL24" s="36"/>
      <c r="DVM24" s="36"/>
      <c r="DVN24" s="36"/>
      <c r="DVO24" s="36"/>
      <c r="DVP24" s="36"/>
      <c r="DVQ24" s="36"/>
      <c r="DVR24" s="36"/>
      <c r="DVS24" s="36"/>
      <c r="DVT24" s="36"/>
      <c r="DVU24" s="36"/>
      <c r="DVV24" s="36"/>
      <c r="DVW24" s="36"/>
      <c r="DVX24" s="36"/>
      <c r="DVY24" s="36"/>
      <c r="DVZ24" s="36"/>
      <c r="DWA24" s="36"/>
      <c r="DWB24" s="36"/>
      <c r="DWC24" s="36"/>
      <c r="DWD24" s="36"/>
      <c r="DWE24" s="36"/>
      <c r="DWF24" s="36"/>
      <c r="DWG24" s="36"/>
      <c r="DWH24" s="36"/>
      <c r="DWI24" s="36"/>
      <c r="DWJ24" s="36"/>
      <c r="DWK24" s="36"/>
      <c r="DWL24" s="36"/>
      <c r="DWM24" s="36"/>
      <c r="DWN24" s="36"/>
      <c r="DWO24" s="36"/>
      <c r="DWP24" s="36"/>
      <c r="DWQ24" s="36"/>
      <c r="DWR24" s="36"/>
      <c r="DWS24" s="36"/>
      <c r="DWT24" s="36"/>
      <c r="DWU24" s="36"/>
      <c r="DWV24" s="36"/>
      <c r="DWW24" s="36"/>
      <c r="DWX24" s="36"/>
      <c r="DWY24" s="36"/>
      <c r="DWZ24" s="36"/>
      <c r="DXA24" s="36"/>
      <c r="DXB24" s="36"/>
      <c r="DXC24" s="36"/>
      <c r="DXD24" s="36"/>
      <c r="DXE24" s="36"/>
      <c r="DXF24" s="36"/>
      <c r="DXG24" s="36"/>
      <c r="DXH24" s="36"/>
      <c r="DXI24" s="36"/>
      <c r="DXJ24" s="36"/>
      <c r="DXK24" s="36"/>
      <c r="DXL24" s="36"/>
      <c r="DXM24" s="36"/>
      <c r="DXN24" s="36"/>
      <c r="DXO24" s="36"/>
      <c r="DXP24" s="36"/>
      <c r="DXQ24" s="36"/>
      <c r="DXR24" s="36"/>
      <c r="DXS24" s="36"/>
      <c r="DXT24" s="36"/>
      <c r="DXU24" s="36"/>
      <c r="DXV24" s="36"/>
      <c r="DXW24" s="36"/>
      <c r="DXX24" s="36"/>
      <c r="DXY24" s="36"/>
      <c r="DXZ24" s="36"/>
      <c r="DYA24" s="36"/>
      <c r="DYB24" s="36"/>
      <c r="DYC24" s="36"/>
      <c r="DYD24" s="36"/>
      <c r="DYE24" s="36"/>
      <c r="DYF24" s="36"/>
      <c r="DYG24" s="36"/>
      <c r="DYH24" s="36"/>
      <c r="DYI24" s="36"/>
      <c r="DYJ24" s="36"/>
      <c r="DYK24" s="36"/>
      <c r="DYL24" s="36"/>
      <c r="DYM24" s="36"/>
      <c r="DYN24" s="36"/>
      <c r="DYO24" s="36"/>
      <c r="DYP24" s="36"/>
      <c r="DYQ24" s="36"/>
      <c r="DYR24" s="36"/>
      <c r="DYS24" s="36"/>
      <c r="DYT24" s="36"/>
      <c r="DYU24" s="36"/>
      <c r="DYV24" s="36"/>
      <c r="DYW24" s="36"/>
      <c r="DYX24" s="36"/>
      <c r="DYY24" s="36"/>
      <c r="DYZ24" s="36"/>
      <c r="DZA24" s="36"/>
      <c r="DZB24" s="36"/>
      <c r="DZC24" s="36"/>
      <c r="DZD24" s="36"/>
      <c r="DZE24" s="36"/>
      <c r="DZF24" s="36"/>
      <c r="DZG24" s="36"/>
      <c r="DZH24" s="36"/>
      <c r="DZI24" s="36"/>
      <c r="DZJ24" s="36"/>
      <c r="DZK24" s="36"/>
      <c r="DZL24" s="36"/>
      <c r="DZM24" s="36"/>
      <c r="DZN24" s="36"/>
      <c r="DZO24" s="36"/>
      <c r="DZP24" s="36"/>
      <c r="DZQ24" s="36"/>
      <c r="DZR24" s="36"/>
      <c r="DZS24" s="36"/>
      <c r="DZT24" s="36"/>
      <c r="DZU24" s="36"/>
      <c r="DZV24" s="36"/>
      <c r="DZW24" s="36"/>
      <c r="DZX24" s="36"/>
      <c r="DZY24" s="36"/>
      <c r="DZZ24" s="36"/>
      <c r="EAA24" s="36"/>
      <c r="EAB24" s="36"/>
      <c r="EAC24" s="36"/>
      <c r="EAD24" s="36"/>
      <c r="EAE24" s="36"/>
      <c r="EAF24" s="36"/>
      <c r="EAG24" s="36"/>
      <c r="EAH24" s="36"/>
      <c r="EAI24" s="36"/>
      <c r="EAJ24" s="36"/>
      <c r="EAK24" s="36"/>
      <c r="EAL24" s="36"/>
      <c r="EAM24" s="36"/>
      <c r="EAN24" s="36"/>
      <c r="EAO24" s="36"/>
      <c r="EAP24" s="36"/>
      <c r="EAQ24" s="36"/>
      <c r="EAR24" s="36"/>
      <c r="EAS24" s="36"/>
      <c r="EAT24" s="36"/>
      <c r="EAU24" s="36"/>
      <c r="EAV24" s="36"/>
      <c r="EAW24" s="36"/>
      <c r="EAX24" s="36"/>
      <c r="EAY24" s="36"/>
      <c r="EAZ24" s="36"/>
      <c r="EBA24" s="36"/>
      <c r="EBB24" s="36"/>
      <c r="EBC24" s="36"/>
      <c r="EBD24" s="36"/>
      <c r="EBE24" s="36"/>
      <c r="EBF24" s="36"/>
      <c r="EBG24" s="36"/>
      <c r="EBH24" s="36"/>
      <c r="EBI24" s="36"/>
      <c r="EBJ24" s="36"/>
      <c r="EBK24" s="36"/>
      <c r="EBL24" s="36"/>
      <c r="EBM24" s="36"/>
      <c r="EBN24" s="36"/>
      <c r="EBO24" s="36"/>
      <c r="EBP24" s="36"/>
      <c r="EBQ24" s="36"/>
      <c r="EBR24" s="36"/>
      <c r="EBS24" s="36"/>
      <c r="EBT24" s="36"/>
      <c r="EBU24" s="36"/>
      <c r="EBV24" s="36"/>
      <c r="EBW24" s="36"/>
      <c r="EBX24" s="36"/>
      <c r="EBY24" s="36"/>
      <c r="EBZ24" s="36"/>
      <c r="ECA24" s="36"/>
      <c r="ECB24" s="36"/>
      <c r="ECC24" s="36"/>
      <c r="ECD24" s="36"/>
      <c r="ECE24" s="36"/>
      <c r="ECF24" s="36"/>
      <c r="ECG24" s="36"/>
      <c r="ECH24" s="36"/>
      <c r="ECI24" s="36"/>
      <c r="ECJ24" s="36"/>
      <c r="ECK24" s="36"/>
      <c r="ECL24" s="36"/>
      <c r="ECM24" s="36"/>
      <c r="ECN24" s="36"/>
      <c r="ECO24" s="36"/>
      <c r="ECP24" s="36"/>
      <c r="ECQ24" s="36"/>
      <c r="ECR24" s="36"/>
      <c r="ECS24" s="36"/>
      <c r="ECT24" s="36"/>
      <c r="ECU24" s="36"/>
      <c r="ECV24" s="36"/>
      <c r="ECW24" s="36"/>
      <c r="ECX24" s="36"/>
      <c r="ECY24" s="36"/>
      <c r="ECZ24" s="36"/>
      <c r="EDA24" s="36"/>
      <c r="EDB24" s="36"/>
      <c r="EDC24" s="36"/>
      <c r="EDD24" s="36"/>
      <c r="EDE24" s="36"/>
      <c r="EDF24" s="36"/>
      <c r="EDG24" s="36"/>
      <c r="EDH24" s="36"/>
      <c r="EDI24" s="36"/>
      <c r="EDJ24" s="36"/>
      <c r="EDK24" s="36"/>
      <c r="EDL24" s="36"/>
      <c r="EDM24" s="36"/>
      <c r="EDN24" s="36"/>
      <c r="EDO24" s="36"/>
      <c r="EDP24" s="36"/>
      <c r="EDQ24" s="36"/>
      <c r="EDR24" s="36"/>
      <c r="EDS24" s="36"/>
      <c r="EDT24" s="36"/>
      <c r="EDU24" s="36"/>
      <c r="EDV24" s="36"/>
      <c r="EDW24" s="36"/>
      <c r="EDX24" s="36"/>
      <c r="EDY24" s="36"/>
      <c r="EDZ24" s="36"/>
      <c r="EEA24" s="36"/>
      <c r="EEB24" s="36"/>
      <c r="EEC24" s="36"/>
      <c r="EED24" s="36"/>
      <c r="EEE24" s="36"/>
      <c r="EEF24" s="36"/>
      <c r="EEG24" s="36"/>
      <c r="EEH24" s="36"/>
      <c r="EEI24" s="36"/>
      <c r="EEJ24" s="36"/>
      <c r="EEK24" s="36"/>
      <c r="EEL24" s="36"/>
      <c r="EEM24" s="36"/>
      <c r="EEN24" s="36"/>
      <c r="EEO24" s="36"/>
      <c r="EEP24" s="36"/>
      <c r="EEQ24" s="36"/>
      <c r="EER24" s="36"/>
      <c r="EES24" s="36"/>
      <c r="EET24" s="36"/>
      <c r="EEU24" s="36"/>
      <c r="EEV24" s="36"/>
      <c r="EEW24" s="36"/>
      <c r="EEX24" s="36"/>
      <c r="EEY24" s="36"/>
      <c r="EEZ24" s="36"/>
      <c r="EFA24" s="36"/>
      <c r="EFB24" s="36"/>
      <c r="EFC24" s="36"/>
      <c r="EFD24" s="36"/>
      <c r="EFE24" s="36"/>
      <c r="EFF24" s="36"/>
      <c r="EFG24" s="36"/>
      <c r="EFH24" s="36"/>
      <c r="EFI24" s="36"/>
      <c r="EFJ24" s="36"/>
      <c r="EFK24" s="36"/>
      <c r="EFL24" s="36"/>
      <c r="EFM24" s="36"/>
      <c r="EFN24" s="36"/>
      <c r="EFO24" s="36"/>
      <c r="EFP24" s="36"/>
      <c r="EFQ24" s="36"/>
      <c r="EFR24" s="36"/>
      <c r="EFS24" s="36"/>
      <c r="EFT24" s="36"/>
      <c r="EFU24" s="36"/>
      <c r="EFV24" s="36"/>
      <c r="EFW24" s="36"/>
      <c r="EFX24" s="36"/>
      <c r="EFY24" s="36"/>
      <c r="EFZ24" s="36"/>
      <c r="EGA24" s="36"/>
      <c r="EGB24" s="36"/>
      <c r="EGC24" s="36"/>
      <c r="EGD24" s="36"/>
      <c r="EGE24" s="36"/>
      <c r="EGF24" s="36"/>
      <c r="EGG24" s="36"/>
      <c r="EGH24" s="36"/>
      <c r="EGI24" s="36"/>
      <c r="EGJ24" s="36"/>
      <c r="EGK24" s="36"/>
      <c r="EGL24" s="36"/>
      <c r="EGM24" s="36"/>
      <c r="EGN24" s="36"/>
      <c r="EGO24" s="36"/>
      <c r="EGP24" s="36"/>
      <c r="EGQ24" s="36"/>
      <c r="EGR24" s="36"/>
      <c r="EGS24" s="36"/>
      <c r="EGT24" s="36"/>
      <c r="EGU24" s="36"/>
      <c r="EGV24" s="36"/>
      <c r="EGW24" s="36"/>
      <c r="EGX24" s="36"/>
      <c r="EGY24" s="36"/>
      <c r="EGZ24" s="36"/>
      <c r="EHA24" s="36"/>
      <c r="EHB24" s="36"/>
      <c r="EHC24" s="36"/>
      <c r="EHD24" s="36"/>
      <c r="EHE24" s="36"/>
      <c r="EHF24" s="36"/>
      <c r="EHG24" s="36"/>
      <c r="EHH24" s="36"/>
      <c r="EHI24" s="36"/>
      <c r="EHJ24" s="36"/>
      <c r="EHK24" s="36"/>
      <c r="EHL24" s="36"/>
      <c r="EHM24" s="36"/>
      <c r="EHN24" s="36"/>
      <c r="EHO24" s="36"/>
      <c r="EHP24" s="36"/>
      <c r="EHQ24" s="36"/>
      <c r="EHR24" s="36"/>
      <c r="EHS24" s="36"/>
      <c r="EHT24" s="36"/>
      <c r="EHU24" s="36"/>
      <c r="EHV24" s="36"/>
      <c r="EHW24" s="36"/>
      <c r="EHX24" s="36"/>
      <c r="EHY24" s="36"/>
      <c r="EHZ24" s="36"/>
      <c r="EIA24" s="36"/>
      <c r="EIB24" s="36"/>
      <c r="EIC24" s="36"/>
      <c r="EID24" s="36"/>
      <c r="EIE24" s="36"/>
      <c r="EIF24" s="36"/>
      <c r="EIG24" s="36"/>
      <c r="EIH24" s="36"/>
      <c r="EII24" s="36"/>
      <c r="EIJ24" s="36"/>
      <c r="EIK24" s="36"/>
      <c r="EIL24" s="36"/>
      <c r="EIM24" s="36"/>
      <c r="EIN24" s="36"/>
      <c r="EIO24" s="36"/>
      <c r="EIP24" s="36"/>
      <c r="EIQ24" s="36"/>
      <c r="EIR24" s="36"/>
      <c r="EIS24" s="36"/>
      <c r="EIT24" s="36"/>
      <c r="EIU24" s="36"/>
      <c r="EIV24" s="36"/>
      <c r="EIW24" s="36"/>
      <c r="EIX24" s="36"/>
      <c r="EIY24" s="36"/>
      <c r="EIZ24" s="36"/>
      <c r="EJA24" s="36"/>
      <c r="EJB24" s="36"/>
      <c r="EJC24" s="36"/>
      <c r="EJD24" s="36"/>
      <c r="EJE24" s="36"/>
      <c r="EJF24" s="36"/>
      <c r="EJG24" s="36"/>
      <c r="EJH24" s="36"/>
      <c r="EJI24" s="36"/>
      <c r="EJJ24" s="36"/>
      <c r="EJK24" s="36"/>
      <c r="EJL24" s="36"/>
      <c r="EJM24" s="36"/>
      <c r="EJN24" s="36"/>
      <c r="EJO24" s="36"/>
      <c r="EJP24" s="36"/>
      <c r="EJQ24" s="36"/>
      <c r="EJR24" s="36"/>
      <c r="EJS24" s="36"/>
      <c r="EJT24" s="36"/>
      <c r="EJU24" s="36"/>
      <c r="EJV24" s="36"/>
      <c r="EJW24" s="36"/>
      <c r="EJX24" s="36"/>
      <c r="EJY24" s="36"/>
      <c r="EJZ24" s="36"/>
      <c r="EKA24" s="36"/>
      <c r="EKB24" s="36"/>
      <c r="EKC24" s="36"/>
      <c r="EKD24" s="36"/>
      <c r="EKE24" s="36"/>
      <c r="EKF24" s="36"/>
      <c r="EKG24" s="36"/>
      <c r="EKH24" s="36"/>
      <c r="EKI24" s="36"/>
      <c r="EKJ24" s="36"/>
      <c r="EKK24" s="36"/>
      <c r="EKL24" s="36"/>
      <c r="EKM24" s="36"/>
      <c r="EKN24" s="36"/>
      <c r="EKO24" s="36"/>
      <c r="EKP24" s="36"/>
      <c r="EKQ24" s="36"/>
      <c r="EKR24" s="36"/>
      <c r="EKS24" s="36"/>
      <c r="EKT24" s="36"/>
      <c r="EKU24" s="36"/>
      <c r="EKV24" s="36"/>
      <c r="EKW24" s="36"/>
      <c r="EKX24" s="36"/>
      <c r="EKY24" s="36"/>
      <c r="EKZ24" s="36"/>
      <c r="ELA24" s="36"/>
      <c r="ELB24" s="36"/>
      <c r="ELC24" s="36"/>
      <c r="ELD24" s="36"/>
      <c r="ELE24" s="36"/>
      <c r="ELF24" s="36"/>
      <c r="ELG24" s="36"/>
      <c r="ELH24" s="36"/>
      <c r="ELI24" s="36"/>
      <c r="ELJ24" s="36"/>
      <c r="ELK24" s="36"/>
      <c r="ELL24" s="36"/>
      <c r="ELM24" s="36"/>
      <c r="ELN24" s="36"/>
      <c r="ELO24" s="36"/>
      <c r="ELP24" s="36"/>
      <c r="ELQ24" s="36"/>
      <c r="ELR24" s="36"/>
      <c r="ELS24" s="36"/>
      <c r="ELT24" s="36"/>
      <c r="ELU24" s="36"/>
      <c r="ELV24" s="36"/>
      <c r="ELW24" s="36"/>
      <c r="ELX24" s="36"/>
      <c r="ELY24" s="36"/>
      <c r="ELZ24" s="36"/>
      <c r="EMA24" s="36"/>
      <c r="EMB24" s="36"/>
      <c r="EMC24" s="36"/>
      <c r="EMD24" s="36"/>
      <c r="EME24" s="36"/>
      <c r="EMF24" s="36"/>
      <c r="EMG24" s="36"/>
      <c r="EMH24" s="36"/>
      <c r="EMI24" s="36"/>
      <c r="EMJ24" s="36"/>
      <c r="EMK24" s="36"/>
      <c r="EML24" s="36"/>
      <c r="EMM24" s="36"/>
      <c r="EMN24" s="36"/>
      <c r="EMO24" s="36"/>
      <c r="EMP24" s="36"/>
      <c r="EMQ24" s="36"/>
      <c r="EMR24" s="36"/>
      <c r="EMS24" s="36"/>
      <c r="EMT24" s="36"/>
      <c r="EMU24" s="36"/>
      <c r="EMV24" s="36"/>
      <c r="EMW24" s="36"/>
      <c r="EMX24" s="36"/>
      <c r="EMY24" s="36"/>
      <c r="EMZ24" s="36"/>
      <c r="ENA24" s="36"/>
      <c r="ENB24" s="36"/>
      <c r="ENC24" s="36"/>
      <c r="END24" s="36"/>
      <c r="ENE24" s="36"/>
      <c r="ENF24" s="36"/>
      <c r="ENG24" s="36"/>
      <c r="ENH24" s="36"/>
      <c r="ENI24" s="36"/>
      <c r="ENJ24" s="36"/>
      <c r="ENK24" s="36"/>
      <c r="ENL24" s="36"/>
      <c r="ENM24" s="36"/>
      <c r="ENN24" s="36"/>
      <c r="ENO24" s="36"/>
      <c r="ENP24" s="36"/>
      <c r="ENQ24" s="36"/>
      <c r="ENR24" s="36"/>
      <c r="ENS24" s="36"/>
      <c r="ENT24" s="36"/>
      <c r="ENU24" s="36"/>
      <c r="ENV24" s="36"/>
      <c r="ENW24" s="36"/>
      <c r="ENX24" s="36"/>
      <c r="ENY24" s="36"/>
      <c r="ENZ24" s="36"/>
      <c r="EOA24" s="36"/>
      <c r="EOB24" s="36"/>
      <c r="EOC24" s="36"/>
      <c r="EOD24" s="36"/>
      <c r="EOE24" s="36"/>
      <c r="EOF24" s="36"/>
      <c r="EOG24" s="36"/>
      <c r="EOH24" s="36"/>
      <c r="EOI24" s="36"/>
      <c r="EOJ24" s="36"/>
      <c r="EOK24" s="36"/>
      <c r="EOL24" s="36"/>
      <c r="EOM24" s="36"/>
      <c r="EON24" s="36"/>
      <c r="EOO24" s="36"/>
      <c r="EOP24" s="36"/>
      <c r="EOQ24" s="36"/>
      <c r="EOR24" s="36"/>
      <c r="EOS24" s="36"/>
      <c r="EOT24" s="36"/>
      <c r="EOU24" s="36"/>
      <c r="EOV24" s="36"/>
      <c r="EOW24" s="36"/>
      <c r="EOX24" s="36"/>
      <c r="EOY24" s="36"/>
      <c r="EOZ24" s="36"/>
      <c r="EPA24" s="36"/>
      <c r="EPB24" s="36"/>
      <c r="EPC24" s="36"/>
      <c r="EPD24" s="36"/>
      <c r="EPE24" s="36"/>
      <c r="EPF24" s="36"/>
      <c r="EPG24" s="36"/>
      <c r="EPH24" s="36"/>
      <c r="EPI24" s="36"/>
      <c r="EPJ24" s="36"/>
      <c r="EPK24" s="36"/>
      <c r="EPL24" s="36"/>
      <c r="EPM24" s="36"/>
      <c r="EPN24" s="36"/>
      <c r="EPO24" s="36"/>
      <c r="EPP24" s="36"/>
      <c r="EPQ24" s="36"/>
      <c r="EPR24" s="36"/>
      <c r="EPS24" s="36"/>
      <c r="EPT24" s="36"/>
      <c r="EPU24" s="36"/>
      <c r="EPV24" s="36"/>
      <c r="EPW24" s="36"/>
      <c r="EPX24" s="36"/>
      <c r="EPY24" s="36"/>
      <c r="EPZ24" s="36"/>
      <c r="EQA24" s="36"/>
      <c r="EQB24" s="36"/>
      <c r="EQC24" s="36"/>
      <c r="EQD24" s="36"/>
      <c r="EQE24" s="36"/>
      <c r="EQF24" s="36"/>
      <c r="EQG24" s="36"/>
      <c r="EQH24" s="36"/>
      <c r="EQI24" s="36"/>
      <c r="EQJ24" s="36"/>
      <c r="EQK24" s="36"/>
      <c r="EQL24" s="36"/>
      <c r="EQM24" s="36"/>
      <c r="EQN24" s="36"/>
      <c r="EQO24" s="36"/>
      <c r="EQP24" s="36"/>
      <c r="EQQ24" s="36"/>
      <c r="EQR24" s="36"/>
      <c r="EQS24" s="36"/>
      <c r="EQT24" s="36"/>
      <c r="EQU24" s="36"/>
      <c r="EQV24" s="36"/>
      <c r="EQW24" s="36"/>
      <c r="EQX24" s="36"/>
      <c r="EQY24" s="36"/>
      <c r="EQZ24" s="36"/>
      <c r="ERA24" s="36"/>
      <c r="ERB24" s="36"/>
      <c r="ERC24" s="36"/>
      <c r="ERD24" s="36"/>
      <c r="ERE24" s="36"/>
      <c r="ERF24" s="36"/>
      <c r="ERG24" s="36"/>
      <c r="ERH24" s="36"/>
      <c r="ERI24" s="36"/>
      <c r="ERJ24" s="36"/>
      <c r="ERK24" s="36"/>
      <c r="ERL24" s="36"/>
      <c r="ERM24" s="36"/>
      <c r="ERN24" s="36"/>
      <c r="ERO24" s="36"/>
      <c r="ERP24" s="36"/>
      <c r="ERQ24" s="36"/>
      <c r="ERR24" s="36"/>
      <c r="ERS24" s="36"/>
      <c r="ERT24" s="36"/>
      <c r="ERU24" s="36"/>
      <c r="ERV24" s="36"/>
      <c r="ERW24" s="36"/>
      <c r="ERX24" s="36"/>
      <c r="ERY24" s="36"/>
      <c r="ERZ24" s="36"/>
      <c r="ESA24" s="36"/>
      <c r="ESB24" s="36"/>
      <c r="ESC24" s="36"/>
      <c r="ESD24" s="36"/>
      <c r="ESE24" s="36"/>
      <c r="ESF24" s="36"/>
      <c r="ESG24" s="36"/>
      <c r="ESH24" s="36"/>
      <c r="ESI24" s="36"/>
      <c r="ESJ24" s="36"/>
      <c r="ESK24" s="36"/>
      <c r="ESL24" s="36"/>
      <c r="ESM24" s="36"/>
      <c r="ESN24" s="36"/>
      <c r="ESO24" s="36"/>
      <c r="ESP24" s="36"/>
      <c r="ESQ24" s="36"/>
      <c r="ESR24" s="36"/>
      <c r="ESS24" s="36"/>
      <c r="EST24" s="36"/>
      <c r="ESU24" s="36"/>
      <c r="ESV24" s="36"/>
      <c r="ESW24" s="36"/>
      <c r="ESX24" s="36"/>
      <c r="ESY24" s="36"/>
      <c r="ESZ24" s="36"/>
      <c r="ETA24" s="36"/>
      <c r="ETB24" s="36"/>
      <c r="ETC24" s="36"/>
      <c r="ETD24" s="36"/>
      <c r="ETE24" s="36"/>
      <c r="ETF24" s="36"/>
      <c r="ETG24" s="36"/>
      <c r="ETH24" s="36"/>
      <c r="ETI24" s="36"/>
      <c r="ETJ24" s="36"/>
      <c r="ETK24" s="36"/>
      <c r="ETL24" s="36"/>
      <c r="ETM24" s="36"/>
      <c r="ETN24" s="36"/>
      <c r="ETO24" s="36"/>
      <c r="ETP24" s="36"/>
      <c r="ETQ24" s="36"/>
      <c r="ETR24" s="36"/>
      <c r="ETS24" s="36"/>
      <c r="ETT24" s="36"/>
      <c r="ETU24" s="36"/>
      <c r="ETV24" s="36"/>
      <c r="ETW24" s="36"/>
      <c r="ETX24" s="36"/>
      <c r="ETY24" s="36"/>
      <c r="ETZ24" s="36"/>
      <c r="EUA24" s="36"/>
      <c r="EUB24" s="36"/>
      <c r="EUC24" s="36"/>
      <c r="EUD24" s="36"/>
      <c r="EUE24" s="36"/>
      <c r="EUF24" s="36"/>
      <c r="EUG24" s="36"/>
      <c r="EUH24" s="36"/>
      <c r="EUI24" s="36"/>
      <c r="EUJ24" s="36"/>
      <c r="EUK24" s="36"/>
      <c r="EUL24" s="36"/>
      <c r="EUM24" s="36"/>
      <c r="EUN24" s="36"/>
      <c r="EUO24" s="36"/>
      <c r="EUP24" s="36"/>
      <c r="EUQ24" s="36"/>
      <c r="EUR24" s="36"/>
      <c r="EUS24" s="36"/>
      <c r="EUT24" s="36"/>
      <c r="EUU24" s="36"/>
      <c r="EUV24" s="36"/>
      <c r="EUW24" s="36"/>
      <c r="EUX24" s="36"/>
      <c r="EUY24" s="36"/>
      <c r="EUZ24" s="36"/>
      <c r="EVA24" s="36"/>
      <c r="EVB24" s="36"/>
      <c r="EVC24" s="36"/>
      <c r="EVD24" s="36"/>
      <c r="EVE24" s="36"/>
      <c r="EVF24" s="36"/>
      <c r="EVG24" s="36"/>
      <c r="EVH24" s="36"/>
      <c r="EVI24" s="36"/>
      <c r="EVJ24" s="36"/>
      <c r="EVK24" s="36"/>
      <c r="EVL24" s="36"/>
      <c r="EVM24" s="36"/>
      <c r="EVN24" s="36"/>
      <c r="EVO24" s="36"/>
      <c r="EVP24" s="36"/>
      <c r="EVQ24" s="36"/>
      <c r="EVR24" s="36"/>
      <c r="EVS24" s="36"/>
      <c r="EVT24" s="36"/>
      <c r="EVU24" s="36"/>
      <c r="EVV24" s="36"/>
      <c r="EVW24" s="36"/>
      <c r="EVX24" s="36"/>
      <c r="EVY24" s="36"/>
      <c r="EVZ24" s="36"/>
      <c r="EWA24" s="36"/>
      <c r="EWB24" s="36"/>
      <c r="EWC24" s="36"/>
      <c r="EWD24" s="36"/>
      <c r="EWE24" s="36"/>
      <c r="EWF24" s="36"/>
      <c r="EWG24" s="36"/>
      <c r="EWH24" s="36"/>
      <c r="EWI24" s="36"/>
      <c r="EWJ24" s="36"/>
      <c r="EWK24" s="36"/>
      <c r="EWL24" s="36"/>
      <c r="EWM24" s="36"/>
      <c r="EWN24" s="36"/>
      <c r="EWO24" s="36"/>
      <c r="EWP24" s="36"/>
      <c r="EWQ24" s="36"/>
      <c r="EWR24" s="36"/>
      <c r="EWS24" s="36"/>
      <c r="EWT24" s="36"/>
      <c r="EWU24" s="36"/>
      <c r="EWV24" s="36"/>
      <c r="EWW24" s="36"/>
      <c r="EWX24" s="36"/>
      <c r="EWY24" s="36"/>
      <c r="EWZ24" s="36"/>
      <c r="EXA24" s="36"/>
      <c r="EXB24" s="36"/>
      <c r="EXC24" s="36"/>
      <c r="EXD24" s="36"/>
      <c r="EXE24" s="36"/>
      <c r="EXF24" s="36"/>
      <c r="EXG24" s="36"/>
      <c r="EXH24" s="36"/>
      <c r="EXI24" s="36"/>
      <c r="EXJ24" s="36"/>
      <c r="EXK24" s="36"/>
      <c r="EXL24" s="36"/>
      <c r="EXM24" s="36"/>
      <c r="EXN24" s="36"/>
      <c r="EXO24" s="36"/>
      <c r="EXP24" s="36"/>
      <c r="EXQ24" s="36"/>
      <c r="EXR24" s="36"/>
      <c r="EXS24" s="36"/>
      <c r="EXT24" s="36"/>
      <c r="EXU24" s="36"/>
      <c r="EXV24" s="36"/>
      <c r="EXW24" s="36"/>
      <c r="EXX24" s="36"/>
      <c r="EXY24" s="36"/>
      <c r="EXZ24" s="36"/>
      <c r="EYA24" s="36"/>
      <c r="EYB24" s="36"/>
      <c r="EYC24" s="36"/>
      <c r="EYD24" s="36"/>
      <c r="EYE24" s="36"/>
      <c r="EYF24" s="36"/>
      <c r="EYG24" s="36"/>
      <c r="EYH24" s="36"/>
      <c r="EYI24" s="36"/>
      <c r="EYJ24" s="36"/>
      <c r="EYK24" s="36"/>
      <c r="EYL24" s="36"/>
      <c r="EYM24" s="36"/>
      <c r="EYN24" s="36"/>
      <c r="EYO24" s="36"/>
      <c r="EYP24" s="36"/>
      <c r="EYQ24" s="36"/>
      <c r="EYR24" s="36"/>
      <c r="EYS24" s="36"/>
      <c r="EYT24" s="36"/>
      <c r="EYU24" s="36"/>
      <c r="EYV24" s="36"/>
      <c r="EYW24" s="36"/>
      <c r="EYX24" s="36"/>
      <c r="EYY24" s="36"/>
      <c r="EYZ24" s="36"/>
      <c r="EZA24" s="36"/>
      <c r="EZB24" s="36"/>
      <c r="EZC24" s="36"/>
      <c r="EZD24" s="36"/>
      <c r="EZE24" s="36"/>
      <c r="EZF24" s="36"/>
      <c r="EZG24" s="36"/>
      <c r="EZH24" s="36"/>
      <c r="EZI24" s="36"/>
      <c r="EZJ24" s="36"/>
      <c r="EZK24" s="36"/>
      <c r="EZL24" s="36"/>
      <c r="EZM24" s="36"/>
      <c r="EZN24" s="36"/>
      <c r="EZO24" s="36"/>
      <c r="EZP24" s="36"/>
      <c r="EZQ24" s="36"/>
      <c r="EZR24" s="36"/>
      <c r="EZS24" s="36"/>
      <c r="EZT24" s="36"/>
      <c r="EZU24" s="36"/>
      <c r="EZV24" s="36"/>
      <c r="EZW24" s="36"/>
      <c r="EZX24" s="36"/>
      <c r="EZY24" s="36"/>
      <c r="EZZ24" s="36"/>
      <c r="FAA24" s="36"/>
      <c r="FAB24" s="36"/>
      <c r="FAC24" s="36"/>
      <c r="FAD24" s="36"/>
      <c r="FAE24" s="36"/>
      <c r="FAF24" s="36"/>
      <c r="FAG24" s="36"/>
      <c r="FAH24" s="36"/>
      <c r="FAI24" s="36"/>
      <c r="FAJ24" s="36"/>
      <c r="FAK24" s="36"/>
      <c r="FAL24" s="36"/>
      <c r="FAM24" s="36"/>
      <c r="FAN24" s="36"/>
      <c r="FAO24" s="36"/>
      <c r="FAP24" s="36"/>
      <c r="FAQ24" s="36"/>
      <c r="FAR24" s="36"/>
      <c r="FAS24" s="36"/>
      <c r="FAT24" s="36"/>
      <c r="FAU24" s="36"/>
      <c r="FAV24" s="36"/>
      <c r="FAW24" s="36"/>
      <c r="FAX24" s="36"/>
      <c r="FAY24" s="36"/>
      <c r="FAZ24" s="36"/>
      <c r="FBA24" s="36"/>
      <c r="FBB24" s="36"/>
      <c r="FBC24" s="36"/>
      <c r="FBD24" s="36"/>
      <c r="FBE24" s="36"/>
      <c r="FBF24" s="36"/>
      <c r="FBG24" s="36"/>
      <c r="FBH24" s="36"/>
      <c r="FBI24" s="36"/>
      <c r="FBJ24" s="36"/>
      <c r="FBK24" s="36"/>
      <c r="FBL24" s="36"/>
      <c r="FBM24" s="36"/>
      <c r="FBN24" s="36"/>
      <c r="FBO24" s="36"/>
      <c r="FBP24" s="36"/>
      <c r="FBQ24" s="36"/>
      <c r="FBR24" s="36"/>
      <c r="FBS24" s="36"/>
      <c r="FBT24" s="36"/>
      <c r="FBU24" s="36"/>
      <c r="FBV24" s="36"/>
      <c r="FBW24" s="36"/>
      <c r="FBX24" s="36"/>
      <c r="FBY24" s="36"/>
      <c r="FBZ24" s="36"/>
      <c r="FCA24" s="36"/>
      <c r="FCB24" s="36"/>
      <c r="FCC24" s="36"/>
      <c r="FCD24" s="36"/>
      <c r="FCE24" s="36"/>
      <c r="FCF24" s="36"/>
      <c r="FCG24" s="36"/>
      <c r="FCH24" s="36"/>
      <c r="FCI24" s="36"/>
      <c r="FCJ24" s="36"/>
      <c r="FCK24" s="36"/>
      <c r="FCL24" s="36"/>
      <c r="FCM24" s="36"/>
      <c r="FCN24" s="36"/>
      <c r="FCO24" s="36"/>
      <c r="FCP24" s="36"/>
      <c r="FCQ24" s="36"/>
      <c r="FCR24" s="36"/>
      <c r="FCS24" s="36"/>
      <c r="FCT24" s="36"/>
      <c r="FCU24" s="36"/>
      <c r="FCV24" s="36"/>
      <c r="FCW24" s="36"/>
      <c r="FCX24" s="36"/>
      <c r="FCY24" s="36"/>
      <c r="FCZ24" s="36"/>
      <c r="FDA24" s="36"/>
      <c r="FDB24" s="36"/>
      <c r="FDC24" s="36"/>
      <c r="FDD24" s="36"/>
      <c r="FDE24" s="36"/>
      <c r="FDF24" s="36"/>
      <c r="FDG24" s="36"/>
      <c r="FDH24" s="36"/>
      <c r="FDI24" s="36"/>
      <c r="FDJ24" s="36"/>
      <c r="FDK24" s="36"/>
      <c r="FDL24" s="36"/>
      <c r="FDM24" s="36"/>
      <c r="FDN24" s="36"/>
      <c r="FDO24" s="36"/>
      <c r="FDP24" s="36"/>
      <c r="FDQ24" s="36"/>
      <c r="FDR24" s="36"/>
      <c r="FDS24" s="36"/>
      <c r="FDT24" s="36"/>
      <c r="FDU24" s="36"/>
      <c r="FDV24" s="36"/>
      <c r="FDW24" s="36"/>
      <c r="FDX24" s="36"/>
      <c r="FDY24" s="36"/>
      <c r="FDZ24" s="36"/>
      <c r="FEA24" s="36"/>
      <c r="FEB24" s="36"/>
      <c r="FEC24" s="36"/>
      <c r="FED24" s="36"/>
      <c r="FEE24" s="36"/>
      <c r="FEF24" s="36"/>
      <c r="FEG24" s="36"/>
      <c r="FEH24" s="36"/>
      <c r="FEI24" s="36"/>
      <c r="FEJ24" s="36"/>
      <c r="FEK24" s="36"/>
      <c r="FEL24" s="36"/>
      <c r="FEM24" s="36"/>
      <c r="FEN24" s="36"/>
      <c r="FEO24" s="36"/>
      <c r="FEP24" s="36"/>
      <c r="FEQ24" s="36"/>
      <c r="FER24" s="36"/>
      <c r="FES24" s="36"/>
      <c r="FET24" s="36"/>
      <c r="FEU24" s="36"/>
      <c r="FEV24" s="36"/>
      <c r="FEW24" s="36"/>
      <c r="FEX24" s="36"/>
      <c r="FEY24" s="36"/>
      <c r="FEZ24" s="36"/>
      <c r="FFA24" s="36"/>
      <c r="FFB24" s="36"/>
      <c r="FFC24" s="36"/>
      <c r="FFD24" s="36"/>
      <c r="FFE24" s="36"/>
      <c r="FFF24" s="36"/>
      <c r="FFG24" s="36"/>
      <c r="FFH24" s="36"/>
      <c r="FFI24" s="36"/>
      <c r="FFJ24" s="36"/>
      <c r="FFK24" s="36"/>
      <c r="FFL24" s="36"/>
      <c r="FFM24" s="36"/>
      <c r="FFN24" s="36"/>
      <c r="FFO24" s="36"/>
      <c r="FFP24" s="36"/>
      <c r="FFQ24" s="36"/>
      <c r="FFR24" s="36"/>
      <c r="FFS24" s="36"/>
      <c r="FFT24" s="36"/>
      <c r="FFU24" s="36"/>
      <c r="FFV24" s="36"/>
      <c r="FFW24" s="36"/>
      <c r="FFX24" s="36"/>
      <c r="FFY24" s="36"/>
      <c r="FFZ24" s="36"/>
      <c r="FGA24" s="36"/>
      <c r="FGB24" s="36"/>
      <c r="FGC24" s="36"/>
      <c r="FGD24" s="36"/>
      <c r="FGE24" s="36"/>
      <c r="FGF24" s="36"/>
      <c r="FGG24" s="36"/>
      <c r="FGH24" s="36"/>
      <c r="FGI24" s="36"/>
      <c r="FGJ24" s="36"/>
      <c r="FGK24" s="36"/>
      <c r="FGL24" s="36"/>
      <c r="FGM24" s="36"/>
      <c r="FGN24" s="36"/>
      <c r="FGO24" s="36"/>
      <c r="FGP24" s="36"/>
      <c r="FGQ24" s="36"/>
      <c r="FGR24" s="36"/>
      <c r="FGS24" s="36"/>
      <c r="FGT24" s="36"/>
      <c r="FGU24" s="36"/>
      <c r="FGV24" s="36"/>
      <c r="FGW24" s="36"/>
      <c r="FGX24" s="36"/>
      <c r="FGY24" s="36"/>
      <c r="FGZ24" s="36"/>
      <c r="FHA24" s="36"/>
      <c r="FHB24" s="36"/>
      <c r="FHC24" s="36"/>
      <c r="FHD24" s="36"/>
      <c r="FHE24" s="36"/>
      <c r="FHF24" s="36"/>
      <c r="FHG24" s="36"/>
      <c r="FHH24" s="36"/>
      <c r="FHI24" s="36"/>
      <c r="FHJ24" s="36"/>
      <c r="FHK24" s="36"/>
      <c r="FHL24" s="36"/>
      <c r="FHM24" s="36"/>
      <c r="FHN24" s="36"/>
      <c r="FHO24" s="36"/>
      <c r="FHP24" s="36"/>
      <c r="FHQ24" s="36"/>
      <c r="FHR24" s="36"/>
      <c r="FHS24" s="36"/>
      <c r="FHT24" s="36"/>
      <c r="FHU24" s="36"/>
      <c r="FHV24" s="36"/>
      <c r="FHW24" s="36"/>
      <c r="FHX24" s="36"/>
      <c r="FHY24" s="36"/>
      <c r="FHZ24" s="36"/>
      <c r="FIA24" s="36"/>
      <c r="FIB24" s="36"/>
      <c r="FIC24" s="36"/>
      <c r="FID24" s="36"/>
      <c r="FIE24" s="36"/>
      <c r="FIF24" s="36"/>
      <c r="FIG24" s="36"/>
      <c r="FIH24" s="36"/>
      <c r="FII24" s="36"/>
      <c r="FIJ24" s="36"/>
      <c r="FIK24" s="36"/>
      <c r="FIL24" s="36"/>
      <c r="FIM24" s="36"/>
      <c r="FIN24" s="36"/>
      <c r="FIO24" s="36"/>
      <c r="FIP24" s="36"/>
      <c r="FIQ24" s="36"/>
      <c r="FIR24" s="36"/>
      <c r="FIS24" s="36"/>
      <c r="FIT24" s="36"/>
      <c r="FIU24" s="36"/>
      <c r="FIV24" s="36"/>
      <c r="FIW24" s="36"/>
      <c r="FIX24" s="36"/>
      <c r="FIY24" s="36"/>
      <c r="FIZ24" s="36"/>
      <c r="FJA24" s="36"/>
      <c r="FJB24" s="36"/>
      <c r="FJC24" s="36"/>
      <c r="FJD24" s="36"/>
      <c r="FJE24" s="36"/>
      <c r="FJF24" s="36"/>
      <c r="FJG24" s="36"/>
      <c r="FJH24" s="36"/>
      <c r="FJI24" s="36"/>
      <c r="FJJ24" s="36"/>
      <c r="FJK24" s="36"/>
      <c r="FJL24" s="36"/>
      <c r="FJM24" s="36"/>
      <c r="FJN24" s="36"/>
      <c r="FJO24" s="36"/>
      <c r="FJP24" s="36"/>
      <c r="FJQ24" s="36"/>
      <c r="FJR24" s="36"/>
      <c r="FJS24" s="36"/>
      <c r="FJT24" s="36"/>
      <c r="FJU24" s="36"/>
      <c r="FJV24" s="36"/>
      <c r="FJW24" s="36"/>
      <c r="FJX24" s="36"/>
      <c r="FJY24" s="36"/>
      <c r="FJZ24" s="36"/>
      <c r="FKA24" s="36"/>
      <c r="FKB24" s="36"/>
      <c r="FKC24" s="36"/>
      <c r="FKD24" s="36"/>
      <c r="FKE24" s="36"/>
      <c r="FKF24" s="36"/>
      <c r="FKG24" s="36"/>
      <c r="FKH24" s="36"/>
      <c r="FKI24" s="36"/>
      <c r="FKJ24" s="36"/>
      <c r="FKK24" s="36"/>
      <c r="FKL24" s="36"/>
      <c r="FKM24" s="36"/>
      <c r="FKN24" s="36"/>
      <c r="FKO24" s="36"/>
      <c r="FKP24" s="36"/>
      <c r="FKQ24" s="36"/>
      <c r="FKR24" s="36"/>
      <c r="FKS24" s="36"/>
      <c r="FKT24" s="36"/>
      <c r="FKU24" s="36"/>
      <c r="FKV24" s="36"/>
      <c r="FKW24" s="36"/>
      <c r="FKX24" s="36"/>
      <c r="FKY24" s="36"/>
      <c r="FKZ24" s="36"/>
      <c r="FLA24" s="36"/>
      <c r="FLB24" s="36"/>
      <c r="FLC24" s="36"/>
      <c r="FLD24" s="36"/>
      <c r="FLE24" s="36"/>
      <c r="FLF24" s="36"/>
      <c r="FLG24" s="36"/>
      <c r="FLH24" s="36"/>
      <c r="FLI24" s="36"/>
      <c r="FLJ24" s="36"/>
      <c r="FLK24" s="36"/>
      <c r="FLL24" s="36"/>
      <c r="FLM24" s="36"/>
      <c r="FLN24" s="36"/>
      <c r="FLO24" s="36"/>
      <c r="FLP24" s="36"/>
      <c r="FLQ24" s="36"/>
      <c r="FLR24" s="36"/>
      <c r="FLS24" s="36"/>
      <c r="FLT24" s="36"/>
      <c r="FLU24" s="36"/>
      <c r="FLV24" s="36"/>
      <c r="FLW24" s="36"/>
      <c r="FLX24" s="36"/>
      <c r="FLY24" s="36"/>
      <c r="FLZ24" s="36"/>
      <c r="FMA24" s="36"/>
      <c r="FMB24" s="36"/>
      <c r="FMC24" s="36"/>
      <c r="FMD24" s="36"/>
      <c r="FME24" s="36"/>
      <c r="FMF24" s="36"/>
      <c r="FMG24" s="36"/>
      <c r="FMH24" s="36"/>
      <c r="FMI24" s="36"/>
      <c r="FMJ24" s="36"/>
      <c r="FMK24" s="36"/>
      <c r="FML24" s="36"/>
      <c r="FMM24" s="36"/>
      <c r="FMN24" s="36"/>
      <c r="FMO24" s="36"/>
      <c r="FMP24" s="36"/>
      <c r="FMQ24" s="36"/>
      <c r="FMR24" s="36"/>
      <c r="FMS24" s="36"/>
      <c r="FMT24" s="36"/>
      <c r="FMU24" s="36"/>
      <c r="FMV24" s="36"/>
      <c r="FMW24" s="36"/>
      <c r="FMX24" s="36"/>
      <c r="FMY24" s="36"/>
      <c r="FMZ24" s="36"/>
      <c r="FNA24" s="36"/>
      <c r="FNB24" s="36"/>
      <c r="FNC24" s="36"/>
      <c r="FND24" s="36"/>
      <c r="FNE24" s="36"/>
      <c r="FNF24" s="36"/>
      <c r="FNG24" s="36"/>
      <c r="FNH24" s="36"/>
      <c r="FNI24" s="36"/>
      <c r="FNJ24" s="36"/>
      <c r="FNK24" s="36"/>
      <c r="FNL24" s="36"/>
      <c r="FNM24" s="36"/>
      <c r="FNN24" s="36"/>
      <c r="FNO24" s="36"/>
      <c r="FNP24" s="36"/>
      <c r="FNQ24" s="36"/>
      <c r="FNR24" s="36"/>
      <c r="FNS24" s="36"/>
      <c r="FNT24" s="36"/>
      <c r="FNU24" s="36"/>
      <c r="FNV24" s="36"/>
      <c r="FNW24" s="36"/>
      <c r="FNX24" s="36"/>
      <c r="FNY24" s="36"/>
      <c r="FNZ24" s="36"/>
      <c r="FOA24" s="36"/>
      <c r="FOB24" s="36"/>
      <c r="FOC24" s="36"/>
      <c r="FOD24" s="36"/>
      <c r="FOE24" s="36"/>
      <c r="FOF24" s="36"/>
      <c r="FOG24" s="36"/>
      <c r="FOH24" s="36"/>
      <c r="FOI24" s="36"/>
      <c r="FOJ24" s="36"/>
      <c r="FOK24" s="36"/>
      <c r="FOL24" s="36"/>
      <c r="FOM24" s="36"/>
      <c r="FON24" s="36"/>
      <c r="FOO24" s="36"/>
      <c r="FOP24" s="36"/>
      <c r="FOQ24" s="36"/>
      <c r="FOR24" s="36"/>
      <c r="FOS24" s="36"/>
      <c r="FOT24" s="36"/>
      <c r="FOU24" s="36"/>
      <c r="FOV24" s="36"/>
      <c r="FOW24" s="36"/>
      <c r="FOX24" s="36"/>
      <c r="FOY24" s="36"/>
      <c r="FOZ24" s="36"/>
      <c r="FPA24" s="36"/>
      <c r="FPB24" s="36"/>
      <c r="FPC24" s="36"/>
      <c r="FPD24" s="36"/>
      <c r="FPE24" s="36"/>
      <c r="FPF24" s="36"/>
      <c r="FPG24" s="36"/>
      <c r="FPH24" s="36"/>
      <c r="FPI24" s="36"/>
      <c r="FPJ24" s="36"/>
      <c r="FPK24" s="36"/>
      <c r="FPL24" s="36"/>
      <c r="FPM24" s="36"/>
      <c r="FPN24" s="36"/>
      <c r="FPO24" s="36"/>
      <c r="FPP24" s="36"/>
      <c r="FPQ24" s="36"/>
      <c r="FPR24" s="36"/>
      <c r="FPS24" s="36"/>
      <c r="FPT24" s="36"/>
      <c r="FPU24" s="36"/>
      <c r="FPV24" s="36"/>
      <c r="FPW24" s="36"/>
      <c r="FPX24" s="36"/>
      <c r="FPY24" s="36"/>
      <c r="FPZ24" s="36"/>
      <c r="FQA24" s="36"/>
      <c r="FQB24" s="36"/>
      <c r="FQC24" s="36"/>
      <c r="FQD24" s="36"/>
      <c r="FQE24" s="36"/>
      <c r="FQF24" s="36"/>
      <c r="FQG24" s="36"/>
      <c r="FQH24" s="36"/>
      <c r="FQI24" s="36"/>
      <c r="FQJ24" s="36"/>
      <c r="FQK24" s="36"/>
      <c r="FQL24" s="36"/>
      <c r="FQM24" s="36"/>
      <c r="FQN24" s="36"/>
      <c r="FQO24" s="36"/>
      <c r="FQP24" s="36"/>
      <c r="FQQ24" s="36"/>
      <c r="FQR24" s="36"/>
      <c r="FQS24" s="36"/>
      <c r="FQT24" s="36"/>
      <c r="FQU24" s="36"/>
      <c r="FQV24" s="36"/>
      <c r="FQW24" s="36"/>
      <c r="FQX24" s="36"/>
      <c r="FQY24" s="36"/>
      <c r="FQZ24" s="36"/>
      <c r="FRA24" s="36"/>
      <c r="FRB24" s="36"/>
      <c r="FRC24" s="36"/>
      <c r="FRD24" s="36"/>
      <c r="FRE24" s="36"/>
      <c r="FRF24" s="36"/>
      <c r="FRG24" s="36"/>
      <c r="FRH24" s="36"/>
      <c r="FRI24" s="36"/>
      <c r="FRJ24" s="36"/>
      <c r="FRK24" s="36"/>
      <c r="FRL24" s="36"/>
      <c r="FRM24" s="36"/>
      <c r="FRN24" s="36"/>
      <c r="FRO24" s="36"/>
      <c r="FRP24" s="36"/>
      <c r="FRQ24" s="36"/>
      <c r="FRR24" s="36"/>
      <c r="FRS24" s="36"/>
      <c r="FRT24" s="36"/>
      <c r="FRU24" s="36"/>
      <c r="FRV24" s="36"/>
      <c r="FRW24" s="36"/>
      <c r="FRX24" s="36"/>
      <c r="FRY24" s="36"/>
      <c r="FRZ24" s="36"/>
      <c r="FSA24" s="36"/>
      <c r="FSB24" s="36"/>
      <c r="FSC24" s="36"/>
      <c r="FSD24" s="36"/>
      <c r="FSE24" s="36"/>
      <c r="FSF24" s="36"/>
      <c r="FSG24" s="36"/>
      <c r="FSH24" s="36"/>
      <c r="FSI24" s="36"/>
      <c r="FSJ24" s="36"/>
      <c r="FSK24" s="36"/>
      <c r="FSL24" s="36"/>
      <c r="FSM24" s="36"/>
      <c r="FSN24" s="36"/>
      <c r="FSO24" s="36"/>
      <c r="FSP24" s="36"/>
      <c r="FSQ24" s="36"/>
      <c r="FSR24" s="36"/>
      <c r="FSS24" s="36"/>
      <c r="FST24" s="36"/>
      <c r="FSU24" s="36"/>
      <c r="FSV24" s="36"/>
      <c r="FSW24" s="36"/>
      <c r="FSX24" s="36"/>
      <c r="FSY24" s="36"/>
      <c r="FSZ24" s="36"/>
      <c r="FTA24" s="36"/>
      <c r="FTB24" s="36"/>
      <c r="FTC24" s="36"/>
      <c r="FTD24" s="36"/>
      <c r="FTE24" s="36"/>
      <c r="FTF24" s="36"/>
      <c r="FTG24" s="36"/>
      <c r="FTH24" s="36"/>
      <c r="FTI24" s="36"/>
      <c r="FTJ24" s="36"/>
      <c r="FTK24" s="36"/>
      <c r="FTL24" s="36"/>
      <c r="FTM24" s="36"/>
      <c r="FTN24" s="36"/>
      <c r="FTO24" s="36"/>
      <c r="FTP24" s="36"/>
      <c r="FTQ24" s="36"/>
      <c r="FTR24" s="36"/>
      <c r="FTS24" s="36"/>
      <c r="FTT24" s="36"/>
      <c r="FTU24" s="36"/>
      <c r="FTV24" s="36"/>
      <c r="FTW24" s="36"/>
      <c r="FTX24" s="36"/>
      <c r="FTY24" s="36"/>
      <c r="FTZ24" s="36"/>
      <c r="FUA24" s="36"/>
      <c r="FUB24" s="36"/>
      <c r="FUC24" s="36"/>
      <c r="FUD24" s="36"/>
      <c r="FUE24" s="36"/>
      <c r="FUF24" s="36"/>
      <c r="FUG24" s="36"/>
      <c r="FUH24" s="36"/>
      <c r="FUI24" s="36"/>
      <c r="FUJ24" s="36"/>
      <c r="FUK24" s="36"/>
      <c r="FUL24" s="36"/>
      <c r="FUM24" s="36"/>
      <c r="FUN24" s="36"/>
      <c r="FUO24" s="36"/>
      <c r="FUP24" s="36"/>
      <c r="FUQ24" s="36"/>
      <c r="FUR24" s="36"/>
      <c r="FUS24" s="36"/>
      <c r="FUT24" s="36"/>
      <c r="FUU24" s="36"/>
      <c r="FUV24" s="36"/>
      <c r="FUW24" s="36"/>
      <c r="FUX24" s="36"/>
      <c r="FUY24" s="36"/>
      <c r="FUZ24" s="36"/>
      <c r="FVA24" s="36"/>
      <c r="FVB24" s="36"/>
      <c r="FVC24" s="36"/>
      <c r="FVD24" s="36"/>
      <c r="FVE24" s="36"/>
      <c r="FVF24" s="36"/>
      <c r="FVG24" s="36"/>
      <c r="FVH24" s="36"/>
      <c r="FVI24" s="36"/>
      <c r="FVJ24" s="36"/>
      <c r="FVK24" s="36"/>
      <c r="FVL24" s="36"/>
      <c r="FVM24" s="36"/>
      <c r="FVN24" s="36"/>
      <c r="FVO24" s="36"/>
      <c r="FVP24" s="36"/>
      <c r="FVQ24" s="36"/>
      <c r="FVR24" s="36"/>
      <c r="FVS24" s="36"/>
      <c r="FVT24" s="36"/>
      <c r="FVU24" s="36"/>
      <c r="FVV24" s="36"/>
      <c r="FVW24" s="36"/>
      <c r="FVX24" s="36"/>
      <c r="FVY24" s="36"/>
      <c r="FVZ24" s="36"/>
      <c r="FWA24" s="36"/>
      <c r="FWB24" s="36"/>
      <c r="FWC24" s="36"/>
      <c r="FWD24" s="36"/>
      <c r="FWE24" s="36"/>
      <c r="FWF24" s="36"/>
      <c r="FWG24" s="36"/>
      <c r="FWH24" s="36"/>
      <c r="FWI24" s="36"/>
      <c r="FWJ24" s="36"/>
      <c r="FWK24" s="36"/>
      <c r="FWL24" s="36"/>
      <c r="FWM24" s="36"/>
      <c r="FWN24" s="36"/>
      <c r="FWO24" s="36"/>
      <c r="FWP24" s="36"/>
      <c r="FWQ24" s="36"/>
      <c r="FWR24" s="36"/>
      <c r="FWS24" s="36"/>
      <c r="FWT24" s="36"/>
      <c r="FWU24" s="36"/>
      <c r="FWV24" s="36"/>
      <c r="FWW24" s="36"/>
      <c r="FWX24" s="36"/>
      <c r="FWY24" s="36"/>
      <c r="FWZ24" s="36"/>
      <c r="FXA24" s="36"/>
      <c r="FXB24" s="36"/>
      <c r="FXC24" s="36"/>
      <c r="FXD24" s="36"/>
      <c r="FXE24" s="36"/>
      <c r="FXF24" s="36"/>
      <c r="FXG24" s="36"/>
      <c r="FXH24" s="36"/>
      <c r="FXI24" s="36"/>
      <c r="FXJ24" s="36"/>
      <c r="FXK24" s="36"/>
      <c r="FXL24" s="36"/>
      <c r="FXM24" s="36"/>
      <c r="FXN24" s="36"/>
      <c r="FXO24" s="36"/>
      <c r="FXP24" s="36"/>
      <c r="FXQ24" s="36"/>
      <c r="FXR24" s="36"/>
      <c r="FXS24" s="36"/>
      <c r="FXT24" s="36"/>
      <c r="FXU24" s="36"/>
      <c r="FXV24" s="36"/>
      <c r="FXW24" s="36"/>
      <c r="FXX24" s="36"/>
      <c r="FXY24" s="36"/>
      <c r="FXZ24" s="36"/>
      <c r="FYA24" s="36"/>
      <c r="FYB24" s="36"/>
      <c r="FYC24" s="36"/>
      <c r="FYD24" s="36"/>
      <c r="FYE24" s="36"/>
      <c r="FYF24" s="36"/>
      <c r="FYG24" s="36"/>
      <c r="FYH24" s="36"/>
      <c r="FYI24" s="36"/>
      <c r="FYJ24" s="36"/>
      <c r="FYK24" s="36"/>
      <c r="FYL24" s="36"/>
      <c r="FYM24" s="36"/>
      <c r="FYN24" s="36"/>
      <c r="FYO24" s="36"/>
      <c r="FYP24" s="36"/>
      <c r="FYQ24" s="36"/>
      <c r="FYR24" s="36"/>
      <c r="FYS24" s="36"/>
      <c r="FYT24" s="36"/>
      <c r="FYU24" s="36"/>
      <c r="FYV24" s="36"/>
      <c r="FYW24" s="36"/>
      <c r="FYX24" s="36"/>
      <c r="FYY24" s="36"/>
      <c r="FYZ24" s="36"/>
      <c r="FZA24" s="36"/>
      <c r="FZB24" s="36"/>
      <c r="FZC24" s="36"/>
      <c r="FZD24" s="36"/>
      <c r="FZE24" s="36"/>
      <c r="FZF24" s="36"/>
      <c r="FZG24" s="36"/>
      <c r="FZH24" s="36"/>
      <c r="FZI24" s="36"/>
      <c r="FZJ24" s="36"/>
      <c r="FZK24" s="36"/>
      <c r="FZL24" s="36"/>
      <c r="FZM24" s="36"/>
      <c r="FZN24" s="36"/>
      <c r="FZO24" s="36"/>
      <c r="FZP24" s="36"/>
      <c r="FZQ24" s="36"/>
      <c r="FZR24" s="36"/>
      <c r="FZS24" s="36"/>
      <c r="FZT24" s="36"/>
      <c r="FZU24" s="36"/>
      <c r="FZV24" s="36"/>
      <c r="FZW24" s="36"/>
      <c r="FZX24" s="36"/>
      <c r="FZY24" s="36"/>
      <c r="FZZ24" s="36"/>
      <c r="GAA24" s="36"/>
      <c r="GAB24" s="36"/>
      <c r="GAC24" s="36"/>
      <c r="GAD24" s="36"/>
      <c r="GAE24" s="36"/>
      <c r="GAF24" s="36"/>
      <c r="GAG24" s="36"/>
      <c r="GAH24" s="36"/>
      <c r="GAI24" s="36"/>
      <c r="GAJ24" s="36"/>
      <c r="GAK24" s="36"/>
      <c r="GAL24" s="36"/>
      <c r="GAM24" s="36"/>
      <c r="GAN24" s="36"/>
      <c r="GAO24" s="36"/>
      <c r="GAP24" s="36"/>
      <c r="GAQ24" s="36"/>
      <c r="GAR24" s="36"/>
      <c r="GAS24" s="36"/>
      <c r="GAT24" s="36"/>
      <c r="GAU24" s="36"/>
      <c r="GAV24" s="36"/>
      <c r="GAW24" s="36"/>
      <c r="GAX24" s="36"/>
      <c r="GAY24" s="36"/>
      <c r="GAZ24" s="36"/>
      <c r="GBA24" s="36"/>
      <c r="GBB24" s="36"/>
      <c r="GBC24" s="36"/>
      <c r="GBD24" s="36"/>
      <c r="GBE24" s="36"/>
      <c r="GBF24" s="36"/>
      <c r="GBG24" s="36"/>
      <c r="GBH24" s="36"/>
      <c r="GBI24" s="36"/>
      <c r="GBJ24" s="36"/>
      <c r="GBK24" s="36"/>
      <c r="GBL24" s="36"/>
      <c r="GBM24" s="36"/>
      <c r="GBN24" s="36"/>
      <c r="GBO24" s="36"/>
      <c r="GBP24" s="36"/>
      <c r="GBQ24" s="36"/>
      <c r="GBR24" s="36"/>
      <c r="GBS24" s="36"/>
      <c r="GBT24" s="36"/>
      <c r="GBU24" s="36"/>
      <c r="GBV24" s="36"/>
      <c r="GBW24" s="36"/>
      <c r="GBX24" s="36"/>
      <c r="GBY24" s="36"/>
      <c r="GBZ24" s="36"/>
      <c r="GCA24" s="36"/>
      <c r="GCB24" s="36"/>
      <c r="GCC24" s="36"/>
      <c r="GCD24" s="36"/>
      <c r="GCE24" s="36"/>
      <c r="GCF24" s="36"/>
      <c r="GCG24" s="36"/>
      <c r="GCH24" s="36"/>
      <c r="GCI24" s="36"/>
      <c r="GCJ24" s="36"/>
      <c r="GCK24" s="36"/>
      <c r="GCL24" s="36"/>
      <c r="GCM24" s="36"/>
      <c r="GCN24" s="36"/>
      <c r="GCO24" s="36"/>
      <c r="GCP24" s="36"/>
      <c r="GCQ24" s="36"/>
      <c r="GCR24" s="36"/>
      <c r="GCS24" s="36"/>
      <c r="GCT24" s="36"/>
      <c r="GCU24" s="36"/>
      <c r="GCV24" s="36"/>
      <c r="GCW24" s="36"/>
      <c r="GCX24" s="36"/>
      <c r="GCY24" s="36"/>
      <c r="GCZ24" s="36"/>
      <c r="GDA24" s="36"/>
      <c r="GDB24" s="36"/>
      <c r="GDC24" s="36"/>
      <c r="GDD24" s="36"/>
      <c r="GDE24" s="36"/>
      <c r="GDF24" s="36"/>
      <c r="GDG24" s="36"/>
      <c r="GDH24" s="36"/>
      <c r="GDI24" s="36"/>
      <c r="GDJ24" s="36"/>
      <c r="GDK24" s="36"/>
      <c r="GDL24" s="36"/>
      <c r="GDM24" s="36"/>
      <c r="GDN24" s="36"/>
      <c r="GDO24" s="36"/>
      <c r="GDP24" s="36"/>
      <c r="GDQ24" s="36"/>
      <c r="GDR24" s="36"/>
      <c r="GDS24" s="36"/>
      <c r="GDT24" s="36"/>
      <c r="GDU24" s="36"/>
      <c r="GDV24" s="36"/>
      <c r="GDW24" s="36"/>
      <c r="GDX24" s="36"/>
      <c r="GDY24" s="36"/>
      <c r="GDZ24" s="36"/>
      <c r="GEA24" s="36"/>
      <c r="GEB24" s="36"/>
      <c r="GEC24" s="36"/>
      <c r="GED24" s="36"/>
      <c r="GEE24" s="36"/>
      <c r="GEF24" s="36"/>
      <c r="GEG24" s="36"/>
      <c r="GEH24" s="36"/>
      <c r="GEI24" s="36"/>
      <c r="GEJ24" s="36"/>
      <c r="GEK24" s="36"/>
      <c r="GEL24" s="36"/>
      <c r="GEM24" s="36"/>
      <c r="GEN24" s="36"/>
      <c r="GEO24" s="36"/>
      <c r="GEP24" s="36"/>
      <c r="GEQ24" s="36"/>
      <c r="GER24" s="36"/>
      <c r="GES24" s="36"/>
      <c r="GET24" s="36"/>
      <c r="GEU24" s="36"/>
      <c r="GEV24" s="36"/>
      <c r="GEW24" s="36"/>
      <c r="GEX24" s="36"/>
      <c r="GEY24" s="36"/>
      <c r="GEZ24" s="36"/>
      <c r="GFA24" s="36"/>
      <c r="GFB24" s="36"/>
      <c r="GFC24" s="36"/>
      <c r="GFD24" s="36"/>
      <c r="GFE24" s="36"/>
      <c r="GFF24" s="36"/>
      <c r="GFG24" s="36"/>
      <c r="GFH24" s="36"/>
      <c r="GFI24" s="36"/>
      <c r="GFJ24" s="36"/>
      <c r="GFK24" s="36"/>
      <c r="GFL24" s="36"/>
      <c r="GFM24" s="36"/>
      <c r="GFN24" s="36"/>
      <c r="GFO24" s="36"/>
      <c r="GFP24" s="36"/>
      <c r="GFQ24" s="36"/>
      <c r="GFR24" s="36"/>
      <c r="GFS24" s="36"/>
      <c r="GFT24" s="36"/>
      <c r="GFU24" s="36"/>
      <c r="GFV24" s="36"/>
      <c r="GFW24" s="36"/>
      <c r="GFX24" s="36"/>
      <c r="GFY24" s="36"/>
      <c r="GFZ24" s="36"/>
      <c r="GGA24" s="36"/>
      <c r="GGB24" s="36"/>
      <c r="GGC24" s="36"/>
      <c r="GGD24" s="36"/>
      <c r="GGE24" s="36"/>
      <c r="GGF24" s="36"/>
      <c r="GGG24" s="36"/>
      <c r="GGH24" s="36"/>
      <c r="GGI24" s="36"/>
      <c r="GGJ24" s="36"/>
      <c r="GGK24" s="36"/>
      <c r="GGL24" s="36"/>
      <c r="GGM24" s="36"/>
      <c r="GGN24" s="36"/>
      <c r="GGO24" s="36"/>
      <c r="GGP24" s="36"/>
      <c r="GGQ24" s="36"/>
      <c r="GGR24" s="36"/>
      <c r="GGS24" s="36"/>
      <c r="GGT24" s="36"/>
      <c r="GGU24" s="36"/>
      <c r="GGV24" s="36"/>
      <c r="GGW24" s="36"/>
      <c r="GGX24" s="36"/>
      <c r="GGY24" s="36"/>
      <c r="GGZ24" s="36"/>
      <c r="GHA24" s="36"/>
      <c r="GHB24" s="36"/>
      <c r="GHC24" s="36"/>
      <c r="GHD24" s="36"/>
      <c r="GHE24" s="36"/>
      <c r="GHF24" s="36"/>
      <c r="GHG24" s="36"/>
      <c r="GHH24" s="36"/>
      <c r="GHI24" s="36"/>
      <c r="GHJ24" s="36"/>
      <c r="GHK24" s="36"/>
      <c r="GHL24" s="36"/>
      <c r="GHM24" s="36"/>
      <c r="GHN24" s="36"/>
      <c r="GHO24" s="36"/>
      <c r="GHP24" s="36"/>
      <c r="GHQ24" s="36"/>
      <c r="GHR24" s="36"/>
      <c r="GHS24" s="36"/>
      <c r="GHT24" s="36"/>
      <c r="GHU24" s="36"/>
      <c r="GHV24" s="36"/>
      <c r="GHW24" s="36"/>
      <c r="GHX24" s="36"/>
      <c r="GHY24" s="36"/>
      <c r="GHZ24" s="36"/>
      <c r="GIA24" s="36"/>
      <c r="GIB24" s="36"/>
      <c r="GIC24" s="36"/>
      <c r="GID24" s="36"/>
      <c r="GIE24" s="36"/>
      <c r="GIF24" s="36"/>
      <c r="GIG24" s="36"/>
      <c r="GIH24" s="36"/>
      <c r="GII24" s="36"/>
      <c r="GIJ24" s="36"/>
      <c r="GIK24" s="36"/>
      <c r="GIL24" s="36"/>
      <c r="GIM24" s="36"/>
      <c r="GIN24" s="36"/>
      <c r="GIO24" s="36"/>
      <c r="GIP24" s="36"/>
      <c r="GIQ24" s="36"/>
      <c r="GIR24" s="36"/>
      <c r="GIS24" s="36"/>
      <c r="GIT24" s="36"/>
      <c r="GIU24" s="36"/>
      <c r="GIV24" s="36"/>
      <c r="GIW24" s="36"/>
      <c r="GIX24" s="36"/>
      <c r="GIY24" s="36"/>
      <c r="GIZ24" s="36"/>
      <c r="GJA24" s="36"/>
      <c r="GJB24" s="36"/>
      <c r="GJC24" s="36"/>
      <c r="GJD24" s="36"/>
      <c r="GJE24" s="36"/>
      <c r="GJF24" s="36"/>
      <c r="GJG24" s="36"/>
      <c r="GJH24" s="36"/>
      <c r="GJI24" s="36"/>
      <c r="GJJ24" s="36"/>
      <c r="GJK24" s="36"/>
      <c r="GJL24" s="36"/>
      <c r="GJM24" s="36"/>
      <c r="GJN24" s="36"/>
      <c r="GJO24" s="36"/>
      <c r="GJP24" s="36"/>
      <c r="GJQ24" s="36"/>
      <c r="GJR24" s="36"/>
      <c r="GJS24" s="36"/>
      <c r="GJT24" s="36"/>
      <c r="GJU24" s="36"/>
      <c r="GJV24" s="36"/>
      <c r="GJW24" s="36"/>
      <c r="GJX24" s="36"/>
      <c r="GJY24" s="36"/>
      <c r="GJZ24" s="36"/>
      <c r="GKA24" s="36"/>
      <c r="GKB24" s="36"/>
      <c r="GKC24" s="36"/>
      <c r="GKD24" s="36"/>
      <c r="GKE24" s="36"/>
      <c r="GKF24" s="36"/>
      <c r="GKG24" s="36"/>
      <c r="GKH24" s="36"/>
      <c r="GKI24" s="36"/>
      <c r="GKJ24" s="36"/>
      <c r="GKK24" s="36"/>
      <c r="GKL24" s="36"/>
      <c r="GKM24" s="36"/>
      <c r="GKN24" s="36"/>
      <c r="GKO24" s="36"/>
      <c r="GKP24" s="36"/>
      <c r="GKQ24" s="36"/>
      <c r="GKR24" s="36"/>
      <c r="GKS24" s="36"/>
      <c r="GKT24" s="36"/>
      <c r="GKU24" s="36"/>
      <c r="GKV24" s="36"/>
      <c r="GKW24" s="36"/>
      <c r="GKX24" s="36"/>
      <c r="GKY24" s="36"/>
      <c r="GKZ24" s="36"/>
      <c r="GLA24" s="36"/>
      <c r="GLB24" s="36"/>
      <c r="GLC24" s="36"/>
      <c r="GLD24" s="36"/>
      <c r="GLE24" s="36"/>
      <c r="GLF24" s="36"/>
      <c r="GLG24" s="36"/>
      <c r="GLH24" s="36"/>
      <c r="GLI24" s="36"/>
      <c r="GLJ24" s="36"/>
      <c r="GLK24" s="36"/>
      <c r="GLL24" s="36"/>
      <c r="GLM24" s="36"/>
      <c r="GLN24" s="36"/>
      <c r="GLO24" s="36"/>
      <c r="GLP24" s="36"/>
      <c r="GLQ24" s="36"/>
      <c r="GLR24" s="36"/>
      <c r="GLS24" s="36"/>
      <c r="GLT24" s="36"/>
      <c r="GLU24" s="36"/>
      <c r="GLV24" s="36"/>
      <c r="GLW24" s="36"/>
      <c r="GLX24" s="36"/>
      <c r="GLY24" s="36"/>
      <c r="GLZ24" s="36"/>
      <c r="GMA24" s="36"/>
      <c r="GMB24" s="36"/>
      <c r="GMC24" s="36"/>
      <c r="GMD24" s="36"/>
      <c r="GME24" s="36"/>
      <c r="GMF24" s="36"/>
      <c r="GMG24" s="36"/>
      <c r="GMH24" s="36"/>
      <c r="GMI24" s="36"/>
      <c r="GMJ24" s="36"/>
      <c r="GMK24" s="36"/>
      <c r="GML24" s="36"/>
      <c r="GMM24" s="36"/>
      <c r="GMN24" s="36"/>
      <c r="GMO24" s="36"/>
      <c r="GMP24" s="36"/>
      <c r="GMQ24" s="36"/>
      <c r="GMR24" s="36"/>
      <c r="GMS24" s="36"/>
      <c r="GMT24" s="36"/>
      <c r="GMU24" s="36"/>
      <c r="GMV24" s="36"/>
      <c r="GMW24" s="36"/>
      <c r="GMX24" s="36"/>
      <c r="GMY24" s="36"/>
      <c r="GMZ24" s="36"/>
      <c r="GNA24" s="36"/>
      <c r="GNB24" s="36"/>
      <c r="GNC24" s="36"/>
      <c r="GND24" s="36"/>
      <c r="GNE24" s="36"/>
      <c r="GNF24" s="36"/>
      <c r="GNG24" s="36"/>
      <c r="GNH24" s="36"/>
      <c r="GNI24" s="36"/>
      <c r="GNJ24" s="36"/>
      <c r="GNK24" s="36"/>
      <c r="GNL24" s="36"/>
      <c r="GNM24" s="36"/>
      <c r="GNN24" s="36"/>
      <c r="GNO24" s="36"/>
      <c r="GNP24" s="36"/>
      <c r="GNQ24" s="36"/>
      <c r="GNR24" s="36"/>
      <c r="GNS24" s="36"/>
      <c r="GNT24" s="36"/>
      <c r="GNU24" s="36"/>
      <c r="GNV24" s="36"/>
      <c r="GNW24" s="36"/>
      <c r="GNX24" s="36"/>
      <c r="GNY24" s="36"/>
      <c r="GNZ24" s="36"/>
      <c r="GOA24" s="36"/>
      <c r="GOB24" s="36"/>
      <c r="GOC24" s="36"/>
      <c r="GOD24" s="36"/>
      <c r="GOE24" s="36"/>
      <c r="GOF24" s="36"/>
      <c r="GOG24" s="36"/>
      <c r="GOH24" s="36"/>
      <c r="GOI24" s="36"/>
      <c r="GOJ24" s="36"/>
      <c r="GOK24" s="36"/>
      <c r="GOL24" s="36"/>
      <c r="GOM24" s="36"/>
      <c r="GON24" s="36"/>
      <c r="GOO24" s="36"/>
      <c r="GOP24" s="36"/>
      <c r="GOQ24" s="36"/>
      <c r="GOR24" s="36"/>
      <c r="GOS24" s="36"/>
      <c r="GOT24" s="36"/>
      <c r="GOU24" s="36"/>
      <c r="GOV24" s="36"/>
      <c r="GOW24" s="36"/>
      <c r="GOX24" s="36"/>
      <c r="GOY24" s="36"/>
      <c r="GOZ24" s="36"/>
      <c r="GPA24" s="36"/>
      <c r="GPB24" s="36"/>
      <c r="GPC24" s="36"/>
      <c r="GPD24" s="36"/>
      <c r="GPE24" s="36"/>
      <c r="GPF24" s="36"/>
      <c r="GPG24" s="36"/>
      <c r="GPH24" s="36"/>
      <c r="GPI24" s="36"/>
      <c r="GPJ24" s="36"/>
      <c r="GPK24" s="36"/>
      <c r="GPL24" s="36"/>
      <c r="GPM24" s="36"/>
      <c r="GPN24" s="36"/>
      <c r="GPO24" s="36"/>
      <c r="GPP24" s="36"/>
      <c r="GPQ24" s="36"/>
      <c r="GPR24" s="36"/>
      <c r="GPS24" s="36"/>
      <c r="GPT24" s="36"/>
      <c r="GPU24" s="36"/>
      <c r="GPV24" s="36"/>
      <c r="GPW24" s="36"/>
      <c r="GPX24" s="36"/>
      <c r="GPY24" s="36"/>
      <c r="GPZ24" s="36"/>
      <c r="GQA24" s="36"/>
      <c r="GQB24" s="36"/>
      <c r="GQC24" s="36"/>
      <c r="GQD24" s="36"/>
      <c r="GQE24" s="36"/>
      <c r="GQF24" s="36"/>
      <c r="GQG24" s="36"/>
      <c r="GQH24" s="36"/>
      <c r="GQI24" s="36"/>
      <c r="GQJ24" s="36"/>
      <c r="GQK24" s="36"/>
      <c r="GQL24" s="36"/>
      <c r="GQM24" s="36"/>
      <c r="GQN24" s="36"/>
      <c r="GQO24" s="36"/>
      <c r="GQP24" s="36"/>
      <c r="GQQ24" s="36"/>
      <c r="GQR24" s="36"/>
      <c r="GQS24" s="36"/>
      <c r="GQT24" s="36"/>
      <c r="GQU24" s="36"/>
      <c r="GQV24" s="36"/>
      <c r="GQW24" s="36"/>
      <c r="GQX24" s="36"/>
      <c r="GQY24" s="36"/>
      <c r="GQZ24" s="36"/>
      <c r="GRA24" s="36"/>
      <c r="GRB24" s="36"/>
      <c r="GRC24" s="36"/>
      <c r="GRD24" s="36"/>
      <c r="GRE24" s="36"/>
      <c r="GRF24" s="36"/>
      <c r="GRG24" s="36"/>
      <c r="GRH24" s="36"/>
      <c r="GRI24" s="36"/>
      <c r="GRJ24" s="36"/>
      <c r="GRK24" s="36"/>
      <c r="GRL24" s="36"/>
      <c r="GRM24" s="36"/>
      <c r="GRN24" s="36"/>
      <c r="GRO24" s="36"/>
      <c r="GRP24" s="36"/>
      <c r="GRQ24" s="36"/>
      <c r="GRR24" s="36"/>
      <c r="GRS24" s="36"/>
      <c r="GRT24" s="36"/>
      <c r="GRU24" s="36"/>
      <c r="GRV24" s="36"/>
      <c r="GRW24" s="36"/>
      <c r="GRX24" s="36"/>
      <c r="GRY24" s="36"/>
      <c r="GRZ24" s="36"/>
      <c r="GSA24" s="36"/>
      <c r="GSB24" s="36"/>
      <c r="GSC24" s="36"/>
      <c r="GSD24" s="36"/>
      <c r="GSE24" s="36"/>
      <c r="GSF24" s="36"/>
      <c r="GSG24" s="36"/>
      <c r="GSH24" s="36"/>
      <c r="GSI24" s="36"/>
      <c r="GSJ24" s="36"/>
      <c r="GSK24" s="36"/>
      <c r="GSL24" s="36"/>
      <c r="GSM24" s="36"/>
      <c r="GSN24" s="36"/>
      <c r="GSO24" s="36"/>
      <c r="GSP24" s="36"/>
      <c r="GSQ24" s="36"/>
      <c r="GSR24" s="36"/>
      <c r="GSS24" s="36"/>
      <c r="GST24" s="36"/>
      <c r="GSU24" s="36"/>
      <c r="GSV24" s="36"/>
      <c r="GSW24" s="36"/>
      <c r="GSX24" s="36"/>
      <c r="GSY24" s="36"/>
      <c r="GSZ24" s="36"/>
      <c r="GTA24" s="36"/>
      <c r="GTB24" s="36"/>
      <c r="GTC24" s="36"/>
      <c r="GTD24" s="36"/>
      <c r="GTE24" s="36"/>
      <c r="GTF24" s="36"/>
      <c r="GTG24" s="36"/>
      <c r="GTH24" s="36"/>
      <c r="GTI24" s="36"/>
      <c r="GTJ24" s="36"/>
      <c r="GTK24" s="36"/>
      <c r="GTL24" s="36"/>
      <c r="GTM24" s="36"/>
      <c r="GTN24" s="36"/>
      <c r="GTO24" s="36"/>
      <c r="GTP24" s="36"/>
      <c r="GTQ24" s="36"/>
      <c r="GTR24" s="36"/>
      <c r="GTS24" s="36"/>
      <c r="GTT24" s="36"/>
      <c r="GTU24" s="36"/>
      <c r="GTV24" s="36"/>
      <c r="GTW24" s="36"/>
      <c r="GTX24" s="36"/>
      <c r="GTY24" s="36"/>
      <c r="GTZ24" s="36"/>
      <c r="GUA24" s="36"/>
      <c r="GUB24" s="36"/>
      <c r="GUC24" s="36"/>
      <c r="GUD24" s="36"/>
      <c r="GUE24" s="36"/>
      <c r="GUF24" s="36"/>
      <c r="GUG24" s="36"/>
      <c r="GUH24" s="36"/>
      <c r="GUI24" s="36"/>
      <c r="GUJ24" s="36"/>
      <c r="GUK24" s="36"/>
      <c r="GUL24" s="36"/>
      <c r="GUM24" s="36"/>
      <c r="GUN24" s="36"/>
      <c r="GUO24" s="36"/>
      <c r="GUP24" s="36"/>
      <c r="GUQ24" s="36"/>
      <c r="GUR24" s="36"/>
      <c r="GUS24" s="36"/>
      <c r="GUT24" s="36"/>
      <c r="GUU24" s="36"/>
      <c r="GUV24" s="36"/>
      <c r="GUW24" s="36"/>
      <c r="GUX24" s="36"/>
      <c r="GUY24" s="36"/>
      <c r="GUZ24" s="36"/>
      <c r="GVA24" s="36"/>
      <c r="GVB24" s="36"/>
      <c r="GVC24" s="36"/>
      <c r="GVD24" s="36"/>
      <c r="GVE24" s="36"/>
      <c r="GVF24" s="36"/>
      <c r="GVG24" s="36"/>
      <c r="GVH24" s="36"/>
      <c r="GVI24" s="36"/>
      <c r="GVJ24" s="36"/>
      <c r="GVK24" s="36"/>
      <c r="GVL24" s="36"/>
      <c r="GVM24" s="36"/>
      <c r="GVN24" s="36"/>
      <c r="GVO24" s="36"/>
      <c r="GVP24" s="36"/>
      <c r="GVQ24" s="36"/>
      <c r="GVR24" s="36"/>
      <c r="GVS24" s="36"/>
      <c r="GVT24" s="36"/>
      <c r="GVU24" s="36"/>
      <c r="GVV24" s="36"/>
      <c r="GVW24" s="36"/>
      <c r="GVX24" s="36"/>
      <c r="GVY24" s="36"/>
      <c r="GVZ24" s="36"/>
      <c r="GWA24" s="36"/>
      <c r="GWB24" s="36"/>
      <c r="GWC24" s="36"/>
      <c r="GWD24" s="36"/>
      <c r="GWE24" s="36"/>
      <c r="GWF24" s="36"/>
      <c r="GWG24" s="36"/>
      <c r="GWH24" s="36"/>
      <c r="GWI24" s="36"/>
      <c r="GWJ24" s="36"/>
      <c r="GWK24" s="36"/>
      <c r="GWL24" s="36"/>
      <c r="GWM24" s="36"/>
      <c r="GWN24" s="36"/>
      <c r="GWO24" s="36"/>
      <c r="GWP24" s="36"/>
      <c r="GWQ24" s="36"/>
      <c r="GWR24" s="36"/>
      <c r="GWS24" s="36"/>
      <c r="GWT24" s="36"/>
      <c r="GWU24" s="36"/>
      <c r="GWV24" s="36"/>
      <c r="GWW24" s="36"/>
      <c r="GWX24" s="36"/>
      <c r="GWY24" s="36"/>
      <c r="GWZ24" s="36"/>
      <c r="GXA24" s="36"/>
      <c r="GXB24" s="36"/>
      <c r="GXC24" s="36"/>
      <c r="GXD24" s="36"/>
      <c r="GXE24" s="36"/>
      <c r="GXF24" s="36"/>
      <c r="GXG24" s="36"/>
      <c r="GXH24" s="36"/>
      <c r="GXI24" s="36"/>
      <c r="GXJ24" s="36"/>
      <c r="GXK24" s="36"/>
      <c r="GXL24" s="36"/>
      <c r="GXM24" s="36"/>
      <c r="GXN24" s="36"/>
      <c r="GXO24" s="36"/>
      <c r="GXP24" s="36"/>
      <c r="GXQ24" s="36"/>
      <c r="GXR24" s="36"/>
      <c r="GXS24" s="36"/>
      <c r="GXT24" s="36"/>
      <c r="GXU24" s="36"/>
      <c r="GXV24" s="36"/>
      <c r="GXW24" s="36"/>
      <c r="GXX24" s="36"/>
      <c r="GXY24" s="36"/>
      <c r="GXZ24" s="36"/>
      <c r="GYA24" s="36"/>
      <c r="GYB24" s="36"/>
      <c r="GYC24" s="36"/>
      <c r="GYD24" s="36"/>
      <c r="GYE24" s="36"/>
      <c r="GYF24" s="36"/>
      <c r="GYG24" s="36"/>
      <c r="GYH24" s="36"/>
      <c r="GYI24" s="36"/>
      <c r="GYJ24" s="36"/>
      <c r="GYK24" s="36"/>
      <c r="GYL24" s="36"/>
      <c r="GYM24" s="36"/>
      <c r="GYN24" s="36"/>
      <c r="GYO24" s="36"/>
      <c r="GYP24" s="36"/>
      <c r="GYQ24" s="36"/>
      <c r="GYR24" s="36"/>
      <c r="GYS24" s="36"/>
      <c r="GYT24" s="36"/>
      <c r="GYU24" s="36"/>
      <c r="GYV24" s="36"/>
      <c r="GYW24" s="36"/>
      <c r="GYX24" s="36"/>
      <c r="GYY24" s="36"/>
      <c r="GYZ24" s="36"/>
      <c r="GZA24" s="36"/>
      <c r="GZB24" s="36"/>
      <c r="GZC24" s="36"/>
      <c r="GZD24" s="36"/>
      <c r="GZE24" s="36"/>
      <c r="GZF24" s="36"/>
      <c r="GZG24" s="36"/>
      <c r="GZH24" s="36"/>
      <c r="GZI24" s="36"/>
      <c r="GZJ24" s="36"/>
      <c r="GZK24" s="36"/>
      <c r="GZL24" s="36"/>
      <c r="GZM24" s="36"/>
      <c r="GZN24" s="36"/>
      <c r="GZO24" s="36"/>
      <c r="GZP24" s="36"/>
      <c r="GZQ24" s="36"/>
      <c r="GZR24" s="36"/>
      <c r="GZS24" s="36"/>
      <c r="GZT24" s="36"/>
      <c r="GZU24" s="36"/>
      <c r="GZV24" s="36"/>
      <c r="GZW24" s="36"/>
      <c r="GZX24" s="36"/>
      <c r="GZY24" s="36"/>
      <c r="GZZ24" s="36"/>
      <c r="HAA24" s="36"/>
      <c r="HAB24" s="36"/>
      <c r="HAC24" s="36"/>
      <c r="HAD24" s="36"/>
      <c r="HAE24" s="36"/>
      <c r="HAF24" s="36"/>
      <c r="HAG24" s="36"/>
      <c r="HAH24" s="36"/>
      <c r="HAI24" s="36"/>
      <c r="HAJ24" s="36"/>
      <c r="HAK24" s="36"/>
      <c r="HAL24" s="36"/>
      <c r="HAM24" s="36"/>
      <c r="HAN24" s="36"/>
      <c r="HAO24" s="36"/>
      <c r="HAP24" s="36"/>
      <c r="HAQ24" s="36"/>
      <c r="HAR24" s="36"/>
      <c r="HAS24" s="36"/>
      <c r="HAT24" s="36"/>
      <c r="HAU24" s="36"/>
      <c r="HAV24" s="36"/>
      <c r="HAW24" s="36"/>
      <c r="HAX24" s="36"/>
      <c r="HAY24" s="36"/>
      <c r="HAZ24" s="36"/>
      <c r="HBA24" s="36"/>
      <c r="HBB24" s="36"/>
      <c r="HBC24" s="36"/>
      <c r="HBD24" s="36"/>
      <c r="HBE24" s="36"/>
      <c r="HBF24" s="36"/>
      <c r="HBG24" s="36"/>
      <c r="HBH24" s="36"/>
      <c r="HBI24" s="36"/>
      <c r="HBJ24" s="36"/>
      <c r="HBK24" s="36"/>
      <c r="HBL24" s="36"/>
      <c r="HBM24" s="36"/>
      <c r="HBN24" s="36"/>
      <c r="HBO24" s="36"/>
      <c r="HBP24" s="36"/>
      <c r="HBQ24" s="36"/>
      <c r="HBR24" s="36"/>
      <c r="HBS24" s="36"/>
      <c r="HBT24" s="36"/>
      <c r="HBU24" s="36"/>
      <c r="HBV24" s="36"/>
      <c r="HBW24" s="36"/>
      <c r="HBX24" s="36"/>
      <c r="HBY24" s="36"/>
      <c r="HBZ24" s="36"/>
      <c r="HCA24" s="36"/>
      <c r="HCB24" s="36"/>
      <c r="HCC24" s="36"/>
      <c r="HCD24" s="36"/>
      <c r="HCE24" s="36"/>
      <c r="HCF24" s="36"/>
      <c r="HCG24" s="36"/>
      <c r="HCH24" s="36"/>
      <c r="HCI24" s="36"/>
      <c r="HCJ24" s="36"/>
      <c r="HCK24" s="36"/>
      <c r="HCL24" s="36"/>
      <c r="HCM24" s="36"/>
      <c r="HCN24" s="36"/>
      <c r="HCO24" s="36"/>
      <c r="HCP24" s="36"/>
      <c r="HCQ24" s="36"/>
      <c r="HCR24" s="36"/>
      <c r="HCS24" s="36"/>
      <c r="HCT24" s="36"/>
      <c r="HCU24" s="36"/>
      <c r="HCV24" s="36"/>
      <c r="HCW24" s="36"/>
      <c r="HCX24" s="36"/>
      <c r="HCY24" s="36"/>
      <c r="HCZ24" s="36"/>
      <c r="HDA24" s="36"/>
      <c r="HDB24" s="36"/>
      <c r="HDC24" s="36"/>
      <c r="HDD24" s="36"/>
      <c r="HDE24" s="36"/>
      <c r="HDF24" s="36"/>
      <c r="HDG24" s="36"/>
      <c r="HDH24" s="36"/>
      <c r="HDI24" s="36"/>
      <c r="HDJ24" s="36"/>
      <c r="HDK24" s="36"/>
      <c r="HDL24" s="36"/>
      <c r="HDM24" s="36"/>
      <c r="HDN24" s="36"/>
      <c r="HDO24" s="36"/>
      <c r="HDP24" s="36"/>
      <c r="HDQ24" s="36"/>
      <c r="HDR24" s="36"/>
      <c r="HDS24" s="36"/>
      <c r="HDT24" s="36"/>
      <c r="HDU24" s="36"/>
      <c r="HDV24" s="36"/>
      <c r="HDW24" s="36"/>
      <c r="HDX24" s="36"/>
      <c r="HDY24" s="36"/>
      <c r="HDZ24" s="36"/>
      <c r="HEA24" s="36"/>
      <c r="HEB24" s="36"/>
      <c r="HEC24" s="36"/>
      <c r="HED24" s="36"/>
      <c r="HEE24" s="36"/>
      <c r="HEF24" s="36"/>
      <c r="HEG24" s="36"/>
      <c r="HEH24" s="36"/>
      <c r="HEI24" s="36"/>
      <c r="HEJ24" s="36"/>
      <c r="HEK24" s="36"/>
      <c r="HEL24" s="36"/>
      <c r="HEM24" s="36"/>
      <c r="HEN24" s="36"/>
      <c r="HEO24" s="36"/>
      <c r="HEP24" s="36"/>
      <c r="HEQ24" s="36"/>
      <c r="HER24" s="36"/>
      <c r="HES24" s="36"/>
      <c r="HET24" s="36"/>
      <c r="HEU24" s="36"/>
      <c r="HEV24" s="36"/>
      <c r="HEW24" s="36"/>
      <c r="HEX24" s="36"/>
      <c r="HEY24" s="36"/>
      <c r="HEZ24" s="36"/>
      <c r="HFA24" s="36"/>
      <c r="HFB24" s="36"/>
      <c r="HFC24" s="36"/>
      <c r="HFD24" s="36"/>
      <c r="HFE24" s="36"/>
      <c r="HFF24" s="36"/>
      <c r="HFG24" s="36"/>
      <c r="HFH24" s="36"/>
      <c r="HFI24" s="36"/>
      <c r="HFJ24" s="36"/>
      <c r="HFK24" s="36"/>
      <c r="HFL24" s="36"/>
      <c r="HFM24" s="36"/>
      <c r="HFN24" s="36"/>
      <c r="HFO24" s="36"/>
      <c r="HFP24" s="36"/>
      <c r="HFQ24" s="36"/>
      <c r="HFR24" s="36"/>
      <c r="HFS24" s="36"/>
      <c r="HFT24" s="36"/>
      <c r="HFU24" s="36"/>
      <c r="HFV24" s="36"/>
      <c r="HFW24" s="36"/>
      <c r="HFX24" s="36"/>
      <c r="HFY24" s="36"/>
      <c r="HFZ24" s="36"/>
      <c r="HGA24" s="36"/>
      <c r="HGB24" s="36"/>
      <c r="HGC24" s="36"/>
      <c r="HGD24" s="36"/>
      <c r="HGE24" s="36"/>
      <c r="HGF24" s="36"/>
      <c r="HGG24" s="36"/>
      <c r="HGH24" s="36"/>
      <c r="HGI24" s="36"/>
      <c r="HGJ24" s="36"/>
      <c r="HGK24" s="36"/>
      <c r="HGL24" s="36"/>
      <c r="HGM24" s="36"/>
      <c r="HGN24" s="36"/>
      <c r="HGO24" s="36"/>
      <c r="HGP24" s="36"/>
      <c r="HGQ24" s="36"/>
      <c r="HGR24" s="36"/>
      <c r="HGS24" s="36"/>
      <c r="HGT24" s="36"/>
      <c r="HGU24" s="36"/>
      <c r="HGV24" s="36"/>
      <c r="HGW24" s="36"/>
      <c r="HGX24" s="36"/>
      <c r="HGY24" s="36"/>
      <c r="HGZ24" s="36"/>
      <c r="HHA24" s="36"/>
      <c r="HHB24" s="36"/>
      <c r="HHC24" s="36"/>
      <c r="HHD24" s="36"/>
      <c r="HHE24" s="36"/>
      <c r="HHF24" s="36"/>
      <c r="HHG24" s="36"/>
      <c r="HHH24" s="36"/>
      <c r="HHI24" s="36"/>
      <c r="HHJ24" s="36"/>
      <c r="HHK24" s="36"/>
      <c r="HHL24" s="36"/>
      <c r="HHM24" s="36"/>
      <c r="HHN24" s="36"/>
      <c r="HHO24" s="36"/>
      <c r="HHP24" s="36"/>
      <c r="HHQ24" s="36"/>
      <c r="HHR24" s="36"/>
      <c r="HHS24" s="36"/>
      <c r="HHT24" s="36"/>
      <c r="HHU24" s="36"/>
      <c r="HHV24" s="36"/>
      <c r="HHW24" s="36"/>
      <c r="HHX24" s="36"/>
      <c r="HHY24" s="36"/>
      <c r="HHZ24" s="36"/>
      <c r="HIA24" s="36"/>
      <c r="HIB24" s="36"/>
      <c r="HIC24" s="36"/>
      <c r="HID24" s="36"/>
      <c r="HIE24" s="36"/>
      <c r="HIF24" s="36"/>
      <c r="HIG24" s="36"/>
      <c r="HIH24" s="36"/>
      <c r="HII24" s="36"/>
      <c r="HIJ24" s="36"/>
      <c r="HIK24" s="36"/>
      <c r="HIL24" s="36"/>
      <c r="HIM24" s="36"/>
      <c r="HIN24" s="36"/>
      <c r="HIO24" s="36"/>
      <c r="HIP24" s="36"/>
      <c r="HIQ24" s="36"/>
      <c r="HIR24" s="36"/>
      <c r="HIS24" s="36"/>
      <c r="HIT24" s="36"/>
      <c r="HIU24" s="36"/>
      <c r="HIV24" s="36"/>
      <c r="HIW24" s="36"/>
      <c r="HIX24" s="36"/>
      <c r="HIY24" s="36"/>
      <c r="HIZ24" s="36"/>
      <c r="HJA24" s="36"/>
      <c r="HJB24" s="36"/>
      <c r="HJC24" s="36"/>
      <c r="HJD24" s="36"/>
      <c r="HJE24" s="36"/>
      <c r="HJF24" s="36"/>
      <c r="HJG24" s="36"/>
      <c r="HJH24" s="36"/>
      <c r="HJI24" s="36"/>
      <c r="HJJ24" s="36"/>
      <c r="HJK24" s="36"/>
      <c r="HJL24" s="36"/>
      <c r="HJM24" s="36"/>
      <c r="HJN24" s="36"/>
      <c r="HJO24" s="36"/>
      <c r="HJP24" s="36"/>
      <c r="HJQ24" s="36"/>
      <c r="HJR24" s="36"/>
      <c r="HJS24" s="36"/>
      <c r="HJT24" s="36"/>
      <c r="HJU24" s="36"/>
      <c r="HJV24" s="36"/>
      <c r="HJW24" s="36"/>
      <c r="HJX24" s="36"/>
      <c r="HJY24" s="36"/>
      <c r="HJZ24" s="36"/>
      <c r="HKA24" s="36"/>
      <c r="HKB24" s="36"/>
      <c r="HKC24" s="36"/>
      <c r="HKD24" s="36"/>
      <c r="HKE24" s="36"/>
      <c r="HKF24" s="36"/>
      <c r="HKG24" s="36"/>
      <c r="HKH24" s="36"/>
      <c r="HKI24" s="36"/>
      <c r="HKJ24" s="36"/>
      <c r="HKK24" s="36"/>
      <c r="HKL24" s="36"/>
      <c r="HKM24" s="36"/>
      <c r="HKN24" s="36"/>
      <c r="HKO24" s="36"/>
      <c r="HKP24" s="36"/>
      <c r="HKQ24" s="36"/>
      <c r="HKR24" s="36"/>
      <c r="HKS24" s="36"/>
      <c r="HKT24" s="36"/>
      <c r="HKU24" s="36"/>
      <c r="HKV24" s="36"/>
      <c r="HKW24" s="36"/>
      <c r="HKX24" s="36"/>
      <c r="HKY24" s="36"/>
      <c r="HKZ24" s="36"/>
      <c r="HLA24" s="36"/>
      <c r="HLB24" s="36"/>
      <c r="HLC24" s="36"/>
      <c r="HLD24" s="36"/>
      <c r="HLE24" s="36"/>
      <c r="HLF24" s="36"/>
      <c r="HLG24" s="36"/>
      <c r="HLH24" s="36"/>
      <c r="HLI24" s="36"/>
      <c r="HLJ24" s="36"/>
      <c r="HLK24" s="36"/>
      <c r="HLL24" s="36"/>
      <c r="HLM24" s="36"/>
      <c r="HLN24" s="36"/>
      <c r="HLO24" s="36"/>
      <c r="HLP24" s="36"/>
      <c r="HLQ24" s="36"/>
      <c r="HLR24" s="36"/>
      <c r="HLS24" s="36"/>
      <c r="HLT24" s="36"/>
      <c r="HLU24" s="36"/>
      <c r="HLV24" s="36"/>
      <c r="HLW24" s="36"/>
      <c r="HLX24" s="36"/>
      <c r="HLY24" s="36"/>
      <c r="HLZ24" s="36"/>
      <c r="HMA24" s="36"/>
      <c r="HMB24" s="36"/>
      <c r="HMC24" s="36"/>
      <c r="HMD24" s="36"/>
      <c r="HME24" s="36"/>
      <c r="HMF24" s="36"/>
      <c r="HMG24" s="36"/>
      <c r="HMH24" s="36"/>
      <c r="HMI24" s="36"/>
      <c r="HMJ24" s="36"/>
      <c r="HMK24" s="36"/>
      <c r="HML24" s="36"/>
      <c r="HMM24" s="36"/>
      <c r="HMN24" s="36"/>
      <c r="HMO24" s="36"/>
      <c r="HMP24" s="36"/>
      <c r="HMQ24" s="36"/>
      <c r="HMR24" s="36"/>
      <c r="HMS24" s="36"/>
      <c r="HMT24" s="36"/>
      <c r="HMU24" s="36"/>
      <c r="HMV24" s="36"/>
      <c r="HMW24" s="36"/>
      <c r="HMX24" s="36"/>
      <c r="HMY24" s="36"/>
      <c r="HMZ24" s="36"/>
      <c r="HNA24" s="36"/>
      <c r="HNB24" s="36"/>
      <c r="HNC24" s="36"/>
      <c r="HND24" s="36"/>
      <c r="HNE24" s="36"/>
      <c r="HNF24" s="36"/>
      <c r="HNG24" s="36"/>
      <c r="HNH24" s="36"/>
      <c r="HNI24" s="36"/>
      <c r="HNJ24" s="36"/>
      <c r="HNK24" s="36"/>
      <c r="HNL24" s="36"/>
      <c r="HNM24" s="36"/>
      <c r="HNN24" s="36"/>
      <c r="HNO24" s="36"/>
      <c r="HNP24" s="36"/>
      <c r="HNQ24" s="36"/>
      <c r="HNR24" s="36"/>
      <c r="HNS24" s="36"/>
      <c r="HNT24" s="36"/>
      <c r="HNU24" s="36"/>
      <c r="HNV24" s="36"/>
      <c r="HNW24" s="36"/>
      <c r="HNX24" s="36"/>
      <c r="HNY24" s="36"/>
      <c r="HNZ24" s="36"/>
      <c r="HOA24" s="36"/>
      <c r="HOB24" s="36"/>
      <c r="HOC24" s="36"/>
      <c r="HOD24" s="36"/>
      <c r="HOE24" s="36"/>
      <c r="HOF24" s="36"/>
      <c r="HOG24" s="36"/>
      <c r="HOH24" s="36"/>
      <c r="HOI24" s="36"/>
      <c r="HOJ24" s="36"/>
      <c r="HOK24" s="36"/>
      <c r="HOL24" s="36"/>
      <c r="HOM24" s="36"/>
      <c r="HON24" s="36"/>
      <c r="HOO24" s="36"/>
      <c r="HOP24" s="36"/>
      <c r="HOQ24" s="36"/>
      <c r="HOR24" s="36"/>
      <c r="HOS24" s="36"/>
      <c r="HOT24" s="36"/>
      <c r="HOU24" s="36"/>
      <c r="HOV24" s="36"/>
      <c r="HOW24" s="36"/>
      <c r="HOX24" s="36"/>
      <c r="HOY24" s="36"/>
      <c r="HOZ24" s="36"/>
      <c r="HPA24" s="36"/>
      <c r="HPB24" s="36"/>
      <c r="HPC24" s="36"/>
      <c r="HPD24" s="36"/>
      <c r="HPE24" s="36"/>
      <c r="HPF24" s="36"/>
      <c r="HPG24" s="36"/>
      <c r="HPH24" s="36"/>
      <c r="HPI24" s="36"/>
      <c r="HPJ24" s="36"/>
      <c r="HPK24" s="36"/>
      <c r="HPL24" s="36"/>
      <c r="HPM24" s="36"/>
      <c r="HPN24" s="36"/>
      <c r="HPO24" s="36"/>
      <c r="HPP24" s="36"/>
      <c r="HPQ24" s="36"/>
      <c r="HPR24" s="36"/>
      <c r="HPS24" s="36"/>
      <c r="HPT24" s="36"/>
      <c r="HPU24" s="36"/>
      <c r="HPV24" s="36"/>
      <c r="HPW24" s="36"/>
      <c r="HPX24" s="36"/>
      <c r="HPY24" s="36"/>
      <c r="HPZ24" s="36"/>
      <c r="HQA24" s="36"/>
      <c r="HQB24" s="36"/>
      <c r="HQC24" s="36"/>
      <c r="HQD24" s="36"/>
      <c r="HQE24" s="36"/>
      <c r="HQF24" s="36"/>
      <c r="HQG24" s="36"/>
      <c r="HQH24" s="36"/>
      <c r="HQI24" s="36"/>
      <c r="HQJ24" s="36"/>
      <c r="HQK24" s="36"/>
      <c r="HQL24" s="36"/>
      <c r="HQM24" s="36"/>
      <c r="HQN24" s="36"/>
      <c r="HQO24" s="36"/>
      <c r="HQP24" s="36"/>
      <c r="HQQ24" s="36"/>
      <c r="HQR24" s="36"/>
      <c r="HQS24" s="36"/>
      <c r="HQT24" s="36"/>
      <c r="HQU24" s="36"/>
      <c r="HQV24" s="36"/>
      <c r="HQW24" s="36"/>
      <c r="HQX24" s="36"/>
      <c r="HQY24" s="36"/>
      <c r="HQZ24" s="36"/>
      <c r="HRA24" s="36"/>
      <c r="HRB24" s="36"/>
      <c r="HRC24" s="36"/>
      <c r="HRD24" s="36"/>
      <c r="HRE24" s="36"/>
      <c r="HRF24" s="36"/>
      <c r="HRG24" s="36"/>
      <c r="HRH24" s="36"/>
      <c r="HRI24" s="36"/>
      <c r="HRJ24" s="36"/>
      <c r="HRK24" s="36"/>
      <c r="HRL24" s="36"/>
      <c r="HRM24" s="36"/>
      <c r="HRN24" s="36"/>
      <c r="HRO24" s="36"/>
      <c r="HRP24" s="36"/>
      <c r="HRQ24" s="36"/>
      <c r="HRR24" s="36"/>
      <c r="HRS24" s="36"/>
      <c r="HRT24" s="36"/>
      <c r="HRU24" s="36"/>
      <c r="HRV24" s="36"/>
      <c r="HRW24" s="36"/>
      <c r="HRX24" s="36"/>
      <c r="HRY24" s="36"/>
      <c r="HRZ24" s="36"/>
      <c r="HSA24" s="36"/>
      <c r="HSB24" s="36"/>
      <c r="HSC24" s="36"/>
      <c r="HSD24" s="36"/>
      <c r="HSE24" s="36"/>
      <c r="HSF24" s="36"/>
      <c r="HSG24" s="36"/>
      <c r="HSH24" s="36"/>
      <c r="HSI24" s="36"/>
      <c r="HSJ24" s="36"/>
      <c r="HSK24" s="36"/>
      <c r="HSL24" s="36"/>
      <c r="HSM24" s="36"/>
      <c r="HSN24" s="36"/>
      <c r="HSO24" s="36"/>
      <c r="HSP24" s="36"/>
      <c r="HSQ24" s="36"/>
      <c r="HSR24" s="36"/>
      <c r="HSS24" s="36"/>
      <c r="HST24" s="36"/>
      <c r="HSU24" s="36"/>
      <c r="HSV24" s="36"/>
      <c r="HSW24" s="36"/>
      <c r="HSX24" s="36"/>
      <c r="HSY24" s="36"/>
      <c r="HSZ24" s="36"/>
      <c r="HTA24" s="36"/>
      <c r="HTB24" s="36"/>
      <c r="HTC24" s="36"/>
      <c r="HTD24" s="36"/>
      <c r="HTE24" s="36"/>
      <c r="HTF24" s="36"/>
      <c r="HTG24" s="36"/>
      <c r="HTH24" s="36"/>
      <c r="HTI24" s="36"/>
      <c r="HTJ24" s="36"/>
      <c r="HTK24" s="36"/>
      <c r="HTL24" s="36"/>
      <c r="HTM24" s="36"/>
      <c r="HTN24" s="36"/>
      <c r="HTO24" s="36"/>
      <c r="HTP24" s="36"/>
      <c r="HTQ24" s="36"/>
      <c r="HTR24" s="36"/>
      <c r="HTS24" s="36"/>
      <c r="HTT24" s="36"/>
      <c r="HTU24" s="36"/>
      <c r="HTV24" s="36"/>
      <c r="HTW24" s="36"/>
      <c r="HTX24" s="36"/>
      <c r="HTY24" s="36"/>
      <c r="HTZ24" s="36"/>
      <c r="HUA24" s="36"/>
      <c r="HUB24" s="36"/>
      <c r="HUC24" s="36"/>
      <c r="HUD24" s="36"/>
      <c r="HUE24" s="36"/>
      <c r="HUF24" s="36"/>
      <c r="HUG24" s="36"/>
      <c r="HUH24" s="36"/>
      <c r="HUI24" s="36"/>
      <c r="HUJ24" s="36"/>
      <c r="HUK24" s="36"/>
      <c r="HUL24" s="36"/>
      <c r="HUM24" s="36"/>
      <c r="HUN24" s="36"/>
      <c r="HUO24" s="36"/>
      <c r="HUP24" s="36"/>
      <c r="HUQ24" s="36"/>
      <c r="HUR24" s="36"/>
      <c r="HUS24" s="36"/>
      <c r="HUT24" s="36"/>
      <c r="HUU24" s="36"/>
      <c r="HUV24" s="36"/>
      <c r="HUW24" s="36"/>
      <c r="HUX24" s="36"/>
      <c r="HUY24" s="36"/>
      <c r="HUZ24" s="36"/>
      <c r="HVA24" s="36"/>
      <c r="HVB24" s="36"/>
      <c r="HVC24" s="36"/>
      <c r="HVD24" s="36"/>
      <c r="HVE24" s="36"/>
      <c r="HVF24" s="36"/>
      <c r="HVG24" s="36"/>
      <c r="HVH24" s="36"/>
      <c r="HVI24" s="36"/>
      <c r="HVJ24" s="36"/>
      <c r="HVK24" s="36"/>
      <c r="HVL24" s="36"/>
      <c r="HVM24" s="36"/>
      <c r="HVN24" s="36"/>
      <c r="HVO24" s="36"/>
      <c r="HVP24" s="36"/>
      <c r="HVQ24" s="36"/>
      <c r="HVR24" s="36"/>
      <c r="HVS24" s="36"/>
      <c r="HVT24" s="36"/>
      <c r="HVU24" s="36"/>
      <c r="HVV24" s="36"/>
      <c r="HVW24" s="36"/>
      <c r="HVX24" s="36"/>
      <c r="HVY24" s="36"/>
      <c r="HVZ24" s="36"/>
      <c r="HWA24" s="36"/>
      <c r="HWB24" s="36"/>
      <c r="HWC24" s="36"/>
      <c r="HWD24" s="36"/>
      <c r="HWE24" s="36"/>
      <c r="HWF24" s="36"/>
      <c r="HWG24" s="36"/>
      <c r="HWH24" s="36"/>
      <c r="HWI24" s="36"/>
      <c r="HWJ24" s="36"/>
      <c r="HWK24" s="36"/>
      <c r="HWL24" s="36"/>
      <c r="HWM24" s="36"/>
      <c r="HWN24" s="36"/>
      <c r="HWO24" s="36"/>
      <c r="HWP24" s="36"/>
      <c r="HWQ24" s="36"/>
      <c r="HWR24" s="36"/>
      <c r="HWS24" s="36"/>
      <c r="HWT24" s="36"/>
      <c r="HWU24" s="36"/>
      <c r="HWV24" s="36"/>
      <c r="HWW24" s="36"/>
      <c r="HWX24" s="36"/>
      <c r="HWY24" s="36"/>
      <c r="HWZ24" s="36"/>
      <c r="HXA24" s="36"/>
      <c r="HXB24" s="36"/>
      <c r="HXC24" s="36"/>
      <c r="HXD24" s="36"/>
      <c r="HXE24" s="36"/>
      <c r="HXF24" s="36"/>
      <c r="HXG24" s="36"/>
      <c r="HXH24" s="36"/>
      <c r="HXI24" s="36"/>
      <c r="HXJ24" s="36"/>
      <c r="HXK24" s="36"/>
      <c r="HXL24" s="36"/>
      <c r="HXM24" s="36"/>
      <c r="HXN24" s="36"/>
      <c r="HXO24" s="36"/>
      <c r="HXP24" s="36"/>
      <c r="HXQ24" s="36"/>
      <c r="HXR24" s="36"/>
      <c r="HXS24" s="36"/>
      <c r="HXT24" s="36"/>
      <c r="HXU24" s="36"/>
      <c r="HXV24" s="36"/>
      <c r="HXW24" s="36"/>
      <c r="HXX24" s="36"/>
      <c r="HXY24" s="36"/>
      <c r="HXZ24" s="36"/>
      <c r="HYA24" s="36"/>
      <c r="HYB24" s="36"/>
      <c r="HYC24" s="36"/>
      <c r="HYD24" s="36"/>
      <c r="HYE24" s="36"/>
      <c r="HYF24" s="36"/>
      <c r="HYG24" s="36"/>
      <c r="HYH24" s="36"/>
      <c r="HYI24" s="36"/>
      <c r="HYJ24" s="36"/>
      <c r="HYK24" s="36"/>
      <c r="HYL24" s="36"/>
      <c r="HYM24" s="36"/>
      <c r="HYN24" s="36"/>
      <c r="HYO24" s="36"/>
      <c r="HYP24" s="36"/>
      <c r="HYQ24" s="36"/>
      <c r="HYR24" s="36"/>
      <c r="HYS24" s="36"/>
      <c r="HYT24" s="36"/>
      <c r="HYU24" s="36"/>
      <c r="HYV24" s="36"/>
      <c r="HYW24" s="36"/>
      <c r="HYX24" s="36"/>
      <c r="HYY24" s="36"/>
      <c r="HYZ24" s="36"/>
      <c r="HZA24" s="36"/>
      <c r="HZB24" s="36"/>
      <c r="HZC24" s="36"/>
      <c r="HZD24" s="36"/>
      <c r="HZE24" s="36"/>
      <c r="HZF24" s="36"/>
      <c r="HZG24" s="36"/>
      <c r="HZH24" s="36"/>
      <c r="HZI24" s="36"/>
      <c r="HZJ24" s="36"/>
      <c r="HZK24" s="36"/>
      <c r="HZL24" s="36"/>
      <c r="HZM24" s="36"/>
      <c r="HZN24" s="36"/>
      <c r="HZO24" s="36"/>
      <c r="HZP24" s="36"/>
      <c r="HZQ24" s="36"/>
      <c r="HZR24" s="36"/>
      <c r="HZS24" s="36"/>
      <c r="HZT24" s="36"/>
      <c r="HZU24" s="36"/>
      <c r="HZV24" s="36"/>
      <c r="HZW24" s="36"/>
      <c r="HZX24" s="36"/>
      <c r="HZY24" s="36"/>
      <c r="HZZ24" s="36"/>
      <c r="IAA24" s="36"/>
      <c r="IAB24" s="36"/>
      <c r="IAC24" s="36"/>
      <c r="IAD24" s="36"/>
      <c r="IAE24" s="36"/>
      <c r="IAF24" s="36"/>
      <c r="IAG24" s="36"/>
      <c r="IAH24" s="36"/>
      <c r="IAI24" s="36"/>
      <c r="IAJ24" s="36"/>
      <c r="IAK24" s="36"/>
      <c r="IAL24" s="36"/>
      <c r="IAM24" s="36"/>
      <c r="IAN24" s="36"/>
      <c r="IAO24" s="36"/>
      <c r="IAP24" s="36"/>
      <c r="IAQ24" s="36"/>
      <c r="IAR24" s="36"/>
      <c r="IAS24" s="36"/>
      <c r="IAT24" s="36"/>
      <c r="IAU24" s="36"/>
      <c r="IAV24" s="36"/>
      <c r="IAW24" s="36"/>
      <c r="IAX24" s="36"/>
      <c r="IAY24" s="36"/>
      <c r="IAZ24" s="36"/>
      <c r="IBA24" s="36"/>
      <c r="IBB24" s="36"/>
      <c r="IBC24" s="36"/>
      <c r="IBD24" s="36"/>
      <c r="IBE24" s="36"/>
      <c r="IBF24" s="36"/>
      <c r="IBG24" s="36"/>
      <c r="IBH24" s="36"/>
      <c r="IBI24" s="36"/>
      <c r="IBJ24" s="36"/>
      <c r="IBK24" s="36"/>
      <c r="IBL24" s="36"/>
      <c r="IBM24" s="36"/>
      <c r="IBN24" s="36"/>
      <c r="IBO24" s="36"/>
      <c r="IBP24" s="36"/>
      <c r="IBQ24" s="36"/>
      <c r="IBR24" s="36"/>
      <c r="IBS24" s="36"/>
      <c r="IBT24" s="36"/>
      <c r="IBU24" s="36"/>
      <c r="IBV24" s="36"/>
      <c r="IBW24" s="36"/>
      <c r="IBX24" s="36"/>
      <c r="IBY24" s="36"/>
      <c r="IBZ24" s="36"/>
      <c r="ICA24" s="36"/>
      <c r="ICB24" s="36"/>
      <c r="ICC24" s="36"/>
      <c r="ICD24" s="36"/>
      <c r="ICE24" s="36"/>
      <c r="ICF24" s="36"/>
      <c r="ICG24" s="36"/>
      <c r="ICH24" s="36"/>
      <c r="ICI24" s="36"/>
      <c r="ICJ24" s="36"/>
      <c r="ICK24" s="36"/>
      <c r="ICL24" s="36"/>
      <c r="ICM24" s="36"/>
      <c r="ICN24" s="36"/>
      <c r="ICO24" s="36"/>
      <c r="ICP24" s="36"/>
      <c r="ICQ24" s="36"/>
      <c r="ICR24" s="36"/>
      <c r="ICS24" s="36"/>
      <c r="ICT24" s="36"/>
      <c r="ICU24" s="36"/>
      <c r="ICV24" s="36"/>
      <c r="ICW24" s="36"/>
      <c r="ICX24" s="36"/>
      <c r="ICY24" s="36"/>
      <c r="ICZ24" s="36"/>
      <c r="IDA24" s="36"/>
      <c r="IDB24" s="36"/>
      <c r="IDC24" s="36"/>
      <c r="IDD24" s="36"/>
      <c r="IDE24" s="36"/>
      <c r="IDF24" s="36"/>
      <c r="IDG24" s="36"/>
      <c r="IDH24" s="36"/>
      <c r="IDI24" s="36"/>
      <c r="IDJ24" s="36"/>
      <c r="IDK24" s="36"/>
      <c r="IDL24" s="36"/>
      <c r="IDM24" s="36"/>
      <c r="IDN24" s="36"/>
      <c r="IDO24" s="36"/>
      <c r="IDP24" s="36"/>
      <c r="IDQ24" s="36"/>
      <c r="IDR24" s="36"/>
      <c r="IDS24" s="36"/>
      <c r="IDT24" s="36"/>
      <c r="IDU24" s="36"/>
      <c r="IDV24" s="36"/>
      <c r="IDW24" s="36"/>
      <c r="IDX24" s="36"/>
      <c r="IDY24" s="36"/>
      <c r="IDZ24" s="36"/>
      <c r="IEA24" s="36"/>
      <c r="IEB24" s="36"/>
      <c r="IEC24" s="36"/>
      <c r="IED24" s="36"/>
      <c r="IEE24" s="36"/>
      <c r="IEF24" s="36"/>
      <c r="IEG24" s="36"/>
      <c r="IEH24" s="36"/>
      <c r="IEI24" s="36"/>
      <c r="IEJ24" s="36"/>
      <c r="IEK24" s="36"/>
      <c r="IEL24" s="36"/>
      <c r="IEM24" s="36"/>
      <c r="IEN24" s="36"/>
      <c r="IEO24" s="36"/>
      <c r="IEP24" s="36"/>
      <c r="IEQ24" s="36"/>
      <c r="IER24" s="36"/>
      <c r="IES24" s="36"/>
      <c r="IET24" s="36"/>
      <c r="IEU24" s="36"/>
      <c r="IEV24" s="36"/>
      <c r="IEW24" s="36"/>
      <c r="IEX24" s="36"/>
      <c r="IEY24" s="36"/>
      <c r="IEZ24" s="36"/>
      <c r="IFA24" s="36"/>
      <c r="IFB24" s="36"/>
      <c r="IFC24" s="36"/>
      <c r="IFD24" s="36"/>
      <c r="IFE24" s="36"/>
      <c r="IFF24" s="36"/>
      <c r="IFG24" s="36"/>
      <c r="IFH24" s="36"/>
      <c r="IFI24" s="36"/>
      <c r="IFJ24" s="36"/>
      <c r="IFK24" s="36"/>
      <c r="IFL24" s="36"/>
      <c r="IFM24" s="36"/>
      <c r="IFN24" s="36"/>
      <c r="IFO24" s="36"/>
      <c r="IFP24" s="36"/>
      <c r="IFQ24" s="36"/>
      <c r="IFR24" s="36"/>
      <c r="IFS24" s="36"/>
      <c r="IFT24" s="36"/>
      <c r="IFU24" s="36"/>
      <c r="IFV24" s="36"/>
      <c r="IFW24" s="36"/>
      <c r="IFX24" s="36"/>
      <c r="IFY24" s="36"/>
      <c r="IFZ24" s="36"/>
      <c r="IGA24" s="36"/>
      <c r="IGB24" s="36"/>
      <c r="IGC24" s="36"/>
      <c r="IGD24" s="36"/>
      <c r="IGE24" s="36"/>
      <c r="IGF24" s="36"/>
      <c r="IGG24" s="36"/>
      <c r="IGH24" s="36"/>
      <c r="IGI24" s="36"/>
      <c r="IGJ24" s="36"/>
      <c r="IGK24" s="36"/>
      <c r="IGL24" s="36"/>
      <c r="IGM24" s="36"/>
      <c r="IGN24" s="36"/>
      <c r="IGO24" s="36"/>
      <c r="IGP24" s="36"/>
      <c r="IGQ24" s="36"/>
      <c r="IGR24" s="36"/>
      <c r="IGS24" s="36"/>
      <c r="IGT24" s="36"/>
      <c r="IGU24" s="36"/>
      <c r="IGV24" s="36"/>
      <c r="IGW24" s="36"/>
      <c r="IGX24" s="36"/>
      <c r="IGY24" s="36"/>
      <c r="IGZ24" s="36"/>
      <c r="IHA24" s="36"/>
      <c r="IHB24" s="36"/>
      <c r="IHC24" s="36"/>
      <c r="IHD24" s="36"/>
      <c r="IHE24" s="36"/>
      <c r="IHF24" s="36"/>
      <c r="IHG24" s="36"/>
      <c r="IHH24" s="36"/>
      <c r="IHI24" s="36"/>
      <c r="IHJ24" s="36"/>
      <c r="IHK24" s="36"/>
      <c r="IHL24" s="36"/>
      <c r="IHM24" s="36"/>
      <c r="IHN24" s="36"/>
      <c r="IHO24" s="36"/>
      <c r="IHP24" s="36"/>
      <c r="IHQ24" s="36"/>
      <c r="IHR24" s="36"/>
      <c r="IHS24" s="36"/>
      <c r="IHT24" s="36"/>
      <c r="IHU24" s="36"/>
      <c r="IHV24" s="36"/>
      <c r="IHW24" s="36"/>
      <c r="IHX24" s="36"/>
      <c r="IHY24" s="36"/>
      <c r="IHZ24" s="36"/>
      <c r="IIA24" s="36"/>
      <c r="IIB24" s="36"/>
      <c r="IIC24" s="36"/>
      <c r="IID24" s="36"/>
      <c r="IIE24" s="36"/>
      <c r="IIF24" s="36"/>
      <c r="IIG24" s="36"/>
      <c r="IIH24" s="36"/>
      <c r="III24" s="36"/>
      <c r="IIJ24" s="36"/>
      <c r="IIK24" s="36"/>
      <c r="IIL24" s="36"/>
      <c r="IIM24" s="36"/>
      <c r="IIN24" s="36"/>
      <c r="IIO24" s="36"/>
      <c r="IIP24" s="36"/>
      <c r="IIQ24" s="36"/>
      <c r="IIR24" s="36"/>
      <c r="IIS24" s="36"/>
      <c r="IIT24" s="36"/>
      <c r="IIU24" s="36"/>
      <c r="IIV24" s="36"/>
      <c r="IIW24" s="36"/>
      <c r="IIX24" s="36"/>
      <c r="IIY24" s="36"/>
      <c r="IIZ24" s="36"/>
      <c r="IJA24" s="36"/>
      <c r="IJB24" s="36"/>
      <c r="IJC24" s="36"/>
      <c r="IJD24" s="36"/>
      <c r="IJE24" s="36"/>
      <c r="IJF24" s="36"/>
      <c r="IJG24" s="36"/>
      <c r="IJH24" s="36"/>
      <c r="IJI24" s="36"/>
      <c r="IJJ24" s="36"/>
      <c r="IJK24" s="36"/>
      <c r="IJL24" s="36"/>
      <c r="IJM24" s="36"/>
      <c r="IJN24" s="36"/>
      <c r="IJO24" s="36"/>
      <c r="IJP24" s="36"/>
      <c r="IJQ24" s="36"/>
      <c r="IJR24" s="36"/>
      <c r="IJS24" s="36"/>
      <c r="IJT24" s="36"/>
      <c r="IJU24" s="36"/>
      <c r="IJV24" s="36"/>
      <c r="IJW24" s="36"/>
      <c r="IJX24" s="36"/>
      <c r="IJY24" s="36"/>
      <c r="IJZ24" s="36"/>
      <c r="IKA24" s="36"/>
      <c r="IKB24" s="36"/>
      <c r="IKC24" s="36"/>
      <c r="IKD24" s="36"/>
      <c r="IKE24" s="36"/>
      <c r="IKF24" s="36"/>
      <c r="IKG24" s="36"/>
      <c r="IKH24" s="36"/>
      <c r="IKI24" s="36"/>
      <c r="IKJ24" s="36"/>
      <c r="IKK24" s="36"/>
      <c r="IKL24" s="36"/>
      <c r="IKM24" s="36"/>
      <c r="IKN24" s="36"/>
      <c r="IKO24" s="36"/>
      <c r="IKP24" s="36"/>
      <c r="IKQ24" s="36"/>
      <c r="IKR24" s="36"/>
      <c r="IKS24" s="36"/>
      <c r="IKT24" s="36"/>
      <c r="IKU24" s="36"/>
      <c r="IKV24" s="36"/>
      <c r="IKW24" s="36"/>
      <c r="IKX24" s="36"/>
      <c r="IKY24" s="36"/>
      <c r="IKZ24" s="36"/>
      <c r="ILA24" s="36"/>
      <c r="ILB24" s="36"/>
      <c r="ILC24" s="36"/>
      <c r="ILD24" s="36"/>
      <c r="ILE24" s="36"/>
      <c r="ILF24" s="36"/>
      <c r="ILG24" s="36"/>
      <c r="ILH24" s="36"/>
      <c r="ILI24" s="36"/>
      <c r="ILJ24" s="36"/>
      <c r="ILK24" s="36"/>
      <c r="ILL24" s="36"/>
      <c r="ILM24" s="36"/>
      <c r="ILN24" s="36"/>
      <c r="ILO24" s="36"/>
      <c r="ILP24" s="36"/>
      <c r="ILQ24" s="36"/>
      <c r="ILR24" s="36"/>
      <c r="ILS24" s="36"/>
      <c r="ILT24" s="36"/>
      <c r="ILU24" s="36"/>
      <c r="ILV24" s="36"/>
      <c r="ILW24" s="36"/>
      <c r="ILX24" s="36"/>
      <c r="ILY24" s="36"/>
      <c r="ILZ24" s="36"/>
      <c r="IMA24" s="36"/>
      <c r="IMB24" s="36"/>
      <c r="IMC24" s="36"/>
      <c r="IMD24" s="36"/>
      <c r="IME24" s="36"/>
      <c r="IMF24" s="36"/>
      <c r="IMG24" s="36"/>
      <c r="IMH24" s="36"/>
      <c r="IMI24" s="36"/>
      <c r="IMJ24" s="36"/>
      <c r="IMK24" s="36"/>
      <c r="IML24" s="36"/>
      <c r="IMM24" s="36"/>
      <c r="IMN24" s="36"/>
      <c r="IMO24" s="36"/>
      <c r="IMP24" s="36"/>
      <c r="IMQ24" s="36"/>
      <c r="IMR24" s="36"/>
      <c r="IMS24" s="36"/>
      <c r="IMT24" s="36"/>
      <c r="IMU24" s="36"/>
      <c r="IMV24" s="36"/>
      <c r="IMW24" s="36"/>
      <c r="IMX24" s="36"/>
      <c r="IMY24" s="36"/>
      <c r="IMZ24" s="36"/>
      <c r="INA24" s="36"/>
      <c r="INB24" s="36"/>
      <c r="INC24" s="36"/>
      <c r="IND24" s="36"/>
      <c r="INE24" s="36"/>
      <c r="INF24" s="36"/>
      <c r="ING24" s="36"/>
      <c r="INH24" s="36"/>
      <c r="INI24" s="36"/>
      <c r="INJ24" s="36"/>
      <c r="INK24" s="36"/>
      <c r="INL24" s="36"/>
      <c r="INM24" s="36"/>
      <c r="INN24" s="36"/>
      <c r="INO24" s="36"/>
      <c r="INP24" s="36"/>
      <c r="INQ24" s="36"/>
      <c r="INR24" s="36"/>
      <c r="INS24" s="36"/>
      <c r="INT24" s="36"/>
      <c r="INU24" s="36"/>
      <c r="INV24" s="36"/>
      <c r="INW24" s="36"/>
      <c r="INX24" s="36"/>
      <c r="INY24" s="36"/>
      <c r="INZ24" s="36"/>
      <c r="IOA24" s="36"/>
      <c r="IOB24" s="36"/>
      <c r="IOC24" s="36"/>
      <c r="IOD24" s="36"/>
      <c r="IOE24" s="36"/>
      <c r="IOF24" s="36"/>
      <c r="IOG24" s="36"/>
      <c r="IOH24" s="36"/>
      <c r="IOI24" s="36"/>
      <c r="IOJ24" s="36"/>
      <c r="IOK24" s="36"/>
      <c r="IOL24" s="36"/>
      <c r="IOM24" s="36"/>
      <c r="ION24" s="36"/>
      <c r="IOO24" s="36"/>
      <c r="IOP24" s="36"/>
      <c r="IOQ24" s="36"/>
      <c r="IOR24" s="36"/>
      <c r="IOS24" s="36"/>
      <c r="IOT24" s="36"/>
      <c r="IOU24" s="36"/>
      <c r="IOV24" s="36"/>
      <c r="IOW24" s="36"/>
      <c r="IOX24" s="36"/>
      <c r="IOY24" s="36"/>
      <c r="IOZ24" s="36"/>
      <c r="IPA24" s="36"/>
      <c r="IPB24" s="36"/>
      <c r="IPC24" s="36"/>
      <c r="IPD24" s="36"/>
      <c r="IPE24" s="36"/>
      <c r="IPF24" s="36"/>
      <c r="IPG24" s="36"/>
      <c r="IPH24" s="36"/>
      <c r="IPI24" s="36"/>
      <c r="IPJ24" s="36"/>
      <c r="IPK24" s="36"/>
      <c r="IPL24" s="36"/>
      <c r="IPM24" s="36"/>
      <c r="IPN24" s="36"/>
      <c r="IPO24" s="36"/>
      <c r="IPP24" s="36"/>
      <c r="IPQ24" s="36"/>
      <c r="IPR24" s="36"/>
      <c r="IPS24" s="36"/>
      <c r="IPT24" s="36"/>
      <c r="IPU24" s="36"/>
      <c r="IPV24" s="36"/>
      <c r="IPW24" s="36"/>
      <c r="IPX24" s="36"/>
      <c r="IPY24" s="36"/>
      <c r="IPZ24" s="36"/>
      <c r="IQA24" s="36"/>
      <c r="IQB24" s="36"/>
      <c r="IQC24" s="36"/>
      <c r="IQD24" s="36"/>
      <c r="IQE24" s="36"/>
      <c r="IQF24" s="36"/>
      <c r="IQG24" s="36"/>
      <c r="IQH24" s="36"/>
      <c r="IQI24" s="36"/>
      <c r="IQJ24" s="36"/>
      <c r="IQK24" s="36"/>
      <c r="IQL24" s="36"/>
      <c r="IQM24" s="36"/>
      <c r="IQN24" s="36"/>
      <c r="IQO24" s="36"/>
      <c r="IQP24" s="36"/>
      <c r="IQQ24" s="36"/>
      <c r="IQR24" s="36"/>
      <c r="IQS24" s="36"/>
      <c r="IQT24" s="36"/>
      <c r="IQU24" s="36"/>
      <c r="IQV24" s="36"/>
      <c r="IQW24" s="36"/>
      <c r="IQX24" s="36"/>
      <c r="IQY24" s="36"/>
      <c r="IQZ24" s="36"/>
      <c r="IRA24" s="36"/>
      <c r="IRB24" s="36"/>
      <c r="IRC24" s="36"/>
      <c r="IRD24" s="36"/>
      <c r="IRE24" s="36"/>
      <c r="IRF24" s="36"/>
      <c r="IRG24" s="36"/>
      <c r="IRH24" s="36"/>
      <c r="IRI24" s="36"/>
      <c r="IRJ24" s="36"/>
      <c r="IRK24" s="36"/>
      <c r="IRL24" s="36"/>
      <c r="IRM24" s="36"/>
      <c r="IRN24" s="36"/>
      <c r="IRO24" s="36"/>
      <c r="IRP24" s="36"/>
      <c r="IRQ24" s="36"/>
      <c r="IRR24" s="36"/>
      <c r="IRS24" s="36"/>
      <c r="IRT24" s="36"/>
      <c r="IRU24" s="36"/>
      <c r="IRV24" s="36"/>
      <c r="IRW24" s="36"/>
      <c r="IRX24" s="36"/>
      <c r="IRY24" s="36"/>
      <c r="IRZ24" s="36"/>
      <c r="ISA24" s="36"/>
      <c r="ISB24" s="36"/>
      <c r="ISC24" s="36"/>
      <c r="ISD24" s="36"/>
      <c r="ISE24" s="36"/>
      <c r="ISF24" s="36"/>
      <c r="ISG24" s="36"/>
      <c r="ISH24" s="36"/>
      <c r="ISI24" s="36"/>
      <c r="ISJ24" s="36"/>
      <c r="ISK24" s="36"/>
      <c r="ISL24" s="36"/>
      <c r="ISM24" s="36"/>
      <c r="ISN24" s="36"/>
      <c r="ISO24" s="36"/>
      <c r="ISP24" s="36"/>
      <c r="ISQ24" s="36"/>
      <c r="ISR24" s="36"/>
      <c r="ISS24" s="36"/>
      <c r="IST24" s="36"/>
      <c r="ISU24" s="36"/>
      <c r="ISV24" s="36"/>
      <c r="ISW24" s="36"/>
      <c r="ISX24" s="36"/>
      <c r="ISY24" s="36"/>
      <c r="ISZ24" s="36"/>
      <c r="ITA24" s="36"/>
      <c r="ITB24" s="36"/>
      <c r="ITC24" s="36"/>
      <c r="ITD24" s="36"/>
      <c r="ITE24" s="36"/>
      <c r="ITF24" s="36"/>
      <c r="ITG24" s="36"/>
      <c r="ITH24" s="36"/>
      <c r="ITI24" s="36"/>
      <c r="ITJ24" s="36"/>
      <c r="ITK24" s="36"/>
      <c r="ITL24" s="36"/>
      <c r="ITM24" s="36"/>
      <c r="ITN24" s="36"/>
      <c r="ITO24" s="36"/>
      <c r="ITP24" s="36"/>
      <c r="ITQ24" s="36"/>
      <c r="ITR24" s="36"/>
      <c r="ITS24" s="36"/>
      <c r="ITT24" s="36"/>
      <c r="ITU24" s="36"/>
      <c r="ITV24" s="36"/>
      <c r="ITW24" s="36"/>
      <c r="ITX24" s="36"/>
      <c r="ITY24" s="36"/>
      <c r="ITZ24" s="36"/>
      <c r="IUA24" s="36"/>
      <c r="IUB24" s="36"/>
      <c r="IUC24" s="36"/>
      <c r="IUD24" s="36"/>
      <c r="IUE24" s="36"/>
      <c r="IUF24" s="36"/>
      <c r="IUG24" s="36"/>
      <c r="IUH24" s="36"/>
      <c r="IUI24" s="36"/>
      <c r="IUJ24" s="36"/>
      <c r="IUK24" s="36"/>
      <c r="IUL24" s="36"/>
      <c r="IUM24" s="36"/>
      <c r="IUN24" s="36"/>
      <c r="IUO24" s="36"/>
      <c r="IUP24" s="36"/>
      <c r="IUQ24" s="36"/>
      <c r="IUR24" s="36"/>
      <c r="IUS24" s="36"/>
      <c r="IUT24" s="36"/>
      <c r="IUU24" s="36"/>
      <c r="IUV24" s="36"/>
      <c r="IUW24" s="36"/>
      <c r="IUX24" s="36"/>
      <c r="IUY24" s="36"/>
      <c r="IUZ24" s="36"/>
      <c r="IVA24" s="36"/>
      <c r="IVB24" s="36"/>
      <c r="IVC24" s="36"/>
      <c r="IVD24" s="36"/>
      <c r="IVE24" s="36"/>
      <c r="IVF24" s="36"/>
      <c r="IVG24" s="36"/>
      <c r="IVH24" s="36"/>
      <c r="IVI24" s="36"/>
      <c r="IVJ24" s="36"/>
      <c r="IVK24" s="36"/>
      <c r="IVL24" s="36"/>
      <c r="IVM24" s="36"/>
      <c r="IVN24" s="36"/>
      <c r="IVO24" s="36"/>
      <c r="IVP24" s="36"/>
      <c r="IVQ24" s="36"/>
      <c r="IVR24" s="36"/>
      <c r="IVS24" s="36"/>
      <c r="IVT24" s="36"/>
      <c r="IVU24" s="36"/>
      <c r="IVV24" s="36"/>
      <c r="IVW24" s="36"/>
      <c r="IVX24" s="36"/>
      <c r="IVY24" s="36"/>
      <c r="IVZ24" s="36"/>
      <c r="IWA24" s="36"/>
      <c r="IWB24" s="36"/>
      <c r="IWC24" s="36"/>
      <c r="IWD24" s="36"/>
      <c r="IWE24" s="36"/>
      <c r="IWF24" s="36"/>
      <c r="IWG24" s="36"/>
      <c r="IWH24" s="36"/>
      <c r="IWI24" s="36"/>
      <c r="IWJ24" s="36"/>
      <c r="IWK24" s="36"/>
      <c r="IWL24" s="36"/>
      <c r="IWM24" s="36"/>
      <c r="IWN24" s="36"/>
      <c r="IWO24" s="36"/>
      <c r="IWP24" s="36"/>
      <c r="IWQ24" s="36"/>
      <c r="IWR24" s="36"/>
      <c r="IWS24" s="36"/>
      <c r="IWT24" s="36"/>
      <c r="IWU24" s="36"/>
      <c r="IWV24" s="36"/>
      <c r="IWW24" s="36"/>
      <c r="IWX24" s="36"/>
      <c r="IWY24" s="36"/>
      <c r="IWZ24" s="36"/>
      <c r="IXA24" s="36"/>
      <c r="IXB24" s="36"/>
      <c r="IXC24" s="36"/>
      <c r="IXD24" s="36"/>
      <c r="IXE24" s="36"/>
      <c r="IXF24" s="36"/>
      <c r="IXG24" s="36"/>
      <c r="IXH24" s="36"/>
      <c r="IXI24" s="36"/>
      <c r="IXJ24" s="36"/>
      <c r="IXK24" s="36"/>
      <c r="IXL24" s="36"/>
      <c r="IXM24" s="36"/>
      <c r="IXN24" s="36"/>
      <c r="IXO24" s="36"/>
      <c r="IXP24" s="36"/>
      <c r="IXQ24" s="36"/>
      <c r="IXR24" s="36"/>
      <c r="IXS24" s="36"/>
      <c r="IXT24" s="36"/>
      <c r="IXU24" s="36"/>
      <c r="IXV24" s="36"/>
      <c r="IXW24" s="36"/>
      <c r="IXX24" s="36"/>
      <c r="IXY24" s="36"/>
      <c r="IXZ24" s="36"/>
      <c r="IYA24" s="36"/>
      <c r="IYB24" s="36"/>
      <c r="IYC24" s="36"/>
      <c r="IYD24" s="36"/>
      <c r="IYE24" s="36"/>
      <c r="IYF24" s="36"/>
      <c r="IYG24" s="36"/>
      <c r="IYH24" s="36"/>
      <c r="IYI24" s="36"/>
      <c r="IYJ24" s="36"/>
      <c r="IYK24" s="36"/>
      <c r="IYL24" s="36"/>
      <c r="IYM24" s="36"/>
      <c r="IYN24" s="36"/>
      <c r="IYO24" s="36"/>
      <c r="IYP24" s="36"/>
      <c r="IYQ24" s="36"/>
      <c r="IYR24" s="36"/>
      <c r="IYS24" s="36"/>
      <c r="IYT24" s="36"/>
      <c r="IYU24" s="36"/>
      <c r="IYV24" s="36"/>
      <c r="IYW24" s="36"/>
      <c r="IYX24" s="36"/>
      <c r="IYY24" s="36"/>
      <c r="IYZ24" s="36"/>
      <c r="IZA24" s="36"/>
      <c r="IZB24" s="36"/>
      <c r="IZC24" s="36"/>
      <c r="IZD24" s="36"/>
      <c r="IZE24" s="36"/>
      <c r="IZF24" s="36"/>
      <c r="IZG24" s="36"/>
      <c r="IZH24" s="36"/>
      <c r="IZI24" s="36"/>
      <c r="IZJ24" s="36"/>
      <c r="IZK24" s="36"/>
      <c r="IZL24" s="36"/>
      <c r="IZM24" s="36"/>
      <c r="IZN24" s="36"/>
      <c r="IZO24" s="36"/>
      <c r="IZP24" s="36"/>
      <c r="IZQ24" s="36"/>
      <c r="IZR24" s="36"/>
      <c r="IZS24" s="36"/>
      <c r="IZT24" s="36"/>
      <c r="IZU24" s="36"/>
      <c r="IZV24" s="36"/>
      <c r="IZW24" s="36"/>
      <c r="IZX24" s="36"/>
      <c r="IZY24" s="36"/>
      <c r="IZZ24" s="36"/>
      <c r="JAA24" s="36"/>
      <c r="JAB24" s="36"/>
      <c r="JAC24" s="36"/>
      <c r="JAD24" s="36"/>
      <c r="JAE24" s="36"/>
      <c r="JAF24" s="36"/>
      <c r="JAG24" s="36"/>
      <c r="JAH24" s="36"/>
      <c r="JAI24" s="36"/>
      <c r="JAJ24" s="36"/>
      <c r="JAK24" s="36"/>
      <c r="JAL24" s="36"/>
      <c r="JAM24" s="36"/>
      <c r="JAN24" s="36"/>
      <c r="JAO24" s="36"/>
      <c r="JAP24" s="36"/>
      <c r="JAQ24" s="36"/>
      <c r="JAR24" s="36"/>
      <c r="JAS24" s="36"/>
      <c r="JAT24" s="36"/>
      <c r="JAU24" s="36"/>
      <c r="JAV24" s="36"/>
      <c r="JAW24" s="36"/>
      <c r="JAX24" s="36"/>
      <c r="JAY24" s="36"/>
      <c r="JAZ24" s="36"/>
      <c r="JBA24" s="36"/>
      <c r="JBB24" s="36"/>
      <c r="JBC24" s="36"/>
      <c r="JBD24" s="36"/>
      <c r="JBE24" s="36"/>
      <c r="JBF24" s="36"/>
      <c r="JBG24" s="36"/>
      <c r="JBH24" s="36"/>
      <c r="JBI24" s="36"/>
      <c r="JBJ24" s="36"/>
      <c r="JBK24" s="36"/>
      <c r="JBL24" s="36"/>
      <c r="JBM24" s="36"/>
      <c r="JBN24" s="36"/>
      <c r="JBO24" s="36"/>
      <c r="JBP24" s="36"/>
      <c r="JBQ24" s="36"/>
      <c r="JBR24" s="36"/>
      <c r="JBS24" s="36"/>
      <c r="JBT24" s="36"/>
      <c r="JBU24" s="36"/>
      <c r="JBV24" s="36"/>
      <c r="JBW24" s="36"/>
      <c r="JBX24" s="36"/>
      <c r="JBY24" s="36"/>
      <c r="JBZ24" s="36"/>
      <c r="JCA24" s="36"/>
      <c r="JCB24" s="36"/>
      <c r="JCC24" s="36"/>
      <c r="JCD24" s="36"/>
      <c r="JCE24" s="36"/>
      <c r="JCF24" s="36"/>
      <c r="JCG24" s="36"/>
      <c r="JCH24" s="36"/>
      <c r="JCI24" s="36"/>
      <c r="JCJ24" s="36"/>
      <c r="JCK24" s="36"/>
      <c r="JCL24" s="36"/>
      <c r="JCM24" s="36"/>
      <c r="JCN24" s="36"/>
      <c r="JCO24" s="36"/>
      <c r="JCP24" s="36"/>
      <c r="JCQ24" s="36"/>
      <c r="JCR24" s="36"/>
      <c r="JCS24" s="36"/>
      <c r="JCT24" s="36"/>
      <c r="JCU24" s="36"/>
      <c r="JCV24" s="36"/>
      <c r="JCW24" s="36"/>
      <c r="JCX24" s="36"/>
      <c r="JCY24" s="36"/>
      <c r="JCZ24" s="36"/>
      <c r="JDA24" s="36"/>
      <c r="JDB24" s="36"/>
      <c r="JDC24" s="36"/>
      <c r="JDD24" s="36"/>
      <c r="JDE24" s="36"/>
      <c r="JDF24" s="36"/>
      <c r="JDG24" s="36"/>
      <c r="JDH24" s="36"/>
      <c r="JDI24" s="36"/>
      <c r="JDJ24" s="36"/>
      <c r="JDK24" s="36"/>
      <c r="JDL24" s="36"/>
      <c r="JDM24" s="36"/>
      <c r="JDN24" s="36"/>
      <c r="JDO24" s="36"/>
      <c r="JDP24" s="36"/>
      <c r="JDQ24" s="36"/>
      <c r="JDR24" s="36"/>
      <c r="JDS24" s="36"/>
      <c r="JDT24" s="36"/>
      <c r="JDU24" s="36"/>
      <c r="JDV24" s="36"/>
      <c r="JDW24" s="36"/>
      <c r="JDX24" s="36"/>
      <c r="JDY24" s="36"/>
      <c r="JDZ24" s="36"/>
      <c r="JEA24" s="36"/>
      <c r="JEB24" s="36"/>
      <c r="JEC24" s="36"/>
      <c r="JED24" s="36"/>
      <c r="JEE24" s="36"/>
      <c r="JEF24" s="36"/>
      <c r="JEG24" s="36"/>
      <c r="JEH24" s="36"/>
      <c r="JEI24" s="36"/>
      <c r="JEJ24" s="36"/>
      <c r="JEK24" s="36"/>
      <c r="JEL24" s="36"/>
      <c r="JEM24" s="36"/>
      <c r="JEN24" s="36"/>
      <c r="JEO24" s="36"/>
      <c r="JEP24" s="36"/>
      <c r="JEQ24" s="36"/>
      <c r="JER24" s="36"/>
      <c r="JES24" s="36"/>
      <c r="JET24" s="36"/>
      <c r="JEU24" s="36"/>
      <c r="JEV24" s="36"/>
      <c r="JEW24" s="36"/>
      <c r="JEX24" s="36"/>
      <c r="JEY24" s="36"/>
      <c r="JEZ24" s="36"/>
      <c r="JFA24" s="36"/>
      <c r="JFB24" s="36"/>
      <c r="JFC24" s="36"/>
      <c r="JFD24" s="36"/>
      <c r="JFE24" s="36"/>
      <c r="JFF24" s="36"/>
      <c r="JFG24" s="36"/>
      <c r="JFH24" s="36"/>
      <c r="JFI24" s="36"/>
      <c r="JFJ24" s="36"/>
      <c r="JFK24" s="36"/>
      <c r="JFL24" s="36"/>
      <c r="JFM24" s="36"/>
      <c r="JFN24" s="36"/>
      <c r="JFO24" s="36"/>
      <c r="JFP24" s="36"/>
      <c r="JFQ24" s="36"/>
      <c r="JFR24" s="36"/>
      <c r="JFS24" s="36"/>
      <c r="JFT24" s="36"/>
      <c r="JFU24" s="36"/>
      <c r="JFV24" s="36"/>
      <c r="JFW24" s="36"/>
      <c r="JFX24" s="36"/>
      <c r="JFY24" s="36"/>
      <c r="JFZ24" s="36"/>
      <c r="JGA24" s="36"/>
      <c r="JGB24" s="36"/>
      <c r="JGC24" s="36"/>
      <c r="JGD24" s="36"/>
      <c r="JGE24" s="36"/>
      <c r="JGF24" s="36"/>
      <c r="JGG24" s="36"/>
      <c r="JGH24" s="36"/>
      <c r="JGI24" s="36"/>
      <c r="JGJ24" s="36"/>
      <c r="JGK24" s="36"/>
      <c r="JGL24" s="36"/>
      <c r="JGM24" s="36"/>
      <c r="JGN24" s="36"/>
      <c r="JGO24" s="36"/>
      <c r="JGP24" s="36"/>
      <c r="JGQ24" s="36"/>
      <c r="JGR24" s="36"/>
      <c r="JGS24" s="36"/>
      <c r="JGT24" s="36"/>
      <c r="JGU24" s="36"/>
      <c r="JGV24" s="36"/>
      <c r="JGW24" s="36"/>
      <c r="JGX24" s="36"/>
      <c r="JGY24" s="36"/>
      <c r="JGZ24" s="36"/>
      <c r="JHA24" s="36"/>
      <c r="JHB24" s="36"/>
      <c r="JHC24" s="36"/>
      <c r="JHD24" s="36"/>
      <c r="JHE24" s="36"/>
      <c r="JHF24" s="36"/>
      <c r="JHG24" s="36"/>
      <c r="JHH24" s="36"/>
      <c r="JHI24" s="36"/>
      <c r="JHJ24" s="36"/>
      <c r="JHK24" s="36"/>
      <c r="JHL24" s="36"/>
      <c r="JHM24" s="36"/>
      <c r="JHN24" s="36"/>
      <c r="JHO24" s="36"/>
      <c r="JHP24" s="36"/>
      <c r="JHQ24" s="36"/>
      <c r="JHR24" s="36"/>
      <c r="JHS24" s="36"/>
      <c r="JHT24" s="36"/>
      <c r="JHU24" s="36"/>
      <c r="JHV24" s="36"/>
      <c r="JHW24" s="36"/>
      <c r="JHX24" s="36"/>
      <c r="JHY24" s="36"/>
      <c r="JHZ24" s="36"/>
      <c r="JIA24" s="36"/>
      <c r="JIB24" s="36"/>
      <c r="JIC24" s="36"/>
      <c r="JID24" s="36"/>
      <c r="JIE24" s="36"/>
      <c r="JIF24" s="36"/>
      <c r="JIG24" s="36"/>
      <c r="JIH24" s="36"/>
      <c r="JII24" s="36"/>
      <c r="JIJ24" s="36"/>
      <c r="JIK24" s="36"/>
      <c r="JIL24" s="36"/>
      <c r="JIM24" s="36"/>
      <c r="JIN24" s="36"/>
      <c r="JIO24" s="36"/>
      <c r="JIP24" s="36"/>
      <c r="JIQ24" s="36"/>
      <c r="JIR24" s="36"/>
      <c r="JIS24" s="36"/>
      <c r="JIT24" s="36"/>
      <c r="JIU24" s="36"/>
      <c r="JIV24" s="36"/>
      <c r="JIW24" s="36"/>
      <c r="JIX24" s="36"/>
      <c r="JIY24" s="36"/>
      <c r="JIZ24" s="36"/>
      <c r="JJA24" s="36"/>
      <c r="JJB24" s="36"/>
      <c r="JJC24" s="36"/>
      <c r="JJD24" s="36"/>
      <c r="JJE24" s="36"/>
      <c r="JJF24" s="36"/>
      <c r="JJG24" s="36"/>
      <c r="JJH24" s="36"/>
      <c r="JJI24" s="36"/>
      <c r="JJJ24" s="36"/>
      <c r="JJK24" s="36"/>
      <c r="JJL24" s="36"/>
      <c r="JJM24" s="36"/>
      <c r="JJN24" s="36"/>
      <c r="JJO24" s="36"/>
      <c r="JJP24" s="36"/>
      <c r="JJQ24" s="36"/>
      <c r="JJR24" s="36"/>
      <c r="JJS24" s="36"/>
      <c r="JJT24" s="36"/>
      <c r="JJU24" s="36"/>
      <c r="JJV24" s="36"/>
      <c r="JJW24" s="36"/>
      <c r="JJX24" s="36"/>
      <c r="JJY24" s="36"/>
      <c r="JJZ24" s="36"/>
      <c r="JKA24" s="36"/>
      <c r="JKB24" s="36"/>
      <c r="JKC24" s="36"/>
      <c r="JKD24" s="36"/>
      <c r="JKE24" s="36"/>
      <c r="JKF24" s="36"/>
      <c r="JKG24" s="36"/>
      <c r="JKH24" s="36"/>
      <c r="JKI24" s="36"/>
      <c r="JKJ24" s="36"/>
      <c r="JKK24" s="36"/>
      <c r="JKL24" s="36"/>
      <c r="JKM24" s="36"/>
      <c r="JKN24" s="36"/>
      <c r="JKO24" s="36"/>
      <c r="JKP24" s="36"/>
      <c r="JKQ24" s="36"/>
      <c r="JKR24" s="36"/>
      <c r="JKS24" s="36"/>
      <c r="JKT24" s="36"/>
      <c r="JKU24" s="36"/>
      <c r="JKV24" s="36"/>
      <c r="JKW24" s="36"/>
      <c r="JKX24" s="36"/>
      <c r="JKY24" s="36"/>
      <c r="JKZ24" s="36"/>
      <c r="JLA24" s="36"/>
      <c r="JLB24" s="36"/>
      <c r="JLC24" s="36"/>
      <c r="JLD24" s="36"/>
      <c r="JLE24" s="36"/>
      <c r="JLF24" s="36"/>
      <c r="JLG24" s="36"/>
      <c r="JLH24" s="36"/>
      <c r="JLI24" s="36"/>
      <c r="JLJ24" s="36"/>
      <c r="JLK24" s="36"/>
      <c r="JLL24" s="36"/>
      <c r="JLM24" s="36"/>
      <c r="JLN24" s="36"/>
      <c r="JLO24" s="36"/>
      <c r="JLP24" s="36"/>
      <c r="JLQ24" s="36"/>
      <c r="JLR24" s="36"/>
      <c r="JLS24" s="36"/>
      <c r="JLT24" s="36"/>
      <c r="JLU24" s="36"/>
      <c r="JLV24" s="36"/>
      <c r="JLW24" s="36"/>
      <c r="JLX24" s="36"/>
      <c r="JLY24" s="36"/>
      <c r="JLZ24" s="36"/>
      <c r="JMA24" s="36"/>
      <c r="JMB24" s="36"/>
      <c r="JMC24" s="36"/>
      <c r="JMD24" s="36"/>
      <c r="JME24" s="36"/>
      <c r="JMF24" s="36"/>
      <c r="JMG24" s="36"/>
      <c r="JMH24" s="36"/>
      <c r="JMI24" s="36"/>
      <c r="JMJ24" s="36"/>
      <c r="JMK24" s="36"/>
      <c r="JML24" s="36"/>
      <c r="JMM24" s="36"/>
      <c r="JMN24" s="36"/>
      <c r="JMO24" s="36"/>
      <c r="JMP24" s="36"/>
      <c r="JMQ24" s="36"/>
      <c r="JMR24" s="36"/>
      <c r="JMS24" s="36"/>
      <c r="JMT24" s="36"/>
      <c r="JMU24" s="36"/>
      <c r="JMV24" s="36"/>
      <c r="JMW24" s="36"/>
      <c r="JMX24" s="36"/>
      <c r="JMY24" s="36"/>
      <c r="JMZ24" s="36"/>
      <c r="JNA24" s="36"/>
      <c r="JNB24" s="36"/>
      <c r="JNC24" s="36"/>
      <c r="JND24" s="36"/>
      <c r="JNE24" s="36"/>
      <c r="JNF24" s="36"/>
      <c r="JNG24" s="36"/>
      <c r="JNH24" s="36"/>
      <c r="JNI24" s="36"/>
      <c r="JNJ24" s="36"/>
      <c r="JNK24" s="36"/>
      <c r="JNL24" s="36"/>
      <c r="JNM24" s="36"/>
      <c r="JNN24" s="36"/>
      <c r="JNO24" s="36"/>
      <c r="JNP24" s="36"/>
      <c r="JNQ24" s="36"/>
      <c r="JNR24" s="36"/>
      <c r="JNS24" s="36"/>
      <c r="JNT24" s="36"/>
      <c r="JNU24" s="36"/>
      <c r="JNV24" s="36"/>
      <c r="JNW24" s="36"/>
      <c r="JNX24" s="36"/>
      <c r="JNY24" s="36"/>
      <c r="JNZ24" s="36"/>
      <c r="JOA24" s="36"/>
      <c r="JOB24" s="36"/>
      <c r="JOC24" s="36"/>
      <c r="JOD24" s="36"/>
      <c r="JOE24" s="36"/>
      <c r="JOF24" s="36"/>
      <c r="JOG24" s="36"/>
      <c r="JOH24" s="36"/>
      <c r="JOI24" s="36"/>
      <c r="JOJ24" s="36"/>
      <c r="JOK24" s="36"/>
      <c r="JOL24" s="36"/>
      <c r="JOM24" s="36"/>
      <c r="JON24" s="36"/>
      <c r="JOO24" s="36"/>
      <c r="JOP24" s="36"/>
      <c r="JOQ24" s="36"/>
      <c r="JOR24" s="36"/>
      <c r="JOS24" s="36"/>
      <c r="JOT24" s="36"/>
      <c r="JOU24" s="36"/>
      <c r="JOV24" s="36"/>
      <c r="JOW24" s="36"/>
      <c r="JOX24" s="36"/>
      <c r="JOY24" s="36"/>
      <c r="JOZ24" s="36"/>
      <c r="JPA24" s="36"/>
      <c r="JPB24" s="36"/>
      <c r="JPC24" s="36"/>
      <c r="JPD24" s="36"/>
      <c r="JPE24" s="36"/>
      <c r="JPF24" s="36"/>
      <c r="JPG24" s="36"/>
      <c r="JPH24" s="36"/>
      <c r="JPI24" s="36"/>
      <c r="JPJ24" s="36"/>
      <c r="JPK24" s="36"/>
      <c r="JPL24" s="36"/>
      <c r="JPM24" s="36"/>
      <c r="JPN24" s="36"/>
      <c r="JPO24" s="36"/>
      <c r="JPP24" s="36"/>
      <c r="JPQ24" s="36"/>
      <c r="JPR24" s="36"/>
      <c r="JPS24" s="36"/>
      <c r="JPT24" s="36"/>
      <c r="JPU24" s="36"/>
      <c r="JPV24" s="36"/>
      <c r="JPW24" s="36"/>
      <c r="JPX24" s="36"/>
      <c r="JPY24" s="36"/>
      <c r="JPZ24" s="36"/>
      <c r="JQA24" s="36"/>
      <c r="JQB24" s="36"/>
      <c r="JQC24" s="36"/>
      <c r="JQD24" s="36"/>
      <c r="JQE24" s="36"/>
      <c r="JQF24" s="36"/>
      <c r="JQG24" s="36"/>
      <c r="JQH24" s="36"/>
      <c r="JQI24" s="36"/>
      <c r="JQJ24" s="36"/>
      <c r="JQK24" s="36"/>
      <c r="JQL24" s="36"/>
      <c r="JQM24" s="36"/>
      <c r="JQN24" s="36"/>
      <c r="JQO24" s="36"/>
      <c r="JQP24" s="36"/>
      <c r="JQQ24" s="36"/>
      <c r="JQR24" s="36"/>
      <c r="JQS24" s="36"/>
      <c r="JQT24" s="36"/>
      <c r="JQU24" s="36"/>
      <c r="JQV24" s="36"/>
      <c r="JQW24" s="36"/>
      <c r="JQX24" s="36"/>
      <c r="JQY24" s="36"/>
      <c r="JQZ24" s="36"/>
      <c r="JRA24" s="36"/>
      <c r="JRB24" s="36"/>
      <c r="JRC24" s="36"/>
      <c r="JRD24" s="36"/>
      <c r="JRE24" s="36"/>
      <c r="JRF24" s="36"/>
      <c r="JRG24" s="36"/>
      <c r="JRH24" s="36"/>
      <c r="JRI24" s="36"/>
      <c r="JRJ24" s="36"/>
      <c r="JRK24" s="36"/>
      <c r="JRL24" s="36"/>
      <c r="JRM24" s="36"/>
      <c r="JRN24" s="36"/>
      <c r="JRO24" s="36"/>
      <c r="JRP24" s="36"/>
      <c r="JRQ24" s="36"/>
      <c r="JRR24" s="36"/>
      <c r="JRS24" s="36"/>
      <c r="JRT24" s="36"/>
      <c r="JRU24" s="36"/>
      <c r="JRV24" s="36"/>
      <c r="JRW24" s="36"/>
      <c r="JRX24" s="36"/>
      <c r="JRY24" s="36"/>
      <c r="JRZ24" s="36"/>
      <c r="JSA24" s="36"/>
      <c r="JSB24" s="36"/>
      <c r="JSC24" s="36"/>
      <c r="JSD24" s="36"/>
      <c r="JSE24" s="36"/>
      <c r="JSF24" s="36"/>
      <c r="JSG24" s="36"/>
      <c r="JSH24" s="36"/>
      <c r="JSI24" s="36"/>
      <c r="JSJ24" s="36"/>
      <c r="JSK24" s="36"/>
      <c r="JSL24" s="36"/>
      <c r="JSM24" s="36"/>
      <c r="JSN24" s="36"/>
      <c r="JSO24" s="36"/>
      <c r="JSP24" s="36"/>
      <c r="JSQ24" s="36"/>
      <c r="JSR24" s="36"/>
      <c r="JSS24" s="36"/>
      <c r="JST24" s="36"/>
      <c r="JSU24" s="36"/>
      <c r="JSV24" s="36"/>
      <c r="JSW24" s="36"/>
      <c r="JSX24" s="36"/>
      <c r="JSY24" s="36"/>
      <c r="JSZ24" s="36"/>
      <c r="JTA24" s="36"/>
      <c r="JTB24" s="36"/>
      <c r="JTC24" s="36"/>
      <c r="JTD24" s="36"/>
      <c r="JTE24" s="36"/>
      <c r="JTF24" s="36"/>
      <c r="JTG24" s="36"/>
      <c r="JTH24" s="36"/>
      <c r="JTI24" s="36"/>
      <c r="JTJ24" s="36"/>
      <c r="JTK24" s="36"/>
      <c r="JTL24" s="36"/>
      <c r="JTM24" s="36"/>
      <c r="JTN24" s="36"/>
      <c r="JTO24" s="36"/>
      <c r="JTP24" s="36"/>
      <c r="JTQ24" s="36"/>
      <c r="JTR24" s="36"/>
      <c r="JTS24" s="36"/>
      <c r="JTT24" s="36"/>
      <c r="JTU24" s="36"/>
      <c r="JTV24" s="36"/>
      <c r="JTW24" s="36"/>
      <c r="JTX24" s="36"/>
      <c r="JTY24" s="36"/>
      <c r="JTZ24" s="36"/>
      <c r="JUA24" s="36"/>
      <c r="JUB24" s="36"/>
      <c r="JUC24" s="36"/>
      <c r="JUD24" s="36"/>
      <c r="JUE24" s="36"/>
      <c r="JUF24" s="36"/>
      <c r="JUG24" s="36"/>
      <c r="JUH24" s="36"/>
      <c r="JUI24" s="36"/>
      <c r="JUJ24" s="36"/>
      <c r="JUK24" s="36"/>
      <c r="JUL24" s="36"/>
      <c r="JUM24" s="36"/>
      <c r="JUN24" s="36"/>
      <c r="JUO24" s="36"/>
      <c r="JUP24" s="36"/>
      <c r="JUQ24" s="36"/>
      <c r="JUR24" s="36"/>
      <c r="JUS24" s="36"/>
      <c r="JUT24" s="36"/>
      <c r="JUU24" s="36"/>
      <c r="JUV24" s="36"/>
      <c r="JUW24" s="36"/>
      <c r="JUX24" s="36"/>
      <c r="JUY24" s="36"/>
      <c r="JUZ24" s="36"/>
      <c r="JVA24" s="36"/>
      <c r="JVB24" s="36"/>
      <c r="JVC24" s="36"/>
      <c r="JVD24" s="36"/>
      <c r="JVE24" s="36"/>
      <c r="JVF24" s="36"/>
      <c r="JVG24" s="36"/>
      <c r="JVH24" s="36"/>
      <c r="JVI24" s="36"/>
      <c r="JVJ24" s="36"/>
      <c r="JVK24" s="36"/>
      <c r="JVL24" s="36"/>
      <c r="JVM24" s="36"/>
      <c r="JVN24" s="36"/>
      <c r="JVO24" s="36"/>
      <c r="JVP24" s="36"/>
      <c r="JVQ24" s="36"/>
      <c r="JVR24" s="36"/>
      <c r="JVS24" s="36"/>
      <c r="JVT24" s="36"/>
      <c r="JVU24" s="36"/>
      <c r="JVV24" s="36"/>
      <c r="JVW24" s="36"/>
      <c r="JVX24" s="36"/>
      <c r="JVY24" s="36"/>
      <c r="JVZ24" s="36"/>
      <c r="JWA24" s="36"/>
      <c r="JWB24" s="36"/>
      <c r="JWC24" s="36"/>
      <c r="JWD24" s="36"/>
      <c r="JWE24" s="36"/>
      <c r="JWF24" s="36"/>
      <c r="JWG24" s="36"/>
      <c r="JWH24" s="36"/>
      <c r="JWI24" s="36"/>
      <c r="JWJ24" s="36"/>
      <c r="JWK24" s="36"/>
      <c r="JWL24" s="36"/>
      <c r="JWM24" s="36"/>
      <c r="JWN24" s="36"/>
      <c r="JWO24" s="36"/>
      <c r="JWP24" s="36"/>
      <c r="JWQ24" s="36"/>
      <c r="JWR24" s="36"/>
      <c r="JWS24" s="36"/>
      <c r="JWT24" s="36"/>
      <c r="JWU24" s="36"/>
      <c r="JWV24" s="36"/>
      <c r="JWW24" s="36"/>
      <c r="JWX24" s="36"/>
      <c r="JWY24" s="36"/>
      <c r="JWZ24" s="36"/>
      <c r="JXA24" s="36"/>
      <c r="JXB24" s="36"/>
      <c r="JXC24" s="36"/>
      <c r="JXD24" s="36"/>
      <c r="JXE24" s="36"/>
      <c r="JXF24" s="36"/>
      <c r="JXG24" s="36"/>
      <c r="JXH24" s="36"/>
      <c r="JXI24" s="36"/>
      <c r="JXJ24" s="36"/>
      <c r="JXK24" s="36"/>
      <c r="JXL24" s="36"/>
      <c r="JXM24" s="36"/>
      <c r="JXN24" s="36"/>
      <c r="JXO24" s="36"/>
      <c r="JXP24" s="36"/>
      <c r="JXQ24" s="36"/>
      <c r="JXR24" s="36"/>
      <c r="JXS24" s="36"/>
      <c r="JXT24" s="36"/>
      <c r="JXU24" s="36"/>
      <c r="JXV24" s="36"/>
      <c r="JXW24" s="36"/>
      <c r="JXX24" s="36"/>
      <c r="JXY24" s="36"/>
      <c r="JXZ24" s="36"/>
      <c r="JYA24" s="36"/>
      <c r="JYB24" s="36"/>
      <c r="JYC24" s="36"/>
      <c r="JYD24" s="36"/>
      <c r="JYE24" s="36"/>
      <c r="JYF24" s="36"/>
      <c r="JYG24" s="36"/>
      <c r="JYH24" s="36"/>
      <c r="JYI24" s="36"/>
      <c r="JYJ24" s="36"/>
      <c r="JYK24" s="36"/>
      <c r="JYL24" s="36"/>
      <c r="JYM24" s="36"/>
      <c r="JYN24" s="36"/>
      <c r="JYO24" s="36"/>
      <c r="JYP24" s="36"/>
      <c r="JYQ24" s="36"/>
      <c r="JYR24" s="36"/>
      <c r="JYS24" s="36"/>
      <c r="JYT24" s="36"/>
      <c r="JYU24" s="36"/>
      <c r="JYV24" s="36"/>
      <c r="JYW24" s="36"/>
      <c r="JYX24" s="36"/>
      <c r="JYY24" s="36"/>
      <c r="JYZ24" s="36"/>
      <c r="JZA24" s="36"/>
      <c r="JZB24" s="36"/>
      <c r="JZC24" s="36"/>
      <c r="JZD24" s="36"/>
      <c r="JZE24" s="36"/>
      <c r="JZF24" s="36"/>
      <c r="JZG24" s="36"/>
      <c r="JZH24" s="36"/>
      <c r="JZI24" s="36"/>
      <c r="JZJ24" s="36"/>
      <c r="JZK24" s="36"/>
      <c r="JZL24" s="36"/>
      <c r="JZM24" s="36"/>
      <c r="JZN24" s="36"/>
      <c r="JZO24" s="36"/>
      <c r="JZP24" s="36"/>
      <c r="JZQ24" s="36"/>
      <c r="JZR24" s="36"/>
      <c r="JZS24" s="36"/>
      <c r="JZT24" s="36"/>
      <c r="JZU24" s="36"/>
      <c r="JZV24" s="36"/>
      <c r="JZW24" s="36"/>
      <c r="JZX24" s="36"/>
      <c r="JZY24" s="36"/>
      <c r="JZZ24" s="36"/>
      <c r="KAA24" s="36"/>
      <c r="KAB24" s="36"/>
      <c r="KAC24" s="36"/>
      <c r="KAD24" s="36"/>
      <c r="KAE24" s="36"/>
      <c r="KAF24" s="36"/>
      <c r="KAG24" s="36"/>
      <c r="KAH24" s="36"/>
      <c r="KAI24" s="36"/>
      <c r="KAJ24" s="36"/>
      <c r="KAK24" s="36"/>
      <c r="KAL24" s="36"/>
      <c r="KAM24" s="36"/>
      <c r="KAN24" s="36"/>
      <c r="KAO24" s="36"/>
      <c r="KAP24" s="36"/>
      <c r="KAQ24" s="36"/>
      <c r="KAR24" s="36"/>
      <c r="KAS24" s="36"/>
      <c r="KAT24" s="36"/>
      <c r="KAU24" s="36"/>
      <c r="KAV24" s="36"/>
      <c r="KAW24" s="36"/>
      <c r="KAX24" s="36"/>
      <c r="KAY24" s="36"/>
      <c r="KAZ24" s="36"/>
      <c r="KBA24" s="36"/>
      <c r="KBB24" s="36"/>
      <c r="KBC24" s="36"/>
      <c r="KBD24" s="36"/>
      <c r="KBE24" s="36"/>
      <c r="KBF24" s="36"/>
      <c r="KBG24" s="36"/>
      <c r="KBH24" s="36"/>
      <c r="KBI24" s="36"/>
      <c r="KBJ24" s="36"/>
      <c r="KBK24" s="36"/>
      <c r="KBL24" s="36"/>
      <c r="KBM24" s="36"/>
      <c r="KBN24" s="36"/>
      <c r="KBO24" s="36"/>
      <c r="KBP24" s="36"/>
      <c r="KBQ24" s="36"/>
      <c r="KBR24" s="36"/>
      <c r="KBS24" s="36"/>
      <c r="KBT24" s="36"/>
      <c r="KBU24" s="36"/>
      <c r="KBV24" s="36"/>
      <c r="KBW24" s="36"/>
      <c r="KBX24" s="36"/>
      <c r="KBY24" s="36"/>
      <c r="KBZ24" s="36"/>
      <c r="KCA24" s="36"/>
      <c r="KCB24" s="36"/>
      <c r="KCC24" s="36"/>
      <c r="KCD24" s="36"/>
      <c r="KCE24" s="36"/>
      <c r="KCF24" s="36"/>
      <c r="KCG24" s="36"/>
      <c r="KCH24" s="36"/>
      <c r="KCI24" s="36"/>
      <c r="KCJ24" s="36"/>
      <c r="KCK24" s="36"/>
      <c r="KCL24" s="36"/>
      <c r="KCM24" s="36"/>
      <c r="KCN24" s="36"/>
      <c r="KCO24" s="36"/>
      <c r="KCP24" s="36"/>
      <c r="KCQ24" s="36"/>
      <c r="KCR24" s="36"/>
      <c r="KCS24" s="36"/>
      <c r="KCT24" s="36"/>
      <c r="KCU24" s="36"/>
      <c r="KCV24" s="36"/>
      <c r="KCW24" s="36"/>
      <c r="KCX24" s="36"/>
      <c r="KCY24" s="36"/>
      <c r="KCZ24" s="36"/>
      <c r="KDA24" s="36"/>
      <c r="KDB24" s="36"/>
      <c r="KDC24" s="36"/>
      <c r="KDD24" s="36"/>
      <c r="KDE24" s="36"/>
      <c r="KDF24" s="36"/>
      <c r="KDG24" s="36"/>
      <c r="KDH24" s="36"/>
      <c r="KDI24" s="36"/>
      <c r="KDJ24" s="36"/>
      <c r="KDK24" s="36"/>
      <c r="KDL24" s="36"/>
      <c r="KDM24" s="36"/>
      <c r="KDN24" s="36"/>
      <c r="KDO24" s="36"/>
      <c r="KDP24" s="36"/>
      <c r="KDQ24" s="36"/>
      <c r="KDR24" s="36"/>
      <c r="KDS24" s="36"/>
      <c r="KDT24" s="36"/>
      <c r="KDU24" s="36"/>
      <c r="KDV24" s="36"/>
      <c r="KDW24" s="36"/>
      <c r="KDX24" s="36"/>
      <c r="KDY24" s="36"/>
      <c r="KDZ24" s="36"/>
      <c r="KEA24" s="36"/>
      <c r="KEB24" s="36"/>
      <c r="KEC24" s="36"/>
      <c r="KED24" s="36"/>
      <c r="KEE24" s="36"/>
      <c r="KEF24" s="36"/>
      <c r="KEG24" s="36"/>
      <c r="KEH24" s="36"/>
      <c r="KEI24" s="36"/>
      <c r="KEJ24" s="36"/>
      <c r="KEK24" s="36"/>
      <c r="KEL24" s="36"/>
      <c r="KEM24" s="36"/>
      <c r="KEN24" s="36"/>
      <c r="KEO24" s="36"/>
      <c r="KEP24" s="36"/>
      <c r="KEQ24" s="36"/>
      <c r="KER24" s="36"/>
      <c r="KES24" s="36"/>
      <c r="KET24" s="36"/>
      <c r="KEU24" s="36"/>
      <c r="KEV24" s="36"/>
      <c r="KEW24" s="36"/>
      <c r="KEX24" s="36"/>
      <c r="KEY24" s="36"/>
      <c r="KEZ24" s="36"/>
      <c r="KFA24" s="36"/>
      <c r="KFB24" s="36"/>
      <c r="KFC24" s="36"/>
      <c r="KFD24" s="36"/>
      <c r="KFE24" s="36"/>
      <c r="KFF24" s="36"/>
      <c r="KFG24" s="36"/>
      <c r="KFH24" s="36"/>
      <c r="KFI24" s="36"/>
      <c r="KFJ24" s="36"/>
      <c r="KFK24" s="36"/>
      <c r="KFL24" s="36"/>
      <c r="KFM24" s="36"/>
      <c r="KFN24" s="36"/>
      <c r="KFO24" s="36"/>
      <c r="KFP24" s="36"/>
      <c r="KFQ24" s="36"/>
      <c r="KFR24" s="36"/>
      <c r="KFS24" s="36"/>
      <c r="KFT24" s="36"/>
      <c r="KFU24" s="36"/>
      <c r="KFV24" s="36"/>
      <c r="KFW24" s="36"/>
      <c r="KFX24" s="36"/>
      <c r="KFY24" s="36"/>
      <c r="KFZ24" s="36"/>
      <c r="KGA24" s="36"/>
      <c r="KGB24" s="36"/>
      <c r="KGC24" s="36"/>
      <c r="KGD24" s="36"/>
      <c r="KGE24" s="36"/>
      <c r="KGF24" s="36"/>
      <c r="KGG24" s="36"/>
      <c r="KGH24" s="36"/>
      <c r="KGI24" s="36"/>
      <c r="KGJ24" s="36"/>
      <c r="KGK24" s="36"/>
      <c r="KGL24" s="36"/>
      <c r="KGM24" s="36"/>
      <c r="KGN24" s="36"/>
      <c r="KGO24" s="36"/>
      <c r="KGP24" s="36"/>
      <c r="KGQ24" s="36"/>
      <c r="KGR24" s="36"/>
      <c r="KGS24" s="36"/>
      <c r="KGT24" s="36"/>
      <c r="KGU24" s="36"/>
      <c r="KGV24" s="36"/>
      <c r="KGW24" s="36"/>
      <c r="KGX24" s="36"/>
      <c r="KGY24" s="36"/>
      <c r="KGZ24" s="36"/>
      <c r="KHA24" s="36"/>
      <c r="KHB24" s="36"/>
      <c r="KHC24" s="36"/>
      <c r="KHD24" s="36"/>
      <c r="KHE24" s="36"/>
      <c r="KHF24" s="36"/>
      <c r="KHG24" s="36"/>
      <c r="KHH24" s="36"/>
      <c r="KHI24" s="36"/>
      <c r="KHJ24" s="36"/>
      <c r="KHK24" s="36"/>
      <c r="KHL24" s="36"/>
      <c r="KHM24" s="36"/>
      <c r="KHN24" s="36"/>
      <c r="KHO24" s="36"/>
      <c r="KHP24" s="36"/>
      <c r="KHQ24" s="36"/>
      <c r="KHR24" s="36"/>
      <c r="KHS24" s="36"/>
      <c r="KHT24" s="36"/>
      <c r="KHU24" s="36"/>
      <c r="KHV24" s="36"/>
      <c r="KHW24" s="36"/>
      <c r="KHX24" s="36"/>
      <c r="KHY24" s="36"/>
      <c r="KHZ24" s="36"/>
      <c r="KIA24" s="36"/>
      <c r="KIB24" s="36"/>
      <c r="KIC24" s="36"/>
      <c r="KID24" s="36"/>
      <c r="KIE24" s="36"/>
      <c r="KIF24" s="36"/>
      <c r="KIG24" s="36"/>
      <c r="KIH24" s="36"/>
      <c r="KII24" s="36"/>
      <c r="KIJ24" s="36"/>
      <c r="KIK24" s="36"/>
      <c r="KIL24" s="36"/>
      <c r="KIM24" s="36"/>
      <c r="KIN24" s="36"/>
      <c r="KIO24" s="36"/>
      <c r="KIP24" s="36"/>
      <c r="KIQ24" s="36"/>
      <c r="KIR24" s="36"/>
      <c r="KIS24" s="36"/>
      <c r="KIT24" s="36"/>
      <c r="KIU24" s="36"/>
      <c r="KIV24" s="36"/>
      <c r="KIW24" s="36"/>
      <c r="KIX24" s="36"/>
      <c r="KIY24" s="36"/>
      <c r="KIZ24" s="36"/>
      <c r="KJA24" s="36"/>
      <c r="KJB24" s="36"/>
      <c r="KJC24" s="36"/>
      <c r="KJD24" s="36"/>
      <c r="KJE24" s="36"/>
      <c r="KJF24" s="36"/>
      <c r="KJG24" s="36"/>
      <c r="KJH24" s="36"/>
      <c r="KJI24" s="36"/>
      <c r="KJJ24" s="36"/>
      <c r="KJK24" s="36"/>
      <c r="KJL24" s="36"/>
      <c r="KJM24" s="36"/>
      <c r="KJN24" s="36"/>
      <c r="KJO24" s="36"/>
      <c r="KJP24" s="36"/>
      <c r="KJQ24" s="36"/>
      <c r="KJR24" s="36"/>
      <c r="KJS24" s="36"/>
      <c r="KJT24" s="36"/>
      <c r="KJU24" s="36"/>
      <c r="KJV24" s="36"/>
      <c r="KJW24" s="36"/>
      <c r="KJX24" s="36"/>
      <c r="KJY24" s="36"/>
      <c r="KJZ24" s="36"/>
      <c r="KKA24" s="36"/>
      <c r="KKB24" s="36"/>
      <c r="KKC24" s="36"/>
      <c r="KKD24" s="36"/>
      <c r="KKE24" s="36"/>
      <c r="KKF24" s="36"/>
      <c r="KKG24" s="36"/>
      <c r="KKH24" s="36"/>
      <c r="KKI24" s="36"/>
      <c r="KKJ24" s="36"/>
      <c r="KKK24" s="36"/>
      <c r="KKL24" s="36"/>
      <c r="KKM24" s="36"/>
      <c r="KKN24" s="36"/>
      <c r="KKO24" s="36"/>
      <c r="KKP24" s="36"/>
      <c r="KKQ24" s="36"/>
      <c r="KKR24" s="36"/>
      <c r="KKS24" s="36"/>
      <c r="KKT24" s="36"/>
      <c r="KKU24" s="36"/>
      <c r="KKV24" s="36"/>
      <c r="KKW24" s="36"/>
      <c r="KKX24" s="36"/>
      <c r="KKY24" s="36"/>
      <c r="KKZ24" s="36"/>
      <c r="KLA24" s="36"/>
      <c r="KLB24" s="36"/>
      <c r="KLC24" s="36"/>
      <c r="KLD24" s="36"/>
      <c r="KLE24" s="36"/>
      <c r="KLF24" s="36"/>
      <c r="KLG24" s="36"/>
      <c r="KLH24" s="36"/>
      <c r="KLI24" s="36"/>
      <c r="KLJ24" s="36"/>
      <c r="KLK24" s="36"/>
      <c r="KLL24" s="36"/>
      <c r="KLM24" s="36"/>
      <c r="KLN24" s="36"/>
      <c r="KLO24" s="36"/>
      <c r="KLP24" s="36"/>
      <c r="KLQ24" s="36"/>
      <c r="KLR24" s="36"/>
      <c r="KLS24" s="36"/>
      <c r="KLT24" s="36"/>
      <c r="KLU24" s="36"/>
      <c r="KLV24" s="36"/>
      <c r="KLW24" s="36"/>
      <c r="KLX24" s="36"/>
      <c r="KLY24" s="36"/>
      <c r="KLZ24" s="36"/>
      <c r="KMA24" s="36"/>
      <c r="KMB24" s="36"/>
      <c r="KMC24" s="36"/>
      <c r="KMD24" s="36"/>
      <c r="KME24" s="36"/>
      <c r="KMF24" s="36"/>
      <c r="KMG24" s="36"/>
      <c r="KMH24" s="36"/>
      <c r="KMI24" s="36"/>
      <c r="KMJ24" s="36"/>
      <c r="KMK24" s="36"/>
      <c r="KML24" s="36"/>
      <c r="KMM24" s="36"/>
      <c r="KMN24" s="36"/>
      <c r="KMO24" s="36"/>
      <c r="KMP24" s="36"/>
      <c r="KMQ24" s="36"/>
      <c r="KMR24" s="36"/>
      <c r="KMS24" s="36"/>
      <c r="KMT24" s="36"/>
      <c r="KMU24" s="36"/>
      <c r="KMV24" s="36"/>
      <c r="KMW24" s="36"/>
      <c r="KMX24" s="36"/>
      <c r="KMY24" s="36"/>
      <c r="KMZ24" s="36"/>
      <c r="KNA24" s="36"/>
      <c r="KNB24" s="36"/>
      <c r="KNC24" s="36"/>
      <c r="KND24" s="36"/>
      <c r="KNE24" s="36"/>
      <c r="KNF24" s="36"/>
      <c r="KNG24" s="36"/>
      <c r="KNH24" s="36"/>
      <c r="KNI24" s="36"/>
      <c r="KNJ24" s="36"/>
      <c r="KNK24" s="36"/>
      <c r="KNL24" s="36"/>
      <c r="KNM24" s="36"/>
      <c r="KNN24" s="36"/>
      <c r="KNO24" s="36"/>
      <c r="KNP24" s="36"/>
      <c r="KNQ24" s="36"/>
      <c r="KNR24" s="36"/>
      <c r="KNS24" s="36"/>
      <c r="KNT24" s="36"/>
      <c r="KNU24" s="36"/>
      <c r="KNV24" s="36"/>
      <c r="KNW24" s="36"/>
      <c r="KNX24" s="36"/>
      <c r="KNY24" s="36"/>
      <c r="KNZ24" s="36"/>
      <c r="KOA24" s="36"/>
      <c r="KOB24" s="36"/>
      <c r="KOC24" s="36"/>
      <c r="KOD24" s="36"/>
      <c r="KOE24" s="36"/>
      <c r="KOF24" s="36"/>
      <c r="KOG24" s="36"/>
      <c r="KOH24" s="36"/>
      <c r="KOI24" s="36"/>
      <c r="KOJ24" s="36"/>
      <c r="KOK24" s="36"/>
      <c r="KOL24" s="36"/>
      <c r="KOM24" s="36"/>
      <c r="KON24" s="36"/>
      <c r="KOO24" s="36"/>
      <c r="KOP24" s="36"/>
      <c r="KOQ24" s="36"/>
      <c r="KOR24" s="36"/>
      <c r="KOS24" s="36"/>
      <c r="KOT24" s="36"/>
      <c r="KOU24" s="36"/>
      <c r="KOV24" s="36"/>
      <c r="KOW24" s="36"/>
      <c r="KOX24" s="36"/>
      <c r="KOY24" s="36"/>
      <c r="KOZ24" s="36"/>
      <c r="KPA24" s="36"/>
      <c r="KPB24" s="36"/>
      <c r="KPC24" s="36"/>
      <c r="KPD24" s="36"/>
      <c r="KPE24" s="36"/>
      <c r="KPF24" s="36"/>
      <c r="KPG24" s="36"/>
      <c r="KPH24" s="36"/>
      <c r="KPI24" s="36"/>
      <c r="KPJ24" s="36"/>
      <c r="KPK24" s="36"/>
      <c r="KPL24" s="36"/>
      <c r="KPM24" s="36"/>
      <c r="KPN24" s="36"/>
      <c r="KPO24" s="36"/>
      <c r="KPP24" s="36"/>
      <c r="KPQ24" s="36"/>
      <c r="KPR24" s="36"/>
      <c r="KPS24" s="36"/>
      <c r="KPT24" s="36"/>
      <c r="KPU24" s="36"/>
      <c r="KPV24" s="36"/>
      <c r="KPW24" s="36"/>
      <c r="KPX24" s="36"/>
      <c r="KPY24" s="36"/>
      <c r="KPZ24" s="36"/>
      <c r="KQA24" s="36"/>
      <c r="KQB24" s="36"/>
      <c r="KQC24" s="36"/>
      <c r="KQD24" s="36"/>
      <c r="KQE24" s="36"/>
      <c r="KQF24" s="36"/>
      <c r="KQG24" s="36"/>
      <c r="KQH24" s="36"/>
      <c r="KQI24" s="36"/>
      <c r="KQJ24" s="36"/>
      <c r="KQK24" s="36"/>
      <c r="KQL24" s="36"/>
      <c r="KQM24" s="36"/>
      <c r="KQN24" s="36"/>
      <c r="KQO24" s="36"/>
      <c r="KQP24" s="36"/>
      <c r="KQQ24" s="36"/>
      <c r="KQR24" s="36"/>
      <c r="KQS24" s="36"/>
      <c r="KQT24" s="36"/>
      <c r="KQU24" s="36"/>
      <c r="KQV24" s="36"/>
      <c r="KQW24" s="36"/>
      <c r="KQX24" s="36"/>
      <c r="KQY24" s="36"/>
      <c r="KQZ24" s="36"/>
      <c r="KRA24" s="36"/>
      <c r="KRB24" s="36"/>
      <c r="KRC24" s="36"/>
      <c r="KRD24" s="36"/>
      <c r="KRE24" s="36"/>
      <c r="KRF24" s="36"/>
      <c r="KRG24" s="36"/>
      <c r="KRH24" s="36"/>
      <c r="KRI24" s="36"/>
      <c r="KRJ24" s="36"/>
      <c r="KRK24" s="36"/>
      <c r="KRL24" s="36"/>
      <c r="KRM24" s="36"/>
      <c r="KRN24" s="36"/>
      <c r="KRO24" s="36"/>
      <c r="KRP24" s="36"/>
      <c r="KRQ24" s="36"/>
      <c r="KRR24" s="36"/>
      <c r="KRS24" s="36"/>
      <c r="KRT24" s="36"/>
      <c r="KRU24" s="36"/>
      <c r="KRV24" s="36"/>
      <c r="KRW24" s="36"/>
      <c r="KRX24" s="36"/>
      <c r="KRY24" s="36"/>
      <c r="KRZ24" s="36"/>
      <c r="KSA24" s="36"/>
      <c r="KSB24" s="36"/>
      <c r="KSC24" s="36"/>
      <c r="KSD24" s="36"/>
      <c r="KSE24" s="36"/>
      <c r="KSF24" s="36"/>
      <c r="KSG24" s="36"/>
      <c r="KSH24" s="36"/>
      <c r="KSI24" s="36"/>
      <c r="KSJ24" s="36"/>
      <c r="KSK24" s="36"/>
      <c r="KSL24" s="36"/>
      <c r="KSM24" s="36"/>
      <c r="KSN24" s="36"/>
      <c r="KSO24" s="36"/>
      <c r="KSP24" s="36"/>
      <c r="KSQ24" s="36"/>
      <c r="KSR24" s="36"/>
      <c r="KSS24" s="36"/>
      <c r="KST24" s="36"/>
      <c r="KSU24" s="36"/>
      <c r="KSV24" s="36"/>
      <c r="KSW24" s="36"/>
      <c r="KSX24" s="36"/>
      <c r="KSY24" s="36"/>
      <c r="KSZ24" s="36"/>
      <c r="KTA24" s="36"/>
      <c r="KTB24" s="36"/>
      <c r="KTC24" s="36"/>
      <c r="KTD24" s="36"/>
      <c r="KTE24" s="36"/>
      <c r="KTF24" s="36"/>
      <c r="KTG24" s="36"/>
      <c r="KTH24" s="36"/>
      <c r="KTI24" s="36"/>
      <c r="KTJ24" s="36"/>
      <c r="KTK24" s="36"/>
      <c r="KTL24" s="36"/>
      <c r="KTM24" s="36"/>
      <c r="KTN24" s="36"/>
      <c r="KTO24" s="36"/>
      <c r="KTP24" s="36"/>
      <c r="KTQ24" s="36"/>
      <c r="KTR24" s="36"/>
      <c r="KTS24" s="36"/>
      <c r="KTT24" s="36"/>
      <c r="KTU24" s="36"/>
      <c r="KTV24" s="36"/>
      <c r="KTW24" s="36"/>
      <c r="KTX24" s="36"/>
      <c r="KTY24" s="36"/>
      <c r="KTZ24" s="36"/>
      <c r="KUA24" s="36"/>
      <c r="KUB24" s="36"/>
      <c r="KUC24" s="36"/>
      <c r="KUD24" s="36"/>
      <c r="KUE24" s="36"/>
      <c r="KUF24" s="36"/>
      <c r="KUG24" s="36"/>
      <c r="KUH24" s="36"/>
      <c r="KUI24" s="36"/>
      <c r="KUJ24" s="36"/>
      <c r="KUK24" s="36"/>
      <c r="KUL24" s="36"/>
      <c r="KUM24" s="36"/>
      <c r="KUN24" s="36"/>
      <c r="KUO24" s="36"/>
      <c r="KUP24" s="36"/>
      <c r="KUQ24" s="36"/>
      <c r="KUR24" s="36"/>
      <c r="KUS24" s="36"/>
      <c r="KUT24" s="36"/>
      <c r="KUU24" s="36"/>
      <c r="KUV24" s="36"/>
      <c r="KUW24" s="36"/>
      <c r="KUX24" s="36"/>
      <c r="KUY24" s="36"/>
      <c r="KUZ24" s="36"/>
      <c r="KVA24" s="36"/>
      <c r="KVB24" s="36"/>
      <c r="KVC24" s="36"/>
      <c r="KVD24" s="36"/>
      <c r="KVE24" s="36"/>
      <c r="KVF24" s="36"/>
      <c r="KVG24" s="36"/>
      <c r="KVH24" s="36"/>
      <c r="KVI24" s="36"/>
      <c r="KVJ24" s="36"/>
      <c r="KVK24" s="36"/>
      <c r="KVL24" s="36"/>
      <c r="KVM24" s="36"/>
      <c r="KVN24" s="36"/>
      <c r="KVO24" s="36"/>
      <c r="KVP24" s="36"/>
      <c r="KVQ24" s="36"/>
      <c r="KVR24" s="36"/>
      <c r="KVS24" s="36"/>
      <c r="KVT24" s="36"/>
      <c r="KVU24" s="36"/>
      <c r="KVV24" s="36"/>
      <c r="KVW24" s="36"/>
      <c r="KVX24" s="36"/>
      <c r="KVY24" s="36"/>
      <c r="KVZ24" s="36"/>
      <c r="KWA24" s="36"/>
      <c r="KWB24" s="36"/>
      <c r="KWC24" s="36"/>
      <c r="KWD24" s="36"/>
      <c r="KWE24" s="36"/>
      <c r="KWF24" s="36"/>
      <c r="KWG24" s="36"/>
      <c r="KWH24" s="36"/>
      <c r="KWI24" s="36"/>
      <c r="KWJ24" s="36"/>
      <c r="KWK24" s="36"/>
      <c r="KWL24" s="36"/>
      <c r="KWM24" s="36"/>
      <c r="KWN24" s="36"/>
      <c r="KWO24" s="36"/>
      <c r="KWP24" s="36"/>
      <c r="KWQ24" s="36"/>
      <c r="KWR24" s="36"/>
      <c r="KWS24" s="36"/>
      <c r="KWT24" s="36"/>
      <c r="KWU24" s="36"/>
      <c r="KWV24" s="36"/>
      <c r="KWW24" s="36"/>
      <c r="KWX24" s="36"/>
      <c r="KWY24" s="36"/>
      <c r="KWZ24" s="36"/>
      <c r="KXA24" s="36"/>
      <c r="KXB24" s="36"/>
      <c r="KXC24" s="36"/>
      <c r="KXD24" s="36"/>
      <c r="KXE24" s="36"/>
      <c r="KXF24" s="36"/>
      <c r="KXG24" s="36"/>
      <c r="KXH24" s="36"/>
      <c r="KXI24" s="36"/>
      <c r="KXJ24" s="36"/>
      <c r="KXK24" s="36"/>
      <c r="KXL24" s="36"/>
      <c r="KXM24" s="36"/>
      <c r="KXN24" s="36"/>
      <c r="KXO24" s="36"/>
      <c r="KXP24" s="36"/>
      <c r="KXQ24" s="36"/>
      <c r="KXR24" s="36"/>
      <c r="KXS24" s="36"/>
      <c r="KXT24" s="36"/>
      <c r="KXU24" s="36"/>
      <c r="KXV24" s="36"/>
      <c r="KXW24" s="36"/>
      <c r="KXX24" s="36"/>
      <c r="KXY24" s="36"/>
      <c r="KXZ24" s="36"/>
      <c r="KYA24" s="36"/>
      <c r="KYB24" s="36"/>
      <c r="KYC24" s="36"/>
      <c r="KYD24" s="36"/>
      <c r="KYE24" s="36"/>
      <c r="KYF24" s="36"/>
      <c r="KYG24" s="36"/>
      <c r="KYH24" s="36"/>
      <c r="KYI24" s="36"/>
      <c r="KYJ24" s="36"/>
      <c r="KYK24" s="36"/>
      <c r="KYL24" s="36"/>
      <c r="KYM24" s="36"/>
      <c r="KYN24" s="36"/>
      <c r="KYO24" s="36"/>
      <c r="KYP24" s="36"/>
      <c r="KYQ24" s="36"/>
      <c r="KYR24" s="36"/>
      <c r="KYS24" s="36"/>
      <c r="KYT24" s="36"/>
      <c r="KYU24" s="36"/>
      <c r="KYV24" s="36"/>
      <c r="KYW24" s="36"/>
      <c r="KYX24" s="36"/>
      <c r="KYY24" s="36"/>
      <c r="KYZ24" s="36"/>
      <c r="KZA24" s="36"/>
      <c r="KZB24" s="36"/>
      <c r="KZC24" s="36"/>
      <c r="KZD24" s="36"/>
      <c r="KZE24" s="36"/>
      <c r="KZF24" s="36"/>
      <c r="KZG24" s="36"/>
      <c r="KZH24" s="36"/>
      <c r="KZI24" s="36"/>
      <c r="KZJ24" s="36"/>
      <c r="KZK24" s="36"/>
      <c r="KZL24" s="36"/>
      <c r="KZM24" s="36"/>
      <c r="KZN24" s="36"/>
      <c r="KZO24" s="36"/>
      <c r="KZP24" s="36"/>
      <c r="KZQ24" s="36"/>
      <c r="KZR24" s="36"/>
      <c r="KZS24" s="36"/>
      <c r="KZT24" s="36"/>
      <c r="KZU24" s="36"/>
      <c r="KZV24" s="36"/>
      <c r="KZW24" s="36"/>
      <c r="KZX24" s="36"/>
      <c r="KZY24" s="36"/>
      <c r="KZZ24" s="36"/>
      <c r="LAA24" s="36"/>
      <c r="LAB24" s="36"/>
      <c r="LAC24" s="36"/>
      <c r="LAD24" s="36"/>
      <c r="LAE24" s="36"/>
      <c r="LAF24" s="36"/>
      <c r="LAG24" s="36"/>
      <c r="LAH24" s="36"/>
      <c r="LAI24" s="36"/>
      <c r="LAJ24" s="36"/>
      <c r="LAK24" s="36"/>
      <c r="LAL24" s="36"/>
      <c r="LAM24" s="36"/>
      <c r="LAN24" s="36"/>
      <c r="LAO24" s="36"/>
      <c r="LAP24" s="36"/>
      <c r="LAQ24" s="36"/>
      <c r="LAR24" s="36"/>
      <c r="LAS24" s="36"/>
      <c r="LAT24" s="36"/>
      <c r="LAU24" s="36"/>
      <c r="LAV24" s="36"/>
      <c r="LAW24" s="36"/>
      <c r="LAX24" s="36"/>
      <c r="LAY24" s="36"/>
      <c r="LAZ24" s="36"/>
      <c r="LBA24" s="36"/>
      <c r="LBB24" s="36"/>
      <c r="LBC24" s="36"/>
      <c r="LBD24" s="36"/>
      <c r="LBE24" s="36"/>
      <c r="LBF24" s="36"/>
      <c r="LBG24" s="36"/>
      <c r="LBH24" s="36"/>
      <c r="LBI24" s="36"/>
      <c r="LBJ24" s="36"/>
      <c r="LBK24" s="36"/>
      <c r="LBL24" s="36"/>
      <c r="LBM24" s="36"/>
      <c r="LBN24" s="36"/>
      <c r="LBO24" s="36"/>
      <c r="LBP24" s="36"/>
      <c r="LBQ24" s="36"/>
      <c r="LBR24" s="36"/>
      <c r="LBS24" s="36"/>
      <c r="LBT24" s="36"/>
      <c r="LBU24" s="36"/>
      <c r="LBV24" s="36"/>
      <c r="LBW24" s="36"/>
      <c r="LBX24" s="36"/>
      <c r="LBY24" s="36"/>
      <c r="LBZ24" s="36"/>
      <c r="LCA24" s="36"/>
      <c r="LCB24" s="36"/>
      <c r="LCC24" s="36"/>
      <c r="LCD24" s="36"/>
      <c r="LCE24" s="36"/>
      <c r="LCF24" s="36"/>
      <c r="LCG24" s="36"/>
      <c r="LCH24" s="36"/>
      <c r="LCI24" s="36"/>
      <c r="LCJ24" s="36"/>
      <c r="LCK24" s="36"/>
      <c r="LCL24" s="36"/>
      <c r="LCM24" s="36"/>
      <c r="LCN24" s="36"/>
      <c r="LCO24" s="36"/>
      <c r="LCP24" s="36"/>
      <c r="LCQ24" s="36"/>
      <c r="LCR24" s="36"/>
      <c r="LCS24" s="36"/>
      <c r="LCT24" s="36"/>
      <c r="LCU24" s="36"/>
      <c r="LCV24" s="36"/>
      <c r="LCW24" s="36"/>
      <c r="LCX24" s="36"/>
      <c r="LCY24" s="36"/>
      <c r="LCZ24" s="36"/>
      <c r="LDA24" s="36"/>
      <c r="LDB24" s="36"/>
      <c r="LDC24" s="36"/>
      <c r="LDD24" s="36"/>
      <c r="LDE24" s="36"/>
      <c r="LDF24" s="36"/>
      <c r="LDG24" s="36"/>
      <c r="LDH24" s="36"/>
      <c r="LDI24" s="36"/>
      <c r="LDJ24" s="36"/>
      <c r="LDK24" s="36"/>
      <c r="LDL24" s="36"/>
      <c r="LDM24" s="36"/>
      <c r="LDN24" s="36"/>
      <c r="LDO24" s="36"/>
      <c r="LDP24" s="36"/>
      <c r="LDQ24" s="36"/>
      <c r="LDR24" s="36"/>
      <c r="LDS24" s="36"/>
      <c r="LDT24" s="36"/>
      <c r="LDU24" s="36"/>
      <c r="LDV24" s="36"/>
      <c r="LDW24" s="36"/>
      <c r="LDX24" s="36"/>
      <c r="LDY24" s="36"/>
      <c r="LDZ24" s="36"/>
      <c r="LEA24" s="36"/>
      <c r="LEB24" s="36"/>
      <c r="LEC24" s="36"/>
      <c r="LED24" s="36"/>
      <c r="LEE24" s="36"/>
      <c r="LEF24" s="36"/>
      <c r="LEG24" s="36"/>
      <c r="LEH24" s="36"/>
      <c r="LEI24" s="36"/>
      <c r="LEJ24" s="36"/>
      <c r="LEK24" s="36"/>
      <c r="LEL24" s="36"/>
      <c r="LEM24" s="36"/>
      <c r="LEN24" s="36"/>
      <c r="LEO24" s="36"/>
      <c r="LEP24" s="36"/>
      <c r="LEQ24" s="36"/>
      <c r="LER24" s="36"/>
      <c r="LES24" s="36"/>
      <c r="LET24" s="36"/>
      <c r="LEU24" s="36"/>
      <c r="LEV24" s="36"/>
      <c r="LEW24" s="36"/>
      <c r="LEX24" s="36"/>
      <c r="LEY24" s="36"/>
      <c r="LEZ24" s="36"/>
      <c r="LFA24" s="36"/>
      <c r="LFB24" s="36"/>
      <c r="LFC24" s="36"/>
      <c r="LFD24" s="36"/>
      <c r="LFE24" s="36"/>
      <c r="LFF24" s="36"/>
      <c r="LFG24" s="36"/>
      <c r="LFH24" s="36"/>
      <c r="LFI24" s="36"/>
      <c r="LFJ24" s="36"/>
      <c r="LFK24" s="36"/>
      <c r="LFL24" s="36"/>
      <c r="LFM24" s="36"/>
      <c r="LFN24" s="36"/>
      <c r="LFO24" s="36"/>
      <c r="LFP24" s="36"/>
      <c r="LFQ24" s="36"/>
      <c r="LFR24" s="36"/>
      <c r="LFS24" s="36"/>
      <c r="LFT24" s="36"/>
      <c r="LFU24" s="36"/>
      <c r="LFV24" s="36"/>
      <c r="LFW24" s="36"/>
      <c r="LFX24" s="36"/>
      <c r="LFY24" s="36"/>
      <c r="LFZ24" s="36"/>
      <c r="LGA24" s="36"/>
      <c r="LGB24" s="36"/>
      <c r="LGC24" s="36"/>
      <c r="LGD24" s="36"/>
      <c r="LGE24" s="36"/>
      <c r="LGF24" s="36"/>
      <c r="LGG24" s="36"/>
      <c r="LGH24" s="36"/>
      <c r="LGI24" s="36"/>
      <c r="LGJ24" s="36"/>
      <c r="LGK24" s="36"/>
      <c r="LGL24" s="36"/>
      <c r="LGM24" s="36"/>
      <c r="LGN24" s="36"/>
      <c r="LGO24" s="36"/>
      <c r="LGP24" s="36"/>
      <c r="LGQ24" s="36"/>
      <c r="LGR24" s="36"/>
      <c r="LGS24" s="36"/>
      <c r="LGT24" s="36"/>
      <c r="LGU24" s="36"/>
      <c r="LGV24" s="36"/>
      <c r="LGW24" s="36"/>
      <c r="LGX24" s="36"/>
      <c r="LGY24" s="36"/>
      <c r="LGZ24" s="36"/>
      <c r="LHA24" s="36"/>
      <c r="LHB24" s="36"/>
      <c r="LHC24" s="36"/>
      <c r="LHD24" s="36"/>
      <c r="LHE24" s="36"/>
      <c r="LHF24" s="36"/>
      <c r="LHG24" s="36"/>
      <c r="LHH24" s="36"/>
      <c r="LHI24" s="36"/>
      <c r="LHJ24" s="36"/>
      <c r="LHK24" s="36"/>
      <c r="LHL24" s="36"/>
      <c r="LHM24" s="36"/>
      <c r="LHN24" s="36"/>
      <c r="LHO24" s="36"/>
      <c r="LHP24" s="36"/>
      <c r="LHQ24" s="36"/>
      <c r="LHR24" s="36"/>
      <c r="LHS24" s="36"/>
      <c r="LHT24" s="36"/>
      <c r="LHU24" s="36"/>
      <c r="LHV24" s="36"/>
      <c r="LHW24" s="36"/>
      <c r="LHX24" s="36"/>
      <c r="LHY24" s="36"/>
      <c r="LHZ24" s="36"/>
      <c r="LIA24" s="36"/>
      <c r="LIB24" s="36"/>
      <c r="LIC24" s="36"/>
      <c r="LID24" s="36"/>
      <c r="LIE24" s="36"/>
      <c r="LIF24" s="36"/>
      <c r="LIG24" s="36"/>
      <c r="LIH24" s="36"/>
      <c r="LII24" s="36"/>
      <c r="LIJ24" s="36"/>
      <c r="LIK24" s="36"/>
      <c r="LIL24" s="36"/>
      <c r="LIM24" s="36"/>
      <c r="LIN24" s="36"/>
      <c r="LIO24" s="36"/>
      <c r="LIP24" s="36"/>
      <c r="LIQ24" s="36"/>
      <c r="LIR24" s="36"/>
      <c r="LIS24" s="36"/>
      <c r="LIT24" s="36"/>
      <c r="LIU24" s="36"/>
      <c r="LIV24" s="36"/>
      <c r="LIW24" s="36"/>
      <c r="LIX24" s="36"/>
      <c r="LIY24" s="36"/>
      <c r="LIZ24" s="36"/>
      <c r="LJA24" s="36"/>
      <c r="LJB24" s="36"/>
      <c r="LJC24" s="36"/>
      <c r="LJD24" s="36"/>
      <c r="LJE24" s="36"/>
      <c r="LJF24" s="36"/>
      <c r="LJG24" s="36"/>
      <c r="LJH24" s="36"/>
      <c r="LJI24" s="36"/>
      <c r="LJJ24" s="36"/>
      <c r="LJK24" s="36"/>
      <c r="LJL24" s="36"/>
      <c r="LJM24" s="36"/>
      <c r="LJN24" s="36"/>
      <c r="LJO24" s="36"/>
      <c r="LJP24" s="36"/>
      <c r="LJQ24" s="36"/>
      <c r="LJR24" s="36"/>
      <c r="LJS24" s="36"/>
      <c r="LJT24" s="36"/>
      <c r="LJU24" s="36"/>
      <c r="LJV24" s="36"/>
      <c r="LJW24" s="36"/>
      <c r="LJX24" s="36"/>
      <c r="LJY24" s="36"/>
      <c r="LJZ24" s="36"/>
      <c r="LKA24" s="36"/>
      <c r="LKB24" s="36"/>
      <c r="LKC24" s="36"/>
      <c r="LKD24" s="36"/>
      <c r="LKE24" s="36"/>
      <c r="LKF24" s="36"/>
      <c r="LKG24" s="36"/>
      <c r="LKH24" s="36"/>
      <c r="LKI24" s="36"/>
      <c r="LKJ24" s="36"/>
      <c r="LKK24" s="36"/>
      <c r="LKL24" s="36"/>
      <c r="LKM24" s="36"/>
      <c r="LKN24" s="36"/>
      <c r="LKO24" s="36"/>
      <c r="LKP24" s="36"/>
      <c r="LKQ24" s="36"/>
      <c r="LKR24" s="36"/>
      <c r="LKS24" s="36"/>
      <c r="LKT24" s="36"/>
      <c r="LKU24" s="36"/>
      <c r="LKV24" s="36"/>
      <c r="LKW24" s="36"/>
      <c r="LKX24" s="36"/>
      <c r="LKY24" s="36"/>
      <c r="LKZ24" s="36"/>
      <c r="LLA24" s="36"/>
      <c r="LLB24" s="36"/>
      <c r="LLC24" s="36"/>
      <c r="LLD24" s="36"/>
      <c r="LLE24" s="36"/>
      <c r="LLF24" s="36"/>
      <c r="LLG24" s="36"/>
      <c r="LLH24" s="36"/>
      <c r="LLI24" s="36"/>
      <c r="LLJ24" s="36"/>
      <c r="LLK24" s="36"/>
      <c r="LLL24" s="36"/>
      <c r="LLM24" s="36"/>
      <c r="LLN24" s="36"/>
      <c r="LLO24" s="36"/>
      <c r="LLP24" s="36"/>
      <c r="LLQ24" s="36"/>
      <c r="LLR24" s="36"/>
      <c r="LLS24" s="36"/>
      <c r="LLT24" s="36"/>
      <c r="LLU24" s="36"/>
      <c r="LLV24" s="36"/>
      <c r="LLW24" s="36"/>
      <c r="LLX24" s="36"/>
      <c r="LLY24" s="36"/>
      <c r="LLZ24" s="36"/>
      <c r="LMA24" s="36"/>
      <c r="LMB24" s="36"/>
      <c r="LMC24" s="36"/>
      <c r="LMD24" s="36"/>
      <c r="LME24" s="36"/>
      <c r="LMF24" s="36"/>
      <c r="LMG24" s="36"/>
      <c r="LMH24" s="36"/>
      <c r="LMI24" s="36"/>
      <c r="LMJ24" s="36"/>
      <c r="LMK24" s="36"/>
      <c r="LML24" s="36"/>
      <c r="LMM24" s="36"/>
      <c r="LMN24" s="36"/>
      <c r="LMO24" s="36"/>
      <c r="LMP24" s="36"/>
      <c r="LMQ24" s="36"/>
      <c r="LMR24" s="36"/>
      <c r="LMS24" s="36"/>
      <c r="LMT24" s="36"/>
      <c r="LMU24" s="36"/>
      <c r="LMV24" s="36"/>
      <c r="LMW24" s="36"/>
      <c r="LMX24" s="36"/>
      <c r="LMY24" s="36"/>
      <c r="LMZ24" s="36"/>
      <c r="LNA24" s="36"/>
      <c r="LNB24" s="36"/>
      <c r="LNC24" s="36"/>
      <c r="LND24" s="36"/>
      <c r="LNE24" s="36"/>
      <c r="LNF24" s="36"/>
      <c r="LNG24" s="36"/>
      <c r="LNH24" s="36"/>
      <c r="LNI24" s="36"/>
      <c r="LNJ24" s="36"/>
      <c r="LNK24" s="36"/>
      <c r="LNL24" s="36"/>
      <c r="LNM24" s="36"/>
      <c r="LNN24" s="36"/>
      <c r="LNO24" s="36"/>
      <c r="LNP24" s="36"/>
      <c r="LNQ24" s="36"/>
      <c r="LNR24" s="36"/>
      <c r="LNS24" s="36"/>
      <c r="LNT24" s="36"/>
      <c r="LNU24" s="36"/>
      <c r="LNV24" s="36"/>
      <c r="LNW24" s="36"/>
      <c r="LNX24" s="36"/>
      <c r="LNY24" s="36"/>
      <c r="LNZ24" s="36"/>
      <c r="LOA24" s="36"/>
      <c r="LOB24" s="36"/>
      <c r="LOC24" s="36"/>
      <c r="LOD24" s="36"/>
      <c r="LOE24" s="36"/>
      <c r="LOF24" s="36"/>
      <c r="LOG24" s="36"/>
      <c r="LOH24" s="36"/>
      <c r="LOI24" s="36"/>
      <c r="LOJ24" s="36"/>
      <c r="LOK24" s="36"/>
      <c r="LOL24" s="36"/>
      <c r="LOM24" s="36"/>
      <c r="LON24" s="36"/>
      <c r="LOO24" s="36"/>
      <c r="LOP24" s="36"/>
      <c r="LOQ24" s="36"/>
      <c r="LOR24" s="36"/>
      <c r="LOS24" s="36"/>
      <c r="LOT24" s="36"/>
      <c r="LOU24" s="36"/>
      <c r="LOV24" s="36"/>
      <c r="LOW24" s="36"/>
      <c r="LOX24" s="36"/>
      <c r="LOY24" s="36"/>
      <c r="LOZ24" s="36"/>
      <c r="LPA24" s="36"/>
      <c r="LPB24" s="36"/>
      <c r="LPC24" s="36"/>
      <c r="LPD24" s="36"/>
      <c r="LPE24" s="36"/>
      <c r="LPF24" s="36"/>
      <c r="LPG24" s="36"/>
      <c r="LPH24" s="36"/>
      <c r="LPI24" s="36"/>
      <c r="LPJ24" s="36"/>
      <c r="LPK24" s="36"/>
      <c r="LPL24" s="36"/>
      <c r="LPM24" s="36"/>
      <c r="LPN24" s="36"/>
      <c r="LPO24" s="36"/>
      <c r="LPP24" s="36"/>
      <c r="LPQ24" s="36"/>
      <c r="LPR24" s="36"/>
      <c r="LPS24" s="36"/>
      <c r="LPT24" s="36"/>
      <c r="LPU24" s="36"/>
      <c r="LPV24" s="36"/>
      <c r="LPW24" s="36"/>
      <c r="LPX24" s="36"/>
      <c r="LPY24" s="36"/>
      <c r="LPZ24" s="36"/>
      <c r="LQA24" s="36"/>
      <c r="LQB24" s="36"/>
      <c r="LQC24" s="36"/>
      <c r="LQD24" s="36"/>
      <c r="LQE24" s="36"/>
      <c r="LQF24" s="36"/>
      <c r="LQG24" s="36"/>
      <c r="LQH24" s="36"/>
      <c r="LQI24" s="36"/>
      <c r="LQJ24" s="36"/>
      <c r="LQK24" s="36"/>
      <c r="LQL24" s="36"/>
      <c r="LQM24" s="36"/>
      <c r="LQN24" s="36"/>
      <c r="LQO24" s="36"/>
      <c r="LQP24" s="36"/>
      <c r="LQQ24" s="36"/>
      <c r="LQR24" s="36"/>
      <c r="LQS24" s="36"/>
      <c r="LQT24" s="36"/>
      <c r="LQU24" s="36"/>
      <c r="LQV24" s="36"/>
      <c r="LQW24" s="36"/>
      <c r="LQX24" s="36"/>
      <c r="LQY24" s="36"/>
      <c r="LQZ24" s="36"/>
      <c r="LRA24" s="36"/>
      <c r="LRB24" s="36"/>
      <c r="LRC24" s="36"/>
      <c r="LRD24" s="36"/>
      <c r="LRE24" s="36"/>
      <c r="LRF24" s="36"/>
      <c r="LRG24" s="36"/>
      <c r="LRH24" s="36"/>
      <c r="LRI24" s="36"/>
      <c r="LRJ24" s="36"/>
      <c r="LRK24" s="36"/>
      <c r="LRL24" s="36"/>
      <c r="LRM24" s="36"/>
      <c r="LRN24" s="36"/>
      <c r="LRO24" s="36"/>
      <c r="LRP24" s="36"/>
      <c r="LRQ24" s="36"/>
      <c r="LRR24" s="36"/>
      <c r="LRS24" s="36"/>
      <c r="LRT24" s="36"/>
      <c r="LRU24" s="36"/>
      <c r="LRV24" s="36"/>
      <c r="LRW24" s="36"/>
      <c r="LRX24" s="36"/>
      <c r="LRY24" s="36"/>
      <c r="LRZ24" s="36"/>
      <c r="LSA24" s="36"/>
      <c r="LSB24" s="36"/>
      <c r="LSC24" s="36"/>
      <c r="LSD24" s="36"/>
      <c r="LSE24" s="36"/>
      <c r="LSF24" s="36"/>
      <c r="LSG24" s="36"/>
      <c r="LSH24" s="36"/>
      <c r="LSI24" s="36"/>
      <c r="LSJ24" s="36"/>
      <c r="LSK24" s="36"/>
      <c r="LSL24" s="36"/>
      <c r="LSM24" s="36"/>
      <c r="LSN24" s="36"/>
      <c r="LSO24" s="36"/>
      <c r="LSP24" s="36"/>
      <c r="LSQ24" s="36"/>
      <c r="LSR24" s="36"/>
      <c r="LSS24" s="36"/>
      <c r="LST24" s="36"/>
      <c r="LSU24" s="36"/>
      <c r="LSV24" s="36"/>
      <c r="LSW24" s="36"/>
      <c r="LSX24" s="36"/>
      <c r="LSY24" s="36"/>
      <c r="LSZ24" s="36"/>
      <c r="LTA24" s="36"/>
      <c r="LTB24" s="36"/>
      <c r="LTC24" s="36"/>
      <c r="LTD24" s="36"/>
      <c r="LTE24" s="36"/>
      <c r="LTF24" s="36"/>
      <c r="LTG24" s="36"/>
      <c r="LTH24" s="36"/>
      <c r="LTI24" s="36"/>
      <c r="LTJ24" s="36"/>
      <c r="LTK24" s="36"/>
      <c r="LTL24" s="36"/>
      <c r="LTM24" s="36"/>
      <c r="LTN24" s="36"/>
      <c r="LTO24" s="36"/>
      <c r="LTP24" s="36"/>
      <c r="LTQ24" s="36"/>
      <c r="LTR24" s="36"/>
      <c r="LTS24" s="36"/>
      <c r="LTT24" s="36"/>
      <c r="LTU24" s="36"/>
      <c r="LTV24" s="36"/>
      <c r="LTW24" s="36"/>
      <c r="LTX24" s="36"/>
      <c r="LTY24" s="36"/>
      <c r="LTZ24" s="36"/>
      <c r="LUA24" s="36"/>
      <c r="LUB24" s="36"/>
      <c r="LUC24" s="36"/>
      <c r="LUD24" s="36"/>
      <c r="LUE24" s="36"/>
      <c r="LUF24" s="36"/>
      <c r="LUG24" s="36"/>
      <c r="LUH24" s="36"/>
      <c r="LUI24" s="36"/>
      <c r="LUJ24" s="36"/>
      <c r="LUK24" s="36"/>
      <c r="LUL24" s="36"/>
      <c r="LUM24" s="36"/>
      <c r="LUN24" s="36"/>
      <c r="LUO24" s="36"/>
      <c r="LUP24" s="36"/>
      <c r="LUQ24" s="36"/>
      <c r="LUR24" s="36"/>
      <c r="LUS24" s="36"/>
      <c r="LUT24" s="36"/>
      <c r="LUU24" s="36"/>
      <c r="LUV24" s="36"/>
      <c r="LUW24" s="36"/>
      <c r="LUX24" s="36"/>
      <c r="LUY24" s="36"/>
      <c r="LUZ24" s="36"/>
      <c r="LVA24" s="36"/>
      <c r="LVB24" s="36"/>
      <c r="LVC24" s="36"/>
      <c r="LVD24" s="36"/>
      <c r="LVE24" s="36"/>
      <c r="LVF24" s="36"/>
      <c r="LVG24" s="36"/>
      <c r="LVH24" s="36"/>
      <c r="LVI24" s="36"/>
      <c r="LVJ24" s="36"/>
      <c r="LVK24" s="36"/>
      <c r="LVL24" s="36"/>
      <c r="LVM24" s="36"/>
      <c r="LVN24" s="36"/>
      <c r="LVO24" s="36"/>
      <c r="LVP24" s="36"/>
      <c r="LVQ24" s="36"/>
      <c r="LVR24" s="36"/>
      <c r="LVS24" s="36"/>
      <c r="LVT24" s="36"/>
      <c r="LVU24" s="36"/>
      <c r="LVV24" s="36"/>
      <c r="LVW24" s="36"/>
      <c r="LVX24" s="36"/>
      <c r="LVY24" s="36"/>
      <c r="LVZ24" s="36"/>
      <c r="LWA24" s="36"/>
      <c r="LWB24" s="36"/>
      <c r="LWC24" s="36"/>
      <c r="LWD24" s="36"/>
      <c r="LWE24" s="36"/>
      <c r="LWF24" s="36"/>
      <c r="LWG24" s="36"/>
      <c r="LWH24" s="36"/>
      <c r="LWI24" s="36"/>
      <c r="LWJ24" s="36"/>
      <c r="LWK24" s="36"/>
      <c r="LWL24" s="36"/>
      <c r="LWM24" s="36"/>
      <c r="LWN24" s="36"/>
      <c r="LWO24" s="36"/>
      <c r="LWP24" s="36"/>
      <c r="LWQ24" s="36"/>
      <c r="LWR24" s="36"/>
      <c r="LWS24" s="36"/>
      <c r="LWT24" s="36"/>
      <c r="LWU24" s="36"/>
      <c r="LWV24" s="36"/>
      <c r="LWW24" s="36"/>
      <c r="LWX24" s="36"/>
      <c r="LWY24" s="36"/>
      <c r="LWZ24" s="36"/>
      <c r="LXA24" s="36"/>
      <c r="LXB24" s="36"/>
      <c r="LXC24" s="36"/>
      <c r="LXD24" s="36"/>
      <c r="LXE24" s="36"/>
      <c r="LXF24" s="36"/>
      <c r="LXG24" s="36"/>
      <c r="LXH24" s="36"/>
      <c r="LXI24" s="36"/>
      <c r="LXJ24" s="36"/>
      <c r="LXK24" s="36"/>
      <c r="LXL24" s="36"/>
      <c r="LXM24" s="36"/>
      <c r="LXN24" s="36"/>
      <c r="LXO24" s="36"/>
      <c r="LXP24" s="36"/>
      <c r="LXQ24" s="36"/>
      <c r="LXR24" s="36"/>
      <c r="LXS24" s="36"/>
      <c r="LXT24" s="36"/>
      <c r="LXU24" s="36"/>
      <c r="LXV24" s="36"/>
      <c r="LXW24" s="36"/>
      <c r="LXX24" s="36"/>
      <c r="LXY24" s="36"/>
      <c r="LXZ24" s="36"/>
      <c r="LYA24" s="36"/>
      <c r="LYB24" s="36"/>
      <c r="LYC24" s="36"/>
      <c r="LYD24" s="36"/>
      <c r="LYE24" s="36"/>
      <c r="LYF24" s="36"/>
      <c r="LYG24" s="36"/>
      <c r="LYH24" s="36"/>
      <c r="LYI24" s="36"/>
      <c r="LYJ24" s="36"/>
      <c r="LYK24" s="36"/>
      <c r="LYL24" s="36"/>
      <c r="LYM24" s="36"/>
      <c r="LYN24" s="36"/>
      <c r="LYO24" s="36"/>
      <c r="LYP24" s="36"/>
      <c r="LYQ24" s="36"/>
      <c r="LYR24" s="36"/>
      <c r="LYS24" s="36"/>
      <c r="LYT24" s="36"/>
      <c r="LYU24" s="36"/>
      <c r="LYV24" s="36"/>
      <c r="LYW24" s="36"/>
      <c r="LYX24" s="36"/>
      <c r="LYY24" s="36"/>
      <c r="LYZ24" s="36"/>
      <c r="LZA24" s="36"/>
      <c r="LZB24" s="36"/>
      <c r="LZC24" s="36"/>
      <c r="LZD24" s="36"/>
      <c r="LZE24" s="36"/>
      <c r="LZF24" s="36"/>
      <c r="LZG24" s="36"/>
      <c r="LZH24" s="36"/>
      <c r="LZI24" s="36"/>
      <c r="LZJ24" s="36"/>
      <c r="LZK24" s="36"/>
      <c r="LZL24" s="36"/>
      <c r="LZM24" s="36"/>
      <c r="LZN24" s="36"/>
      <c r="LZO24" s="36"/>
      <c r="LZP24" s="36"/>
      <c r="LZQ24" s="36"/>
      <c r="LZR24" s="36"/>
      <c r="LZS24" s="36"/>
      <c r="LZT24" s="36"/>
      <c r="LZU24" s="36"/>
      <c r="LZV24" s="36"/>
      <c r="LZW24" s="36"/>
      <c r="LZX24" s="36"/>
      <c r="LZY24" s="36"/>
      <c r="LZZ24" s="36"/>
      <c r="MAA24" s="36"/>
      <c r="MAB24" s="36"/>
      <c r="MAC24" s="36"/>
      <c r="MAD24" s="36"/>
      <c r="MAE24" s="36"/>
      <c r="MAF24" s="36"/>
      <c r="MAG24" s="36"/>
      <c r="MAH24" s="36"/>
      <c r="MAI24" s="36"/>
      <c r="MAJ24" s="36"/>
      <c r="MAK24" s="36"/>
      <c r="MAL24" s="36"/>
      <c r="MAM24" s="36"/>
      <c r="MAN24" s="36"/>
      <c r="MAO24" s="36"/>
      <c r="MAP24" s="36"/>
      <c r="MAQ24" s="36"/>
      <c r="MAR24" s="36"/>
      <c r="MAS24" s="36"/>
      <c r="MAT24" s="36"/>
      <c r="MAU24" s="36"/>
      <c r="MAV24" s="36"/>
      <c r="MAW24" s="36"/>
      <c r="MAX24" s="36"/>
      <c r="MAY24" s="36"/>
      <c r="MAZ24" s="36"/>
      <c r="MBA24" s="36"/>
      <c r="MBB24" s="36"/>
      <c r="MBC24" s="36"/>
      <c r="MBD24" s="36"/>
      <c r="MBE24" s="36"/>
      <c r="MBF24" s="36"/>
      <c r="MBG24" s="36"/>
      <c r="MBH24" s="36"/>
      <c r="MBI24" s="36"/>
      <c r="MBJ24" s="36"/>
      <c r="MBK24" s="36"/>
      <c r="MBL24" s="36"/>
      <c r="MBM24" s="36"/>
      <c r="MBN24" s="36"/>
      <c r="MBO24" s="36"/>
      <c r="MBP24" s="36"/>
      <c r="MBQ24" s="36"/>
      <c r="MBR24" s="36"/>
      <c r="MBS24" s="36"/>
      <c r="MBT24" s="36"/>
      <c r="MBU24" s="36"/>
      <c r="MBV24" s="36"/>
      <c r="MBW24" s="36"/>
      <c r="MBX24" s="36"/>
      <c r="MBY24" s="36"/>
      <c r="MBZ24" s="36"/>
      <c r="MCA24" s="36"/>
      <c r="MCB24" s="36"/>
      <c r="MCC24" s="36"/>
      <c r="MCD24" s="36"/>
      <c r="MCE24" s="36"/>
      <c r="MCF24" s="36"/>
      <c r="MCG24" s="36"/>
      <c r="MCH24" s="36"/>
      <c r="MCI24" s="36"/>
      <c r="MCJ24" s="36"/>
      <c r="MCK24" s="36"/>
      <c r="MCL24" s="36"/>
      <c r="MCM24" s="36"/>
      <c r="MCN24" s="36"/>
      <c r="MCO24" s="36"/>
      <c r="MCP24" s="36"/>
      <c r="MCQ24" s="36"/>
      <c r="MCR24" s="36"/>
      <c r="MCS24" s="36"/>
      <c r="MCT24" s="36"/>
      <c r="MCU24" s="36"/>
      <c r="MCV24" s="36"/>
      <c r="MCW24" s="36"/>
      <c r="MCX24" s="36"/>
      <c r="MCY24" s="36"/>
      <c r="MCZ24" s="36"/>
      <c r="MDA24" s="36"/>
      <c r="MDB24" s="36"/>
      <c r="MDC24" s="36"/>
      <c r="MDD24" s="36"/>
      <c r="MDE24" s="36"/>
      <c r="MDF24" s="36"/>
      <c r="MDG24" s="36"/>
      <c r="MDH24" s="36"/>
      <c r="MDI24" s="36"/>
      <c r="MDJ24" s="36"/>
      <c r="MDK24" s="36"/>
      <c r="MDL24" s="36"/>
      <c r="MDM24" s="36"/>
      <c r="MDN24" s="36"/>
      <c r="MDO24" s="36"/>
      <c r="MDP24" s="36"/>
      <c r="MDQ24" s="36"/>
      <c r="MDR24" s="36"/>
      <c r="MDS24" s="36"/>
      <c r="MDT24" s="36"/>
      <c r="MDU24" s="36"/>
      <c r="MDV24" s="36"/>
      <c r="MDW24" s="36"/>
      <c r="MDX24" s="36"/>
      <c r="MDY24" s="36"/>
      <c r="MDZ24" s="36"/>
      <c r="MEA24" s="36"/>
      <c r="MEB24" s="36"/>
      <c r="MEC24" s="36"/>
      <c r="MED24" s="36"/>
      <c r="MEE24" s="36"/>
      <c r="MEF24" s="36"/>
      <c r="MEG24" s="36"/>
      <c r="MEH24" s="36"/>
      <c r="MEI24" s="36"/>
      <c r="MEJ24" s="36"/>
      <c r="MEK24" s="36"/>
      <c r="MEL24" s="36"/>
      <c r="MEM24" s="36"/>
      <c r="MEN24" s="36"/>
      <c r="MEO24" s="36"/>
      <c r="MEP24" s="36"/>
      <c r="MEQ24" s="36"/>
      <c r="MER24" s="36"/>
      <c r="MES24" s="36"/>
      <c r="MET24" s="36"/>
      <c r="MEU24" s="36"/>
      <c r="MEV24" s="36"/>
      <c r="MEW24" s="36"/>
      <c r="MEX24" s="36"/>
      <c r="MEY24" s="36"/>
      <c r="MEZ24" s="36"/>
      <c r="MFA24" s="36"/>
      <c r="MFB24" s="36"/>
      <c r="MFC24" s="36"/>
      <c r="MFD24" s="36"/>
      <c r="MFE24" s="36"/>
      <c r="MFF24" s="36"/>
      <c r="MFG24" s="36"/>
      <c r="MFH24" s="36"/>
      <c r="MFI24" s="36"/>
      <c r="MFJ24" s="36"/>
      <c r="MFK24" s="36"/>
      <c r="MFL24" s="36"/>
      <c r="MFM24" s="36"/>
      <c r="MFN24" s="36"/>
      <c r="MFO24" s="36"/>
      <c r="MFP24" s="36"/>
      <c r="MFQ24" s="36"/>
      <c r="MFR24" s="36"/>
      <c r="MFS24" s="36"/>
      <c r="MFT24" s="36"/>
      <c r="MFU24" s="36"/>
      <c r="MFV24" s="36"/>
      <c r="MFW24" s="36"/>
      <c r="MFX24" s="36"/>
      <c r="MFY24" s="36"/>
      <c r="MFZ24" s="36"/>
      <c r="MGA24" s="36"/>
      <c r="MGB24" s="36"/>
      <c r="MGC24" s="36"/>
      <c r="MGD24" s="36"/>
      <c r="MGE24" s="36"/>
      <c r="MGF24" s="36"/>
      <c r="MGG24" s="36"/>
      <c r="MGH24" s="36"/>
      <c r="MGI24" s="36"/>
      <c r="MGJ24" s="36"/>
      <c r="MGK24" s="36"/>
      <c r="MGL24" s="36"/>
      <c r="MGM24" s="36"/>
      <c r="MGN24" s="36"/>
      <c r="MGO24" s="36"/>
      <c r="MGP24" s="36"/>
      <c r="MGQ24" s="36"/>
      <c r="MGR24" s="36"/>
      <c r="MGS24" s="36"/>
      <c r="MGT24" s="36"/>
      <c r="MGU24" s="36"/>
      <c r="MGV24" s="36"/>
      <c r="MGW24" s="36"/>
      <c r="MGX24" s="36"/>
      <c r="MGY24" s="36"/>
      <c r="MGZ24" s="36"/>
      <c r="MHA24" s="36"/>
      <c r="MHB24" s="36"/>
      <c r="MHC24" s="36"/>
      <c r="MHD24" s="36"/>
      <c r="MHE24" s="36"/>
      <c r="MHF24" s="36"/>
      <c r="MHG24" s="36"/>
      <c r="MHH24" s="36"/>
      <c r="MHI24" s="36"/>
      <c r="MHJ24" s="36"/>
      <c r="MHK24" s="36"/>
      <c r="MHL24" s="36"/>
      <c r="MHM24" s="36"/>
      <c r="MHN24" s="36"/>
      <c r="MHO24" s="36"/>
      <c r="MHP24" s="36"/>
      <c r="MHQ24" s="36"/>
      <c r="MHR24" s="36"/>
      <c r="MHS24" s="36"/>
      <c r="MHT24" s="36"/>
      <c r="MHU24" s="36"/>
      <c r="MHV24" s="36"/>
      <c r="MHW24" s="36"/>
      <c r="MHX24" s="36"/>
      <c r="MHY24" s="36"/>
      <c r="MHZ24" s="36"/>
      <c r="MIA24" s="36"/>
      <c r="MIB24" s="36"/>
      <c r="MIC24" s="36"/>
      <c r="MID24" s="36"/>
      <c r="MIE24" s="36"/>
      <c r="MIF24" s="36"/>
      <c r="MIG24" s="36"/>
      <c r="MIH24" s="36"/>
      <c r="MII24" s="36"/>
      <c r="MIJ24" s="36"/>
      <c r="MIK24" s="36"/>
      <c r="MIL24" s="36"/>
      <c r="MIM24" s="36"/>
      <c r="MIN24" s="36"/>
      <c r="MIO24" s="36"/>
      <c r="MIP24" s="36"/>
      <c r="MIQ24" s="36"/>
      <c r="MIR24" s="36"/>
      <c r="MIS24" s="36"/>
      <c r="MIT24" s="36"/>
      <c r="MIU24" s="36"/>
      <c r="MIV24" s="36"/>
      <c r="MIW24" s="36"/>
      <c r="MIX24" s="36"/>
      <c r="MIY24" s="36"/>
      <c r="MIZ24" s="36"/>
      <c r="MJA24" s="36"/>
      <c r="MJB24" s="36"/>
      <c r="MJC24" s="36"/>
      <c r="MJD24" s="36"/>
      <c r="MJE24" s="36"/>
      <c r="MJF24" s="36"/>
      <c r="MJG24" s="36"/>
      <c r="MJH24" s="36"/>
      <c r="MJI24" s="36"/>
      <c r="MJJ24" s="36"/>
      <c r="MJK24" s="36"/>
      <c r="MJL24" s="36"/>
      <c r="MJM24" s="36"/>
      <c r="MJN24" s="36"/>
      <c r="MJO24" s="36"/>
      <c r="MJP24" s="36"/>
      <c r="MJQ24" s="36"/>
      <c r="MJR24" s="36"/>
      <c r="MJS24" s="36"/>
      <c r="MJT24" s="36"/>
      <c r="MJU24" s="36"/>
      <c r="MJV24" s="36"/>
      <c r="MJW24" s="36"/>
      <c r="MJX24" s="36"/>
      <c r="MJY24" s="36"/>
      <c r="MJZ24" s="36"/>
      <c r="MKA24" s="36"/>
      <c r="MKB24" s="36"/>
      <c r="MKC24" s="36"/>
      <c r="MKD24" s="36"/>
      <c r="MKE24" s="36"/>
      <c r="MKF24" s="36"/>
      <c r="MKG24" s="36"/>
      <c r="MKH24" s="36"/>
      <c r="MKI24" s="36"/>
      <c r="MKJ24" s="36"/>
      <c r="MKK24" s="36"/>
      <c r="MKL24" s="36"/>
      <c r="MKM24" s="36"/>
      <c r="MKN24" s="36"/>
      <c r="MKO24" s="36"/>
      <c r="MKP24" s="36"/>
      <c r="MKQ24" s="36"/>
      <c r="MKR24" s="36"/>
      <c r="MKS24" s="36"/>
      <c r="MKT24" s="36"/>
      <c r="MKU24" s="36"/>
      <c r="MKV24" s="36"/>
      <c r="MKW24" s="36"/>
      <c r="MKX24" s="36"/>
      <c r="MKY24" s="36"/>
      <c r="MKZ24" s="36"/>
      <c r="MLA24" s="36"/>
      <c r="MLB24" s="36"/>
      <c r="MLC24" s="36"/>
      <c r="MLD24" s="36"/>
      <c r="MLE24" s="36"/>
      <c r="MLF24" s="36"/>
      <c r="MLG24" s="36"/>
      <c r="MLH24" s="36"/>
      <c r="MLI24" s="36"/>
      <c r="MLJ24" s="36"/>
      <c r="MLK24" s="36"/>
      <c r="MLL24" s="36"/>
      <c r="MLM24" s="36"/>
      <c r="MLN24" s="36"/>
      <c r="MLO24" s="36"/>
      <c r="MLP24" s="36"/>
      <c r="MLQ24" s="36"/>
      <c r="MLR24" s="36"/>
      <c r="MLS24" s="36"/>
      <c r="MLT24" s="36"/>
      <c r="MLU24" s="36"/>
      <c r="MLV24" s="36"/>
      <c r="MLW24" s="36"/>
      <c r="MLX24" s="36"/>
      <c r="MLY24" s="36"/>
      <c r="MLZ24" s="36"/>
      <c r="MMA24" s="36"/>
      <c r="MMB24" s="36"/>
      <c r="MMC24" s="36"/>
      <c r="MMD24" s="36"/>
      <c r="MME24" s="36"/>
      <c r="MMF24" s="36"/>
      <c r="MMG24" s="36"/>
      <c r="MMH24" s="36"/>
      <c r="MMI24" s="36"/>
      <c r="MMJ24" s="36"/>
      <c r="MMK24" s="36"/>
      <c r="MML24" s="36"/>
      <c r="MMM24" s="36"/>
      <c r="MMN24" s="36"/>
      <c r="MMO24" s="36"/>
      <c r="MMP24" s="36"/>
      <c r="MMQ24" s="36"/>
      <c r="MMR24" s="36"/>
      <c r="MMS24" s="36"/>
      <c r="MMT24" s="36"/>
      <c r="MMU24" s="36"/>
      <c r="MMV24" s="36"/>
      <c r="MMW24" s="36"/>
      <c r="MMX24" s="36"/>
      <c r="MMY24" s="36"/>
      <c r="MMZ24" s="36"/>
      <c r="MNA24" s="36"/>
      <c r="MNB24" s="36"/>
      <c r="MNC24" s="36"/>
      <c r="MND24" s="36"/>
      <c r="MNE24" s="36"/>
      <c r="MNF24" s="36"/>
      <c r="MNG24" s="36"/>
      <c r="MNH24" s="36"/>
      <c r="MNI24" s="36"/>
      <c r="MNJ24" s="36"/>
      <c r="MNK24" s="36"/>
      <c r="MNL24" s="36"/>
      <c r="MNM24" s="36"/>
      <c r="MNN24" s="36"/>
      <c r="MNO24" s="36"/>
      <c r="MNP24" s="36"/>
      <c r="MNQ24" s="36"/>
      <c r="MNR24" s="36"/>
      <c r="MNS24" s="36"/>
      <c r="MNT24" s="36"/>
      <c r="MNU24" s="36"/>
      <c r="MNV24" s="36"/>
      <c r="MNW24" s="36"/>
      <c r="MNX24" s="36"/>
      <c r="MNY24" s="36"/>
      <c r="MNZ24" s="36"/>
      <c r="MOA24" s="36"/>
      <c r="MOB24" s="36"/>
      <c r="MOC24" s="36"/>
      <c r="MOD24" s="36"/>
      <c r="MOE24" s="36"/>
      <c r="MOF24" s="36"/>
      <c r="MOG24" s="36"/>
      <c r="MOH24" s="36"/>
      <c r="MOI24" s="36"/>
      <c r="MOJ24" s="36"/>
      <c r="MOK24" s="36"/>
      <c r="MOL24" s="36"/>
      <c r="MOM24" s="36"/>
      <c r="MON24" s="36"/>
      <c r="MOO24" s="36"/>
      <c r="MOP24" s="36"/>
      <c r="MOQ24" s="36"/>
      <c r="MOR24" s="36"/>
      <c r="MOS24" s="36"/>
      <c r="MOT24" s="36"/>
      <c r="MOU24" s="36"/>
      <c r="MOV24" s="36"/>
      <c r="MOW24" s="36"/>
      <c r="MOX24" s="36"/>
      <c r="MOY24" s="36"/>
      <c r="MOZ24" s="36"/>
      <c r="MPA24" s="36"/>
      <c r="MPB24" s="36"/>
      <c r="MPC24" s="36"/>
      <c r="MPD24" s="36"/>
      <c r="MPE24" s="36"/>
      <c r="MPF24" s="36"/>
      <c r="MPG24" s="36"/>
      <c r="MPH24" s="36"/>
      <c r="MPI24" s="36"/>
      <c r="MPJ24" s="36"/>
      <c r="MPK24" s="36"/>
      <c r="MPL24" s="36"/>
      <c r="MPM24" s="36"/>
      <c r="MPN24" s="36"/>
      <c r="MPO24" s="36"/>
      <c r="MPP24" s="36"/>
      <c r="MPQ24" s="36"/>
      <c r="MPR24" s="36"/>
      <c r="MPS24" s="36"/>
      <c r="MPT24" s="36"/>
      <c r="MPU24" s="36"/>
      <c r="MPV24" s="36"/>
      <c r="MPW24" s="36"/>
      <c r="MPX24" s="36"/>
      <c r="MPY24" s="36"/>
      <c r="MPZ24" s="36"/>
      <c r="MQA24" s="36"/>
      <c r="MQB24" s="36"/>
      <c r="MQC24" s="36"/>
      <c r="MQD24" s="36"/>
      <c r="MQE24" s="36"/>
      <c r="MQF24" s="36"/>
      <c r="MQG24" s="36"/>
      <c r="MQH24" s="36"/>
      <c r="MQI24" s="36"/>
      <c r="MQJ24" s="36"/>
      <c r="MQK24" s="36"/>
      <c r="MQL24" s="36"/>
      <c r="MQM24" s="36"/>
      <c r="MQN24" s="36"/>
      <c r="MQO24" s="36"/>
      <c r="MQP24" s="36"/>
      <c r="MQQ24" s="36"/>
      <c r="MQR24" s="36"/>
      <c r="MQS24" s="36"/>
      <c r="MQT24" s="36"/>
      <c r="MQU24" s="36"/>
      <c r="MQV24" s="36"/>
      <c r="MQW24" s="36"/>
      <c r="MQX24" s="36"/>
      <c r="MQY24" s="36"/>
      <c r="MQZ24" s="36"/>
      <c r="MRA24" s="36"/>
      <c r="MRB24" s="36"/>
      <c r="MRC24" s="36"/>
      <c r="MRD24" s="36"/>
      <c r="MRE24" s="36"/>
      <c r="MRF24" s="36"/>
      <c r="MRG24" s="36"/>
      <c r="MRH24" s="36"/>
      <c r="MRI24" s="36"/>
      <c r="MRJ24" s="36"/>
      <c r="MRK24" s="36"/>
      <c r="MRL24" s="36"/>
      <c r="MRM24" s="36"/>
      <c r="MRN24" s="36"/>
      <c r="MRO24" s="36"/>
      <c r="MRP24" s="36"/>
      <c r="MRQ24" s="36"/>
      <c r="MRR24" s="36"/>
      <c r="MRS24" s="36"/>
      <c r="MRT24" s="36"/>
      <c r="MRU24" s="36"/>
      <c r="MRV24" s="36"/>
      <c r="MRW24" s="36"/>
      <c r="MRX24" s="36"/>
      <c r="MRY24" s="36"/>
      <c r="MRZ24" s="36"/>
      <c r="MSA24" s="36"/>
      <c r="MSB24" s="36"/>
      <c r="MSC24" s="36"/>
      <c r="MSD24" s="36"/>
      <c r="MSE24" s="36"/>
      <c r="MSF24" s="36"/>
      <c r="MSG24" s="36"/>
      <c r="MSH24" s="36"/>
      <c r="MSI24" s="36"/>
      <c r="MSJ24" s="36"/>
      <c r="MSK24" s="36"/>
      <c r="MSL24" s="36"/>
      <c r="MSM24" s="36"/>
      <c r="MSN24" s="36"/>
      <c r="MSO24" s="36"/>
      <c r="MSP24" s="36"/>
      <c r="MSQ24" s="36"/>
      <c r="MSR24" s="36"/>
      <c r="MSS24" s="36"/>
      <c r="MST24" s="36"/>
      <c r="MSU24" s="36"/>
      <c r="MSV24" s="36"/>
      <c r="MSW24" s="36"/>
      <c r="MSX24" s="36"/>
      <c r="MSY24" s="36"/>
      <c r="MSZ24" s="36"/>
      <c r="MTA24" s="36"/>
      <c r="MTB24" s="36"/>
      <c r="MTC24" s="36"/>
      <c r="MTD24" s="36"/>
      <c r="MTE24" s="36"/>
      <c r="MTF24" s="36"/>
      <c r="MTG24" s="36"/>
      <c r="MTH24" s="36"/>
      <c r="MTI24" s="36"/>
      <c r="MTJ24" s="36"/>
      <c r="MTK24" s="36"/>
      <c r="MTL24" s="36"/>
      <c r="MTM24" s="36"/>
      <c r="MTN24" s="36"/>
      <c r="MTO24" s="36"/>
      <c r="MTP24" s="36"/>
      <c r="MTQ24" s="36"/>
      <c r="MTR24" s="36"/>
      <c r="MTS24" s="36"/>
      <c r="MTT24" s="36"/>
      <c r="MTU24" s="36"/>
      <c r="MTV24" s="36"/>
      <c r="MTW24" s="36"/>
      <c r="MTX24" s="36"/>
      <c r="MTY24" s="36"/>
      <c r="MTZ24" s="36"/>
      <c r="MUA24" s="36"/>
      <c r="MUB24" s="36"/>
      <c r="MUC24" s="36"/>
      <c r="MUD24" s="36"/>
      <c r="MUE24" s="36"/>
      <c r="MUF24" s="36"/>
      <c r="MUG24" s="36"/>
      <c r="MUH24" s="36"/>
      <c r="MUI24" s="36"/>
      <c r="MUJ24" s="36"/>
      <c r="MUK24" s="36"/>
      <c r="MUL24" s="36"/>
      <c r="MUM24" s="36"/>
      <c r="MUN24" s="36"/>
      <c r="MUO24" s="36"/>
      <c r="MUP24" s="36"/>
      <c r="MUQ24" s="36"/>
      <c r="MUR24" s="36"/>
      <c r="MUS24" s="36"/>
      <c r="MUT24" s="36"/>
      <c r="MUU24" s="36"/>
      <c r="MUV24" s="36"/>
      <c r="MUW24" s="36"/>
      <c r="MUX24" s="36"/>
      <c r="MUY24" s="36"/>
      <c r="MUZ24" s="36"/>
      <c r="MVA24" s="36"/>
      <c r="MVB24" s="36"/>
      <c r="MVC24" s="36"/>
      <c r="MVD24" s="36"/>
      <c r="MVE24" s="36"/>
      <c r="MVF24" s="36"/>
      <c r="MVG24" s="36"/>
      <c r="MVH24" s="36"/>
      <c r="MVI24" s="36"/>
      <c r="MVJ24" s="36"/>
      <c r="MVK24" s="36"/>
      <c r="MVL24" s="36"/>
      <c r="MVM24" s="36"/>
      <c r="MVN24" s="36"/>
      <c r="MVO24" s="36"/>
      <c r="MVP24" s="36"/>
      <c r="MVQ24" s="36"/>
      <c r="MVR24" s="36"/>
      <c r="MVS24" s="36"/>
      <c r="MVT24" s="36"/>
      <c r="MVU24" s="36"/>
      <c r="MVV24" s="36"/>
      <c r="MVW24" s="36"/>
      <c r="MVX24" s="36"/>
      <c r="MVY24" s="36"/>
      <c r="MVZ24" s="36"/>
      <c r="MWA24" s="36"/>
      <c r="MWB24" s="36"/>
      <c r="MWC24" s="36"/>
      <c r="MWD24" s="36"/>
      <c r="MWE24" s="36"/>
      <c r="MWF24" s="36"/>
      <c r="MWG24" s="36"/>
      <c r="MWH24" s="36"/>
      <c r="MWI24" s="36"/>
      <c r="MWJ24" s="36"/>
      <c r="MWK24" s="36"/>
      <c r="MWL24" s="36"/>
      <c r="MWM24" s="36"/>
      <c r="MWN24" s="36"/>
      <c r="MWO24" s="36"/>
      <c r="MWP24" s="36"/>
      <c r="MWQ24" s="36"/>
      <c r="MWR24" s="36"/>
      <c r="MWS24" s="36"/>
      <c r="MWT24" s="36"/>
      <c r="MWU24" s="36"/>
      <c r="MWV24" s="36"/>
      <c r="MWW24" s="36"/>
      <c r="MWX24" s="36"/>
      <c r="MWY24" s="36"/>
      <c r="MWZ24" s="36"/>
      <c r="MXA24" s="36"/>
      <c r="MXB24" s="36"/>
      <c r="MXC24" s="36"/>
      <c r="MXD24" s="36"/>
      <c r="MXE24" s="36"/>
      <c r="MXF24" s="36"/>
      <c r="MXG24" s="36"/>
      <c r="MXH24" s="36"/>
      <c r="MXI24" s="36"/>
      <c r="MXJ24" s="36"/>
      <c r="MXK24" s="36"/>
      <c r="MXL24" s="36"/>
      <c r="MXM24" s="36"/>
      <c r="MXN24" s="36"/>
      <c r="MXO24" s="36"/>
      <c r="MXP24" s="36"/>
      <c r="MXQ24" s="36"/>
      <c r="MXR24" s="36"/>
      <c r="MXS24" s="36"/>
      <c r="MXT24" s="36"/>
      <c r="MXU24" s="36"/>
      <c r="MXV24" s="36"/>
      <c r="MXW24" s="36"/>
      <c r="MXX24" s="36"/>
      <c r="MXY24" s="36"/>
      <c r="MXZ24" s="36"/>
      <c r="MYA24" s="36"/>
      <c r="MYB24" s="36"/>
      <c r="MYC24" s="36"/>
      <c r="MYD24" s="36"/>
      <c r="MYE24" s="36"/>
      <c r="MYF24" s="36"/>
      <c r="MYG24" s="36"/>
      <c r="MYH24" s="36"/>
      <c r="MYI24" s="36"/>
      <c r="MYJ24" s="36"/>
      <c r="MYK24" s="36"/>
      <c r="MYL24" s="36"/>
      <c r="MYM24" s="36"/>
      <c r="MYN24" s="36"/>
      <c r="MYO24" s="36"/>
      <c r="MYP24" s="36"/>
      <c r="MYQ24" s="36"/>
      <c r="MYR24" s="36"/>
      <c r="MYS24" s="36"/>
      <c r="MYT24" s="36"/>
      <c r="MYU24" s="36"/>
      <c r="MYV24" s="36"/>
      <c r="MYW24" s="36"/>
      <c r="MYX24" s="36"/>
      <c r="MYY24" s="36"/>
      <c r="MYZ24" s="36"/>
      <c r="MZA24" s="36"/>
      <c r="MZB24" s="36"/>
      <c r="MZC24" s="36"/>
      <c r="MZD24" s="36"/>
      <c r="MZE24" s="36"/>
      <c r="MZF24" s="36"/>
      <c r="MZG24" s="36"/>
      <c r="MZH24" s="36"/>
      <c r="MZI24" s="36"/>
      <c r="MZJ24" s="36"/>
      <c r="MZK24" s="36"/>
      <c r="MZL24" s="36"/>
      <c r="MZM24" s="36"/>
      <c r="MZN24" s="36"/>
      <c r="MZO24" s="36"/>
      <c r="MZP24" s="36"/>
      <c r="MZQ24" s="36"/>
      <c r="MZR24" s="36"/>
      <c r="MZS24" s="36"/>
      <c r="MZT24" s="36"/>
      <c r="MZU24" s="36"/>
      <c r="MZV24" s="36"/>
      <c r="MZW24" s="36"/>
      <c r="MZX24" s="36"/>
      <c r="MZY24" s="36"/>
      <c r="MZZ24" s="36"/>
      <c r="NAA24" s="36"/>
      <c r="NAB24" s="36"/>
      <c r="NAC24" s="36"/>
      <c r="NAD24" s="36"/>
      <c r="NAE24" s="36"/>
      <c r="NAF24" s="36"/>
      <c r="NAG24" s="36"/>
      <c r="NAH24" s="36"/>
      <c r="NAI24" s="36"/>
      <c r="NAJ24" s="36"/>
      <c r="NAK24" s="36"/>
      <c r="NAL24" s="36"/>
      <c r="NAM24" s="36"/>
      <c r="NAN24" s="36"/>
      <c r="NAO24" s="36"/>
      <c r="NAP24" s="36"/>
      <c r="NAQ24" s="36"/>
      <c r="NAR24" s="36"/>
      <c r="NAS24" s="36"/>
      <c r="NAT24" s="36"/>
      <c r="NAU24" s="36"/>
      <c r="NAV24" s="36"/>
      <c r="NAW24" s="36"/>
      <c r="NAX24" s="36"/>
      <c r="NAY24" s="36"/>
      <c r="NAZ24" s="36"/>
      <c r="NBA24" s="36"/>
      <c r="NBB24" s="36"/>
      <c r="NBC24" s="36"/>
      <c r="NBD24" s="36"/>
      <c r="NBE24" s="36"/>
      <c r="NBF24" s="36"/>
      <c r="NBG24" s="36"/>
      <c r="NBH24" s="36"/>
      <c r="NBI24" s="36"/>
      <c r="NBJ24" s="36"/>
      <c r="NBK24" s="36"/>
      <c r="NBL24" s="36"/>
      <c r="NBM24" s="36"/>
      <c r="NBN24" s="36"/>
      <c r="NBO24" s="36"/>
      <c r="NBP24" s="36"/>
      <c r="NBQ24" s="36"/>
      <c r="NBR24" s="36"/>
      <c r="NBS24" s="36"/>
      <c r="NBT24" s="36"/>
      <c r="NBU24" s="36"/>
      <c r="NBV24" s="36"/>
      <c r="NBW24" s="36"/>
      <c r="NBX24" s="36"/>
      <c r="NBY24" s="36"/>
      <c r="NBZ24" s="36"/>
      <c r="NCA24" s="36"/>
      <c r="NCB24" s="36"/>
      <c r="NCC24" s="36"/>
      <c r="NCD24" s="36"/>
      <c r="NCE24" s="36"/>
      <c r="NCF24" s="36"/>
      <c r="NCG24" s="36"/>
      <c r="NCH24" s="36"/>
      <c r="NCI24" s="36"/>
      <c r="NCJ24" s="36"/>
      <c r="NCK24" s="36"/>
      <c r="NCL24" s="36"/>
      <c r="NCM24" s="36"/>
      <c r="NCN24" s="36"/>
      <c r="NCO24" s="36"/>
      <c r="NCP24" s="36"/>
      <c r="NCQ24" s="36"/>
      <c r="NCR24" s="36"/>
      <c r="NCS24" s="36"/>
      <c r="NCT24" s="36"/>
      <c r="NCU24" s="36"/>
      <c r="NCV24" s="36"/>
      <c r="NCW24" s="36"/>
      <c r="NCX24" s="36"/>
      <c r="NCY24" s="36"/>
      <c r="NCZ24" s="36"/>
      <c r="NDA24" s="36"/>
      <c r="NDB24" s="36"/>
      <c r="NDC24" s="36"/>
      <c r="NDD24" s="36"/>
      <c r="NDE24" s="36"/>
      <c r="NDF24" s="36"/>
      <c r="NDG24" s="36"/>
      <c r="NDH24" s="36"/>
      <c r="NDI24" s="36"/>
      <c r="NDJ24" s="36"/>
      <c r="NDK24" s="36"/>
      <c r="NDL24" s="36"/>
      <c r="NDM24" s="36"/>
      <c r="NDN24" s="36"/>
      <c r="NDO24" s="36"/>
      <c r="NDP24" s="36"/>
      <c r="NDQ24" s="36"/>
      <c r="NDR24" s="36"/>
      <c r="NDS24" s="36"/>
      <c r="NDT24" s="36"/>
      <c r="NDU24" s="36"/>
      <c r="NDV24" s="36"/>
      <c r="NDW24" s="36"/>
      <c r="NDX24" s="36"/>
      <c r="NDY24" s="36"/>
      <c r="NDZ24" s="36"/>
      <c r="NEA24" s="36"/>
      <c r="NEB24" s="36"/>
      <c r="NEC24" s="36"/>
      <c r="NED24" s="36"/>
      <c r="NEE24" s="36"/>
      <c r="NEF24" s="36"/>
      <c r="NEG24" s="36"/>
      <c r="NEH24" s="36"/>
      <c r="NEI24" s="36"/>
      <c r="NEJ24" s="36"/>
      <c r="NEK24" s="36"/>
      <c r="NEL24" s="36"/>
      <c r="NEM24" s="36"/>
      <c r="NEN24" s="36"/>
      <c r="NEO24" s="36"/>
      <c r="NEP24" s="36"/>
      <c r="NEQ24" s="36"/>
      <c r="NER24" s="36"/>
      <c r="NES24" s="36"/>
      <c r="NET24" s="36"/>
      <c r="NEU24" s="36"/>
      <c r="NEV24" s="36"/>
      <c r="NEW24" s="36"/>
      <c r="NEX24" s="36"/>
      <c r="NEY24" s="36"/>
      <c r="NEZ24" s="36"/>
      <c r="NFA24" s="36"/>
      <c r="NFB24" s="36"/>
      <c r="NFC24" s="36"/>
      <c r="NFD24" s="36"/>
      <c r="NFE24" s="36"/>
      <c r="NFF24" s="36"/>
      <c r="NFG24" s="36"/>
      <c r="NFH24" s="36"/>
      <c r="NFI24" s="36"/>
      <c r="NFJ24" s="36"/>
      <c r="NFK24" s="36"/>
      <c r="NFL24" s="36"/>
      <c r="NFM24" s="36"/>
      <c r="NFN24" s="36"/>
      <c r="NFO24" s="36"/>
      <c r="NFP24" s="36"/>
      <c r="NFQ24" s="36"/>
      <c r="NFR24" s="36"/>
      <c r="NFS24" s="36"/>
      <c r="NFT24" s="36"/>
      <c r="NFU24" s="36"/>
      <c r="NFV24" s="36"/>
      <c r="NFW24" s="36"/>
      <c r="NFX24" s="36"/>
      <c r="NFY24" s="36"/>
      <c r="NFZ24" s="36"/>
      <c r="NGA24" s="36"/>
      <c r="NGB24" s="36"/>
      <c r="NGC24" s="36"/>
      <c r="NGD24" s="36"/>
      <c r="NGE24" s="36"/>
      <c r="NGF24" s="36"/>
      <c r="NGG24" s="36"/>
      <c r="NGH24" s="36"/>
      <c r="NGI24" s="36"/>
      <c r="NGJ24" s="36"/>
      <c r="NGK24" s="36"/>
      <c r="NGL24" s="36"/>
      <c r="NGM24" s="36"/>
      <c r="NGN24" s="36"/>
      <c r="NGO24" s="36"/>
      <c r="NGP24" s="36"/>
      <c r="NGQ24" s="36"/>
      <c r="NGR24" s="36"/>
      <c r="NGS24" s="36"/>
      <c r="NGT24" s="36"/>
      <c r="NGU24" s="36"/>
      <c r="NGV24" s="36"/>
      <c r="NGW24" s="36"/>
      <c r="NGX24" s="36"/>
      <c r="NGY24" s="36"/>
      <c r="NGZ24" s="36"/>
      <c r="NHA24" s="36"/>
      <c r="NHB24" s="36"/>
      <c r="NHC24" s="36"/>
      <c r="NHD24" s="36"/>
      <c r="NHE24" s="36"/>
      <c r="NHF24" s="36"/>
      <c r="NHG24" s="36"/>
      <c r="NHH24" s="36"/>
      <c r="NHI24" s="36"/>
      <c r="NHJ24" s="36"/>
      <c r="NHK24" s="36"/>
      <c r="NHL24" s="36"/>
      <c r="NHM24" s="36"/>
      <c r="NHN24" s="36"/>
      <c r="NHO24" s="36"/>
      <c r="NHP24" s="36"/>
      <c r="NHQ24" s="36"/>
      <c r="NHR24" s="36"/>
      <c r="NHS24" s="36"/>
      <c r="NHT24" s="36"/>
      <c r="NHU24" s="36"/>
      <c r="NHV24" s="36"/>
      <c r="NHW24" s="36"/>
      <c r="NHX24" s="36"/>
      <c r="NHY24" s="36"/>
      <c r="NHZ24" s="36"/>
      <c r="NIA24" s="36"/>
      <c r="NIB24" s="36"/>
      <c r="NIC24" s="36"/>
      <c r="NID24" s="36"/>
      <c r="NIE24" s="36"/>
      <c r="NIF24" s="36"/>
      <c r="NIG24" s="36"/>
      <c r="NIH24" s="36"/>
      <c r="NII24" s="36"/>
      <c r="NIJ24" s="36"/>
      <c r="NIK24" s="36"/>
      <c r="NIL24" s="36"/>
      <c r="NIM24" s="36"/>
      <c r="NIN24" s="36"/>
      <c r="NIO24" s="36"/>
      <c r="NIP24" s="36"/>
      <c r="NIQ24" s="36"/>
      <c r="NIR24" s="36"/>
      <c r="NIS24" s="36"/>
      <c r="NIT24" s="36"/>
      <c r="NIU24" s="36"/>
      <c r="NIV24" s="36"/>
      <c r="NIW24" s="36"/>
      <c r="NIX24" s="36"/>
      <c r="NIY24" s="36"/>
      <c r="NIZ24" s="36"/>
      <c r="NJA24" s="36"/>
      <c r="NJB24" s="36"/>
      <c r="NJC24" s="36"/>
      <c r="NJD24" s="36"/>
      <c r="NJE24" s="36"/>
      <c r="NJF24" s="36"/>
      <c r="NJG24" s="36"/>
      <c r="NJH24" s="36"/>
      <c r="NJI24" s="36"/>
      <c r="NJJ24" s="36"/>
      <c r="NJK24" s="36"/>
      <c r="NJL24" s="36"/>
      <c r="NJM24" s="36"/>
      <c r="NJN24" s="36"/>
      <c r="NJO24" s="36"/>
      <c r="NJP24" s="36"/>
      <c r="NJQ24" s="36"/>
      <c r="NJR24" s="36"/>
      <c r="NJS24" s="36"/>
      <c r="NJT24" s="36"/>
      <c r="NJU24" s="36"/>
      <c r="NJV24" s="36"/>
      <c r="NJW24" s="36"/>
      <c r="NJX24" s="36"/>
      <c r="NJY24" s="36"/>
      <c r="NJZ24" s="36"/>
      <c r="NKA24" s="36"/>
      <c r="NKB24" s="36"/>
      <c r="NKC24" s="36"/>
      <c r="NKD24" s="36"/>
      <c r="NKE24" s="36"/>
      <c r="NKF24" s="36"/>
      <c r="NKG24" s="36"/>
      <c r="NKH24" s="36"/>
      <c r="NKI24" s="36"/>
      <c r="NKJ24" s="36"/>
      <c r="NKK24" s="36"/>
      <c r="NKL24" s="36"/>
      <c r="NKM24" s="36"/>
      <c r="NKN24" s="36"/>
      <c r="NKO24" s="36"/>
      <c r="NKP24" s="36"/>
      <c r="NKQ24" s="36"/>
      <c r="NKR24" s="36"/>
      <c r="NKS24" s="36"/>
      <c r="NKT24" s="36"/>
      <c r="NKU24" s="36"/>
      <c r="NKV24" s="36"/>
      <c r="NKW24" s="36"/>
      <c r="NKX24" s="36"/>
      <c r="NKY24" s="36"/>
      <c r="NKZ24" s="36"/>
      <c r="NLA24" s="36"/>
      <c r="NLB24" s="36"/>
      <c r="NLC24" s="36"/>
      <c r="NLD24" s="36"/>
      <c r="NLE24" s="36"/>
      <c r="NLF24" s="36"/>
      <c r="NLG24" s="36"/>
      <c r="NLH24" s="36"/>
      <c r="NLI24" s="36"/>
      <c r="NLJ24" s="36"/>
      <c r="NLK24" s="36"/>
      <c r="NLL24" s="36"/>
      <c r="NLM24" s="36"/>
      <c r="NLN24" s="36"/>
      <c r="NLO24" s="36"/>
      <c r="NLP24" s="36"/>
      <c r="NLQ24" s="36"/>
      <c r="NLR24" s="36"/>
      <c r="NLS24" s="36"/>
      <c r="NLT24" s="36"/>
      <c r="NLU24" s="36"/>
      <c r="NLV24" s="36"/>
      <c r="NLW24" s="36"/>
      <c r="NLX24" s="36"/>
      <c r="NLY24" s="36"/>
      <c r="NLZ24" s="36"/>
      <c r="NMA24" s="36"/>
      <c r="NMB24" s="36"/>
      <c r="NMC24" s="36"/>
      <c r="NMD24" s="36"/>
      <c r="NME24" s="36"/>
      <c r="NMF24" s="36"/>
      <c r="NMG24" s="36"/>
      <c r="NMH24" s="36"/>
      <c r="NMI24" s="36"/>
      <c r="NMJ24" s="36"/>
      <c r="NMK24" s="36"/>
      <c r="NML24" s="36"/>
      <c r="NMM24" s="36"/>
      <c r="NMN24" s="36"/>
      <c r="NMO24" s="36"/>
      <c r="NMP24" s="36"/>
      <c r="NMQ24" s="36"/>
      <c r="NMR24" s="36"/>
      <c r="NMS24" s="36"/>
      <c r="NMT24" s="36"/>
      <c r="NMU24" s="36"/>
      <c r="NMV24" s="36"/>
      <c r="NMW24" s="36"/>
      <c r="NMX24" s="36"/>
      <c r="NMY24" s="36"/>
      <c r="NMZ24" s="36"/>
      <c r="NNA24" s="36"/>
      <c r="NNB24" s="36"/>
      <c r="NNC24" s="36"/>
      <c r="NND24" s="36"/>
      <c r="NNE24" s="36"/>
      <c r="NNF24" s="36"/>
      <c r="NNG24" s="36"/>
      <c r="NNH24" s="36"/>
      <c r="NNI24" s="36"/>
      <c r="NNJ24" s="36"/>
      <c r="NNK24" s="36"/>
      <c r="NNL24" s="36"/>
      <c r="NNM24" s="36"/>
      <c r="NNN24" s="36"/>
      <c r="NNO24" s="36"/>
      <c r="NNP24" s="36"/>
      <c r="NNQ24" s="36"/>
      <c r="NNR24" s="36"/>
      <c r="NNS24" s="36"/>
      <c r="NNT24" s="36"/>
      <c r="NNU24" s="36"/>
      <c r="NNV24" s="36"/>
      <c r="NNW24" s="36"/>
      <c r="NNX24" s="36"/>
      <c r="NNY24" s="36"/>
      <c r="NNZ24" s="36"/>
      <c r="NOA24" s="36"/>
      <c r="NOB24" s="36"/>
      <c r="NOC24" s="36"/>
      <c r="NOD24" s="36"/>
      <c r="NOE24" s="36"/>
      <c r="NOF24" s="36"/>
      <c r="NOG24" s="36"/>
      <c r="NOH24" s="36"/>
      <c r="NOI24" s="36"/>
      <c r="NOJ24" s="36"/>
      <c r="NOK24" s="36"/>
      <c r="NOL24" s="36"/>
      <c r="NOM24" s="36"/>
      <c r="NON24" s="36"/>
      <c r="NOO24" s="36"/>
      <c r="NOP24" s="36"/>
      <c r="NOQ24" s="36"/>
      <c r="NOR24" s="36"/>
      <c r="NOS24" s="36"/>
      <c r="NOT24" s="36"/>
      <c r="NOU24" s="36"/>
      <c r="NOV24" s="36"/>
      <c r="NOW24" s="36"/>
      <c r="NOX24" s="36"/>
      <c r="NOY24" s="36"/>
      <c r="NOZ24" s="36"/>
      <c r="NPA24" s="36"/>
      <c r="NPB24" s="36"/>
      <c r="NPC24" s="36"/>
      <c r="NPD24" s="36"/>
      <c r="NPE24" s="36"/>
      <c r="NPF24" s="36"/>
      <c r="NPG24" s="36"/>
      <c r="NPH24" s="36"/>
      <c r="NPI24" s="36"/>
      <c r="NPJ24" s="36"/>
      <c r="NPK24" s="36"/>
      <c r="NPL24" s="36"/>
      <c r="NPM24" s="36"/>
      <c r="NPN24" s="36"/>
      <c r="NPO24" s="36"/>
      <c r="NPP24" s="36"/>
      <c r="NPQ24" s="36"/>
      <c r="NPR24" s="36"/>
      <c r="NPS24" s="36"/>
      <c r="NPT24" s="36"/>
      <c r="NPU24" s="36"/>
      <c r="NPV24" s="36"/>
      <c r="NPW24" s="36"/>
      <c r="NPX24" s="36"/>
      <c r="NPY24" s="36"/>
      <c r="NPZ24" s="36"/>
      <c r="NQA24" s="36"/>
      <c r="NQB24" s="36"/>
      <c r="NQC24" s="36"/>
      <c r="NQD24" s="36"/>
      <c r="NQE24" s="36"/>
      <c r="NQF24" s="36"/>
      <c r="NQG24" s="36"/>
      <c r="NQH24" s="36"/>
      <c r="NQI24" s="36"/>
      <c r="NQJ24" s="36"/>
      <c r="NQK24" s="36"/>
      <c r="NQL24" s="36"/>
      <c r="NQM24" s="36"/>
      <c r="NQN24" s="36"/>
      <c r="NQO24" s="36"/>
      <c r="NQP24" s="36"/>
      <c r="NQQ24" s="36"/>
      <c r="NQR24" s="36"/>
      <c r="NQS24" s="36"/>
      <c r="NQT24" s="36"/>
      <c r="NQU24" s="36"/>
      <c r="NQV24" s="36"/>
      <c r="NQW24" s="36"/>
      <c r="NQX24" s="36"/>
      <c r="NQY24" s="36"/>
      <c r="NQZ24" s="36"/>
      <c r="NRA24" s="36"/>
      <c r="NRB24" s="36"/>
      <c r="NRC24" s="36"/>
      <c r="NRD24" s="36"/>
      <c r="NRE24" s="36"/>
      <c r="NRF24" s="36"/>
      <c r="NRG24" s="36"/>
      <c r="NRH24" s="36"/>
      <c r="NRI24" s="36"/>
      <c r="NRJ24" s="36"/>
      <c r="NRK24" s="36"/>
      <c r="NRL24" s="36"/>
      <c r="NRM24" s="36"/>
      <c r="NRN24" s="36"/>
      <c r="NRO24" s="36"/>
      <c r="NRP24" s="36"/>
      <c r="NRQ24" s="36"/>
      <c r="NRR24" s="36"/>
      <c r="NRS24" s="36"/>
      <c r="NRT24" s="36"/>
      <c r="NRU24" s="36"/>
      <c r="NRV24" s="36"/>
      <c r="NRW24" s="36"/>
      <c r="NRX24" s="36"/>
      <c r="NRY24" s="36"/>
      <c r="NRZ24" s="36"/>
      <c r="NSA24" s="36"/>
      <c r="NSB24" s="36"/>
      <c r="NSC24" s="36"/>
      <c r="NSD24" s="36"/>
      <c r="NSE24" s="36"/>
      <c r="NSF24" s="36"/>
      <c r="NSG24" s="36"/>
      <c r="NSH24" s="36"/>
      <c r="NSI24" s="36"/>
      <c r="NSJ24" s="36"/>
      <c r="NSK24" s="36"/>
      <c r="NSL24" s="36"/>
      <c r="NSM24" s="36"/>
      <c r="NSN24" s="36"/>
      <c r="NSO24" s="36"/>
      <c r="NSP24" s="36"/>
      <c r="NSQ24" s="36"/>
      <c r="NSR24" s="36"/>
      <c r="NSS24" s="36"/>
      <c r="NST24" s="36"/>
      <c r="NSU24" s="36"/>
      <c r="NSV24" s="36"/>
      <c r="NSW24" s="36"/>
      <c r="NSX24" s="36"/>
      <c r="NSY24" s="36"/>
      <c r="NSZ24" s="36"/>
      <c r="NTA24" s="36"/>
      <c r="NTB24" s="36"/>
      <c r="NTC24" s="36"/>
      <c r="NTD24" s="36"/>
      <c r="NTE24" s="36"/>
      <c r="NTF24" s="36"/>
      <c r="NTG24" s="36"/>
      <c r="NTH24" s="36"/>
      <c r="NTI24" s="36"/>
      <c r="NTJ24" s="36"/>
      <c r="NTK24" s="36"/>
      <c r="NTL24" s="36"/>
      <c r="NTM24" s="36"/>
      <c r="NTN24" s="36"/>
      <c r="NTO24" s="36"/>
      <c r="NTP24" s="36"/>
      <c r="NTQ24" s="36"/>
      <c r="NTR24" s="36"/>
      <c r="NTS24" s="36"/>
      <c r="NTT24" s="36"/>
      <c r="NTU24" s="36"/>
      <c r="NTV24" s="36"/>
      <c r="NTW24" s="36"/>
      <c r="NTX24" s="36"/>
      <c r="NTY24" s="36"/>
      <c r="NTZ24" s="36"/>
      <c r="NUA24" s="36"/>
      <c r="NUB24" s="36"/>
      <c r="NUC24" s="36"/>
      <c r="NUD24" s="36"/>
      <c r="NUE24" s="36"/>
      <c r="NUF24" s="36"/>
      <c r="NUG24" s="36"/>
      <c r="NUH24" s="36"/>
      <c r="NUI24" s="36"/>
      <c r="NUJ24" s="36"/>
      <c r="NUK24" s="36"/>
      <c r="NUL24" s="36"/>
      <c r="NUM24" s="36"/>
      <c r="NUN24" s="36"/>
      <c r="NUO24" s="36"/>
      <c r="NUP24" s="36"/>
      <c r="NUQ24" s="36"/>
      <c r="NUR24" s="36"/>
      <c r="NUS24" s="36"/>
      <c r="NUT24" s="36"/>
      <c r="NUU24" s="36"/>
      <c r="NUV24" s="36"/>
      <c r="NUW24" s="36"/>
      <c r="NUX24" s="36"/>
      <c r="NUY24" s="36"/>
      <c r="NUZ24" s="36"/>
      <c r="NVA24" s="36"/>
      <c r="NVB24" s="36"/>
      <c r="NVC24" s="36"/>
      <c r="NVD24" s="36"/>
      <c r="NVE24" s="36"/>
      <c r="NVF24" s="36"/>
      <c r="NVG24" s="36"/>
      <c r="NVH24" s="36"/>
      <c r="NVI24" s="36"/>
      <c r="NVJ24" s="36"/>
      <c r="NVK24" s="36"/>
      <c r="NVL24" s="36"/>
      <c r="NVM24" s="36"/>
      <c r="NVN24" s="36"/>
      <c r="NVO24" s="36"/>
      <c r="NVP24" s="36"/>
      <c r="NVQ24" s="36"/>
      <c r="NVR24" s="36"/>
      <c r="NVS24" s="36"/>
      <c r="NVT24" s="36"/>
      <c r="NVU24" s="36"/>
      <c r="NVV24" s="36"/>
      <c r="NVW24" s="36"/>
      <c r="NVX24" s="36"/>
      <c r="NVY24" s="36"/>
      <c r="NVZ24" s="36"/>
      <c r="NWA24" s="36"/>
      <c r="NWB24" s="36"/>
      <c r="NWC24" s="36"/>
      <c r="NWD24" s="36"/>
      <c r="NWE24" s="36"/>
      <c r="NWF24" s="36"/>
      <c r="NWG24" s="36"/>
      <c r="NWH24" s="36"/>
      <c r="NWI24" s="36"/>
      <c r="NWJ24" s="36"/>
      <c r="NWK24" s="36"/>
      <c r="NWL24" s="36"/>
      <c r="NWM24" s="36"/>
      <c r="NWN24" s="36"/>
      <c r="NWO24" s="36"/>
      <c r="NWP24" s="36"/>
      <c r="NWQ24" s="36"/>
      <c r="NWR24" s="36"/>
      <c r="NWS24" s="36"/>
      <c r="NWT24" s="36"/>
      <c r="NWU24" s="36"/>
      <c r="NWV24" s="36"/>
      <c r="NWW24" s="36"/>
      <c r="NWX24" s="36"/>
      <c r="NWY24" s="36"/>
      <c r="NWZ24" s="36"/>
      <c r="NXA24" s="36"/>
      <c r="NXB24" s="36"/>
      <c r="NXC24" s="36"/>
      <c r="NXD24" s="36"/>
      <c r="NXE24" s="36"/>
      <c r="NXF24" s="36"/>
      <c r="NXG24" s="36"/>
      <c r="NXH24" s="36"/>
      <c r="NXI24" s="36"/>
      <c r="NXJ24" s="36"/>
      <c r="NXK24" s="36"/>
      <c r="NXL24" s="36"/>
      <c r="NXM24" s="36"/>
      <c r="NXN24" s="36"/>
      <c r="NXO24" s="36"/>
      <c r="NXP24" s="36"/>
      <c r="NXQ24" s="36"/>
      <c r="NXR24" s="36"/>
      <c r="NXS24" s="36"/>
      <c r="NXT24" s="36"/>
      <c r="NXU24" s="36"/>
      <c r="NXV24" s="36"/>
      <c r="NXW24" s="36"/>
      <c r="NXX24" s="36"/>
      <c r="NXY24" s="36"/>
      <c r="NXZ24" s="36"/>
      <c r="NYA24" s="36"/>
      <c r="NYB24" s="36"/>
      <c r="NYC24" s="36"/>
      <c r="NYD24" s="36"/>
      <c r="NYE24" s="36"/>
      <c r="NYF24" s="36"/>
      <c r="NYG24" s="36"/>
      <c r="NYH24" s="36"/>
      <c r="NYI24" s="36"/>
      <c r="NYJ24" s="36"/>
      <c r="NYK24" s="36"/>
      <c r="NYL24" s="36"/>
      <c r="NYM24" s="36"/>
      <c r="NYN24" s="36"/>
      <c r="NYO24" s="36"/>
      <c r="NYP24" s="36"/>
      <c r="NYQ24" s="36"/>
      <c r="NYR24" s="36"/>
      <c r="NYS24" s="36"/>
      <c r="NYT24" s="36"/>
      <c r="NYU24" s="36"/>
      <c r="NYV24" s="36"/>
      <c r="NYW24" s="36"/>
      <c r="NYX24" s="36"/>
      <c r="NYY24" s="36"/>
      <c r="NYZ24" s="36"/>
      <c r="NZA24" s="36"/>
      <c r="NZB24" s="36"/>
      <c r="NZC24" s="36"/>
      <c r="NZD24" s="36"/>
      <c r="NZE24" s="36"/>
      <c r="NZF24" s="36"/>
      <c r="NZG24" s="36"/>
      <c r="NZH24" s="36"/>
      <c r="NZI24" s="36"/>
      <c r="NZJ24" s="36"/>
      <c r="NZK24" s="36"/>
      <c r="NZL24" s="36"/>
      <c r="NZM24" s="36"/>
      <c r="NZN24" s="36"/>
      <c r="NZO24" s="36"/>
      <c r="NZP24" s="36"/>
      <c r="NZQ24" s="36"/>
      <c r="NZR24" s="36"/>
      <c r="NZS24" s="36"/>
      <c r="NZT24" s="36"/>
      <c r="NZU24" s="36"/>
      <c r="NZV24" s="36"/>
      <c r="NZW24" s="36"/>
      <c r="NZX24" s="36"/>
      <c r="NZY24" s="36"/>
      <c r="NZZ24" s="36"/>
      <c r="OAA24" s="36"/>
      <c r="OAB24" s="36"/>
      <c r="OAC24" s="36"/>
      <c r="OAD24" s="36"/>
      <c r="OAE24" s="36"/>
      <c r="OAF24" s="36"/>
      <c r="OAG24" s="36"/>
      <c r="OAH24" s="36"/>
      <c r="OAI24" s="36"/>
      <c r="OAJ24" s="36"/>
      <c r="OAK24" s="36"/>
      <c r="OAL24" s="36"/>
      <c r="OAM24" s="36"/>
      <c r="OAN24" s="36"/>
      <c r="OAO24" s="36"/>
      <c r="OAP24" s="36"/>
      <c r="OAQ24" s="36"/>
      <c r="OAR24" s="36"/>
      <c r="OAS24" s="36"/>
      <c r="OAT24" s="36"/>
      <c r="OAU24" s="36"/>
      <c r="OAV24" s="36"/>
      <c r="OAW24" s="36"/>
      <c r="OAX24" s="36"/>
      <c r="OAY24" s="36"/>
      <c r="OAZ24" s="36"/>
      <c r="OBA24" s="36"/>
      <c r="OBB24" s="36"/>
      <c r="OBC24" s="36"/>
      <c r="OBD24" s="36"/>
      <c r="OBE24" s="36"/>
      <c r="OBF24" s="36"/>
      <c r="OBG24" s="36"/>
      <c r="OBH24" s="36"/>
      <c r="OBI24" s="36"/>
      <c r="OBJ24" s="36"/>
      <c r="OBK24" s="36"/>
      <c r="OBL24" s="36"/>
      <c r="OBM24" s="36"/>
      <c r="OBN24" s="36"/>
      <c r="OBO24" s="36"/>
      <c r="OBP24" s="36"/>
      <c r="OBQ24" s="36"/>
      <c r="OBR24" s="36"/>
      <c r="OBS24" s="36"/>
      <c r="OBT24" s="36"/>
      <c r="OBU24" s="36"/>
      <c r="OBV24" s="36"/>
      <c r="OBW24" s="36"/>
      <c r="OBX24" s="36"/>
      <c r="OBY24" s="36"/>
      <c r="OBZ24" s="36"/>
      <c r="OCA24" s="36"/>
      <c r="OCB24" s="36"/>
      <c r="OCC24" s="36"/>
      <c r="OCD24" s="36"/>
      <c r="OCE24" s="36"/>
      <c r="OCF24" s="36"/>
      <c r="OCG24" s="36"/>
      <c r="OCH24" s="36"/>
      <c r="OCI24" s="36"/>
      <c r="OCJ24" s="36"/>
      <c r="OCK24" s="36"/>
      <c r="OCL24" s="36"/>
      <c r="OCM24" s="36"/>
      <c r="OCN24" s="36"/>
      <c r="OCO24" s="36"/>
      <c r="OCP24" s="36"/>
      <c r="OCQ24" s="36"/>
      <c r="OCR24" s="36"/>
      <c r="OCS24" s="36"/>
      <c r="OCT24" s="36"/>
      <c r="OCU24" s="36"/>
      <c r="OCV24" s="36"/>
      <c r="OCW24" s="36"/>
      <c r="OCX24" s="36"/>
      <c r="OCY24" s="36"/>
      <c r="OCZ24" s="36"/>
      <c r="ODA24" s="36"/>
      <c r="ODB24" s="36"/>
      <c r="ODC24" s="36"/>
      <c r="ODD24" s="36"/>
      <c r="ODE24" s="36"/>
      <c r="ODF24" s="36"/>
      <c r="ODG24" s="36"/>
      <c r="ODH24" s="36"/>
      <c r="ODI24" s="36"/>
      <c r="ODJ24" s="36"/>
      <c r="ODK24" s="36"/>
      <c r="ODL24" s="36"/>
      <c r="ODM24" s="36"/>
      <c r="ODN24" s="36"/>
      <c r="ODO24" s="36"/>
      <c r="ODP24" s="36"/>
      <c r="ODQ24" s="36"/>
      <c r="ODR24" s="36"/>
      <c r="ODS24" s="36"/>
      <c r="ODT24" s="36"/>
      <c r="ODU24" s="36"/>
      <c r="ODV24" s="36"/>
      <c r="ODW24" s="36"/>
      <c r="ODX24" s="36"/>
      <c r="ODY24" s="36"/>
      <c r="ODZ24" s="36"/>
      <c r="OEA24" s="36"/>
      <c r="OEB24" s="36"/>
      <c r="OEC24" s="36"/>
      <c r="OED24" s="36"/>
      <c r="OEE24" s="36"/>
      <c r="OEF24" s="36"/>
      <c r="OEG24" s="36"/>
      <c r="OEH24" s="36"/>
      <c r="OEI24" s="36"/>
      <c r="OEJ24" s="36"/>
      <c r="OEK24" s="36"/>
      <c r="OEL24" s="36"/>
      <c r="OEM24" s="36"/>
      <c r="OEN24" s="36"/>
      <c r="OEO24" s="36"/>
      <c r="OEP24" s="36"/>
      <c r="OEQ24" s="36"/>
      <c r="OER24" s="36"/>
      <c r="OES24" s="36"/>
      <c r="OET24" s="36"/>
      <c r="OEU24" s="36"/>
      <c r="OEV24" s="36"/>
      <c r="OEW24" s="36"/>
      <c r="OEX24" s="36"/>
      <c r="OEY24" s="36"/>
      <c r="OEZ24" s="36"/>
      <c r="OFA24" s="36"/>
      <c r="OFB24" s="36"/>
      <c r="OFC24" s="36"/>
      <c r="OFD24" s="36"/>
      <c r="OFE24" s="36"/>
      <c r="OFF24" s="36"/>
      <c r="OFG24" s="36"/>
      <c r="OFH24" s="36"/>
      <c r="OFI24" s="36"/>
      <c r="OFJ24" s="36"/>
      <c r="OFK24" s="36"/>
      <c r="OFL24" s="36"/>
      <c r="OFM24" s="36"/>
      <c r="OFN24" s="36"/>
      <c r="OFO24" s="36"/>
      <c r="OFP24" s="36"/>
      <c r="OFQ24" s="36"/>
      <c r="OFR24" s="36"/>
      <c r="OFS24" s="36"/>
      <c r="OFT24" s="36"/>
      <c r="OFU24" s="36"/>
      <c r="OFV24" s="36"/>
      <c r="OFW24" s="36"/>
      <c r="OFX24" s="36"/>
      <c r="OFY24" s="36"/>
      <c r="OFZ24" s="36"/>
      <c r="OGA24" s="36"/>
      <c r="OGB24" s="36"/>
      <c r="OGC24" s="36"/>
      <c r="OGD24" s="36"/>
      <c r="OGE24" s="36"/>
      <c r="OGF24" s="36"/>
      <c r="OGG24" s="36"/>
      <c r="OGH24" s="36"/>
      <c r="OGI24" s="36"/>
      <c r="OGJ24" s="36"/>
      <c r="OGK24" s="36"/>
      <c r="OGL24" s="36"/>
      <c r="OGM24" s="36"/>
      <c r="OGN24" s="36"/>
      <c r="OGO24" s="36"/>
      <c r="OGP24" s="36"/>
      <c r="OGQ24" s="36"/>
      <c r="OGR24" s="36"/>
      <c r="OGS24" s="36"/>
      <c r="OGT24" s="36"/>
      <c r="OGU24" s="36"/>
      <c r="OGV24" s="36"/>
      <c r="OGW24" s="36"/>
      <c r="OGX24" s="36"/>
      <c r="OGY24" s="36"/>
      <c r="OGZ24" s="36"/>
      <c r="OHA24" s="36"/>
      <c r="OHB24" s="36"/>
      <c r="OHC24" s="36"/>
      <c r="OHD24" s="36"/>
      <c r="OHE24" s="36"/>
      <c r="OHF24" s="36"/>
      <c r="OHG24" s="36"/>
      <c r="OHH24" s="36"/>
      <c r="OHI24" s="36"/>
      <c r="OHJ24" s="36"/>
      <c r="OHK24" s="36"/>
      <c r="OHL24" s="36"/>
      <c r="OHM24" s="36"/>
      <c r="OHN24" s="36"/>
      <c r="OHO24" s="36"/>
      <c r="OHP24" s="36"/>
      <c r="OHQ24" s="36"/>
      <c r="OHR24" s="36"/>
      <c r="OHS24" s="36"/>
      <c r="OHT24" s="36"/>
      <c r="OHU24" s="36"/>
      <c r="OHV24" s="36"/>
      <c r="OHW24" s="36"/>
      <c r="OHX24" s="36"/>
      <c r="OHY24" s="36"/>
      <c r="OHZ24" s="36"/>
      <c r="OIA24" s="36"/>
      <c r="OIB24" s="36"/>
      <c r="OIC24" s="36"/>
      <c r="OID24" s="36"/>
      <c r="OIE24" s="36"/>
      <c r="OIF24" s="36"/>
      <c r="OIG24" s="36"/>
      <c r="OIH24" s="36"/>
      <c r="OII24" s="36"/>
      <c r="OIJ24" s="36"/>
      <c r="OIK24" s="36"/>
      <c r="OIL24" s="36"/>
      <c r="OIM24" s="36"/>
      <c r="OIN24" s="36"/>
      <c r="OIO24" s="36"/>
      <c r="OIP24" s="36"/>
      <c r="OIQ24" s="36"/>
      <c r="OIR24" s="36"/>
      <c r="OIS24" s="36"/>
      <c r="OIT24" s="36"/>
      <c r="OIU24" s="36"/>
      <c r="OIV24" s="36"/>
      <c r="OIW24" s="36"/>
      <c r="OIX24" s="36"/>
      <c r="OIY24" s="36"/>
      <c r="OIZ24" s="36"/>
      <c r="OJA24" s="36"/>
      <c r="OJB24" s="36"/>
      <c r="OJC24" s="36"/>
      <c r="OJD24" s="36"/>
      <c r="OJE24" s="36"/>
      <c r="OJF24" s="36"/>
      <c r="OJG24" s="36"/>
      <c r="OJH24" s="36"/>
      <c r="OJI24" s="36"/>
      <c r="OJJ24" s="36"/>
      <c r="OJK24" s="36"/>
      <c r="OJL24" s="36"/>
      <c r="OJM24" s="36"/>
      <c r="OJN24" s="36"/>
      <c r="OJO24" s="36"/>
      <c r="OJP24" s="36"/>
      <c r="OJQ24" s="36"/>
      <c r="OJR24" s="36"/>
      <c r="OJS24" s="36"/>
      <c r="OJT24" s="36"/>
      <c r="OJU24" s="36"/>
      <c r="OJV24" s="36"/>
      <c r="OJW24" s="36"/>
      <c r="OJX24" s="36"/>
      <c r="OJY24" s="36"/>
      <c r="OJZ24" s="36"/>
      <c r="OKA24" s="36"/>
      <c r="OKB24" s="36"/>
      <c r="OKC24" s="36"/>
      <c r="OKD24" s="36"/>
      <c r="OKE24" s="36"/>
      <c r="OKF24" s="36"/>
      <c r="OKG24" s="36"/>
      <c r="OKH24" s="36"/>
      <c r="OKI24" s="36"/>
      <c r="OKJ24" s="36"/>
      <c r="OKK24" s="36"/>
      <c r="OKL24" s="36"/>
      <c r="OKM24" s="36"/>
      <c r="OKN24" s="36"/>
      <c r="OKO24" s="36"/>
      <c r="OKP24" s="36"/>
      <c r="OKQ24" s="36"/>
      <c r="OKR24" s="36"/>
      <c r="OKS24" s="36"/>
      <c r="OKT24" s="36"/>
      <c r="OKU24" s="36"/>
      <c r="OKV24" s="36"/>
      <c r="OKW24" s="36"/>
      <c r="OKX24" s="36"/>
      <c r="OKY24" s="36"/>
      <c r="OKZ24" s="36"/>
      <c r="OLA24" s="36"/>
      <c r="OLB24" s="36"/>
      <c r="OLC24" s="36"/>
      <c r="OLD24" s="36"/>
      <c r="OLE24" s="36"/>
      <c r="OLF24" s="36"/>
      <c r="OLG24" s="36"/>
      <c r="OLH24" s="36"/>
      <c r="OLI24" s="36"/>
      <c r="OLJ24" s="36"/>
      <c r="OLK24" s="36"/>
      <c r="OLL24" s="36"/>
      <c r="OLM24" s="36"/>
      <c r="OLN24" s="36"/>
      <c r="OLO24" s="36"/>
      <c r="OLP24" s="36"/>
      <c r="OLQ24" s="36"/>
      <c r="OLR24" s="36"/>
      <c r="OLS24" s="36"/>
      <c r="OLT24" s="36"/>
      <c r="OLU24" s="36"/>
      <c r="OLV24" s="36"/>
      <c r="OLW24" s="36"/>
      <c r="OLX24" s="36"/>
      <c r="OLY24" s="36"/>
      <c r="OLZ24" s="36"/>
      <c r="OMA24" s="36"/>
      <c r="OMB24" s="36"/>
      <c r="OMC24" s="36"/>
      <c r="OMD24" s="36"/>
      <c r="OME24" s="36"/>
      <c r="OMF24" s="36"/>
      <c r="OMG24" s="36"/>
      <c r="OMH24" s="36"/>
      <c r="OMI24" s="36"/>
      <c r="OMJ24" s="36"/>
      <c r="OMK24" s="36"/>
      <c r="OML24" s="36"/>
      <c r="OMM24" s="36"/>
      <c r="OMN24" s="36"/>
      <c r="OMO24" s="36"/>
      <c r="OMP24" s="36"/>
      <c r="OMQ24" s="36"/>
      <c r="OMR24" s="36"/>
      <c r="OMS24" s="36"/>
      <c r="OMT24" s="36"/>
      <c r="OMU24" s="36"/>
      <c r="OMV24" s="36"/>
      <c r="OMW24" s="36"/>
      <c r="OMX24" s="36"/>
      <c r="OMY24" s="36"/>
      <c r="OMZ24" s="36"/>
      <c r="ONA24" s="36"/>
      <c r="ONB24" s="36"/>
      <c r="ONC24" s="36"/>
      <c r="OND24" s="36"/>
      <c r="ONE24" s="36"/>
      <c r="ONF24" s="36"/>
      <c r="ONG24" s="36"/>
      <c r="ONH24" s="36"/>
      <c r="ONI24" s="36"/>
      <c r="ONJ24" s="36"/>
      <c r="ONK24" s="36"/>
      <c r="ONL24" s="36"/>
      <c r="ONM24" s="36"/>
      <c r="ONN24" s="36"/>
      <c r="ONO24" s="36"/>
      <c r="ONP24" s="36"/>
      <c r="ONQ24" s="36"/>
      <c r="ONR24" s="36"/>
      <c r="ONS24" s="36"/>
      <c r="ONT24" s="36"/>
      <c r="ONU24" s="36"/>
      <c r="ONV24" s="36"/>
      <c r="ONW24" s="36"/>
      <c r="ONX24" s="36"/>
      <c r="ONY24" s="36"/>
      <c r="ONZ24" s="36"/>
      <c r="OOA24" s="36"/>
      <c r="OOB24" s="36"/>
      <c r="OOC24" s="36"/>
      <c r="OOD24" s="36"/>
      <c r="OOE24" s="36"/>
      <c r="OOF24" s="36"/>
      <c r="OOG24" s="36"/>
      <c r="OOH24" s="36"/>
      <c r="OOI24" s="36"/>
      <c r="OOJ24" s="36"/>
      <c r="OOK24" s="36"/>
      <c r="OOL24" s="36"/>
      <c r="OOM24" s="36"/>
      <c r="OON24" s="36"/>
      <c r="OOO24" s="36"/>
      <c r="OOP24" s="36"/>
      <c r="OOQ24" s="36"/>
      <c r="OOR24" s="36"/>
      <c r="OOS24" s="36"/>
      <c r="OOT24" s="36"/>
      <c r="OOU24" s="36"/>
      <c r="OOV24" s="36"/>
      <c r="OOW24" s="36"/>
      <c r="OOX24" s="36"/>
      <c r="OOY24" s="36"/>
      <c r="OOZ24" s="36"/>
      <c r="OPA24" s="36"/>
      <c r="OPB24" s="36"/>
      <c r="OPC24" s="36"/>
      <c r="OPD24" s="36"/>
      <c r="OPE24" s="36"/>
      <c r="OPF24" s="36"/>
      <c r="OPG24" s="36"/>
      <c r="OPH24" s="36"/>
      <c r="OPI24" s="36"/>
      <c r="OPJ24" s="36"/>
      <c r="OPK24" s="36"/>
      <c r="OPL24" s="36"/>
      <c r="OPM24" s="36"/>
      <c r="OPN24" s="36"/>
      <c r="OPO24" s="36"/>
      <c r="OPP24" s="36"/>
      <c r="OPQ24" s="36"/>
      <c r="OPR24" s="36"/>
      <c r="OPS24" s="36"/>
      <c r="OPT24" s="36"/>
      <c r="OPU24" s="36"/>
      <c r="OPV24" s="36"/>
      <c r="OPW24" s="36"/>
      <c r="OPX24" s="36"/>
      <c r="OPY24" s="36"/>
      <c r="OPZ24" s="36"/>
      <c r="OQA24" s="36"/>
      <c r="OQB24" s="36"/>
      <c r="OQC24" s="36"/>
      <c r="OQD24" s="36"/>
      <c r="OQE24" s="36"/>
      <c r="OQF24" s="36"/>
      <c r="OQG24" s="36"/>
      <c r="OQH24" s="36"/>
      <c r="OQI24" s="36"/>
      <c r="OQJ24" s="36"/>
      <c r="OQK24" s="36"/>
      <c r="OQL24" s="36"/>
      <c r="OQM24" s="36"/>
      <c r="OQN24" s="36"/>
      <c r="OQO24" s="36"/>
      <c r="OQP24" s="36"/>
      <c r="OQQ24" s="36"/>
      <c r="OQR24" s="36"/>
      <c r="OQS24" s="36"/>
      <c r="OQT24" s="36"/>
      <c r="OQU24" s="36"/>
      <c r="OQV24" s="36"/>
      <c r="OQW24" s="36"/>
      <c r="OQX24" s="36"/>
      <c r="OQY24" s="36"/>
      <c r="OQZ24" s="36"/>
      <c r="ORA24" s="36"/>
      <c r="ORB24" s="36"/>
      <c r="ORC24" s="36"/>
      <c r="ORD24" s="36"/>
      <c r="ORE24" s="36"/>
      <c r="ORF24" s="36"/>
      <c r="ORG24" s="36"/>
      <c r="ORH24" s="36"/>
      <c r="ORI24" s="36"/>
      <c r="ORJ24" s="36"/>
      <c r="ORK24" s="36"/>
      <c r="ORL24" s="36"/>
      <c r="ORM24" s="36"/>
      <c r="ORN24" s="36"/>
      <c r="ORO24" s="36"/>
      <c r="ORP24" s="36"/>
      <c r="ORQ24" s="36"/>
      <c r="ORR24" s="36"/>
      <c r="ORS24" s="36"/>
      <c r="ORT24" s="36"/>
      <c r="ORU24" s="36"/>
      <c r="ORV24" s="36"/>
      <c r="ORW24" s="36"/>
      <c r="ORX24" s="36"/>
      <c r="ORY24" s="36"/>
      <c r="ORZ24" s="36"/>
      <c r="OSA24" s="36"/>
      <c r="OSB24" s="36"/>
      <c r="OSC24" s="36"/>
      <c r="OSD24" s="36"/>
      <c r="OSE24" s="36"/>
      <c r="OSF24" s="36"/>
      <c r="OSG24" s="36"/>
      <c r="OSH24" s="36"/>
      <c r="OSI24" s="36"/>
      <c r="OSJ24" s="36"/>
      <c r="OSK24" s="36"/>
      <c r="OSL24" s="36"/>
      <c r="OSM24" s="36"/>
      <c r="OSN24" s="36"/>
      <c r="OSO24" s="36"/>
      <c r="OSP24" s="36"/>
      <c r="OSQ24" s="36"/>
      <c r="OSR24" s="36"/>
      <c r="OSS24" s="36"/>
      <c r="OST24" s="36"/>
      <c r="OSU24" s="36"/>
      <c r="OSV24" s="36"/>
      <c r="OSW24" s="36"/>
      <c r="OSX24" s="36"/>
      <c r="OSY24" s="36"/>
      <c r="OSZ24" s="36"/>
      <c r="OTA24" s="36"/>
      <c r="OTB24" s="36"/>
      <c r="OTC24" s="36"/>
      <c r="OTD24" s="36"/>
      <c r="OTE24" s="36"/>
      <c r="OTF24" s="36"/>
      <c r="OTG24" s="36"/>
      <c r="OTH24" s="36"/>
      <c r="OTI24" s="36"/>
      <c r="OTJ24" s="36"/>
      <c r="OTK24" s="36"/>
      <c r="OTL24" s="36"/>
      <c r="OTM24" s="36"/>
      <c r="OTN24" s="36"/>
      <c r="OTO24" s="36"/>
      <c r="OTP24" s="36"/>
      <c r="OTQ24" s="36"/>
      <c r="OTR24" s="36"/>
      <c r="OTS24" s="36"/>
      <c r="OTT24" s="36"/>
      <c r="OTU24" s="36"/>
      <c r="OTV24" s="36"/>
      <c r="OTW24" s="36"/>
      <c r="OTX24" s="36"/>
      <c r="OTY24" s="36"/>
      <c r="OTZ24" s="36"/>
      <c r="OUA24" s="36"/>
      <c r="OUB24" s="36"/>
      <c r="OUC24" s="36"/>
      <c r="OUD24" s="36"/>
      <c r="OUE24" s="36"/>
      <c r="OUF24" s="36"/>
      <c r="OUG24" s="36"/>
      <c r="OUH24" s="36"/>
      <c r="OUI24" s="36"/>
      <c r="OUJ24" s="36"/>
      <c r="OUK24" s="36"/>
      <c r="OUL24" s="36"/>
      <c r="OUM24" s="36"/>
      <c r="OUN24" s="36"/>
      <c r="OUO24" s="36"/>
      <c r="OUP24" s="36"/>
      <c r="OUQ24" s="36"/>
      <c r="OUR24" s="36"/>
      <c r="OUS24" s="36"/>
      <c r="OUT24" s="36"/>
      <c r="OUU24" s="36"/>
      <c r="OUV24" s="36"/>
      <c r="OUW24" s="36"/>
      <c r="OUX24" s="36"/>
      <c r="OUY24" s="36"/>
      <c r="OUZ24" s="36"/>
      <c r="OVA24" s="36"/>
      <c r="OVB24" s="36"/>
      <c r="OVC24" s="36"/>
      <c r="OVD24" s="36"/>
      <c r="OVE24" s="36"/>
      <c r="OVF24" s="36"/>
      <c r="OVG24" s="36"/>
      <c r="OVH24" s="36"/>
      <c r="OVI24" s="36"/>
      <c r="OVJ24" s="36"/>
      <c r="OVK24" s="36"/>
      <c r="OVL24" s="36"/>
      <c r="OVM24" s="36"/>
      <c r="OVN24" s="36"/>
      <c r="OVO24" s="36"/>
      <c r="OVP24" s="36"/>
      <c r="OVQ24" s="36"/>
      <c r="OVR24" s="36"/>
      <c r="OVS24" s="36"/>
      <c r="OVT24" s="36"/>
      <c r="OVU24" s="36"/>
      <c r="OVV24" s="36"/>
      <c r="OVW24" s="36"/>
      <c r="OVX24" s="36"/>
      <c r="OVY24" s="36"/>
      <c r="OVZ24" s="36"/>
      <c r="OWA24" s="36"/>
      <c r="OWB24" s="36"/>
      <c r="OWC24" s="36"/>
      <c r="OWD24" s="36"/>
      <c r="OWE24" s="36"/>
      <c r="OWF24" s="36"/>
      <c r="OWG24" s="36"/>
      <c r="OWH24" s="36"/>
      <c r="OWI24" s="36"/>
      <c r="OWJ24" s="36"/>
      <c r="OWK24" s="36"/>
      <c r="OWL24" s="36"/>
      <c r="OWM24" s="36"/>
      <c r="OWN24" s="36"/>
      <c r="OWO24" s="36"/>
      <c r="OWP24" s="36"/>
      <c r="OWQ24" s="36"/>
      <c r="OWR24" s="36"/>
      <c r="OWS24" s="36"/>
      <c r="OWT24" s="36"/>
      <c r="OWU24" s="36"/>
      <c r="OWV24" s="36"/>
      <c r="OWW24" s="36"/>
      <c r="OWX24" s="36"/>
      <c r="OWY24" s="36"/>
      <c r="OWZ24" s="36"/>
      <c r="OXA24" s="36"/>
      <c r="OXB24" s="36"/>
      <c r="OXC24" s="36"/>
      <c r="OXD24" s="36"/>
      <c r="OXE24" s="36"/>
      <c r="OXF24" s="36"/>
      <c r="OXG24" s="36"/>
      <c r="OXH24" s="36"/>
      <c r="OXI24" s="36"/>
      <c r="OXJ24" s="36"/>
      <c r="OXK24" s="36"/>
      <c r="OXL24" s="36"/>
      <c r="OXM24" s="36"/>
      <c r="OXN24" s="36"/>
      <c r="OXO24" s="36"/>
      <c r="OXP24" s="36"/>
      <c r="OXQ24" s="36"/>
      <c r="OXR24" s="36"/>
      <c r="OXS24" s="36"/>
      <c r="OXT24" s="36"/>
      <c r="OXU24" s="36"/>
      <c r="OXV24" s="36"/>
      <c r="OXW24" s="36"/>
      <c r="OXX24" s="36"/>
      <c r="OXY24" s="36"/>
      <c r="OXZ24" s="36"/>
      <c r="OYA24" s="36"/>
      <c r="OYB24" s="36"/>
      <c r="OYC24" s="36"/>
      <c r="OYD24" s="36"/>
      <c r="OYE24" s="36"/>
      <c r="OYF24" s="36"/>
      <c r="OYG24" s="36"/>
      <c r="OYH24" s="36"/>
      <c r="OYI24" s="36"/>
      <c r="OYJ24" s="36"/>
      <c r="OYK24" s="36"/>
      <c r="OYL24" s="36"/>
      <c r="OYM24" s="36"/>
      <c r="OYN24" s="36"/>
      <c r="OYO24" s="36"/>
      <c r="OYP24" s="36"/>
      <c r="OYQ24" s="36"/>
      <c r="OYR24" s="36"/>
      <c r="OYS24" s="36"/>
      <c r="OYT24" s="36"/>
      <c r="OYU24" s="36"/>
      <c r="OYV24" s="36"/>
      <c r="OYW24" s="36"/>
      <c r="OYX24" s="36"/>
      <c r="OYY24" s="36"/>
      <c r="OYZ24" s="36"/>
      <c r="OZA24" s="36"/>
      <c r="OZB24" s="36"/>
      <c r="OZC24" s="36"/>
      <c r="OZD24" s="36"/>
      <c r="OZE24" s="36"/>
      <c r="OZF24" s="36"/>
      <c r="OZG24" s="36"/>
      <c r="OZH24" s="36"/>
      <c r="OZI24" s="36"/>
      <c r="OZJ24" s="36"/>
      <c r="OZK24" s="36"/>
      <c r="OZL24" s="36"/>
      <c r="OZM24" s="36"/>
      <c r="OZN24" s="36"/>
      <c r="OZO24" s="36"/>
      <c r="OZP24" s="36"/>
      <c r="OZQ24" s="36"/>
      <c r="OZR24" s="36"/>
      <c r="OZS24" s="36"/>
      <c r="OZT24" s="36"/>
      <c r="OZU24" s="36"/>
      <c r="OZV24" s="36"/>
      <c r="OZW24" s="36"/>
      <c r="OZX24" s="36"/>
      <c r="OZY24" s="36"/>
      <c r="OZZ24" s="36"/>
      <c r="PAA24" s="36"/>
      <c r="PAB24" s="36"/>
      <c r="PAC24" s="36"/>
      <c r="PAD24" s="36"/>
      <c r="PAE24" s="36"/>
      <c r="PAF24" s="36"/>
      <c r="PAG24" s="36"/>
      <c r="PAH24" s="36"/>
      <c r="PAI24" s="36"/>
      <c r="PAJ24" s="36"/>
      <c r="PAK24" s="36"/>
      <c r="PAL24" s="36"/>
      <c r="PAM24" s="36"/>
      <c r="PAN24" s="36"/>
      <c r="PAO24" s="36"/>
      <c r="PAP24" s="36"/>
      <c r="PAQ24" s="36"/>
      <c r="PAR24" s="36"/>
      <c r="PAS24" s="36"/>
      <c r="PAT24" s="36"/>
      <c r="PAU24" s="36"/>
      <c r="PAV24" s="36"/>
      <c r="PAW24" s="36"/>
      <c r="PAX24" s="36"/>
      <c r="PAY24" s="36"/>
      <c r="PAZ24" s="36"/>
      <c r="PBA24" s="36"/>
      <c r="PBB24" s="36"/>
      <c r="PBC24" s="36"/>
      <c r="PBD24" s="36"/>
      <c r="PBE24" s="36"/>
      <c r="PBF24" s="36"/>
      <c r="PBG24" s="36"/>
      <c r="PBH24" s="36"/>
      <c r="PBI24" s="36"/>
      <c r="PBJ24" s="36"/>
      <c r="PBK24" s="36"/>
      <c r="PBL24" s="36"/>
      <c r="PBM24" s="36"/>
      <c r="PBN24" s="36"/>
      <c r="PBO24" s="36"/>
      <c r="PBP24" s="36"/>
      <c r="PBQ24" s="36"/>
      <c r="PBR24" s="36"/>
      <c r="PBS24" s="36"/>
      <c r="PBT24" s="36"/>
      <c r="PBU24" s="36"/>
      <c r="PBV24" s="36"/>
      <c r="PBW24" s="36"/>
      <c r="PBX24" s="36"/>
      <c r="PBY24" s="36"/>
      <c r="PBZ24" s="36"/>
      <c r="PCA24" s="36"/>
      <c r="PCB24" s="36"/>
      <c r="PCC24" s="36"/>
      <c r="PCD24" s="36"/>
      <c r="PCE24" s="36"/>
      <c r="PCF24" s="36"/>
      <c r="PCG24" s="36"/>
      <c r="PCH24" s="36"/>
      <c r="PCI24" s="36"/>
      <c r="PCJ24" s="36"/>
      <c r="PCK24" s="36"/>
      <c r="PCL24" s="36"/>
      <c r="PCM24" s="36"/>
      <c r="PCN24" s="36"/>
      <c r="PCO24" s="36"/>
      <c r="PCP24" s="36"/>
      <c r="PCQ24" s="36"/>
      <c r="PCR24" s="36"/>
      <c r="PCS24" s="36"/>
      <c r="PCT24" s="36"/>
      <c r="PCU24" s="36"/>
      <c r="PCV24" s="36"/>
      <c r="PCW24" s="36"/>
      <c r="PCX24" s="36"/>
      <c r="PCY24" s="36"/>
      <c r="PCZ24" s="36"/>
      <c r="PDA24" s="36"/>
      <c r="PDB24" s="36"/>
      <c r="PDC24" s="36"/>
      <c r="PDD24" s="36"/>
      <c r="PDE24" s="36"/>
      <c r="PDF24" s="36"/>
      <c r="PDG24" s="36"/>
      <c r="PDH24" s="36"/>
      <c r="PDI24" s="36"/>
      <c r="PDJ24" s="36"/>
      <c r="PDK24" s="36"/>
      <c r="PDL24" s="36"/>
      <c r="PDM24" s="36"/>
      <c r="PDN24" s="36"/>
      <c r="PDO24" s="36"/>
      <c r="PDP24" s="36"/>
      <c r="PDQ24" s="36"/>
      <c r="PDR24" s="36"/>
      <c r="PDS24" s="36"/>
      <c r="PDT24" s="36"/>
      <c r="PDU24" s="36"/>
      <c r="PDV24" s="36"/>
      <c r="PDW24" s="36"/>
      <c r="PDX24" s="36"/>
      <c r="PDY24" s="36"/>
      <c r="PDZ24" s="36"/>
      <c r="PEA24" s="36"/>
      <c r="PEB24" s="36"/>
      <c r="PEC24" s="36"/>
      <c r="PED24" s="36"/>
      <c r="PEE24" s="36"/>
      <c r="PEF24" s="36"/>
      <c r="PEG24" s="36"/>
      <c r="PEH24" s="36"/>
      <c r="PEI24" s="36"/>
      <c r="PEJ24" s="36"/>
      <c r="PEK24" s="36"/>
      <c r="PEL24" s="36"/>
      <c r="PEM24" s="36"/>
      <c r="PEN24" s="36"/>
      <c r="PEO24" s="36"/>
      <c r="PEP24" s="36"/>
      <c r="PEQ24" s="36"/>
      <c r="PER24" s="36"/>
      <c r="PES24" s="36"/>
      <c r="PET24" s="36"/>
      <c r="PEU24" s="36"/>
      <c r="PEV24" s="36"/>
      <c r="PEW24" s="36"/>
      <c r="PEX24" s="36"/>
      <c r="PEY24" s="36"/>
      <c r="PEZ24" s="36"/>
      <c r="PFA24" s="36"/>
      <c r="PFB24" s="36"/>
      <c r="PFC24" s="36"/>
      <c r="PFD24" s="36"/>
      <c r="PFE24" s="36"/>
      <c r="PFF24" s="36"/>
      <c r="PFG24" s="36"/>
      <c r="PFH24" s="36"/>
      <c r="PFI24" s="36"/>
      <c r="PFJ24" s="36"/>
      <c r="PFK24" s="36"/>
      <c r="PFL24" s="36"/>
      <c r="PFM24" s="36"/>
      <c r="PFN24" s="36"/>
      <c r="PFO24" s="36"/>
      <c r="PFP24" s="36"/>
      <c r="PFQ24" s="36"/>
      <c r="PFR24" s="36"/>
      <c r="PFS24" s="36"/>
      <c r="PFT24" s="36"/>
      <c r="PFU24" s="36"/>
      <c r="PFV24" s="36"/>
      <c r="PFW24" s="36"/>
      <c r="PFX24" s="36"/>
      <c r="PFY24" s="36"/>
      <c r="PFZ24" s="36"/>
      <c r="PGA24" s="36"/>
      <c r="PGB24" s="36"/>
      <c r="PGC24" s="36"/>
      <c r="PGD24" s="36"/>
      <c r="PGE24" s="36"/>
      <c r="PGF24" s="36"/>
      <c r="PGG24" s="36"/>
      <c r="PGH24" s="36"/>
      <c r="PGI24" s="36"/>
      <c r="PGJ24" s="36"/>
      <c r="PGK24" s="36"/>
      <c r="PGL24" s="36"/>
      <c r="PGM24" s="36"/>
      <c r="PGN24" s="36"/>
      <c r="PGO24" s="36"/>
      <c r="PGP24" s="36"/>
      <c r="PGQ24" s="36"/>
      <c r="PGR24" s="36"/>
      <c r="PGS24" s="36"/>
      <c r="PGT24" s="36"/>
      <c r="PGU24" s="36"/>
      <c r="PGV24" s="36"/>
      <c r="PGW24" s="36"/>
      <c r="PGX24" s="36"/>
      <c r="PGY24" s="36"/>
      <c r="PGZ24" s="36"/>
      <c r="PHA24" s="36"/>
      <c r="PHB24" s="36"/>
      <c r="PHC24" s="36"/>
      <c r="PHD24" s="36"/>
      <c r="PHE24" s="36"/>
      <c r="PHF24" s="36"/>
      <c r="PHG24" s="36"/>
      <c r="PHH24" s="36"/>
      <c r="PHI24" s="36"/>
      <c r="PHJ24" s="36"/>
      <c r="PHK24" s="36"/>
      <c r="PHL24" s="36"/>
      <c r="PHM24" s="36"/>
      <c r="PHN24" s="36"/>
      <c r="PHO24" s="36"/>
      <c r="PHP24" s="36"/>
      <c r="PHQ24" s="36"/>
      <c r="PHR24" s="36"/>
      <c r="PHS24" s="36"/>
      <c r="PHT24" s="36"/>
      <c r="PHU24" s="36"/>
      <c r="PHV24" s="36"/>
      <c r="PHW24" s="36"/>
      <c r="PHX24" s="36"/>
      <c r="PHY24" s="36"/>
      <c r="PHZ24" s="36"/>
      <c r="PIA24" s="36"/>
      <c r="PIB24" s="36"/>
      <c r="PIC24" s="36"/>
      <c r="PID24" s="36"/>
      <c r="PIE24" s="36"/>
      <c r="PIF24" s="36"/>
      <c r="PIG24" s="36"/>
      <c r="PIH24" s="36"/>
      <c r="PII24" s="36"/>
      <c r="PIJ24" s="36"/>
      <c r="PIK24" s="36"/>
      <c r="PIL24" s="36"/>
      <c r="PIM24" s="36"/>
      <c r="PIN24" s="36"/>
      <c r="PIO24" s="36"/>
      <c r="PIP24" s="36"/>
      <c r="PIQ24" s="36"/>
      <c r="PIR24" s="36"/>
      <c r="PIS24" s="36"/>
      <c r="PIT24" s="36"/>
      <c r="PIU24" s="36"/>
      <c r="PIV24" s="36"/>
      <c r="PIW24" s="36"/>
      <c r="PIX24" s="36"/>
      <c r="PIY24" s="36"/>
      <c r="PIZ24" s="36"/>
      <c r="PJA24" s="36"/>
      <c r="PJB24" s="36"/>
      <c r="PJC24" s="36"/>
      <c r="PJD24" s="36"/>
      <c r="PJE24" s="36"/>
      <c r="PJF24" s="36"/>
      <c r="PJG24" s="36"/>
      <c r="PJH24" s="36"/>
      <c r="PJI24" s="36"/>
      <c r="PJJ24" s="36"/>
      <c r="PJK24" s="36"/>
      <c r="PJL24" s="36"/>
      <c r="PJM24" s="36"/>
      <c r="PJN24" s="36"/>
      <c r="PJO24" s="36"/>
      <c r="PJP24" s="36"/>
      <c r="PJQ24" s="36"/>
      <c r="PJR24" s="36"/>
      <c r="PJS24" s="36"/>
      <c r="PJT24" s="36"/>
      <c r="PJU24" s="36"/>
      <c r="PJV24" s="36"/>
      <c r="PJW24" s="36"/>
      <c r="PJX24" s="36"/>
      <c r="PJY24" s="36"/>
      <c r="PJZ24" s="36"/>
      <c r="PKA24" s="36"/>
      <c r="PKB24" s="36"/>
      <c r="PKC24" s="36"/>
      <c r="PKD24" s="36"/>
      <c r="PKE24" s="36"/>
      <c r="PKF24" s="36"/>
      <c r="PKG24" s="36"/>
      <c r="PKH24" s="36"/>
      <c r="PKI24" s="36"/>
      <c r="PKJ24" s="36"/>
      <c r="PKK24" s="36"/>
      <c r="PKL24" s="36"/>
      <c r="PKM24" s="36"/>
      <c r="PKN24" s="36"/>
      <c r="PKO24" s="36"/>
      <c r="PKP24" s="36"/>
      <c r="PKQ24" s="36"/>
      <c r="PKR24" s="36"/>
      <c r="PKS24" s="36"/>
      <c r="PKT24" s="36"/>
      <c r="PKU24" s="36"/>
      <c r="PKV24" s="36"/>
      <c r="PKW24" s="36"/>
      <c r="PKX24" s="36"/>
      <c r="PKY24" s="36"/>
      <c r="PKZ24" s="36"/>
      <c r="PLA24" s="36"/>
      <c r="PLB24" s="36"/>
      <c r="PLC24" s="36"/>
      <c r="PLD24" s="36"/>
      <c r="PLE24" s="36"/>
      <c r="PLF24" s="36"/>
      <c r="PLG24" s="36"/>
      <c r="PLH24" s="36"/>
      <c r="PLI24" s="36"/>
      <c r="PLJ24" s="36"/>
      <c r="PLK24" s="36"/>
      <c r="PLL24" s="36"/>
      <c r="PLM24" s="36"/>
      <c r="PLN24" s="36"/>
      <c r="PLO24" s="36"/>
      <c r="PLP24" s="36"/>
      <c r="PLQ24" s="36"/>
      <c r="PLR24" s="36"/>
      <c r="PLS24" s="36"/>
      <c r="PLT24" s="36"/>
      <c r="PLU24" s="36"/>
      <c r="PLV24" s="36"/>
      <c r="PLW24" s="36"/>
      <c r="PLX24" s="36"/>
      <c r="PLY24" s="36"/>
      <c r="PLZ24" s="36"/>
      <c r="PMA24" s="36"/>
      <c r="PMB24" s="36"/>
      <c r="PMC24" s="36"/>
      <c r="PMD24" s="36"/>
      <c r="PME24" s="36"/>
      <c r="PMF24" s="36"/>
      <c r="PMG24" s="36"/>
      <c r="PMH24" s="36"/>
      <c r="PMI24" s="36"/>
      <c r="PMJ24" s="36"/>
      <c r="PMK24" s="36"/>
      <c r="PML24" s="36"/>
      <c r="PMM24" s="36"/>
      <c r="PMN24" s="36"/>
      <c r="PMO24" s="36"/>
      <c r="PMP24" s="36"/>
      <c r="PMQ24" s="36"/>
      <c r="PMR24" s="36"/>
      <c r="PMS24" s="36"/>
      <c r="PMT24" s="36"/>
      <c r="PMU24" s="36"/>
      <c r="PMV24" s="36"/>
      <c r="PMW24" s="36"/>
      <c r="PMX24" s="36"/>
      <c r="PMY24" s="36"/>
      <c r="PMZ24" s="36"/>
      <c r="PNA24" s="36"/>
      <c r="PNB24" s="36"/>
      <c r="PNC24" s="36"/>
      <c r="PND24" s="36"/>
      <c r="PNE24" s="36"/>
      <c r="PNF24" s="36"/>
      <c r="PNG24" s="36"/>
      <c r="PNH24" s="36"/>
      <c r="PNI24" s="36"/>
      <c r="PNJ24" s="36"/>
      <c r="PNK24" s="36"/>
      <c r="PNL24" s="36"/>
      <c r="PNM24" s="36"/>
      <c r="PNN24" s="36"/>
      <c r="PNO24" s="36"/>
      <c r="PNP24" s="36"/>
      <c r="PNQ24" s="36"/>
      <c r="PNR24" s="36"/>
      <c r="PNS24" s="36"/>
      <c r="PNT24" s="36"/>
      <c r="PNU24" s="36"/>
      <c r="PNV24" s="36"/>
      <c r="PNW24" s="36"/>
      <c r="PNX24" s="36"/>
      <c r="PNY24" s="36"/>
      <c r="PNZ24" s="36"/>
      <c r="POA24" s="36"/>
      <c r="POB24" s="36"/>
      <c r="POC24" s="36"/>
      <c r="POD24" s="36"/>
      <c r="POE24" s="36"/>
      <c r="POF24" s="36"/>
      <c r="POG24" s="36"/>
      <c r="POH24" s="36"/>
      <c r="POI24" s="36"/>
      <c r="POJ24" s="36"/>
      <c r="POK24" s="36"/>
      <c r="POL24" s="36"/>
      <c r="POM24" s="36"/>
      <c r="PON24" s="36"/>
      <c r="POO24" s="36"/>
      <c r="POP24" s="36"/>
      <c r="POQ24" s="36"/>
      <c r="POR24" s="36"/>
      <c r="POS24" s="36"/>
      <c r="POT24" s="36"/>
      <c r="POU24" s="36"/>
      <c r="POV24" s="36"/>
      <c r="POW24" s="36"/>
      <c r="POX24" s="36"/>
      <c r="POY24" s="36"/>
      <c r="POZ24" s="36"/>
      <c r="PPA24" s="36"/>
      <c r="PPB24" s="36"/>
      <c r="PPC24" s="36"/>
      <c r="PPD24" s="36"/>
      <c r="PPE24" s="36"/>
      <c r="PPF24" s="36"/>
      <c r="PPG24" s="36"/>
      <c r="PPH24" s="36"/>
      <c r="PPI24" s="36"/>
      <c r="PPJ24" s="36"/>
      <c r="PPK24" s="36"/>
      <c r="PPL24" s="36"/>
      <c r="PPM24" s="36"/>
      <c r="PPN24" s="36"/>
      <c r="PPO24" s="36"/>
      <c r="PPP24" s="36"/>
      <c r="PPQ24" s="36"/>
      <c r="PPR24" s="36"/>
      <c r="PPS24" s="36"/>
      <c r="PPT24" s="36"/>
      <c r="PPU24" s="36"/>
      <c r="PPV24" s="36"/>
      <c r="PPW24" s="36"/>
      <c r="PPX24" s="36"/>
      <c r="PPY24" s="36"/>
      <c r="PPZ24" s="36"/>
      <c r="PQA24" s="36"/>
      <c r="PQB24" s="36"/>
      <c r="PQC24" s="36"/>
      <c r="PQD24" s="36"/>
      <c r="PQE24" s="36"/>
      <c r="PQF24" s="36"/>
      <c r="PQG24" s="36"/>
      <c r="PQH24" s="36"/>
      <c r="PQI24" s="36"/>
      <c r="PQJ24" s="36"/>
      <c r="PQK24" s="36"/>
      <c r="PQL24" s="36"/>
      <c r="PQM24" s="36"/>
      <c r="PQN24" s="36"/>
      <c r="PQO24" s="36"/>
      <c r="PQP24" s="36"/>
      <c r="PQQ24" s="36"/>
      <c r="PQR24" s="36"/>
      <c r="PQS24" s="36"/>
      <c r="PQT24" s="36"/>
      <c r="PQU24" s="36"/>
      <c r="PQV24" s="36"/>
      <c r="PQW24" s="36"/>
      <c r="PQX24" s="36"/>
      <c r="PQY24" s="36"/>
      <c r="PQZ24" s="36"/>
      <c r="PRA24" s="36"/>
      <c r="PRB24" s="36"/>
      <c r="PRC24" s="36"/>
      <c r="PRD24" s="36"/>
      <c r="PRE24" s="36"/>
      <c r="PRF24" s="36"/>
      <c r="PRG24" s="36"/>
      <c r="PRH24" s="36"/>
      <c r="PRI24" s="36"/>
      <c r="PRJ24" s="36"/>
      <c r="PRK24" s="36"/>
      <c r="PRL24" s="36"/>
      <c r="PRM24" s="36"/>
      <c r="PRN24" s="36"/>
      <c r="PRO24" s="36"/>
      <c r="PRP24" s="36"/>
      <c r="PRQ24" s="36"/>
      <c r="PRR24" s="36"/>
      <c r="PRS24" s="36"/>
      <c r="PRT24" s="36"/>
      <c r="PRU24" s="36"/>
      <c r="PRV24" s="36"/>
      <c r="PRW24" s="36"/>
      <c r="PRX24" s="36"/>
      <c r="PRY24" s="36"/>
      <c r="PRZ24" s="36"/>
      <c r="PSA24" s="36"/>
      <c r="PSB24" s="36"/>
      <c r="PSC24" s="36"/>
      <c r="PSD24" s="36"/>
      <c r="PSE24" s="36"/>
      <c r="PSF24" s="36"/>
      <c r="PSG24" s="36"/>
      <c r="PSH24" s="36"/>
      <c r="PSI24" s="36"/>
      <c r="PSJ24" s="36"/>
      <c r="PSK24" s="36"/>
      <c r="PSL24" s="36"/>
      <c r="PSM24" s="36"/>
      <c r="PSN24" s="36"/>
      <c r="PSO24" s="36"/>
      <c r="PSP24" s="36"/>
      <c r="PSQ24" s="36"/>
      <c r="PSR24" s="36"/>
      <c r="PSS24" s="36"/>
      <c r="PST24" s="36"/>
      <c r="PSU24" s="36"/>
      <c r="PSV24" s="36"/>
      <c r="PSW24" s="36"/>
      <c r="PSX24" s="36"/>
      <c r="PSY24" s="36"/>
      <c r="PSZ24" s="36"/>
      <c r="PTA24" s="36"/>
      <c r="PTB24" s="36"/>
      <c r="PTC24" s="36"/>
      <c r="PTD24" s="36"/>
      <c r="PTE24" s="36"/>
      <c r="PTF24" s="36"/>
      <c r="PTG24" s="36"/>
      <c r="PTH24" s="36"/>
      <c r="PTI24" s="36"/>
      <c r="PTJ24" s="36"/>
      <c r="PTK24" s="36"/>
      <c r="PTL24" s="36"/>
      <c r="PTM24" s="36"/>
      <c r="PTN24" s="36"/>
      <c r="PTO24" s="36"/>
      <c r="PTP24" s="36"/>
      <c r="PTQ24" s="36"/>
      <c r="PTR24" s="36"/>
      <c r="PTS24" s="36"/>
      <c r="PTT24" s="36"/>
      <c r="PTU24" s="36"/>
      <c r="PTV24" s="36"/>
      <c r="PTW24" s="36"/>
      <c r="PTX24" s="36"/>
      <c r="PTY24" s="36"/>
      <c r="PTZ24" s="36"/>
      <c r="PUA24" s="36"/>
      <c r="PUB24" s="36"/>
      <c r="PUC24" s="36"/>
      <c r="PUD24" s="36"/>
      <c r="PUE24" s="36"/>
      <c r="PUF24" s="36"/>
      <c r="PUG24" s="36"/>
      <c r="PUH24" s="36"/>
      <c r="PUI24" s="36"/>
      <c r="PUJ24" s="36"/>
      <c r="PUK24" s="36"/>
      <c r="PUL24" s="36"/>
      <c r="PUM24" s="36"/>
      <c r="PUN24" s="36"/>
      <c r="PUO24" s="36"/>
      <c r="PUP24" s="36"/>
      <c r="PUQ24" s="36"/>
      <c r="PUR24" s="36"/>
      <c r="PUS24" s="36"/>
      <c r="PUT24" s="36"/>
      <c r="PUU24" s="36"/>
      <c r="PUV24" s="36"/>
      <c r="PUW24" s="36"/>
      <c r="PUX24" s="36"/>
      <c r="PUY24" s="36"/>
      <c r="PUZ24" s="36"/>
      <c r="PVA24" s="36"/>
      <c r="PVB24" s="36"/>
      <c r="PVC24" s="36"/>
      <c r="PVD24" s="36"/>
      <c r="PVE24" s="36"/>
      <c r="PVF24" s="36"/>
      <c r="PVG24" s="36"/>
      <c r="PVH24" s="36"/>
      <c r="PVI24" s="36"/>
      <c r="PVJ24" s="36"/>
      <c r="PVK24" s="36"/>
      <c r="PVL24" s="36"/>
      <c r="PVM24" s="36"/>
      <c r="PVN24" s="36"/>
      <c r="PVO24" s="36"/>
      <c r="PVP24" s="36"/>
      <c r="PVQ24" s="36"/>
      <c r="PVR24" s="36"/>
      <c r="PVS24" s="36"/>
      <c r="PVT24" s="36"/>
      <c r="PVU24" s="36"/>
      <c r="PVV24" s="36"/>
      <c r="PVW24" s="36"/>
      <c r="PVX24" s="36"/>
      <c r="PVY24" s="36"/>
      <c r="PVZ24" s="36"/>
      <c r="PWA24" s="36"/>
      <c r="PWB24" s="36"/>
      <c r="PWC24" s="36"/>
      <c r="PWD24" s="36"/>
      <c r="PWE24" s="36"/>
      <c r="PWF24" s="36"/>
      <c r="PWG24" s="36"/>
      <c r="PWH24" s="36"/>
      <c r="PWI24" s="36"/>
      <c r="PWJ24" s="36"/>
      <c r="PWK24" s="36"/>
      <c r="PWL24" s="36"/>
      <c r="PWM24" s="36"/>
      <c r="PWN24" s="36"/>
      <c r="PWO24" s="36"/>
      <c r="PWP24" s="36"/>
      <c r="PWQ24" s="36"/>
      <c r="PWR24" s="36"/>
      <c r="PWS24" s="36"/>
      <c r="PWT24" s="36"/>
      <c r="PWU24" s="36"/>
      <c r="PWV24" s="36"/>
      <c r="PWW24" s="36"/>
      <c r="PWX24" s="36"/>
      <c r="PWY24" s="36"/>
      <c r="PWZ24" s="36"/>
      <c r="PXA24" s="36"/>
      <c r="PXB24" s="36"/>
      <c r="PXC24" s="36"/>
      <c r="PXD24" s="36"/>
      <c r="PXE24" s="36"/>
      <c r="PXF24" s="36"/>
      <c r="PXG24" s="36"/>
      <c r="PXH24" s="36"/>
      <c r="PXI24" s="36"/>
      <c r="PXJ24" s="36"/>
      <c r="PXK24" s="36"/>
      <c r="PXL24" s="36"/>
      <c r="PXM24" s="36"/>
      <c r="PXN24" s="36"/>
      <c r="PXO24" s="36"/>
      <c r="PXP24" s="36"/>
      <c r="PXQ24" s="36"/>
      <c r="PXR24" s="36"/>
      <c r="PXS24" s="36"/>
      <c r="PXT24" s="36"/>
      <c r="PXU24" s="36"/>
      <c r="PXV24" s="36"/>
      <c r="PXW24" s="36"/>
      <c r="PXX24" s="36"/>
      <c r="PXY24" s="36"/>
      <c r="PXZ24" s="36"/>
      <c r="PYA24" s="36"/>
      <c r="PYB24" s="36"/>
      <c r="PYC24" s="36"/>
      <c r="PYD24" s="36"/>
      <c r="PYE24" s="36"/>
      <c r="PYF24" s="36"/>
      <c r="PYG24" s="36"/>
      <c r="PYH24" s="36"/>
      <c r="PYI24" s="36"/>
      <c r="PYJ24" s="36"/>
      <c r="PYK24" s="36"/>
      <c r="PYL24" s="36"/>
      <c r="PYM24" s="36"/>
      <c r="PYN24" s="36"/>
      <c r="PYO24" s="36"/>
      <c r="PYP24" s="36"/>
      <c r="PYQ24" s="36"/>
      <c r="PYR24" s="36"/>
      <c r="PYS24" s="36"/>
      <c r="PYT24" s="36"/>
      <c r="PYU24" s="36"/>
      <c r="PYV24" s="36"/>
      <c r="PYW24" s="36"/>
      <c r="PYX24" s="36"/>
      <c r="PYY24" s="36"/>
      <c r="PYZ24" s="36"/>
      <c r="PZA24" s="36"/>
      <c r="PZB24" s="36"/>
      <c r="PZC24" s="36"/>
      <c r="PZD24" s="36"/>
      <c r="PZE24" s="36"/>
      <c r="PZF24" s="36"/>
      <c r="PZG24" s="36"/>
      <c r="PZH24" s="36"/>
      <c r="PZI24" s="36"/>
      <c r="PZJ24" s="36"/>
      <c r="PZK24" s="36"/>
      <c r="PZL24" s="36"/>
      <c r="PZM24" s="36"/>
      <c r="PZN24" s="36"/>
      <c r="PZO24" s="36"/>
      <c r="PZP24" s="36"/>
      <c r="PZQ24" s="36"/>
      <c r="PZR24" s="36"/>
      <c r="PZS24" s="36"/>
      <c r="PZT24" s="36"/>
      <c r="PZU24" s="36"/>
      <c r="PZV24" s="36"/>
      <c r="PZW24" s="36"/>
      <c r="PZX24" s="36"/>
      <c r="PZY24" s="36"/>
      <c r="PZZ24" s="36"/>
      <c r="QAA24" s="36"/>
      <c r="QAB24" s="36"/>
      <c r="QAC24" s="36"/>
      <c r="QAD24" s="36"/>
      <c r="QAE24" s="36"/>
      <c r="QAF24" s="36"/>
      <c r="QAG24" s="36"/>
      <c r="QAH24" s="36"/>
      <c r="QAI24" s="36"/>
      <c r="QAJ24" s="36"/>
      <c r="QAK24" s="36"/>
      <c r="QAL24" s="36"/>
      <c r="QAM24" s="36"/>
      <c r="QAN24" s="36"/>
      <c r="QAO24" s="36"/>
      <c r="QAP24" s="36"/>
      <c r="QAQ24" s="36"/>
      <c r="QAR24" s="36"/>
      <c r="QAS24" s="36"/>
      <c r="QAT24" s="36"/>
      <c r="QAU24" s="36"/>
      <c r="QAV24" s="36"/>
      <c r="QAW24" s="36"/>
      <c r="QAX24" s="36"/>
      <c r="QAY24" s="36"/>
      <c r="QAZ24" s="36"/>
      <c r="QBA24" s="36"/>
      <c r="QBB24" s="36"/>
      <c r="QBC24" s="36"/>
      <c r="QBD24" s="36"/>
      <c r="QBE24" s="36"/>
      <c r="QBF24" s="36"/>
      <c r="QBG24" s="36"/>
      <c r="QBH24" s="36"/>
      <c r="QBI24" s="36"/>
      <c r="QBJ24" s="36"/>
      <c r="QBK24" s="36"/>
      <c r="QBL24" s="36"/>
      <c r="QBM24" s="36"/>
      <c r="QBN24" s="36"/>
      <c r="QBO24" s="36"/>
      <c r="QBP24" s="36"/>
      <c r="QBQ24" s="36"/>
      <c r="QBR24" s="36"/>
      <c r="QBS24" s="36"/>
      <c r="QBT24" s="36"/>
      <c r="QBU24" s="36"/>
      <c r="QBV24" s="36"/>
      <c r="QBW24" s="36"/>
      <c r="QBX24" s="36"/>
      <c r="QBY24" s="36"/>
      <c r="QBZ24" s="36"/>
      <c r="QCA24" s="36"/>
      <c r="QCB24" s="36"/>
      <c r="QCC24" s="36"/>
      <c r="QCD24" s="36"/>
      <c r="QCE24" s="36"/>
      <c r="QCF24" s="36"/>
      <c r="QCG24" s="36"/>
      <c r="QCH24" s="36"/>
      <c r="QCI24" s="36"/>
      <c r="QCJ24" s="36"/>
      <c r="QCK24" s="36"/>
      <c r="QCL24" s="36"/>
      <c r="QCM24" s="36"/>
      <c r="QCN24" s="36"/>
      <c r="QCO24" s="36"/>
      <c r="QCP24" s="36"/>
      <c r="QCQ24" s="36"/>
      <c r="QCR24" s="36"/>
      <c r="QCS24" s="36"/>
      <c r="QCT24" s="36"/>
      <c r="QCU24" s="36"/>
      <c r="QCV24" s="36"/>
      <c r="QCW24" s="36"/>
      <c r="QCX24" s="36"/>
      <c r="QCY24" s="36"/>
      <c r="QCZ24" s="36"/>
      <c r="QDA24" s="36"/>
      <c r="QDB24" s="36"/>
      <c r="QDC24" s="36"/>
      <c r="QDD24" s="36"/>
      <c r="QDE24" s="36"/>
      <c r="QDF24" s="36"/>
      <c r="QDG24" s="36"/>
      <c r="QDH24" s="36"/>
      <c r="QDI24" s="36"/>
      <c r="QDJ24" s="36"/>
      <c r="QDK24" s="36"/>
      <c r="QDL24" s="36"/>
      <c r="QDM24" s="36"/>
      <c r="QDN24" s="36"/>
      <c r="QDO24" s="36"/>
      <c r="QDP24" s="36"/>
      <c r="QDQ24" s="36"/>
      <c r="QDR24" s="36"/>
      <c r="QDS24" s="36"/>
      <c r="QDT24" s="36"/>
      <c r="QDU24" s="36"/>
      <c r="QDV24" s="36"/>
      <c r="QDW24" s="36"/>
      <c r="QDX24" s="36"/>
      <c r="QDY24" s="36"/>
      <c r="QDZ24" s="36"/>
      <c r="QEA24" s="36"/>
      <c r="QEB24" s="36"/>
      <c r="QEC24" s="36"/>
      <c r="QED24" s="36"/>
      <c r="QEE24" s="36"/>
      <c r="QEF24" s="36"/>
      <c r="QEG24" s="36"/>
      <c r="QEH24" s="36"/>
      <c r="QEI24" s="36"/>
      <c r="QEJ24" s="36"/>
      <c r="QEK24" s="36"/>
      <c r="QEL24" s="36"/>
      <c r="QEM24" s="36"/>
      <c r="QEN24" s="36"/>
      <c r="QEO24" s="36"/>
      <c r="QEP24" s="36"/>
      <c r="QEQ24" s="36"/>
      <c r="QER24" s="36"/>
      <c r="QES24" s="36"/>
      <c r="QET24" s="36"/>
      <c r="QEU24" s="36"/>
      <c r="QEV24" s="36"/>
      <c r="QEW24" s="36"/>
      <c r="QEX24" s="36"/>
      <c r="QEY24" s="36"/>
      <c r="QEZ24" s="36"/>
      <c r="QFA24" s="36"/>
      <c r="QFB24" s="36"/>
      <c r="QFC24" s="36"/>
      <c r="QFD24" s="36"/>
      <c r="QFE24" s="36"/>
      <c r="QFF24" s="36"/>
      <c r="QFG24" s="36"/>
      <c r="QFH24" s="36"/>
      <c r="QFI24" s="36"/>
      <c r="QFJ24" s="36"/>
      <c r="QFK24" s="36"/>
      <c r="QFL24" s="36"/>
      <c r="QFM24" s="36"/>
      <c r="QFN24" s="36"/>
      <c r="QFO24" s="36"/>
      <c r="QFP24" s="36"/>
      <c r="QFQ24" s="36"/>
      <c r="QFR24" s="36"/>
      <c r="QFS24" s="36"/>
      <c r="QFT24" s="36"/>
      <c r="QFU24" s="36"/>
      <c r="QFV24" s="36"/>
      <c r="QFW24" s="36"/>
      <c r="QFX24" s="36"/>
      <c r="QFY24" s="36"/>
      <c r="QFZ24" s="36"/>
      <c r="QGA24" s="36"/>
      <c r="QGB24" s="36"/>
      <c r="QGC24" s="36"/>
      <c r="QGD24" s="36"/>
      <c r="QGE24" s="36"/>
      <c r="QGF24" s="36"/>
      <c r="QGG24" s="36"/>
      <c r="QGH24" s="36"/>
      <c r="QGI24" s="36"/>
      <c r="QGJ24" s="36"/>
      <c r="QGK24" s="36"/>
      <c r="QGL24" s="36"/>
      <c r="QGM24" s="36"/>
      <c r="QGN24" s="36"/>
      <c r="QGO24" s="36"/>
      <c r="QGP24" s="36"/>
      <c r="QGQ24" s="36"/>
      <c r="QGR24" s="36"/>
      <c r="QGS24" s="36"/>
      <c r="QGT24" s="36"/>
      <c r="QGU24" s="36"/>
      <c r="QGV24" s="36"/>
      <c r="QGW24" s="36"/>
      <c r="QGX24" s="36"/>
      <c r="QGY24" s="36"/>
      <c r="QGZ24" s="36"/>
      <c r="QHA24" s="36"/>
      <c r="QHB24" s="36"/>
      <c r="QHC24" s="36"/>
      <c r="QHD24" s="36"/>
      <c r="QHE24" s="36"/>
      <c r="QHF24" s="36"/>
      <c r="QHG24" s="36"/>
      <c r="QHH24" s="36"/>
      <c r="QHI24" s="36"/>
      <c r="QHJ24" s="36"/>
      <c r="QHK24" s="36"/>
      <c r="QHL24" s="36"/>
      <c r="QHM24" s="36"/>
      <c r="QHN24" s="36"/>
      <c r="QHO24" s="36"/>
      <c r="QHP24" s="36"/>
      <c r="QHQ24" s="36"/>
      <c r="QHR24" s="36"/>
      <c r="QHS24" s="36"/>
      <c r="QHT24" s="36"/>
      <c r="QHU24" s="36"/>
      <c r="QHV24" s="36"/>
      <c r="QHW24" s="36"/>
      <c r="QHX24" s="36"/>
      <c r="QHY24" s="36"/>
      <c r="QHZ24" s="36"/>
      <c r="QIA24" s="36"/>
      <c r="QIB24" s="36"/>
      <c r="QIC24" s="36"/>
      <c r="QID24" s="36"/>
      <c r="QIE24" s="36"/>
      <c r="QIF24" s="36"/>
      <c r="QIG24" s="36"/>
      <c r="QIH24" s="36"/>
      <c r="QII24" s="36"/>
      <c r="QIJ24" s="36"/>
      <c r="QIK24" s="36"/>
      <c r="QIL24" s="36"/>
      <c r="QIM24" s="36"/>
      <c r="QIN24" s="36"/>
      <c r="QIO24" s="36"/>
      <c r="QIP24" s="36"/>
      <c r="QIQ24" s="36"/>
      <c r="QIR24" s="36"/>
      <c r="QIS24" s="36"/>
      <c r="QIT24" s="36"/>
      <c r="QIU24" s="36"/>
      <c r="QIV24" s="36"/>
      <c r="QIW24" s="36"/>
      <c r="QIX24" s="36"/>
      <c r="QIY24" s="36"/>
      <c r="QIZ24" s="36"/>
      <c r="QJA24" s="36"/>
      <c r="QJB24" s="36"/>
      <c r="QJC24" s="36"/>
      <c r="QJD24" s="36"/>
      <c r="QJE24" s="36"/>
      <c r="QJF24" s="36"/>
      <c r="QJG24" s="36"/>
      <c r="QJH24" s="36"/>
      <c r="QJI24" s="36"/>
      <c r="QJJ24" s="36"/>
      <c r="QJK24" s="36"/>
      <c r="QJL24" s="36"/>
      <c r="QJM24" s="36"/>
      <c r="QJN24" s="36"/>
      <c r="QJO24" s="36"/>
      <c r="QJP24" s="36"/>
      <c r="QJQ24" s="36"/>
      <c r="QJR24" s="36"/>
      <c r="QJS24" s="36"/>
      <c r="QJT24" s="36"/>
      <c r="QJU24" s="36"/>
      <c r="QJV24" s="36"/>
      <c r="QJW24" s="36"/>
      <c r="QJX24" s="36"/>
      <c r="QJY24" s="36"/>
      <c r="QJZ24" s="36"/>
      <c r="QKA24" s="36"/>
      <c r="QKB24" s="36"/>
      <c r="QKC24" s="36"/>
      <c r="QKD24" s="36"/>
      <c r="QKE24" s="36"/>
      <c r="QKF24" s="36"/>
      <c r="QKG24" s="36"/>
      <c r="QKH24" s="36"/>
      <c r="QKI24" s="36"/>
      <c r="QKJ24" s="36"/>
      <c r="QKK24" s="36"/>
      <c r="QKL24" s="36"/>
      <c r="QKM24" s="36"/>
      <c r="QKN24" s="36"/>
      <c r="QKO24" s="36"/>
      <c r="QKP24" s="36"/>
      <c r="QKQ24" s="36"/>
      <c r="QKR24" s="36"/>
      <c r="QKS24" s="36"/>
      <c r="QKT24" s="36"/>
      <c r="QKU24" s="36"/>
      <c r="QKV24" s="36"/>
      <c r="QKW24" s="36"/>
      <c r="QKX24" s="36"/>
      <c r="QKY24" s="36"/>
      <c r="QKZ24" s="36"/>
      <c r="QLA24" s="36"/>
      <c r="QLB24" s="36"/>
      <c r="QLC24" s="36"/>
      <c r="QLD24" s="36"/>
      <c r="QLE24" s="36"/>
      <c r="QLF24" s="36"/>
      <c r="QLG24" s="36"/>
      <c r="QLH24" s="36"/>
      <c r="QLI24" s="36"/>
      <c r="QLJ24" s="36"/>
      <c r="QLK24" s="36"/>
      <c r="QLL24" s="36"/>
      <c r="QLM24" s="36"/>
      <c r="QLN24" s="36"/>
      <c r="QLO24" s="36"/>
      <c r="QLP24" s="36"/>
      <c r="QLQ24" s="36"/>
      <c r="QLR24" s="36"/>
      <c r="QLS24" s="36"/>
      <c r="QLT24" s="36"/>
      <c r="QLU24" s="36"/>
      <c r="QLV24" s="36"/>
      <c r="QLW24" s="36"/>
      <c r="QLX24" s="36"/>
      <c r="QLY24" s="36"/>
      <c r="QLZ24" s="36"/>
      <c r="QMA24" s="36"/>
      <c r="QMB24" s="36"/>
      <c r="QMC24" s="36"/>
      <c r="QMD24" s="36"/>
      <c r="QME24" s="36"/>
      <c r="QMF24" s="36"/>
      <c r="QMG24" s="36"/>
      <c r="QMH24" s="36"/>
      <c r="QMI24" s="36"/>
      <c r="QMJ24" s="36"/>
      <c r="QMK24" s="36"/>
      <c r="QML24" s="36"/>
      <c r="QMM24" s="36"/>
      <c r="QMN24" s="36"/>
      <c r="QMO24" s="36"/>
      <c r="QMP24" s="36"/>
      <c r="QMQ24" s="36"/>
      <c r="QMR24" s="36"/>
      <c r="QMS24" s="36"/>
      <c r="QMT24" s="36"/>
      <c r="QMU24" s="36"/>
      <c r="QMV24" s="36"/>
      <c r="QMW24" s="36"/>
      <c r="QMX24" s="36"/>
      <c r="QMY24" s="36"/>
      <c r="QMZ24" s="36"/>
      <c r="QNA24" s="36"/>
      <c r="QNB24" s="36"/>
      <c r="QNC24" s="36"/>
      <c r="QND24" s="36"/>
      <c r="QNE24" s="36"/>
      <c r="QNF24" s="36"/>
      <c r="QNG24" s="36"/>
      <c r="QNH24" s="36"/>
      <c r="QNI24" s="36"/>
      <c r="QNJ24" s="36"/>
      <c r="QNK24" s="36"/>
      <c r="QNL24" s="36"/>
      <c r="QNM24" s="36"/>
      <c r="QNN24" s="36"/>
      <c r="QNO24" s="36"/>
      <c r="QNP24" s="36"/>
      <c r="QNQ24" s="36"/>
      <c r="QNR24" s="36"/>
      <c r="QNS24" s="36"/>
      <c r="QNT24" s="36"/>
      <c r="QNU24" s="36"/>
      <c r="QNV24" s="36"/>
      <c r="QNW24" s="36"/>
      <c r="QNX24" s="36"/>
      <c r="QNY24" s="36"/>
      <c r="QNZ24" s="36"/>
      <c r="QOA24" s="36"/>
      <c r="QOB24" s="36"/>
      <c r="QOC24" s="36"/>
      <c r="QOD24" s="36"/>
      <c r="QOE24" s="36"/>
      <c r="QOF24" s="36"/>
      <c r="QOG24" s="36"/>
      <c r="QOH24" s="36"/>
      <c r="QOI24" s="36"/>
      <c r="QOJ24" s="36"/>
      <c r="QOK24" s="36"/>
      <c r="QOL24" s="36"/>
      <c r="QOM24" s="36"/>
      <c r="QON24" s="36"/>
      <c r="QOO24" s="36"/>
      <c r="QOP24" s="36"/>
      <c r="QOQ24" s="36"/>
      <c r="QOR24" s="36"/>
      <c r="QOS24" s="36"/>
      <c r="QOT24" s="36"/>
      <c r="QOU24" s="36"/>
      <c r="QOV24" s="36"/>
      <c r="QOW24" s="36"/>
      <c r="QOX24" s="36"/>
      <c r="QOY24" s="36"/>
      <c r="QOZ24" s="36"/>
      <c r="QPA24" s="36"/>
      <c r="QPB24" s="36"/>
      <c r="QPC24" s="36"/>
      <c r="QPD24" s="36"/>
      <c r="QPE24" s="36"/>
      <c r="QPF24" s="36"/>
      <c r="QPG24" s="36"/>
      <c r="QPH24" s="36"/>
      <c r="QPI24" s="36"/>
      <c r="QPJ24" s="36"/>
      <c r="QPK24" s="36"/>
      <c r="QPL24" s="36"/>
      <c r="QPM24" s="36"/>
      <c r="QPN24" s="36"/>
      <c r="QPO24" s="36"/>
      <c r="QPP24" s="36"/>
      <c r="QPQ24" s="36"/>
      <c r="QPR24" s="36"/>
      <c r="QPS24" s="36"/>
      <c r="QPT24" s="36"/>
      <c r="QPU24" s="36"/>
      <c r="QPV24" s="36"/>
      <c r="QPW24" s="36"/>
      <c r="QPX24" s="36"/>
      <c r="QPY24" s="36"/>
      <c r="QPZ24" s="36"/>
      <c r="QQA24" s="36"/>
      <c r="QQB24" s="36"/>
      <c r="QQC24" s="36"/>
      <c r="QQD24" s="36"/>
      <c r="QQE24" s="36"/>
      <c r="QQF24" s="36"/>
      <c r="QQG24" s="36"/>
      <c r="QQH24" s="36"/>
      <c r="QQI24" s="36"/>
      <c r="QQJ24" s="36"/>
      <c r="QQK24" s="36"/>
      <c r="QQL24" s="36"/>
      <c r="QQM24" s="36"/>
      <c r="QQN24" s="36"/>
      <c r="QQO24" s="36"/>
      <c r="QQP24" s="36"/>
      <c r="QQQ24" s="36"/>
      <c r="QQR24" s="36"/>
      <c r="QQS24" s="36"/>
      <c r="QQT24" s="36"/>
      <c r="QQU24" s="36"/>
      <c r="QQV24" s="36"/>
      <c r="QQW24" s="36"/>
      <c r="QQX24" s="36"/>
      <c r="QQY24" s="36"/>
      <c r="QQZ24" s="36"/>
      <c r="QRA24" s="36"/>
      <c r="QRB24" s="36"/>
      <c r="QRC24" s="36"/>
      <c r="QRD24" s="36"/>
      <c r="QRE24" s="36"/>
      <c r="QRF24" s="36"/>
      <c r="QRG24" s="36"/>
      <c r="QRH24" s="36"/>
      <c r="QRI24" s="36"/>
      <c r="QRJ24" s="36"/>
      <c r="QRK24" s="36"/>
      <c r="QRL24" s="36"/>
      <c r="QRM24" s="36"/>
      <c r="QRN24" s="36"/>
      <c r="QRO24" s="36"/>
      <c r="QRP24" s="36"/>
      <c r="QRQ24" s="36"/>
      <c r="QRR24" s="36"/>
      <c r="QRS24" s="36"/>
      <c r="QRT24" s="36"/>
      <c r="QRU24" s="36"/>
      <c r="QRV24" s="36"/>
      <c r="QRW24" s="36"/>
      <c r="QRX24" s="36"/>
      <c r="QRY24" s="36"/>
      <c r="QRZ24" s="36"/>
      <c r="QSA24" s="36"/>
      <c r="QSB24" s="36"/>
      <c r="QSC24" s="36"/>
      <c r="QSD24" s="36"/>
      <c r="QSE24" s="36"/>
      <c r="QSF24" s="36"/>
      <c r="QSG24" s="36"/>
      <c r="QSH24" s="36"/>
      <c r="QSI24" s="36"/>
      <c r="QSJ24" s="36"/>
      <c r="QSK24" s="36"/>
      <c r="QSL24" s="36"/>
      <c r="QSM24" s="36"/>
      <c r="QSN24" s="36"/>
      <c r="QSO24" s="36"/>
      <c r="QSP24" s="36"/>
      <c r="QSQ24" s="36"/>
      <c r="QSR24" s="36"/>
      <c r="QSS24" s="36"/>
      <c r="QST24" s="36"/>
      <c r="QSU24" s="36"/>
      <c r="QSV24" s="36"/>
      <c r="QSW24" s="36"/>
      <c r="QSX24" s="36"/>
      <c r="QSY24" s="36"/>
      <c r="QSZ24" s="36"/>
      <c r="QTA24" s="36"/>
      <c r="QTB24" s="36"/>
      <c r="QTC24" s="36"/>
      <c r="QTD24" s="36"/>
      <c r="QTE24" s="36"/>
      <c r="QTF24" s="36"/>
      <c r="QTG24" s="36"/>
      <c r="QTH24" s="36"/>
      <c r="QTI24" s="36"/>
      <c r="QTJ24" s="36"/>
      <c r="QTK24" s="36"/>
      <c r="QTL24" s="36"/>
      <c r="QTM24" s="36"/>
      <c r="QTN24" s="36"/>
      <c r="QTO24" s="36"/>
      <c r="QTP24" s="36"/>
      <c r="QTQ24" s="36"/>
      <c r="QTR24" s="36"/>
      <c r="QTS24" s="36"/>
      <c r="QTT24" s="36"/>
      <c r="QTU24" s="36"/>
      <c r="QTV24" s="36"/>
      <c r="QTW24" s="36"/>
      <c r="QTX24" s="36"/>
      <c r="QTY24" s="36"/>
      <c r="QTZ24" s="36"/>
      <c r="QUA24" s="36"/>
      <c r="QUB24" s="36"/>
      <c r="QUC24" s="36"/>
      <c r="QUD24" s="36"/>
      <c r="QUE24" s="36"/>
      <c r="QUF24" s="36"/>
      <c r="QUG24" s="36"/>
      <c r="QUH24" s="36"/>
      <c r="QUI24" s="36"/>
      <c r="QUJ24" s="36"/>
      <c r="QUK24" s="36"/>
      <c r="QUL24" s="36"/>
      <c r="QUM24" s="36"/>
      <c r="QUN24" s="36"/>
      <c r="QUO24" s="36"/>
      <c r="QUP24" s="36"/>
      <c r="QUQ24" s="36"/>
      <c r="QUR24" s="36"/>
      <c r="QUS24" s="36"/>
      <c r="QUT24" s="36"/>
      <c r="QUU24" s="36"/>
      <c r="QUV24" s="36"/>
      <c r="QUW24" s="36"/>
      <c r="QUX24" s="36"/>
      <c r="QUY24" s="36"/>
      <c r="QUZ24" s="36"/>
      <c r="QVA24" s="36"/>
      <c r="QVB24" s="36"/>
      <c r="QVC24" s="36"/>
      <c r="QVD24" s="36"/>
      <c r="QVE24" s="36"/>
      <c r="QVF24" s="36"/>
      <c r="QVG24" s="36"/>
      <c r="QVH24" s="36"/>
      <c r="QVI24" s="36"/>
      <c r="QVJ24" s="36"/>
      <c r="QVK24" s="36"/>
      <c r="QVL24" s="36"/>
      <c r="QVM24" s="36"/>
      <c r="QVN24" s="36"/>
      <c r="QVO24" s="36"/>
      <c r="QVP24" s="36"/>
      <c r="QVQ24" s="36"/>
      <c r="QVR24" s="36"/>
      <c r="QVS24" s="36"/>
      <c r="QVT24" s="36"/>
      <c r="QVU24" s="36"/>
      <c r="QVV24" s="36"/>
      <c r="QVW24" s="36"/>
      <c r="QVX24" s="36"/>
      <c r="QVY24" s="36"/>
      <c r="QVZ24" s="36"/>
      <c r="QWA24" s="36"/>
      <c r="QWB24" s="36"/>
      <c r="QWC24" s="36"/>
      <c r="QWD24" s="36"/>
      <c r="QWE24" s="36"/>
      <c r="QWF24" s="36"/>
      <c r="QWG24" s="36"/>
      <c r="QWH24" s="36"/>
      <c r="QWI24" s="36"/>
      <c r="QWJ24" s="36"/>
      <c r="QWK24" s="36"/>
      <c r="QWL24" s="36"/>
      <c r="QWM24" s="36"/>
      <c r="QWN24" s="36"/>
      <c r="QWO24" s="36"/>
      <c r="QWP24" s="36"/>
      <c r="QWQ24" s="36"/>
      <c r="QWR24" s="36"/>
      <c r="QWS24" s="36"/>
      <c r="QWT24" s="36"/>
      <c r="QWU24" s="36"/>
      <c r="QWV24" s="36"/>
      <c r="QWW24" s="36"/>
      <c r="QWX24" s="36"/>
      <c r="QWY24" s="36"/>
      <c r="QWZ24" s="36"/>
      <c r="QXA24" s="36"/>
      <c r="QXB24" s="36"/>
      <c r="QXC24" s="36"/>
      <c r="QXD24" s="36"/>
      <c r="QXE24" s="36"/>
      <c r="QXF24" s="36"/>
      <c r="QXG24" s="36"/>
      <c r="QXH24" s="36"/>
      <c r="QXI24" s="36"/>
      <c r="QXJ24" s="36"/>
      <c r="QXK24" s="36"/>
      <c r="QXL24" s="36"/>
      <c r="QXM24" s="36"/>
      <c r="QXN24" s="36"/>
      <c r="QXO24" s="36"/>
      <c r="QXP24" s="36"/>
      <c r="QXQ24" s="36"/>
      <c r="QXR24" s="36"/>
      <c r="QXS24" s="36"/>
      <c r="QXT24" s="36"/>
      <c r="QXU24" s="36"/>
      <c r="QXV24" s="36"/>
      <c r="QXW24" s="36"/>
      <c r="QXX24" s="36"/>
      <c r="QXY24" s="36"/>
      <c r="QXZ24" s="36"/>
      <c r="QYA24" s="36"/>
      <c r="QYB24" s="36"/>
      <c r="QYC24" s="36"/>
      <c r="QYD24" s="36"/>
      <c r="QYE24" s="36"/>
      <c r="QYF24" s="36"/>
      <c r="QYG24" s="36"/>
      <c r="QYH24" s="36"/>
      <c r="QYI24" s="36"/>
      <c r="QYJ24" s="36"/>
      <c r="QYK24" s="36"/>
      <c r="QYL24" s="36"/>
      <c r="QYM24" s="36"/>
      <c r="QYN24" s="36"/>
      <c r="QYO24" s="36"/>
      <c r="QYP24" s="36"/>
      <c r="QYQ24" s="36"/>
      <c r="QYR24" s="36"/>
      <c r="QYS24" s="36"/>
      <c r="QYT24" s="36"/>
      <c r="QYU24" s="36"/>
      <c r="QYV24" s="36"/>
      <c r="QYW24" s="36"/>
      <c r="QYX24" s="36"/>
      <c r="QYY24" s="36"/>
      <c r="QYZ24" s="36"/>
      <c r="QZA24" s="36"/>
      <c r="QZB24" s="36"/>
      <c r="QZC24" s="36"/>
      <c r="QZD24" s="36"/>
      <c r="QZE24" s="36"/>
      <c r="QZF24" s="36"/>
      <c r="QZG24" s="36"/>
      <c r="QZH24" s="36"/>
      <c r="QZI24" s="36"/>
      <c r="QZJ24" s="36"/>
      <c r="QZK24" s="36"/>
      <c r="QZL24" s="36"/>
      <c r="QZM24" s="36"/>
      <c r="QZN24" s="36"/>
      <c r="QZO24" s="36"/>
      <c r="QZP24" s="36"/>
      <c r="QZQ24" s="36"/>
      <c r="QZR24" s="36"/>
      <c r="QZS24" s="36"/>
      <c r="QZT24" s="36"/>
      <c r="QZU24" s="36"/>
      <c r="QZV24" s="36"/>
      <c r="QZW24" s="36"/>
      <c r="QZX24" s="36"/>
      <c r="QZY24" s="36"/>
      <c r="QZZ24" s="36"/>
      <c r="RAA24" s="36"/>
      <c r="RAB24" s="36"/>
      <c r="RAC24" s="36"/>
      <c r="RAD24" s="36"/>
      <c r="RAE24" s="36"/>
      <c r="RAF24" s="36"/>
      <c r="RAG24" s="36"/>
      <c r="RAH24" s="36"/>
      <c r="RAI24" s="36"/>
      <c r="RAJ24" s="36"/>
      <c r="RAK24" s="36"/>
      <c r="RAL24" s="36"/>
      <c r="RAM24" s="36"/>
      <c r="RAN24" s="36"/>
      <c r="RAO24" s="36"/>
      <c r="RAP24" s="36"/>
      <c r="RAQ24" s="36"/>
      <c r="RAR24" s="36"/>
      <c r="RAS24" s="36"/>
      <c r="RAT24" s="36"/>
      <c r="RAU24" s="36"/>
      <c r="RAV24" s="36"/>
      <c r="RAW24" s="36"/>
      <c r="RAX24" s="36"/>
      <c r="RAY24" s="36"/>
      <c r="RAZ24" s="36"/>
      <c r="RBA24" s="36"/>
      <c r="RBB24" s="36"/>
      <c r="RBC24" s="36"/>
      <c r="RBD24" s="36"/>
      <c r="RBE24" s="36"/>
      <c r="RBF24" s="36"/>
      <c r="RBG24" s="36"/>
      <c r="RBH24" s="36"/>
      <c r="RBI24" s="36"/>
      <c r="RBJ24" s="36"/>
      <c r="RBK24" s="36"/>
      <c r="RBL24" s="36"/>
      <c r="RBM24" s="36"/>
      <c r="RBN24" s="36"/>
      <c r="RBO24" s="36"/>
      <c r="RBP24" s="36"/>
      <c r="RBQ24" s="36"/>
      <c r="RBR24" s="36"/>
      <c r="RBS24" s="36"/>
      <c r="RBT24" s="36"/>
      <c r="RBU24" s="36"/>
      <c r="RBV24" s="36"/>
      <c r="RBW24" s="36"/>
      <c r="RBX24" s="36"/>
      <c r="RBY24" s="36"/>
      <c r="RBZ24" s="36"/>
      <c r="RCA24" s="36"/>
      <c r="RCB24" s="36"/>
      <c r="RCC24" s="36"/>
      <c r="RCD24" s="36"/>
      <c r="RCE24" s="36"/>
      <c r="RCF24" s="36"/>
      <c r="RCG24" s="36"/>
      <c r="RCH24" s="36"/>
      <c r="RCI24" s="36"/>
      <c r="RCJ24" s="36"/>
      <c r="RCK24" s="36"/>
      <c r="RCL24" s="36"/>
      <c r="RCM24" s="36"/>
      <c r="RCN24" s="36"/>
      <c r="RCO24" s="36"/>
      <c r="RCP24" s="36"/>
      <c r="RCQ24" s="36"/>
      <c r="RCR24" s="36"/>
      <c r="RCS24" s="36"/>
      <c r="RCT24" s="36"/>
      <c r="RCU24" s="36"/>
      <c r="RCV24" s="36"/>
      <c r="RCW24" s="36"/>
      <c r="RCX24" s="36"/>
      <c r="RCY24" s="36"/>
      <c r="RCZ24" s="36"/>
      <c r="RDA24" s="36"/>
      <c r="RDB24" s="36"/>
      <c r="RDC24" s="36"/>
      <c r="RDD24" s="36"/>
      <c r="RDE24" s="36"/>
      <c r="RDF24" s="36"/>
      <c r="RDG24" s="36"/>
      <c r="RDH24" s="36"/>
      <c r="RDI24" s="36"/>
      <c r="RDJ24" s="36"/>
      <c r="RDK24" s="36"/>
      <c r="RDL24" s="36"/>
      <c r="RDM24" s="36"/>
      <c r="RDN24" s="36"/>
      <c r="RDO24" s="36"/>
      <c r="RDP24" s="36"/>
      <c r="RDQ24" s="36"/>
      <c r="RDR24" s="36"/>
      <c r="RDS24" s="36"/>
      <c r="RDT24" s="36"/>
      <c r="RDU24" s="36"/>
      <c r="RDV24" s="36"/>
      <c r="RDW24" s="36"/>
      <c r="RDX24" s="36"/>
      <c r="RDY24" s="36"/>
      <c r="RDZ24" s="36"/>
      <c r="REA24" s="36"/>
      <c r="REB24" s="36"/>
      <c r="REC24" s="36"/>
      <c r="RED24" s="36"/>
      <c r="REE24" s="36"/>
      <c r="REF24" s="36"/>
      <c r="REG24" s="36"/>
      <c r="REH24" s="36"/>
      <c r="REI24" s="36"/>
      <c r="REJ24" s="36"/>
      <c r="REK24" s="36"/>
      <c r="REL24" s="36"/>
      <c r="REM24" s="36"/>
      <c r="REN24" s="36"/>
      <c r="REO24" s="36"/>
      <c r="REP24" s="36"/>
      <c r="REQ24" s="36"/>
      <c r="RER24" s="36"/>
      <c r="RES24" s="36"/>
      <c r="RET24" s="36"/>
      <c r="REU24" s="36"/>
      <c r="REV24" s="36"/>
      <c r="REW24" s="36"/>
      <c r="REX24" s="36"/>
      <c r="REY24" s="36"/>
      <c r="REZ24" s="36"/>
      <c r="RFA24" s="36"/>
      <c r="RFB24" s="36"/>
      <c r="RFC24" s="36"/>
      <c r="RFD24" s="36"/>
      <c r="RFE24" s="36"/>
      <c r="RFF24" s="36"/>
      <c r="RFG24" s="36"/>
      <c r="RFH24" s="36"/>
      <c r="RFI24" s="36"/>
      <c r="RFJ24" s="36"/>
      <c r="RFK24" s="36"/>
      <c r="RFL24" s="36"/>
      <c r="RFM24" s="36"/>
      <c r="RFN24" s="36"/>
      <c r="RFO24" s="36"/>
      <c r="RFP24" s="36"/>
      <c r="RFQ24" s="36"/>
      <c r="RFR24" s="36"/>
      <c r="RFS24" s="36"/>
      <c r="RFT24" s="36"/>
      <c r="RFU24" s="36"/>
      <c r="RFV24" s="36"/>
      <c r="RFW24" s="36"/>
      <c r="RFX24" s="36"/>
      <c r="RFY24" s="36"/>
      <c r="RFZ24" s="36"/>
      <c r="RGA24" s="36"/>
      <c r="RGB24" s="36"/>
      <c r="RGC24" s="36"/>
      <c r="RGD24" s="36"/>
      <c r="RGE24" s="36"/>
      <c r="RGF24" s="36"/>
      <c r="RGG24" s="36"/>
      <c r="RGH24" s="36"/>
      <c r="RGI24" s="36"/>
      <c r="RGJ24" s="36"/>
      <c r="RGK24" s="36"/>
      <c r="RGL24" s="36"/>
      <c r="RGM24" s="36"/>
      <c r="RGN24" s="36"/>
      <c r="RGO24" s="36"/>
      <c r="RGP24" s="36"/>
      <c r="RGQ24" s="36"/>
      <c r="RGR24" s="36"/>
      <c r="RGS24" s="36"/>
      <c r="RGT24" s="36"/>
      <c r="RGU24" s="36"/>
      <c r="RGV24" s="36"/>
      <c r="RGW24" s="36"/>
      <c r="RGX24" s="36"/>
      <c r="RGY24" s="36"/>
      <c r="RGZ24" s="36"/>
      <c r="RHA24" s="36"/>
      <c r="RHB24" s="36"/>
      <c r="RHC24" s="36"/>
      <c r="RHD24" s="36"/>
      <c r="RHE24" s="36"/>
      <c r="RHF24" s="36"/>
      <c r="RHG24" s="36"/>
      <c r="RHH24" s="36"/>
      <c r="RHI24" s="36"/>
      <c r="RHJ24" s="36"/>
      <c r="RHK24" s="36"/>
      <c r="RHL24" s="36"/>
      <c r="RHM24" s="36"/>
      <c r="RHN24" s="36"/>
      <c r="RHO24" s="36"/>
      <c r="RHP24" s="36"/>
      <c r="RHQ24" s="36"/>
      <c r="RHR24" s="36"/>
      <c r="RHS24" s="36"/>
      <c r="RHT24" s="36"/>
      <c r="RHU24" s="36"/>
      <c r="RHV24" s="36"/>
      <c r="RHW24" s="36"/>
      <c r="RHX24" s="36"/>
      <c r="RHY24" s="36"/>
      <c r="RHZ24" s="36"/>
      <c r="RIA24" s="36"/>
      <c r="RIB24" s="36"/>
      <c r="RIC24" s="36"/>
      <c r="RID24" s="36"/>
      <c r="RIE24" s="36"/>
      <c r="RIF24" s="36"/>
      <c r="RIG24" s="36"/>
      <c r="RIH24" s="36"/>
      <c r="RII24" s="36"/>
      <c r="RIJ24" s="36"/>
      <c r="RIK24" s="36"/>
      <c r="RIL24" s="36"/>
      <c r="RIM24" s="36"/>
      <c r="RIN24" s="36"/>
      <c r="RIO24" s="36"/>
      <c r="RIP24" s="36"/>
      <c r="RIQ24" s="36"/>
      <c r="RIR24" s="36"/>
      <c r="RIS24" s="36"/>
      <c r="RIT24" s="36"/>
      <c r="RIU24" s="36"/>
      <c r="RIV24" s="36"/>
      <c r="RIW24" s="36"/>
      <c r="RIX24" s="36"/>
      <c r="RIY24" s="36"/>
      <c r="RIZ24" s="36"/>
      <c r="RJA24" s="36"/>
      <c r="RJB24" s="36"/>
      <c r="RJC24" s="36"/>
      <c r="RJD24" s="36"/>
      <c r="RJE24" s="36"/>
      <c r="RJF24" s="36"/>
      <c r="RJG24" s="36"/>
      <c r="RJH24" s="36"/>
      <c r="RJI24" s="36"/>
      <c r="RJJ24" s="36"/>
      <c r="RJK24" s="36"/>
      <c r="RJL24" s="36"/>
      <c r="RJM24" s="36"/>
      <c r="RJN24" s="36"/>
      <c r="RJO24" s="36"/>
      <c r="RJP24" s="36"/>
      <c r="RJQ24" s="36"/>
      <c r="RJR24" s="36"/>
      <c r="RJS24" s="36"/>
      <c r="RJT24" s="36"/>
      <c r="RJU24" s="36"/>
      <c r="RJV24" s="36"/>
      <c r="RJW24" s="36"/>
      <c r="RJX24" s="36"/>
      <c r="RJY24" s="36"/>
      <c r="RJZ24" s="36"/>
      <c r="RKA24" s="36"/>
      <c r="RKB24" s="36"/>
      <c r="RKC24" s="36"/>
      <c r="RKD24" s="36"/>
      <c r="RKE24" s="36"/>
      <c r="RKF24" s="36"/>
      <c r="RKG24" s="36"/>
      <c r="RKH24" s="36"/>
      <c r="RKI24" s="36"/>
      <c r="RKJ24" s="36"/>
      <c r="RKK24" s="36"/>
      <c r="RKL24" s="36"/>
      <c r="RKM24" s="36"/>
      <c r="RKN24" s="36"/>
      <c r="RKO24" s="36"/>
      <c r="RKP24" s="36"/>
      <c r="RKQ24" s="36"/>
      <c r="RKR24" s="36"/>
      <c r="RKS24" s="36"/>
      <c r="RKT24" s="36"/>
      <c r="RKU24" s="36"/>
      <c r="RKV24" s="36"/>
      <c r="RKW24" s="36"/>
      <c r="RKX24" s="36"/>
      <c r="RKY24" s="36"/>
      <c r="RKZ24" s="36"/>
      <c r="RLA24" s="36"/>
      <c r="RLB24" s="36"/>
      <c r="RLC24" s="36"/>
      <c r="RLD24" s="36"/>
      <c r="RLE24" s="36"/>
      <c r="RLF24" s="36"/>
      <c r="RLG24" s="36"/>
      <c r="RLH24" s="36"/>
      <c r="RLI24" s="36"/>
      <c r="RLJ24" s="36"/>
      <c r="RLK24" s="36"/>
      <c r="RLL24" s="36"/>
      <c r="RLM24" s="36"/>
      <c r="RLN24" s="36"/>
      <c r="RLO24" s="36"/>
      <c r="RLP24" s="36"/>
      <c r="RLQ24" s="36"/>
      <c r="RLR24" s="36"/>
      <c r="RLS24" s="36"/>
      <c r="RLT24" s="36"/>
      <c r="RLU24" s="36"/>
      <c r="RLV24" s="36"/>
      <c r="RLW24" s="36"/>
      <c r="RLX24" s="36"/>
      <c r="RLY24" s="36"/>
      <c r="RLZ24" s="36"/>
      <c r="RMA24" s="36"/>
      <c r="RMB24" s="36"/>
      <c r="RMC24" s="36"/>
      <c r="RMD24" s="36"/>
      <c r="RME24" s="36"/>
      <c r="RMF24" s="36"/>
      <c r="RMG24" s="36"/>
      <c r="RMH24" s="36"/>
      <c r="RMI24" s="36"/>
      <c r="RMJ24" s="36"/>
      <c r="RMK24" s="36"/>
      <c r="RML24" s="36"/>
      <c r="RMM24" s="36"/>
      <c r="RMN24" s="36"/>
      <c r="RMO24" s="36"/>
      <c r="RMP24" s="36"/>
      <c r="RMQ24" s="36"/>
      <c r="RMR24" s="36"/>
      <c r="RMS24" s="36"/>
      <c r="RMT24" s="36"/>
      <c r="RMU24" s="36"/>
      <c r="RMV24" s="36"/>
      <c r="RMW24" s="36"/>
      <c r="RMX24" s="36"/>
      <c r="RMY24" s="36"/>
      <c r="RMZ24" s="36"/>
      <c r="RNA24" s="36"/>
      <c r="RNB24" s="36"/>
      <c r="RNC24" s="36"/>
      <c r="RND24" s="36"/>
      <c r="RNE24" s="36"/>
      <c r="RNF24" s="36"/>
      <c r="RNG24" s="36"/>
      <c r="RNH24" s="36"/>
      <c r="RNI24" s="36"/>
      <c r="RNJ24" s="36"/>
      <c r="RNK24" s="36"/>
      <c r="RNL24" s="36"/>
      <c r="RNM24" s="36"/>
      <c r="RNN24" s="36"/>
      <c r="RNO24" s="36"/>
      <c r="RNP24" s="36"/>
      <c r="RNQ24" s="36"/>
      <c r="RNR24" s="36"/>
      <c r="RNS24" s="36"/>
      <c r="RNT24" s="36"/>
      <c r="RNU24" s="36"/>
      <c r="RNV24" s="36"/>
      <c r="RNW24" s="36"/>
      <c r="RNX24" s="36"/>
      <c r="RNY24" s="36"/>
      <c r="RNZ24" s="36"/>
      <c r="ROA24" s="36"/>
      <c r="ROB24" s="36"/>
      <c r="ROC24" s="36"/>
      <c r="ROD24" s="36"/>
      <c r="ROE24" s="36"/>
      <c r="ROF24" s="36"/>
      <c r="ROG24" s="36"/>
      <c r="ROH24" s="36"/>
      <c r="ROI24" s="36"/>
      <c r="ROJ24" s="36"/>
      <c r="ROK24" s="36"/>
      <c r="ROL24" s="36"/>
      <c r="ROM24" s="36"/>
      <c r="RON24" s="36"/>
      <c r="ROO24" s="36"/>
      <c r="ROP24" s="36"/>
      <c r="ROQ24" s="36"/>
      <c r="ROR24" s="36"/>
      <c r="ROS24" s="36"/>
      <c r="ROT24" s="36"/>
      <c r="ROU24" s="36"/>
      <c r="ROV24" s="36"/>
      <c r="ROW24" s="36"/>
      <c r="ROX24" s="36"/>
      <c r="ROY24" s="36"/>
      <c r="ROZ24" s="36"/>
      <c r="RPA24" s="36"/>
      <c r="RPB24" s="36"/>
      <c r="RPC24" s="36"/>
      <c r="RPD24" s="36"/>
      <c r="RPE24" s="36"/>
      <c r="RPF24" s="36"/>
      <c r="RPG24" s="36"/>
      <c r="RPH24" s="36"/>
      <c r="RPI24" s="36"/>
      <c r="RPJ24" s="36"/>
      <c r="RPK24" s="36"/>
      <c r="RPL24" s="36"/>
      <c r="RPM24" s="36"/>
      <c r="RPN24" s="36"/>
      <c r="RPO24" s="36"/>
      <c r="RPP24" s="36"/>
      <c r="RPQ24" s="36"/>
      <c r="RPR24" s="36"/>
      <c r="RPS24" s="36"/>
      <c r="RPT24" s="36"/>
      <c r="RPU24" s="36"/>
      <c r="RPV24" s="36"/>
      <c r="RPW24" s="36"/>
      <c r="RPX24" s="36"/>
      <c r="RPY24" s="36"/>
      <c r="RPZ24" s="36"/>
      <c r="RQA24" s="36"/>
      <c r="RQB24" s="36"/>
      <c r="RQC24" s="36"/>
      <c r="RQD24" s="36"/>
      <c r="RQE24" s="36"/>
      <c r="RQF24" s="36"/>
      <c r="RQG24" s="36"/>
      <c r="RQH24" s="36"/>
      <c r="RQI24" s="36"/>
      <c r="RQJ24" s="36"/>
      <c r="RQK24" s="36"/>
      <c r="RQL24" s="36"/>
      <c r="RQM24" s="36"/>
      <c r="RQN24" s="36"/>
      <c r="RQO24" s="36"/>
      <c r="RQP24" s="36"/>
      <c r="RQQ24" s="36"/>
      <c r="RQR24" s="36"/>
      <c r="RQS24" s="36"/>
      <c r="RQT24" s="36"/>
      <c r="RQU24" s="36"/>
      <c r="RQV24" s="36"/>
      <c r="RQW24" s="36"/>
      <c r="RQX24" s="36"/>
      <c r="RQY24" s="36"/>
      <c r="RQZ24" s="36"/>
      <c r="RRA24" s="36"/>
      <c r="RRB24" s="36"/>
      <c r="RRC24" s="36"/>
      <c r="RRD24" s="36"/>
      <c r="RRE24" s="36"/>
      <c r="RRF24" s="36"/>
      <c r="RRG24" s="36"/>
      <c r="RRH24" s="36"/>
      <c r="RRI24" s="36"/>
      <c r="RRJ24" s="36"/>
      <c r="RRK24" s="36"/>
      <c r="RRL24" s="36"/>
      <c r="RRM24" s="36"/>
      <c r="RRN24" s="36"/>
      <c r="RRO24" s="36"/>
      <c r="RRP24" s="36"/>
      <c r="RRQ24" s="36"/>
      <c r="RRR24" s="36"/>
      <c r="RRS24" s="36"/>
      <c r="RRT24" s="36"/>
      <c r="RRU24" s="36"/>
      <c r="RRV24" s="36"/>
      <c r="RRW24" s="36"/>
      <c r="RRX24" s="36"/>
      <c r="RRY24" s="36"/>
      <c r="RRZ24" s="36"/>
      <c r="RSA24" s="36"/>
      <c r="RSB24" s="36"/>
      <c r="RSC24" s="36"/>
      <c r="RSD24" s="36"/>
      <c r="RSE24" s="36"/>
      <c r="RSF24" s="36"/>
      <c r="RSG24" s="36"/>
      <c r="RSH24" s="36"/>
      <c r="RSI24" s="36"/>
      <c r="RSJ24" s="36"/>
      <c r="RSK24" s="36"/>
      <c r="RSL24" s="36"/>
      <c r="RSM24" s="36"/>
      <c r="RSN24" s="36"/>
      <c r="RSO24" s="36"/>
      <c r="RSP24" s="36"/>
      <c r="RSQ24" s="36"/>
      <c r="RSR24" s="36"/>
      <c r="RSS24" s="36"/>
      <c r="RST24" s="36"/>
      <c r="RSU24" s="36"/>
      <c r="RSV24" s="36"/>
      <c r="RSW24" s="36"/>
      <c r="RSX24" s="36"/>
      <c r="RSY24" s="36"/>
      <c r="RSZ24" s="36"/>
      <c r="RTA24" s="36"/>
      <c r="RTB24" s="36"/>
      <c r="RTC24" s="36"/>
      <c r="RTD24" s="36"/>
      <c r="RTE24" s="36"/>
      <c r="RTF24" s="36"/>
      <c r="RTG24" s="36"/>
      <c r="RTH24" s="36"/>
      <c r="RTI24" s="36"/>
      <c r="RTJ24" s="36"/>
      <c r="RTK24" s="36"/>
      <c r="RTL24" s="36"/>
      <c r="RTM24" s="36"/>
      <c r="RTN24" s="36"/>
      <c r="RTO24" s="36"/>
      <c r="RTP24" s="36"/>
      <c r="RTQ24" s="36"/>
      <c r="RTR24" s="36"/>
      <c r="RTS24" s="36"/>
      <c r="RTT24" s="36"/>
      <c r="RTU24" s="36"/>
      <c r="RTV24" s="36"/>
      <c r="RTW24" s="36"/>
      <c r="RTX24" s="36"/>
      <c r="RTY24" s="36"/>
      <c r="RTZ24" s="36"/>
      <c r="RUA24" s="36"/>
      <c r="RUB24" s="36"/>
      <c r="RUC24" s="36"/>
      <c r="RUD24" s="36"/>
      <c r="RUE24" s="36"/>
      <c r="RUF24" s="36"/>
      <c r="RUG24" s="36"/>
      <c r="RUH24" s="36"/>
      <c r="RUI24" s="36"/>
      <c r="RUJ24" s="36"/>
      <c r="RUK24" s="36"/>
      <c r="RUL24" s="36"/>
      <c r="RUM24" s="36"/>
      <c r="RUN24" s="36"/>
      <c r="RUO24" s="36"/>
      <c r="RUP24" s="36"/>
      <c r="RUQ24" s="36"/>
      <c r="RUR24" s="36"/>
      <c r="RUS24" s="36"/>
      <c r="RUT24" s="36"/>
      <c r="RUU24" s="36"/>
      <c r="RUV24" s="36"/>
      <c r="RUW24" s="36"/>
      <c r="RUX24" s="36"/>
      <c r="RUY24" s="36"/>
      <c r="RUZ24" s="36"/>
      <c r="RVA24" s="36"/>
      <c r="RVB24" s="36"/>
      <c r="RVC24" s="36"/>
      <c r="RVD24" s="36"/>
      <c r="RVE24" s="36"/>
      <c r="RVF24" s="36"/>
      <c r="RVG24" s="36"/>
      <c r="RVH24" s="36"/>
      <c r="RVI24" s="36"/>
      <c r="RVJ24" s="36"/>
      <c r="RVK24" s="36"/>
      <c r="RVL24" s="36"/>
      <c r="RVM24" s="36"/>
      <c r="RVN24" s="36"/>
      <c r="RVO24" s="36"/>
      <c r="RVP24" s="36"/>
      <c r="RVQ24" s="36"/>
      <c r="RVR24" s="36"/>
      <c r="RVS24" s="36"/>
      <c r="RVT24" s="36"/>
      <c r="RVU24" s="36"/>
      <c r="RVV24" s="36"/>
      <c r="RVW24" s="36"/>
      <c r="RVX24" s="36"/>
      <c r="RVY24" s="36"/>
      <c r="RVZ24" s="36"/>
      <c r="RWA24" s="36"/>
      <c r="RWB24" s="36"/>
      <c r="RWC24" s="36"/>
      <c r="RWD24" s="36"/>
      <c r="RWE24" s="36"/>
      <c r="RWF24" s="36"/>
      <c r="RWG24" s="36"/>
      <c r="RWH24" s="36"/>
      <c r="RWI24" s="36"/>
      <c r="RWJ24" s="36"/>
      <c r="RWK24" s="36"/>
      <c r="RWL24" s="36"/>
      <c r="RWM24" s="36"/>
      <c r="RWN24" s="36"/>
      <c r="RWO24" s="36"/>
      <c r="RWP24" s="36"/>
      <c r="RWQ24" s="36"/>
      <c r="RWR24" s="36"/>
      <c r="RWS24" s="36"/>
      <c r="RWT24" s="36"/>
      <c r="RWU24" s="36"/>
      <c r="RWV24" s="36"/>
      <c r="RWW24" s="36"/>
      <c r="RWX24" s="36"/>
      <c r="RWY24" s="36"/>
      <c r="RWZ24" s="36"/>
      <c r="RXA24" s="36"/>
      <c r="RXB24" s="36"/>
      <c r="RXC24" s="36"/>
      <c r="RXD24" s="36"/>
      <c r="RXE24" s="36"/>
      <c r="RXF24" s="36"/>
      <c r="RXG24" s="36"/>
      <c r="RXH24" s="36"/>
      <c r="RXI24" s="36"/>
      <c r="RXJ24" s="36"/>
      <c r="RXK24" s="36"/>
      <c r="RXL24" s="36"/>
      <c r="RXM24" s="36"/>
      <c r="RXN24" s="36"/>
      <c r="RXO24" s="36"/>
      <c r="RXP24" s="36"/>
      <c r="RXQ24" s="36"/>
      <c r="RXR24" s="36"/>
      <c r="RXS24" s="36"/>
      <c r="RXT24" s="36"/>
      <c r="RXU24" s="36"/>
      <c r="RXV24" s="36"/>
      <c r="RXW24" s="36"/>
      <c r="RXX24" s="36"/>
      <c r="RXY24" s="36"/>
      <c r="RXZ24" s="36"/>
      <c r="RYA24" s="36"/>
      <c r="RYB24" s="36"/>
      <c r="RYC24" s="36"/>
      <c r="RYD24" s="36"/>
      <c r="RYE24" s="36"/>
      <c r="RYF24" s="36"/>
      <c r="RYG24" s="36"/>
      <c r="RYH24" s="36"/>
      <c r="RYI24" s="36"/>
      <c r="RYJ24" s="36"/>
      <c r="RYK24" s="36"/>
      <c r="RYL24" s="36"/>
      <c r="RYM24" s="36"/>
      <c r="RYN24" s="36"/>
      <c r="RYO24" s="36"/>
      <c r="RYP24" s="36"/>
      <c r="RYQ24" s="36"/>
      <c r="RYR24" s="36"/>
      <c r="RYS24" s="36"/>
      <c r="RYT24" s="36"/>
      <c r="RYU24" s="36"/>
      <c r="RYV24" s="36"/>
      <c r="RYW24" s="36"/>
      <c r="RYX24" s="36"/>
      <c r="RYY24" s="36"/>
      <c r="RYZ24" s="36"/>
      <c r="RZA24" s="36"/>
      <c r="RZB24" s="36"/>
      <c r="RZC24" s="36"/>
      <c r="RZD24" s="36"/>
      <c r="RZE24" s="36"/>
      <c r="RZF24" s="36"/>
      <c r="RZG24" s="36"/>
      <c r="RZH24" s="36"/>
      <c r="RZI24" s="36"/>
      <c r="RZJ24" s="36"/>
      <c r="RZK24" s="36"/>
      <c r="RZL24" s="36"/>
      <c r="RZM24" s="36"/>
      <c r="RZN24" s="36"/>
      <c r="RZO24" s="36"/>
      <c r="RZP24" s="36"/>
      <c r="RZQ24" s="36"/>
      <c r="RZR24" s="36"/>
      <c r="RZS24" s="36"/>
      <c r="RZT24" s="36"/>
      <c r="RZU24" s="36"/>
      <c r="RZV24" s="36"/>
      <c r="RZW24" s="36"/>
      <c r="RZX24" s="36"/>
      <c r="RZY24" s="36"/>
      <c r="RZZ24" s="36"/>
      <c r="SAA24" s="36"/>
      <c r="SAB24" s="36"/>
      <c r="SAC24" s="36"/>
      <c r="SAD24" s="36"/>
      <c r="SAE24" s="36"/>
      <c r="SAF24" s="36"/>
      <c r="SAG24" s="36"/>
      <c r="SAH24" s="36"/>
      <c r="SAI24" s="36"/>
      <c r="SAJ24" s="36"/>
      <c r="SAK24" s="36"/>
      <c r="SAL24" s="36"/>
      <c r="SAM24" s="36"/>
      <c r="SAN24" s="36"/>
      <c r="SAO24" s="36"/>
      <c r="SAP24" s="36"/>
      <c r="SAQ24" s="36"/>
      <c r="SAR24" s="36"/>
      <c r="SAS24" s="36"/>
      <c r="SAT24" s="36"/>
      <c r="SAU24" s="36"/>
      <c r="SAV24" s="36"/>
      <c r="SAW24" s="36"/>
      <c r="SAX24" s="36"/>
      <c r="SAY24" s="36"/>
      <c r="SAZ24" s="36"/>
      <c r="SBA24" s="36"/>
      <c r="SBB24" s="36"/>
      <c r="SBC24" s="36"/>
      <c r="SBD24" s="36"/>
      <c r="SBE24" s="36"/>
      <c r="SBF24" s="36"/>
      <c r="SBG24" s="36"/>
      <c r="SBH24" s="36"/>
      <c r="SBI24" s="36"/>
      <c r="SBJ24" s="36"/>
      <c r="SBK24" s="36"/>
      <c r="SBL24" s="36"/>
      <c r="SBM24" s="36"/>
      <c r="SBN24" s="36"/>
      <c r="SBO24" s="36"/>
      <c r="SBP24" s="36"/>
      <c r="SBQ24" s="36"/>
      <c r="SBR24" s="36"/>
      <c r="SBS24" s="36"/>
      <c r="SBT24" s="36"/>
      <c r="SBU24" s="36"/>
      <c r="SBV24" s="36"/>
      <c r="SBW24" s="36"/>
      <c r="SBX24" s="36"/>
      <c r="SBY24" s="36"/>
      <c r="SBZ24" s="36"/>
      <c r="SCA24" s="36"/>
      <c r="SCB24" s="36"/>
      <c r="SCC24" s="36"/>
      <c r="SCD24" s="36"/>
      <c r="SCE24" s="36"/>
      <c r="SCF24" s="36"/>
      <c r="SCG24" s="36"/>
      <c r="SCH24" s="36"/>
      <c r="SCI24" s="36"/>
      <c r="SCJ24" s="36"/>
      <c r="SCK24" s="36"/>
      <c r="SCL24" s="36"/>
      <c r="SCM24" s="36"/>
      <c r="SCN24" s="36"/>
      <c r="SCO24" s="36"/>
      <c r="SCP24" s="36"/>
      <c r="SCQ24" s="36"/>
      <c r="SCR24" s="36"/>
      <c r="SCS24" s="36"/>
      <c r="SCT24" s="36"/>
      <c r="SCU24" s="36"/>
      <c r="SCV24" s="36"/>
      <c r="SCW24" s="36"/>
      <c r="SCX24" s="36"/>
      <c r="SCY24" s="36"/>
      <c r="SCZ24" s="36"/>
      <c r="SDA24" s="36"/>
      <c r="SDB24" s="36"/>
      <c r="SDC24" s="36"/>
      <c r="SDD24" s="36"/>
      <c r="SDE24" s="36"/>
      <c r="SDF24" s="36"/>
      <c r="SDG24" s="36"/>
      <c r="SDH24" s="36"/>
      <c r="SDI24" s="36"/>
      <c r="SDJ24" s="36"/>
      <c r="SDK24" s="36"/>
      <c r="SDL24" s="36"/>
      <c r="SDM24" s="36"/>
      <c r="SDN24" s="36"/>
      <c r="SDO24" s="36"/>
      <c r="SDP24" s="36"/>
      <c r="SDQ24" s="36"/>
      <c r="SDR24" s="36"/>
      <c r="SDS24" s="36"/>
      <c r="SDT24" s="36"/>
      <c r="SDU24" s="36"/>
      <c r="SDV24" s="36"/>
      <c r="SDW24" s="36"/>
      <c r="SDX24" s="36"/>
      <c r="SDY24" s="36"/>
      <c r="SDZ24" s="36"/>
      <c r="SEA24" s="36"/>
      <c r="SEB24" s="36"/>
      <c r="SEC24" s="36"/>
      <c r="SED24" s="36"/>
      <c r="SEE24" s="36"/>
      <c r="SEF24" s="36"/>
      <c r="SEG24" s="36"/>
      <c r="SEH24" s="36"/>
      <c r="SEI24" s="36"/>
      <c r="SEJ24" s="36"/>
      <c r="SEK24" s="36"/>
      <c r="SEL24" s="36"/>
      <c r="SEM24" s="36"/>
      <c r="SEN24" s="36"/>
      <c r="SEO24" s="36"/>
      <c r="SEP24" s="36"/>
      <c r="SEQ24" s="36"/>
      <c r="SER24" s="36"/>
      <c r="SES24" s="36"/>
      <c r="SET24" s="36"/>
      <c r="SEU24" s="36"/>
      <c r="SEV24" s="36"/>
      <c r="SEW24" s="36"/>
      <c r="SEX24" s="36"/>
      <c r="SEY24" s="36"/>
      <c r="SEZ24" s="36"/>
      <c r="SFA24" s="36"/>
      <c r="SFB24" s="36"/>
      <c r="SFC24" s="36"/>
      <c r="SFD24" s="36"/>
      <c r="SFE24" s="36"/>
      <c r="SFF24" s="36"/>
      <c r="SFG24" s="36"/>
      <c r="SFH24" s="36"/>
      <c r="SFI24" s="36"/>
      <c r="SFJ24" s="36"/>
      <c r="SFK24" s="36"/>
      <c r="SFL24" s="36"/>
      <c r="SFM24" s="36"/>
      <c r="SFN24" s="36"/>
      <c r="SFO24" s="36"/>
      <c r="SFP24" s="36"/>
      <c r="SFQ24" s="36"/>
      <c r="SFR24" s="36"/>
      <c r="SFS24" s="36"/>
      <c r="SFT24" s="36"/>
      <c r="SFU24" s="36"/>
      <c r="SFV24" s="36"/>
      <c r="SFW24" s="36"/>
      <c r="SFX24" s="36"/>
      <c r="SFY24" s="36"/>
      <c r="SFZ24" s="36"/>
      <c r="SGA24" s="36"/>
      <c r="SGB24" s="36"/>
      <c r="SGC24" s="36"/>
      <c r="SGD24" s="36"/>
      <c r="SGE24" s="36"/>
      <c r="SGF24" s="36"/>
      <c r="SGG24" s="36"/>
      <c r="SGH24" s="36"/>
      <c r="SGI24" s="36"/>
      <c r="SGJ24" s="36"/>
      <c r="SGK24" s="36"/>
      <c r="SGL24" s="36"/>
      <c r="SGM24" s="36"/>
      <c r="SGN24" s="36"/>
      <c r="SGO24" s="36"/>
      <c r="SGP24" s="36"/>
      <c r="SGQ24" s="36"/>
      <c r="SGR24" s="36"/>
      <c r="SGS24" s="36"/>
      <c r="SGT24" s="36"/>
      <c r="SGU24" s="36"/>
      <c r="SGV24" s="36"/>
      <c r="SGW24" s="36"/>
      <c r="SGX24" s="36"/>
      <c r="SGY24" s="36"/>
      <c r="SGZ24" s="36"/>
      <c r="SHA24" s="36"/>
      <c r="SHB24" s="36"/>
      <c r="SHC24" s="36"/>
      <c r="SHD24" s="36"/>
      <c r="SHE24" s="36"/>
      <c r="SHF24" s="36"/>
      <c r="SHG24" s="36"/>
      <c r="SHH24" s="36"/>
      <c r="SHI24" s="36"/>
      <c r="SHJ24" s="36"/>
      <c r="SHK24" s="36"/>
      <c r="SHL24" s="36"/>
      <c r="SHM24" s="36"/>
      <c r="SHN24" s="36"/>
      <c r="SHO24" s="36"/>
      <c r="SHP24" s="36"/>
      <c r="SHQ24" s="36"/>
      <c r="SHR24" s="36"/>
      <c r="SHS24" s="36"/>
      <c r="SHT24" s="36"/>
      <c r="SHU24" s="36"/>
      <c r="SHV24" s="36"/>
      <c r="SHW24" s="36"/>
      <c r="SHX24" s="36"/>
      <c r="SHY24" s="36"/>
      <c r="SHZ24" s="36"/>
      <c r="SIA24" s="36"/>
      <c r="SIB24" s="36"/>
      <c r="SIC24" s="36"/>
      <c r="SID24" s="36"/>
      <c r="SIE24" s="36"/>
      <c r="SIF24" s="36"/>
      <c r="SIG24" s="36"/>
      <c r="SIH24" s="36"/>
      <c r="SII24" s="36"/>
      <c r="SIJ24" s="36"/>
      <c r="SIK24" s="36"/>
      <c r="SIL24" s="36"/>
      <c r="SIM24" s="36"/>
      <c r="SIN24" s="36"/>
      <c r="SIO24" s="36"/>
      <c r="SIP24" s="36"/>
      <c r="SIQ24" s="36"/>
      <c r="SIR24" s="36"/>
      <c r="SIS24" s="36"/>
      <c r="SIT24" s="36"/>
      <c r="SIU24" s="36"/>
      <c r="SIV24" s="36"/>
      <c r="SIW24" s="36"/>
      <c r="SIX24" s="36"/>
      <c r="SIY24" s="36"/>
      <c r="SIZ24" s="36"/>
      <c r="SJA24" s="36"/>
      <c r="SJB24" s="36"/>
      <c r="SJC24" s="36"/>
      <c r="SJD24" s="36"/>
      <c r="SJE24" s="36"/>
      <c r="SJF24" s="36"/>
      <c r="SJG24" s="36"/>
      <c r="SJH24" s="36"/>
      <c r="SJI24" s="36"/>
      <c r="SJJ24" s="36"/>
      <c r="SJK24" s="36"/>
      <c r="SJL24" s="36"/>
      <c r="SJM24" s="36"/>
      <c r="SJN24" s="36"/>
      <c r="SJO24" s="36"/>
      <c r="SJP24" s="36"/>
      <c r="SJQ24" s="36"/>
      <c r="SJR24" s="36"/>
      <c r="SJS24" s="36"/>
      <c r="SJT24" s="36"/>
      <c r="SJU24" s="36"/>
      <c r="SJV24" s="36"/>
      <c r="SJW24" s="36"/>
      <c r="SJX24" s="36"/>
      <c r="SJY24" s="36"/>
      <c r="SJZ24" s="36"/>
      <c r="SKA24" s="36"/>
      <c r="SKB24" s="36"/>
      <c r="SKC24" s="36"/>
      <c r="SKD24" s="36"/>
      <c r="SKE24" s="36"/>
      <c r="SKF24" s="36"/>
      <c r="SKG24" s="36"/>
      <c r="SKH24" s="36"/>
      <c r="SKI24" s="36"/>
      <c r="SKJ24" s="36"/>
      <c r="SKK24" s="36"/>
      <c r="SKL24" s="36"/>
      <c r="SKM24" s="36"/>
      <c r="SKN24" s="36"/>
      <c r="SKO24" s="36"/>
      <c r="SKP24" s="36"/>
      <c r="SKQ24" s="36"/>
      <c r="SKR24" s="36"/>
      <c r="SKS24" s="36"/>
      <c r="SKT24" s="36"/>
      <c r="SKU24" s="36"/>
      <c r="SKV24" s="36"/>
      <c r="SKW24" s="36"/>
      <c r="SKX24" s="36"/>
      <c r="SKY24" s="36"/>
      <c r="SKZ24" s="36"/>
      <c r="SLA24" s="36"/>
      <c r="SLB24" s="36"/>
      <c r="SLC24" s="36"/>
      <c r="SLD24" s="36"/>
      <c r="SLE24" s="36"/>
      <c r="SLF24" s="36"/>
      <c r="SLG24" s="36"/>
      <c r="SLH24" s="36"/>
      <c r="SLI24" s="36"/>
      <c r="SLJ24" s="36"/>
      <c r="SLK24" s="36"/>
      <c r="SLL24" s="36"/>
      <c r="SLM24" s="36"/>
      <c r="SLN24" s="36"/>
      <c r="SLO24" s="36"/>
      <c r="SLP24" s="36"/>
      <c r="SLQ24" s="36"/>
      <c r="SLR24" s="36"/>
      <c r="SLS24" s="36"/>
      <c r="SLT24" s="36"/>
      <c r="SLU24" s="36"/>
      <c r="SLV24" s="36"/>
      <c r="SLW24" s="36"/>
      <c r="SLX24" s="36"/>
      <c r="SLY24" s="36"/>
      <c r="SLZ24" s="36"/>
      <c r="SMA24" s="36"/>
      <c r="SMB24" s="36"/>
      <c r="SMC24" s="36"/>
      <c r="SMD24" s="36"/>
      <c r="SME24" s="36"/>
      <c r="SMF24" s="36"/>
      <c r="SMG24" s="36"/>
      <c r="SMH24" s="36"/>
      <c r="SMI24" s="36"/>
      <c r="SMJ24" s="36"/>
      <c r="SMK24" s="36"/>
      <c r="SML24" s="36"/>
      <c r="SMM24" s="36"/>
      <c r="SMN24" s="36"/>
      <c r="SMO24" s="36"/>
      <c r="SMP24" s="36"/>
      <c r="SMQ24" s="36"/>
      <c r="SMR24" s="36"/>
      <c r="SMS24" s="36"/>
      <c r="SMT24" s="36"/>
      <c r="SMU24" s="36"/>
      <c r="SMV24" s="36"/>
      <c r="SMW24" s="36"/>
      <c r="SMX24" s="36"/>
      <c r="SMY24" s="36"/>
      <c r="SMZ24" s="36"/>
      <c r="SNA24" s="36"/>
      <c r="SNB24" s="36"/>
      <c r="SNC24" s="36"/>
      <c r="SND24" s="36"/>
      <c r="SNE24" s="36"/>
      <c r="SNF24" s="36"/>
      <c r="SNG24" s="36"/>
      <c r="SNH24" s="36"/>
      <c r="SNI24" s="36"/>
      <c r="SNJ24" s="36"/>
      <c r="SNK24" s="36"/>
      <c r="SNL24" s="36"/>
      <c r="SNM24" s="36"/>
      <c r="SNN24" s="36"/>
      <c r="SNO24" s="36"/>
      <c r="SNP24" s="36"/>
      <c r="SNQ24" s="36"/>
      <c r="SNR24" s="36"/>
      <c r="SNS24" s="36"/>
      <c r="SNT24" s="36"/>
      <c r="SNU24" s="36"/>
      <c r="SNV24" s="36"/>
      <c r="SNW24" s="36"/>
      <c r="SNX24" s="36"/>
      <c r="SNY24" s="36"/>
      <c r="SNZ24" s="36"/>
      <c r="SOA24" s="36"/>
      <c r="SOB24" s="36"/>
      <c r="SOC24" s="36"/>
      <c r="SOD24" s="36"/>
      <c r="SOE24" s="36"/>
      <c r="SOF24" s="36"/>
      <c r="SOG24" s="36"/>
      <c r="SOH24" s="36"/>
      <c r="SOI24" s="36"/>
      <c r="SOJ24" s="36"/>
      <c r="SOK24" s="36"/>
      <c r="SOL24" s="36"/>
      <c r="SOM24" s="36"/>
      <c r="SON24" s="36"/>
      <c r="SOO24" s="36"/>
      <c r="SOP24" s="36"/>
      <c r="SOQ24" s="36"/>
      <c r="SOR24" s="36"/>
      <c r="SOS24" s="36"/>
      <c r="SOT24" s="36"/>
      <c r="SOU24" s="36"/>
      <c r="SOV24" s="36"/>
      <c r="SOW24" s="36"/>
      <c r="SOX24" s="36"/>
      <c r="SOY24" s="36"/>
      <c r="SOZ24" s="36"/>
      <c r="SPA24" s="36"/>
      <c r="SPB24" s="36"/>
      <c r="SPC24" s="36"/>
      <c r="SPD24" s="36"/>
      <c r="SPE24" s="36"/>
      <c r="SPF24" s="36"/>
      <c r="SPG24" s="36"/>
      <c r="SPH24" s="36"/>
      <c r="SPI24" s="36"/>
      <c r="SPJ24" s="36"/>
      <c r="SPK24" s="36"/>
      <c r="SPL24" s="36"/>
      <c r="SPM24" s="36"/>
      <c r="SPN24" s="36"/>
      <c r="SPO24" s="36"/>
      <c r="SPP24" s="36"/>
      <c r="SPQ24" s="36"/>
      <c r="SPR24" s="36"/>
      <c r="SPS24" s="36"/>
      <c r="SPT24" s="36"/>
      <c r="SPU24" s="36"/>
      <c r="SPV24" s="36"/>
      <c r="SPW24" s="36"/>
      <c r="SPX24" s="36"/>
      <c r="SPY24" s="36"/>
      <c r="SPZ24" s="36"/>
      <c r="SQA24" s="36"/>
      <c r="SQB24" s="36"/>
      <c r="SQC24" s="36"/>
      <c r="SQD24" s="36"/>
      <c r="SQE24" s="36"/>
      <c r="SQF24" s="36"/>
      <c r="SQG24" s="36"/>
      <c r="SQH24" s="36"/>
      <c r="SQI24" s="36"/>
      <c r="SQJ24" s="36"/>
      <c r="SQK24" s="36"/>
      <c r="SQL24" s="36"/>
      <c r="SQM24" s="36"/>
      <c r="SQN24" s="36"/>
      <c r="SQO24" s="36"/>
      <c r="SQP24" s="36"/>
      <c r="SQQ24" s="36"/>
      <c r="SQR24" s="36"/>
      <c r="SQS24" s="36"/>
      <c r="SQT24" s="36"/>
      <c r="SQU24" s="36"/>
      <c r="SQV24" s="36"/>
      <c r="SQW24" s="36"/>
      <c r="SQX24" s="36"/>
      <c r="SQY24" s="36"/>
      <c r="SQZ24" s="36"/>
      <c r="SRA24" s="36"/>
      <c r="SRB24" s="36"/>
      <c r="SRC24" s="36"/>
      <c r="SRD24" s="36"/>
      <c r="SRE24" s="36"/>
      <c r="SRF24" s="36"/>
      <c r="SRG24" s="36"/>
      <c r="SRH24" s="36"/>
      <c r="SRI24" s="36"/>
      <c r="SRJ24" s="36"/>
      <c r="SRK24" s="36"/>
      <c r="SRL24" s="36"/>
      <c r="SRM24" s="36"/>
      <c r="SRN24" s="36"/>
      <c r="SRO24" s="36"/>
      <c r="SRP24" s="36"/>
      <c r="SRQ24" s="36"/>
      <c r="SRR24" s="36"/>
      <c r="SRS24" s="36"/>
      <c r="SRT24" s="36"/>
      <c r="SRU24" s="36"/>
      <c r="SRV24" s="36"/>
      <c r="SRW24" s="36"/>
      <c r="SRX24" s="36"/>
      <c r="SRY24" s="36"/>
      <c r="SRZ24" s="36"/>
      <c r="SSA24" s="36"/>
      <c r="SSB24" s="36"/>
      <c r="SSC24" s="36"/>
      <c r="SSD24" s="36"/>
      <c r="SSE24" s="36"/>
      <c r="SSF24" s="36"/>
      <c r="SSG24" s="36"/>
      <c r="SSH24" s="36"/>
      <c r="SSI24" s="36"/>
      <c r="SSJ24" s="36"/>
      <c r="SSK24" s="36"/>
      <c r="SSL24" s="36"/>
      <c r="SSM24" s="36"/>
      <c r="SSN24" s="36"/>
      <c r="SSO24" s="36"/>
      <c r="SSP24" s="36"/>
      <c r="SSQ24" s="36"/>
      <c r="SSR24" s="36"/>
      <c r="SSS24" s="36"/>
      <c r="SST24" s="36"/>
      <c r="SSU24" s="36"/>
      <c r="SSV24" s="36"/>
      <c r="SSW24" s="36"/>
      <c r="SSX24" s="36"/>
      <c r="SSY24" s="36"/>
      <c r="SSZ24" s="36"/>
      <c r="STA24" s="36"/>
      <c r="STB24" s="36"/>
      <c r="STC24" s="36"/>
      <c r="STD24" s="36"/>
      <c r="STE24" s="36"/>
      <c r="STF24" s="36"/>
      <c r="STG24" s="36"/>
      <c r="STH24" s="36"/>
      <c r="STI24" s="36"/>
      <c r="STJ24" s="36"/>
      <c r="STK24" s="36"/>
      <c r="STL24" s="36"/>
      <c r="STM24" s="36"/>
      <c r="STN24" s="36"/>
      <c r="STO24" s="36"/>
      <c r="STP24" s="36"/>
      <c r="STQ24" s="36"/>
      <c r="STR24" s="36"/>
      <c r="STS24" s="36"/>
      <c r="STT24" s="36"/>
      <c r="STU24" s="36"/>
      <c r="STV24" s="36"/>
      <c r="STW24" s="36"/>
      <c r="STX24" s="36"/>
      <c r="STY24" s="36"/>
      <c r="STZ24" s="36"/>
      <c r="SUA24" s="36"/>
      <c r="SUB24" s="36"/>
      <c r="SUC24" s="36"/>
      <c r="SUD24" s="36"/>
      <c r="SUE24" s="36"/>
      <c r="SUF24" s="36"/>
      <c r="SUG24" s="36"/>
      <c r="SUH24" s="36"/>
      <c r="SUI24" s="36"/>
      <c r="SUJ24" s="36"/>
      <c r="SUK24" s="36"/>
      <c r="SUL24" s="36"/>
      <c r="SUM24" s="36"/>
      <c r="SUN24" s="36"/>
      <c r="SUO24" s="36"/>
      <c r="SUP24" s="36"/>
      <c r="SUQ24" s="36"/>
      <c r="SUR24" s="36"/>
      <c r="SUS24" s="36"/>
      <c r="SUT24" s="36"/>
      <c r="SUU24" s="36"/>
      <c r="SUV24" s="36"/>
      <c r="SUW24" s="36"/>
      <c r="SUX24" s="36"/>
      <c r="SUY24" s="36"/>
      <c r="SUZ24" s="36"/>
      <c r="SVA24" s="36"/>
      <c r="SVB24" s="36"/>
      <c r="SVC24" s="36"/>
      <c r="SVD24" s="36"/>
      <c r="SVE24" s="36"/>
      <c r="SVF24" s="36"/>
      <c r="SVG24" s="36"/>
      <c r="SVH24" s="36"/>
      <c r="SVI24" s="36"/>
      <c r="SVJ24" s="36"/>
      <c r="SVK24" s="36"/>
      <c r="SVL24" s="36"/>
      <c r="SVM24" s="36"/>
      <c r="SVN24" s="36"/>
      <c r="SVO24" s="36"/>
      <c r="SVP24" s="36"/>
      <c r="SVQ24" s="36"/>
      <c r="SVR24" s="36"/>
      <c r="SVS24" s="36"/>
      <c r="SVT24" s="36"/>
      <c r="SVU24" s="36"/>
      <c r="SVV24" s="36"/>
      <c r="SVW24" s="36"/>
      <c r="SVX24" s="36"/>
      <c r="SVY24" s="36"/>
      <c r="SVZ24" s="36"/>
      <c r="SWA24" s="36"/>
      <c r="SWB24" s="36"/>
      <c r="SWC24" s="36"/>
      <c r="SWD24" s="36"/>
      <c r="SWE24" s="36"/>
      <c r="SWF24" s="36"/>
      <c r="SWG24" s="36"/>
      <c r="SWH24" s="36"/>
      <c r="SWI24" s="36"/>
      <c r="SWJ24" s="36"/>
      <c r="SWK24" s="36"/>
      <c r="SWL24" s="36"/>
      <c r="SWM24" s="36"/>
      <c r="SWN24" s="36"/>
      <c r="SWO24" s="36"/>
      <c r="SWP24" s="36"/>
      <c r="SWQ24" s="36"/>
      <c r="SWR24" s="36"/>
      <c r="SWS24" s="36"/>
      <c r="SWT24" s="36"/>
      <c r="SWU24" s="36"/>
      <c r="SWV24" s="36"/>
      <c r="SWW24" s="36"/>
      <c r="SWX24" s="36"/>
      <c r="SWY24" s="36"/>
      <c r="SWZ24" s="36"/>
      <c r="SXA24" s="36"/>
      <c r="SXB24" s="36"/>
      <c r="SXC24" s="36"/>
      <c r="SXD24" s="36"/>
      <c r="SXE24" s="36"/>
      <c r="SXF24" s="36"/>
      <c r="SXG24" s="36"/>
      <c r="SXH24" s="36"/>
      <c r="SXI24" s="36"/>
      <c r="SXJ24" s="36"/>
      <c r="SXK24" s="36"/>
      <c r="SXL24" s="36"/>
      <c r="SXM24" s="36"/>
      <c r="SXN24" s="36"/>
      <c r="SXO24" s="36"/>
      <c r="SXP24" s="36"/>
      <c r="SXQ24" s="36"/>
      <c r="SXR24" s="36"/>
      <c r="SXS24" s="36"/>
      <c r="SXT24" s="36"/>
      <c r="SXU24" s="36"/>
      <c r="SXV24" s="36"/>
      <c r="SXW24" s="36"/>
      <c r="SXX24" s="36"/>
      <c r="SXY24" s="36"/>
      <c r="SXZ24" s="36"/>
      <c r="SYA24" s="36"/>
      <c r="SYB24" s="36"/>
      <c r="SYC24" s="36"/>
      <c r="SYD24" s="36"/>
      <c r="SYE24" s="36"/>
      <c r="SYF24" s="36"/>
      <c r="SYG24" s="36"/>
      <c r="SYH24" s="36"/>
      <c r="SYI24" s="36"/>
      <c r="SYJ24" s="36"/>
      <c r="SYK24" s="36"/>
      <c r="SYL24" s="36"/>
      <c r="SYM24" s="36"/>
      <c r="SYN24" s="36"/>
      <c r="SYO24" s="36"/>
      <c r="SYP24" s="36"/>
      <c r="SYQ24" s="36"/>
      <c r="SYR24" s="36"/>
      <c r="SYS24" s="36"/>
      <c r="SYT24" s="36"/>
      <c r="SYU24" s="36"/>
      <c r="SYV24" s="36"/>
      <c r="SYW24" s="36"/>
      <c r="SYX24" s="36"/>
      <c r="SYY24" s="36"/>
      <c r="SYZ24" s="36"/>
      <c r="SZA24" s="36"/>
      <c r="SZB24" s="36"/>
      <c r="SZC24" s="36"/>
      <c r="SZD24" s="36"/>
      <c r="SZE24" s="36"/>
      <c r="SZF24" s="36"/>
      <c r="SZG24" s="36"/>
      <c r="SZH24" s="36"/>
      <c r="SZI24" s="36"/>
      <c r="SZJ24" s="36"/>
      <c r="SZK24" s="36"/>
      <c r="SZL24" s="36"/>
      <c r="SZM24" s="36"/>
      <c r="SZN24" s="36"/>
      <c r="SZO24" s="36"/>
      <c r="SZP24" s="36"/>
      <c r="SZQ24" s="36"/>
      <c r="SZR24" s="36"/>
      <c r="SZS24" s="36"/>
      <c r="SZT24" s="36"/>
      <c r="SZU24" s="36"/>
      <c r="SZV24" s="36"/>
      <c r="SZW24" s="36"/>
      <c r="SZX24" s="36"/>
      <c r="SZY24" s="36"/>
      <c r="SZZ24" s="36"/>
      <c r="TAA24" s="36"/>
      <c r="TAB24" s="36"/>
      <c r="TAC24" s="36"/>
      <c r="TAD24" s="36"/>
      <c r="TAE24" s="36"/>
      <c r="TAF24" s="36"/>
      <c r="TAG24" s="36"/>
      <c r="TAH24" s="36"/>
      <c r="TAI24" s="36"/>
      <c r="TAJ24" s="36"/>
      <c r="TAK24" s="36"/>
      <c r="TAL24" s="36"/>
      <c r="TAM24" s="36"/>
      <c r="TAN24" s="36"/>
      <c r="TAO24" s="36"/>
      <c r="TAP24" s="36"/>
      <c r="TAQ24" s="36"/>
      <c r="TAR24" s="36"/>
      <c r="TAS24" s="36"/>
      <c r="TAT24" s="36"/>
      <c r="TAU24" s="36"/>
      <c r="TAV24" s="36"/>
      <c r="TAW24" s="36"/>
      <c r="TAX24" s="36"/>
      <c r="TAY24" s="36"/>
      <c r="TAZ24" s="36"/>
      <c r="TBA24" s="36"/>
      <c r="TBB24" s="36"/>
      <c r="TBC24" s="36"/>
      <c r="TBD24" s="36"/>
      <c r="TBE24" s="36"/>
      <c r="TBF24" s="36"/>
      <c r="TBG24" s="36"/>
      <c r="TBH24" s="36"/>
      <c r="TBI24" s="36"/>
      <c r="TBJ24" s="36"/>
      <c r="TBK24" s="36"/>
      <c r="TBL24" s="36"/>
      <c r="TBM24" s="36"/>
      <c r="TBN24" s="36"/>
      <c r="TBO24" s="36"/>
      <c r="TBP24" s="36"/>
      <c r="TBQ24" s="36"/>
      <c r="TBR24" s="36"/>
      <c r="TBS24" s="36"/>
      <c r="TBT24" s="36"/>
      <c r="TBU24" s="36"/>
      <c r="TBV24" s="36"/>
      <c r="TBW24" s="36"/>
      <c r="TBX24" s="36"/>
      <c r="TBY24" s="36"/>
      <c r="TBZ24" s="36"/>
      <c r="TCA24" s="36"/>
      <c r="TCB24" s="36"/>
      <c r="TCC24" s="36"/>
      <c r="TCD24" s="36"/>
      <c r="TCE24" s="36"/>
      <c r="TCF24" s="36"/>
      <c r="TCG24" s="36"/>
      <c r="TCH24" s="36"/>
      <c r="TCI24" s="36"/>
      <c r="TCJ24" s="36"/>
      <c r="TCK24" s="36"/>
      <c r="TCL24" s="36"/>
      <c r="TCM24" s="36"/>
      <c r="TCN24" s="36"/>
      <c r="TCO24" s="36"/>
      <c r="TCP24" s="36"/>
      <c r="TCQ24" s="36"/>
      <c r="TCR24" s="36"/>
      <c r="TCS24" s="36"/>
      <c r="TCT24" s="36"/>
      <c r="TCU24" s="36"/>
      <c r="TCV24" s="36"/>
      <c r="TCW24" s="36"/>
      <c r="TCX24" s="36"/>
      <c r="TCY24" s="36"/>
      <c r="TCZ24" s="36"/>
      <c r="TDA24" s="36"/>
      <c r="TDB24" s="36"/>
      <c r="TDC24" s="36"/>
      <c r="TDD24" s="36"/>
      <c r="TDE24" s="36"/>
      <c r="TDF24" s="36"/>
      <c r="TDG24" s="36"/>
      <c r="TDH24" s="36"/>
      <c r="TDI24" s="36"/>
      <c r="TDJ24" s="36"/>
      <c r="TDK24" s="36"/>
      <c r="TDL24" s="36"/>
      <c r="TDM24" s="36"/>
      <c r="TDN24" s="36"/>
      <c r="TDO24" s="36"/>
      <c r="TDP24" s="36"/>
      <c r="TDQ24" s="36"/>
      <c r="TDR24" s="36"/>
      <c r="TDS24" s="36"/>
      <c r="TDT24" s="36"/>
      <c r="TDU24" s="36"/>
      <c r="TDV24" s="36"/>
      <c r="TDW24" s="36"/>
      <c r="TDX24" s="36"/>
      <c r="TDY24" s="36"/>
      <c r="TDZ24" s="36"/>
      <c r="TEA24" s="36"/>
      <c r="TEB24" s="36"/>
      <c r="TEC24" s="36"/>
      <c r="TED24" s="36"/>
      <c r="TEE24" s="36"/>
      <c r="TEF24" s="36"/>
      <c r="TEG24" s="36"/>
      <c r="TEH24" s="36"/>
      <c r="TEI24" s="36"/>
      <c r="TEJ24" s="36"/>
      <c r="TEK24" s="36"/>
      <c r="TEL24" s="36"/>
      <c r="TEM24" s="36"/>
      <c r="TEN24" s="36"/>
      <c r="TEO24" s="36"/>
      <c r="TEP24" s="36"/>
      <c r="TEQ24" s="36"/>
      <c r="TER24" s="36"/>
      <c r="TES24" s="36"/>
      <c r="TET24" s="36"/>
      <c r="TEU24" s="36"/>
      <c r="TEV24" s="36"/>
      <c r="TEW24" s="36"/>
      <c r="TEX24" s="36"/>
      <c r="TEY24" s="36"/>
      <c r="TEZ24" s="36"/>
      <c r="TFA24" s="36"/>
      <c r="TFB24" s="36"/>
      <c r="TFC24" s="36"/>
      <c r="TFD24" s="36"/>
      <c r="TFE24" s="36"/>
      <c r="TFF24" s="36"/>
      <c r="TFG24" s="36"/>
      <c r="TFH24" s="36"/>
      <c r="TFI24" s="36"/>
      <c r="TFJ24" s="36"/>
      <c r="TFK24" s="36"/>
      <c r="TFL24" s="36"/>
      <c r="TFM24" s="36"/>
      <c r="TFN24" s="36"/>
      <c r="TFO24" s="36"/>
      <c r="TFP24" s="36"/>
      <c r="TFQ24" s="36"/>
      <c r="TFR24" s="36"/>
      <c r="TFS24" s="36"/>
      <c r="TFT24" s="36"/>
      <c r="TFU24" s="36"/>
      <c r="TFV24" s="36"/>
      <c r="TFW24" s="36"/>
      <c r="TFX24" s="36"/>
      <c r="TFY24" s="36"/>
      <c r="TFZ24" s="36"/>
      <c r="TGA24" s="36"/>
      <c r="TGB24" s="36"/>
      <c r="TGC24" s="36"/>
      <c r="TGD24" s="36"/>
      <c r="TGE24" s="36"/>
      <c r="TGF24" s="36"/>
      <c r="TGG24" s="36"/>
      <c r="TGH24" s="36"/>
      <c r="TGI24" s="36"/>
      <c r="TGJ24" s="36"/>
      <c r="TGK24" s="36"/>
      <c r="TGL24" s="36"/>
      <c r="TGM24" s="36"/>
      <c r="TGN24" s="36"/>
      <c r="TGO24" s="36"/>
      <c r="TGP24" s="36"/>
      <c r="TGQ24" s="36"/>
      <c r="TGR24" s="36"/>
      <c r="TGS24" s="36"/>
      <c r="TGT24" s="36"/>
      <c r="TGU24" s="36"/>
      <c r="TGV24" s="36"/>
      <c r="TGW24" s="36"/>
      <c r="TGX24" s="36"/>
      <c r="TGY24" s="36"/>
      <c r="TGZ24" s="36"/>
      <c r="THA24" s="36"/>
      <c r="THB24" s="36"/>
      <c r="THC24" s="36"/>
      <c r="THD24" s="36"/>
      <c r="THE24" s="36"/>
      <c r="THF24" s="36"/>
      <c r="THG24" s="36"/>
      <c r="THH24" s="36"/>
      <c r="THI24" s="36"/>
      <c r="THJ24" s="36"/>
      <c r="THK24" s="36"/>
      <c r="THL24" s="36"/>
      <c r="THM24" s="36"/>
      <c r="THN24" s="36"/>
      <c r="THO24" s="36"/>
      <c r="THP24" s="36"/>
      <c r="THQ24" s="36"/>
      <c r="THR24" s="36"/>
      <c r="THS24" s="36"/>
      <c r="THT24" s="36"/>
      <c r="THU24" s="36"/>
      <c r="THV24" s="36"/>
      <c r="THW24" s="36"/>
      <c r="THX24" s="36"/>
      <c r="THY24" s="36"/>
      <c r="THZ24" s="36"/>
      <c r="TIA24" s="36"/>
      <c r="TIB24" s="36"/>
      <c r="TIC24" s="36"/>
      <c r="TID24" s="36"/>
      <c r="TIE24" s="36"/>
      <c r="TIF24" s="36"/>
      <c r="TIG24" s="36"/>
      <c r="TIH24" s="36"/>
      <c r="TII24" s="36"/>
      <c r="TIJ24" s="36"/>
      <c r="TIK24" s="36"/>
      <c r="TIL24" s="36"/>
      <c r="TIM24" s="36"/>
      <c r="TIN24" s="36"/>
      <c r="TIO24" s="36"/>
      <c r="TIP24" s="36"/>
      <c r="TIQ24" s="36"/>
      <c r="TIR24" s="36"/>
      <c r="TIS24" s="36"/>
      <c r="TIT24" s="36"/>
      <c r="TIU24" s="36"/>
      <c r="TIV24" s="36"/>
      <c r="TIW24" s="36"/>
      <c r="TIX24" s="36"/>
      <c r="TIY24" s="36"/>
      <c r="TIZ24" s="36"/>
      <c r="TJA24" s="36"/>
      <c r="TJB24" s="36"/>
      <c r="TJC24" s="36"/>
      <c r="TJD24" s="36"/>
      <c r="TJE24" s="36"/>
      <c r="TJF24" s="36"/>
      <c r="TJG24" s="36"/>
      <c r="TJH24" s="36"/>
      <c r="TJI24" s="36"/>
      <c r="TJJ24" s="36"/>
      <c r="TJK24" s="36"/>
      <c r="TJL24" s="36"/>
      <c r="TJM24" s="36"/>
      <c r="TJN24" s="36"/>
      <c r="TJO24" s="36"/>
      <c r="TJP24" s="36"/>
      <c r="TJQ24" s="36"/>
      <c r="TJR24" s="36"/>
      <c r="TJS24" s="36"/>
      <c r="TJT24" s="36"/>
      <c r="TJU24" s="36"/>
      <c r="TJV24" s="36"/>
      <c r="TJW24" s="36"/>
      <c r="TJX24" s="36"/>
      <c r="TJY24" s="36"/>
      <c r="TJZ24" s="36"/>
    </row>
    <row r="25" spans="1:13806" s="17" customFormat="1" ht="24.9" customHeight="1">
      <c r="A25" s="36"/>
      <c r="B25" s="36"/>
      <c r="C25" s="915"/>
      <c r="D25" s="914"/>
      <c r="E25" s="914"/>
      <c r="F25" s="914"/>
      <c r="G25" s="914"/>
      <c r="H25" s="914"/>
      <c r="I25" s="914"/>
      <c r="J25" s="914"/>
      <c r="K25" s="914"/>
      <c r="L25" s="914"/>
      <c r="M25" s="914"/>
      <c r="N25" s="914"/>
      <c r="O25" s="915"/>
      <c r="P25" s="915"/>
      <c r="Q25" s="36"/>
      <c r="R25" s="36"/>
      <c r="S25" s="36"/>
      <c r="T25" s="36"/>
      <c r="U25" s="36"/>
      <c r="V25" s="36"/>
      <c r="W25" s="36"/>
      <c r="X25" s="36"/>
      <c r="Y25" s="36"/>
      <c r="Z25" s="36"/>
      <c r="AA25" s="36"/>
      <c r="AB25" s="36"/>
      <c r="AC25" s="16"/>
      <c r="AD25" s="16"/>
      <c r="AE25" s="16"/>
      <c r="AF25" s="36"/>
      <c r="AG25" s="36"/>
      <c r="AH25" s="36"/>
      <c r="AI25" s="36"/>
      <c r="AJ25" s="36"/>
      <c r="AK25" s="36"/>
      <c r="AL25" s="36"/>
      <c r="AM25" s="3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20"/>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K25" s="36"/>
      <c r="DL25" s="36"/>
      <c r="DM25" s="36"/>
      <c r="DN25" s="36"/>
      <c r="DO25" s="36"/>
      <c r="DP25" s="36"/>
      <c r="DQ25" s="36"/>
      <c r="DR25" s="36"/>
      <c r="DS25" s="36"/>
      <c r="DT25" s="36"/>
      <c r="DU25" s="36"/>
      <c r="DV25" s="36"/>
      <c r="DW25" s="36"/>
      <c r="DX25" s="36"/>
      <c r="DY25" s="36"/>
      <c r="DZ25" s="36"/>
      <c r="EA25" s="36"/>
      <c r="EB25" s="36"/>
      <c r="EC25" s="36"/>
      <c r="ED25" s="36"/>
      <c r="EE25" s="36"/>
      <c r="EF25" s="36"/>
      <c r="EG25" s="36"/>
      <c r="EH25" s="36"/>
      <c r="EI25" s="36"/>
      <c r="EJ25" s="36"/>
      <c r="EK25" s="36"/>
      <c r="EL25" s="36"/>
      <c r="EM25" s="36"/>
      <c r="EN25" s="36"/>
      <c r="EO25" s="36"/>
      <c r="EP25" s="36"/>
      <c r="EQ25" s="36"/>
      <c r="ER25" s="36"/>
      <c r="ES25" s="36"/>
      <c r="ET25" s="36"/>
      <c r="EU25" s="36"/>
      <c r="EV25" s="36"/>
      <c r="EW25" s="36"/>
      <c r="EX25" s="36"/>
      <c r="EY25" s="36"/>
      <c r="EZ25" s="36"/>
      <c r="FA25" s="36"/>
      <c r="FB25" s="36"/>
      <c r="FC25" s="36"/>
      <c r="FD25" s="36"/>
      <c r="FE25" s="36"/>
      <c r="FF25" s="36"/>
      <c r="FG25" s="36"/>
      <c r="FH25" s="36"/>
      <c r="FI25" s="36"/>
      <c r="FJ25" s="36"/>
      <c r="FK25" s="36"/>
      <c r="FL25" s="36"/>
      <c r="FM25" s="36"/>
      <c r="FN25" s="36"/>
      <c r="FO25" s="36"/>
      <c r="FP25" s="36"/>
      <c r="FQ25" s="36"/>
      <c r="FR25" s="36"/>
      <c r="FS25" s="36"/>
      <c r="FT25" s="36"/>
      <c r="FU25" s="36"/>
      <c r="FV25" s="36"/>
      <c r="FW25" s="36"/>
      <c r="FX25" s="36"/>
      <c r="FY25" s="36"/>
      <c r="FZ25" s="36"/>
      <c r="GA25" s="36"/>
      <c r="GB25" s="36"/>
      <c r="GC25" s="36"/>
      <c r="GD25" s="36"/>
      <c r="GE25" s="36"/>
      <c r="GF25" s="36"/>
      <c r="GG25" s="36"/>
      <c r="GH25" s="36"/>
      <c r="GI25" s="36"/>
      <c r="GJ25" s="36"/>
      <c r="GK25" s="36"/>
      <c r="GL25" s="36"/>
      <c r="GM25" s="36"/>
      <c r="GN25" s="36"/>
      <c r="GO25" s="36"/>
      <c r="GP25" s="36"/>
      <c r="GQ25" s="36"/>
      <c r="GR25" s="36"/>
      <c r="GS25" s="36"/>
      <c r="GT25" s="36"/>
      <c r="GU25" s="36"/>
      <c r="GV25" s="36"/>
      <c r="GW25" s="36"/>
      <c r="GX25" s="36"/>
      <c r="GY25" s="36"/>
      <c r="GZ25" s="36"/>
      <c r="HA25" s="36"/>
      <c r="HB25" s="36"/>
      <c r="HC25" s="36"/>
      <c r="HD25" s="36"/>
      <c r="HE25" s="36"/>
      <c r="HF25" s="36"/>
      <c r="HG25" s="36"/>
      <c r="HH25" s="36"/>
      <c r="HI25" s="36"/>
      <c r="HJ25" s="36"/>
      <c r="HK25" s="36"/>
      <c r="HL25" s="36"/>
      <c r="HM25" s="36"/>
      <c r="HN25" s="36"/>
      <c r="HO25" s="36"/>
      <c r="HP25" s="36"/>
      <c r="HQ25" s="36"/>
      <c r="HR25" s="36"/>
      <c r="HS25" s="36"/>
      <c r="HT25" s="36"/>
      <c r="HU25" s="36"/>
      <c r="HV25" s="36"/>
      <c r="HW25" s="36"/>
      <c r="HX25" s="36"/>
      <c r="HY25" s="36"/>
      <c r="HZ25" s="36"/>
      <c r="IA25" s="36"/>
      <c r="IB25" s="36"/>
      <c r="IC25" s="36"/>
      <c r="ID25" s="36"/>
      <c r="IE25" s="36"/>
      <c r="IF25" s="36"/>
      <c r="IG25" s="36"/>
      <c r="IH25" s="36"/>
      <c r="II25" s="36"/>
      <c r="IJ25" s="36"/>
      <c r="IK25" s="36"/>
      <c r="IL25" s="36"/>
      <c r="IM25" s="36"/>
      <c r="IN25" s="36"/>
      <c r="IO25" s="36"/>
      <c r="IP25" s="36"/>
      <c r="IQ25" s="36"/>
      <c r="IR25" s="36"/>
      <c r="IS25" s="36"/>
      <c r="IT25" s="36"/>
      <c r="IU25" s="36"/>
      <c r="IV25" s="36"/>
      <c r="IW25" s="36"/>
      <c r="IX25" s="36"/>
      <c r="IY25" s="36"/>
      <c r="IZ25" s="36"/>
      <c r="JA25" s="36"/>
      <c r="JB25" s="36"/>
      <c r="JC25" s="36"/>
      <c r="JD25" s="36"/>
      <c r="JE25" s="36"/>
      <c r="JF25" s="36"/>
      <c r="JG25" s="36"/>
      <c r="JH25" s="36"/>
      <c r="JI25" s="36"/>
      <c r="JJ25" s="36"/>
      <c r="JK25" s="36"/>
      <c r="JL25" s="36"/>
      <c r="JM25" s="36"/>
      <c r="JN25" s="36"/>
      <c r="JO25" s="36"/>
      <c r="JP25" s="36"/>
      <c r="JQ25" s="36"/>
      <c r="JR25" s="36"/>
      <c r="JS25" s="36"/>
      <c r="JT25" s="36"/>
      <c r="JU25" s="36"/>
      <c r="JV25" s="36"/>
      <c r="JW25" s="36"/>
      <c r="JX25" s="36"/>
      <c r="JY25" s="36"/>
      <c r="JZ25" s="36"/>
      <c r="KA25" s="36"/>
      <c r="KB25" s="36"/>
      <c r="KC25" s="36"/>
      <c r="KD25" s="36"/>
      <c r="KE25" s="36"/>
      <c r="KF25" s="36"/>
      <c r="KG25" s="36"/>
      <c r="KH25" s="36"/>
      <c r="KI25" s="36"/>
      <c r="KJ25" s="36"/>
      <c r="KK25" s="36"/>
      <c r="KL25" s="36"/>
      <c r="KM25" s="36"/>
      <c r="KN25" s="36"/>
      <c r="KO25" s="36"/>
      <c r="KP25" s="36"/>
      <c r="KQ25" s="36"/>
      <c r="KR25" s="36"/>
      <c r="KS25" s="36"/>
      <c r="KT25" s="36"/>
      <c r="KU25" s="36"/>
      <c r="KV25" s="36"/>
      <c r="KW25" s="36"/>
      <c r="KX25" s="36"/>
      <c r="KY25" s="36"/>
      <c r="KZ25" s="36"/>
      <c r="LA25" s="36"/>
      <c r="LB25" s="36"/>
      <c r="LC25" s="36"/>
      <c r="LD25" s="36"/>
      <c r="LE25" s="36"/>
      <c r="LF25" s="36"/>
      <c r="LG25" s="36"/>
      <c r="LH25" s="36"/>
      <c r="LI25" s="36"/>
      <c r="LJ25" s="36"/>
      <c r="LK25" s="36"/>
      <c r="LL25" s="36"/>
      <c r="LM25" s="36"/>
      <c r="LN25" s="36"/>
      <c r="LO25" s="36"/>
      <c r="LP25" s="36"/>
      <c r="LQ25" s="36"/>
      <c r="LR25" s="36"/>
      <c r="LS25" s="36"/>
      <c r="LT25" s="36"/>
      <c r="LU25" s="36"/>
      <c r="LV25" s="36"/>
      <c r="LW25" s="36"/>
      <c r="LX25" s="36"/>
      <c r="LY25" s="36"/>
      <c r="LZ25" s="36"/>
      <c r="MA25" s="36"/>
      <c r="MB25" s="36"/>
      <c r="MC25" s="36"/>
      <c r="MD25" s="36"/>
      <c r="ME25" s="36"/>
      <c r="MF25" s="36"/>
      <c r="MG25" s="36"/>
      <c r="MH25" s="36"/>
      <c r="MI25" s="36"/>
      <c r="MJ25" s="36"/>
      <c r="MK25" s="36"/>
      <c r="ML25" s="36"/>
      <c r="MM25" s="36"/>
      <c r="MN25" s="36"/>
      <c r="MO25" s="36"/>
      <c r="MP25" s="36"/>
      <c r="MQ25" s="36"/>
      <c r="MR25" s="36"/>
      <c r="MS25" s="36"/>
      <c r="MT25" s="36"/>
      <c r="MU25" s="36"/>
      <c r="MV25" s="36"/>
      <c r="MW25" s="36"/>
      <c r="MX25" s="36"/>
      <c r="MY25" s="36"/>
      <c r="MZ25" s="36"/>
      <c r="NA25" s="36"/>
      <c r="NB25" s="36"/>
      <c r="NC25" s="36"/>
      <c r="ND25" s="36"/>
      <c r="NE25" s="36"/>
      <c r="NF25" s="36"/>
      <c r="NG25" s="36"/>
      <c r="NH25" s="36"/>
      <c r="NI25" s="36"/>
      <c r="NJ25" s="36"/>
      <c r="NK25" s="36"/>
      <c r="NL25" s="36"/>
      <c r="NM25" s="36"/>
      <c r="NN25" s="36"/>
      <c r="NO25" s="36"/>
      <c r="NP25" s="36"/>
      <c r="NQ25" s="36"/>
      <c r="NR25" s="36"/>
      <c r="NS25" s="36"/>
      <c r="NT25" s="36"/>
      <c r="NU25" s="36"/>
      <c r="NV25" s="36"/>
      <c r="NW25" s="36"/>
      <c r="NX25" s="36"/>
      <c r="NY25" s="36"/>
      <c r="NZ25" s="36"/>
      <c r="OA25" s="36"/>
      <c r="OB25" s="36"/>
      <c r="OC25" s="36"/>
      <c r="OD25" s="36"/>
      <c r="OE25" s="36"/>
      <c r="OF25" s="36"/>
      <c r="OG25" s="36"/>
      <c r="OH25" s="36"/>
      <c r="OI25" s="36"/>
      <c r="OJ25" s="36"/>
      <c r="OK25" s="36"/>
      <c r="OL25" s="36"/>
      <c r="OM25" s="36"/>
      <c r="ON25" s="36"/>
      <c r="OO25" s="36"/>
      <c r="OP25" s="36"/>
      <c r="OQ25" s="36"/>
      <c r="OR25" s="36"/>
      <c r="OS25" s="36"/>
      <c r="OT25" s="36"/>
      <c r="OU25" s="36"/>
      <c r="OV25" s="36"/>
      <c r="OW25" s="36"/>
      <c r="OX25" s="36"/>
      <c r="OY25" s="36"/>
      <c r="OZ25" s="36"/>
      <c r="PA25" s="36"/>
      <c r="PB25" s="36"/>
      <c r="PC25" s="36"/>
      <c r="PD25" s="36"/>
      <c r="PE25" s="36"/>
      <c r="PF25" s="36"/>
      <c r="PG25" s="36"/>
      <c r="PH25" s="36"/>
      <c r="PI25" s="36"/>
      <c r="PJ25" s="36"/>
      <c r="PK25" s="36"/>
      <c r="PL25" s="36"/>
      <c r="PM25" s="36"/>
      <c r="PN25" s="36"/>
      <c r="PO25" s="36"/>
      <c r="PP25" s="36"/>
      <c r="PQ25" s="36"/>
      <c r="PR25" s="36"/>
      <c r="PS25" s="36"/>
      <c r="PT25" s="36"/>
      <c r="PU25" s="36"/>
      <c r="PV25" s="36"/>
      <c r="PW25" s="36"/>
      <c r="PX25" s="36"/>
      <c r="PY25" s="36"/>
      <c r="PZ25" s="36"/>
      <c r="QA25" s="36"/>
      <c r="QB25" s="36"/>
      <c r="QC25" s="36"/>
      <c r="QD25" s="36"/>
      <c r="QE25" s="36"/>
      <c r="QF25" s="36"/>
      <c r="QG25" s="36"/>
      <c r="QH25" s="36"/>
      <c r="QI25" s="36"/>
      <c r="QJ25" s="36"/>
      <c r="QK25" s="36"/>
      <c r="QL25" s="36"/>
      <c r="QM25" s="36"/>
      <c r="QN25" s="36"/>
      <c r="QO25" s="36"/>
      <c r="QP25" s="36"/>
      <c r="QQ25" s="36"/>
      <c r="QR25" s="36"/>
      <c r="QS25" s="36"/>
      <c r="QT25" s="36"/>
      <c r="QU25" s="36"/>
      <c r="QV25" s="36"/>
      <c r="QW25" s="36"/>
      <c r="QX25" s="36"/>
      <c r="QY25" s="36"/>
      <c r="QZ25" s="36"/>
      <c r="RA25" s="36"/>
      <c r="RB25" s="36"/>
      <c r="RC25" s="36"/>
      <c r="RD25" s="36"/>
      <c r="RE25" s="36"/>
      <c r="RF25" s="36"/>
      <c r="RG25" s="36"/>
      <c r="RH25" s="36"/>
      <c r="RI25" s="36"/>
      <c r="RJ25" s="36"/>
      <c r="RK25" s="36"/>
      <c r="RL25" s="36"/>
      <c r="RM25" s="36"/>
      <c r="RN25" s="36"/>
      <c r="RO25" s="36"/>
      <c r="RP25" s="36"/>
      <c r="RQ25" s="36"/>
      <c r="RR25" s="36"/>
      <c r="RS25" s="36"/>
      <c r="RT25" s="36"/>
      <c r="RU25" s="36"/>
      <c r="RV25" s="36"/>
      <c r="RW25" s="36"/>
      <c r="RX25" s="36"/>
      <c r="RY25" s="36"/>
      <c r="RZ25" s="36"/>
      <c r="SA25" s="36"/>
      <c r="SB25" s="36"/>
      <c r="SC25" s="36"/>
      <c r="SD25" s="36"/>
      <c r="SE25" s="36"/>
      <c r="SF25" s="36"/>
      <c r="SG25" s="36"/>
      <c r="SH25" s="36"/>
      <c r="SI25" s="36"/>
      <c r="SJ25" s="36"/>
      <c r="SK25" s="36"/>
      <c r="SL25" s="36"/>
      <c r="SM25" s="36"/>
      <c r="SN25" s="36"/>
      <c r="SO25" s="36"/>
      <c r="SP25" s="36"/>
      <c r="SQ25" s="36"/>
      <c r="SR25" s="36"/>
      <c r="SS25" s="36"/>
      <c r="ST25" s="36"/>
      <c r="SU25" s="36"/>
      <c r="SV25" s="36"/>
      <c r="SW25" s="36"/>
      <c r="SX25" s="36"/>
      <c r="SY25" s="36"/>
      <c r="SZ25" s="36"/>
      <c r="TA25" s="36"/>
      <c r="TB25" s="36"/>
      <c r="TC25" s="36"/>
      <c r="TD25" s="36"/>
      <c r="TE25" s="36"/>
      <c r="TF25" s="36"/>
      <c r="TG25" s="36"/>
      <c r="TH25" s="36"/>
      <c r="TI25" s="36"/>
      <c r="TJ25" s="36"/>
      <c r="TK25" s="36"/>
      <c r="TL25" s="36"/>
      <c r="TM25" s="36"/>
      <c r="TN25" s="36"/>
      <c r="TO25" s="36"/>
      <c r="TP25" s="36"/>
      <c r="TQ25" s="36"/>
      <c r="TR25" s="36"/>
      <c r="TS25" s="36"/>
      <c r="TT25" s="36"/>
      <c r="TU25" s="36"/>
      <c r="TV25" s="36"/>
      <c r="TW25" s="36"/>
      <c r="TX25" s="36"/>
      <c r="TY25" s="36"/>
      <c r="TZ25" s="36"/>
      <c r="UA25" s="36"/>
      <c r="UB25" s="36"/>
      <c r="UC25" s="36"/>
      <c r="UD25" s="36"/>
      <c r="UE25" s="36"/>
      <c r="UF25" s="36"/>
      <c r="UG25" s="36"/>
      <c r="UH25" s="36"/>
      <c r="UI25" s="36"/>
      <c r="UJ25" s="36"/>
      <c r="UK25" s="36"/>
      <c r="UL25" s="36"/>
      <c r="UM25" s="36"/>
      <c r="UN25" s="36"/>
      <c r="UO25" s="36"/>
      <c r="UP25" s="36"/>
      <c r="UQ25" s="36"/>
      <c r="UR25" s="36"/>
      <c r="US25" s="36"/>
      <c r="UT25" s="36"/>
      <c r="UU25" s="36"/>
      <c r="UV25" s="36"/>
      <c r="UW25" s="36"/>
      <c r="UX25" s="36"/>
      <c r="UY25" s="36"/>
      <c r="UZ25" s="36"/>
      <c r="VA25" s="36"/>
      <c r="VB25" s="36"/>
      <c r="VC25" s="36"/>
      <c r="VD25" s="36"/>
      <c r="VE25" s="36"/>
      <c r="VF25" s="36"/>
      <c r="VG25" s="36"/>
      <c r="VH25" s="36"/>
      <c r="VI25" s="36"/>
      <c r="VJ25" s="36"/>
      <c r="VK25" s="36"/>
      <c r="VL25" s="36"/>
      <c r="VM25" s="36"/>
      <c r="VN25" s="36"/>
      <c r="VO25" s="36"/>
      <c r="VP25" s="36"/>
      <c r="VQ25" s="36"/>
      <c r="VR25" s="36"/>
      <c r="VS25" s="36"/>
      <c r="VT25" s="36"/>
      <c r="VU25" s="36"/>
      <c r="VV25" s="36"/>
      <c r="VW25" s="36"/>
      <c r="VX25" s="36"/>
      <c r="VY25" s="36"/>
      <c r="VZ25" s="36"/>
      <c r="WA25" s="36"/>
      <c r="WB25" s="36"/>
      <c r="WC25" s="36"/>
      <c r="WD25" s="36"/>
      <c r="WE25" s="36"/>
      <c r="WF25" s="36"/>
      <c r="WG25" s="36"/>
      <c r="WH25" s="36"/>
      <c r="WI25" s="36"/>
      <c r="WJ25" s="36"/>
      <c r="WK25" s="36"/>
      <c r="WL25" s="36"/>
      <c r="WM25" s="36"/>
      <c r="WN25" s="36"/>
      <c r="WO25" s="36"/>
      <c r="WP25" s="36"/>
      <c r="WQ25" s="36"/>
      <c r="WR25" s="36"/>
      <c r="WS25" s="36"/>
      <c r="WT25" s="36"/>
      <c r="WU25" s="36"/>
      <c r="WV25" s="36"/>
      <c r="WW25" s="36"/>
      <c r="WX25" s="36"/>
      <c r="WY25" s="36"/>
      <c r="WZ25" s="36"/>
      <c r="XA25" s="36"/>
      <c r="XB25" s="36"/>
      <c r="XC25" s="36"/>
      <c r="XD25" s="36"/>
      <c r="XE25" s="36"/>
      <c r="XF25" s="36"/>
      <c r="XG25" s="36"/>
      <c r="XH25" s="36"/>
      <c r="XI25" s="36"/>
      <c r="XJ25" s="36"/>
      <c r="XK25" s="36"/>
      <c r="XL25" s="36"/>
      <c r="XM25" s="36"/>
      <c r="XN25" s="36"/>
      <c r="XO25" s="36"/>
      <c r="XP25" s="36"/>
      <c r="XQ25" s="36"/>
      <c r="XR25" s="36"/>
      <c r="XS25" s="36"/>
      <c r="XT25" s="36"/>
      <c r="XU25" s="36"/>
      <c r="XV25" s="36"/>
      <c r="XW25" s="36"/>
      <c r="XX25" s="36"/>
      <c r="XY25" s="36"/>
      <c r="XZ25" s="36"/>
      <c r="YA25" s="36"/>
      <c r="YB25" s="36"/>
      <c r="YC25" s="36"/>
      <c r="YD25" s="36"/>
      <c r="YE25" s="36"/>
      <c r="YF25" s="36"/>
      <c r="YG25" s="36"/>
      <c r="YH25" s="36"/>
      <c r="YI25" s="36"/>
      <c r="YJ25" s="36"/>
      <c r="YK25" s="36"/>
      <c r="YL25" s="36"/>
      <c r="YM25" s="36"/>
      <c r="YN25" s="36"/>
      <c r="YO25" s="36"/>
      <c r="YP25" s="36"/>
      <c r="YQ25" s="36"/>
      <c r="YR25" s="36"/>
      <c r="YS25" s="36"/>
      <c r="YT25" s="36"/>
      <c r="YU25" s="36"/>
      <c r="YV25" s="36"/>
      <c r="YW25" s="36"/>
      <c r="YX25" s="36"/>
      <c r="YY25" s="36"/>
      <c r="YZ25" s="36"/>
      <c r="ZA25" s="36"/>
      <c r="ZB25" s="36"/>
      <c r="ZC25" s="36"/>
      <c r="ZD25" s="36"/>
      <c r="ZE25" s="36"/>
      <c r="ZF25" s="36"/>
      <c r="ZG25" s="36"/>
      <c r="ZH25" s="36"/>
      <c r="ZI25" s="36"/>
      <c r="ZJ25" s="36"/>
      <c r="ZK25" s="36"/>
      <c r="ZL25" s="36"/>
      <c r="ZM25" s="36"/>
      <c r="ZN25" s="36"/>
      <c r="ZO25" s="36"/>
      <c r="ZP25" s="36"/>
      <c r="ZQ25" s="36"/>
      <c r="ZR25" s="36"/>
      <c r="ZS25" s="36"/>
      <c r="ZT25" s="36"/>
      <c r="ZU25" s="36"/>
      <c r="ZV25" s="36"/>
      <c r="ZW25" s="36"/>
      <c r="ZX25" s="36"/>
      <c r="ZY25" s="36"/>
      <c r="ZZ25" s="36"/>
      <c r="AAA25" s="36"/>
      <c r="AAB25" s="36"/>
      <c r="AAC25" s="36"/>
      <c r="AAD25" s="36"/>
      <c r="AAE25" s="36"/>
      <c r="AAF25" s="36"/>
      <c r="AAG25" s="36"/>
      <c r="AAH25" s="36"/>
      <c r="AAI25" s="36"/>
      <c r="AAJ25" s="36"/>
      <c r="AAK25" s="36"/>
      <c r="AAL25" s="36"/>
      <c r="AAM25" s="36"/>
      <c r="AAN25" s="36"/>
      <c r="AAO25" s="36"/>
      <c r="AAP25" s="36"/>
      <c r="AAQ25" s="36"/>
      <c r="AAR25" s="36"/>
      <c r="AAS25" s="36"/>
      <c r="AAT25" s="36"/>
      <c r="AAU25" s="36"/>
      <c r="AAV25" s="36"/>
      <c r="AAW25" s="36"/>
      <c r="AAX25" s="36"/>
      <c r="AAY25" s="36"/>
      <c r="AAZ25" s="36"/>
      <c r="ABA25" s="36"/>
      <c r="ABB25" s="36"/>
      <c r="ABC25" s="36"/>
      <c r="ABD25" s="36"/>
      <c r="ABE25" s="36"/>
      <c r="ABF25" s="36"/>
      <c r="ABG25" s="36"/>
      <c r="ABH25" s="36"/>
      <c r="ABI25" s="36"/>
      <c r="ABJ25" s="36"/>
      <c r="ABK25" s="36"/>
      <c r="ABL25" s="36"/>
      <c r="ABM25" s="36"/>
      <c r="ABN25" s="36"/>
      <c r="ABO25" s="36"/>
      <c r="ABP25" s="36"/>
      <c r="ABQ25" s="36"/>
      <c r="ABR25" s="36"/>
      <c r="ABS25" s="36"/>
      <c r="ABT25" s="36"/>
      <c r="ABU25" s="36"/>
      <c r="ABV25" s="36"/>
      <c r="ABW25" s="36"/>
      <c r="ABX25" s="36"/>
      <c r="ABY25" s="36"/>
      <c r="ABZ25" s="36"/>
      <c r="ACA25" s="36"/>
      <c r="ACB25" s="36"/>
      <c r="ACC25" s="36"/>
      <c r="ACD25" s="36"/>
      <c r="ACE25" s="36"/>
      <c r="ACF25" s="36"/>
      <c r="ACG25" s="36"/>
      <c r="ACH25" s="36"/>
      <c r="ACI25" s="36"/>
      <c r="ACJ25" s="36"/>
      <c r="ACK25" s="36"/>
      <c r="ACL25" s="36"/>
      <c r="ACM25" s="36"/>
      <c r="ACN25" s="36"/>
      <c r="ACO25" s="36"/>
      <c r="ACP25" s="36"/>
      <c r="ACQ25" s="36"/>
      <c r="ACR25" s="36"/>
      <c r="ACS25" s="36"/>
      <c r="ACT25" s="36"/>
      <c r="ACU25" s="36"/>
      <c r="ACV25" s="36"/>
      <c r="ACW25" s="36"/>
      <c r="ACX25" s="36"/>
      <c r="ACY25" s="36"/>
      <c r="ACZ25" s="36"/>
      <c r="ADA25" s="36"/>
      <c r="ADB25" s="36"/>
      <c r="ADC25" s="36"/>
      <c r="ADD25" s="36"/>
      <c r="ADE25" s="36"/>
      <c r="ADF25" s="36"/>
      <c r="ADG25" s="36"/>
      <c r="ADH25" s="36"/>
      <c r="ADI25" s="36"/>
      <c r="ADJ25" s="36"/>
      <c r="ADK25" s="36"/>
      <c r="ADL25" s="36"/>
      <c r="ADM25" s="36"/>
      <c r="ADN25" s="36"/>
      <c r="ADO25" s="36"/>
      <c r="ADP25" s="36"/>
      <c r="ADQ25" s="36"/>
      <c r="ADR25" s="36"/>
      <c r="ADS25" s="36"/>
      <c r="ADT25" s="36"/>
      <c r="ADU25" s="36"/>
      <c r="ADV25" s="36"/>
      <c r="ADW25" s="36"/>
      <c r="ADX25" s="36"/>
      <c r="ADY25" s="36"/>
      <c r="ADZ25" s="36"/>
      <c r="AEA25" s="36"/>
      <c r="AEB25" s="36"/>
      <c r="AEC25" s="36"/>
      <c r="AED25" s="36"/>
      <c r="AEE25" s="36"/>
      <c r="AEF25" s="36"/>
      <c r="AEG25" s="36"/>
      <c r="AEH25" s="36"/>
      <c r="AEI25" s="36"/>
      <c r="AEJ25" s="36"/>
      <c r="AEK25" s="36"/>
      <c r="AEL25" s="36"/>
      <c r="AEM25" s="36"/>
      <c r="AEN25" s="36"/>
      <c r="AEO25" s="36"/>
      <c r="AEP25" s="36"/>
      <c r="AEQ25" s="36"/>
      <c r="AER25" s="36"/>
      <c r="AES25" s="36"/>
      <c r="AET25" s="36"/>
      <c r="AEU25" s="36"/>
      <c r="AEV25" s="36"/>
      <c r="AEW25" s="36"/>
      <c r="AEX25" s="36"/>
      <c r="AEY25" s="36"/>
      <c r="AEZ25" s="36"/>
      <c r="AFA25" s="36"/>
      <c r="AFB25" s="36"/>
      <c r="AFC25" s="36"/>
      <c r="AFD25" s="36"/>
      <c r="AFE25" s="36"/>
      <c r="AFF25" s="36"/>
      <c r="AFG25" s="36"/>
      <c r="AFH25" s="36"/>
      <c r="AFI25" s="36"/>
      <c r="AFJ25" s="36"/>
      <c r="AFK25" s="36"/>
      <c r="AFL25" s="36"/>
      <c r="AFM25" s="36"/>
      <c r="AFN25" s="36"/>
      <c r="AFO25" s="36"/>
      <c r="AFP25" s="36"/>
      <c r="AFQ25" s="36"/>
      <c r="AFR25" s="36"/>
      <c r="AFS25" s="36"/>
      <c r="AFT25" s="36"/>
      <c r="AFU25" s="36"/>
      <c r="AFV25" s="36"/>
      <c r="AFW25" s="36"/>
      <c r="AFX25" s="36"/>
      <c r="AFY25" s="36"/>
      <c r="AFZ25" s="36"/>
      <c r="AGA25" s="36"/>
      <c r="AGB25" s="36"/>
      <c r="AGC25" s="36"/>
      <c r="AGD25" s="36"/>
      <c r="AGE25" s="36"/>
      <c r="AGF25" s="36"/>
      <c r="AGG25" s="36"/>
      <c r="AGH25" s="36"/>
      <c r="AGI25" s="36"/>
      <c r="AGJ25" s="36"/>
      <c r="AGK25" s="36"/>
      <c r="AGL25" s="36"/>
      <c r="AGM25" s="36"/>
      <c r="AGN25" s="36"/>
      <c r="AGO25" s="36"/>
      <c r="AGP25" s="36"/>
      <c r="AGQ25" s="36"/>
      <c r="AGR25" s="36"/>
      <c r="AGS25" s="36"/>
      <c r="AGT25" s="36"/>
      <c r="AGU25" s="36"/>
      <c r="AGV25" s="36"/>
      <c r="AGW25" s="36"/>
      <c r="AGX25" s="36"/>
      <c r="AGY25" s="36"/>
      <c r="AGZ25" s="36"/>
      <c r="AHA25" s="36"/>
      <c r="AHB25" s="36"/>
      <c r="AHC25" s="36"/>
      <c r="AHD25" s="36"/>
      <c r="AHE25" s="36"/>
      <c r="AHF25" s="36"/>
      <c r="AHG25" s="36"/>
      <c r="AHH25" s="36"/>
      <c r="AHI25" s="36"/>
      <c r="AHJ25" s="36"/>
      <c r="AHK25" s="36"/>
      <c r="AHL25" s="36"/>
      <c r="AHM25" s="36"/>
      <c r="AHN25" s="36"/>
      <c r="AHO25" s="36"/>
      <c r="AHP25" s="36"/>
      <c r="AHQ25" s="36"/>
      <c r="AHR25" s="36"/>
      <c r="AHS25" s="36"/>
      <c r="AHT25" s="36"/>
      <c r="AHU25" s="36"/>
      <c r="AHV25" s="36"/>
      <c r="AHW25" s="36"/>
      <c r="AHX25" s="36"/>
      <c r="AHY25" s="36"/>
      <c r="AHZ25" s="36"/>
      <c r="AIA25" s="36"/>
      <c r="AIB25" s="36"/>
      <c r="AIC25" s="36"/>
      <c r="AID25" s="36"/>
      <c r="AIE25" s="36"/>
      <c r="AIF25" s="36"/>
      <c r="AIG25" s="36"/>
      <c r="AIH25" s="36"/>
      <c r="AII25" s="36"/>
      <c r="AIJ25" s="36"/>
      <c r="AIK25" s="36"/>
      <c r="AIL25" s="36"/>
      <c r="AIM25" s="36"/>
      <c r="AIN25" s="36"/>
      <c r="AIO25" s="36"/>
      <c r="AIP25" s="36"/>
      <c r="AIQ25" s="36"/>
      <c r="AIR25" s="36"/>
      <c r="AIS25" s="36"/>
      <c r="AIT25" s="36"/>
      <c r="AIU25" s="36"/>
      <c r="AIV25" s="36"/>
      <c r="AIW25" s="36"/>
      <c r="AIX25" s="36"/>
      <c r="AIY25" s="36"/>
      <c r="AIZ25" s="36"/>
      <c r="AJA25" s="36"/>
      <c r="AJB25" s="36"/>
      <c r="AJC25" s="36"/>
      <c r="AJD25" s="36"/>
      <c r="AJE25" s="36"/>
      <c r="AJF25" s="36"/>
      <c r="AJG25" s="36"/>
      <c r="AJH25" s="36"/>
      <c r="AJI25" s="36"/>
      <c r="AJJ25" s="36"/>
      <c r="AJK25" s="36"/>
      <c r="AJL25" s="36"/>
      <c r="AJM25" s="36"/>
      <c r="AJN25" s="36"/>
      <c r="AJO25" s="36"/>
      <c r="AJP25" s="36"/>
      <c r="AJQ25" s="36"/>
      <c r="AJR25" s="36"/>
      <c r="AJS25" s="36"/>
      <c r="AJT25" s="36"/>
      <c r="AJU25" s="36"/>
      <c r="AJV25" s="36"/>
      <c r="AJW25" s="36"/>
      <c r="AJX25" s="36"/>
      <c r="AJY25" s="36"/>
      <c r="AJZ25" s="36"/>
      <c r="AKA25" s="36"/>
      <c r="AKB25" s="36"/>
      <c r="AKC25" s="36"/>
      <c r="AKD25" s="36"/>
      <c r="AKE25" s="36"/>
      <c r="AKF25" s="36"/>
      <c r="AKG25" s="36"/>
      <c r="AKH25" s="36"/>
      <c r="AKI25" s="36"/>
      <c r="AKJ25" s="36"/>
      <c r="AKK25" s="36"/>
      <c r="AKL25" s="36"/>
      <c r="AKM25" s="36"/>
      <c r="AKN25" s="36"/>
      <c r="AKO25" s="36"/>
      <c r="AKP25" s="36"/>
      <c r="AKQ25" s="36"/>
      <c r="AKR25" s="36"/>
      <c r="AKS25" s="36"/>
      <c r="AKT25" s="36"/>
      <c r="AKU25" s="36"/>
      <c r="AKV25" s="36"/>
      <c r="AKW25" s="36"/>
      <c r="AKX25" s="36"/>
      <c r="AKY25" s="36"/>
      <c r="AKZ25" s="36"/>
      <c r="ALA25" s="36"/>
      <c r="ALB25" s="36"/>
      <c r="ALC25" s="36"/>
      <c r="ALD25" s="36"/>
      <c r="ALE25" s="36"/>
      <c r="ALF25" s="36"/>
      <c r="ALG25" s="36"/>
      <c r="ALH25" s="36"/>
      <c r="ALI25" s="36"/>
      <c r="ALJ25" s="36"/>
      <c r="ALK25" s="36"/>
      <c r="ALL25" s="36"/>
      <c r="ALM25" s="36"/>
      <c r="ALN25" s="36"/>
      <c r="ALO25" s="36"/>
      <c r="ALP25" s="36"/>
      <c r="ALQ25" s="36"/>
      <c r="ALR25" s="36"/>
      <c r="ALS25" s="36"/>
      <c r="ALT25" s="36"/>
      <c r="ALU25" s="36"/>
      <c r="ALV25" s="36"/>
      <c r="ALW25" s="36"/>
      <c r="ALX25" s="36"/>
      <c r="ALY25" s="36"/>
      <c r="ALZ25" s="36"/>
      <c r="AMA25" s="36"/>
      <c r="AMB25" s="36"/>
      <c r="AMC25" s="36"/>
      <c r="AMD25" s="36"/>
      <c r="AME25" s="36"/>
      <c r="AMF25" s="36"/>
      <c r="AMG25" s="36"/>
      <c r="AMH25" s="36"/>
      <c r="AMI25" s="36"/>
      <c r="AMJ25" s="36"/>
      <c r="AMK25" s="36"/>
      <c r="AML25" s="36"/>
      <c r="AMM25" s="36"/>
      <c r="AMN25" s="36"/>
      <c r="AMO25" s="36"/>
      <c r="AMP25" s="36"/>
      <c r="AMQ25" s="36"/>
      <c r="AMR25" s="36"/>
      <c r="AMS25" s="36"/>
      <c r="AMT25" s="36"/>
      <c r="AMU25" s="36"/>
      <c r="AMV25" s="36"/>
      <c r="AMW25" s="36"/>
      <c r="AMX25" s="36"/>
      <c r="AMY25" s="36"/>
      <c r="AMZ25" s="36"/>
      <c r="ANA25" s="36"/>
      <c r="ANB25" s="36"/>
      <c r="ANC25" s="36"/>
      <c r="AND25" s="36"/>
      <c r="ANE25" s="36"/>
      <c r="ANF25" s="36"/>
      <c r="ANG25" s="36"/>
      <c r="ANH25" s="36"/>
      <c r="ANI25" s="36"/>
      <c r="ANJ25" s="36"/>
      <c r="ANK25" s="36"/>
      <c r="ANL25" s="36"/>
      <c r="ANM25" s="36"/>
      <c r="ANN25" s="36"/>
      <c r="ANO25" s="36"/>
      <c r="ANP25" s="36"/>
      <c r="ANQ25" s="36"/>
      <c r="ANR25" s="36"/>
      <c r="ANS25" s="36"/>
      <c r="ANT25" s="36"/>
      <c r="ANU25" s="36"/>
      <c r="ANV25" s="36"/>
      <c r="ANW25" s="36"/>
      <c r="ANX25" s="36"/>
      <c r="ANY25" s="36"/>
      <c r="ANZ25" s="36"/>
      <c r="AOA25" s="36"/>
      <c r="AOB25" s="36"/>
      <c r="AOC25" s="36"/>
      <c r="AOD25" s="36"/>
      <c r="AOE25" s="36"/>
      <c r="AOF25" s="36"/>
      <c r="AOG25" s="36"/>
      <c r="AOH25" s="36"/>
      <c r="AOI25" s="36"/>
      <c r="AOJ25" s="36"/>
      <c r="AOK25" s="36"/>
      <c r="AOL25" s="36"/>
      <c r="AOM25" s="36"/>
      <c r="AON25" s="36"/>
      <c r="AOO25" s="36"/>
      <c r="AOP25" s="36"/>
      <c r="AOQ25" s="36"/>
      <c r="AOR25" s="36"/>
      <c r="AOS25" s="36"/>
      <c r="AOT25" s="36"/>
      <c r="AOU25" s="36"/>
      <c r="AOV25" s="36"/>
      <c r="AOW25" s="36"/>
      <c r="AOX25" s="36"/>
      <c r="AOY25" s="36"/>
      <c r="AOZ25" s="36"/>
      <c r="APA25" s="36"/>
      <c r="APB25" s="36"/>
      <c r="APC25" s="36"/>
      <c r="APD25" s="36"/>
      <c r="APE25" s="36"/>
      <c r="APF25" s="36"/>
      <c r="APG25" s="36"/>
      <c r="APH25" s="36"/>
      <c r="API25" s="36"/>
      <c r="APJ25" s="36"/>
      <c r="APK25" s="36"/>
      <c r="APL25" s="36"/>
      <c r="APM25" s="36"/>
      <c r="APN25" s="36"/>
      <c r="APO25" s="36"/>
      <c r="APP25" s="36"/>
      <c r="APQ25" s="36"/>
      <c r="APR25" s="36"/>
      <c r="APS25" s="36"/>
      <c r="APT25" s="36"/>
      <c r="APU25" s="36"/>
      <c r="APV25" s="36"/>
      <c r="APW25" s="36"/>
      <c r="APX25" s="36"/>
      <c r="APY25" s="36"/>
      <c r="APZ25" s="36"/>
      <c r="AQA25" s="36"/>
      <c r="AQB25" s="36"/>
      <c r="AQC25" s="36"/>
      <c r="AQD25" s="36"/>
      <c r="AQE25" s="36"/>
      <c r="AQF25" s="36"/>
      <c r="AQG25" s="36"/>
      <c r="AQH25" s="36"/>
      <c r="AQI25" s="36"/>
      <c r="AQJ25" s="36"/>
      <c r="AQK25" s="36"/>
      <c r="AQL25" s="36"/>
      <c r="AQM25" s="36"/>
      <c r="AQN25" s="36"/>
      <c r="AQO25" s="36"/>
      <c r="AQP25" s="36"/>
      <c r="AQQ25" s="36"/>
      <c r="AQR25" s="36"/>
      <c r="AQS25" s="36"/>
      <c r="AQT25" s="36"/>
      <c r="AQU25" s="36"/>
      <c r="AQV25" s="36"/>
      <c r="AQW25" s="36"/>
      <c r="AQX25" s="36"/>
      <c r="AQY25" s="36"/>
      <c r="AQZ25" s="36"/>
      <c r="ARA25" s="36"/>
      <c r="ARB25" s="36"/>
      <c r="ARC25" s="36"/>
      <c r="ARD25" s="36"/>
      <c r="ARE25" s="36"/>
      <c r="ARF25" s="36"/>
      <c r="ARG25" s="36"/>
      <c r="ARH25" s="36"/>
      <c r="ARI25" s="36"/>
      <c r="ARJ25" s="36"/>
      <c r="ARK25" s="36"/>
      <c r="ARL25" s="36"/>
      <c r="ARM25" s="36"/>
      <c r="ARN25" s="36"/>
      <c r="ARO25" s="36"/>
      <c r="ARP25" s="36"/>
      <c r="ARQ25" s="36"/>
      <c r="ARR25" s="36"/>
      <c r="ARS25" s="36"/>
      <c r="ART25" s="36"/>
      <c r="ARU25" s="36"/>
      <c r="ARV25" s="36"/>
      <c r="ARW25" s="36"/>
      <c r="ARX25" s="36"/>
      <c r="ARY25" s="36"/>
      <c r="ARZ25" s="36"/>
      <c r="ASA25" s="36"/>
      <c r="ASB25" s="36"/>
      <c r="ASC25" s="36"/>
      <c r="ASD25" s="36"/>
      <c r="ASE25" s="36"/>
      <c r="ASF25" s="36"/>
      <c r="ASG25" s="36"/>
      <c r="ASH25" s="36"/>
      <c r="ASI25" s="36"/>
      <c r="ASJ25" s="36"/>
      <c r="ASK25" s="36"/>
      <c r="ASL25" s="36"/>
      <c r="ASM25" s="36"/>
      <c r="ASN25" s="36"/>
      <c r="ASO25" s="36"/>
      <c r="ASP25" s="36"/>
      <c r="ASQ25" s="36"/>
      <c r="ASR25" s="36"/>
      <c r="ASS25" s="36"/>
      <c r="AST25" s="36"/>
      <c r="ASU25" s="36"/>
      <c r="ASV25" s="36"/>
      <c r="ASW25" s="36"/>
      <c r="ASX25" s="36"/>
      <c r="ASY25" s="36"/>
      <c r="ASZ25" s="36"/>
      <c r="ATA25" s="36"/>
      <c r="ATB25" s="36"/>
      <c r="ATC25" s="36"/>
      <c r="ATD25" s="36"/>
      <c r="ATE25" s="36"/>
      <c r="ATF25" s="36"/>
      <c r="ATG25" s="36"/>
      <c r="ATH25" s="36"/>
      <c r="ATI25" s="36"/>
      <c r="ATJ25" s="36"/>
      <c r="ATK25" s="36"/>
      <c r="ATL25" s="36"/>
      <c r="ATM25" s="36"/>
      <c r="ATN25" s="36"/>
      <c r="ATO25" s="36"/>
      <c r="ATP25" s="36"/>
      <c r="ATQ25" s="36"/>
      <c r="ATR25" s="36"/>
      <c r="ATS25" s="36"/>
      <c r="ATT25" s="36"/>
      <c r="ATU25" s="36"/>
      <c r="ATV25" s="36"/>
      <c r="ATW25" s="36"/>
      <c r="ATX25" s="36"/>
      <c r="ATY25" s="36"/>
      <c r="ATZ25" s="36"/>
      <c r="AUA25" s="36"/>
      <c r="AUB25" s="36"/>
      <c r="AUC25" s="36"/>
      <c r="AUD25" s="36"/>
      <c r="AUE25" s="36"/>
      <c r="AUF25" s="36"/>
      <c r="AUG25" s="36"/>
      <c r="AUH25" s="36"/>
      <c r="AUI25" s="36"/>
      <c r="AUJ25" s="36"/>
      <c r="AUK25" s="36"/>
      <c r="AUL25" s="36"/>
      <c r="AUM25" s="36"/>
      <c r="AUN25" s="36"/>
      <c r="AUO25" s="36"/>
      <c r="AUP25" s="36"/>
      <c r="AUQ25" s="36"/>
      <c r="AUR25" s="36"/>
      <c r="AUS25" s="36"/>
      <c r="AUT25" s="36"/>
      <c r="AUU25" s="36"/>
      <c r="AUV25" s="36"/>
      <c r="AUW25" s="36"/>
      <c r="AUX25" s="36"/>
      <c r="AUY25" s="36"/>
      <c r="AUZ25" s="36"/>
      <c r="AVA25" s="36"/>
      <c r="AVB25" s="36"/>
      <c r="AVC25" s="36"/>
      <c r="AVD25" s="36"/>
      <c r="AVE25" s="36"/>
      <c r="AVF25" s="36"/>
      <c r="AVG25" s="36"/>
      <c r="AVH25" s="36"/>
      <c r="AVI25" s="36"/>
      <c r="AVJ25" s="36"/>
      <c r="AVK25" s="36"/>
      <c r="AVL25" s="36"/>
      <c r="AVM25" s="36"/>
      <c r="AVN25" s="36"/>
      <c r="AVO25" s="36"/>
      <c r="AVP25" s="36"/>
      <c r="AVQ25" s="36"/>
      <c r="AVR25" s="36"/>
      <c r="AVS25" s="36"/>
      <c r="AVT25" s="36"/>
      <c r="AVU25" s="36"/>
      <c r="AVV25" s="36"/>
      <c r="AVW25" s="36"/>
      <c r="AVX25" s="36"/>
      <c r="AVY25" s="36"/>
      <c r="AVZ25" s="36"/>
      <c r="AWA25" s="36"/>
      <c r="AWB25" s="36"/>
      <c r="AWC25" s="36"/>
      <c r="AWD25" s="36"/>
      <c r="AWE25" s="36"/>
      <c r="AWF25" s="36"/>
      <c r="AWG25" s="36"/>
      <c r="AWH25" s="36"/>
      <c r="AWI25" s="36"/>
      <c r="AWJ25" s="36"/>
      <c r="AWK25" s="36"/>
      <c r="AWL25" s="36"/>
      <c r="AWM25" s="36"/>
      <c r="AWN25" s="36"/>
      <c r="AWO25" s="36"/>
      <c r="AWP25" s="36"/>
      <c r="AWQ25" s="36"/>
      <c r="AWR25" s="36"/>
      <c r="AWS25" s="36"/>
      <c r="AWT25" s="36"/>
      <c r="AWU25" s="36"/>
      <c r="AWV25" s="36"/>
      <c r="AWW25" s="36"/>
      <c r="AWX25" s="36"/>
      <c r="AWY25" s="36"/>
      <c r="AWZ25" s="36"/>
      <c r="AXA25" s="36"/>
      <c r="AXB25" s="36"/>
      <c r="AXC25" s="36"/>
      <c r="AXD25" s="36"/>
      <c r="AXE25" s="36"/>
      <c r="AXF25" s="36"/>
      <c r="AXG25" s="36"/>
      <c r="AXH25" s="36"/>
      <c r="AXI25" s="36"/>
      <c r="AXJ25" s="36"/>
      <c r="AXK25" s="36"/>
      <c r="AXL25" s="36"/>
      <c r="AXM25" s="36"/>
      <c r="AXN25" s="36"/>
      <c r="AXO25" s="36"/>
      <c r="AXP25" s="36"/>
      <c r="AXQ25" s="36"/>
      <c r="AXR25" s="36"/>
      <c r="AXS25" s="36"/>
      <c r="AXT25" s="36"/>
      <c r="AXU25" s="36"/>
      <c r="AXV25" s="36"/>
      <c r="AXW25" s="36"/>
      <c r="AXX25" s="36"/>
      <c r="AXY25" s="36"/>
      <c r="AXZ25" s="36"/>
      <c r="AYA25" s="36"/>
      <c r="AYB25" s="36"/>
      <c r="AYC25" s="36"/>
      <c r="AYD25" s="36"/>
      <c r="AYE25" s="36"/>
      <c r="AYF25" s="36"/>
      <c r="AYG25" s="36"/>
      <c r="AYH25" s="36"/>
      <c r="AYI25" s="36"/>
      <c r="AYJ25" s="36"/>
      <c r="AYK25" s="36"/>
      <c r="AYL25" s="36"/>
      <c r="AYM25" s="36"/>
      <c r="AYN25" s="36"/>
      <c r="AYO25" s="36"/>
      <c r="AYP25" s="36"/>
      <c r="AYQ25" s="36"/>
      <c r="AYR25" s="36"/>
      <c r="AYS25" s="36"/>
      <c r="AYT25" s="36"/>
      <c r="AYU25" s="36"/>
      <c r="AYV25" s="36"/>
      <c r="AYW25" s="36"/>
      <c r="AYX25" s="36"/>
      <c r="AYY25" s="36"/>
      <c r="AYZ25" s="36"/>
      <c r="AZA25" s="36"/>
      <c r="AZB25" s="36"/>
      <c r="AZC25" s="36"/>
      <c r="AZD25" s="36"/>
      <c r="AZE25" s="36"/>
      <c r="AZF25" s="36"/>
      <c r="AZG25" s="36"/>
      <c r="AZH25" s="36"/>
      <c r="AZI25" s="36"/>
      <c r="AZJ25" s="36"/>
      <c r="AZK25" s="36"/>
      <c r="AZL25" s="36"/>
      <c r="AZM25" s="36"/>
      <c r="AZN25" s="36"/>
      <c r="AZO25" s="36"/>
      <c r="AZP25" s="36"/>
      <c r="AZQ25" s="36"/>
      <c r="AZR25" s="36"/>
      <c r="AZS25" s="36"/>
      <c r="AZT25" s="36"/>
      <c r="AZU25" s="36"/>
      <c r="AZV25" s="36"/>
      <c r="AZW25" s="36"/>
      <c r="AZX25" s="36"/>
      <c r="AZY25" s="36"/>
      <c r="AZZ25" s="36"/>
      <c r="BAA25" s="36"/>
      <c r="BAB25" s="36"/>
      <c r="BAC25" s="36"/>
      <c r="BAD25" s="36"/>
      <c r="BAE25" s="36"/>
      <c r="BAF25" s="36"/>
      <c r="BAG25" s="36"/>
      <c r="BAH25" s="36"/>
      <c r="BAI25" s="36"/>
      <c r="BAJ25" s="36"/>
      <c r="BAK25" s="36"/>
      <c r="BAL25" s="36"/>
      <c r="BAM25" s="36"/>
      <c r="BAN25" s="36"/>
      <c r="BAO25" s="36"/>
      <c r="BAP25" s="36"/>
      <c r="BAQ25" s="36"/>
      <c r="BAR25" s="36"/>
      <c r="BAS25" s="36"/>
      <c r="BAT25" s="36"/>
      <c r="BAU25" s="36"/>
      <c r="BAV25" s="36"/>
      <c r="BAW25" s="36"/>
      <c r="BAX25" s="36"/>
      <c r="BAY25" s="36"/>
      <c r="BAZ25" s="36"/>
      <c r="BBA25" s="36"/>
      <c r="BBB25" s="36"/>
      <c r="BBC25" s="36"/>
      <c r="BBD25" s="36"/>
      <c r="BBE25" s="36"/>
      <c r="BBF25" s="36"/>
      <c r="BBG25" s="36"/>
      <c r="BBH25" s="36"/>
      <c r="BBI25" s="36"/>
      <c r="BBJ25" s="36"/>
      <c r="BBK25" s="36"/>
      <c r="BBL25" s="36"/>
      <c r="BBM25" s="36"/>
      <c r="BBN25" s="36"/>
      <c r="BBO25" s="36"/>
      <c r="BBP25" s="36"/>
      <c r="BBQ25" s="36"/>
      <c r="BBR25" s="36"/>
      <c r="BBS25" s="36"/>
      <c r="BBT25" s="36"/>
      <c r="BBU25" s="36"/>
      <c r="BBV25" s="36"/>
      <c r="BBW25" s="36"/>
      <c r="BBX25" s="36"/>
      <c r="BBY25" s="36"/>
      <c r="BBZ25" s="36"/>
      <c r="BCA25" s="36"/>
      <c r="BCB25" s="36"/>
      <c r="BCC25" s="36"/>
      <c r="BCD25" s="36"/>
      <c r="BCE25" s="36"/>
      <c r="BCF25" s="36"/>
      <c r="BCG25" s="36"/>
      <c r="BCH25" s="36"/>
      <c r="BCI25" s="36"/>
      <c r="BCJ25" s="36"/>
      <c r="BCK25" s="36"/>
      <c r="BCL25" s="36"/>
      <c r="BCM25" s="36"/>
      <c r="BCN25" s="36"/>
      <c r="BCO25" s="36"/>
      <c r="BCP25" s="36"/>
      <c r="BCQ25" s="36"/>
      <c r="BCR25" s="36"/>
      <c r="BCS25" s="36"/>
      <c r="BCT25" s="36"/>
      <c r="BCU25" s="36"/>
      <c r="BCV25" s="36"/>
      <c r="BCW25" s="36"/>
      <c r="BCX25" s="36"/>
      <c r="BCY25" s="36"/>
      <c r="BCZ25" s="36"/>
      <c r="BDA25" s="36"/>
      <c r="BDB25" s="36"/>
      <c r="BDC25" s="36"/>
      <c r="BDD25" s="36"/>
      <c r="BDE25" s="36"/>
      <c r="BDF25" s="36"/>
      <c r="BDG25" s="36"/>
      <c r="BDH25" s="36"/>
      <c r="BDI25" s="36"/>
      <c r="BDJ25" s="36"/>
      <c r="BDK25" s="36"/>
      <c r="BDL25" s="36"/>
      <c r="BDM25" s="36"/>
      <c r="BDN25" s="36"/>
      <c r="BDO25" s="36"/>
      <c r="BDP25" s="36"/>
      <c r="BDQ25" s="36"/>
      <c r="BDR25" s="36"/>
      <c r="BDS25" s="36"/>
      <c r="BDT25" s="36"/>
      <c r="BDU25" s="36"/>
      <c r="BDV25" s="36"/>
      <c r="BDW25" s="36"/>
      <c r="BDX25" s="36"/>
      <c r="BDY25" s="36"/>
      <c r="BDZ25" s="36"/>
      <c r="BEA25" s="36"/>
      <c r="BEB25" s="36"/>
      <c r="BEC25" s="36"/>
      <c r="BED25" s="36"/>
      <c r="BEE25" s="36"/>
      <c r="BEF25" s="36"/>
      <c r="BEG25" s="36"/>
      <c r="BEH25" s="36"/>
      <c r="BEI25" s="36"/>
      <c r="BEJ25" s="36"/>
      <c r="BEK25" s="36"/>
      <c r="BEL25" s="36"/>
      <c r="BEM25" s="36"/>
      <c r="BEN25" s="36"/>
      <c r="BEO25" s="36"/>
      <c r="BEP25" s="36"/>
      <c r="BEQ25" s="36"/>
      <c r="BER25" s="36"/>
      <c r="BES25" s="36"/>
      <c r="BET25" s="36"/>
      <c r="BEU25" s="36"/>
      <c r="BEV25" s="36"/>
      <c r="BEW25" s="36"/>
      <c r="BEX25" s="36"/>
      <c r="BEY25" s="36"/>
      <c r="BEZ25" s="36"/>
      <c r="BFA25" s="36"/>
      <c r="BFB25" s="36"/>
      <c r="BFC25" s="36"/>
      <c r="BFD25" s="36"/>
      <c r="BFE25" s="36"/>
      <c r="BFF25" s="36"/>
      <c r="BFG25" s="36"/>
      <c r="BFH25" s="36"/>
      <c r="BFI25" s="36"/>
      <c r="BFJ25" s="36"/>
      <c r="BFK25" s="36"/>
      <c r="BFL25" s="36"/>
      <c r="BFM25" s="36"/>
      <c r="BFN25" s="36"/>
      <c r="BFO25" s="36"/>
      <c r="BFP25" s="36"/>
      <c r="BFQ25" s="36"/>
      <c r="BFR25" s="36"/>
      <c r="BFS25" s="36"/>
      <c r="BFT25" s="36"/>
      <c r="BFU25" s="36"/>
      <c r="BFV25" s="36"/>
      <c r="BFW25" s="36"/>
      <c r="BFX25" s="36"/>
      <c r="BFY25" s="36"/>
      <c r="BFZ25" s="36"/>
      <c r="BGA25" s="36"/>
      <c r="BGB25" s="36"/>
      <c r="BGC25" s="36"/>
      <c r="BGD25" s="36"/>
      <c r="BGE25" s="36"/>
      <c r="BGF25" s="36"/>
      <c r="BGG25" s="36"/>
      <c r="BGH25" s="36"/>
      <c r="BGI25" s="36"/>
      <c r="BGJ25" s="36"/>
      <c r="BGK25" s="36"/>
      <c r="BGL25" s="36"/>
      <c r="BGM25" s="36"/>
      <c r="BGN25" s="36"/>
      <c r="BGO25" s="36"/>
      <c r="BGP25" s="36"/>
      <c r="BGQ25" s="36"/>
      <c r="BGR25" s="36"/>
      <c r="BGS25" s="36"/>
      <c r="BGT25" s="36"/>
      <c r="BGU25" s="36"/>
      <c r="BGV25" s="36"/>
      <c r="BGW25" s="36"/>
      <c r="BGX25" s="36"/>
      <c r="BGY25" s="36"/>
      <c r="BGZ25" s="36"/>
      <c r="BHA25" s="36"/>
      <c r="BHB25" s="36"/>
      <c r="BHC25" s="36"/>
      <c r="BHD25" s="36"/>
      <c r="BHE25" s="36"/>
      <c r="BHF25" s="36"/>
      <c r="BHG25" s="36"/>
      <c r="BHH25" s="36"/>
      <c r="BHI25" s="36"/>
      <c r="BHJ25" s="36"/>
      <c r="BHK25" s="36"/>
      <c r="BHL25" s="36"/>
      <c r="BHM25" s="36"/>
      <c r="BHN25" s="36"/>
      <c r="BHO25" s="36"/>
      <c r="BHP25" s="36"/>
      <c r="BHQ25" s="36"/>
      <c r="BHR25" s="36"/>
      <c r="BHS25" s="36"/>
      <c r="BHT25" s="36"/>
      <c r="BHU25" s="36"/>
      <c r="BHV25" s="36"/>
      <c r="BHW25" s="36"/>
      <c r="BHX25" s="36"/>
      <c r="BHY25" s="36"/>
      <c r="BHZ25" s="36"/>
      <c r="BIA25" s="36"/>
      <c r="BIB25" s="36"/>
      <c r="BIC25" s="36"/>
      <c r="BID25" s="36"/>
      <c r="BIE25" s="36"/>
      <c r="BIF25" s="36"/>
      <c r="BIG25" s="36"/>
      <c r="BIH25" s="36"/>
      <c r="BII25" s="36"/>
      <c r="BIJ25" s="36"/>
      <c r="BIK25" s="36"/>
      <c r="BIL25" s="36"/>
      <c r="BIM25" s="36"/>
      <c r="BIN25" s="36"/>
      <c r="BIO25" s="36"/>
      <c r="BIP25" s="36"/>
      <c r="BIQ25" s="36"/>
      <c r="BIR25" s="36"/>
      <c r="BIS25" s="36"/>
      <c r="BIT25" s="36"/>
      <c r="BIU25" s="36"/>
      <c r="BIV25" s="36"/>
      <c r="BIW25" s="36"/>
      <c r="BIX25" s="36"/>
      <c r="BIY25" s="36"/>
      <c r="BIZ25" s="36"/>
      <c r="BJA25" s="36"/>
      <c r="BJB25" s="36"/>
      <c r="BJC25" s="36"/>
      <c r="BJD25" s="36"/>
      <c r="BJE25" s="36"/>
      <c r="BJF25" s="36"/>
      <c r="BJG25" s="36"/>
      <c r="BJH25" s="36"/>
      <c r="BJI25" s="36"/>
      <c r="BJJ25" s="36"/>
      <c r="BJK25" s="36"/>
      <c r="BJL25" s="36"/>
      <c r="BJM25" s="36"/>
      <c r="BJN25" s="36"/>
      <c r="BJO25" s="36"/>
      <c r="BJP25" s="36"/>
      <c r="BJQ25" s="36"/>
      <c r="BJR25" s="36"/>
      <c r="BJS25" s="36"/>
      <c r="BJT25" s="36"/>
      <c r="BJU25" s="36"/>
      <c r="BJV25" s="36"/>
      <c r="BJW25" s="36"/>
      <c r="BJX25" s="36"/>
      <c r="BJY25" s="36"/>
      <c r="BJZ25" s="36"/>
      <c r="BKA25" s="36"/>
      <c r="BKB25" s="36"/>
      <c r="BKC25" s="36"/>
      <c r="BKD25" s="36"/>
      <c r="BKE25" s="36"/>
      <c r="BKF25" s="36"/>
      <c r="BKG25" s="36"/>
      <c r="BKH25" s="36"/>
      <c r="BKI25" s="36"/>
      <c r="BKJ25" s="36"/>
      <c r="BKK25" s="36"/>
      <c r="BKL25" s="36"/>
      <c r="BKM25" s="36"/>
      <c r="BKN25" s="36"/>
      <c r="BKO25" s="36"/>
      <c r="BKP25" s="36"/>
      <c r="BKQ25" s="36"/>
      <c r="BKR25" s="36"/>
      <c r="BKS25" s="36"/>
      <c r="BKT25" s="36"/>
      <c r="BKU25" s="36"/>
      <c r="BKV25" s="36"/>
      <c r="BKW25" s="36"/>
      <c r="BKX25" s="36"/>
      <c r="BKY25" s="36"/>
      <c r="BKZ25" s="36"/>
      <c r="BLA25" s="36"/>
      <c r="BLB25" s="36"/>
      <c r="BLC25" s="36"/>
      <c r="BLD25" s="36"/>
      <c r="BLE25" s="36"/>
      <c r="BLF25" s="36"/>
      <c r="BLG25" s="36"/>
      <c r="BLH25" s="36"/>
      <c r="BLI25" s="36"/>
      <c r="BLJ25" s="36"/>
      <c r="BLK25" s="36"/>
      <c r="BLL25" s="36"/>
      <c r="BLM25" s="36"/>
      <c r="BLN25" s="36"/>
      <c r="BLO25" s="36"/>
      <c r="BLP25" s="36"/>
      <c r="BLQ25" s="36"/>
      <c r="BLR25" s="36"/>
      <c r="BLS25" s="36"/>
      <c r="BLT25" s="36"/>
      <c r="BLU25" s="36"/>
      <c r="BLV25" s="36"/>
      <c r="BLW25" s="36"/>
      <c r="BLX25" s="36"/>
      <c r="BLY25" s="36"/>
      <c r="BLZ25" s="36"/>
      <c r="BMA25" s="36"/>
      <c r="BMB25" s="36"/>
      <c r="BMC25" s="36"/>
      <c r="BMD25" s="36"/>
      <c r="BME25" s="36"/>
      <c r="BMF25" s="36"/>
      <c r="BMG25" s="36"/>
      <c r="BMH25" s="36"/>
      <c r="BMI25" s="36"/>
      <c r="BMJ25" s="36"/>
      <c r="BMK25" s="36"/>
      <c r="BML25" s="36"/>
      <c r="BMM25" s="36"/>
      <c r="BMN25" s="36"/>
      <c r="BMO25" s="36"/>
      <c r="BMP25" s="36"/>
      <c r="BMQ25" s="36"/>
      <c r="BMR25" s="36"/>
      <c r="BMS25" s="36"/>
      <c r="BMT25" s="36"/>
      <c r="BMU25" s="36"/>
      <c r="BMV25" s="36"/>
      <c r="BMW25" s="36"/>
      <c r="BMX25" s="36"/>
      <c r="BMY25" s="36"/>
      <c r="BMZ25" s="36"/>
      <c r="BNA25" s="36"/>
      <c r="BNB25" s="36"/>
      <c r="BNC25" s="36"/>
      <c r="BND25" s="36"/>
      <c r="BNE25" s="36"/>
      <c r="BNF25" s="36"/>
      <c r="BNG25" s="36"/>
      <c r="BNH25" s="36"/>
      <c r="BNI25" s="36"/>
      <c r="BNJ25" s="36"/>
      <c r="BNK25" s="36"/>
      <c r="BNL25" s="36"/>
      <c r="BNM25" s="36"/>
      <c r="BNN25" s="36"/>
      <c r="BNO25" s="36"/>
      <c r="BNP25" s="36"/>
      <c r="BNQ25" s="36"/>
      <c r="BNR25" s="36"/>
      <c r="BNS25" s="36"/>
      <c r="BNT25" s="36"/>
      <c r="BNU25" s="36"/>
      <c r="BNV25" s="36"/>
      <c r="BNW25" s="36"/>
      <c r="BNX25" s="36"/>
      <c r="BNY25" s="36"/>
      <c r="BNZ25" s="36"/>
      <c r="BOA25" s="36"/>
      <c r="BOB25" s="36"/>
      <c r="BOC25" s="36"/>
      <c r="BOD25" s="36"/>
      <c r="BOE25" s="36"/>
      <c r="BOF25" s="36"/>
      <c r="BOG25" s="36"/>
      <c r="BOH25" s="36"/>
      <c r="BOI25" s="36"/>
      <c r="BOJ25" s="36"/>
      <c r="BOK25" s="36"/>
      <c r="BOL25" s="36"/>
      <c r="BOM25" s="36"/>
      <c r="BON25" s="36"/>
      <c r="BOO25" s="36"/>
      <c r="BOP25" s="36"/>
      <c r="BOQ25" s="36"/>
      <c r="BOR25" s="36"/>
      <c r="BOS25" s="36"/>
      <c r="BOT25" s="36"/>
      <c r="BOU25" s="36"/>
      <c r="BOV25" s="36"/>
      <c r="BOW25" s="36"/>
      <c r="BOX25" s="36"/>
      <c r="BOY25" s="36"/>
      <c r="BOZ25" s="36"/>
      <c r="BPA25" s="36"/>
      <c r="BPB25" s="36"/>
      <c r="BPC25" s="36"/>
      <c r="BPD25" s="36"/>
      <c r="BPE25" s="36"/>
      <c r="BPF25" s="36"/>
      <c r="BPG25" s="36"/>
      <c r="BPH25" s="36"/>
      <c r="BPI25" s="36"/>
      <c r="BPJ25" s="36"/>
      <c r="BPK25" s="36"/>
      <c r="BPL25" s="36"/>
      <c r="BPM25" s="36"/>
      <c r="BPN25" s="36"/>
      <c r="BPO25" s="36"/>
      <c r="BPP25" s="36"/>
      <c r="BPQ25" s="36"/>
      <c r="BPR25" s="36"/>
      <c r="BPS25" s="36"/>
      <c r="BPT25" s="36"/>
      <c r="BPU25" s="36"/>
      <c r="BPV25" s="36"/>
      <c r="BPW25" s="36"/>
      <c r="BPX25" s="36"/>
      <c r="BPY25" s="36"/>
      <c r="BPZ25" s="36"/>
      <c r="BQA25" s="36"/>
      <c r="BQB25" s="36"/>
      <c r="BQC25" s="36"/>
      <c r="BQD25" s="36"/>
      <c r="BQE25" s="36"/>
      <c r="BQF25" s="36"/>
      <c r="BQG25" s="36"/>
      <c r="BQH25" s="36"/>
      <c r="BQI25" s="36"/>
      <c r="BQJ25" s="36"/>
      <c r="BQK25" s="36"/>
      <c r="BQL25" s="36"/>
      <c r="BQM25" s="36"/>
      <c r="BQN25" s="36"/>
      <c r="BQO25" s="36"/>
      <c r="BQP25" s="36"/>
      <c r="BQQ25" s="36"/>
      <c r="BQR25" s="36"/>
      <c r="BQS25" s="36"/>
      <c r="BQT25" s="36"/>
      <c r="BQU25" s="36"/>
      <c r="BQV25" s="36"/>
      <c r="BQW25" s="36"/>
      <c r="BQX25" s="36"/>
      <c r="BQY25" s="36"/>
      <c r="BQZ25" s="36"/>
      <c r="BRA25" s="36"/>
      <c r="BRB25" s="36"/>
      <c r="BRC25" s="36"/>
      <c r="BRD25" s="36"/>
      <c r="BRE25" s="36"/>
      <c r="BRF25" s="36"/>
      <c r="BRG25" s="36"/>
      <c r="BRH25" s="36"/>
      <c r="BRI25" s="36"/>
      <c r="BRJ25" s="36"/>
      <c r="BRK25" s="36"/>
      <c r="BRL25" s="36"/>
      <c r="BRM25" s="36"/>
      <c r="BRN25" s="36"/>
      <c r="BRO25" s="36"/>
      <c r="BRP25" s="36"/>
      <c r="BRQ25" s="36"/>
      <c r="BRR25" s="36"/>
      <c r="BRS25" s="36"/>
      <c r="BRT25" s="36"/>
      <c r="BRU25" s="36"/>
      <c r="BRV25" s="36"/>
      <c r="BRW25" s="36"/>
      <c r="BRX25" s="36"/>
      <c r="BRY25" s="36"/>
      <c r="BRZ25" s="36"/>
      <c r="BSA25" s="36"/>
      <c r="BSB25" s="36"/>
      <c r="BSC25" s="36"/>
      <c r="BSD25" s="36"/>
      <c r="BSE25" s="36"/>
      <c r="BSF25" s="36"/>
      <c r="BSG25" s="36"/>
      <c r="BSH25" s="36"/>
      <c r="BSI25" s="36"/>
      <c r="BSJ25" s="36"/>
      <c r="BSK25" s="36"/>
      <c r="BSL25" s="36"/>
      <c r="BSM25" s="36"/>
      <c r="BSN25" s="36"/>
      <c r="BSO25" s="36"/>
      <c r="BSP25" s="36"/>
      <c r="BSQ25" s="36"/>
      <c r="BSR25" s="36"/>
      <c r="BSS25" s="36"/>
      <c r="BST25" s="36"/>
      <c r="BSU25" s="36"/>
      <c r="BSV25" s="36"/>
      <c r="BSW25" s="36"/>
      <c r="BSX25" s="36"/>
      <c r="BSY25" s="36"/>
      <c r="BSZ25" s="36"/>
      <c r="BTA25" s="36"/>
      <c r="BTB25" s="36"/>
      <c r="BTC25" s="36"/>
      <c r="BTD25" s="36"/>
      <c r="BTE25" s="36"/>
      <c r="BTF25" s="36"/>
      <c r="BTG25" s="36"/>
      <c r="BTH25" s="36"/>
      <c r="BTI25" s="36"/>
      <c r="BTJ25" s="36"/>
      <c r="BTK25" s="36"/>
      <c r="BTL25" s="36"/>
      <c r="BTM25" s="36"/>
      <c r="BTN25" s="36"/>
      <c r="BTO25" s="36"/>
      <c r="BTP25" s="36"/>
      <c r="BTQ25" s="36"/>
      <c r="BTR25" s="36"/>
      <c r="BTS25" s="36"/>
      <c r="BTT25" s="36"/>
      <c r="BTU25" s="36"/>
      <c r="BTV25" s="36"/>
      <c r="BTW25" s="36"/>
      <c r="BTX25" s="36"/>
      <c r="BTY25" s="36"/>
      <c r="BTZ25" s="36"/>
      <c r="BUA25" s="36"/>
      <c r="BUB25" s="36"/>
      <c r="BUC25" s="36"/>
      <c r="BUD25" s="36"/>
      <c r="BUE25" s="36"/>
      <c r="BUF25" s="36"/>
      <c r="BUG25" s="36"/>
      <c r="BUH25" s="36"/>
      <c r="BUI25" s="36"/>
      <c r="BUJ25" s="36"/>
      <c r="BUK25" s="36"/>
      <c r="BUL25" s="36"/>
      <c r="BUM25" s="36"/>
      <c r="BUN25" s="36"/>
      <c r="BUO25" s="36"/>
      <c r="BUP25" s="36"/>
      <c r="BUQ25" s="36"/>
      <c r="BUR25" s="36"/>
      <c r="BUS25" s="36"/>
      <c r="BUT25" s="36"/>
      <c r="BUU25" s="36"/>
      <c r="BUV25" s="36"/>
      <c r="BUW25" s="36"/>
      <c r="BUX25" s="36"/>
      <c r="BUY25" s="36"/>
      <c r="BUZ25" s="36"/>
      <c r="BVA25" s="36"/>
      <c r="BVB25" s="36"/>
      <c r="BVC25" s="36"/>
      <c r="BVD25" s="36"/>
      <c r="BVE25" s="36"/>
      <c r="BVF25" s="36"/>
      <c r="BVG25" s="36"/>
      <c r="BVH25" s="36"/>
      <c r="BVI25" s="36"/>
      <c r="BVJ25" s="36"/>
      <c r="BVK25" s="36"/>
      <c r="BVL25" s="36"/>
      <c r="BVM25" s="36"/>
      <c r="BVN25" s="36"/>
      <c r="BVO25" s="36"/>
      <c r="BVP25" s="36"/>
      <c r="BVQ25" s="36"/>
      <c r="BVR25" s="36"/>
      <c r="BVS25" s="36"/>
      <c r="BVT25" s="36"/>
      <c r="BVU25" s="36"/>
      <c r="BVV25" s="36"/>
      <c r="BVW25" s="36"/>
      <c r="BVX25" s="36"/>
      <c r="BVY25" s="36"/>
      <c r="BVZ25" s="36"/>
      <c r="BWA25" s="36"/>
      <c r="BWB25" s="36"/>
      <c r="BWC25" s="36"/>
      <c r="BWD25" s="36"/>
      <c r="BWE25" s="36"/>
      <c r="BWF25" s="36"/>
      <c r="BWG25" s="36"/>
      <c r="BWH25" s="36"/>
      <c r="BWI25" s="36"/>
      <c r="BWJ25" s="36"/>
      <c r="BWK25" s="36"/>
      <c r="BWL25" s="36"/>
      <c r="BWM25" s="36"/>
      <c r="BWN25" s="36"/>
      <c r="BWO25" s="36"/>
      <c r="BWP25" s="36"/>
      <c r="BWQ25" s="36"/>
      <c r="BWR25" s="36"/>
      <c r="BWS25" s="36"/>
      <c r="BWT25" s="36"/>
      <c r="BWU25" s="36"/>
      <c r="BWV25" s="36"/>
      <c r="BWW25" s="36"/>
      <c r="BWX25" s="36"/>
      <c r="BWY25" s="36"/>
      <c r="BWZ25" s="36"/>
      <c r="BXA25" s="36"/>
      <c r="BXB25" s="36"/>
      <c r="BXC25" s="36"/>
      <c r="BXD25" s="36"/>
      <c r="BXE25" s="36"/>
      <c r="BXF25" s="36"/>
      <c r="BXG25" s="36"/>
      <c r="BXH25" s="36"/>
      <c r="BXI25" s="36"/>
      <c r="BXJ25" s="36"/>
      <c r="BXK25" s="36"/>
      <c r="BXL25" s="36"/>
      <c r="BXM25" s="36"/>
      <c r="BXN25" s="36"/>
      <c r="BXO25" s="36"/>
      <c r="BXP25" s="36"/>
      <c r="BXQ25" s="36"/>
      <c r="BXR25" s="36"/>
      <c r="BXS25" s="36"/>
      <c r="BXT25" s="36"/>
      <c r="BXU25" s="36"/>
      <c r="BXV25" s="36"/>
      <c r="BXW25" s="36"/>
      <c r="BXX25" s="36"/>
      <c r="BXY25" s="36"/>
      <c r="BXZ25" s="36"/>
      <c r="BYA25" s="36"/>
      <c r="BYB25" s="36"/>
      <c r="BYC25" s="36"/>
      <c r="BYD25" s="36"/>
      <c r="BYE25" s="36"/>
      <c r="BYF25" s="36"/>
      <c r="BYG25" s="36"/>
      <c r="BYH25" s="36"/>
      <c r="BYI25" s="36"/>
      <c r="BYJ25" s="36"/>
      <c r="BYK25" s="36"/>
      <c r="BYL25" s="36"/>
      <c r="BYM25" s="36"/>
      <c r="BYN25" s="36"/>
      <c r="BYO25" s="36"/>
      <c r="BYP25" s="36"/>
      <c r="BYQ25" s="36"/>
      <c r="BYR25" s="36"/>
      <c r="BYS25" s="36"/>
      <c r="BYT25" s="36"/>
      <c r="BYU25" s="36"/>
      <c r="BYV25" s="36"/>
      <c r="BYW25" s="36"/>
      <c r="BYX25" s="36"/>
      <c r="BYY25" s="36"/>
      <c r="BYZ25" s="36"/>
      <c r="BZA25" s="36"/>
      <c r="BZB25" s="36"/>
      <c r="BZC25" s="36"/>
      <c r="BZD25" s="36"/>
      <c r="BZE25" s="36"/>
      <c r="BZF25" s="36"/>
      <c r="BZG25" s="36"/>
      <c r="BZH25" s="36"/>
      <c r="BZI25" s="36"/>
      <c r="BZJ25" s="36"/>
      <c r="BZK25" s="36"/>
      <c r="BZL25" s="36"/>
      <c r="BZM25" s="36"/>
      <c r="BZN25" s="36"/>
      <c r="BZO25" s="36"/>
      <c r="BZP25" s="36"/>
      <c r="BZQ25" s="36"/>
      <c r="BZR25" s="36"/>
      <c r="BZS25" s="36"/>
      <c r="BZT25" s="36"/>
      <c r="BZU25" s="36"/>
      <c r="BZV25" s="36"/>
      <c r="BZW25" s="36"/>
      <c r="BZX25" s="36"/>
      <c r="BZY25" s="36"/>
      <c r="BZZ25" s="36"/>
      <c r="CAA25" s="36"/>
      <c r="CAB25" s="36"/>
      <c r="CAC25" s="36"/>
      <c r="CAD25" s="36"/>
      <c r="CAE25" s="36"/>
      <c r="CAF25" s="36"/>
      <c r="CAG25" s="36"/>
      <c r="CAH25" s="36"/>
      <c r="CAI25" s="36"/>
      <c r="CAJ25" s="36"/>
      <c r="CAK25" s="36"/>
      <c r="CAL25" s="36"/>
      <c r="CAM25" s="36"/>
      <c r="CAN25" s="36"/>
      <c r="CAO25" s="36"/>
      <c r="CAP25" s="36"/>
      <c r="CAQ25" s="36"/>
      <c r="CAR25" s="36"/>
      <c r="CAS25" s="36"/>
      <c r="CAT25" s="36"/>
      <c r="CAU25" s="36"/>
      <c r="CAV25" s="36"/>
      <c r="CAW25" s="36"/>
      <c r="CAX25" s="36"/>
      <c r="CAY25" s="36"/>
      <c r="CAZ25" s="36"/>
      <c r="CBA25" s="36"/>
      <c r="CBB25" s="36"/>
      <c r="CBC25" s="36"/>
      <c r="CBD25" s="36"/>
      <c r="CBE25" s="36"/>
      <c r="CBF25" s="36"/>
      <c r="CBG25" s="36"/>
      <c r="CBH25" s="36"/>
      <c r="CBI25" s="36"/>
      <c r="CBJ25" s="36"/>
      <c r="CBK25" s="36"/>
      <c r="CBL25" s="36"/>
      <c r="CBM25" s="36"/>
      <c r="CBN25" s="36"/>
      <c r="CBO25" s="36"/>
      <c r="CBP25" s="36"/>
      <c r="CBQ25" s="36"/>
      <c r="CBR25" s="36"/>
      <c r="CBS25" s="36"/>
      <c r="CBT25" s="36"/>
      <c r="CBU25" s="36"/>
      <c r="CBV25" s="36"/>
      <c r="CBW25" s="36"/>
      <c r="CBX25" s="36"/>
      <c r="CBY25" s="36"/>
      <c r="CBZ25" s="36"/>
      <c r="CCA25" s="36"/>
      <c r="CCB25" s="36"/>
      <c r="CCC25" s="36"/>
      <c r="CCD25" s="36"/>
      <c r="CCE25" s="36"/>
      <c r="CCF25" s="36"/>
      <c r="CCG25" s="36"/>
      <c r="CCH25" s="36"/>
      <c r="CCI25" s="36"/>
      <c r="CCJ25" s="36"/>
      <c r="CCK25" s="36"/>
      <c r="CCL25" s="36"/>
      <c r="CCM25" s="36"/>
      <c r="CCN25" s="36"/>
      <c r="CCO25" s="36"/>
      <c r="CCP25" s="36"/>
      <c r="CCQ25" s="36"/>
      <c r="CCR25" s="36"/>
      <c r="CCS25" s="36"/>
      <c r="CCT25" s="36"/>
      <c r="CCU25" s="36"/>
      <c r="CCV25" s="36"/>
      <c r="CCW25" s="36"/>
      <c r="CCX25" s="36"/>
      <c r="CCY25" s="36"/>
      <c r="CCZ25" s="36"/>
      <c r="CDA25" s="36"/>
      <c r="CDB25" s="36"/>
      <c r="CDC25" s="36"/>
      <c r="CDD25" s="36"/>
      <c r="CDE25" s="36"/>
      <c r="CDF25" s="36"/>
      <c r="CDG25" s="36"/>
      <c r="CDH25" s="36"/>
      <c r="CDI25" s="36"/>
      <c r="CDJ25" s="36"/>
      <c r="CDK25" s="36"/>
      <c r="CDL25" s="36"/>
      <c r="CDM25" s="36"/>
      <c r="CDN25" s="36"/>
      <c r="CDO25" s="36"/>
      <c r="CDP25" s="36"/>
      <c r="CDQ25" s="36"/>
      <c r="CDR25" s="36"/>
      <c r="CDS25" s="36"/>
      <c r="CDT25" s="36"/>
      <c r="CDU25" s="36"/>
      <c r="CDV25" s="36"/>
      <c r="CDW25" s="36"/>
      <c r="CDX25" s="36"/>
      <c r="CDY25" s="36"/>
      <c r="CDZ25" s="36"/>
      <c r="CEA25" s="36"/>
      <c r="CEB25" s="36"/>
      <c r="CEC25" s="36"/>
      <c r="CED25" s="36"/>
      <c r="CEE25" s="36"/>
      <c r="CEF25" s="36"/>
      <c r="CEG25" s="36"/>
      <c r="CEH25" s="36"/>
      <c r="CEI25" s="36"/>
      <c r="CEJ25" s="36"/>
      <c r="CEK25" s="36"/>
      <c r="CEL25" s="36"/>
      <c r="CEM25" s="36"/>
      <c r="CEN25" s="36"/>
      <c r="CEO25" s="36"/>
      <c r="CEP25" s="36"/>
      <c r="CEQ25" s="36"/>
      <c r="CER25" s="36"/>
      <c r="CES25" s="36"/>
      <c r="CET25" s="36"/>
      <c r="CEU25" s="36"/>
      <c r="CEV25" s="36"/>
      <c r="CEW25" s="36"/>
      <c r="CEX25" s="36"/>
      <c r="CEY25" s="36"/>
      <c r="CEZ25" s="36"/>
      <c r="CFA25" s="36"/>
      <c r="CFB25" s="36"/>
      <c r="CFC25" s="36"/>
      <c r="CFD25" s="36"/>
      <c r="CFE25" s="36"/>
      <c r="CFF25" s="36"/>
      <c r="CFG25" s="36"/>
      <c r="CFH25" s="36"/>
      <c r="CFI25" s="36"/>
      <c r="CFJ25" s="36"/>
      <c r="CFK25" s="36"/>
      <c r="CFL25" s="36"/>
      <c r="CFM25" s="36"/>
      <c r="CFN25" s="36"/>
      <c r="CFO25" s="36"/>
      <c r="CFP25" s="36"/>
      <c r="CFQ25" s="36"/>
      <c r="CFR25" s="36"/>
      <c r="CFS25" s="36"/>
      <c r="CFT25" s="36"/>
      <c r="CFU25" s="36"/>
      <c r="CFV25" s="36"/>
      <c r="CFW25" s="36"/>
      <c r="CFX25" s="36"/>
      <c r="CFY25" s="36"/>
      <c r="CFZ25" s="36"/>
      <c r="CGA25" s="36"/>
      <c r="CGB25" s="36"/>
      <c r="CGC25" s="36"/>
      <c r="CGD25" s="36"/>
      <c r="CGE25" s="36"/>
      <c r="CGF25" s="36"/>
      <c r="CGG25" s="36"/>
      <c r="CGH25" s="36"/>
      <c r="CGI25" s="36"/>
      <c r="CGJ25" s="36"/>
      <c r="CGK25" s="36"/>
      <c r="CGL25" s="36"/>
      <c r="CGM25" s="36"/>
      <c r="CGN25" s="36"/>
      <c r="CGO25" s="36"/>
      <c r="CGP25" s="36"/>
      <c r="CGQ25" s="36"/>
      <c r="CGR25" s="36"/>
      <c r="CGS25" s="36"/>
      <c r="CGT25" s="36"/>
      <c r="CGU25" s="36"/>
      <c r="CGV25" s="36"/>
      <c r="CGW25" s="36"/>
      <c r="CGX25" s="36"/>
      <c r="CGY25" s="36"/>
      <c r="CGZ25" s="36"/>
      <c r="CHA25" s="36"/>
      <c r="CHB25" s="36"/>
      <c r="CHC25" s="36"/>
      <c r="CHD25" s="36"/>
      <c r="CHE25" s="36"/>
      <c r="CHF25" s="36"/>
      <c r="CHG25" s="36"/>
      <c r="CHH25" s="36"/>
      <c r="CHI25" s="36"/>
      <c r="CHJ25" s="36"/>
      <c r="CHK25" s="36"/>
      <c r="CHL25" s="36"/>
      <c r="CHM25" s="36"/>
      <c r="CHN25" s="36"/>
      <c r="CHO25" s="36"/>
      <c r="CHP25" s="36"/>
      <c r="CHQ25" s="36"/>
      <c r="CHR25" s="36"/>
      <c r="CHS25" s="36"/>
      <c r="CHT25" s="36"/>
      <c r="CHU25" s="36"/>
      <c r="CHV25" s="36"/>
      <c r="CHW25" s="36"/>
      <c r="CHX25" s="36"/>
      <c r="CHY25" s="36"/>
      <c r="CHZ25" s="36"/>
      <c r="CIA25" s="36"/>
      <c r="CIB25" s="36"/>
      <c r="CIC25" s="36"/>
      <c r="CID25" s="36"/>
      <c r="CIE25" s="36"/>
      <c r="CIF25" s="36"/>
      <c r="CIG25" s="36"/>
      <c r="CIH25" s="36"/>
      <c r="CII25" s="36"/>
      <c r="CIJ25" s="36"/>
      <c r="CIK25" s="36"/>
      <c r="CIL25" s="36"/>
      <c r="CIM25" s="36"/>
      <c r="CIN25" s="36"/>
      <c r="CIO25" s="36"/>
      <c r="CIP25" s="36"/>
      <c r="CIQ25" s="36"/>
      <c r="CIR25" s="36"/>
      <c r="CIS25" s="36"/>
      <c r="CIT25" s="36"/>
      <c r="CIU25" s="36"/>
      <c r="CIV25" s="36"/>
      <c r="CIW25" s="36"/>
      <c r="CIX25" s="36"/>
      <c r="CIY25" s="36"/>
      <c r="CIZ25" s="36"/>
      <c r="CJA25" s="36"/>
      <c r="CJB25" s="36"/>
      <c r="CJC25" s="36"/>
      <c r="CJD25" s="36"/>
      <c r="CJE25" s="36"/>
      <c r="CJF25" s="36"/>
      <c r="CJG25" s="36"/>
      <c r="CJH25" s="36"/>
      <c r="CJI25" s="36"/>
      <c r="CJJ25" s="36"/>
      <c r="CJK25" s="36"/>
      <c r="CJL25" s="36"/>
      <c r="CJM25" s="36"/>
      <c r="CJN25" s="36"/>
      <c r="CJO25" s="36"/>
      <c r="CJP25" s="36"/>
      <c r="CJQ25" s="36"/>
      <c r="CJR25" s="36"/>
      <c r="CJS25" s="36"/>
      <c r="CJT25" s="36"/>
      <c r="CJU25" s="36"/>
      <c r="CJV25" s="36"/>
      <c r="CJW25" s="36"/>
      <c r="CJX25" s="36"/>
      <c r="CJY25" s="36"/>
      <c r="CJZ25" s="36"/>
      <c r="CKA25" s="36"/>
      <c r="CKB25" s="36"/>
      <c r="CKC25" s="36"/>
      <c r="CKD25" s="36"/>
      <c r="CKE25" s="36"/>
      <c r="CKF25" s="36"/>
      <c r="CKG25" s="36"/>
      <c r="CKH25" s="36"/>
      <c r="CKI25" s="36"/>
      <c r="CKJ25" s="36"/>
      <c r="CKK25" s="36"/>
      <c r="CKL25" s="36"/>
      <c r="CKM25" s="36"/>
      <c r="CKN25" s="36"/>
      <c r="CKO25" s="36"/>
      <c r="CKP25" s="36"/>
      <c r="CKQ25" s="36"/>
      <c r="CKR25" s="36"/>
      <c r="CKS25" s="36"/>
      <c r="CKT25" s="36"/>
      <c r="CKU25" s="36"/>
      <c r="CKV25" s="36"/>
      <c r="CKW25" s="36"/>
      <c r="CKX25" s="36"/>
      <c r="CKY25" s="36"/>
      <c r="CKZ25" s="36"/>
      <c r="CLA25" s="36"/>
      <c r="CLB25" s="36"/>
      <c r="CLC25" s="36"/>
      <c r="CLD25" s="36"/>
      <c r="CLE25" s="36"/>
      <c r="CLF25" s="36"/>
      <c r="CLG25" s="36"/>
      <c r="CLH25" s="36"/>
      <c r="CLI25" s="36"/>
      <c r="CLJ25" s="36"/>
      <c r="CLK25" s="36"/>
      <c r="CLL25" s="36"/>
      <c r="CLM25" s="36"/>
      <c r="CLN25" s="36"/>
      <c r="CLO25" s="36"/>
      <c r="CLP25" s="36"/>
      <c r="CLQ25" s="36"/>
      <c r="CLR25" s="36"/>
      <c r="CLS25" s="36"/>
      <c r="CLT25" s="36"/>
      <c r="CLU25" s="36"/>
      <c r="CLV25" s="36"/>
      <c r="CLW25" s="36"/>
      <c r="CLX25" s="36"/>
      <c r="CLY25" s="36"/>
      <c r="CLZ25" s="36"/>
      <c r="CMA25" s="36"/>
      <c r="CMB25" s="36"/>
      <c r="CMC25" s="36"/>
      <c r="CMD25" s="36"/>
      <c r="CME25" s="36"/>
      <c r="CMF25" s="36"/>
      <c r="CMG25" s="36"/>
      <c r="CMH25" s="36"/>
      <c r="CMI25" s="36"/>
      <c r="CMJ25" s="36"/>
      <c r="CMK25" s="36"/>
      <c r="CML25" s="36"/>
      <c r="CMM25" s="36"/>
      <c r="CMN25" s="36"/>
      <c r="CMO25" s="36"/>
      <c r="CMP25" s="36"/>
      <c r="CMQ25" s="36"/>
      <c r="CMR25" s="36"/>
      <c r="CMS25" s="36"/>
      <c r="CMT25" s="36"/>
      <c r="CMU25" s="36"/>
      <c r="CMV25" s="36"/>
      <c r="CMW25" s="36"/>
      <c r="CMX25" s="36"/>
      <c r="CMY25" s="36"/>
      <c r="CMZ25" s="36"/>
      <c r="CNA25" s="36"/>
      <c r="CNB25" s="36"/>
      <c r="CNC25" s="36"/>
      <c r="CND25" s="36"/>
      <c r="CNE25" s="36"/>
      <c r="CNF25" s="36"/>
      <c r="CNG25" s="36"/>
      <c r="CNH25" s="36"/>
      <c r="CNI25" s="36"/>
      <c r="CNJ25" s="36"/>
      <c r="CNK25" s="36"/>
      <c r="CNL25" s="36"/>
      <c r="CNM25" s="36"/>
      <c r="CNN25" s="36"/>
      <c r="CNO25" s="36"/>
      <c r="CNP25" s="36"/>
      <c r="CNQ25" s="36"/>
      <c r="CNR25" s="36"/>
      <c r="CNS25" s="36"/>
      <c r="CNT25" s="36"/>
      <c r="CNU25" s="36"/>
      <c r="CNV25" s="36"/>
      <c r="CNW25" s="36"/>
      <c r="CNX25" s="36"/>
      <c r="CNY25" s="36"/>
      <c r="CNZ25" s="36"/>
      <c r="COA25" s="36"/>
      <c r="COB25" s="36"/>
      <c r="COC25" s="36"/>
      <c r="COD25" s="36"/>
      <c r="COE25" s="36"/>
      <c r="COF25" s="36"/>
      <c r="COG25" s="36"/>
      <c r="COH25" s="36"/>
      <c r="COI25" s="36"/>
      <c r="COJ25" s="36"/>
      <c r="COK25" s="36"/>
      <c r="COL25" s="36"/>
      <c r="COM25" s="36"/>
      <c r="CON25" s="36"/>
      <c r="COO25" s="36"/>
      <c r="COP25" s="36"/>
      <c r="COQ25" s="36"/>
      <c r="COR25" s="36"/>
      <c r="COS25" s="36"/>
      <c r="COT25" s="36"/>
      <c r="COU25" s="36"/>
      <c r="COV25" s="36"/>
      <c r="COW25" s="36"/>
      <c r="COX25" s="36"/>
      <c r="COY25" s="36"/>
      <c r="COZ25" s="36"/>
      <c r="CPA25" s="36"/>
      <c r="CPB25" s="36"/>
      <c r="CPC25" s="36"/>
      <c r="CPD25" s="36"/>
      <c r="CPE25" s="36"/>
      <c r="CPF25" s="36"/>
      <c r="CPG25" s="36"/>
      <c r="CPH25" s="36"/>
      <c r="CPI25" s="36"/>
      <c r="CPJ25" s="36"/>
      <c r="CPK25" s="36"/>
      <c r="CPL25" s="36"/>
      <c r="CPM25" s="36"/>
      <c r="CPN25" s="36"/>
      <c r="CPO25" s="36"/>
      <c r="CPP25" s="36"/>
      <c r="CPQ25" s="36"/>
      <c r="CPR25" s="36"/>
      <c r="CPS25" s="36"/>
      <c r="CPT25" s="36"/>
      <c r="CPU25" s="36"/>
      <c r="CPV25" s="36"/>
      <c r="CPW25" s="36"/>
      <c r="CPX25" s="36"/>
      <c r="CPY25" s="36"/>
      <c r="CPZ25" s="36"/>
      <c r="CQA25" s="36"/>
      <c r="CQB25" s="36"/>
      <c r="CQC25" s="36"/>
      <c r="CQD25" s="36"/>
      <c r="CQE25" s="36"/>
      <c r="CQF25" s="36"/>
      <c r="CQG25" s="36"/>
      <c r="CQH25" s="36"/>
      <c r="CQI25" s="36"/>
      <c r="CQJ25" s="36"/>
      <c r="CQK25" s="36"/>
      <c r="CQL25" s="36"/>
      <c r="CQM25" s="36"/>
      <c r="CQN25" s="36"/>
      <c r="CQO25" s="36"/>
      <c r="CQP25" s="36"/>
      <c r="CQQ25" s="36"/>
      <c r="CQR25" s="36"/>
      <c r="CQS25" s="36"/>
      <c r="CQT25" s="36"/>
      <c r="CQU25" s="36"/>
      <c r="CQV25" s="36"/>
      <c r="CQW25" s="36"/>
      <c r="CQX25" s="36"/>
      <c r="CQY25" s="36"/>
      <c r="CQZ25" s="36"/>
      <c r="CRA25" s="36"/>
      <c r="CRB25" s="36"/>
      <c r="CRC25" s="36"/>
      <c r="CRD25" s="36"/>
      <c r="CRE25" s="36"/>
      <c r="CRF25" s="36"/>
      <c r="CRG25" s="36"/>
      <c r="CRH25" s="36"/>
      <c r="CRI25" s="36"/>
      <c r="CRJ25" s="36"/>
      <c r="CRK25" s="36"/>
      <c r="CRL25" s="36"/>
      <c r="CRM25" s="36"/>
      <c r="CRN25" s="36"/>
      <c r="CRO25" s="36"/>
      <c r="CRP25" s="36"/>
      <c r="CRQ25" s="36"/>
      <c r="CRR25" s="36"/>
      <c r="CRS25" s="36"/>
      <c r="CRT25" s="36"/>
      <c r="CRU25" s="36"/>
      <c r="CRV25" s="36"/>
      <c r="CRW25" s="36"/>
      <c r="CRX25" s="36"/>
      <c r="CRY25" s="36"/>
      <c r="CRZ25" s="36"/>
      <c r="CSA25" s="36"/>
      <c r="CSB25" s="36"/>
      <c r="CSC25" s="36"/>
      <c r="CSD25" s="36"/>
      <c r="CSE25" s="36"/>
      <c r="CSF25" s="36"/>
      <c r="CSG25" s="36"/>
      <c r="CSH25" s="36"/>
      <c r="CSI25" s="36"/>
      <c r="CSJ25" s="36"/>
      <c r="CSK25" s="36"/>
      <c r="CSL25" s="36"/>
      <c r="CSM25" s="36"/>
      <c r="CSN25" s="36"/>
      <c r="CSO25" s="36"/>
      <c r="CSP25" s="36"/>
      <c r="CSQ25" s="36"/>
      <c r="CSR25" s="36"/>
      <c r="CSS25" s="36"/>
      <c r="CST25" s="36"/>
      <c r="CSU25" s="36"/>
      <c r="CSV25" s="36"/>
      <c r="CSW25" s="36"/>
      <c r="CSX25" s="36"/>
      <c r="CSY25" s="36"/>
      <c r="CSZ25" s="36"/>
      <c r="CTA25" s="36"/>
      <c r="CTB25" s="36"/>
      <c r="CTC25" s="36"/>
      <c r="CTD25" s="36"/>
      <c r="CTE25" s="36"/>
      <c r="CTF25" s="36"/>
      <c r="CTG25" s="36"/>
      <c r="CTH25" s="36"/>
      <c r="CTI25" s="36"/>
      <c r="CTJ25" s="36"/>
      <c r="CTK25" s="36"/>
      <c r="CTL25" s="36"/>
      <c r="CTM25" s="36"/>
      <c r="CTN25" s="36"/>
      <c r="CTO25" s="36"/>
      <c r="CTP25" s="36"/>
      <c r="CTQ25" s="36"/>
      <c r="CTR25" s="36"/>
      <c r="CTS25" s="36"/>
      <c r="CTT25" s="36"/>
      <c r="CTU25" s="36"/>
      <c r="CTV25" s="36"/>
      <c r="CTW25" s="36"/>
      <c r="CTX25" s="36"/>
      <c r="CTY25" s="36"/>
      <c r="CTZ25" s="36"/>
      <c r="CUA25" s="36"/>
      <c r="CUB25" s="36"/>
      <c r="CUC25" s="36"/>
      <c r="CUD25" s="36"/>
      <c r="CUE25" s="36"/>
      <c r="CUF25" s="36"/>
      <c r="CUG25" s="36"/>
      <c r="CUH25" s="36"/>
      <c r="CUI25" s="36"/>
      <c r="CUJ25" s="36"/>
      <c r="CUK25" s="36"/>
      <c r="CUL25" s="36"/>
      <c r="CUM25" s="36"/>
      <c r="CUN25" s="36"/>
      <c r="CUO25" s="36"/>
      <c r="CUP25" s="36"/>
      <c r="CUQ25" s="36"/>
      <c r="CUR25" s="36"/>
      <c r="CUS25" s="36"/>
      <c r="CUT25" s="36"/>
      <c r="CUU25" s="36"/>
      <c r="CUV25" s="36"/>
      <c r="CUW25" s="36"/>
      <c r="CUX25" s="36"/>
      <c r="CUY25" s="36"/>
      <c r="CUZ25" s="36"/>
      <c r="CVA25" s="36"/>
      <c r="CVB25" s="36"/>
      <c r="CVC25" s="36"/>
      <c r="CVD25" s="36"/>
      <c r="CVE25" s="36"/>
      <c r="CVF25" s="36"/>
      <c r="CVG25" s="36"/>
      <c r="CVH25" s="36"/>
      <c r="CVI25" s="36"/>
      <c r="CVJ25" s="36"/>
      <c r="CVK25" s="36"/>
      <c r="CVL25" s="36"/>
      <c r="CVM25" s="36"/>
      <c r="CVN25" s="36"/>
      <c r="CVO25" s="36"/>
      <c r="CVP25" s="36"/>
      <c r="CVQ25" s="36"/>
      <c r="CVR25" s="36"/>
      <c r="CVS25" s="36"/>
      <c r="CVT25" s="36"/>
      <c r="CVU25" s="36"/>
      <c r="CVV25" s="36"/>
      <c r="CVW25" s="36"/>
      <c r="CVX25" s="36"/>
      <c r="CVY25" s="36"/>
      <c r="CVZ25" s="36"/>
      <c r="CWA25" s="36"/>
      <c r="CWB25" s="36"/>
      <c r="CWC25" s="36"/>
      <c r="CWD25" s="36"/>
      <c r="CWE25" s="36"/>
      <c r="CWF25" s="36"/>
      <c r="CWG25" s="36"/>
      <c r="CWH25" s="36"/>
      <c r="CWI25" s="36"/>
      <c r="CWJ25" s="36"/>
      <c r="CWK25" s="36"/>
      <c r="CWL25" s="36"/>
      <c r="CWM25" s="36"/>
      <c r="CWN25" s="36"/>
      <c r="CWO25" s="36"/>
      <c r="CWP25" s="36"/>
      <c r="CWQ25" s="36"/>
      <c r="CWR25" s="36"/>
      <c r="CWS25" s="36"/>
      <c r="CWT25" s="36"/>
      <c r="CWU25" s="36"/>
      <c r="CWV25" s="36"/>
      <c r="CWW25" s="36"/>
      <c r="CWX25" s="36"/>
      <c r="CWY25" s="36"/>
      <c r="CWZ25" s="36"/>
      <c r="CXA25" s="36"/>
      <c r="CXB25" s="36"/>
      <c r="CXC25" s="36"/>
      <c r="CXD25" s="36"/>
      <c r="CXE25" s="36"/>
      <c r="CXF25" s="36"/>
      <c r="CXG25" s="36"/>
      <c r="CXH25" s="36"/>
      <c r="CXI25" s="36"/>
      <c r="CXJ25" s="36"/>
      <c r="CXK25" s="36"/>
      <c r="CXL25" s="36"/>
      <c r="CXM25" s="36"/>
      <c r="CXN25" s="36"/>
      <c r="CXO25" s="36"/>
      <c r="CXP25" s="36"/>
      <c r="CXQ25" s="36"/>
      <c r="CXR25" s="36"/>
      <c r="CXS25" s="36"/>
      <c r="CXT25" s="36"/>
      <c r="CXU25" s="36"/>
      <c r="CXV25" s="36"/>
      <c r="CXW25" s="36"/>
      <c r="CXX25" s="36"/>
      <c r="CXY25" s="36"/>
      <c r="CXZ25" s="36"/>
      <c r="CYA25" s="36"/>
      <c r="CYB25" s="36"/>
      <c r="CYC25" s="36"/>
      <c r="CYD25" s="36"/>
      <c r="CYE25" s="36"/>
      <c r="CYF25" s="36"/>
      <c r="CYG25" s="36"/>
      <c r="CYH25" s="36"/>
      <c r="CYI25" s="36"/>
      <c r="CYJ25" s="36"/>
      <c r="CYK25" s="36"/>
      <c r="CYL25" s="36"/>
      <c r="CYM25" s="36"/>
      <c r="CYN25" s="36"/>
      <c r="CYO25" s="36"/>
      <c r="CYP25" s="36"/>
      <c r="CYQ25" s="36"/>
      <c r="CYR25" s="36"/>
      <c r="CYS25" s="36"/>
      <c r="CYT25" s="36"/>
      <c r="CYU25" s="36"/>
      <c r="CYV25" s="36"/>
      <c r="CYW25" s="36"/>
      <c r="CYX25" s="36"/>
      <c r="CYY25" s="36"/>
      <c r="CYZ25" s="36"/>
      <c r="CZA25" s="36"/>
      <c r="CZB25" s="36"/>
      <c r="CZC25" s="36"/>
      <c r="CZD25" s="36"/>
      <c r="CZE25" s="36"/>
      <c r="CZF25" s="36"/>
      <c r="CZG25" s="36"/>
      <c r="CZH25" s="36"/>
      <c r="CZI25" s="36"/>
      <c r="CZJ25" s="36"/>
      <c r="CZK25" s="36"/>
      <c r="CZL25" s="36"/>
      <c r="CZM25" s="36"/>
      <c r="CZN25" s="36"/>
      <c r="CZO25" s="36"/>
      <c r="CZP25" s="36"/>
      <c r="CZQ25" s="36"/>
      <c r="CZR25" s="36"/>
      <c r="CZS25" s="36"/>
      <c r="CZT25" s="36"/>
      <c r="CZU25" s="36"/>
      <c r="CZV25" s="36"/>
      <c r="CZW25" s="36"/>
      <c r="CZX25" s="36"/>
      <c r="CZY25" s="36"/>
      <c r="CZZ25" s="36"/>
      <c r="DAA25" s="36"/>
      <c r="DAB25" s="36"/>
      <c r="DAC25" s="36"/>
      <c r="DAD25" s="36"/>
      <c r="DAE25" s="36"/>
      <c r="DAF25" s="36"/>
      <c r="DAG25" s="36"/>
      <c r="DAH25" s="36"/>
      <c r="DAI25" s="36"/>
      <c r="DAJ25" s="36"/>
      <c r="DAK25" s="36"/>
      <c r="DAL25" s="36"/>
      <c r="DAM25" s="36"/>
      <c r="DAN25" s="36"/>
      <c r="DAO25" s="36"/>
      <c r="DAP25" s="36"/>
      <c r="DAQ25" s="36"/>
      <c r="DAR25" s="36"/>
      <c r="DAS25" s="36"/>
      <c r="DAT25" s="36"/>
      <c r="DAU25" s="36"/>
      <c r="DAV25" s="36"/>
      <c r="DAW25" s="36"/>
      <c r="DAX25" s="36"/>
      <c r="DAY25" s="36"/>
      <c r="DAZ25" s="36"/>
      <c r="DBA25" s="36"/>
      <c r="DBB25" s="36"/>
      <c r="DBC25" s="36"/>
      <c r="DBD25" s="36"/>
      <c r="DBE25" s="36"/>
      <c r="DBF25" s="36"/>
      <c r="DBG25" s="36"/>
      <c r="DBH25" s="36"/>
      <c r="DBI25" s="36"/>
      <c r="DBJ25" s="36"/>
      <c r="DBK25" s="36"/>
      <c r="DBL25" s="36"/>
      <c r="DBM25" s="36"/>
      <c r="DBN25" s="36"/>
      <c r="DBO25" s="36"/>
      <c r="DBP25" s="36"/>
      <c r="DBQ25" s="36"/>
      <c r="DBR25" s="36"/>
      <c r="DBS25" s="36"/>
      <c r="DBT25" s="36"/>
      <c r="DBU25" s="36"/>
      <c r="DBV25" s="36"/>
      <c r="DBW25" s="36"/>
      <c r="DBX25" s="36"/>
      <c r="DBY25" s="36"/>
      <c r="DBZ25" s="36"/>
      <c r="DCA25" s="36"/>
      <c r="DCB25" s="36"/>
      <c r="DCC25" s="36"/>
      <c r="DCD25" s="36"/>
      <c r="DCE25" s="36"/>
      <c r="DCF25" s="36"/>
      <c r="DCG25" s="36"/>
      <c r="DCH25" s="36"/>
      <c r="DCI25" s="36"/>
      <c r="DCJ25" s="36"/>
      <c r="DCK25" s="36"/>
      <c r="DCL25" s="36"/>
      <c r="DCM25" s="36"/>
      <c r="DCN25" s="36"/>
      <c r="DCO25" s="36"/>
      <c r="DCP25" s="36"/>
      <c r="DCQ25" s="36"/>
      <c r="DCR25" s="36"/>
      <c r="DCS25" s="36"/>
      <c r="DCT25" s="36"/>
      <c r="DCU25" s="36"/>
      <c r="DCV25" s="36"/>
      <c r="DCW25" s="36"/>
      <c r="DCX25" s="36"/>
      <c r="DCY25" s="36"/>
      <c r="DCZ25" s="36"/>
      <c r="DDA25" s="36"/>
      <c r="DDB25" s="36"/>
      <c r="DDC25" s="36"/>
      <c r="DDD25" s="36"/>
      <c r="DDE25" s="36"/>
      <c r="DDF25" s="36"/>
      <c r="DDG25" s="36"/>
      <c r="DDH25" s="36"/>
      <c r="DDI25" s="36"/>
      <c r="DDJ25" s="36"/>
      <c r="DDK25" s="36"/>
      <c r="DDL25" s="36"/>
      <c r="DDM25" s="36"/>
      <c r="DDN25" s="36"/>
      <c r="DDO25" s="36"/>
      <c r="DDP25" s="36"/>
      <c r="DDQ25" s="36"/>
      <c r="DDR25" s="36"/>
      <c r="DDS25" s="36"/>
      <c r="DDT25" s="36"/>
      <c r="DDU25" s="36"/>
      <c r="DDV25" s="36"/>
      <c r="DDW25" s="36"/>
      <c r="DDX25" s="36"/>
      <c r="DDY25" s="36"/>
      <c r="DDZ25" s="36"/>
      <c r="DEA25" s="36"/>
      <c r="DEB25" s="36"/>
      <c r="DEC25" s="36"/>
      <c r="DED25" s="36"/>
      <c r="DEE25" s="36"/>
      <c r="DEF25" s="36"/>
      <c r="DEG25" s="36"/>
      <c r="DEH25" s="36"/>
      <c r="DEI25" s="36"/>
      <c r="DEJ25" s="36"/>
      <c r="DEK25" s="36"/>
      <c r="DEL25" s="36"/>
      <c r="DEM25" s="36"/>
      <c r="DEN25" s="36"/>
      <c r="DEO25" s="36"/>
      <c r="DEP25" s="36"/>
      <c r="DEQ25" s="36"/>
      <c r="DER25" s="36"/>
      <c r="DES25" s="36"/>
      <c r="DET25" s="36"/>
      <c r="DEU25" s="36"/>
      <c r="DEV25" s="36"/>
      <c r="DEW25" s="36"/>
      <c r="DEX25" s="36"/>
      <c r="DEY25" s="36"/>
      <c r="DEZ25" s="36"/>
      <c r="DFA25" s="36"/>
      <c r="DFB25" s="36"/>
      <c r="DFC25" s="36"/>
      <c r="DFD25" s="36"/>
      <c r="DFE25" s="36"/>
      <c r="DFF25" s="36"/>
      <c r="DFG25" s="36"/>
      <c r="DFH25" s="36"/>
      <c r="DFI25" s="36"/>
      <c r="DFJ25" s="36"/>
      <c r="DFK25" s="36"/>
      <c r="DFL25" s="36"/>
      <c r="DFM25" s="36"/>
      <c r="DFN25" s="36"/>
      <c r="DFO25" s="36"/>
      <c r="DFP25" s="36"/>
      <c r="DFQ25" s="36"/>
      <c r="DFR25" s="36"/>
      <c r="DFS25" s="36"/>
      <c r="DFT25" s="36"/>
      <c r="DFU25" s="36"/>
      <c r="DFV25" s="36"/>
      <c r="DFW25" s="36"/>
      <c r="DFX25" s="36"/>
      <c r="DFY25" s="36"/>
      <c r="DFZ25" s="36"/>
      <c r="DGA25" s="36"/>
      <c r="DGB25" s="36"/>
      <c r="DGC25" s="36"/>
      <c r="DGD25" s="36"/>
      <c r="DGE25" s="36"/>
      <c r="DGF25" s="36"/>
      <c r="DGG25" s="36"/>
      <c r="DGH25" s="36"/>
      <c r="DGI25" s="36"/>
      <c r="DGJ25" s="36"/>
      <c r="DGK25" s="36"/>
      <c r="DGL25" s="36"/>
      <c r="DGM25" s="36"/>
      <c r="DGN25" s="36"/>
      <c r="DGO25" s="36"/>
      <c r="DGP25" s="36"/>
      <c r="DGQ25" s="36"/>
      <c r="DGR25" s="36"/>
      <c r="DGS25" s="36"/>
      <c r="DGT25" s="36"/>
      <c r="DGU25" s="36"/>
      <c r="DGV25" s="36"/>
      <c r="DGW25" s="36"/>
      <c r="DGX25" s="36"/>
      <c r="DGY25" s="36"/>
      <c r="DGZ25" s="36"/>
      <c r="DHA25" s="36"/>
      <c r="DHB25" s="36"/>
      <c r="DHC25" s="36"/>
      <c r="DHD25" s="36"/>
      <c r="DHE25" s="36"/>
      <c r="DHF25" s="36"/>
      <c r="DHG25" s="36"/>
      <c r="DHH25" s="36"/>
      <c r="DHI25" s="36"/>
      <c r="DHJ25" s="36"/>
      <c r="DHK25" s="36"/>
      <c r="DHL25" s="36"/>
      <c r="DHM25" s="36"/>
      <c r="DHN25" s="36"/>
      <c r="DHO25" s="36"/>
      <c r="DHP25" s="36"/>
      <c r="DHQ25" s="36"/>
      <c r="DHR25" s="36"/>
      <c r="DHS25" s="36"/>
      <c r="DHT25" s="36"/>
      <c r="DHU25" s="36"/>
      <c r="DHV25" s="36"/>
      <c r="DHW25" s="36"/>
      <c r="DHX25" s="36"/>
      <c r="DHY25" s="36"/>
      <c r="DHZ25" s="36"/>
      <c r="DIA25" s="36"/>
      <c r="DIB25" s="36"/>
      <c r="DIC25" s="36"/>
      <c r="DID25" s="36"/>
      <c r="DIE25" s="36"/>
      <c r="DIF25" s="36"/>
      <c r="DIG25" s="36"/>
      <c r="DIH25" s="36"/>
      <c r="DII25" s="36"/>
      <c r="DIJ25" s="36"/>
      <c r="DIK25" s="36"/>
      <c r="DIL25" s="36"/>
      <c r="DIM25" s="36"/>
      <c r="DIN25" s="36"/>
      <c r="DIO25" s="36"/>
      <c r="DIP25" s="36"/>
      <c r="DIQ25" s="36"/>
      <c r="DIR25" s="36"/>
      <c r="DIS25" s="36"/>
      <c r="DIT25" s="36"/>
      <c r="DIU25" s="36"/>
      <c r="DIV25" s="36"/>
      <c r="DIW25" s="36"/>
      <c r="DIX25" s="36"/>
      <c r="DIY25" s="36"/>
      <c r="DIZ25" s="36"/>
      <c r="DJA25" s="36"/>
      <c r="DJB25" s="36"/>
      <c r="DJC25" s="36"/>
      <c r="DJD25" s="36"/>
      <c r="DJE25" s="36"/>
      <c r="DJF25" s="36"/>
      <c r="DJG25" s="36"/>
      <c r="DJH25" s="36"/>
      <c r="DJI25" s="36"/>
      <c r="DJJ25" s="36"/>
      <c r="DJK25" s="36"/>
      <c r="DJL25" s="36"/>
      <c r="DJM25" s="36"/>
      <c r="DJN25" s="36"/>
      <c r="DJO25" s="36"/>
      <c r="DJP25" s="36"/>
      <c r="DJQ25" s="36"/>
      <c r="DJR25" s="36"/>
      <c r="DJS25" s="36"/>
      <c r="DJT25" s="36"/>
      <c r="DJU25" s="36"/>
      <c r="DJV25" s="36"/>
      <c r="DJW25" s="36"/>
      <c r="DJX25" s="36"/>
      <c r="DJY25" s="36"/>
      <c r="DJZ25" s="36"/>
      <c r="DKA25" s="36"/>
      <c r="DKB25" s="36"/>
      <c r="DKC25" s="36"/>
      <c r="DKD25" s="36"/>
      <c r="DKE25" s="36"/>
      <c r="DKF25" s="36"/>
      <c r="DKG25" s="36"/>
      <c r="DKH25" s="36"/>
      <c r="DKI25" s="36"/>
      <c r="DKJ25" s="36"/>
      <c r="DKK25" s="36"/>
      <c r="DKL25" s="36"/>
      <c r="DKM25" s="36"/>
      <c r="DKN25" s="36"/>
      <c r="DKO25" s="36"/>
      <c r="DKP25" s="36"/>
      <c r="DKQ25" s="36"/>
      <c r="DKR25" s="36"/>
      <c r="DKS25" s="36"/>
      <c r="DKT25" s="36"/>
      <c r="DKU25" s="36"/>
      <c r="DKV25" s="36"/>
      <c r="DKW25" s="36"/>
      <c r="DKX25" s="36"/>
      <c r="DKY25" s="36"/>
      <c r="DKZ25" s="36"/>
      <c r="DLA25" s="36"/>
      <c r="DLB25" s="36"/>
      <c r="DLC25" s="36"/>
      <c r="DLD25" s="36"/>
      <c r="DLE25" s="36"/>
      <c r="DLF25" s="36"/>
      <c r="DLG25" s="36"/>
      <c r="DLH25" s="36"/>
      <c r="DLI25" s="36"/>
      <c r="DLJ25" s="36"/>
      <c r="DLK25" s="36"/>
      <c r="DLL25" s="36"/>
      <c r="DLM25" s="36"/>
      <c r="DLN25" s="36"/>
      <c r="DLO25" s="36"/>
      <c r="DLP25" s="36"/>
      <c r="DLQ25" s="36"/>
      <c r="DLR25" s="36"/>
      <c r="DLS25" s="36"/>
      <c r="DLT25" s="36"/>
      <c r="DLU25" s="36"/>
      <c r="DLV25" s="36"/>
      <c r="DLW25" s="36"/>
      <c r="DLX25" s="36"/>
      <c r="DLY25" s="36"/>
      <c r="DLZ25" s="36"/>
      <c r="DMA25" s="36"/>
      <c r="DMB25" s="36"/>
      <c r="DMC25" s="36"/>
      <c r="DMD25" s="36"/>
      <c r="DME25" s="36"/>
      <c r="DMF25" s="36"/>
      <c r="DMG25" s="36"/>
      <c r="DMH25" s="36"/>
      <c r="DMI25" s="36"/>
      <c r="DMJ25" s="36"/>
      <c r="DMK25" s="36"/>
      <c r="DML25" s="36"/>
      <c r="DMM25" s="36"/>
      <c r="DMN25" s="36"/>
      <c r="DMO25" s="36"/>
      <c r="DMP25" s="36"/>
      <c r="DMQ25" s="36"/>
      <c r="DMR25" s="36"/>
      <c r="DMS25" s="36"/>
      <c r="DMT25" s="36"/>
      <c r="DMU25" s="36"/>
      <c r="DMV25" s="36"/>
      <c r="DMW25" s="36"/>
      <c r="DMX25" s="36"/>
      <c r="DMY25" s="36"/>
      <c r="DMZ25" s="36"/>
      <c r="DNA25" s="36"/>
      <c r="DNB25" s="36"/>
      <c r="DNC25" s="36"/>
      <c r="DND25" s="36"/>
      <c r="DNE25" s="36"/>
      <c r="DNF25" s="36"/>
      <c r="DNG25" s="36"/>
      <c r="DNH25" s="36"/>
      <c r="DNI25" s="36"/>
      <c r="DNJ25" s="36"/>
      <c r="DNK25" s="36"/>
      <c r="DNL25" s="36"/>
      <c r="DNM25" s="36"/>
      <c r="DNN25" s="36"/>
      <c r="DNO25" s="36"/>
      <c r="DNP25" s="36"/>
      <c r="DNQ25" s="36"/>
      <c r="DNR25" s="36"/>
      <c r="DNS25" s="36"/>
      <c r="DNT25" s="36"/>
      <c r="DNU25" s="36"/>
      <c r="DNV25" s="36"/>
      <c r="DNW25" s="36"/>
      <c r="DNX25" s="36"/>
      <c r="DNY25" s="36"/>
      <c r="DNZ25" s="36"/>
      <c r="DOA25" s="36"/>
      <c r="DOB25" s="36"/>
      <c r="DOC25" s="36"/>
      <c r="DOD25" s="36"/>
      <c r="DOE25" s="36"/>
      <c r="DOF25" s="36"/>
      <c r="DOG25" s="36"/>
      <c r="DOH25" s="36"/>
      <c r="DOI25" s="36"/>
      <c r="DOJ25" s="36"/>
      <c r="DOK25" s="36"/>
      <c r="DOL25" s="36"/>
      <c r="DOM25" s="36"/>
      <c r="DON25" s="36"/>
      <c r="DOO25" s="36"/>
      <c r="DOP25" s="36"/>
      <c r="DOQ25" s="36"/>
      <c r="DOR25" s="36"/>
      <c r="DOS25" s="36"/>
      <c r="DOT25" s="36"/>
      <c r="DOU25" s="36"/>
      <c r="DOV25" s="36"/>
      <c r="DOW25" s="36"/>
      <c r="DOX25" s="36"/>
      <c r="DOY25" s="36"/>
      <c r="DOZ25" s="36"/>
      <c r="DPA25" s="36"/>
      <c r="DPB25" s="36"/>
      <c r="DPC25" s="36"/>
      <c r="DPD25" s="36"/>
      <c r="DPE25" s="36"/>
      <c r="DPF25" s="36"/>
      <c r="DPG25" s="36"/>
      <c r="DPH25" s="36"/>
      <c r="DPI25" s="36"/>
      <c r="DPJ25" s="36"/>
      <c r="DPK25" s="36"/>
      <c r="DPL25" s="36"/>
      <c r="DPM25" s="36"/>
      <c r="DPN25" s="36"/>
      <c r="DPO25" s="36"/>
      <c r="DPP25" s="36"/>
      <c r="DPQ25" s="36"/>
      <c r="DPR25" s="36"/>
      <c r="DPS25" s="36"/>
      <c r="DPT25" s="36"/>
      <c r="DPU25" s="36"/>
      <c r="DPV25" s="36"/>
      <c r="DPW25" s="36"/>
      <c r="DPX25" s="36"/>
      <c r="DPY25" s="36"/>
      <c r="DPZ25" s="36"/>
      <c r="DQA25" s="36"/>
      <c r="DQB25" s="36"/>
      <c r="DQC25" s="36"/>
      <c r="DQD25" s="36"/>
      <c r="DQE25" s="36"/>
      <c r="DQF25" s="36"/>
      <c r="DQG25" s="36"/>
      <c r="DQH25" s="36"/>
      <c r="DQI25" s="36"/>
      <c r="DQJ25" s="36"/>
      <c r="DQK25" s="36"/>
      <c r="DQL25" s="36"/>
      <c r="DQM25" s="36"/>
      <c r="DQN25" s="36"/>
      <c r="DQO25" s="36"/>
      <c r="DQP25" s="36"/>
      <c r="DQQ25" s="36"/>
      <c r="DQR25" s="36"/>
      <c r="DQS25" s="36"/>
      <c r="DQT25" s="36"/>
      <c r="DQU25" s="36"/>
      <c r="DQV25" s="36"/>
      <c r="DQW25" s="36"/>
      <c r="DQX25" s="36"/>
      <c r="DQY25" s="36"/>
      <c r="DQZ25" s="36"/>
      <c r="DRA25" s="36"/>
      <c r="DRB25" s="36"/>
      <c r="DRC25" s="36"/>
      <c r="DRD25" s="36"/>
      <c r="DRE25" s="36"/>
      <c r="DRF25" s="36"/>
      <c r="DRG25" s="36"/>
      <c r="DRH25" s="36"/>
      <c r="DRI25" s="36"/>
      <c r="DRJ25" s="36"/>
      <c r="DRK25" s="36"/>
      <c r="DRL25" s="36"/>
      <c r="DRM25" s="36"/>
      <c r="DRN25" s="36"/>
      <c r="DRO25" s="36"/>
      <c r="DRP25" s="36"/>
      <c r="DRQ25" s="36"/>
      <c r="DRR25" s="36"/>
      <c r="DRS25" s="36"/>
      <c r="DRT25" s="36"/>
      <c r="DRU25" s="36"/>
      <c r="DRV25" s="36"/>
      <c r="DRW25" s="36"/>
      <c r="DRX25" s="36"/>
      <c r="DRY25" s="36"/>
      <c r="DRZ25" s="36"/>
      <c r="DSA25" s="36"/>
      <c r="DSB25" s="36"/>
      <c r="DSC25" s="36"/>
      <c r="DSD25" s="36"/>
      <c r="DSE25" s="36"/>
      <c r="DSF25" s="36"/>
      <c r="DSG25" s="36"/>
      <c r="DSH25" s="36"/>
      <c r="DSI25" s="36"/>
      <c r="DSJ25" s="36"/>
      <c r="DSK25" s="36"/>
      <c r="DSL25" s="36"/>
      <c r="DSM25" s="36"/>
      <c r="DSN25" s="36"/>
      <c r="DSO25" s="36"/>
      <c r="DSP25" s="36"/>
      <c r="DSQ25" s="36"/>
      <c r="DSR25" s="36"/>
      <c r="DSS25" s="36"/>
      <c r="DST25" s="36"/>
      <c r="DSU25" s="36"/>
      <c r="DSV25" s="36"/>
      <c r="DSW25" s="36"/>
      <c r="DSX25" s="36"/>
      <c r="DSY25" s="36"/>
      <c r="DSZ25" s="36"/>
      <c r="DTA25" s="36"/>
      <c r="DTB25" s="36"/>
      <c r="DTC25" s="36"/>
      <c r="DTD25" s="36"/>
      <c r="DTE25" s="36"/>
      <c r="DTF25" s="36"/>
      <c r="DTG25" s="36"/>
      <c r="DTH25" s="36"/>
      <c r="DTI25" s="36"/>
      <c r="DTJ25" s="36"/>
      <c r="DTK25" s="36"/>
      <c r="DTL25" s="36"/>
      <c r="DTM25" s="36"/>
      <c r="DTN25" s="36"/>
      <c r="DTO25" s="36"/>
      <c r="DTP25" s="36"/>
      <c r="DTQ25" s="36"/>
      <c r="DTR25" s="36"/>
      <c r="DTS25" s="36"/>
      <c r="DTT25" s="36"/>
      <c r="DTU25" s="36"/>
      <c r="DTV25" s="36"/>
      <c r="DTW25" s="36"/>
      <c r="DTX25" s="36"/>
      <c r="DTY25" s="36"/>
      <c r="DTZ25" s="36"/>
      <c r="DUA25" s="36"/>
      <c r="DUB25" s="36"/>
      <c r="DUC25" s="36"/>
      <c r="DUD25" s="36"/>
      <c r="DUE25" s="36"/>
      <c r="DUF25" s="36"/>
      <c r="DUG25" s="36"/>
      <c r="DUH25" s="36"/>
      <c r="DUI25" s="36"/>
      <c r="DUJ25" s="36"/>
      <c r="DUK25" s="36"/>
      <c r="DUL25" s="36"/>
      <c r="DUM25" s="36"/>
      <c r="DUN25" s="36"/>
      <c r="DUO25" s="36"/>
      <c r="DUP25" s="36"/>
      <c r="DUQ25" s="36"/>
      <c r="DUR25" s="36"/>
      <c r="DUS25" s="36"/>
      <c r="DUT25" s="36"/>
      <c r="DUU25" s="36"/>
      <c r="DUV25" s="36"/>
      <c r="DUW25" s="36"/>
      <c r="DUX25" s="36"/>
      <c r="DUY25" s="36"/>
      <c r="DUZ25" s="36"/>
      <c r="DVA25" s="36"/>
      <c r="DVB25" s="36"/>
      <c r="DVC25" s="36"/>
      <c r="DVD25" s="36"/>
      <c r="DVE25" s="36"/>
      <c r="DVF25" s="36"/>
      <c r="DVG25" s="36"/>
      <c r="DVH25" s="36"/>
      <c r="DVI25" s="36"/>
      <c r="DVJ25" s="36"/>
      <c r="DVK25" s="36"/>
      <c r="DVL25" s="36"/>
      <c r="DVM25" s="36"/>
      <c r="DVN25" s="36"/>
      <c r="DVO25" s="36"/>
      <c r="DVP25" s="36"/>
      <c r="DVQ25" s="36"/>
      <c r="DVR25" s="36"/>
      <c r="DVS25" s="36"/>
      <c r="DVT25" s="36"/>
      <c r="DVU25" s="36"/>
      <c r="DVV25" s="36"/>
      <c r="DVW25" s="36"/>
      <c r="DVX25" s="36"/>
      <c r="DVY25" s="36"/>
      <c r="DVZ25" s="36"/>
      <c r="DWA25" s="36"/>
      <c r="DWB25" s="36"/>
      <c r="DWC25" s="36"/>
      <c r="DWD25" s="36"/>
      <c r="DWE25" s="36"/>
      <c r="DWF25" s="36"/>
      <c r="DWG25" s="36"/>
      <c r="DWH25" s="36"/>
      <c r="DWI25" s="36"/>
      <c r="DWJ25" s="36"/>
      <c r="DWK25" s="36"/>
      <c r="DWL25" s="36"/>
      <c r="DWM25" s="36"/>
      <c r="DWN25" s="36"/>
      <c r="DWO25" s="36"/>
      <c r="DWP25" s="36"/>
      <c r="DWQ25" s="36"/>
      <c r="DWR25" s="36"/>
      <c r="DWS25" s="36"/>
      <c r="DWT25" s="36"/>
      <c r="DWU25" s="36"/>
      <c r="DWV25" s="36"/>
      <c r="DWW25" s="36"/>
      <c r="DWX25" s="36"/>
      <c r="DWY25" s="36"/>
      <c r="DWZ25" s="36"/>
      <c r="DXA25" s="36"/>
      <c r="DXB25" s="36"/>
      <c r="DXC25" s="36"/>
      <c r="DXD25" s="36"/>
      <c r="DXE25" s="36"/>
      <c r="DXF25" s="36"/>
      <c r="DXG25" s="36"/>
      <c r="DXH25" s="36"/>
      <c r="DXI25" s="36"/>
      <c r="DXJ25" s="36"/>
      <c r="DXK25" s="36"/>
      <c r="DXL25" s="36"/>
      <c r="DXM25" s="36"/>
      <c r="DXN25" s="36"/>
      <c r="DXO25" s="36"/>
      <c r="DXP25" s="36"/>
      <c r="DXQ25" s="36"/>
      <c r="DXR25" s="36"/>
      <c r="DXS25" s="36"/>
      <c r="DXT25" s="36"/>
      <c r="DXU25" s="36"/>
      <c r="DXV25" s="36"/>
      <c r="DXW25" s="36"/>
      <c r="DXX25" s="36"/>
      <c r="DXY25" s="36"/>
      <c r="DXZ25" s="36"/>
      <c r="DYA25" s="36"/>
      <c r="DYB25" s="36"/>
      <c r="DYC25" s="36"/>
      <c r="DYD25" s="36"/>
      <c r="DYE25" s="36"/>
      <c r="DYF25" s="36"/>
      <c r="DYG25" s="36"/>
      <c r="DYH25" s="36"/>
      <c r="DYI25" s="36"/>
      <c r="DYJ25" s="36"/>
      <c r="DYK25" s="36"/>
      <c r="DYL25" s="36"/>
      <c r="DYM25" s="36"/>
      <c r="DYN25" s="36"/>
      <c r="DYO25" s="36"/>
      <c r="DYP25" s="36"/>
      <c r="DYQ25" s="36"/>
      <c r="DYR25" s="36"/>
      <c r="DYS25" s="36"/>
      <c r="DYT25" s="36"/>
      <c r="DYU25" s="36"/>
      <c r="DYV25" s="36"/>
      <c r="DYW25" s="36"/>
      <c r="DYX25" s="36"/>
      <c r="DYY25" s="36"/>
      <c r="DYZ25" s="36"/>
      <c r="DZA25" s="36"/>
      <c r="DZB25" s="36"/>
      <c r="DZC25" s="36"/>
      <c r="DZD25" s="36"/>
      <c r="DZE25" s="36"/>
      <c r="DZF25" s="36"/>
      <c r="DZG25" s="36"/>
      <c r="DZH25" s="36"/>
      <c r="DZI25" s="36"/>
      <c r="DZJ25" s="36"/>
      <c r="DZK25" s="36"/>
      <c r="DZL25" s="36"/>
      <c r="DZM25" s="36"/>
      <c r="DZN25" s="36"/>
      <c r="DZO25" s="36"/>
      <c r="DZP25" s="36"/>
      <c r="DZQ25" s="36"/>
      <c r="DZR25" s="36"/>
      <c r="DZS25" s="36"/>
      <c r="DZT25" s="36"/>
      <c r="DZU25" s="36"/>
      <c r="DZV25" s="36"/>
      <c r="DZW25" s="36"/>
      <c r="DZX25" s="36"/>
      <c r="DZY25" s="36"/>
      <c r="DZZ25" s="36"/>
      <c r="EAA25" s="36"/>
      <c r="EAB25" s="36"/>
      <c r="EAC25" s="36"/>
      <c r="EAD25" s="36"/>
      <c r="EAE25" s="36"/>
      <c r="EAF25" s="36"/>
      <c r="EAG25" s="36"/>
      <c r="EAH25" s="36"/>
      <c r="EAI25" s="36"/>
      <c r="EAJ25" s="36"/>
      <c r="EAK25" s="36"/>
      <c r="EAL25" s="36"/>
      <c r="EAM25" s="36"/>
      <c r="EAN25" s="36"/>
      <c r="EAO25" s="36"/>
      <c r="EAP25" s="36"/>
      <c r="EAQ25" s="36"/>
      <c r="EAR25" s="36"/>
      <c r="EAS25" s="36"/>
      <c r="EAT25" s="36"/>
      <c r="EAU25" s="36"/>
      <c r="EAV25" s="36"/>
      <c r="EAW25" s="36"/>
      <c r="EAX25" s="36"/>
      <c r="EAY25" s="36"/>
      <c r="EAZ25" s="36"/>
      <c r="EBA25" s="36"/>
      <c r="EBB25" s="36"/>
      <c r="EBC25" s="36"/>
      <c r="EBD25" s="36"/>
      <c r="EBE25" s="36"/>
      <c r="EBF25" s="36"/>
      <c r="EBG25" s="36"/>
      <c r="EBH25" s="36"/>
      <c r="EBI25" s="36"/>
      <c r="EBJ25" s="36"/>
      <c r="EBK25" s="36"/>
      <c r="EBL25" s="36"/>
      <c r="EBM25" s="36"/>
      <c r="EBN25" s="36"/>
      <c r="EBO25" s="36"/>
      <c r="EBP25" s="36"/>
      <c r="EBQ25" s="36"/>
      <c r="EBR25" s="36"/>
      <c r="EBS25" s="36"/>
      <c r="EBT25" s="36"/>
      <c r="EBU25" s="36"/>
      <c r="EBV25" s="36"/>
      <c r="EBW25" s="36"/>
      <c r="EBX25" s="36"/>
      <c r="EBY25" s="36"/>
      <c r="EBZ25" s="36"/>
      <c r="ECA25" s="36"/>
      <c r="ECB25" s="36"/>
      <c r="ECC25" s="36"/>
      <c r="ECD25" s="36"/>
      <c r="ECE25" s="36"/>
      <c r="ECF25" s="36"/>
      <c r="ECG25" s="36"/>
      <c r="ECH25" s="36"/>
      <c r="ECI25" s="36"/>
      <c r="ECJ25" s="36"/>
      <c r="ECK25" s="36"/>
      <c r="ECL25" s="36"/>
      <c r="ECM25" s="36"/>
      <c r="ECN25" s="36"/>
      <c r="ECO25" s="36"/>
      <c r="ECP25" s="36"/>
      <c r="ECQ25" s="36"/>
      <c r="ECR25" s="36"/>
      <c r="ECS25" s="36"/>
      <c r="ECT25" s="36"/>
      <c r="ECU25" s="36"/>
      <c r="ECV25" s="36"/>
      <c r="ECW25" s="36"/>
      <c r="ECX25" s="36"/>
      <c r="ECY25" s="36"/>
      <c r="ECZ25" s="36"/>
      <c r="EDA25" s="36"/>
      <c r="EDB25" s="36"/>
      <c r="EDC25" s="36"/>
      <c r="EDD25" s="36"/>
      <c r="EDE25" s="36"/>
      <c r="EDF25" s="36"/>
      <c r="EDG25" s="36"/>
      <c r="EDH25" s="36"/>
      <c r="EDI25" s="36"/>
      <c r="EDJ25" s="36"/>
      <c r="EDK25" s="36"/>
      <c r="EDL25" s="36"/>
      <c r="EDM25" s="36"/>
      <c r="EDN25" s="36"/>
      <c r="EDO25" s="36"/>
      <c r="EDP25" s="36"/>
      <c r="EDQ25" s="36"/>
      <c r="EDR25" s="36"/>
      <c r="EDS25" s="36"/>
      <c r="EDT25" s="36"/>
      <c r="EDU25" s="36"/>
      <c r="EDV25" s="36"/>
      <c r="EDW25" s="36"/>
      <c r="EDX25" s="36"/>
      <c r="EDY25" s="36"/>
      <c r="EDZ25" s="36"/>
      <c r="EEA25" s="36"/>
      <c r="EEB25" s="36"/>
      <c r="EEC25" s="36"/>
      <c r="EED25" s="36"/>
      <c r="EEE25" s="36"/>
      <c r="EEF25" s="36"/>
      <c r="EEG25" s="36"/>
      <c r="EEH25" s="36"/>
      <c r="EEI25" s="36"/>
      <c r="EEJ25" s="36"/>
      <c r="EEK25" s="36"/>
      <c r="EEL25" s="36"/>
      <c r="EEM25" s="36"/>
      <c r="EEN25" s="36"/>
      <c r="EEO25" s="36"/>
      <c r="EEP25" s="36"/>
      <c r="EEQ25" s="36"/>
      <c r="EER25" s="36"/>
      <c r="EES25" s="36"/>
      <c r="EET25" s="36"/>
      <c r="EEU25" s="36"/>
      <c r="EEV25" s="36"/>
      <c r="EEW25" s="36"/>
      <c r="EEX25" s="36"/>
      <c r="EEY25" s="36"/>
      <c r="EEZ25" s="36"/>
      <c r="EFA25" s="36"/>
      <c r="EFB25" s="36"/>
      <c r="EFC25" s="36"/>
      <c r="EFD25" s="36"/>
      <c r="EFE25" s="36"/>
      <c r="EFF25" s="36"/>
      <c r="EFG25" s="36"/>
      <c r="EFH25" s="36"/>
      <c r="EFI25" s="36"/>
      <c r="EFJ25" s="36"/>
      <c r="EFK25" s="36"/>
      <c r="EFL25" s="36"/>
      <c r="EFM25" s="36"/>
      <c r="EFN25" s="36"/>
      <c r="EFO25" s="36"/>
      <c r="EFP25" s="36"/>
      <c r="EFQ25" s="36"/>
      <c r="EFR25" s="36"/>
      <c r="EFS25" s="36"/>
      <c r="EFT25" s="36"/>
      <c r="EFU25" s="36"/>
      <c r="EFV25" s="36"/>
      <c r="EFW25" s="36"/>
      <c r="EFX25" s="36"/>
      <c r="EFY25" s="36"/>
      <c r="EFZ25" s="36"/>
      <c r="EGA25" s="36"/>
      <c r="EGB25" s="36"/>
      <c r="EGC25" s="36"/>
      <c r="EGD25" s="36"/>
      <c r="EGE25" s="36"/>
      <c r="EGF25" s="36"/>
      <c r="EGG25" s="36"/>
      <c r="EGH25" s="36"/>
      <c r="EGI25" s="36"/>
      <c r="EGJ25" s="36"/>
      <c r="EGK25" s="36"/>
      <c r="EGL25" s="36"/>
      <c r="EGM25" s="36"/>
      <c r="EGN25" s="36"/>
      <c r="EGO25" s="36"/>
      <c r="EGP25" s="36"/>
      <c r="EGQ25" s="36"/>
      <c r="EGR25" s="36"/>
      <c r="EGS25" s="36"/>
      <c r="EGT25" s="36"/>
      <c r="EGU25" s="36"/>
      <c r="EGV25" s="36"/>
      <c r="EGW25" s="36"/>
      <c r="EGX25" s="36"/>
      <c r="EGY25" s="36"/>
      <c r="EGZ25" s="36"/>
      <c r="EHA25" s="36"/>
      <c r="EHB25" s="36"/>
      <c r="EHC25" s="36"/>
      <c r="EHD25" s="36"/>
      <c r="EHE25" s="36"/>
      <c r="EHF25" s="36"/>
      <c r="EHG25" s="36"/>
      <c r="EHH25" s="36"/>
      <c r="EHI25" s="36"/>
      <c r="EHJ25" s="36"/>
      <c r="EHK25" s="36"/>
      <c r="EHL25" s="36"/>
      <c r="EHM25" s="36"/>
      <c r="EHN25" s="36"/>
      <c r="EHO25" s="36"/>
      <c r="EHP25" s="36"/>
      <c r="EHQ25" s="36"/>
      <c r="EHR25" s="36"/>
      <c r="EHS25" s="36"/>
      <c r="EHT25" s="36"/>
      <c r="EHU25" s="36"/>
      <c r="EHV25" s="36"/>
      <c r="EHW25" s="36"/>
      <c r="EHX25" s="36"/>
      <c r="EHY25" s="36"/>
      <c r="EHZ25" s="36"/>
      <c r="EIA25" s="36"/>
      <c r="EIB25" s="36"/>
      <c r="EIC25" s="36"/>
      <c r="EID25" s="36"/>
      <c r="EIE25" s="36"/>
      <c r="EIF25" s="36"/>
      <c r="EIG25" s="36"/>
      <c r="EIH25" s="36"/>
      <c r="EII25" s="36"/>
      <c r="EIJ25" s="36"/>
      <c r="EIK25" s="36"/>
      <c r="EIL25" s="36"/>
      <c r="EIM25" s="36"/>
      <c r="EIN25" s="36"/>
      <c r="EIO25" s="36"/>
      <c r="EIP25" s="36"/>
      <c r="EIQ25" s="36"/>
      <c r="EIR25" s="36"/>
      <c r="EIS25" s="36"/>
      <c r="EIT25" s="36"/>
      <c r="EIU25" s="36"/>
      <c r="EIV25" s="36"/>
      <c r="EIW25" s="36"/>
      <c r="EIX25" s="36"/>
      <c r="EIY25" s="36"/>
      <c r="EIZ25" s="36"/>
      <c r="EJA25" s="36"/>
      <c r="EJB25" s="36"/>
      <c r="EJC25" s="36"/>
      <c r="EJD25" s="36"/>
      <c r="EJE25" s="36"/>
      <c r="EJF25" s="36"/>
      <c r="EJG25" s="36"/>
      <c r="EJH25" s="36"/>
      <c r="EJI25" s="36"/>
      <c r="EJJ25" s="36"/>
      <c r="EJK25" s="36"/>
      <c r="EJL25" s="36"/>
      <c r="EJM25" s="36"/>
      <c r="EJN25" s="36"/>
      <c r="EJO25" s="36"/>
      <c r="EJP25" s="36"/>
      <c r="EJQ25" s="36"/>
      <c r="EJR25" s="36"/>
      <c r="EJS25" s="36"/>
      <c r="EJT25" s="36"/>
      <c r="EJU25" s="36"/>
      <c r="EJV25" s="36"/>
      <c r="EJW25" s="36"/>
      <c r="EJX25" s="36"/>
      <c r="EJY25" s="36"/>
      <c r="EJZ25" s="36"/>
      <c r="EKA25" s="36"/>
      <c r="EKB25" s="36"/>
      <c r="EKC25" s="36"/>
      <c r="EKD25" s="36"/>
      <c r="EKE25" s="36"/>
      <c r="EKF25" s="36"/>
      <c r="EKG25" s="36"/>
      <c r="EKH25" s="36"/>
      <c r="EKI25" s="36"/>
      <c r="EKJ25" s="36"/>
      <c r="EKK25" s="36"/>
      <c r="EKL25" s="36"/>
      <c r="EKM25" s="36"/>
      <c r="EKN25" s="36"/>
      <c r="EKO25" s="36"/>
      <c r="EKP25" s="36"/>
      <c r="EKQ25" s="36"/>
      <c r="EKR25" s="36"/>
      <c r="EKS25" s="36"/>
      <c r="EKT25" s="36"/>
      <c r="EKU25" s="36"/>
      <c r="EKV25" s="36"/>
      <c r="EKW25" s="36"/>
      <c r="EKX25" s="36"/>
      <c r="EKY25" s="36"/>
      <c r="EKZ25" s="36"/>
      <c r="ELA25" s="36"/>
      <c r="ELB25" s="36"/>
      <c r="ELC25" s="36"/>
      <c r="ELD25" s="36"/>
      <c r="ELE25" s="36"/>
      <c r="ELF25" s="36"/>
      <c r="ELG25" s="36"/>
      <c r="ELH25" s="36"/>
      <c r="ELI25" s="36"/>
      <c r="ELJ25" s="36"/>
      <c r="ELK25" s="36"/>
      <c r="ELL25" s="36"/>
      <c r="ELM25" s="36"/>
      <c r="ELN25" s="36"/>
      <c r="ELO25" s="36"/>
      <c r="ELP25" s="36"/>
      <c r="ELQ25" s="36"/>
      <c r="ELR25" s="36"/>
      <c r="ELS25" s="36"/>
      <c r="ELT25" s="36"/>
      <c r="ELU25" s="36"/>
      <c r="ELV25" s="36"/>
      <c r="ELW25" s="36"/>
      <c r="ELX25" s="36"/>
      <c r="ELY25" s="36"/>
      <c r="ELZ25" s="36"/>
      <c r="EMA25" s="36"/>
      <c r="EMB25" s="36"/>
      <c r="EMC25" s="36"/>
      <c r="EMD25" s="36"/>
      <c r="EME25" s="36"/>
      <c r="EMF25" s="36"/>
      <c r="EMG25" s="36"/>
      <c r="EMH25" s="36"/>
      <c r="EMI25" s="36"/>
      <c r="EMJ25" s="36"/>
      <c r="EMK25" s="36"/>
      <c r="EML25" s="36"/>
      <c r="EMM25" s="36"/>
      <c r="EMN25" s="36"/>
      <c r="EMO25" s="36"/>
      <c r="EMP25" s="36"/>
      <c r="EMQ25" s="36"/>
      <c r="EMR25" s="36"/>
      <c r="EMS25" s="36"/>
      <c r="EMT25" s="36"/>
      <c r="EMU25" s="36"/>
      <c r="EMV25" s="36"/>
      <c r="EMW25" s="36"/>
      <c r="EMX25" s="36"/>
      <c r="EMY25" s="36"/>
      <c r="EMZ25" s="36"/>
      <c r="ENA25" s="36"/>
      <c r="ENB25" s="36"/>
      <c r="ENC25" s="36"/>
      <c r="END25" s="36"/>
      <c r="ENE25" s="36"/>
      <c r="ENF25" s="36"/>
      <c r="ENG25" s="36"/>
      <c r="ENH25" s="36"/>
      <c r="ENI25" s="36"/>
      <c r="ENJ25" s="36"/>
      <c r="ENK25" s="36"/>
      <c r="ENL25" s="36"/>
      <c r="ENM25" s="36"/>
      <c r="ENN25" s="36"/>
      <c r="ENO25" s="36"/>
      <c r="ENP25" s="36"/>
      <c r="ENQ25" s="36"/>
      <c r="ENR25" s="36"/>
      <c r="ENS25" s="36"/>
      <c r="ENT25" s="36"/>
      <c r="ENU25" s="36"/>
      <c r="ENV25" s="36"/>
      <c r="ENW25" s="36"/>
      <c r="ENX25" s="36"/>
      <c r="ENY25" s="36"/>
      <c r="ENZ25" s="36"/>
      <c r="EOA25" s="36"/>
      <c r="EOB25" s="36"/>
      <c r="EOC25" s="36"/>
      <c r="EOD25" s="36"/>
      <c r="EOE25" s="36"/>
      <c r="EOF25" s="36"/>
      <c r="EOG25" s="36"/>
      <c r="EOH25" s="36"/>
      <c r="EOI25" s="36"/>
      <c r="EOJ25" s="36"/>
      <c r="EOK25" s="36"/>
      <c r="EOL25" s="36"/>
      <c r="EOM25" s="36"/>
      <c r="EON25" s="36"/>
      <c r="EOO25" s="36"/>
      <c r="EOP25" s="36"/>
      <c r="EOQ25" s="36"/>
      <c r="EOR25" s="36"/>
      <c r="EOS25" s="36"/>
      <c r="EOT25" s="36"/>
      <c r="EOU25" s="36"/>
      <c r="EOV25" s="36"/>
      <c r="EOW25" s="36"/>
      <c r="EOX25" s="36"/>
      <c r="EOY25" s="36"/>
      <c r="EOZ25" s="36"/>
      <c r="EPA25" s="36"/>
      <c r="EPB25" s="36"/>
      <c r="EPC25" s="36"/>
      <c r="EPD25" s="36"/>
      <c r="EPE25" s="36"/>
      <c r="EPF25" s="36"/>
      <c r="EPG25" s="36"/>
      <c r="EPH25" s="36"/>
      <c r="EPI25" s="36"/>
      <c r="EPJ25" s="36"/>
      <c r="EPK25" s="36"/>
      <c r="EPL25" s="36"/>
      <c r="EPM25" s="36"/>
      <c r="EPN25" s="36"/>
      <c r="EPO25" s="36"/>
      <c r="EPP25" s="36"/>
      <c r="EPQ25" s="36"/>
      <c r="EPR25" s="36"/>
      <c r="EPS25" s="36"/>
      <c r="EPT25" s="36"/>
      <c r="EPU25" s="36"/>
      <c r="EPV25" s="36"/>
      <c r="EPW25" s="36"/>
      <c r="EPX25" s="36"/>
      <c r="EPY25" s="36"/>
      <c r="EPZ25" s="36"/>
      <c r="EQA25" s="36"/>
      <c r="EQB25" s="36"/>
      <c r="EQC25" s="36"/>
      <c r="EQD25" s="36"/>
      <c r="EQE25" s="36"/>
      <c r="EQF25" s="36"/>
      <c r="EQG25" s="36"/>
      <c r="EQH25" s="36"/>
      <c r="EQI25" s="36"/>
      <c r="EQJ25" s="36"/>
      <c r="EQK25" s="36"/>
      <c r="EQL25" s="36"/>
      <c r="EQM25" s="36"/>
      <c r="EQN25" s="36"/>
      <c r="EQO25" s="36"/>
      <c r="EQP25" s="36"/>
      <c r="EQQ25" s="36"/>
      <c r="EQR25" s="36"/>
      <c r="EQS25" s="36"/>
      <c r="EQT25" s="36"/>
      <c r="EQU25" s="36"/>
      <c r="EQV25" s="36"/>
      <c r="EQW25" s="36"/>
      <c r="EQX25" s="36"/>
      <c r="EQY25" s="36"/>
      <c r="EQZ25" s="36"/>
      <c r="ERA25" s="36"/>
      <c r="ERB25" s="36"/>
      <c r="ERC25" s="36"/>
      <c r="ERD25" s="36"/>
      <c r="ERE25" s="36"/>
      <c r="ERF25" s="36"/>
      <c r="ERG25" s="36"/>
      <c r="ERH25" s="36"/>
      <c r="ERI25" s="36"/>
      <c r="ERJ25" s="36"/>
      <c r="ERK25" s="36"/>
      <c r="ERL25" s="36"/>
      <c r="ERM25" s="36"/>
      <c r="ERN25" s="36"/>
      <c r="ERO25" s="36"/>
      <c r="ERP25" s="36"/>
      <c r="ERQ25" s="36"/>
      <c r="ERR25" s="36"/>
      <c r="ERS25" s="36"/>
      <c r="ERT25" s="36"/>
      <c r="ERU25" s="36"/>
      <c r="ERV25" s="36"/>
      <c r="ERW25" s="36"/>
      <c r="ERX25" s="36"/>
      <c r="ERY25" s="36"/>
      <c r="ERZ25" s="36"/>
      <c r="ESA25" s="36"/>
      <c r="ESB25" s="36"/>
      <c r="ESC25" s="36"/>
      <c r="ESD25" s="36"/>
      <c r="ESE25" s="36"/>
      <c r="ESF25" s="36"/>
      <c r="ESG25" s="36"/>
      <c r="ESH25" s="36"/>
      <c r="ESI25" s="36"/>
      <c r="ESJ25" s="36"/>
      <c r="ESK25" s="36"/>
      <c r="ESL25" s="36"/>
      <c r="ESM25" s="36"/>
      <c r="ESN25" s="36"/>
      <c r="ESO25" s="36"/>
      <c r="ESP25" s="36"/>
      <c r="ESQ25" s="36"/>
      <c r="ESR25" s="36"/>
      <c r="ESS25" s="36"/>
      <c r="EST25" s="36"/>
      <c r="ESU25" s="36"/>
      <c r="ESV25" s="36"/>
      <c r="ESW25" s="36"/>
      <c r="ESX25" s="36"/>
      <c r="ESY25" s="36"/>
      <c r="ESZ25" s="36"/>
      <c r="ETA25" s="36"/>
      <c r="ETB25" s="36"/>
      <c r="ETC25" s="36"/>
      <c r="ETD25" s="36"/>
      <c r="ETE25" s="36"/>
      <c r="ETF25" s="36"/>
      <c r="ETG25" s="36"/>
      <c r="ETH25" s="36"/>
      <c r="ETI25" s="36"/>
      <c r="ETJ25" s="36"/>
      <c r="ETK25" s="36"/>
      <c r="ETL25" s="36"/>
      <c r="ETM25" s="36"/>
      <c r="ETN25" s="36"/>
      <c r="ETO25" s="36"/>
      <c r="ETP25" s="36"/>
      <c r="ETQ25" s="36"/>
      <c r="ETR25" s="36"/>
      <c r="ETS25" s="36"/>
      <c r="ETT25" s="36"/>
      <c r="ETU25" s="36"/>
      <c r="ETV25" s="36"/>
      <c r="ETW25" s="36"/>
      <c r="ETX25" s="36"/>
      <c r="ETY25" s="36"/>
      <c r="ETZ25" s="36"/>
      <c r="EUA25" s="36"/>
      <c r="EUB25" s="36"/>
      <c r="EUC25" s="36"/>
      <c r="EUD25" s="36"/>
      <c r="EUE25" s="36"/>
      <c r="EUF25" s="36"/>
      <c r="EUG25" s="36"/>
      <c r="EUH25" s="36"/>
      <c r="EUI25" s="36"/>
      <c r="EUJ25" s="36"/>
      <c r="EUK25" s="36"/>
      <c r="EUL25" s="36"/>
      <c r="EUM25" s="36"/>
      <c r="EUN25" s="36"/>
      <c r="EUO25" s="36"/>
      <c r="EUP25" s="36"/>
      <c r="EUQ25" s="36"/>
      <c r="EUR25" s="36"/>
      <c r="EUS25" s="36"/>
      <c r="EUT25" s="36"/>
      <c r="EUU25" s="36"/>
      <c r="EUV25" s="36"/>
      <c r="EUW25" s="36"/>
      <c r="EUX25" s="36"/>
      <c r="EUY25" s="36"/>
      <c r="EUZ25" s="36"/>
      <c r="EVA25" s="36"/>
      <c r="EVB25" s="36"/>
      <c r="EVC25" s="36"/>
      <c r="EVD25" s="36"/>
      <c r="EVE25" s="36"/>
      <c r="EVF25" s="36"/>
      <c r="EVG25" s="36"/>
      <c r="EVH25" s="36"/>
      <c r="EVI25" s="36"/>
      <c r="EVJ25" s="36"/>
      <c r="EVK25" s="36"/>
      <c r="EVL25" s="36"/>
      <c r="EVM25" s="36"/>
      <c r="EVN25" s="36"/>
      <c r="EVO25" s="36"/>
      <c r="EVP25" s="36"/>
      <c r="EVQ25" s="36"/>
      <c r="EVR25" s="36"/>
      <c r="EVS25" s="36"/>
      <c r="EVT25" s="36"/>
      <c r="EVU25" s="36"/>
      <c r="EVV25" s="36"/>
      <c r="EVW25" s="36"/>
      <c r="EVX25" s="36"/>
      <c r="EVY25" s="36"/>
      <c r="EVZ25" s="36"/>
      <c r="EWA25" s="36"/>
      <c r="EWB25" s="36"/>
      <c r="EWC25" s="36"/>
      <c r="EWD25" s="36"/>
      <c r="EWE25" s="36"/>
      <c r="EWF25" s="36"/>
      <c r="EWG25" s="36"/>
      <c r="EWH25" s="36"/>
      <c r="EWI25" s="36"/>
      <c r="EWJ25" s="36"/>
      <c r="EWK25" s="36"/>
      <c r="EWL25" s="36"/>
      <c r="EWM25" s="36"/>
      <c r="EWN25" s="36"/>
      <c r="EWO25" s="36"/>
      <c r="EWP25" s="36"/>
      <c r="EWQ25" s="36"/>
      <c r="EWR25" s="36"/>
      <c r="EWS25" s="36"/>
      <c r="EWT25" s="36"/>
      <c r="EWU25" s="36"/>
      <c r="EWV25" s="36"/>
      <c r="EWW25" s="36"/>
      <c r="EWX25" s="36"/>
      <c r="EWY25" s="36"/>
      <c r="EWZ25" s="36"/>
      <c r="EXA25" s="36"/>
      <c r="EXB25" s="36"/>
      <c r="EXC25" s="36"/>
      <c r="EXD25" s="36"/>
      <c r="EXE25" s="36"/>
      <c r="EXF25" s="36"/>
      <c r="EXG25" s="36"/>
      <c r="EXH25" s="36"/>
      <c r="EXI25" s="36"/>
      <c r="EXJ25" s="36"/>
      <c r="EXK25" s="36"/>
      <c r="EXL25" s="36"/>
      <c r="EXM25" s="36"/>
      <c r="EXN25" s="36"/>
      <c r="EXO25" s="36"/>
      <c r="EXP25" s="36"/>
      <c r="EXQ25" s="36"/>
      <c r="EXR25" s="36"/>
      <c r="EXS25" s="36"/>
      <c r="EXT25" s="36"/>
      <c r="EXU25" s="36"/>
      <c r="EXV25" s="36"/>
      <c r="EXW25" s="36"/>
      <c r="EXX25" s="36"/>
      <c r="EXY25" s="36"/>
      <c r="EXZ25" s="36"/>
      <c r="EYA25" s="36"/>
      <c r="EYB25" s="36"/>
      <c r="EYC25" s="36"/>
      <c r="EYD25" s="36"/>
      <c r="EYE25" s="36"/>
      <c r="EYF25" s="36"/>
      <c r="EYG25" s="36"/>
      <c r="EYH25" s="36"/>
      <c r="EYI25" s="36"/>
      <c r="EYJ25" s="36"/>
      <c r="EYK25" s="36"/>
      <c r="EYL25" s="36"/>
      <c r="EYM25" s="36"/>
      <c r="EYN25" s="36"/>
      <c r="EYO25" s="36"/>
      <c r="EYP25" s="36"/>
      <c r="EYQ25" s="36"/>
      <c r="EYR25" s="36"/>
      <c r="EYS25" s="36"/>
      <c r="EYT25" s="36"/>
      <c r="EYU25" s="36"/>
      <c r="EYV25" s="36"/>
      <c r="EYW25" s="36"/>
      <c r="EYX25" s="36"/>
      <c r="EYY25" s="36"/>
      <c r="EYZ25" s="36"/>
      <c r="EZA25" s="36"/>
      <c r="EZB25" s="36"/>
      <c r="EZC25" s="36"/>
      <c r="EZD25" s="36"/>
      <c r="EZE25" s="36"/>
      <c r="EZF25" s="36"/>
      <c r="EZG25" s="36"/>
      <c r="EZH25" s="36"/>
      <c r="EZI25" s="36"/>
      <c r="EZJ25" s="36"/>
      <c r="EZK25" s="36"/>
      <c r="EZL25" s="36"/>
      <c r="EZM25" s="36"/>
      <c r="EZN25" s="36"/>
      <c r="EZO25" s="36"/>
      <c r="EZP25" s="36"/>
      <c r="EZQ25" s="36"/>
      <c r="EZR25" s="36"/>
      <c r="EZS25" s="36"/>
      <c r="EZT25" s="36"/>
      <c r="EZU25" s="36"/>
      <c r="EZV25" s="36"/>
      <c r="EZW25" s="36"/>
      <c r="EZX25" s="36"/>
      <c r="EZY25" s="36"/>
      <c r="EZZ25" s="36"/>
      <c r="FAA25" s="36"/>
      <c r="FAB25" s="36"/>
      <c r="FAC25" s="36"/>
      <c r="FAD25" s="36"/>
      <c r="FAE25" s="36"/>
      <c r="FAF25" s="36"/>
      <c r="FAG25" s="36"/>
      <c r="FAH25" s="36"/>
      <c r="FAI25" s="36"/>
      <c r="FAJ25" s="36"/>
      <c r="FAK25" s="36"/>
      <c r="FAL25" s="36"/>
      <c r="FAM25" s="36"/>
      <c r="FAN25" s="36"/>
      <c r="FAO25" s="36"/>
      <c r="FAP25" s="36"/>
      <c r="FAQ25" s="36"/>
      <c r="FAR25" s="36"/>
      <c r="FAS25" s="36"/>
      <c r="FAT25" s="36"/>
      <c r="FAU25" s="36"/>
      <c r="FAV25" s="36"/>
      <c r="FAW25" s="36"/>
      <c r="FAX25" s="36"/>
      <c r="FAY25" s="36"/>
      <c r="FAZ25" s="36"/>
      <c r="FBA25" s="36"/>
      <c r="FBB25" s="36"/>
      <c r="FBC25" s="36"/>
      <c r="FBD25" s="36"/>
      <c r="FBE25" s="36"/>
      <c r="FBF25" s="36"/>
      <c r="FBG25" s="36"/>
      <c r="FBH25" s="36"/>
      <c r="FBI25" s="36"/>
      <c r="FBJ25" s="36"/>
      <c r="FBK25" s="36"/>
      <c r="FBL25" s="36"/>
      <c r="FBM25" s="36"/>
      <c r="FBN25" s="36"/>
      <c r="FBO25" s="36"/>
      <c r="FBP25" s="36"/>
      <c r="FBQ25" s="36"/>
      <c r="FBR25" s="36"/>
      <c r="FBS25" s="36"/>
      <c r="FBT25" s="36"/>
      <c r="FBU25" s="36"/>
      <c r="FBV25" s="36"/>
      <c r="FBW25" s="36"/>
      <c r="FBX25" s="36"/>
      <c r="FBY25" s="36"/>
      <c r="FBZ25" s="36"/>
      <c r="FCA25" s="36"/>
      <c r="FCB25" s="36"/>
      <c r="FCC25" s="36"/>
      <c r="FCD25" s="36"/>
      <c r="FCE25" s="36"/>
      <c r="FCF25" s="36"/>
      <c r="FCG25" s="36"/>
      <c r="FCH25" s="36"/>
      <c r="FCI25" s="36"/>
      <c r="FCJ25" s="36"/>
      <c r="FCK25" s="36"/>
      <c r="FCL25" s="36"/>
      <c r="FCM25" s="36"/>
      <c r="FCN25" s="36"/>
      <c r="FCO25" s="36"/>
      <c r="FCP25" s="36"/>
      <c r="FCQ25" s="36"/>
      <c r="FCR25" s="36"/>
      <c r="FCS25" s="36"/>
      <c r="FCT25" s="36"/>
      <c r="FCU25" s="36"/>
      <c r="FCV25" s="36"/>
      <c r="FCW25" s="36"/>
      <c r="FCX25" s="36"/>
      <c r="FCY25" s="36"/>
      <c r="FCZ25" s="36"/>
      <c r="FDA25" s="36"/>
      <c r="FDB25" s="36"/>
      <c r="FDC25" s="36"/>
      <c r="FDD25" s="36"/>
      <c r="FDE25" s="36"/>
      <c r="FDF25" s="36"/>
      <c r="FDG25" s="36"/>
      <c r="FDH25" s="36"/>
      <c r="FDI25" s="36"/>
      <c r="FDJ25" s="36"/>
      <c r="FDK25" s="36"/>
      <c r="FDL25" s="36"/>
      <c r="FDM25" s="36"/>
      <c r="FDN25" s="36"/>
      <c r="FDO25" s="36"/>
      <c r="FDP25" s="36"/>
      <c r="FDQ25" s="36"/>
      <c r="FDR25" s="36"/>
      <c r="FDS25" s="36"/>
      <c r="FDT25" s="36"/>
      <c r="FDU25" s="36"/>
      <c r="FDV25" s="36"/>
      <c r="FDW25" s="36"/>
      <c r="FDX25" s="36"/>
      <c r="FDY25" s="36"/>
      <c r="FDZ25" s="36"/>
      <c r="FEA25" s="36"/>
      <c r="FEB25" s="36"/>
      <c r="FEC25" s="36"/>
      <c r="FED25" s="36"/>
      <c r="FEE25" s="36"/>
      <c r="FEF25" s="36"/>
      <c r="FEG25" s="36"/>
      <c r="FEH25" s="36"/>
      <c r="FEI25" s="36"/>
      <c r="FEJ25" s="36"/>
      <c r="FEK25" s="36"/>
      <c r="FEL25" s="36"/>
      <c r="FEM25" s="36"/>
      <c r="FEN25" s="36"/>
      <c r="FEO25" s="36"/>
      <c r="FEP25" s="36"/>
      <c r="FEQ25" s="36"/>
      <c r="FER25" s="36"/>
      <c r="FES25" s="36"/>
      <c r="FET25" s="36"/>
      <c r="FEU25" s="36"/>
      <c r="FEV25" s="36"/>
      <c r="FEW25" s="36"/>
      <c r="FEX25" s="36"/>
      <c r="FEY25" s="36"/>
      <c r="FEZ25" s="36"/>
      <c r="FFA25" s="36"/>
      <c r="FFB25" s="36"/>
      <c r="FFC25" s="36"/>
      <c r="FFD25" s="36"/>
      <c r="FFE25" s="36"/>
      <c r="FFF25" s="36"/>
      <c r="FFG25" s="36"/>
      <c r="FFH25" s="36"/>
      <c r="FFI25" s="36"/>
      <c r="FFJ25" s="36"/>
      <c r="FFK25" s="36"/>
      <c r="FFL25" s="36"/>
      <c r="FFM25" s="36"/>
      <c r="FFN25" s="36"/>
      <c r="FFO25" s="36"/>
      <c r="FFP25" s="36"/>
      <c r="FFQ25" s="36"/>
      <c r="FFR25" s="36"/>
      <c r="FFS25" s="36"/>
      <c r="FFT25" s="36"/>
      <c r="FFU25" s="36"/>
      <c r="FFV25" s="36"/>
      <c r="FFW25" s="36"/>
      <c r="FFX25" s="36"/>
      <c r="FFY25" s="36"/>
      <c r="FFZ25" s="36"/>
      <c r="FGA25" s="36"/>
      <c r="FGB25" s="36"/>
      <c r="FGC25" s="36"/>
      <c r="FGD25" s="36"/>
      <c r="FGE25" s="36"/>
      <c r="FGF25" s="36"/>
      <c r="FGG25" s="36"/>
      <c r="FGH25" s="36"/>
      <c r="FGI25" s="36"/>
      <c r="FGJ25" s="36"/>
      <c r="FGK25" s="36"/>
      <c r="FGL25" s="36"/>
      <c r="FGM25" s="36"/>
      <c r="FGN25" s="36"/>
      <c r="FGO25" s="36"/>
      <c r="FGP25" s="36"/>
      <c r="FGQ25" s="36"/>
      <c r="FGR25" s="36"/>
      <c r="FGS25" s="36"/>
      <c r="FGT25" s="36"/>
      <c r="FGU25" s="36"/>
      <c r="FGV25" s="36"/>
      <c r="FGW25" s="36"/>
      <c r="FGX25" s="36"/>
      <c r="FGY25" s="36"/>
      <c r="FGZ25" s="36"/>
      <c r="FHA25" s="36"/>
      <c r="FHB25" s="36"/>
      <c r="FHC25" s="36"/>
      <c r="FHD25" s="36"/>
      <c r="FHE25" s="36"/>
      <c r="FHF25" s="36"/>
      <c r="FHG25" s="36"/>
      <c r="FHH25" s="36"/>
      <c r="FHI25" s="36"/>
      <c r="FHJ25" s="36"/>
      <c r="FHK25" s="36"/>
      <c r="FHL25" s="36"/>
      <c r="FHM25" s="36"/>
      <c r="FHN25" s="36"/>
      <c r="FHO25" s="36"/>
      <c r="FHP25" s="36"/>
      <c r="FHQ25" s="36"/>
      <c r="FHR25" s="36"/>
      <c r="FHS25" s="36"/>
      <c r="FHT25" s="36"/>
      <c r="FHU25" s="36"/>
      <c r="FHV25" s="36"/>
      <c r="FHW25" s="36"/>
      <c r="FHX25" s="36"/>
      <c r="FHY25" s="36"/>
      <c r="FHZ25" s="36"/>
      <c r="FIA25" s="36"/>
      <c r="FIB25" s="36"/>
      <c r="FIC25" s="36"/>
      <c r="FID25" s="36"/>
      <c r="FIE25" s="36"/>
      <c r="FIF25" s="36"/>
      <c r="FIG25" s="36"/>
      <c r="FIH25" s="36"/>
      <c r="FII25" s="36"/>
      <c r="FIJ25" s="36"/>
      <c r="FIK25" s="36"/>
      <c r="FIL25" s="36"/>
      <c r="FIM25" s="36"/>
      <c r="FIN25" s="36"/>
      <c r="FIO25" s="36"/>
      <c r="FIP25" s="36"/>
      <c r="FIQ25" s="36"/>
      <c r="FIR25" s="36"/>
      <c r="FIS25" s="36"/>
      <c r="FIT25" s="36"/>
      <c r="FIU25" s="36"/>
      <c r="FIV25" s="36"/>
      <c r="FIW25" s="36"/>
      <c r="FIX25" s="36"/>
      <c r="FIY25" s="36"/>
      <c r="FIZ25" s="36"/>
      <c r="FJA25" s="36"/>
      <c r="FJB25" s="36"/>
      <c r="FJC25" s="36"/>
      <c r="FJD25" s="36"/>
      <c r="FJE25" s="36"/>
      <c r="FJF25" s="36"/>
      <c r="FJG25" s="36"/>
      <c r="FJH25" s="36"/>
      <c r="FJI25" s="36"/>
      <c r="FJJ25" s="36"/>
      <c r="FJK25" s="36"/>
      <c r="FJL25" s="36"/>
      <c r="FJM25" s="36"/>
      <c r="FJN25" s="36"/>
      <c r="FJO25" s="36"/>
      <c r="FJP25" s="36"/>
      <c r="FJQ25" s="36"/>
      <c r="FJR25" s="36"/>
      <c r="FJS25" s="36"/>
      <c r="FJT25" s="36"/>
      <c r="FJU25" s="36"/>
      <c r="FJV25" s="36"/>
      <c r="FJW25" s="36"/>
      <c r="FJX25" s="36"/>
      <c r="FJY25" s="36"/>
      <c r="FJZ25" s="36"/>
      <c r="FKA25" s="36"/>
      <c r="FKB25" s="36"/>
      <c r="FKC25" s="36"/>
      <c r="FKD25" s="36"/>
      <c r="FKE25" s="36"/>
      <c r="FKF25" s="36"/>
      <c r="FKG25" s="36"/>
      <c r="FKH25" s="36"/>
      <c r="FKI25" s="36"/>
      <c r="FKJ25" s="36"/>
      <c r="FKK25" s="36"/>
      <c r="FKL25" s="36"/>
      <c r="FKM25" s="36"/>
      <c r="FKN25" s="36"/>
      <c r="FKO25" s="36"/>
      <c r="FKP25" s="36"/>
      <c r="FKQ25" s="36"/>
      <c r="FKR25" s="36"/>
      <c r="FKS25" s="36"/>
      <c r="FKT25" s="36"/>
      <c r="FKU25" s="36"/>
      <c r="FKV25" s="36"/>
      <c r="FKW25" s="36"/>
      <c r="FKX25" s="36"/>
      <c r="FKY25" s="36"/>
      <c r="FKZ25" s="36"/>
      <c r="FLA25" s="36"/>
      <c r="FLB25" s="36"/>
      <c r="FLC25" s="36"/>
      <c r="FLD25" s="36"/>
      <c r="FLE25" s="36"/>
      <c r="FLF25" s="36"/>
      <c r="FLG25" s="36"/>
      <c r="FLH25" s="36"/>
      <c r="FLI25" s="36"/>
      <c r="FLJ25" s="36"/>
      <c r="FLK25" s="36"/>
      <c r="FLL25" s="36"/>
      <c r="FLM25" s="36"/>
      <c r="FLN25" s="36"/>
      <c r="FLO25" s="36"/>
      <c r="FLP25" s="36"/>
      <c r="FLQ25" s="36"/>
      <c r="FLR25" s="36"/>
      <c r="FLS25" s="36"/>
      <c r="FLT25" s="36"/>
      <c r="FLU25" s="36"/>
      <c r="FLV25" s="36"/>
      <c r="FLW25" s="36"/>
      <c r="FLX25" s="36"/>
      <c r="FLY25" s="36"/>
      <c r="FLZ25" s="36"/>
      <c r="FMA25" s="36"/>
      <c r="FMB25" s="36"/>
      <c r="FMC25" s="36"/>
      <c r="FMD25" s="36"/>
      <c r="FME25" s="36"/>
      <c r="FMF25" s="36"/>
      <c r="FMG25" s="36"/>
      <c r="FMH25" s="36"/>
      <c r="FMI25" s="36"/>
      <c r="FMJ25" s="36"/>
      <c r="FMK25" s="36"/>
      <c r="FML25" s="36"/>
      <c r="FMM25" s="36"/>
      <c r="FMN25" s="36"/>
      <c r="FMO25" s="36"/>
      <c r="FMP25" s="36"/>
      <c r="FMQ25" s="36"/>
      <c r="FMR25" s="36"/>
      <c r="FMS25" s="36"/>
      <c r="FMT25" s="36"/>
      <c r="FMU25" s="36"/>
      <c r="FMV25" s="36"/>
      <c r="FMW25" s="36"/>
      <c r="FMX25" s="36"/>
      <c r="FMY25" s="36"/>
      <c r="FMZ25" s="36"/>
      <c r="FNA25" s="36"/>
      <c r="FNB25" s="36"/>
      <c r="FNC25" s="36"/>
      <c r="FND25" s="36"/>
      <c r="FNE25" s="36"/>
      <c r="FNF25" s="36"/>
      <c r="FNG25" s="36"/>
      <c r="FNH25" s="36"/>
      <c r="FNI25" s="36"/>
      <c r="FNJ25" s="36"/>
      <c r="FNK25" s="36"/>
      <c r="FNL25" s="36"/>
      <c r="FNM25" s="36"/>
      <c r="FNN25" s="36"/>
      <c r="FNO25" s="36"/>
      <c r="FNP25" s="36"/>
      <c r="FNQ25" s="36"/>
      <c r="FNR25" s="36"/>
      <c r="FNS25" s="36"/>
      <c r="FNT25" s="36"/>
      <c r="FNU25" s="36"/>
      <c r="FNV25" s="36"/>
      <c r="FNW25" s="36"/>
      <c r="FNX25" s="36"/>
      <c r="FNY25" s="36"/>
      <c r="FNZ25" s="36"/>
      <c r="FOA25" s="36"/>
      <c r="FOB25" s="36"/>
      <c r="FOC25" s="36"/>
      <c r="FOD25" s="36"/>
      <c r="FOE25" s="36"/>
      <c r="FOF25" s="36"/>
      <c r="FOG25" s="36"/>
      <c r="FOH25" s="36"/>
      <c r="FOI25" s="36"/>
      <c r="FOJ25" s="36"/>
      <c r="FOK25" s="36"/>
      <c r="FOL25" s="36"/>
      <c r="FOM25" s="36"/>
      <c r="FON25" s="36"/>
      <c r="FOO25" s="36"/>
      <c r="FOP25" s="36"/>
      <c r="FOQ25" s="36"/>
      <c r="FOR25" s="36"/>
      <c r="FOS25" s="36"/>
      <c r="FOT25" s="36"/>
      <c r="FOU25" s="36"/>
      <c r="FOV25" s="36"/>
      <c r="FOW25" s="36"/>
      <c r="FOX25" s="36"/>
      <c r="FOY25" s="36"/>
      <c r="FOZ25" s="36"/>
      <c r="FPA25" s="36"/>
      <c r="FPB25" s="36"/>
      <c r="FPC25" s="36"/>
      <c r="FPD25" s="36"/>
      <c r="FPE25" s="36"/>
      <c r="FPF25" s="36"/>
      <c r="FPG25" s="36"/>
      <c r="FPH25" s="36"/>
      <c r="FPI25" s="36"/>
      <c r="FPJ25" s="36"/>
      <c r="FPK25" s="36"/>
      <c r="FPL25" s="36"/>
      <c r="FPM25" s="36"/>
      <c r="FPN25" s="36"/>
      <c r="FPO25" s="36"/>
      <c r="FPP25" s="36"/>
      <c r="FPQ25" s="36"/>
      <c r="FPR25" s="36"/>
      <c r="FPS25" s="36"/>
      <c r="FPT25" s="36"/>
      <c r="FPU25" s="36"/>
      <c r="FPV25" s="36"/>
      <c r="FPW25" s="36"/>
      <c r="FPX25" s="36"/>
      <c r="FPY25" s="36"/>
      <c r="FPZ25" s="36"/>
      <c r="FQA25" s="36"/>
      <c r="FQB25" s="36"/>
      <c r="FQC25" s="36"/>
      <c r="FQD25" s="36"/>
      <c r="FQE25" s="36"/>
      <c r="FQF25" s="36"/>
      <c r="FQG25" s="36"/>
      <c r="FQH25" s="36"/>
      <c r="FQI25" s="36"/>
      <c r="FQJ25" s="36"/>
      <c r="FQK25" s="36"/>
      <c r="FQL25" s="36"/>
      <c r="FQM25" s="36"/>
      <c r="FQN25" s="36"/>
      <c r="FQO25" s="36"/>
      <c r="FQP25" s="36"/>
      <c r="FQQ25" s="36"/>
      <c r="FQR25" s="36"/>
      <c r="FQS25" s="36"/>
      <c r="FQT25" s="36"/>
      <c r="FQU25" s="36"/>
      <c r="FQV25" s="36"/>
      <c r="FQW25" s="36"/>
      <c r="FQX25" s="36"/>
      <c r="FQY25" s="36"/>
      <c r="FQZ25" s="36"/>
      <c r="FRA25" s="36"/>
      <c r="FRB25" s="36"/>
      <c r="FRC25" s="36"/>
      <c r="FRD25" s="36"/>
      <c r="FRE25" s="36"/>
      <c r="FRF25" s="36"/>
      <c r="FRG25" s="36"/>
      <c r="FRH25" s="36"/>
      <c r="FRI25" s="36"/>
      <c r="FRJ25" s="36"/>
      <c r="FRK25" s="36"/>
      <c r="FRL25" s="36"/>
      <c r="FRM25" s="36"/>
      <c r="FRN25" s="36"/>
      <c r="FRO25" s="36"/>
      <c r="FRP25" s="36"/>
      <c r="FRQ25" s="36"/>
      <c r="FRR25" s="36"/>
      <c r="FRS25" s="36"/>
      <c r="FRT25" s="36"/>
      <c r="FRU25" s="36"/>
      <c r="FRV25" s="36"/>
      <c r="FRW25" s="36"/>
      <c r="FRX25" s="36"/>
      <c r="FRY25" s="36"/>
      <c r="FRZ25" s="36"/>
      <c r="FSA25" s="36"/>
      <c r="FSB25" s="36"/>
      <c r="FSC25" s="36"/>
      <c r="FSD25" s="36"/>
      <c r="FSE25" s="36"/>
      <c r="FSF25" s="36"/>
      <c r="FSG25" s="36"/>
      <c r="FSH25" s="36"/>
      <c r="FSI25" s="36"/>
      <c r="FSJ25" s="36"/>
      <c r="FSK25" s="36"/>
      <c r="FSL25" s="36"/>
      <c r="FSM25" s="36"/>
      <c r="FSN25" s="36"/>
      <c r="FSO25" s="36"/>
      <c r="FSP25" s="36"/>
      <c r="FSQ25" s="36"/>
      <c r="FSR25" s="36"/>
      <c r="FSS25" s="36"/>
      <c r="FST25" s="36"/>
      <c r="FSU25" s="36"/>
      <c r="FSV25" s="36"/>
      <c r="FSW25" s="36"/>
      <c r="FSX25" s="36"/>
      <c r="FSY25" s="36"/>
      <c r="FSZ25" s="36"/>
      <c r="FTA25" s="36"/>
      <c r="FTB25" s="36"/>
      <c r="FTC25" s="36"/>
      <c r="FTD25" s="36"/>
      <c r="FTE25" s="36"/>
      <c r="FTF25" s="36"/>
      <c r="FTG25" s="36"/>
      <c r="FTH25" s="36"/>
      <c r="FTI25" s="36"/>
      <c r="FTJ25" s="36"/>
      <c r="FTK25" s="36"/>
      <c r="FTL25" s="36"/>
      <c r="FTM25" s="36"/>
      <c r="FTN25" s="36"/>
      <c r="FTO25" s="36"/>
      <c r="FTP25" s="36"/>
      <c r="FTQ25" s="36"/>
      <c r="FTR25" s="36"/>
      <c r="FTS25" s="36"/>
      <c r="FTT25" s="36"/>
      <c r="FTU25" s="36"/>
      <c r="FTV25" s="36"/>
      <c r="FTW25" s="36"/>
      <c r="FTX25" s="36"/>
      <c r="FTY25" s="36"/>
      <c r="FTZ25" s="36"/>
      <c r="FUA25" s="36"/>
      <c r="FUB25" s="36"/>
      <c r="FUC25" s="36"/>
      <c r="FUD25" s="36"/>
      <c r="FUE25" s="36"/>
      <c r="FUF25" s="36"/>
      <c r="FUG25" s="36"/>
      <c r="FUH25" s="36"/>
      <c r="FUI25" s="36"/>
      <c r="FUJ25" s="36"/>
      <c r="FUK25" s="36"/>
      <c r="FUL25" s="36"/>
      <c r="FUM25" s="36"/>
      <c r="FUN25" s="36"/>
      <c r="FUO25" s="36"/>
      <c r="FUP25" s="36"/>
      <c r="FUQ25" s="36"/>
      <c r="FUR25" s="36"/>
      <c r="FUS25" s="36"/>
      <c r="FUT25" s="36"/>
      <c r="FUU25" s="36"/>
      <c r="FUV25" s="36"/>
      <c r="FUW25" s="36"/>
      <c r="FUX25" s="36"/>
      <c r="FUY25" s="36"/>
      <c r="FUZ25" s="36"/>
      <c r="FVA25" s="36"/>
      <c r="FVB25" s="36"/>
      <c r="FVC25" s="36"/>
      <c r="FVD25" s="36"/>
      <c r="FVE25" s="36"/>
      <c r="FVF25" s="36"/>
      <c r="FVG25" s="36"/>
      <c r="FVH25" s="36"/>
      <c r="FVI25" s="36"/>
      <c r="FVJ25" s="36"/>
      <c r="FVK25" s="36"/>
      <c r="FVL25" s="36"/>
      <c r="FVM25" s="36"/>
      <c r="FVN25" s="36"/>
      <c r="FVO25" s="36"/>
      <c r="FVP25" s="36"/>
      <c r="FVQ25" s="36"/>
      <c r="FVR25" s="36"/>
      <c r="FVS25" s="36"/>
      <c r="FVT25" s="36"/>
      <c r="FVU25" s="36"/>
      <c r="FVV25" s="36"/>
      <c r="FVW25" s="36"/>
      <c r="FVX25" s="36"/>
      <c r="FVY25" s="36"/>
      <c r="FVZ25" s="36"/>
      <c r="FWA25" s="36"/>
      <c r="FWB25" s="36"/>
      <c r="FWC25" s="36"/>
      <c r="FWD25" s="36"/>
      <c r="FWE25" s="36"/>
      <c r="FWF25" s="36"/>
      <c r="FWG25" s="36"/>
      <c r="FWH25" s="36"/>
      <c r="FWI25" s="36"/>
      <c r="FWJ25" s="36"/>
      <c r="FWK25" s="36"/>
      <c r="FWL25" s="36"/>
      <c r="FWM25" s="36"/>
      <c r="FWN25" s="36"/>
      <c r="FWO25" s="36"/>
      <c r="FWP25" s="36"/>
      <c r="FWQ25" s="36"/>
      <c r="FWR25" s="36"/>
      <c r="FWS25" s="36"/>
      <c r="FWT25" s="36"/>
      <c r="FWU25" s="36"/>
      <c r="FWV25" s="36"/>
      <c r="FWW25" s="36"/>
      <c r="FWX25" s="36"/>
      <c r="FWY25" s="36"/>
      <c r="FWZ25" s="36"/>
      <c r="FXA25" s="36"/>
      <c r="FXB25" s="36"/>
      <c r="FXC25" s="36"/>
      <c r="FXD25" s="36"/>
      <c r="FXE25" s="36"/>
      <c r="FXF25" s="36"/>
      <c r="FXG25" s="36"/>
      <c r="FXH25" s="36"/>
      <c r="FXI25" s="36"/>
      <c r="FXJ25" s="36"/>
      <c r="FXK25" s="36"/>
      <c r="FXL25" s="36"/>
      <c r="FXM25" s="36"/>
      <c r="FXN25" s="36"/>
      <c r="FXO25" s="36"/>
      <c r="FXP25" s="36"/>
      <c r="FXQ25" s="36"/>
      <c r="FXR25" s="36"/>
      <c r="FXS25" s="36"/>
      <c r="FXT25" s="36"/>
      <c r="FXU25" s="36"/>
      <c r="FXV25" s="36"/>
      <c r="FXW25" s="36"/>
      <c r="FXX25" s="36"/>
      <c r="FXY25" s="36"/>
      <c r="FXZ25" s="36"/>
      <c r="FYA25" s="36"/>
      <c r="FYB25" s="36"/>
      <c r="FYC25" s="36"/>
      <c r="FYD25" s="36"/>
      <c r="FYE25" s="36"/>
      <c r="FYF25" s="36"/>
      <c r="FYG25" s="36"/>
      <c r="FYH25" s="36"/>
      <c r="FYI25" s="36"/>
      <c r="FYJ25" s="36"/>
      <c r="FYK25" s="36"/>
      <c r="FYL25" s="36"/>
      <c r="FYM25" s="36"/>
      <c r="FYN25" s="36"/>
      <c r="FYO25" s="36"/>
      <c r="FYP25" s="36"/>
      <c r="FYQ25" s="36"/>
      <c r="FYR25" s="36"/>
      <c r="FYS25" s="36"/>
      <c r="FYT25" s="36"/>
      <c r="FYU25" s="36"/>
      <c r="FYV25" s="36"/>
      <c r="FYW25" s="36"/>
      <c r="FYX25" s="36"/>
      <c r="FYY25" s="36"/>
      <c r="FYZ25" s="36"/>
      <c r="FZA25" s="36"/>
      <c r="FZB25" s="36"/>
      <c r="FZC25" s="36"/>
      <c r="FZD25" s="36"/>
      <c r="FZE25" s="36"/>
      <c r="FZF25" s="36"/>
      <c r="FZG25" s="36"/>
      <c r="FZH25" s="36"/>
      <c r="FZI25" s="36"/>
      <c r="FZJ25" s="36"/>
      <c r="FZK25" s="36"/>
      <c r="FZL25" s="36"/>
      <c r="FZM25" s="36"/>
      <c r="FZN25" s="36"/>
      <c r="FZO25" s="36"/>
      <c r="FZP25" s="36"/>
      <c r="FZQ25" s="36"/>
      <c r="FZR25" s="36"/>
      <c r="FZS25" s="36"/>
      <c r="FZT25" s="36"/>
      <c r="FZU25" s="36"/>
      <c r="FZV25" s="36"/>
      <c r="FZW25" s="36"/>
      <c r="FZX25" s="36"/>
      <c r="FZY25" s="36"/>
      <c r="FZZ25" s="36"/>
      <c r="GAA25" s="36"/>
      <c r="GAB25" s="36"/>
      <c r="GAC25" s="36"/>
      <c r="GAD25" s="36"/>
      <c r="GAE25" s="36"/>
      <c r="GAF25" s="36"/>
      <c r="GAG25" s="36"/>
      <c r="GAH25" s="36"/>
      <c r="GAI25" s="36"/>
      <c r="GAJ25" s="36"/>
      <c r="GAK25" s="36"/>
      <c r="GAL25" s="36"/>
      <c r="GAM25" s="36"/>
      <c r="GAN25" s="36"/>
      <c r="GAO25" s="36"/>
      <c r="GAP25" s="36"/>
      <c r="GAQ25" s="36"/>
      <c r="GAR25" s="36"/>
      <c r="GAS25" s="36"/>
      <c r="GAT25" s="36"/>
      <c r="GAU25" s="36"/>
      <c r="GAV25" s="36"/>
      <c r="GAW25" s="36"/>
      <c r="GAX25" s="36"/>
      <c r="GAY25" s="36"/>
      <c r="GAZ25" s="36"/>
      <c r="GBA25" s="36"/>
      <c r="GBB25" s="36"/>
      <c r="GBC25" s="36"/>
      <c r="GBD25" s="36"/>
      <c r="GBE25" s="36"/>
      <c r="GBF25" s="36"/>
      <c r="GBG25" s="36"/>
      <c r="GBH25" s="36"/>
      <c r="GBI25" s="36"/>
      <c r="GBJ25" s="36"/>
      <c r="GBK25" s="36"/>
      <c r="GBL25" s="36"/>
      <c r="GBM25" s="36"/>
      <c r="GBN25" s="36"/>
      <c r="GBO25" s="36"/>
      <c r="GBP25" s="36"/>
      <c r="GBQ25" s="36"/>
      <c r="GBR25" s="36"/>
      <c r="GBS25" s="36"/>
      <c r="GBT25" s="36"/>
      <c r="GBU25" s="36"/>
      <c r="GBV25" s="36"/>
      <c r="GBW25" s="36"/>
      <c r="GBX25" s="36"/>
      <c r="GBY25" s="36"/>
      <c r="GBZ25" s="36"/>
      <c r="GCA25" s="36"/>
      <c r="GCB25" s="36"/>
      <c r="GCC25" s="36"/>
      <c r="GCD25" s="36"/>
      <c r="GCE25" s="36"/>
      <c r="GCF25" s="36"/>
      <c r="GCG25" s="36"/>
      <c r="GCH25" s="36"/>
      <c r="GCI25" s="36"/>
      <c r="GCJ25" s="36"/>
      <c r="GCK25" s="36"/>
      <c r="GCL25" s="36"/>
      <c r="GCM25" s="36"/>
      <c r="GCN25" s="36"/>
      <c r="GCO25" s="36"/>
      <c r="GCP25" s="36"/>
      <c r="GCQ25" s="36"/>
      <c r="GCR25" s="36"/>
      <c r="GCS25" s="36"/>
      <c r="GCT25" s="36"/>
      <c r="GCU25" s="36"/>
      <c r="GCV25" s="36"/>
      <c r="GCW25" s="36"/>
      <c r="GCX25" s="36"/>
      <c r="GCY25" s="36"/>
      <c r="GCZ25" s="36"/>
      <c r="GDA25" s="36"/>
      <c r="GDB25" s="36"/>
      <c r="GDC25" s="36"/>
      <c r="GDD25" s="36"/>
      <c r="GDE25" s="36"/>
      <c r="GDF25" s="36"/>
      <c r="GDG25" s="36"/>
      <c r="GDH25" s="36"/>
      <c r="GDI25" s="36"/>
      <c r="GDJ25" s="36"/>
      <c r="GDK25" s="36"/>
      <c r="GDL25" s="36"/>
      <c r="GDM25" s="36"/>
      <c r="GDN25" s="36"/>
      <c r="GDO25" s="36"/>
      <c r="GDP25" s="36"/>
      <c r="GDQ25" s="36"/>
      <c r="GDR25" s="36"/>
      <c r="GDS25" s="36"/>
      <c r="GDT25" s="36"/>
      <c r="GDU25" s="36"/>
      <c r="GDV25" s="36"/>
      <c r="GDW25" s="36"/>
      <c r="GDX25" s="36"/>
      <c r="GDY25" s="36"/>
      <c r="GDZ25" s="36"/>
      <c r="GEA25" s="36"/>
      <c r="GEB25" s="36"/>
      <c r="GEC25" s="36"/>
      <c r="GED25" s="36"/>
      <c r="GEE25" s="36"/>
      <c r="GEF25" s="36"/>
      <c r="GEG25" s="36"/>
      <c r="GEH25" s="36"/>
      <c r="GEI25" s="36"/>
      <c r="GEJ25" s="36"/>
      <c r="GEK25" s="36"/>
      <c r="GEL25" s="36"/>
      <c r="GEM25" s="36"/>
      <c r="GEN25" s="36"/>
      <c r="GEO25" s="36"/>
      <c r="GEP25" s="36"/>
      <c r="GEQ25" s="36"/>
      <c r="GER25" s="36"/>
      <c r="GES25" s="36"/>
      <c r="GET25" s="36"/>
      <c r="GEU25" s="36"/>
      <c r="GEV25" s="36"/>
      <c r="GEW25" s="36"/>
      <c r="GEX25" s="36"/>
      <c r="GEY25" s="36"/>
      <c r="GEZ25" s="36"/>
      <c r="GFA25" s="36"/>
      <c r="GFB25" s="36"/>
      <c r="GFC25" s="36"/>
      <c r="GFD25" s="36"/>
      <c r="GFE25" s="36"/>
      <c r="GFF25" s="36"/>
      <c r="GFG25" s="36"/>
      <c r="GFH25" s="36"/>
      <c r="GFI25" s="36"/>
      <c r="GFJ25" s="36"/>
      <c r="GFK25" s="36"/>
      <c r="GFL25" s="36"/>
      <c r="GFM25" s="36"/>
      <c r="GFN25" s="36"/>
      <c r="GFO25" s="36"/>
      <c r="GFP25" s="36"/>
      <c r="GFQ25" s="36"/>
      <c r="GFR25" s="36"/>
      <c r="GFS25" s="36"/>
      <c r="GFT25" s="36"/>
      <c r="GFU25" s="36"/>
      <c r="GFV25" s="36"/>
      <c r="GFW25" s="36"/>
      <c r="GFX25" s="36"/>
      <c r="GFY25" s="36"/>
      <c r="GFZ25" s="36"/>
      <c r="GGA25" s="36"/>
      <c r="GGB25" s="36"/>
      <c r="GGC25" s="36"/>
      <c r="GGD25" s="36"/>
      <c r="GGE25" s="36"/>
      <c r="GGF25" s="36"/>
      <c r="GGG25" s="36"/>
      <c r="GGH25" s="36"/>
      <c r="GGI25" s="36"/>
      <c r="GGJ25" s="36"/>
      <c r="GGK25" s="36"/>
      <c r="GGL25" s="36"/>
      <c r="GGM25" s="36"/>
      <c r="GGN25" s="36"/>
      <c r="GGO25" s="36"/>
      <c r="GGP25" s="36"/>
      <c r="GGQ25" s="36"/>
      <c r="GGR25" s="36"/>
      <c r="GGS25" s="36"/>
      <c r="GGT25" s="36"/>
      <c r="GGU25" s="36"/>
      <c r="GGV25" s="36"/>
      <c r="GGW25" s="36"/>
      <c r="GGX25" s="36"/>
      <c r="GGY25" s="36"/>
      <c r="GGZ25" s="36"/>
      <c r="GHA25" s="36"/>
      <c r="GHB25" s="36"/>
      <c r="GHC25" s="36"/>
      <c r="GHD25" s="36"/>
      <c r="GHE25" s="36"/>
      <c r="GHF25" s="36"/>
      <c r="GHG25" s="36"/>
      <c r="GHH25" s="36"/>
      <c r="GHI25" s="36"/>
      <c r="GHJ25" s="36"/>
      <c r="GHK25" s="36"/>
      <c r="GHL25" s="36"/>
      <c r="GHM25" s="36"/>
      <c r="GHN25" s="36"/>
      <c r="GHO25" s="36"/>
      <c r="GHP25" s="36"/>
      <c r="GHQ25" s="36"/>
      <c r="GHR25" s="36"/>
      <c r="GHS25" s="36"/>
      <c r="GHT25" s="36"/>
      <c r="GHU25" s="36"/>
      <c r="GHV25" s="36"/>
      <c r="GHW25" s="36"/>
      <c r="GHX25" s="36"/>
      <c r="GHY25" s="36"/>
      <c r="GHZ25" s="36"/>
      <c r="GIA25" s="36"/>
      <c r="GIB25" s="36"/>
      <c r="GIC25" s="36"/>
      <c r="GID25" s="36"/>
      <c r="GIE25" s="36"/>
      <c r="GIF25" s="36"/>
      <c r="GIG25" s="36"/>
      <c r="GIH25" s="36"/>
      <c r="GII25" s="36"/>
      <c r="GIJ25" s="36"/>
      <c r="GIK25" s="36"/>
      <c r="GIL25" s="36"/>
      <c r="GIM25" s="36"/>
      <c r="GIN25" s="36"/>
      <c r="GIO25" s="36"/>
      <c r="GIP25" s="36"/>
      <c r="GIQ25" s="36"/>
      <c r="GIR25" s="36"/>
      <c r="GIS25" s="36"/>
      <c r="GIT25" s="36"/>
      <c r="GIU25" s="36"/>
      <c r="GIV25" s="36"/>
      <c r="GIW25" s="36"/>
      <c r="GIX25" s="36"/>
      <c r="GIY25" s="36"/>
      <c r="GIZ25" s="36"/>
      <c r="GJA25" s="36"/>
      <c r="GJB25" s="36"/>
      <c r="GJC25" s="36"/>
      <c r="GJD25" s="36"/>
      <c r="GJE25" s="36"/>
      <c r="GJF25" s="36"/>
      <c r="GJG25" s="36"/>
      <c r="GJH25" s="36"/>
      <c r="GJI25" s="36"/>
      <c r="GJJ25" s="36"/>
      <c r="GJK25" s="36"/>
      <c r="GJL25" s="36"/>
      <c r="GJM25" s="36"/>
      <c r="GJN25" s="36"/>
      <c r="GJO25" s="36"/>
      <c r="GJP25" s="36"/>
      <c r="GJQ25" s="36"/>
      <c r="GJR25" s="36"/>
      <c r="GJS25" s="36"/>
      <c r="GJT25" s="36"/>
      <c r="GJU25" s="36"/>
      <c r="GJV25" s="36"/>
      <c r="GJW25" s="36"/>
      <c r="GJX25" s="36"/>
      <c r="GJY25" s="36"/>
      <c r="GJZ25" s="36"/>
      <c r="GKA25" s="36"/>
      <c r="GKB25" s="36"/>
      <c r="GKC25" s="36"/>
      <c r="GKD25" s="36"/>
      <c r="GKE25" s="36"/>
      <c r="GKF25" s="36"/>
      <c r="GKG25" s="36"/>
      <c r="GKH25" s="36"/>
      <c r="GKI25" s="36"/>
      <c r="GKJ25" s="36"/>
      <c r="GKK25" s="36"/>
      <c r="GKL25" s="36"/>
      <c r="GKM25" s="36"/>
      <c r="GKN25" s="36"/>
      <c r="GKO25" s="36"/>
      <c r="GKP25" s="36"/>
      <c r="GKQ25" s="36"/>
      <c r="GKR25" s="36"/>
      <c r="GKS25" s="36"/>
      <c r="GKT25" s="36"/>
      <c r="GKU25" s="36"/>
      <c r="GKV25" s="36"/>
      <c r="GKW25" s="36"/>
      <c r="GKX25" s="36"/>
      <c r="GKY25" s="36"/>
      <c r="GKZ25" s="36"/>
      <c r="GLA25" s="36"/>
      <c r="GLB25" s="36"/>
      <c r="GLC25" s="36"/>
      <c r="GLD25" s="36"/>
      <c r="GLE25" s="36"/>
      <c r="GLF25" s="36"/>
      <c r="GLG25" s="36"/>
      <c r="GLH25" s="36"/>
      <c r="GLI25" s="36"/>
      <c r="GLJ25" s="36"/>
      <c r="GLK25" s="36"/>
      <c r="GLL25" s="36"/>
      <c r="GLM25" s="36"/>
      <c r="GLN25" s="36"/>
      <c r="GLO25" s="36"/>
      <c r="GLP25" s="36"/>
      <c r="GLQ25" s="36"/>
      <c r="GLR25" s="36"/>
      <c r="GLS25" s="36"/>
      <c r="GLT25" s="36"/>
      <c r="GLU25" s="36"/>
      <c r="GLV25" s="36"/>
      <c r="GLW25" s="36"/>
      <c r="GLX25" s="36"/>
      <c r="GLY25" s="36"/>
      <c r="GLZ25" s="36"/>
      <c r="GMA25" s="36"/>
      <c r="GMB25" s="36"/>
      <c r="GMC25" s="36"/>
      <c r="GMD25" s="36"/>
      <c r="GME25" s="36"/>
      <c r="GMF25" s="36"/>
      <c r="GMG25" s="36"/>
      <c r="GMH25" s="36"/>
      <c r="GMI25" s="36"/>
      <c r="GMJ25" s="36"/>
      <c r="GMK25" s="36"/>
      <c r="GML25" s="36"/>
      <c r="GMM25" s="36"/>
      <c r="GMN25" s="36"/>
      <c r="GMO25" s="36"/>
      <c r="GMP25" s="36"/>
      <c r="GMQ25" s="36"/>
      <c r="GMR25" s="36"/>
      <c r="GMS25" s="36"/>
      <c r="GMT25" s="36"/>
      <c r="GMU25" s="36"/>
      <c r="GMV25" s="36"/>
      <c r="GMW25" s="36"/>
      <c r="GMX25" s="36"/>
      <c r="GMY25" s="36"/>
      <c r="GMZ25" s="36"/>
      <c r="GNA25" s="36"/>
      <c r="GNB25" s="36"/>
      <c r="GNC25" s="36"/>
      <c r="GND25" s="36"/>
      <c r="GNE25" s="36"/>
      <c r="GNF25" s="36"/>
      <c r="GNG25" s="36"/>
      <c r="GNH25" s="36"/>
      <c r="GNI25" s="36"/>
      <c r="GNJ25" s="36"/>
      <c r="GNK25" s="36"/>
      <c r="GNL25" s="36"/>
      <c r="GNM25" s="36"/>
      <c r="GNN25" s="36"/>
      <c r="GNO25" s="36"/>
      <c r="GNP25" s="36"/>
      <c r="GNQ25" s="36"/>
      <c r="GNR25" s="36"/>
      <c r="GNS25" s="36"/>
      <c r="GNT25" s="36"/>
      <c r="GNU25" s="36"/>
      <c r="GNV25" s="36"/>
      <c r="GNW25" s="36"/>
      <c r="GNX25" s="36"/>
      <c r="GNY25" s="36"/>
      <c r="GNZ25" s="36"/>
      <c r="GOA25" s="36"/>
      <c r="GOB25" s="36"/>
      <c r="GOC25" s="36"/>
      <c r="GOD25" s="36"/>
      <c r="GOE25" s="36"/>
      <c r="GOF25" s="36"/>
      <c r="GOG25" s="36"/>
      <c r="GOH25" s="36"/>
      <c r="GOI25" s="36"/>
      <c r="GOJ25" s="36"/>
      <c r="GOK25" s="36"/>
      <c r="GOL25" s="36"/>
      <c r="GOM25" s="36"/>
      <c r="GON25" s="36"/>
      <c r="GOO25" s="36"/>
      <c r="GOP25" s="36"/>
      <c r="GOQ25" s="36"/>
      <c r="GOR25" s="36"/>
      <c r="GOS25" s="36"/>
      <c r="GOT25" s="36"/>
      <c r="GOU25" s="36"/>
      <c r="GOV25" s="36"/>
      <c r="GOW25" s="36"/>
      <c r="GOX25" s="36"/>
      <c r="GOY25" s="36"/>
      <c r="GOZ25" s="36"/>
      <c r="GPA25" s="36"/>
      <c r="GPB25" s="36"/>
      <c r="GPC25" s="36"/>
      <c r="GPD25" s="36"/>
      <c r="GPE25" s="36"/>
      <c r="GPF25" s="36"/>
      <c r="GPG25" s="36"/>
      <c r="GPH25" s="36"/>
      <c r="GPI25" s="36"/>
      <c r="GPJ25" s="36"/>
      <c r="GPK25" s="36"/>
      <c r="GPL25" s="36"/>
      <c r="GPM25" s="36"/>
      <c r="GPN25" s="36"/>
      <c r="GPO25" s="36"/>
      <c r="GPP25" s="36"/>
      <c r="GPQ25" s="36"/>
      <c r="GPR25" s="36"/>
      <c r="GPS25" s="36"/>
      <c r="GPT25" s="36"/>
      <c r="GPU25" s="36"/>
      <c r="GPV25" s="36"/>
      <c r="GPW25" s="36"/>
      <c r="GPX25" s="36"/>
      <c r="GPY25" s="36"/>
      <c r="GPZ25" s="36"/>
      <c r="GQA25" s="36"/>
      <c r="GQB25" s="36"/>
      <c r="GQC25" s="36"/>
      <c r="GQD25" s="36"/>
      <c r="GQE25" s="36"/>
      <c r="GQF25" s="36"/>
      <c r="GQG25" s="36"/>
      <c r="GQH25" s="36"/>
      <c r="GQI25" s="36"/>
      <c r="GQJ25" s="36"/>
      <c r="GQK25" s="36"/>
      <c r="GQL25" s="36"/>
      <c r="GQM25" s="36"/>
      <c r="GQN25" s="36"/>
      <c r="GQO25" s="36"/>
      <c r="GQP25" s="36"/>
      <c r="GQQ25" s="36"/>
      <c r="GQR25" s="36"/>
      <c r="GQS25" s="36"/>
      <c r="GQT25" s="36"/>
      <c r="GQU25" s="36"/>
      <c r="GQV25" s="36"/>
      <c r="GQW25" s="36"/>
      <c r="GQX25" s="36"/>
      <c r="GQY25" s="36"/>
      <c r="GQZ25" s="36"/>
      <c r="GRA25" s="36"/>
      <c r="GRB25" s="36"/>
      <c r="GRC25" s="36"/>
      <c r="GRD25" s="36"/>
      <c r="GRE25" s="36"/>
      <c r="GRF25" s="36"/>
      <c r="GRG25" s="36"/>
      <c r="GRH25" s="36"/>
      <c r="GRI25" s="36"/>
      <c r="GRJ25" s="36"/>
      <c r="GRK25" s="36"/>
      <c r="GRL25" s="36"/>
      <c r="GRM25" s="36"/>
      <c r="GRN25" s="36"/>
      <c r="GRO25" s="36"/>
      <c r="GRP25" s="36"/>
      <c r="GRQ25" s="36"/>
      <c r="GRR25" s="36"/>
      <c r="GRS25" s="36"/>
      <c r="GRT25" s="36"/>
      <c r="GRU25" s="36"/>
      <c r="GRV25" s="36"/>
      <c r="GRW25" s="36"/>
      <c r="GRX25" s="36"/>
      <c r="GRY25" s="36"/>
      <c r="GRZ25" s="36"/>
      <c r="GSA25" s="36"/>
      <c r="GSB25" s="36"/>
      <c r="GSC25" s="36"/>
      <c r="GSD25" s="36"/>
      <c r="GSE25" s="36"/>
      <c r="GSF25" s="36"/>
      <c r="GSG25" s="36"/>
      <c r="GSH25" s="36"/>
      <c r="GSI25" s="36"/>
      <c r="GSJ25" s="36"/>
      <c r="GSK25" s="36"/>
      <c r="GSL25" s="36"/>
      <c r="GSM25" s="36"/>
      <c r="GSN25" s="36"/>
      <c r="GSO25" s="36"/>
      <c r="GSP25" s="36"/>
      <c r="GSQ25" s="36"/>
      <c r="GSR25" s="36"/>
      <c r="GSS25" s="36"/>
      <c r="GST25" s="36"/>
      <c r="GSU25" s="36"/>
      <c r="GSV25" s="36"/>
      <c r="GSW25" s="36"/>
      <c r="GSX25" s="36"/>
      <c r="GSY25" s="36"/>
      <c r="GSZ25" s="36"/>
      <c r="GTA25" s="36"/>
      <c r="GTB25" s="36"/>
      <c r="GTC25" s="36"/>
      <c r="GTD25" s="36"/>
      <c r="GTE25" s="36"/>
      <c r="GTF25" s="36"/>
      <c r="GTG25" s="36"/>
      <c r="GTH25" s="36"/>
      <c r="GTI25" s="36"/>
      <c r="GTJ25" s="36"/>
      <c r="GTK25" s="36"/>
      <c r="GTL25" s="36"/>
      <c r="GTM25" s="36"/>
      <c r="GTN25" s="36"/>
      <c r="GTO25" s="36"/>
      <c r="GTP25" s="36"/>
      <c r="GTQ25" s="36"/>
      <c r="GTR25" s="36"/>
      <c r="GTS25" s="36"/>
      <c r="GTT25" s="36"/>
      <c r="GTU25" s="36"/>
      <c r="GTV25" s="36"/>
      <c r="GTW25" s="36"/>
      <c r="GTX25" s="36"/>
      <c r="GTY25" s="36"/>
      <c r="GTZ25" s="36"/>
      <c r="GUA25" s="36"/>
      <c r="GUB25" s="36"/>
      <c r="GUC25" s="36"/>
      <c r="GUD25" s="36"/>
      <c r="GUE25" s="36"/>
      <c r="GUF25" s="36"/>
      <c r="GUG25" s="36"/>
      <c r="GUH25" s="36"/>
      <c r="GUI25" s="36"/>
      <c r="GUJ25" s="36"/>
      <c r="GUK25" s="36"/>
      <c r="GUL25" s="36"/>
      <c r="GUM25" s="36"/>
      <c r="GUN25" s="36"/>
      <c r="GUO25" s="36"/>
      <c r="GUP25" s="36"/>
      <c r="GUQ25" s="36"/>
      <c r="GUR25" s="36"/>
      <c r="GUS25" s="36"/>
      <c r="GUT25" s="36"/>
      <c r="GUU25" s="36"/>
      <c r="GUV25" s="36"/>
      <c r="GUW25" s="36"/>
      <c r="GUX25" s="36"/>
      <c r="GUY25" s="36"/>
      <c r="GUZ25" s="36"/>
      <c r="GVA25" s="36"/>
      <c r="GVB25" s="36"/>
      <c r="GVC25" s="36"/>
      <c r="GVD25" s="36"/>
      <c r="GVE25" s="36"/>
      <c r="GVF25" s="36"/>
      <c r="GVG25" s="36"/>
      <c r="GVH25" s="36"/>
      <c r="GVI25" s="36"/>
      <c r="GVJ25" s="36"/>
      <c r="GVK25" s="36"/>
      <c r="GVL25" s="36"/>
      <c r="GVM25" s="36"/>
      <c r="GVN25" s="36"/>
      <c r="GVO25" s="36"/>
      <c r="GVP25" s="36"/>
      <c r="GVQ25" s="36"/>
      <c r="GVR25" s="36"/>
      <c r="GVS25" s="36"/>
      <c r="GVT25" s="36"/>
      <c r="GVU25" s="36"/>
      <c r="GVV25" s="36"/>
      <c r="GVW25" s="36"/>
      <c r="GVX25" s="36"/>
      <c r="GVY25" s="36"/>
      <c r="GVZ25" s="36"/>
      <c r="GWA25" s="36"/>
      <c r="GWB25" s="36"/>
      <c r="GWC25" s="36"/>
      <c r="GWD25" s="36"/>
      <c r="GWE25" s="36"/>
      <c r="GWF25" s="36"/>
      <c r="GWG25" s="36"/>
      <c r="GWH25" s="36"/>
      <c r="GWI25" s="36"/>
      <c r="GWJ25" s="36"/>
      <c r="GWK25" s="36"/>
      <c r="GWL25" s="36"/>
      <c r="GWM25" s="36"/>
      <c r="GWN25" s="36"/>
      <c r="GWO25" s="36"/>
      <c r="GWP25" s="36"/>
      <c r="GWQ25" s="36"/>
      <c r="GWR25" s="36"/>
      <c r="GWS25" s="36"/>
      <c r="GWT25" s="36"/>
      <c r="GWU25" s="36"/>
      <c r="GWV25" s="36"/>
      <c r="GWW25" s="36"/>
      <c r="GWX25" s="36"/>
      <c r="GWY25" s="36"/>
      <c r="GWZ25" s="36"/>
      <c r="GXA25" s="36"/>
      <c r="GXB25" s="36"/>
      <c r="GXC25" s="36"/>
      <c r="GXD25" s="36"/>
      <c r="GXE25" s="36"/>
      <c r="GXF25" s="36"/>
      <c r="GXG25" s="36"/>
      <c r="GXH25" s="36"/>
      <c r="GXI25" s="36"/>
      <c r="GXJ25" s="36"/>
      <c r="GXK25" s="36"/>
      <c r="GXL25" s="36"/>
      <c r="GXM25" s="36"/>
      <c r="GXN25" s="36"/>
      <c r="GXO25" s="36"/>
      <c r="GXP25" s="36"/>
      <c r="GXQ25" s="36"/>
      <c r="GXR25" s="36"/>
      <c r="GXS25" s="36"/>
      <c r="GXT25" s="36"/>
      <c r="GXU25" s="36"/>
      <c r="GXV25" s="36"/>
      <c r="GXW25" s="36"/>
      <c r="GXX25" s="36"/>
      <c r="GXY25" s="36"/>
      <c r="GXZ25" s="36"/>
      <c r="GYA25" s="36"/>
      <c r="GYB25" s="36"/>
      <c r="GYC25" s="36"/>
      <c r="GYD25" s="36"/>
      <c r="GYE25" s="36"/>
      <c r="GYF25" s="36"/>
      <c r="GYG25" s="36"/>
      <c r="GYH25" s="36"/>
      <c r="GYI25" s="36"/>
      <c r="GYJ25" s="36"/>
      <c r="GYK25" s="36"/>
      <c r="GYL25" s="36"/>
      <c r="GYM25" s="36"/>
      <c r="GYN25" s="36"/>
      <c r="GYO25" s="36"/>
      <c r="GYP25" s="36"/>
      <c r="GYQ25" s="36"/>
      <c r="GYR25" s="36"/>
      <c r="GYS25" s="36"/>
      <c r="GYT25" s="36"/>
      <c r="GYU25" s="36"/>
      <c r="GYV25" s="36"/>
      <c r="GYW25" s="36"/>
      <c r="GYX25" s="36"/>
      <c r="GYY25" s="36"/>
      <c r="GYZ25" s="36"/>
      <c r="GZA25" s="36"/>
      <c r="GZB25" s="36"/>
      <c r="GZC25" s="36"/>
      <c r="GZD25" s="36"/>
      <c r="GZE25" s="36"/>
      <c r="GZF25" s="36"/>
      <c r="GZG25" s="36"/>
      <c r="GZH25" s="36"/>
      <c r="GZI25" s="36"/>
      <c r="GZJ25" s="36"/>
      <c r="GZK25" s="36"/>
      <c r="GZL25" s="36"/>
      <c r="GZM25" s="36"/>
      <c r="GZN25" s="36"/>
      <c r="GZO25" s="36"/>
      <c r="GZP25" s="36"/>
      <c r="GZQ25" s="36"/>
      <c r="GZR25" s="36"/>
      <c r="GZS25" s="36"/>
      <c r="GZT25" s="36"/>
      <c r="GZU25" s="36"/>
      <c r="GZV25" s="36"/>
      <c r="GZW25" s="36"/>
      <c r="GZX25" s="36"/>
      <c r="GZY25" s="36"/>
      <c r="GZZ25" s="36"/>
      <c r="HAA25" s="36"/>
      <c r="HAB25" s="36"/>
      <c r="HAC25" s="36"/>
      <c r="HAD25" s="36"/>
      <c r="HAE25" s="36"/>
      <c r="HAF25" s="36"/>
      <c r="HAG25" s="36"/>
      <c r="HAH25" s="36"/>
      <c r="HAI25" s="36"/>
      <c r="HAJ25" s="36"/>
      <c r="HAK25" s="36"/>
      <c r="HAL25" s="36"/>
      <c r="HAM25" s="36"/>
      <c r="HAN25" s="36"/>
      <c r="HAO25" s="36"/>
      <c r="HAP25" s="36"/>
      <c r="HAQ25" s="36"/>
      <c r="HAR25" s="36"/>
      <c r="HAS25" s="36"/>
      <c r="HAT25" s="36"/>
      <c r="HAU25" s="36"/>
      <c r="HAV25" s="36"/>
      <c r="HAW25" s="36"/>
      <c r="HAX25" s="36"/>
      <c r="HAY25" s="36"/>
      <c r="HAZ25" s="36"/>
      <c r="HBA25" s="36"/>
      <c r="HBB25" s="36"/>
      <c r="HBC25" s="36"/>
      <c r="HBD25" s="36"/>
      <c r="HBE25" s="36"/>
      <c r="HBF25" s="36"/>
      <c r="HBG25" s="36"/>
      <c r="HBH25" s="36"/>
      <c r="HBI25" s="36"/>
      <c r="HBJ25" s="36"/>
      <c r="HBK25" s="36"/>
      <c r="HBL25" s="36"/>
      <c r="HBM25" s="36"/>
      <c r="HBN25" s="36"/>
      <c r="HBO25" s="36"/>
      <c r="HBP25" s="36"/>
      <c r="HBQ25" s="36"/>
      <c r="HBR25" s="36"/>
      <c r="HBS25" s="36"/>
      <c r="HBT25" s="36"/>
      <c r="HBU25" s="36"/>
      <c r="HBV25" s="36"/>
      <c r="HBW25" s="36"/>
      <c r="HBX25" s="36"/>
      <c r="HBY25" s="36"/>
      <c r="HBZ25" s="36"/>
      <c r="HCA25" s="36"/>
      <c r="HCB25" s="36"/>
      <c r="HCC25" s="36"/>
      <c r="HCD25" s="36"/>
      <c r="HCE25" s="36"/>
      <c r="HCF25" s="36"/>
      <c r="HCG25" s="36"/>
      <c r="HCH25" s="36"/>
      <c r="HCI25" s="36"/>
      <c r="HCJ25" s="36"/>
      <c r="HCK25" s="36"/>
      <c r="HCL25" s="36"/>
      <c r="HCM25" s="36"/>
      <c r="HCN25" s="36"/>
      <c r="HCO25" s="36"/>
      <c r="HCP25" s="36"/>
      <c r="HCQ25" s="36"/>
      <c r="HCR25" s="36"/>
      <c r="HCS25" s="36"/>
      <c r="HCT25" s="36"/>
      <c r="HCU25" s="36"/>
      <c r="HCV25" s="36"/>
      <c r="HCW25" s="36"/>
      <c r="HCX25" s="36"/>
      <c r="HCY25" s="36"/>
      <c r="HCZ25" s="36"/>
      <c r="HDA25" s="36"/>
      <c r="HDB25" s="36"/>
      <c r="HDC25" s="36"/>
      <c r="HDD25" s="36"/>
      <c r="HDE25" s="36"/>
      <c r="HDF25" s="36"/>
      <c r="HDG25" s="36"/>
      <c r="HDH25" s="36"/>
      <c r="HDI25" s="36"/>
      <c r="HDJ25" s="36"/>
      <c r="HDK25" s="36"/>
      <c r="HDL25" s="36"/>
      <c r="HDM25" s="36"/>
      <c r="HDN25" s="36"/>
      <c r="HDO25" s="36"/>
      <c r="HDP25" s="36"/>
      <c r="HDQ25" s="36"/>
      <c r="HDR25" s="36"/>
      <c r="HDS25" s="36"/>
      <c r="HDT25" s="36"/>
      <c r="HDU25" s="36"/>
      <c r="HDV25" s="36"/>
      <c r="HDW25" s="36"/>
      <c r="HDX25" s="36"/>
      <c r="HDY25" s="36"/>
      <c r="HDZ25" s="36"/>
      <c r="HEA25" s="36"/>
      <c r="HEB25" s="36"/>
      <c r="HEC25" s="36"/>
      <c r="HED25" s="36"/>
      <c r="HEE25" s="36"/>
      <c r="HEF25" s="36"/>
      <c r="HEG25" s="36"/>
      <c r="HEH25" s="36"/>
      <c r="HEI25" s="36"/>
      <c r="HEJ25" s="36"/>
      <c r="HEK25" s="36"/>
      <c r="HEL25" s="36"/>
      <c r="HEM25" s="36"/>
      <c r="HEN25" s="36"/>
      <c r="HEO25" s="36"/>
      <c r="HEP25" s="36"/>
      <c r="HEQ25" s="36"/>
      <c r="HER25" s="36"/>
      <c r="HES25" s="36"/>
      <c r="HET25" s="36"/>
      <c r="HEU25" s="36"/>
      <c r="HEV25" s="36"/>
      <c r="HEW25" s="36"/>
      <c r="HEX25" s="36"/>
      <c r="HEY25" s="36"/>
      <c r="HEZ25" s="36"/>
      <c r="HFA25" s="36"/>
      <c r="HFB25" s="36"/>
      <c r="HFC25" s="36"/>
      <c r="HFD25" s="36"/>
      <c r="HFE25" s="36"/>
      <c r="HFF25" s="36"/>
      <c r="HFG25" s="36"/>
      <c r="HFH25" s="36"/>
      <c r="HFI25" s="36"/>
      <c r="HFJ25" s="36"/>
      <c r="HFK25" s="36"/>
      <c r="HFL25" s="36"/>
      <c r="HFM25" s="36"/>
      <c r="HFN25" s="36"/>
      <c r="HFO25" s="36"/>
      <c r="HFP25" s="36"/>
      <c r="HFQ25" s="36"/>
      <c r="HFR25" s="36"/>
      <c r="HFS25" s="36"/>
      <c r="HFT25" s="36"/>
      <c r="HFU25" s="36"/>
      <c r="HFV25" s="36"/>
      <c r="HFW25" s="36"/>
      <c r="HFX25" s="36"/>
      <c r="HFY25" s="36"/>
      <c r="HFZ25" s="36"/>
      <c r="HGA25" s="36"/>
      <c r="HGB25" s="36"/>
      <c r="HGC25" s="36"/>
      <c r="HGD25" s="36"/>
      <c r="HGE25" s="36"/>
      <c r="HGF25" s="36"/>
      <c r="HGG25" s="36"/>
      <c r="HGH25" s="36"/>
      <c r="HGI25" s="36"/>
      <c r="HGJ25" s="36"/>
      <c r="HGK25" s="36"/>
      <c r="HGL25" s="36"/>
      <c r="HGM25" s="36"/>
      <c r="HGN25" s="36"/>
      <c r="HGO25" s="36"/>
      <c r="HGP25" s="36"/>
      <c r="HGQ25" s="36"/>
      <c r="HGR25" s="36"/>
      <c r="HGS25" s="36"/>
      <c r="HGT25" s="36"/>
      <c r="HGU25" s="36"/>
      <c r="HGV25" s="36"/>
      <c r="HGW25" s="36"/>
      <c r="HGX25" s="36"/>
      <c r="HGY25" s="36"/>
      <c r="HGZ25" s="36"/>
      <c r="HHA25" s="36"/>
      <c r="HHB25" s="36"/>
      <c r="HHC25" s="36"/>
      <c r="HHD25" s="36"/>
      <c r="HHE25" s="36"/>
      <c r="HHF25" s="36"/>
      <c r="HHG25" s="36"/>
      <c r="HHH25" s="36"/>
      <c r="HHI25" s="36"/>
      <c r="HHJ25" s="36"/>
      <c r="HHK25" s="36"/>
      <c r="HHL25" s="36"/>
      <c r="HHM25" s="36"/>
      <c r="HHN25" s="36"/>
      <c r="HHO25" s="36"/>
      <c r="HHP25" s="36"/>
      <c r="HHQ25" s="36"/>
      <c r="HHR25" s="36"/>
      <c r="HHS25" s="36"/>
      <c r="HHT25" s="36"/>
      <c r="HHU25" s="36"/>
      <c r="HHV25" s="36"/>
      <c r="HHW25" s="36"/>
      <c r="HHX25" s="36"/>
      <c r="HHY25" s="36"/>
      <c r="HHZ25" s="36"/>
      <c r="HIA25" s="36"/>
      <c r="HIB25" s="36"/>
      <c r="HIC25" s="36"/>
      <c r="HID25" s="36"/>
      <c r="HIE25" s="36"/>
      <c r="HIF25" s="36"/>
      <c r="HIG25" s="36"/>
      <c r="HIH25" s="36"/>
      <c r="HII25" s="36"/>
      <c r="HIJ25" s="36"/>
      <c r="HIK25" s="36"/>
      <c r="HIL25" s="36"/>
      <c r="HIM25" s="36"/>
      <c r="HIN25" s="36"/>
      <c r="HIO25" s="36"/>
      <c r="HIP25" s="36"/>
      <c r="HIQ25" s="36"/>
      <c r="HIR25" s="36"/>
      <c r="HIS25" s="36"/>
      <c r="HIT25" s="36"/>
      <c r="HIU25" s="36"/>
      <c r="HIV25" s="36"/>
      <c r="HIW25" s="36"/>
      <c r="HIX25" s="36"/>
      <c r="HIY25" s="36"/>
      <c r="HIZ25" s="36"/>
      <c r="HJA25" s="36"/>
      <c r="HJB25" s="36"/>
      <c r="HJC25" s="36"/>
      <c r="HJD25" s="36"/>
      <c r="HJE25" s="36"/>
      <c r="HJF25" s="36"/>
      <c r="HJG25" s="36"/>
      <c r="HJH25" s="36"/>
      <c r="HJI25" s="36"/>
      <c r="HJJ25" s="36"/>
      <c r="HJK25" s="36"/>
      <c r="HJL25" s="36"/>
      <c r="HJM25" s="36"/>
      <c r="HJN25" s="36"/>
      <c r="HJO25" s="36"/>
      <c r="HJP25" s="36"/>
      <c r="HJQ25" s="36"/>
      <c r="HJR25" s="36"/>
      <c r="HJS25" s="36"/>
      <c r="HJT25" s="36"/>
      <c r="HJU25" s="36"/>
      <c r="HJV25" s="36"/>
      <c r="HJW25" s="36"/>
      <c r="HJX25" s="36"/>
      <c r="HJY25" s="36"/>
      <c r="HJZ25" s="36"/>
      <c r="HKA25" s="36"/>
      <c r="HKB25" s="36"/>
      <c r="HKC25" s="36"/>
      <c r="HKD25" s="36"/>
      <c r="HKE25" s="36"/>
      <c r="HKF25" s="36"/>
      <c r="HKG25" s="36"/>
      <c r="HKH25" s="36"/>
      <c r="HKI25" s="36"/>
      <c r="HKJ25" s="36"/>
      <c r="HKK25" s="36"/>
      <c r="HKL25" s="36"/>
      <c r="HKM25" s="36"/>
      <c r="HKN25" s="36"/>
      <c r="HKO25" s="36"/>
      <c r="HKP25" s="36"/>
      <c r="HKQ25" s="36"/>
      <c r="HKR25" s="36"/>
      <c r="HKS25" s="36"/>
      <c r="HKT25" s="36"/>
      <c r="HKU25" s="36"/>
      <c r="HKV25" s="36"/>
      <c r="HKW25" s="36"/>
      <c r="HKX25" s="36"/>
      <c r="HKY25" s="36"/>
      <c r="HKZ25" s="36"/>
      <c r="HLA25" s="36"/>
      <c r="HLB25" s="36"/>
      <c r="HLC25" s="36"/>
      <c r="HLD25" s="36"/>
      <c r="HLE25" s="36"/>
      <c r="HLF25" s="36"/>
      <c r="HLG25" s="36"/>
      <c r="HLH25" s="36"/>
      <c r="HLI25" s="36"/>
      <c r="HLJ25" s="36"/>
      <c r="HLK25" s="36"/>
      <c r="HLL25" s="36"/>
      <c r="HLM25" s="36"/>
      <c r="HLN25" s="36"/>
      <c r="HLO25" s="36"/>
      <c r="HLP25" s="36"/>
      <c r="HLQ25" s="36"/>
      <c r="HLR25" s="36"/>
      <c r="HLS25" s="36"/>
      <c r="HLT25" s="36"/>
      <c r="HLU25" s="36"/>
      <c r="HLV25" s="36"/>
      <c r="HLW25" s="36"/>
      <c r="HLX25" s="36"/>
      <c r="HLY25" s="36"/>
      <c r="HLZ25" s="36"/>
      <c r="HMA25" s="36"/>
      <c r="HMB25" s="36"/>
      <c r="HMC25" s="36"/>
      <c r="HMD25" s="36"/>
      <c r="HME25" s="36"/>
      <c r="HMF25" s="36"/>
      <c r="HMG25" s="36"/>
      <c r="HMH25" s="36"/>
      <c r="HMI25" s="36"/>
      <c r="HMJ25" s="36"/>
      <c r="HMK25" s="36"/>
      <c r="HML25" s="36"/>
      <c r="HMM25" s="36"/>
      <c r="HMN25" s="36"/>
      <c r="HMO25" s="36"/>
      <c r="HMP25" s="36"/>
      <c r="HMQ25" s="36"/>
      <c r="HMR25" s="36"/>
      <c r="HMS25" s="36"/>
      <c r="HMT25" s="36"/>
      <c r="HMU25" s="36"/>
      <c r="HMV25" s="36"/>
      <c r="HMW25" s="36"/>
      <c r="HMX25" s="36"/>
      <c r="HMY25" s="36"/>
      <c r="HMZ25" s="36"/>
      <c r="HNA25" s="36"/>
      <c r="HNB25" s="36"/>
      <c r="HNC25" s="36"/>
      <c r="HND25" s="36"/>
      <c r="HNE25" s="36"/>
      <c r="HNF25" s="36"/>
      <c r="HNG25" s="36"/>
      <c r="HNH25" s="36"/>
      <c r="HNI25" s="36"/>
      <c r="HNJ25" s="36"/>
      <c r="HNK25" s="36"/>
      <c r="HNL25" s="36"/>
      <c r="HNM25" s="36"/>
      <c r="HNN25" s="36"/>
      <c r="HNO25" s="36"/>
      <c r="HNP25" s="36"/>
      <c r="HNQ25" s="36"/>
      <c r="HNR25" s="36"/>
      <c r="HNS25" s="36"/>
      <c r="HNT25" s="36"/>
      <c r="HNU25" s="36"/>
      <c r="HNV25" s="36"/>
      <c r="HNW25" s="36"/>
      <c r="HNX25" s="36"/>
      <c r="HNY25" s="36"/>
      <c r="HNZ25" s="36"/>
      <c r="HOA25" s="36"/>
      <c r="HOB25" s="36"/>
      <c r="HOC25" s="36"/>
      <c r="HOD25" s="36"/>
      <c r="HOE25" s="36"/>
      <c r="HOF25" s="36"/>
      <c r="HOG25" s="36"/>
      <c r="HOH25" s="36"/>
      <c r="HOI25" s="36"/>
      <c r="HOJ25" s="36"/>
      <c r="HOK25" s="36"/>
      <c r="HOL25" s="36"/>
      <c r="HOM25" s="36"/>
      <c r="HON25" s="36"/>
      <c r="HOO25" s="36"/>
      <c r="HOP25" s="36"/>
      <c r="HOQ25" s="36"/>
      <c r="HOR25" s="36"/>
      <c r="HOS25" s="36"/>
      <c r="HOT25" s="36"/>
      <c r="HOU25" s="36"/>
      <c r="HOV25" s="36"/>
      <c r="HOW25" s="36"/>
      <c r="HOX25" s="36"/>
      <c r="HOY25" s="36"/>
      <c r="HOZ25" s="36"/>
      <c r="HPA25" s="36"/>
      <c r="HPB25" s="36"/>
      <c r="HPC25" s="36"/>
      <c r="HPD25" s="36"/>
      <c r="HPE25" s="36"/>
      <c r="HPF25" s="36"/>
      <c r="HPG25" s="36"/>
      <c r="HPH25" s="36"/>
      <c r="HPI25" s="36"/>
      <c r="HPJ25" s="36"/>
      <c r="HPK25" s="36"/>
      <c r="HPL25" s="36"/>
      <c r="HPM25" s="36"/>
      <c r="HPN25" s="36"/>
      <c r="HPO25" s="36"/>
      <c r="HPP25" s="36"/>
      <c r="HPQ25" s="36"/>
      <c r="HPR25" s="36"/>
      <c r="HPS25" s="36"/>
      <c r="HPT25" s="36"/>
      <c r="HPU25" s="36"/>
      <c r="HPV25" s="36"/>
      <c r="HPW25" s="36"/>
      <c r="HPX25" s="36"/>
      <c r="HPY25" s="36"/>
      <c r="HPZ25" s="36"/>
      <c r="HQA25" s="36"/>
      <c r="HQB25" s="36"/>
      <c r="HQC25" s="36"/>
      <c r="HQD25" s="36"/>
      <c r="HQE25" s="36"/>
      <c r="HQF25" s="36"/>
      <c r="HQG25" s="36"/>
      <c r="HQH25" s="36"/>
      <c r="HQI25" s="36"/>
      <c r="HQJ25" s="36"/>
      <c r="HQK25" s="36"/>
      <c r="HQL25" s="36"/>
      <c r="HQM25" s="36"/>
      <c r="HQN25" s="36"/>
      <c r="HQO25" s="36"/>
      <c r="HQP25" s="36"/>
      <c r="HQQ25" s="36"/>
      <c r="HQR25" s="36"/>
      <c r="HQS25" s="36"/>
      <c r="HQT25" s="36"/>
      <c r="HQU25" s="36"/>
      <c r="HQV25" s="36"/>
      <c r="HQW25" s="36"/>
      <c r="HQX25" s="36"/>
      <c r="HQY25" s="36"/>
      <c r="HQZ25" s="36"/>
      <c r="HRA25" s="36"/>
      <c r="HRB25" s="36"/>
      <c r="HRC25" s="36"/>
      <c r="HRD25" s="36"/>
      <c r="HRE25" s="36"/>
      <c r="HRF25" s="36"/>
      <c r="HRG25" s="36"/>
      <c r="HRH25" s="36"/>
      <c r="HRI25" s="36"/>
      <c r="HRJ25" s="36"/>
      <c r="HRK25" s="36"/>
      <c r="HRL25" s="36"/>
      <c r="HRM25" s="36"/>
      <c r="HRN25" s="36"/>
      <c r="HRO25" s="36"/>
      <c r="HRP25" s="36"/>
      <c r="HRQ25" s="36"/>
      <c r="HRR25" s="36"/>
      <c r="HRS25" s="36"/>
      <c r="HRT25" s="36"/>
      <c r="HRU25" s="36"/>
      <c r="HRV25" s="36"/>
      <c r="HRW25" s="36"/>
      <c r="HRX25" s="36"/>
      <c r="HRY25" s="36"/>
      <c r="HRZ25" s="36"/>
      <c r="HSA25" s="36"/>
      <c r="HSB25" s="36"/>
      <c r="HSC25" s="36"/>
      <c r="HSD25" s="36"/>
      <c r="HSE25" s="36"/>
      <c r="HSF25" s="36"/>
      <c r="HSG25" s="36"/>
      <c r="HSH25" s="36"/>
      <c r="HSI25" s="36"/>
      <c r="HSJ25" s="36"/>
      <c r="HSK25" s="36"/>
      <c r="HSL25" s="36"/>
      <c r="HSM25" s="36"/>
      <c r="HSN25" s="36"/>
      <c r="HSO25" s="36"/>
      <c r="HSP25" s="36"/>
      <c r="HSQ25" s="36"/>
      <c r="HSR25" s="36"/>
      <c r="HSS25" s="36"/>
      <c r="HST25" s="36"/>
      <c r="HSU25" s="36"/>
      <c r="HSV25" s="36"/>
      <c r="HSW25" s="36"/>
      <c r="HSX25" s="36"/>
      <c r="HSY25" s="36"/>
      <c r="HSZ25" s="36"/>
      <c r="HTA25" s="36"/>
      <c r="HTB25" s="36"/>
      <c r="HTC25" s="36"/>
      <c r="HTD25" s="36"/>
      <c r="HTE25" s="36"/>
      <c r="HTF25" s="36"/>
      <c r="HTG25" s="36"/>
      <c r="HTH25" s="36"/>
      <c r="HTI25" s="36"/>
      <c r="HTJ25" s="36"/>
      <c r="HTK25" s="36"/>
      <c r="HTL25" s="36"/>
      <c r="HTM25" s="36"/>
      <c r="HTN25" s="36"/>
      <c r="HTO25" s="36"/>
      <c r="HTP25" s="36"/>
      <c r="HTQ25" s="36"/>
      <c r="HTR25" s="36"/>
      <c r="HTS25" s="36"/>
      <c r="HTT25" s="36"/>
      <c r="HTU25" s="36"/>
      <c r="HTV25" s="36"/>
      <c r="HTW25" s="36"/>
      <c r="HTX25" s="36"/>
      <c r="HTY25" s="36"/>
      <c r="HTZ25" s="36"/>
      <c r="HUA25" s="36"/>
      <c r="HUB25" s="36"/>
      <c r="HUC25" s="36"/>
      <c r="HUD25" s="36"/>
      <c r="HUE25" s="36"/>
      <c r="HUF25" s="36"/>
      <c r="HUG25" s="36"/>
      <c r="HUH25" s="36"/>
      <c r="HUI25" s="36"/>
      <c r="HUJ25" s="36"/>
      <c r="HUK25" s="36"/>
      <c r="HUL25" s="36"/>
      <c r="HUM25" s="36"/>
      <c r="HUN25" s="36"/>
      <c r="HUO25" s="36"/>
      <c r="HUP25" s="36"/>
      <c r="HUQ25" s="36"/>
      <c r="HUR25" s="36"/>
      <c r="HUS25" s="36"/>
      <c r="HUT25" s="36"/>
      <c r="HUU25" s="36"/>
      <c r="HUV25" s="36"/>
      <c r="HUW25" s="36"/>
      <c r="HUX25" s="36"/>
      <c r="HUY25" s="36"/>
      <c r="HUZ25" s="36"/>
      <c r="HVA25" s="36"/>
      <c r="HVB25" s="36"/>
      <c r="HVC25" s="36"/>
      <c r="HVD25" s="36"/>
      <c r="HVE25" s="36"/>
      <c r="HVF25" s="36"/>
      <c r="HVG25" s="36"/>
      <c r="HVH25" s="36"/>
      <c r="HVI25" s="36"/>
      <c r="HVJ25" s="36"/>
      <c r="HVK25" s="36"/>
      <c r="HVL25" s="36"/>
      <c r="HVM25" s="36"/>
      <c r="HVN25" s="36"/>
      <c r="HVO25" s="36"/>
      <c r="HVP25" s="36"/>
      <c r="HVQ25" s="36"/>
      <c r="HVR25" s="36"/>
      <c r="HVS25" s="36"/>
      <c r="HVT25" s="36"/>
      <c r="HVU25" s="36"/>
      <c r="HVV25" s="36"/>
      <c r="HVW25" s="36"/>
      <c r="HVX25" s="36"/>
      <c r="HVY25" s="36"/>
      <c r="HVZ25" s="36"/>
      <c r="HWA25" s="36"/>
      <c r="HWB25" s="36"/>
      <c r="HWC25" s="36"/>
      <c r="HWD25" s="36"/>
      <c r="HWE25" s="36"/>
      <c r="HWF25" s="36"/>
      <c r="HWG25" s="36"/>
      <c r="HWH25" s="36"/>
      <c r="HWI25" s="36"/>
      <c r="HWJ25" s="36"/>
      <c r="HWK25" s="36"/>
      <c r="HWL25" s="36"/>
      <c r="HWM25" s="36"/>
      <c r="HWN25" s="36"/>
      <c r="HWO25" s="36"/>
      <c r="HWP25" s="36"/>
      <c r="HWQ25" s="36"/>
      <c r="HWR25" s="36"/>
      <c r="HWS25" s="36"/>
      <c r="HWT25" s="36"/>
      <c r="HWU25" s="36"/>
      <c r="HWV25" s="36"/>
      <c r="HWW25" s="36"/>
      <c r="HWX25" s="36"/>
      <c r="HWY25" s="36"/>
      <c r="HWZ25" s="36"/>
      <c r="HXA25" s="36"/>
      <c r="HXB25" s="36"/>
      <c r="HXC25" s="36"/>
      <c r="HXD25" s="36"/>
      <c r="HXE25" s="36"/>
      <c r="HXF25" s="36"/>
      <c r="HXG25" s="36"/>
      <c r="HXH25" s="36"/>
      <c r="HXI25" s="36"/>
      <c r="HXJ25" s="36"/>
      <c r="HXK25" s="36"/>
      <c r="HXL25" s="36"/>
      <c r="HXM25" s="36"/>
      <c r="HXN25" s="36"/>
      <c r="HXO25" s="36"/>
      <c r="HXP25" s="36"/>
      <c r="HXQ25" s="36"/>
      <c r="HXR25" s="36"/>
      <c r="HXS25" s="36"/>
      <c r="HXT25" s="36"/>
      <c r="HXU25" s="36"/>
      <c r="HXV25" s="36"/>
      <c r="HXW25" s="36"/>
      <c r="HXX25" s="36"/>
      <c r="HXY25" s="36"/>
      <c r="HXZ25" s="36"/>
      <c r="HYA25" s="36"/>
      <c r="HYB25" s="36"/>
      <c r="HYC25" s="36"/>
      <c r="HYD25" s="36"/>
      <c r="HYE25" s="36"/>
      <c r="HYF25" s="36"/>
      <c r="HYG25" s="36"/>
      <c r="HYH25" s="36"/>
      <c r="HYI25" s="36"/>
      <c r="HYJ25" s="36"/>
      <c r="HYK25" s="36"/>
      <c r="HYL25" s="36"/>
      <c r="HYM25" s="36"/>
      <c r="HYN25" s="36"/>
      <c r="HYO25" s="36"/>
      <c r="HYP25" s="36"/>
      <c r="HYQ25" s="36"/>
      <c r="HYR25" s="36"/>
      <c r="HYS25" s="36"/>
      <c r="HYT25" s="36"/>
      <c r="HYU25" s="36"/>
      <c r="HYV25" s="36"/>
      <c r="HYW25" s="36"/>
      <c r="HYX25" s="36"/>
      <c r="HYY25" s="36"/>
      <c r="HYZ25" s="36"/>
      <c r="HZA25" s="36"/>
      <c r="HZB25" s="36"/>
      <c r="HZC25" s="36"/>
      <c r="HZD25" s="36"/>
      <c r="HZE25" s="36"/>
      <c r="HZF25" s="36"/>
      <c r="HZG25" s="36"/>
      <c r="HZH25" s="36"/>
      <c r="HZI25" s="36"/>
      <c r="HZJ25" s="36"/>
      <c r="HZK25" s="36"/>
      <c r="HZL25" s="36"/>
      <c r="HZM25" s="36"/>
      <c r="HZN25" s="36"/>
      <c r="HZO25" s="36"/>
      <c r="HZP25" s="36"/>
      <c r="HZQ25" s="36"/>
      <c r="HZR25" s="36"/>
      <c r="HZS25" s="36"/>
      <c r="HZT25" s="36"/>
      <c r="HZU25" s="36"/>
      <c r="HZV25" s="36"/>
      <c r="HZW25" s="36"/>
      <c r="HZX25" s="36"/>
      <c r="HZY25" s="36"/>
      <c r="HZZ25" s="36"/>
      <c r="IAA25" s="36"/>
      <c r="IAB25" s="36"/>
      <c r="IAC25" s="36"/>
      <c r="IAD25" s="36"/>
      <c r="IAE25" s="36"/>
      <c r="IAF25" s="36"/>
      <c r="IAG25" s="36"/>
      <c r="IAH25" s="36"/>
      <c r="IAI25" s="36"/>
      <c r="IAJ25" s="36"/>
      <c r="IAK25" s="36"/>
      <c r="IAL25" s="36"/>
      <c r="IAM25" s="36"/>
      <c r="IAN25" s="36"/>
      <c r="IAO25" s="36"/>
      <c r="IAP25" s="36"/>
      <c r="IAQ25" s="36"/>
      <c r="IAR25" s="36"/>
      <c r="IAS25" s="36"/>
      <c r="IAT25" s="36"/>
      <c r="IAU25" s="36"/>
      <c r="IAV25" s="36"/>
      <c r="IAW25" s="36"/>
      <c r="IAX25" s="36"/>
      <c r="IAY25" s="36"/>
      <c r="IAZ25" s="36"/>
      <c r="IBA25" s="36"/>
      <c r="IBB25" s="36"/>
      <c r="IBC25" s="36"/>
      <c r="IBD25" s="36"/>
      <c r="IBE25" s="36"/>
      <c r="IBF25" s="36"/>
      <c r="IBG25" s="36"/>
      <c r="IBH25" s="36"/>
      <c r="IBI25" s="36"/>
      <c r="IBJ25" s="36"/>
      <c r="IBK25" s="36"/>
      <c r="IBL25" s="36"/>
      <c r="IBM25" s="36"/>
      <c r="IBN25" s="36"/>
      <c r="IBO25" s="36"/>
      <c r="IBP25" s="36"/>
      <c r="IBQ25" s="36"/>
      <c r="IBR25" s="36"/>
      <c r="IBS25" s="36"/>
      <c r="IBT25" s="36"/>
      <c r="IBU25" s="36"/>
      <c r="IBV25" s="36"/>
      <c r="IBW25" s="36"/>
      <c r="IBX25" s="36"/>
      <c r="IBY25" s="36"/>
      <c r="IBZ25" s="36"/>
      <c r="ICA25" s="36"/>
      <c r="ICB25" s="36"/>
      <c r="ICC25" s="36"/>
      <c r="ICD25" s="36"/>
      <c r="ICE25" s="36"/>
      <c r="ICF25" s="36"/>
      <c r="ICG25" s="36"/>
      <c r="ICH25" s="36"/>
      <c r="ICI25" s="36"/>
      <c r="ICJ25" s="36"/>
      <c r="ICK25" s="36"/>
      <c r="ICL25" s="36"/>
      <c r="ICM25" s="36"/>
      <c r="ICN25" s="36"/>
      <c r="ICO25" s="36"/>
      <c r="ICP25" s="36"/>
      <c r="ICQ25" s="36"/>
      <c r="ICR25" s="36"/>
      <c r="ICS25" s="36"/>
      <c r="ICT25" s="36"/>
      <c r="ICU25" s="36"/>
      <c r="ICV25" s="36"/>
      <c r="ICW25" s="36"/>
      <c r="ICX25" s="36"/>
      <c r="ICY25" s="36"/>
      <c r="ICZ25" s="36"/>
      <c r="IDA25" s="36"/>
      <c r="IDB25" s="36"/>
      <c r="IDC25" s="36"/>
      <c r="IDD25" s="36"/>
      <c r="IDE25" s="36"/>
      <c r="IDF25" s="36"/>
      <c r="IDG25" s="36"/>
      <c r="IDH25" s="36"/>
      <c r="IDI25" s="36"/>
      <c r="IDJ25" s="36"/>
      <c r="IDK25" s="36"/>
      <c r="IDL25" s="36"/>
      <c r="IDM25" s="36"/>
      <c r="IDN25" s="36"/>
      <c r="IDO25" s="36"/>
      <c r="IDP25" s="36"/>
      <c r="IDQ25" s="36"/>
      <c r="IDR25" s="36"/>
      <c r="IDS25" s="36"/>
      <c r="IDT25" s="36"/>
      <c r="IDU25" s="36"/>
      <c r="IDV25" s="36"/>
      <c r="IDW25" s="36"/>
      <c r="IDX25" s="36"/>
      <c r="IDY25" s="36"/>
      <c r="IDZ25" s="36"/>
      <c r="IEA25" s="36"/>
      <c r="IEB25" s="36"/>
      <c r="IEC25" s="36"/>
      <c r="IED25" s="36"/>
      <c r="IEE25" s="36"/>
      <c r="IEF25" s="36"/>
      <c r="IEG25" s="36"/>
      <c r="IEH25" s="36"/>
      <c r="IEI25" s="36"/>
      <c r="IEJ25" s="36"/>
      <c r="IEK25" s="36"/>
      <c r="IEL25" s="36"/>
      <c r="IEM25" s="36"/>
      <c r="IEN25" s="36"/>
      <c r="IEO25" s="36"/>
      <c r="IEP25" s="36"/>
      <c r="IEQ25" s="36"/>
      <c r="IER25" s="36"/>
      <c r="IES25" s="36"/>
      <c r="IET25" s="36"/>
      <c r="IEU25" s="36"/>
      <c r="IEV25" s="36"/>
      <c r="IEW25" s="36"/>
      <c r="IEX25" s="36"/>
      <c r="IEY25" s="36"/>
      <c r="IEZ25" s="36"/>
      <c r="IFA25" s="36"/>
      <c r="IFB25" s="36"/>
      <c r="IFC25" s="36"/>
      <c r="IFD25" s="36"/>
      <c r="IFE25" s="36"/>
      <c r="IFF25" s="36"/>
      <c r="IFG25" s="36"/>
      <c r="IFH25" s="36"/>
      <c r="IFI25" s="36"/>
      <c r="IFJ25" s="36"/>
      <c r="IFK25" s="36"/>
      <c r="IFL25" s="36"/>
      <c r="IFM25" s="36"/>
      <c r="IFN25" s="36"/>
      <c r="IFO25" s="36"/>
      <c r="IFP25" s="36"/>
      <c r="IFQ25" s="36"/>
      <c r="IFR25" s="36"/>
      <c r="IFS25" s="36"/>
      <c r="IFT25" s="36"/>
      <c r="IFU25" s="36"/>
      <c r="IFV25" s="36"/>
      <c r="IFW25" s="36"/>
      <c r="IFX25" s="36"/>
      <c r="IFY25" s="36"/>
      <c r="IFZ25" s="36"/>
      <c r="IGA25" s="36"/>
      <c r="IGB25" s="36"/>
      <c r="IGC25" s="36"/>
      <c r="IGD25" s="36"/>
      <c r="IGE25" s="36"/>
      <c r="IGF25" s="36"/>
      <c r="IGG25" s="36"/>
      <c r="IGH25" s="36"/>
      <c r="IGI25" s="36"/>
      <c r="IGJ25" s="36"/>
      <c r="IGK25" s="36"/>
      <c r="IGL25" s="36"/>
      <c r="IGM25" s="36"/>
      <c r="IGN25" s="36"/>
      <c r="IGO25" s="36"/>
      <c r="IGP25" s="36"/>
      <c r="IGQ25" s="36"/>
      <c r="IGR25" s="36"/>
      <c r="IGS25" s="36"/>
      <c r="IGT25" s="36"/>
      <c r="IGU25" s="36"/>
      <c r="IGV25" s="36"/>
      <c r="IGW25" s="36"/>
      <c r="IGX25" s="36"/>
      <c r="IGY25" s="36"/>
      <c r="IGZ25" s="36"/>
      <c r="IHA25" s="36"/>
      <c r="IHB25" s="36"/>
      <c r="IHC25" s="36"/>
      <c r="IHD25" s="36"/>
      <c r="IHE25" s="36"/>
      <c r="IHF25" s="36"/>
      <c r="IHG25" s="36"/>
      <c r="IHH25" s="36"/>
      <c r="IHI25" s="36"/>
      <c r="IHJ25" s="36"/>
      <c r="IHK25" s="36"/>
      <c r="IHL25" s="36"/>
      <c r="IHM25" s="36"/>
      <c r="IHN25" s="36"/>
      <c r="IHO25" s="36"/>
      <c r="IHP25" s="36"/>
      <c r="IHQ25" s="36"/>
      <c r="IHR25" s="36"/>
      <c r="IHS25" s="36"/>
      <c r="IHT25" s="36"/>
      <c r="IHU25" s="36"/>
      <c r="IHV25" s="36"/>
      <c r="IHW25" s="36"/>
      <c r="IHX25" s="36"/>
      <c r="IHY25" s="36"/>
      <c r="IHZ25" s="36"/>
      <c r="IIA25" s="36"/>
      <c r="IIB25" s="36"/>
      <c r="IIC25" s="36"/>
      <c r="IID25" s="36"/>
      <c r="IIE25" s="36"/>
      <c r="IIF25" s="36"/>
      <c r="IIG25" s="36"/>
      <c r="IIH25" s="36"/>
      <c r="III25" s="36"/>
      <c r="IIJ25" s="36"/>
      <c r="IIK25" s="36"/>
      <c r="IIL25" s="36"/>
      <c r="IIM25" s="36"/>
      <c r="IIN25" s="36"/>
      <c r="IIO25" s="36"/>
      <c r="IIP25" s="36"/>
      <c r="IIQ25" s="36"/>
      <c r="IIR25" s="36"/>
      <c r="IIS25" s="36"/>
      <c r="IIT25" s="36"/>
      <c r="IIU25" s="36"/>
      <c r="IIV25" s="36"/>
      <c r="IIW25" s="36"/>
      <c r="IIX25" s="36"/>
      <c r="IIY25" s="36"/>
      <c r="IIZ25" s="36"/>
      <c r="IJA25" s="36"/>
      <c r="IJB25" s="36"/>
      <c r="IJC25" s="36"/>
      <c r="IJD25" s="36"/>
      <c r="IJE25" s="36"/>
      <c r="IJF25" s="36"/>
      <c r="IJG25" s="36"/>
      <c r="IJH25" s="36"/>
      <c r="IJI25" s="36"/>
      <c r="IJJ25" s="36"/>
      <c r="IJK25" s="36"/>
      <c r="IJL25" s="36"/>
      <c r="IJM25" s="36"/>
      <c r="IJN25" s="36"/>
      <c r="IJO25" s="36"/>
      <c r="IJP25" s="36"/>
      <c r="IJQ25" s="36"/>
      <c r="IJR25" s="36"/>
      <c r="IJS25" s="36"/>
      <c r="IJT25" s="36"/>
      <c r="IJU25" s="36"/>
      <c r="IJV25" s="36"/>
      <c r="IJW25" s="36"/>
      <c r="IJX25" s="36"/>
      <c r="IJY25" s="36"/>
      <c r="IJZ25" s="36"/>
      <c r="IKA25" s="36"/>
      <c r="IKB25" s="36"/>
      <c r="IKC25" s="36"/>
      <c r="IKD25" s="36"/>
      <c r="IKE25" s="36"/>
      <c r="IKF25" s="36"/>
      <c r="IKG25" s="36"/>
      <c r="IKH25" s="36"/>
      <c r="IKI25" s="36"/>
      <c r="IKJ25" s="36"/>
      <c r="IKK25" s="36"/>
      <c r="IKL25" s="36"/>
      <c r="IKM25" s="36"/>
      <c r="IKN25" s="36"/>
      <c r="IKO25" s="36"/>
      <c r="IKP25" s="36"/>
      <c r="IKQ25" s="36"/>
      <c r="IKR25" s="36"/>
      <c r="IKS25" s="36"/>
      <c r="IKT25" s="36"/>
      <c r="IKU25" s="36"/>
      <c r="IKV25" s="36"/>
      <c r="IKW25" s="36"/>
      <c r="IKX25" s="36"/>
      <c r="IKY25" s="36"/>
      <c r="IKZ25" s="36"/>
      <c r="ILA25" s="36"/>
      <c r="ILB25" s="36"/>
      <c r="ILC25" s="36"/>
      <c r="ILD25" s="36"/>
      <c r="ILE25" s="36"/>
      <c r="ILF25" s="36"/>
      <c r="ILG25" s="36"/>
      <c r="ILH25" s="36"/>
      <c r="ILI25" s="36"/>
      <c r="ILJ25" s="36"/>
      <c r="ILK25" s="36"/>
      <c r="ILL25" s="36"/>
      <c r="ILM25" s="36"/>
      <c r="ILN25" s="36"/>
      <c r="ILO25" s="36"/>
      <c r="ILP25" s="36"/>
      <c r="ILQ25" s="36"/>
      <c r="ILR25" s="36"/>
      <c r="ILS25" s="36"/>
      <c r="ILT25" s="36"/>
      <c r="ILU25" s="36"/>
      <c r="ILV25" s="36"/>
      <c r="ILW25" s="36"/>
      <c r="ILX25" s="36"/>
      <c r="ILY25" s="36"/>
      <c r="ILZ25" s="36"/>
      <c r="IMA25" s="36"/>
      <c r="IMB25" s="36"/>
      <c r="IMC25" s="36"/>
      <c r="IMD25" s="36"/>
      <c r="IME25" s="36"/>
      <c r="IMF25" s="36"/>
      <c r="IMG25" s="36"/>
      <c r="IMH25" s="36"/>
      <c r="IMI25" s="36"/>
      <c r="IMJ25" s="36"/>
      <c r="IMK25" s="36"/>
      <c r="IML25" s="36"/>
      <c r="IMM25" s="36"/>
      <c r="IMN25" s="36"/>
      <c r="IMO25" s="36"/>
      <c r="IMP25" s="36"/>
      <c r="IMQ25" s="36"/>
      <c r="IMR25" s="36"/>
      <c r="IMS25" s="36"/>
      <c r="IMT25" s="36"/>
      <c r="IMU25" s="36"/>
      <c r="IMV25" s="36"/>
      <c r="IMW25" s="36"/>
      <c r="IMX25" s="36"/>
      <c r="IMY25" s="36"/>
      <c r="IMZ25" s="36"/>
      <c r="INA25" s="36"/>
      <c r="INB25" s="36"/>
      <c r="INC25" s="36"/>
      <c r="IND25" s="36"/>
      <c r="INE25" s="36"/>
      <c r="INF25" s="36"/>
      <c r="ING25" s="36"/>
      <c r="INH25" s="36"/>
      <c r="INI25" s="36"/>
      <c r="INJ25" s="36"/>
      <c r="INK25" s="36"/>
      <c r="INL25" s="36"/>
      <c r="INM25" s="36"/>
      <c r="INN25" s="36"/>
      <c r="INO25" s="36"/>
      <c r="INP25" s="36"/>
      <c r="INQ25" s="36"/>
      <c r="INR25" s="36"/>
      <c r="INS25" s="36"/>
      <c r="INT25" s="36"/>
      <c r="INU25" s="36"/>
      <c r="INV25" s="36"/>
      <c r="INW25" s="36"/>
      <c r="INX25" s="36"/>
      <c r="INY25" s="36"/>
      <c r="INZ25" s="36"/>
      <c r="IOA25" s="36"/>
      <c r="IOB25" s="36"/>
      <c r="IOC25" s="36"/>
      <c r="IOD25" s="36"/>
      <c r="IOE25" s="36"/>
      <c r="IOF25" s="36"/>
      <c r="IOG25" s="36"/>
      <c r="IOH25" s="36"/>
      <c r="IOI25" s="36"/>
      <c r="IOJ25" s="36"/>
      <c r="IOK25" s="36"/>
      <c r="IOL25" s="36"/>
      <c r="IOM25" s="36"/>
      <c r="ION25" s="36"/>
      <c r="IOO25" s="36"/>
      <c r="IOP25" s="36"/>
      <c r="IOQ25" s="36"/>
      <c r="IOR25" s="36"/>
      <c r="IOS25" s="36"/>
      <c r="IOT25" s="36"/>
      <c r="IOU25" s="36"/>
      <c r="IOV25" s="36"/>
      <c r="IOW25" s="36"/>
      <c r="IOX25" s="36"/>
      <c r="IOY25" s="36"/>
      <c r="IOZ25" s="36"/>
      <c r="IPA25" s="36"/>
      <c r="IPB25" s="36"/>
      <c r="IPC25" s="36"/>
      <c r="IPD25" s="36"/>
      <c r="IPE25" s="36"/>
      <c r="IPF25" s="36"/>
      <c r="IPG25" s="36"/>
      <c r="IPH25" s="36"/>
      <c r="IPI25" s="36"/>
      <c r="IPJ25" s="36"/>
      <c r="IPK25" s="36"/>
      <c r="IPL25" s="36"/>
      <c r="IPM25" s="36"/>
      <c r="IPN25" s="36"/>
      <c r="IPO25" s="36"/>
      <c r="IPP25" s="36"/>
      <c r="IPQ25" s="36"/>
      <c r="IPR25" s="36"/>
      <c r="IPS25" s="36"/>
      <c r="IPT25" s="36"/>
      <c r="IPU25" s="36"/>
      <c r="IPV25" s="36"/>
      <c r="IPW25" s="36"/>
      <c r="IPX25" s="36"/>
      <c r="IPY25" s="36"/>
      <c r="IPZ25" s="36"/>
      <c r="IQA25" s="36"/>
      <c r="IQB25" s="36"/>
      <c r="IQC25" s="36"/>
      <c r="IQD25" s="36"/>
      <c r="IQE25" s="36"/>
      <c r="IQF25" s="36"/>
      <c r="IQG25" s="36"/>
      <c r="IQH25" s="36"/>
      <c r="IQI25" s="36"/>
      <c r="IQJ25" s="36"/>
      <c r="IQK25" s="36"/>
      <c r="IQL25" s="36"/>
      <c r="IQM25" s="36"/>
      <c r="IQN25" s="36"/>
      <c r="IQO25" s="36"/>
      <c r="IQP25" s="36"/>
      <c r="IQQ25" s="36"/>
      <c r="IQR25" s="36"/>
      <c r="IQS25" s="36"/>
      <c r="IQT25" s="36"/>
      <c r="IQU25" s="36"/>
      <c r="IQV25" s="36"/>
      <c r="IQW25" s="36"/>
      <c r="IQX25" s="36"/>
      <c r="IQY25" s="36"/>
      <c r="IQZ25" s="36"/>
      <c r="IRA25" s="36"/>
      <c r="IRB25" s="36"/>
      <c r="IRC25" s="36"/>
      <c r="IRD25" s="36"/>
      <c r="IRE25" s="36"/>
      <c r="IRF25" s="36"/>
      <c r="IRG25" s="36"/>
      <c r="IRH25" s="36"/>
      <c r="IRI25" s="36"/>
      <c r="IRJ25" s="36"/>
      <c r="IRK25" s="36"/>
      <c r="IRL25" s="36"/>
      <c r="IRM25" s="36"/>
      <c r="IRN25" s="36"/>
      <c r="IRO25" s="36"/>
      <c r="IRP25" s="36"/>
      <c r="IRQ25" s="36"/>
      <c r="IRR25" s="36"/>
      <c r="IRS25" s="36"/>
      <c r="IRT25" s="36"/>
      <c r="IRU25" s="36"/>
      <c r="IRV25" s="36"/>
      <c r="IRW25" s="36"/>
      <c r="IRX25" s="36"/>
      <c r="IRY25" s="36"/>
      <c r="IRZ25" s="36"/>
      <c r="ISA25" s="36"/>
      <c r="ISB25" s="36"/>
      <c r="ISC25" s="36"/>
      <c r="ISD25" s="36"/>
      <c r="ISE25" s="36"/>
      <c r="ISF25" s="36"/>
      <c r="ISG25" s="36"/>
      <c r="ISH25" s="36"/>
      <c r="ISI25" s="36"/>
      <c r="ISJ25" s="36"/>
      <c r="ISK25" s="36"/>
      <c r="ISL25" s="36"/>
      <c r="ISM25" s="36"/>
      <c r="ISN25" s="36"/>
      <c r="ISO25" s="36"/>
      <c r="ISP25" s="36"/>
      <c r="ISQ25" s="36"/>
      <c r="ISR25" s="36"/>
      <c r="ISS25" s="36"/>
      <c r="IST25" s="36"/>
      <c r="ISU25" s="36"/>
      <c r="ISV25" s="36"/>
      <c r="ISW25" s="36"/>
      <c r="ISX25" s="36"/>
      <c r="ISY25" s="36"/>
      <c r="ISZ25" s="36"/>
      <c r="ITA25" s="36"/>
      <c r="ITB25" s="36"/>
      <c r="ITC25" s="36"/>
      <c r="ITD25" s="36"/>
      <c r="ITE25" s="36"/>
      <c r="ITF25" s="36"/>
      <c r="ITG25" s="36"/>
      <c r="ITH25" s="36"/>
      <c r="ITI25" s="36"/>
      <c r="ITJ25" s="36"/>
      <c r="ITK25" s="36"/>
      <c r="ITL25" s="36"/>
      <c r="ITM25" s="36"/>
      <c r="ITN25" s="36"/>
      <c r="ITO25" s="36"/>
      <c r="ITP25" s="36"/>
      <c r="ITQ25" s="36"/>
      <c r="ITR25" s="36"/>
      <c r="ITS25" s="36"/>
      <c r="ITT25" s="36"/>
      <c r="ITU25" s="36"/>
      <c r="ITV25" s="36"/>
      <c r="ITW25" s="36"/>
      <c r="ITX25" s="36"/>
      <c r="ITY25" s="36"/>
      <c r="ITZ25" s="36"/>
      <c r="IUA25" s="36"/>
      <c r="IUB25" s="36"/>
      <c r="IUC25" s="36"/>
      <c r="IUD25" s="36"/>
      <c r="IUE25" s="36"/>
      <c r="IUF25" s="36"/>
      <c r="IUG25" s="36"/>
      <c r="IUH25" s="36"/>
      <c r="IUI25" s="36"/>
      <c r="IUJ25" s="36"/>
      <c r="IUK25" s="36"/>
      <c r="IUL25" s="36"/>
      <c r="IUM25" s="36"/>
      <c r="IUN25" s="36"/>
      <c r="IUO25" s="36"/>
      <c r="IUP25" s="36"/>
      <c r="IUQ25" s="36"/>
      <c r="IUR25" s="36"/>
      <c r="IUS25" s="36"/>
      <c r="IUT25" s="36"/>
      <c r="IUU25" s="36"/>
      <c r="IUV25" s="36"/>
      <c r="IUW25" s="36"/>
      <c r="IUX25" s="36"/>
      <c r="IUY25" s="36"/>
      <c r="IUZ25" s="36"/>
      <c r="IVA25" s="36"/>
      <c r="IVB25" s="36"/>
      <c r="IVC25" s="36"/>
      <c r="IVD25" s="36"/>
      <c r="IVE25" s="36"/>
      <c r="IVF25" s="36"/>
      <c r="IVG25" s="36"/>
      <c r="IVH25" s="36"/>
      <c r="IVI25" s="36"/>
      <c r="IVJ25" s="36"/>
      <c r="IVK25" s="36"/>
      <c r="IVL25" s="36"/>
      <c r="IVM25" s="36"/>
      <c r="IVN25" s="36"/>
      <c r="IVO25" s="36"/>
      <c r="IVP25" s="36"/>
      <c r="IVQ25" s="36"/>
      <c r="IVR25" s="36"/>
      <c r="IVS25" s="36"/>
      <c r="IVT25" s="36"/>
      <c r="IVU25" s="36"/>
      <c r="IVV25" s="36"/>
      <c r="IVW25" s="36"/>
      <c r="IVX25" s="36"/>
      <c r="IVY25" s="36"/>
      <c r="IVZ25" s="36"/>
      <c r="IWA25" s="36"/>
      <c r="IWB25" s="36"/>
      <c r="IWC25" s="36"/>
      <c r="IWD25" s="36"/>
      <c r="IWE25" s="36"/>
      <c r="IWF25" s="36"/>
      <c r="IWG25" s="36"/>
      <c r="IWH25" s="36"/>
      <c r="IWI25" s="36"/>
      <c r="IWJ25" s="36"/>
      <c r="IWK25" s="36"/>
      <c r="IWL25" s="36"/>
      <c r="IWM25" s="36"/>
      <c r="IWN25" s="36"/>
      <c r="IWO25" s="36"/>
      <c r="IWP25" s="36"/>
      <c r="IWQ25" s="36"/>
      <c r="IWR25" s="36"/>
      <c r="IWS25" s="36"/>
      <c r="IWT25" s="36"/>
      <c r="IWU25" s="36"/>
      <c r="IWV25" s="36"/>
      <c r="IWW25" s="36"/>
      <c r="IWX25" s="36"/>
      <c r="IWY25" s="36"/>
      <c r="IWZ25" s="36"/>
      <c r="IXA25" s="36"/>
      <c r="IXB25" s="36"/>
      <c r="IXC25" s="36"/>
      <c r="IXD25" s="36"/>
      <c r="IXE25" s="36"/>
      <c r="IXF25" s="36"/>
      <c r="IXG25" s="36"/>
      <c r="IXH25" s="36"/>
      <c r="IXI25" s="36"/>
      <c r="IXJ25" s="36"/>
      <c r="IXK25" s="36"/>
      <c r="IXL25" s="36"/>
      <c r="IXM25" s="36"/>
      <c r="IXN25" s="36"/>
      <c r="IXO25" s="36"/>
      <c r="IXP25" s="36"/>
      <c r="IXQ25" s="36"/>
      <c r="IXR25" s="36"/>
      <c r="IXS25" s="36"/>
      <c r="IXT25" s="36"/>
      <c r="IXU25" s="36"/>
      <c r="IXV25" s="36"/>
      <c r="IXW25" s="36"/>
      <c r="IXX25" s="36"/>
      <c r="IXY25" s="36"/>
      <c r="IXZ25" s="36"/>
      <c r="IYA25" s="36"/>
      <c r="IYB25" s="36"/>
      <c r="IYC25" s="36"/>
      <c r="IYD25" s="36"/>
      <c r="IYE25" s="36"/>
      <c r="IYF25" s="36"/>
      <c r="IYG25" s="36"/>
      <c r="IYH25" s="36"/>
      <c r="IYI25" s="36"/>
      <c r="IYJ25" s="36"/>
      <c r="IYK25" s="36"/>
      <c r="IYL25" s="36"/>
      <c r="IYM25" s="36"/>
      <c r="IYN25" s="36"/>
      <c r="IYO25" s="36"/>
      <c r="IYP25" s="36"/>
      <c r="IYQ25" s="36"/>
      <c r="IYR25" s="36"/>
      <c r="IYS25" s="36"/>
      <c r="IYT25" s="36"/>
      <c r="IYU25" s="36"/>
      <c r="IYV25" s="36"/>
      <c r="IYW25" s="36"/>
      <c r="IYX25" s="36"/>
      <c r="IYY25" s="36"/>
      <c r="IYZ25" s="36"/>
      <c r="IZA25" s="36"/>
      <c r="IZB25" s="36"/>
      <c r="IZC25" s="36"/>
      <c r="IZD25" s="36"/>
      <c r="IZE25" s="36"/>
      <c r="IZF25" s="36"/>
      <c r="IZG25" s="36"/>
      <c r="IZH25" s="36"/>
      <c r="IZI25" s="36"/>
      <c r="IZJ25" s="36"/>
      <c r="IZK25" s="36"/>
      <c r="IZL25" s="36"/>
      <c r="IZM25" s="36"/>
      <c r="IZN25" s="36"/>
      <c r="IZO25" s="36"/>
      <c r="IZP25" s="36"/>
      <c r="IZQ25" s="36"/>
      <c r="IZR25" s="36"/>
      <c r="IZS25" s="36"/>
      <c r="IZT25" s="36"/>
      <c r="IZU25" s="36"/>
      <c r="IZV25" s="36"/>
      <c r="IZW25" s="36"/>
      <c r="IZX25" s="36"/>
      <c r="IZY25" s="36"/>
      <c r="IZZ25" s="36"/>
      <c r="JAA25" s="36"/>
      <c r="JAB25" s="36"/>
      <c r="JAC25" s="36"/>
      <c r="JAD25" s="36"/>
      <c r="JAE25" s="36"/>
      <c r="JAF25" s="36"/>
      <c r="JAG25" s="36"/>
      <c r="JAH25" s="36"/>
      <c r="JAI25" s="36"/>
      <c r="JAJ25" s="36"/>
      <c r="JAK25" s="36"/>
      <c r="JAL25" s="36"/>
      <c r="JAM25" s="36"/>
      <c r="JAN25" s="36"/>
      <c r="JAO25" s="36"/>
      <c r="JAP25" s="36"/>
      <c r="JAQ25" s="36"/>
      <c r="JAR25" s="36"/>
      <c r="JAS25" s="36"/>
      <c r="JAT25" s="36"/>
      <c r="JAU25" s="36"/>
      <c r="JAV25" s="36"/>
      <c r="JAW25" s="36"/>
      <c r="JAX25" s="36"/>
      <c r="JAY25" s="36"/>
      <c r="JAZ25" s="36"/>
      <c r="JBA25" s="36"/>
      <c r="JBB25" s="36"/>
      <c r="JBC25" s="36"/>
      <c r="JBD25" s="36"/>
      <c r="JBE25" s="36"/>
      <c r="JBF25" s="36"/>
      <c r="JBG25" s="36"/>
      <c r="JBH25" s="36"/>
      <c r="JBI25" s="36"/>
      <c r="JBJ25" s="36"/>
      <c r="JBK25" s="36"/>
      <c r="JBL25" s="36"/>
      <c r="JBM25" s="36"/>
      <c r="JBN25" s="36"/>
      <c r="JBO25" s="36"/>
      <c r="JBP25" s="36"/>
      <c r="JBQ25" s="36"/>
      <c r="JBR25" s="36"/>
      <c r="JBS25" s="36"/>
      <c r="JBT25" s="36"/>
      <c r="JBU25" s="36"/>
      <c r="JBV25" s="36"/>
      <c r="JBW25" s="36"/>
      <c r="JBX25" s="36"/>
      <c r="JBY25" s="36"/>
      <c r="JBZ25" s="36"/>
      <c r="JCA25" s="36"/>
      <c r="JCB25" s="36"/>
      <c r="JCC25" s="36"/>
      <c r="JCD25" s="36"/>
      <c r="JCE25" s="36"/>
      <c r="JCF25" s="36"/>
      <c r="JCG25" s="36"/>
      <c r="JCH25" s="36"/>
      <c r="JCI25" s="36"/>
      <c r="JCJ25" s="36"/>
      <c r="JCK25" s="36"/>
      <c r="JCL25" s="36"/>
      <c r="JCM25" s="36"/>
      <c r="JCN25" s="36"/>
      <c r="JCO25" s="36"/>
      <c r="JCP25" s="36"/>
      <c r="JCQ25" s="36"/>
      <c r="JCR25" s="36"/>
      <c r="JCS25" s="36"/>
      <c r="JCT25" s="36"/>
      <c r="JCU25" s="36"/>
      <c r="JCV25" s="36"/>
      <c r="JCW25" s="36"/>
      <c r="JCX25" s="36"/>
      <c r="JCY25" s="36"/>
      <c r="JCZ25" s="36"/>
      <c r="JDA25" s="36"/>
      <c r="JDB25" s="36"/>
      <c r="JDC25" s="36"/>
      <c r="JDD25" s="36"/>
      <c r="JDE25" s="36"/>
      <c r="JDF25" s="36"/>
      <c r="JDG25" s="36"/>
      <c r="JDH25" s="36"/>
      <c r="JDI25" s="36"/>
      <c r="JDJ25" s="36"/>
      <c r="JDK25" s="36"/>
      <c r="JDL25" s="36"/>
      <c r="JDM25" s="36"/>
      <c r="JDN25" s="36"/>
      <c r="JDO25" s="36"/>
      <c r="JDP25" s="36"/>
      <c r="JDQ25" s="36"/>
      <c r="JDR25" s="36"/>
      <c r="JDS25" s="36"/>
      <c r="JDT25" s="36"/>
      <c r="JDU25" s="36"/>
      <c r="JDV25" s="36"/>
      <c r="JDW25" s="36"/>
      <c r="JDX25" s="36"/>
      <c r="JDY25" s="36"/>
      <c r="JDZ25" s="36"/>
      <c r="JEA25" s="36"/>
      <c r="JEB25" s="36"/>
      <c r="JEC25" s="36"/>
      <c r="JED25" s="36"/>
      <c r="JEE25" s="36"/>
      <c r="JEF25" s="36"/>
      <c r="JEG25" s="36"/>
      <c r="JEH25" s="36"/>
      <c r="JEI25" s="36"/>
      <c r="JEJ25" s="36"/>
      <c r="JEK25" s="36"/>
      <c r="JEL25" s="36"/>
      <c r="JEM25" s="36"/>
      <c r="JEN25" s="36"/>
      <c r="JEO25" s="36"/>
      <c r="JEP25" s="36"/>
      <c r="JEQ25" s="36"/>
      <c r="JER25" s="36"/>
      <c r="JES25" s="36"/>
      <c r="JET25" s="36"/>
      <c r="JEU25" s="36"/>
      <c r="JEV25" s="36"/>
      <c r="JEW25" s="36"/>
      <c r="JEX25" s="36"/>
      <c r="JEY25" s="36"/>
      <c r="JEZ25" s="36"/>
      <c r="JFA25" s="36"/>
      <c r="JFB25" s="36"/>
      <c r="JFC25" s="36"/>
      <c r="JFD25" s="36"/>
      <c r="JFE25" s="36"/>
      <c r="JFF25" s="36"/>
      <c r="JFG25" s="36"/>
      <c r="JFH25" s="36"/>
      <c r="JFI25" s="36"/>
      <c r="JFJ25" s="36"/>
      <c r="JFK25" s="36"/>
      <c r="JFL25" s="36"/>
      <c r="JFM25" s="36"/>
      <c r="JFN25" s="36"/>
      <c r="JFO25" s="36"/>
      <c r="JFP25" s="36"/>
      <c r="JFQ25" s="36"/>
      <c r="JFR25" s="36"/>
      <c r="JFS25" s="36"/>
      <c r="JFT25" s="36"/>
      <c r="JFU25" s="36"/>
      <c r="JFV25" s="36"/>
      <c r="JFW25" s="36"/>
      <c r="JFX25" s="36"/>
      <c r="JFY25" s="36"/>
      <c r="JFZ25" s="36"/>
      <c r="JGA25" s="36"/>
      <c r="JGB25" s="36"/>
      <c r="JGC25" s="36"/>
      <c r="JGD25" s="36"/>
      <c r="JGE25" s="36"/>
      <c r="JGF25" s="36"/>
      <c r="JGG25" s="36"/>
      <c r="JGH25" s="36"/>
      <c r="JGI25" s="36"/>
      <c r="JGJ25" s="36"/>
      <c r="JGK25" s="36"/>
      <c r="JGL25" s="36"/>
      <c r="JGM25" s="36"/>
      <c r="JGN25" s="36"/>
      <c r="JGO25" s="36"/>
      <c r="JGP25" s="36"/>
      <c r="JGQ25" s="36"/>
      <c r="JGR25" s="36"/>
      <c r="JGS25" s="36"/>
      <c r="JGT25" s="36"/>
      <c r="JGU25" s="36"/>
      <c r="JGV25" s="36"/>
      <c r="JGW25" s="36"/>
      <c r="JGX25" s="36"/>
      <c r="JGY25" s="36"/>
      <c r="JGZ25" s="36"/>
      <c r="JHA25" s="36"/>
      <c r="JHB25" s="36"/>
      <c r="JHC25" s="36"/>
      <c r="JHD25" s="36"/>
      <c r="JHE25" s="36"/>
      <c r="JHF25" s="36"/>
      <c r="JHG25" s="36"/>
      <c r="JHH25" s="36"/>
      <c r="JHI25" s="36"/>
      <c r="JHJ25" s="36"/>
      <c r="JHK25" s="36"/>
      <c r="JHL25" s="36"/>
      <c r="JHM25" s="36"/>
      <c r="JHN25" s="36"/>
      <c r="JHO25" s="36"/>
      <c r="JHP25" s="36"/>
      <c r="JHQ25" s="36"/>
      <c r="JHR25" s="36"/>
      <c r="JHS25" s="36"/>
      <c r="JHT25" s="36"/>
      <c r="JHU25" s="36"/>
      <c r="JHV25" s="36"/>
      <c r="JHW25" s="36"/>
      <c r="JHX25" s="36"/>
      <c r="JHY25" s="36"/>
      <c r="JHZ25" s="36"/>
      <c r="JIA25" s="36"/>
      <c r="JIB25" s="36"/>
      <c r="JIC25" s="36"/>
      <c r="JID25" s="36"/>
      <c r="JIE25" s="36"/>
      <c r="JIF25" s="36"/>
      <c r="JIG25" s="36"/>
      <c r="JIH25" s="36"/>
      <c r="JII25" s="36"/>
      <c r="JIJ25" s="36"/>
      <c r="JIK25" s="36"/>
      <c r="JIL25" s="36"/>
      <c r="JIM25" s="36"/>
      <c r="JIN25" s="36"/>
      <c r="JIO25" s="36"/>
      <c r="JIP25" s="36"/>
      <c r="JIQ25" s="36"/>
      <c r="JIR25" s="36"/>
      <c r="JIS25" s="36"/>
      <c r="JIT25" s="36"/>
      <c r="JIU25" s="36"/>
      <c r="JIV25" s="36"/>
      <c r="JIW25" s="36"/>
      <c r="JIX25" s="36"/>
      <c r="JIY25" s="36"/>
      <c r="JIZ25" s="36"/>
      <c r="JJA25" s="36"/>
      <c r="JJB25" s="36"/>
      <c r="JJC25" s="36"/>
      <c r="JJD25" s="36"/>
      <c r="JJE25" s="36"/>
      <c r="JJF25" s="36"/>
      <c r="JJG25" s="36"/>
      <c r="JJH25" s="36"/>
      <c r="JJI25" s="36"/>
      <c r="JJJ25" s="36"/>
      <c r="JJK25" s="36"/>
      <c r="JJL25" s="36"/>
      <c r="JJM25" s="36"/>
      <c r="JJN25" s="36"/>
      <c r="JJO25" s="36"/>
      <c r="JJP25" s="36"/>
      <c r="JJQ25" s="36"/>
      <c r="JJR25" s="36"/>
      <c r="JJS25" s="36"/>
      <c r="JJT25" s="36"/>
      <c r="JJU25" s="36"/>
      <c r="JJV25" s="36"/>
      <c r="JJW25" s="36"/>
      <c r="JJX25" s="36"/>
      <c r="JJY25" s="36"/>
      <c r="JJZ25" s="36"/>
      <c r="JKA25" s="36"/>
      <c r="JKB25" s="36"/>
      <c r="JKC25" s="36"/>
      <c r="JKD25" s="36"/>
      <c r="JKE25" s="36"/>
      <c r="JKF25" s="36"/>
      <c r="JKG25" s="36"/>
      <c r="JKH25" s="36"/>
      <c r="JKI25" s="36"/>
      <c r="JKJ25" s="36"/>
      <c r="JKK25" s="36"/>
      <c r="JKL25" s="36"/>
      <c r="JKM25" s="36"/>
      <c r="JKN25" s="36"/>
      <c r="JKO25" s="36"/>
      <c r="JKP25" s="36"/>
      <c r="JKQ25" s="36"/>
      <c r="JKR25" s="36"/>
      <c r="JKS25" s="36"/>
      <c r="JKT25" s="36"/>
      <c r="JKU25" s="36"/>
      <c r="JKV25" s="36"/>
      <c r="JKW25" s="36"/>
      <c r="JKX25" s="36"/>
      <c r="JKY25" s="36"/>
      <c r="JKZ25" s="36"/>
      <c r="JLA25" s="36"/>
      <c r="JLB25" s="36"/>
      <c r="JLC25" s="36"/>
      <c r="JLD25" s="36"/>
      <c r="JLE25" s="36"/>
      <c r="JLF25" s="36"/>
      <c r="JLG25" s="36"/>
      <c r="JLH25" s="36"/>
      <c r="JLI25" s="36"/>
      <c r="JLJ25" s="36"/>
      <c r="JLK25" s="36"/>
      <c r="JLL25" s="36"/>
      <c r="JLM25" s="36"/>
      <c r="JLN25" s="36"/>
      <c r="JLO25" s="36"/>
      <c r="JLP25" s="36"/>
      <c r="JLQ25" s="36"/>
      <c r="JLR25" s="36"/>
      <c r="JLS25" s="36"/>
      <c r="JLT25" s="36"/>
      <c r="JLU25" s="36"/>
      <c r="JLV25" s="36"/>
      <c r="JLW25" s="36"/>
      <c r="JLX25" s="36"/>
      <c r="JLY25" s="36"/>
      <c r="JLZ25" s="36"/>
      <c r="JMA25" s="36"/>
      <c r="JMB25" s="36"/>
      <c r="JMC25" s="36"/>
      <c r="JMD25" s="36"/>
      <c r="JME25" s="36"/>
      <c r="JMF25" s="36"/>
      <c r="JMG25" s="36"/>
      <c r="JMH25" s="36"/>
      <c r="JMI25" s="36"/>
      <c r="JMJ25" s="36"/>
      <c r="JMK25" s="36"/>
      <c r="JML25" s="36"/>
      <c r="JMM25" s="36"/>
      <c r="JMN25" s="36"/>
      <c r="JMO25" s="36"/>
      <c r="JMP25" s="36"/>
      <c r="JMQ25" s="36"/>
      <c r="JMR25" s="36"/>
      <c r="JMS25" s="36"/>
      <c r="JMT25" s="36"/>
      <c r="JMU25" s="36"/>
      <c r="JMV25" s="36"/>
      <c r="JMW25" s="36"/>
      <c r="JMX25" s="36"/>
      <c r="JMY25" s="36"/>
      <c r="JMZ25" s="36"/>
      <c r="JNA25" s="36"/>
      <c r="JNB25" s="36"/>
      <c r="JNC25" s="36"/>
      <c r="JND25" s="36"/>
      <c r="JNE25" s="36"/>
      <c r="JNF25" s="36"/>
      <c r="JNG25" s="36"/>
      <c r="JNH25" s="36"/>
      <c r="JNI25" s="36"/>
      <c r="JNJ25" s="36"/>
      <c r="JNK25" s="36"/>
      <c r="JNL25" s="36"/>
      <c r="JNM25" s="36"/>
      <c r="JNN25" s="36"/>
      <c r="JNO25" s="36"/>
      <c r="JNP25" s="36"/>
      <c r="JNQ25" s="36"/>
      <c r="JNR25" s="36"/>
      <c r="JNS25" s="36"/>
      <c r="JNT25" s="36"/>
      <c r="JNU25" s="36"/>
      <c r="JNV25" s="36"/>
      <c r="JNW25" s="36"/>
      <c r="JNX25" s="36"/>
      <c r="JNY25" s="36"/>
      <c r="JNZ25" s="36"/>
      <c r="JOA25" s="36"/>
      <c r="JOB25" s="36"/>
      <c r="JOC25" s="36"/>
      <c r="JOD25" s="36"/>
      <c r="JOE25" s="36"/>
      <c r="JOF25" s="36"/>
      <c r="JOG25" s="36"/>
      <c r="JOH25" s="36"/>
      <c r="JOI25" s="36"/>
      <c r="JOJ25" s="36"/>
      <c r="JOK25" s="36"/>
      <c r="JOL25" s="36"/>
      <c r="JOM25" s="36"/>
      <c r="JON25" s="36"/>
      <c r="JOO25" s="36"/>
      <c r="JOP25" s="36"/>
      <c r="JOQ25" s="36"/>
      <c r="JOR25" s="36"/>
      <c r="JOS25" s="36"/>
      <c r="JOT25" s="36"/>
      <c r="JOU25" s="36"/>
      <c r="JOV25" s="36"/>
      <c r="JOW25" s="36"/>
      <c r="JOX25" s="36"/>
      <c r="JOY25" s="36"/>
      <c r="JOZ25" s="36"/>
      <c r="JPA25" s="36"/>
      <c r="JPB25" s="36"/>
      <c r="JPC25" s="36"/>
      <c r="JPD25" s="36"/>
      <c r="JPE25" s="36"/>
      <c r="JPF25" s="36"/>
      <c r="JPG25" s="36"/>
      <c r="JPH25" s="36"/>
      <c r="JPI25" s="36"/>
      <c r="JPJ25" s="36"/>
      <c r="JPK25" s="36"/>
      <c r="JPL25" s="36"/>
      <c r="JPM25" s="36"/>
      <c r="JPN25" s="36"/>
      <c r="JPO25" s="36"/>
      <c r="JPP25" s="36"/>
      <c r="JPQ25" s="36"/>
      <c r="JPR25" s="36"/>
      <c r="JPS25" s="36"/>
      <c r="JPT25" s="36"/>
      <c r="JPU25" s="36"/>
      <c r="JPV25" s="36"/>
      <c r="JPW25" s="36"/>
      <c r="JPX25" s="36"/>
      <c r="JPY25" s="36"/>
      <c r="JPZ25" s="36"/>
      <c r="JQA25" s="36"/>
      <c r="JQB25" s="36"/>
      <c r="JQC25" s="36"/>
      <c r="JQD25" s="36"/>
      <c r="JQE25" s="36"/>
      <c r="JQF25" s="36"/>
      <c r="JQG25" s="36"/>
      <c r="JQH25" s="36"/>
      <c r="JQI25" s="36"/>
      <c r="JQJ25" s="36"/>
      <c r="JQK25" s="36"/>
      <c r="JQL25" s="36"/>
      <c r="JQM25" s="36"/>
      <c r="JQN25" s="36"/>
      <c r="JQO25" s="36"/>
      <c r="JQP25" s="36"/>
      <c r="JQQ25" s="36"/>
      <c r="JQR25" s="36"/>
      <c r="JQS25" s="36"/>
      <c r="JQT25" s="36"/>
      <c r="JQU25" s="36"/>
      <c r="JQV25" s="36"/>
      <c r="JQW25" s="36"/>
      <c r="JQX25" s="36"/>
      <c r="JQY25" s="36"/>
      <c r="JQZ25" s="36"/>
      <c r="JRA25" s="36"/>
      <c r="JRB25" s="36"/>
      <c r="JRC25" s="36"/>
      <c r="JRD25" s="36"/>
      <c r="JRE25" s="36"/>
      <c r="JRF25" s="36"/>
      <c r="JRG25" s="36"/>
      <c r="JRH25" s="36"/>
      <c r="JRI25" s="36"/>
      <c r="JRJ25" s="36"/>
      <c r="JRK25" s="36"/>
      <c r="JRL25" s="36"/>
      <c r="JRM25" s="36"/>
      <c r="JRN25" s="36"/>
      <c r="JRO25" s="36"/>
      <c r="JRP25" s="36"/>
      <c r="JRQ25" s="36"/>
      <c r="JRR25" s="36"/>
      <c r="JRS25" s="36"/>
      <c r="JRT25" s="36"/>
      <c r="JRU25" s="36"/>
      <c r="JRV25" s="36"/>
      <c r="JRW25" s="36"/>
      <c r="JRX25" s="36"/>
      <c r="JRY25" s="36"/>
      <c r="JRZ25" s="36"/>
      <c r="JSA25" s="36"/>
      <c r="JSB25" s="36"/>
      <c r="JSC25" s="36"/>
      <c r="JSD25" s="36"/>
      <c r="JSE25" s="36"/>
      <c r="JSF25" s="36"/>
      <c r="JSG25" s="36"/>
      <c r="JSH25" s="36"/>
      <c r="JSI25" s="36"/>
      <c r="JSJ25" s="36"/>
      <c r="JSK25" s="36"/>
      <c r="JSL25" s="36"/>
      <c r="JSM25" s="36"/>
      <c r="JSN25" s="36"/>
      <c r="JSO25" s="36"/>
      <c r="JSP25" s="36"/>
      <c r="JSQ25" s="36"/>
      <c r="JSR25" s="36"/>
      <c r="JSS25" s="36"/>
      <c r="JST25" s="36"/>
      <c r="JSU25" s="36"/>
      <c r="JSV25" s="36"/>
      <c r="JSW25" s="36"/>
      <c r="JSX25" s="36"/>
      <c r="JSY25" s="36"/>
      <c r="JSZ25" s="36"/>
      <c r="JTA25" s="36"/>
      <c r="JTB25" s="36"/>
      <c r="JTC25" s="36"/>
      <c r="JTD25" s="36"/>
      <c r="JTE25" s="36"/>
      <c r="JTF25" s="36"/>
      <c r="JTG25" s="36"/>
      <c r="JTH25" s="36"/>
      <c r="JTI25" s="36"/>
      <c r="JTJ25" s="36"/>
      <c r="JTK25" s="36"/>
      <c r="JTL25" s="36"/>
      <c r="JTM25" s="36"/>
      <c r="JTN25" s="36"/>
      <c r="JTO25" s="36"/>
      <c r="JTP25" s="36"/>
      <c r="JTQ25" s="36"/>
      <c r="JTR25" s="36"/>
      <c r="JTS25" s="36"/>
      <c r="JTT25" s="36"/>
      <c r="JTU25" s="36"/>
      <c r="JTV25" s="36"/>
      <c r="JTW25" s="36"/>
      <c r="JTX25" s="36"/>
      <c r="JTY25" s="36"/>
      <c r="JTZ25" s="36"/>
      <c r="JUA25" s="36"/>
      <c r="JUB25" s="36"/>
      <c r="JUC25" s="36"/>
      <c r="JUD25" s="36"/>
      <c r="JUE25" s="36"/>
      <c r="JUF25" s="36"/>
      <c r="JUG25" s="36"/>
      <c r="JUH25" s="36"/>
      <c r="JUI25" s="36"/>
      <c r="JUJ25" s="36"/>
      <c r="JUK25" s="36"/>
      <c r="JUL25" s="36"/>
      <c r="JUM25" s="36"/>
      <c r="JUN25" s="36"/>
      <c r="JUO25" s="36"/>
      <c r="JUP25" s="36"/>
      <c r="JUQ25" s="36"/>
      <c r="JUR25" s="36"/>
      <c r="JUS25" s="36"/>
      <c r="JUT25" s="36"/>
      <c r="JUU25" s="36"/>
      <c r="JUV25" s="36"/>
      <c r="JUW25" s="36"/>
      <c r="JUX25" s="36"/>
      <c r="JUY25" s="36"/>
      <c r="JUZ25" s="36"/>
      <c r="JVA25" s="36"/>
      <c r="JVB25" s="36"/>
      <c r="JVC25" s="36"/>
      <c r="JVD25" s="36"/>
      <c r="JVE25" s="36"/>
      <c r="JVF25" s="36"/>
      <c r="JVG25" s="36"/>
      <c r="JVH25" s="36"/>
      <c r="JVI25" s="36"/>
      <c r="JVJ25" s="36"/>
      <c r="JVK25" s="36"/>
      <c r="JVL25" s="36"/>
      <c r="JVM25" s="36"/>
      <c r="JVN25" s="36"/>
      <c r="JVO25" s="36"/>
      <c r="JVP25" s="36"/>
      <c r="JVQ25" s="36"/>
      <c r="JVR25" s="36"/>
      <c r="JVS25" s="36"/>
      <c r="JVT25" s="36"/>
      <c r="JVU25" s="36"/>
      <c r="JVV25" s="36"/>
      <c r="JVW25" s="36"/>
      <c r="JVX25" s="36"/>
      <c r="JVY25" s="36"/>
      <c r="JVZ25" s="36"/>
      <c r="JWA25" s="36"/>
      <c r="JWB25" s="36"/>
      <c r="JWC25" s="36"/>
      <c r="JWD25" s="36"/>
      <c r="JWE25" s="36"/>
      <c r="JWF25" s="36"/>
      <c r="JWG25" s="36"/>
      <c r="JWH25" s="36"/>
      <c r="JWI25" s="36"/>
      <c r="JWJ25" s="36"/>
      <c r="JWK25" s="36"/>
      <c r="JWL25" s="36"/>
      <c r="JWM25" s="36"/>
      <c r="JWN25" s="36"/>
      <c r="JWO25" s="36"/>
      <c r="JWP25" s="36"/>
      <c r="JWQ25" s="36"/>
      <c r="JWR25" s="36"/>
      <c r="JWS25" s="36"/>
      <c r="JWT25" s="36"/>
      <c r="JWU25" s="36"/>
      <c r="JWV25" s="36"/>
      <c r="JWW25" s="36"/>
      <c r="JWX25" s="36"/>
      <c r="JWY25" s="36"/>
      <c r="JWZ25" s="36"/>
      <c r="JXA25" s="36"/>
      <c r="JXB25" s="36"/>
      <c r="JXC25" s="36"/>
      <c r="JXD25" s="36"/>
      <c r="JXE25" s="36"/>
      <c r="JXF25" s="36"/>
      <c r="JXG25" s="36"/>
      <c r="JXH25" s="36"/>
      <c r="JXI25" s="36"/>
      <c r="JXJ25" s="36"/>
      <c r="JXK25" s="36"/>
      <c r="JXL25" s="36"/>
      <c r="JXM25" s="36"/>
      <c r="JXN25" s="36"/>
      <c r="JXO25" s="36"/>
      <c r="JXP25" s="36"/>
      <c r="JXQ25" s="36"/>
      <c r="JXR25" s="36"/>
      <c r="JXS25" s="36"/>
      <c r="JXT25" s="36"/>
      <c r="JXU25" s="36"/>
      <c r="JXV25" s="36"/>
      <c r="JXW25" s="36"/>
      <c r="JXX25" s="36"/>
      <c r="JXY25" s="36"/>
      <c r="JXZ25" s="36"/>
      <c r="JYA25" s="36"/>
      <c r="JYB25" s="36"/>
      <c r="JYC25" s="36"/>
      <c r="JYD25" s="36"/>
      <c r="JYE25" s="36"/>
      <c r="JYF25" s="36"/>
      <c r="JYG25" s="36"/>
      <c r="JYH25" s="36"/>
      <c r="JYI25" s="36"/>
      <c r="JYJ25" s="36"/>
      <c r="JYK25" s="36"/>
      <c r="JYL25" s="36"/>
      <c r="JYM25" s="36"/>
      <c r="JYN25" s="36"/>
      <c r="JYO25" s="36"/>
      <c r="JYP25" s="36"/>
      <c r="JYQ25" s="36"/>
      <c r="JYR25" s="36"/>
      <c r="JYS25" s="36"/>
      <c r="JYT25" s="36"/>
      <c r="JYU25" s="36"/>
      <c r="JYV25" s="36"/>
      <c r="JYW25" s="36"/>
      <c r="JYX25" s="36"/>
      <c r="JYY25" s="36"/>
      <c r="JYZ25" s="36"/>
      <c r="JZA25" s="36"/>
      <c r="JZB25" s="36"/>
      <c r="JZC25" s="36"/>
      <c r="JZD25" s="36"/>
      <c r="JZE25" s="36"/>
      <c r="JZF25" s="36"/>
      <c r="JZG25" s="36"/>
      <c r="JZH25" s="36"/>
      <c r="JZI25" s="36"/>
      <c r="JZJ25" s="36"/>
      <c r="JZK25" s="36"/>
      <c r="JZL25" s="36"/>
      <c r="JZM25" s="36"/>
      <c r="JZN25" s="36"/>
      <c r="JZO25" s="36"/>
      <c r="JZP25" s="36"/>
      <c r="JZQ25" s="36"/>
      <c r="JZR25" s="36"/>
      <c r="JZS25" s="36"/>
      <c r="JZT25" s="36"/>
      <c r="JZU25" s="36"/>
      <c r="JZV25" s="36"/>
      <c r="JZW25" s="36"/>
      <c r="JZX25" s="36"/>
      <c r="JZY25" s="36"/>
      <c r="JZZ25" s="36"/>
      <c r="KAA25" s="36"/>
      <c r="KAB25" s="36"/>
      <c r="KAC25" s="36"/>
      <c r="KAD25" s="36"/>
      <c r="KAE25" s="36"/>
      <c r="KAF25" s="36"/>
      <c r="KAG25" s="36"/>
      <c r="KAH25" s="36"/>
      <c r="KAI25" s="36"/>
      <c r="KAJ25" s="36"/>
      <c r="KAK25" s="36"/>
      <c r="KAL25" s="36"/>
      <c r="KAM25" s="36"/>
      <c r="KAN25" s="36"/>
      <c r="KAO25" s="36"/>
      <c r="KAP25" s="36"/>
      <c r="KAQ25" s="36"/>
      <c r="KAR25" s="36"/>
      <c r="KAS25" s="36"/>
      <c r="KAT25" s="36"/>
      <c r="KAU25" s="36"/>
      <c r="KAV25" s="36"/>
      <c r="KAW25" s="36"/>
      <c r="KAX25" s="36"/>
      <c r="KAY25" s="36"/>
      <c r="KAZ25" s="36"/>
      <c r="KBA25" s="36"/>
      <c r="KBB25" s="36"/>
      <c r="KBC25" s="36"/>
      <c r="KBD25" s="36"/>
      <c r="KBE25" s="36"/>
      <c r="KBF25" s="36"/>
      <c r="KBG25" s="36"/>
      <c r="KBH25" s="36"/>
      <c r="KBI25" s="36"/>
      <c r="KBJ25" s="36"/>
      <c r="KBK25" s="36"/>
      <c r="KBL25" s="36"/>
      <c r="KBM25" s="36"/>
      <c r="KBN25" s="36"/>
      <c r="KBO25" s="36"/>
      <c r="KBP25" s="36"/>
      <c r="KBQ25" s="36"/>
      <c r="KBR25" s="36"/>
      <c r="KBS25" s="36"/>
      <c r="KBT25" s="36"/>
      <c r="KBU25" s="36"/>
      <c r="KBV25" s="36"/>
      <c r="KBW25" s="36"/>
      <c r="KBX25" s="36"/>
      <c r="KBY25" s="36"/>
      <c r="KBZ25" s="36"/>
      <c r="KCA25" s="36"/>
      <c r="KCB25" s="36"/>
      <c r="KCC25" s="36"/>
      <c r="KCD25" s="36"/>
      <c r="KCE25" s="36"/>
      <c r="KCF25" s="36"/>
      <c r="KCG25" s="36"/>
      <c r="KCH25" s="36"/>
      <c r="KCI25" s="36"/>
      <c r="KCJ25" s="36"/>
      <c r="KCK25" s="36"/>
      <c r="KCL25" s="36"/>
      <c r="KCM25" s="36"/>
      <c r="KCN25" s="36"/>
      <c r="KCO25" s="36"/>
      <c r="KCP25" s="36"/>
      <c r="KCQ25" s="36"/>
      <c r="KCR25" s="36"/>
      <c r="KCS25" s="36"/>
      <c r="KCT25" s="36"/>
      <c r="KCU25" s="36"/>
      <c r="KCV25" s="36"/>
      <c r="KCW25" s="36"/>
      <c r="KCX25" s="36"/>
      <c r="KCY25" s="36"/>
      <c r="KCZ25" s="36"/>
      <c r="KDA25" s="36"/>
      <c r="KDB25" s="36"/>
      <c r="KDC25" s="36"/>
      <c r="KDD25" s="36"/>
      <c r="KDE25" s="36"/>
      <c r="KDF25" s="36"/>
      <c r="KDG25" s="36"/>
      <c r="KDH25" s="36"/>
      <c r="KDI25" s="36"/>
      <c r="KDJ25" s="36"/>
      <c r="KDK25" s="36"/>
      <c r="KDL25" s="36"/>
      <c r="KDM25" s="36"/>
      <c r="KDN25" s="36"/>
      <c r="KDO25" s="36"/>
      <c r="KDP25" s="36"/>
      <c r="KDQ25" s="36"/>
      <c r="KDR25" s="36"/>
      <c r="KDS25" s="36"/>
      <c r="KDT25" s="36"/>
      <c r="KDU25" s="36"/>
      <c r="KDV25" s="36"/>
      <c r="KDW25" s="36"/>
      <c r="KDX25" s="36"/>
      <c r="KDY25" s="36"/>
      <c r="KDZ25" s="36"/>
      <c r="KEA25" s="36"/>
      <c r="KEB25" s="36"/>
      <c r="KEC25" s="36"/>
      <c r="KED25" s="36"/>
      <c r="KEE25" s="36"/>
      <c r="KEF25" s="36"/>
      <c r="KEG25" s="36"/>
      <c r="KEH25" s="36"/>
      <c r="KEI25" s="36"/>
      <c r="KEJ25" s="36"/>
      <c r="KEK25" s="36"/>
      <c r="KEL25" s="36"/>
      <c r="KEM25" s="36"/>
      <c r="KEN25" s="36"/>
      <c r="KEO25" s="36"/>
      <c r="KEP25" s="36"/>
      <c r="KEQ25" s="36"/>
      <c r="KER25" s="36"/>
      <c r="KES25" s="36"/>
      <c r="KET25" s="36"/>
      <c r="KEU25" s="36"/>
      <c r="KEV25" s="36"/>
      <c r="KEW25" s="36"/>
      <c r="KEX25" s="36"/>
      <c r="KEY25" s="36"/>
      <c r="KEZ25" s="36"/>
      <c r="KFA25" s="36"/>
      <c r="KFB25" s="36"/>
      <c r="KFC25" s="36"/>
      <c r="KFD25" s="36"/>
      <c r="KFE25" s="36"/>
      <c r="KFF25" s="36"/>
      <c r="KFG25" s="36"/>
      <c r="KFH25" s="36"/>
      <c r="KFI25" s="36"/>
      <c r="KFJ25" s="36"/>
      <c r="KFK25" s="36"/>
      <c r="KFL25" s="36"/>
      <c r="KFM25" s="36"/>
      <c r="KFN25" s="36"/>
      <c r="KFO25" s="36"/>
      <c r="KFP25" s="36"/>
      <c r="KFQ25" s="36"/>
      <c r="KFR25" s="36"/>
      <c r="KFS25" s="36"/>
      <c r="KFT25" s="36"/>
      <c r="KFU25" s="36"/>
      <c r="KFV25" s="36"/>
      <c r="KFW25" s="36"/>
      <c r="KFX25" s="36"/>
      <c r="KFY25" s="36"/>
      <c r="KFZ25" s="36"/>
      <c r="KGA25" s="36"/>
      <c r="KGB25" s="36"/>
      <c r="KGC25" s="36"/>
      <c r="KGD25" s="36"/>
      <c r="KGE25" s="36"/>
      <c r="KGF25" s="36"/>
      <c r="KGG25" s="36"/>
      <c r="KGH25" s="36"/>
      <c r="KGI25" s="36"/>
      <c r="KGJ25" s="36"/>
      <c r="KGK25" s="36"/>
      <c r="KGL25" s="36"/>
      <c r="KGM25" s="36"/>
      <c r="KGN25" s="36"/>
      <c r="KGO25" s="36"/>
      <c r="KGP25" s="36"/>
      <c r="KGQ25" s="36"/>
      <c r="KGR25" s="36"/>
      <c r="KGS25" s="36"/>
      <c r="KGT25" s="36"/>
      <c r="KGU25" s="36"/>
      <c r="KGV25" s="36"/>
      <c r="KGW25" s="36"/>
      <c r="KGX25" s="36"/>
      <c r="KGY25" s="36"/>
      <c r="KGZ25" s="36"/>
      <c r="KHA25" s="36"/>
      <c r="KHB25" s="36"/>
      <c r="KHC25" s="36"/>
      <c r="KHD25" s="36"/>
      <c r="KHE25" s="36"/>
      <c r="KHF25" s="36"/>
      <c r="KHG25" s="36"/>
      <c r="KHH25" s="36"/>
      <c r="KHI25" s="36"/>
      <c r="KHJ25" s="36"/>
      <c r="KHK25" s="36"/>
      <c r="KHL25" s="36"/>
      <c r="KHM25" s="36"/>
      <c r="KHN25" s="36"/>
      <c r="KHO25" s="36"/>
      <c r="KHP25" s="36"/>
      <c r="KHQ25" s="36"/>
      <c r="KHR25" s="36"/>
      <c r="KHS25" s="36"/>
      <c r="KHT25" s="36"/>
      <c r="KHU25" s="36"/>
      <c r="KHV25" s="36"/>
      <c r="KHW25" s="36"/>
      <c r="KHX25" s="36"/>
      <c r="KHY25" s="36"/>
      <c r="KHZ25" s="36"/>
      <c r="KIA25" s="36"/>
      <c r="KIB25" s="36"/>
      <c r="KIC25" s="36"/>
      <c r="KID25" s="36"/>
      <c r="KIE25" s="36"/>
      <c r="KIF25" s="36"/>
      <c r="KIG25" s="36"/>
      <c r="KIH25" s="36"/>
      <c r="KII25" s="36"/>
      <c r="KIJ25" s="36"/>
      <c r="KIK25" s="36"/>
      <c r="KIL25" s="36"/>
      <c r="KIM25" s="36"/>
      <c r="KIN25" s="36"/>
      <c r="KIO25" s="36"/>
      <c r="KIP25" s="36"/>
      <c r="KIQ25" s="36"/>
      <c r="KIR25" s="36"/>
      <c r="KIS25" s="36"/>
      <c r="KIT25" s="36"/>
      <c r="KIU25" s="36"/>
      <c r="KIV25" s="36"/>
      <c r="KIW25" s="36"/>
      <c r="KIX25" s="36"/>
      <c r="KIY25" s="36"/>
      <c r="KIZ25" s="36"/>
      <c r="KJA25" s="36"/>
      <c r="KJB25" s="36"/>
      <c r="KJC25" s="36"/>
      <c r="KJD25" s="36"/>
      <c r="KJE25" s="36"/>
      <c r="KJF25" s="36"/>
      <c r="KJG25" s="36"/>
      <c r="KJH25" s="36"/>
      <c r="KJI25" s="36"/>
      <c r="KJJ25" s="36"/>
      <c r="KJK25" s="36"/>
      <c r="KJL25" s="36"/>
      <c r="KJM25" s="36"/>
      <c r="KJN25" s="36"/>
      <c r="KJO25" s="36"/>
      <c r="KJP25" s="36"/>
      <c r="KJQ25" s="36"/>
      <c r="KJR25" s="36"/>
      <c r="KJS25" s="36"/>
      <c r="KJT25" s="36"/>
      <c r="KJU25" s="36"/>
      <c r="KJV25" s="36"/>
      <c r="KJW25" s="36"/>
      <c r="KJX25" s="36"/>
      <c r="KJY25" s="36"/>
      <c r="KJZ25" s="36"/>
      <c r="KKA25" s="36"/>
      <c r="KKB25" s="36"/>
      <c r="KKC25" s="36"/>
      <c r="KKD25" s="36"/>
      <c r="KKE25" s="36"/>
      <c r="KKF25" s="36"/>
      <c r="KKG25" s="36"/>
      <c r="KKH25" s="36"/>
      <c r="KKI25" s="36"/>
      <c r="KKJ25" s="36"/>
      <c r="KKK25" s="36"/>
      <c r="KKL25" s="36"/>
      <c r="KKM25" s="36"/>
      <c r="KKN25" s="36"/>
      <c r="KKO25" s="36"/>
      <c r="KKP25" s="36"/>
      <c r="KKQ25" s="36"/>
      <c r="KKR25" s="36"/>
      <c r="KKS25" s="36"/>
      <c r="KKT25" s="36"/>
      <c r="KKU25" s="36"/>
      <c r="KKV25" s="36"/>
      <c r="KKW25" s="36"/>
      <c r="KKX25" s="36"/>
      <c r="KKY25" s="36"/>
      <c r="KKZ25" s="36"/>
      <c r="KLA25" s="36"/>
      <c r="KLB25" s="36"/>
      <c r="KLC25" s="36"/>
      <c r="KLD25" s="36"/>
      <c r="KLE25" s="36"/>
      <c r="KLF25" s="36"/>
      <c r="KLG25" s="36"/>
      <c r="KLH25" s="36"/>
      <c r="KLI25" s="36"/>
      <c r="KLJ25" s="36"/>
      <c r="KLK25" s="36"/>
      <c r="KLL25" s="36"/>
      <c r="KLM25" s="36"/>
      <c r="KLN25" s="36"/>
      <c r="KLO25" s="36"/>
      <c r="KLP25" s="36"/>
      <c r="KLQ25" s="36"/>
      <c r="KLR25" s="36"/>
      <c r="KLS25" s="36"/>
      <c r="KLT25" s="36"/>
      <c r="KLU25" s="36"/>
      <c r="KLV25" s="36"/>
      <c r="KLW25" s="36"/>
      <c r="KLX25" s="36"/>
      <c r="KLY25" s="36"/>
      <c r="KLZ25" s="36"/>
      <c r="KMA25" s="36"/>
      <c r="KMB25" s="36"/>
      <c r="KMC25" s="36"/>
      <c r="KMD25" s="36"/>
      <c r="KME25" s="36"/>
      <c r="KMF25" s="36"/>
      <c r="KMG25" s="36"/>
      <c r="KMH25" s="36"/>
      <c r="KMI25" s="36"/>
      <c r="KMJ25" s="36"/>
      <c r="KMK25" s="36"/>
      <c r="KML25" s="36"/>
      <c r="KMM25" s="36"/>
      <c r="KMN25" s="36"/>
      <c r="KMO25" s="36"/>
      <c r="KMP25" s="36"/>
      <c r="KMQ25" s="36"/>
      <c r="KMR25" s="36"/>
      <c r="KMS25" s="36"/>
      <c r="KMT25" s="36"/>
      <c r="KMU25" s="36"/>
      <c r="KMV25" s="36"/>
      <c r="KMW25" s="36"/>
      <c r="KMX25" s="36"/>
      <c r="KMY25" s="36"/>
      <c r="KMZ25" s="36"/>
      <c r="KNA25" s="36"/>
      <c r="KNB25" s="36"/>
      <c r="KNC25" s="36"/>
      <c r="KND25" s="36"/>
      <c r="KNE25" s="36"/>
      <c r="KNF25" s="36"/>
      <c r="KNG25" s="36"/>
      <c r="KNH25" s="36"/>
      <c r="KNI25" s="36"/>
      <c r="KNJ25" s="36"/>
      <c r="KNK25" s="36"/>
      <c r="KNL25" s="36"/>
      <c r="KNM25" s="36"/>
      <c r="KNN25" s="36"/>
      <c r="KNO25" s="36"/>
      <c r="KNP25" s="36"/>
      <c r="KNQ25" s="36"/>
      <c r="KNR25" s="36"/>
      <c r="KNS25" s="36"/>
      <c r="KNT25" s="36"/>
      <c r="KNU25" s="36"/>
      <c r="KNV25" s="36"/>
      <c r="KNW25" s="36"/>
      <c r="KNX25" s="36"/>
      <c r="KNY25" s="36"/>
      <c r="KNZ25" s="36"/>
      <c r="KOA25" s="36"/>
      <c r="KOB25" s="36"/>
      <c r="KOC25" s="36"/>
      <c r="KOD25" s="36"/>
      <c r="KOE25" s="36"/>
      <c r="KOF25" s="36"/>
      <c r="KOG25" s="36"/>
      <c r="KOH25" s="36"/>
      <c r="KOI25" s="36"/>
      <c r="KOJ25" s="36"/>
      <c r="KOK25" s="36"/>
      <c r="KOL25" s="36"/>
      <c r="KOM25" s="36"/>
      <c r="KON25" s="36"/>
      <c r="KOO25" s="36"/>
      <c r="KOP25" s="36"/>
      <c r="KOQ25" s="36"/>
      <c r="KOR25" s="36"/>
      <c r="KOS25" s="36"/>
      <c r="KOT25" s="36"/>
      <c r="KOU25" s="36"/>
      <c r="KOV25" s="36"/>
      <c r="KOW25" s="36"/>
      <c r="KOX25" s="36"/>
      <c r="KOY25" s="36"/>
      <c r="KOZ25" s="36"/>
      <c r="KPA25" s="36"/>
      <c r="KPB25" s="36"/>
      <c r="KPC25" s="36"/>
      <c r="KPD25" s="36"/>
      <c r="KPE25" s="36"/>
      <c r="KPF25" s="36"/>
      <c r="KPG25" s="36"/>
      <c r="KPH25" s="36"/>
      <c r="KPI25" s="36"/>
      <c r="KPJ25" s="36"/>
      <c r="KPK25" s="36"/>
      <c r="KPL25" s="36"/>
      <c r="KPM25" s="36"/>
      <c r="KPN25" s="36"/>
      <c r="KPO25" s="36"/>
      <c r="KPP25" s="36"/>
      <c r="KPQ25" s="36"/>
      <c r="KPR25" s="36"/>
      <c r="KPS25" s="36"/>
      <c r="KPT25" s="36"/>
      <c r="KPU25" s="36"/>
      <c r="KPV25" s="36"/>
      <c r="KPW25" s="36"/>
      <c r="KPX25" s="36"/>
      <c r="KPY25" s="36"/>
      <c r="KPZ25" s="36"/>
      <c r="KQA25" s="36"/>
      <c r="KQB25" s="36"/>
      <c r="KQC25" s="36"/>
      <c r="KQD25" s="36"/>
      <c r="KQE25" s="36"/>
      <c r="KQF25" s="36"/>
      <c r="KQG25" s="36"/>
      <c r="KQH25" s="36"/>
      <c r="KQI25" s="36"/>
      <c r="KQJ25" s="36"/>
      <c r="KQK25" s="36"/>
      <c r="KQL25" s="36"/>
      <c r="KQM25" s="36"/>
      <c r="KQN25" s="36"/>
      <c r="KQO25" s="36"/>
      <c r="KQP25" s="36"/>
      <c r="KQQ25" s="36"/>
      <c r="KQR25" s="36"/>
      <c r="KQS25" s="36"/>
      <c r="KQT25" s="36"/>
      <c r="KQU25" s="36"/>
      <c r="KQV25" s="36"/>
      <c r="KQW25" s="36"/>
      <c r="KQX25" s="36"/>
      <c r="KQY25" s="36"/>
      <c r="KQZ25" s="36"/>
      <c r="KRA25" s="36"/>
      <c r="KRB25" s="36"/>
      <c r="KRC25" s="36"/>
      <c r="KRD25" s="36"/>
      <c r="KRE25" s="36"/>
      <c r="KRF25" s="36"/>
      <c r="KRG25" s="36"/>
      <c r="KRH25" s="36"/>
      <c r="KRI25" s="36"/>
      <c r="KRJ25" s="36"/>
      <c r="KRK25" s="36"/>
      <c r="KRL25" s="36"/>
      <c r="KRM25" s="36"/>
      <c r="KRN25" s="36"/>
      <c r="KRO25" s="36"/>
      <c r="KRP25" s="36"/>
      <c r="KRQ25" s="36"/>
      <c r="KRR25" s="36"/>
      <c r="KRS25" s="36"/>
      <c r="KRT25" s="36"/>
      <c r="KRU25" s="36"/>
      <c r="KRV25" s="36"/>
      <c r="KRW25" s="36"/>
      <c r="KRX25" s="36"/>
      <c r="KRY25" s="36"/>
      <c r="KRZ25" s="36"/>
      <c r="KSA25" s="36"/>
      <c r="KSB25" s="36"/>
      <c r="KSC25" s="36"/>
      <c r="KSD25" s="36"/>
      <c r="KSE25" s="36"/>
      <c r="KSF25" s="36"/>
      <c r="KSG25" s="36"/>
      <c r="KSH25" s="36"/>
      <c r="KSI25" s="36"/>
      <c r="KSJ25" s="36"/>
      <c r="KSK25" s="36"/>
      <c r="KSL25" s="36"/>
      <c r="KSM25" s="36"/>
      <c r="KSN25" s="36"/>
      <c r="KSO25" s="36"/>
      <c r="KSP25" s="36"/>
      <c r="KSQ25" s="36"/>
      <c r="KSR25" s="36"/>
      <c r="KSS25" s="36"/>
      <c r="KST25" s="36"/>
      <c r="KSU25" s="36"/>
      <c r="KSV25" s="36"/>
      <c r="KSW25" s="36"/>
      <c r="KSX25" s="36"/>
      <c r="KSY25" s="36"/>
      <c r="KSZ25" s="36"/>
      <c r="KTA25" s="36"/>
      <c r="KTB25" s="36"/>
      <c r="KTC25" s="36"/>
      <c r="KTD25" s="36"/>
      <c r="KTE25" s="36"/>
      <c r="KTF25" s="36"/>
      <c r="KTG25" s="36"/>
      <c r="KTH25" s="36"/>
      <c r="KTI25" s="36"/>
      <c r="KTJ25" s="36"/>
      <c r="KTK25" s="36"/>
      <c r="KTL25" s="36"/>
      <c r="KTM25" s="36"/>
      <c r="KTN25" s="36"/>
      <c r="KTO25" s="36"/>
      <c r="KTP25" s="36"/>
      <c r="KTQ25" s="36"/>
      <c r="KTR25" s="36"/>
      <c r="KTS25" s="36"/>
      <c r="KTT25" s="36"/>
      <c r="KTU25" s="36"/>
      <c r="KTV25" s="36"/>
      <c r="KTW25" s="36"/>
      <c r="KTX25" s="36"/>
      <c r="KTY25" s="36"/>
      <c r="KTZ25" s="36"/>
      <c r="KUA25" s="36"/>
      <c r="KUB25" s="36"/>
      <c r="KUC25" s="36"/>
      <c r="KUD25" s="36"/>
      <c r="KUE25" s="36"/>
      <c r="KUF25" s="36"/>
      <c r="KUG25" s="36"/>
      <c r="KUH25" s="36"/>
      <c r="KUI25" s="36"/>
      <c r="KUJ25" s="36"/>
      <c r="KUK25" s="36"/>
      <c r="KUL25" s="36"/>
      <c r="KUM25" s="36"/>
      <c r="KUN25" s="36"/>
      <c r="KUO25" s="36"/>
      <c r="KUP25" s="36"/>
      <c r="KUQ25" s="36"/>
      <c r="KUR25" s="36"/>
      <c r="KUS25" s="36"/>
      <c r="KUT25" s="36"/>
      <c r="KUU25" s="36"/>
      <c r="KUV25" s="36"/>
      <c r="KUW25" s="36"/>
      <c r="KUX25" s="36"/>
      <c r="KUY25" s="36"/>
      <c r="KUZ25" s="36"/>
      <c r="KVA25" s="36"/>
      <c r="KVB25" s="36"/>
      <c r="KVC25" s="36"/>
      <c r="KVD25" s="36"/>
      <c r="KVE25" s="36"/>
      <c r="KVF25" s="36"/>
      <c r="KVG25" s="36"/>
      <c r="KVH25" s="36"/>
      <c r="KVI25" s="36"/>
      <c r="KVJ25" s="36"/>
      <c r="KVK25" s="36"/>
      <c r="KVL25" s="36"/>
      <c r="KVM25" s="36"/>
      <c r="KVN25" s="36"/>
      <c r="KVO25" s="36"/>
      <c r="KVP25" s="36"/>
      <c r="KVQ25" s="36"/>
      <c r="KVR25" s="36"/>
      <c r="KVS25" s="36"/>
      <c r="KVT25" s="36"/>
      <c r="KVU25" s="36"/>
      <c r="KVV25" s="36"/>
      <c r="KVW25" s="36"/>
      <c r="KVX25" s="36"/>
      <c r="KVY25" s="36"/>
      <c r="KVZ25" s="36"/>
      <c r="KWA25" s="36"/>
      <c r="KWB25" s="36"/>
      <c r="KWC25" s="36"/>
      <c r="KWD25" s="36"/>
      <c r="KWE25" s="36"/>
      <c r="KWF25" s="36"/>
      <c r="KWG25" s="36"/>
      <c r="KWH25" s="36"/>
      <c r="KWI25" s="36"/>
      <c r="KWJ25" s="36"/>
      <c r="KWK25" s="36"/>
      <c r="KWL25" s="36"/>
      <c r="KWM25" s="36"/>
      <c r="KWN25" s="36"/>
      <c r="KWO25" s="36"/>
      <c r="KWP25" s="36"/>
      <c r="KWQ25" s="36"/>
      <c r="KWR25" s="36"/>
      <c r="KWS25" s="36"/>
      <c r="KWT25" s="36"/>
      <c r="KWU25" s="36"/>
      <c r="KWV25" s="36"/>
      <c r="KWW25" s="36"/>
      <c r="KWX25" s="36"/>
      <c r="KWY25" s="36"/>
      <c r="KWZ25" s="36"/>
      <c r="KXA25" s="36"/>
      <c r="KXB25" s="36"/>
      <c r="KXC25" s="36"/>
      <c r="KXD25" s="36"/>
      <c r="KXE25" s="36"/>
      <c r="KXF25" s="36"/>
      <c r="KXG25" s="36"/>
      <c r="KXH25" s="36"/>
      <c r="KXI25" s="36"/>
      <c r="KXJ25" s="36"/>
      <c r="KXK25" s="36"/>
      <c r="KXL25" s="36"/>
      <c r="KXM25" s="36"/>
      <c r="KXN25" s="36"/>
      <c r="KXO25" s="36"/>
      <c r="KXP25" s="36"/>
      <c r="KXQ25" s="36"/>
      <c r="KXR25" s="36"/>
      <c r="KXS25" s="36"/>
      <c r="KXT25" s="36"/>
      <c r="KXU25" s="36"/>
      <c r="KXV25" s="36"/>
      <c r="KXW25" s="36"/>
      <c r="KXX25" s="36"/>
      <c r="KXY25" s="36"/>
      <c r="KXZ25" s="36"/>
      <c r="KYA25" s="36"/>
      <c r="KYB25" s="36"/>
      <c r="KYC25" s="36"/>
      <c r="KYD25" s="36"/>
      <c r="KYE25" s="36"/>
      <c r="KYF25" s="36"/>
      <c r="KYG25" s="36"/>
      <c r="KYH25" s="36"/>
      <c r="KYI25" s="36"/>
      <c r="KYJ25" s="36"/>
      <c r="KYK25" s="36"/>
      <c r="KYL25" s="36"/>
      <c r="KYM25" s="36"/>
      <c r="KYN25" s="36"/>
      <c r="KYO25" s="36"/>
      <c r="KYP25" s="36"/>
      <c r="KYQ25" s="36"/>
      <c r="KYR25" s="36"/>
      <c r="KYS25" s="36"/>
      <c r="KYT25" s="36"/>
      <c r="KYU25" s="36"/>
      <c r="KYV25" s="36"/>
      <c r="KYW25" s="36"/>
      <c r="KYX25" s="36"/>
      <c r="KYY25" s="36"/>
      <c r="KYZ25" s="36"/>
      <c r="KZA25" s="36"/>
      <c r="KZB25" s="36"/>
      <c r="KZC25" s="36"/>
      <c r="KZD25" s="36"/>
      <c r="KZE25" s="36"/>
      <c r="KZF25" s="36"/>
      <c r="KZG25" s="36"/>
      <c r="KZH25" s="36"/>
      <c r="KZI25" s="36"/>
      <c r="KZJ25" s="36"/>
      <c r="KZK25" s="36"/>
      <c r="KZL25" s="36"/>
      <c r="KZM25" s="36"/>
      <c r="KZN25" s="36"/>
      <c r="KZO25" s="36"/>
      <c r="KZP25" s="36"/>
      <c r="KZQ25" s="36"/>
      <c r="KZR25" s="36"/>
      <c r="KZS25" s="36"/>
      <c r="KZT25" s="36"/>
      <c r="KZU25" s="36"/>
      <c r="KZV25" s="36"/>
      <c r="KZW25" s="36"/>
      <c r="KZX25" s="36"/>
      <c r="KZY25" s="36"/>
      <c r="KZZ25" s="36"/>
      <c r="LAA25" s="36"/>
      <c r="LAB25" s="36"/>
      <c r="LAC25" s="36"/>
      <c r="LAD25" s="36"/>
      <c r="LAE25" s="36"/>
      <c r="LAF25" s="36"/>
      <c r="LAG25" s="36"/>
      <c r="LAH25" s="36"/>
      <c r="LAI25" s="36"/>
      <c r="LAJ25" s="36"/>
      <c r="LAK25" s="36"/>
      <c r="LAL25" s="36"/>
      <c r="LAM25" s="36"/>
      <c r="LAN25" s="36"/>
      <c r="LAO25" s="36"/>
      <c r="LAP25" s="36"/>
      <c r="LAQ25" s="36"/>
      <c r="LAR25" s="36"/>
      <c r="LAS25" s="36"/>
      <c r="LAT25" s="36"/>
      <c r="LAU25" s="36"/>
      <c r="LAV25" s="36"/>
      <c r="LAW25" s="36"/>
      <c r="LAX25" s="36"/>
      <c r="LAY25" s="36"/>
      <c r="LAZ25" s="36"/>
      <c r="LBA25" s="36"/>
      <c r="LBB25" s="36"/>
      <c r="LBC25" s="36"/>
      <c r="LBD25" s="36"/>
      <c r="LBE25" s="36"/>
      <c r="LBF25" s="36"/>
      <c r="LBG25" s="36"/>
      <c r="LBH25" s="36"/>
      <c r="LBI25" s="36"/>
      <c r="LBJ25" s="36"/>
      <c r="LBK25" s="36"/>
      <c r="LBL25" s="36"/>
      <c r="LBM25" s="36"/>
      <c r="LBN25" s="36"/>
      <c r="LBO25" s="36"/>
      <c r="LBP25" s="36"/>
      <c r="LBQ25" s="36"/>
      <c r="LBR25" s="36"/>
      <c r="LBS25" s="36"/>
      <c r="LBT25" s="36"/>
      <c r="LBU25" s="36"/>
      <c r="LBV25" s="36"/>
      <c r="LBW25" s="36"/>
      <c r="LBX25" s="36"/>
      <c r="LBY25" s="36"/>
      <c r="LBZ25" s="36"/>
      <c r="LCA25" s="36"/>
      <c r="LCB25" s="36"/>
      <c r="LCC25" s="36"/>
      <c r="LCD25" s="36"/>
      <c r="LCE25" s="36"/>
      <c r="LCF25" s="36"/>
      <c r="LCG25" s="36"/>
      <c r="LCH25" s="36"/>
      <c r="LCI25" s="36"/>
      <c r="LCJ25" s="36"/>
      <c r="LCK25" s="36"/>
      <c r="LCL25" s="36"/>
      <c r="LCM25" s="36"/>
      <c r="LCN25" s="36"/>
      <c r="LCO25" s="36"/>
      <c r="LCP25" s="36"/>
      <c r="LCQ25" s="36"/>
      <c r="LCR25" s="36"/>
      <c r="LCS25" s="36"/>
      <c r="LCT25" s="36"/>
      <c r="LCU25" s="36"/>
      <c r="LCV25" s="36"/>
      <c r="LCW25" s="36"/>
      <c r="LCX25" s="36"/>
      <c r="LCY25" s="36"/>
      <c r="LCZ25" s="36"/>
      <c r="LDA25" s="36"/>
      <c r="LDB25" s="36"/>
      <c r="LDC25" s="36"/>
      <c r="LDD25" s="36"/>
      <c r="LDE25" s="36"/>
      <c r="LDF25" s="36"/>
      <c r="LDG25" s="36"/>
      <c r="LDH25" s="36"/>
      <c r="LDI25" s="36"/>
      <c r="LDJ25" s="36"/>
      <c r="LDK25" s="36"/>
      <c r="LDL25" s="36"/>
      <c r="LDM25" s="36"/>
      <c r="LDN25" s="36"/>
      <c r="LDO25" s="36"/>
      <c r="LDP25" s="36"/>
      <c r="LDQ25" s="36"/>
      <c r="LDR25" s="36"/>
      <c r="LDS25" s="36"/>
      <c r="LDT25" s="36"/>
      <c r="LDU25" s="36"/>
      <c r="LDV25" s="36"/>
      <c r="LDW25" s="36"/>
      <c r="LDX25" s="36"/>
      <c r="LDY25" s="36"/>
      <c r="LDZ25" s="36"/>
      <c r="LEA25" s="36"/>
      <c r="LEB25" s="36"/>
      <c r="LEC25" s="36"/>
      <c r="LED25" s="36"/>
      <c r="LEE25" s="36"/>
      <c r="LEF25" s="36"/>
      <c r="LEG25" s="36"/>
      <c r="LEH25" s="36"/>
      <c r="LEI25" s="36"/>
      <c r="LEJ25" s="36"/>
      <c r="LEK25" s="36"/>
      <c r="LEL25" s="36"/>
      <c r="LEM25" s="36"/>
      <c r="LEN25" s="36"/>
      <c r="LEO25" s="36"/>
      <c r="LEP25" s="36"/>
      <c r="LEQ25" s="36"/>
      <c r="LER25" s="36"/>
      <c r="LES25" s="36"/>
      <c r="LET25" s="36"/>
      <c r="LEU25" s="36"/>
      <c r="LEV25" s="36"/>
      <c r="LEW25" s="36"/>
      <c r="LEX25" s="36"/>
      <c r="LEY25" s="36"/>
      <c r="LEZ25" s="36"/>
      <c r="LFA25" s="36"/>
      <c r="LFB25" s="36"/>
      <c r="LFC25" s="36"/>
      <c r="LFD25" s="36"/>
      <c r="LFE25" s="36"/>
      <c r="LFF25" s="36"/>
      <c r="LFG25" s="36"/>
      <c r="LFH25" s="36"/>
      <c r="LFI25" s="36"/>
      <c r="LFJ25" s="36"/>
      <c r="LFK25" s="36"/>
      <c r="LFL25" s="36"/>
      <c r="LFM25" s="36"/>
      <c r="LFN25" s="36"/>
      <c r="LFO25" s="36"/>
      <c r="LFP25" s="36"/>
      <c r="LFQ25" s="36"/>
      <c r="LFR25" s="36"/>
      <c r="LFS25" s="36"/>
      <c r="LFT25" s="36"/>
      <c r="LFU25" s="36"/>
      <c r="LFV25" s="36"/>
      <c r="LFW25" s="36"/>
      <c r="LFX25" s="36"/>
      <c r="LFY25" s="36"/>
      <c r="LFZ25" s="36"/>
      <c r="LGA25" s="36"/>
      <c r="LGB25" s="36"/>
      <c r="LGC25" s="36"/>
      <c r="LGD25" s="36"/>
      <c r="LGE25" s="36"/>
      <c r="LGF25" s="36"/>
      <c r="LGG25" s="36"/>
      <c r="LGH25" s="36"/>
      <c r="LGI25" s="36"/>
      <c r="LGJ25" s="36"/>
      <c r="LGK25" s="36"/>
      <c r="LGL25" s="36"/>
      <c r="LGM25" s="36"/>
      <c r="LGN25" s="36"/>
      <c r="LGO25" s="36"/>
      <c r="LGP25" s="36"/>
      <c r="LGQ25" s="36"/>
      <c r="LGR25" s="36"/>
      <c r="LGS25" s="36"/>
      <c r="LGT25" s="36"/>
      <c r="LGU25" s="36"/>
      <c r="LGV25" s="36"/>
      <c r="LGW25" s="36"/>
      <c r="LGX25" s="36"/>
      <c r="LGY25" s="36"/>
      <c r="LGZ25" s="36"/>
      <c r="LHA25" s="36"/>
      <c r="LHB25" s="36"/>
      <c r="LHC25" s="36"/>
      <c r="LHD25" s="36"/>
      <c r="LHE25" s="36"/>
      <c r="LHF25" s="36"/>
      <c r="LHG25" s="36"/>
      <c r="LHH25" s="36"/>
      <c r="LHI25" s="36"/>
      <c r="LHJ25" s="36"/>
      <c r="LHK25" s="36"/>
      <c r="LHL25" s="36"/>
      <c r="LHM25" s="36"/>
      <c r="LHN25" s="36"/>
      <c r="LHO25" s="36"/>
      <c r="LHP25" s="36"/>
      <c r="LHQ25" s="36"/>
      <c r="LHR25" s="36"/>
      <c r="LHS25" s="36"/>
      <c r="LHT25" s="36"/>
      <c r="LHU25" s="36"/>
      <c r="LHV25" s="36"/>
      <c r="LHW25" s="36"/>
      <c r="LHX25" s="36"/>
      <c r="LHY25" s="36"/>
      <c r="LHZ25" s="36"/>
      <c r="LIA25" s="36"/>
      <c r="LIB25" s="36"/>
      <c r="LIC25" s="36"/>
      <c r="LID25" s="36"/>
      <c r="LIE25" s="36"/>
      <c r="LIF25" s="36"/>
      <c r="LIG25" s="36"/>
      <c r="LIH25" s="36"/>
      <c r="LII25" s="36"/>
      <c r="LIJ25" s="36"/>
      <c r="LIK25" s="36"/>
      <c r="LIL25" s="36"/>
      <c r="LIM25" s="36"/>
      <c r="LIN25" s="36"/>
      <c r="LIO25" s="36"/>
      <c r="LIP25" s="36"/>
      <c r="LIQ25" s="36"/>
      <c r="LIR25" s="36"/>
      <c r="LIS25" s="36"/>
      <c r="LIT25" s="36"/>
      <c r="LIU25" s="36"/>
      <c r="LIV25" s="36"/>
      <c r="LIW25" s="36"/>
      <c r="LIX25" s="36"/>
      <c r="LIY25" s="36"/>
      <c r="LIZ25" s="36"/>
      <c r="LJA25" s="36"/>
      <c r="LJB25" s="36"/>
      <c r="LJC25" s="36"/>
      <c r="LJD25" s="36"/>
      <c r="LJE25" s="36"/>
      <c r="LJF25" s="36"/>
      <c r="LJG25" s="36"/>
      <c r="LJH25" s="36"/>
      <c r="LJI25" s="36"/>
      <c r="LJJ25" s="36"/>
      <c r="LJK25" s="36"/>
      <c r="LJL25" s="36"/>
      <c r="LJM25" s="36"/>
      <c r="LJN25" s="36"/>
      <c r="LJO25" s="36"/>
      <c r="LJP25" s="36"/>
      <c r="LJQ25" s="36"/>
      <c r="LJR25" s="36"/>
      <c r="LJS25" s="36"/>
      <c r="LJT25" s="36"/>
      <c r="LJU25" s="36"/>
      <c r="LJV25" s="36"/>
      <c r="LJW25" s="36"/>
      <c r="LJX25" s="36"/>
      <c r="LJY25" s="36"/>
      <c r="LJZ25" s="36"/>
      <c r="LKA25" s="36"/>
      <c r="LKB25" s="36"/>
      <c r="LKC25" s="36"/>
      <c r="LKD25" s="36"/>
      <c r="LKE25" s="36"/>
      <c r="LKF25" s="36"/>
      <c r="LKG25" s="36"/>
      <c r="LKH25" s="36"/>
      <c r="LKI25" s="36"/>
      <c r="LKJ25" s="36"/>
      <c r="LKK25" s="36"/>
      <c r="LKL25" s="36"/>
      <c r="LKM25" s="36"/>
      <c r="LKN25" s="36"/>
      <c r="LKO25" s="36"/>
      <c r="LKP25" s="36"/>
      <c r="LKQ25" s="36"/>
      <c r="LKR25" s="36"/>
      <c r="LKS25" s="36"/>
      <c r="LKT25" s="36"/>
      <c r="LKU25" s="36"/>
      <c r="LKV25" s="36"/>
      <c r="LKW25" s="36"/>
      <c r="LKX25" s="36"/>
      <c r="LKY25" s="36"/>
      <c r="LKZ25" s="36"/>
      <c r="LLA25" s="36"/>
      <c r="LLB25" s="36"/>
      <c r="LLC25" s="36"/>
      <c r="LLD25" s="36"/>
      <c r="LLE25" s="36"/>
      <c r="LLF25" s="36"/>
      <c r="LLG25" s="36"/>
      <c r="LLH25" s="36"/>
      <c r="LLI25" s="36"/>
      <c r="LLJ25" s="36"/>
      <c r="LLK25" s="36"/>
      <c r="LLL25" s="36"/>
      <c r="LLM25" s="36"/>
      <c r="LLN25" s="36"/>
      <c r="LLO25" s="36"/>
      <c r="LLP25" s="36"/>
      <c r="LLQ25" s="36"/>
      <c r="LLR25" s="36"/>
      <c r="LLS25" s="36"/>
      <c r="LLT25" s="36"/>
      <c r="LLU25" s="36"/>
      <c r="LLV25" s="36"/>
      <c r="LLW25" s="36"/>
      <c r="LLX25" s="36"/>
      <c r="LLY25" s="36"/>
      <c r="LLZ25" s="36"/>
      <c r="LMA25" s="36"/>
      <c r="LMB25" s="36"/>
      <c r="LMC25" s="36"/>
      <c r="LMD25" s="36"/>
      <c r="LME25" s="36"/>
      <c r="LMF25" s="36"/>
      <c r="LMG25" s="36"/>
      <c r="LMH25" s="36"/>
      <c r="LMI25" s="36"/>
      <c r="LMJ25" s="36"/>
      <c r="LMK25" s="36"/>
      <c r="LML25" s="36"/>
      <c r="LMM25" s="36"/>
      <c r="LMN25" s="36"/>
      <c r="LMO25" s="36"/>
      <c r="LMP25" s="36"/>
      <c r="LMQ25" s="36"/>
      <c r="LMR25" s="36"/>
      <c r="LMS25" s="36"/>
      <c r="LMT25" s="36"/>
      <c r="LMU25" s="36"/>
      <c r="LMV25" s="36"/>
      <c r="LMW25" s="36"/>
      <c r="LMX25" s="36"/>
      <c r="LMY25" s="36"/>
      <c r="LMZ25" s="36"/>
      <c r="LNA25" s="36"/>
      <c r="LNB25" s="36"/>
      <c r="LNC25" s="36"/>
      <c r="LND25" s="36"/>
      <c r="LNE25" s="36"/>
      <c r="LNF25" s="36"/>
      <c r="LNG25" s="36"/>
      <c r="LNH25" s="36"/>
      <c r="LNI25" s="36"/>
      <c r="LNJ25" s="36"/>
      <c r="LNK25" s="36"/>
      <c r="LNL25" s="36"/>
      <c r="LNM25" s="36"/>
      <c r="LNN25" s="36"/>
      <c r="LNO25" s="36"/>
      <c r="LNP25" s="36"/>
      <c r="LNQ25" s="36"/>
      <c r="LNR25" s="36"/>
      <c r="LNS25" s="36"/>
      <c r="LNT25" s="36"/>
      <c r="LNU25" s="36"/>
      <c r="LNV25" s="36"/>
      <c r="LNW25" s="36"/>
      <c r="LNX25" s="36"/>
      <c r="LNY25" s="36"/>
      <c r="LNZ25" s="36"/>
      <c r="LOA25" s="36"/>
      <c r="LOB25" s="36"/>
      <c r="LOC25" s="36"/>
      <c r="LOD25" s="36"/>
      <c r="LOE25" s="36"/>
      <c r="LOF25" s="36"/>
      <c r="LOG25" s="36"/>
      <c r="LOH25" s="36"/>
      <c r="LOI25" s="36"/>
      <c r="LOJ25" s="36"/>
      <c r="LOK25" s="36"/>
      <c r="LOL25" s="36"/>
      <c r="LOM25" s="36"/>
      <c r="LON25" s="36"/>
      <c r="LOO25" s="36"/>
      <c r="LOP25" s="36"/>
      <c r="LOQ25" s="36"/>
      <c r="LOR25" s="36"/>
      <c r="LOS25" s="36"/>
      <c r="LOT25" s="36"/>
      <c r="LOU25" s="36"/>
      <c r="LOV25" s="36"/>
      <c r="LOW25" s="36"/>
      <c r="LOX25" s="36"/>
      <c r="LOY25" s="36"/>
      <c r="LOZ25" s="36"/>
      <c r="LPA25" s="36"/>
      <c r="LPB25" s="36"/>
      <c r="LPC25" s="36"/>
      <c r="LPD25" s="36"/>
      <c r="LPE25" s="36"/>
      <c r="LPF25" s="36"/>
      <c r="LPG25" s="36"/>
      <c r="LPH25" s="36"/>
      <c r="LPI25" s="36"/>
      <c r="LPJ25" s="36"/>
      <c r="LPK25" s="36"/>
      <c r="LPL25" s="36"/>
      <c r="LPM25" s="36"/>
      <c r="LPN25" s="36"/>
      <c r="LPO25" s="36"/>
      <c r="LPP25" s="36"/>
      <c r="LPQ25" s="36"/>
      <c r="LPR25" s="36"/>
      <c r="LPS25" s="36"/>
      <c r="LPT25" s="36"/>
      <c r="LPU25" s="36"/>
      <c r="LPV25" s="36"/>
      <c r="LPW25" s="36"/>
      <c r="LPX25" s="36"/>
      <c r="LPY25" s="36"/>
      <c r="LPZ25" s="36"/>
      <c r="LQA25" s="36"/>
      <c r="LQB25" s="36"/>
      <c r="LQC25" s="36"/>
      <c r="LQD25" s="36"/>
      <c r="LQE25" s="36"/>
      <c r="LQF25" s="36"/>
      <c r="LQG25" s="36"/>
      <c r="LQH25" s="36"/>
      <c r="LQI25" s="36"/>
      <c r="LQJ25" s="36"/>
      <c r="LQK25" s="36"/>
      <c r="LQL25" s="36"/>
      <c r="LQM25" s="36"/>
      <c r="LQN25" s="36"/>
      <c r="LQO25" s="36"/>
      <c r="LQP25" s="36"/>
      <c r="LQQ25" s="36"/>
      <c r="LQR25" s="36"/>
      <c r="LQS25" s="36"/>
      <c r="LQT25" s="36"/>
      <c r="LQU25" s="36"/>
      <c r="LQV25" s="36"/>
      <c r="LQW25" s="36"/>
      <c r="LQX25" s="36"/>
      <c r="LQY25" s="36"/>
      <c r="LQZ25" s="36"/>
      <c r="LRA25" s="36"/>
      <c r="LRB25" s="36"/>
      <c r="LRC25" s="36"/>
      <c r="LRD25" s="36"/>
      <c r="LRE25" s="36"/>
      <c r="LRF25" s="36"/>
      <c r="LRG25" s="36"/>
      <c r="LRH25" s="36"/>
      <c r="LRI25" s="36"/>
      <c r="LRJ25" s="36"/>
      <c r="LRK25" s="36"/>
      <c r="LRL25" s="36"/>
      <c r="LRM25" s="36"/>
      <c r="LRN25" s="36"/>
      <c r="LRO25" s="36"/>
      <c r="LRP25" s="36"/>
      <c r="LRQ25" s="36"/>
      <c r="LRR25" s="36"/>
      <c r="LRS25" s="36"/>
      <c r="LRT25" s="36"/>
      <c r="LRU25" s="36"/>
      <c r="LRV25" s="36"/>
      <c r="LRW25" s="36"/>
      <c r="LRX25" s="36"/>
      <c r="LRY25" s="36"/>
      <c r="LRZ25" s="36"/>
      <c r="LSA25" s="36"/>
      <c r="LSB25" s="36"/>
      <c r="LSC25" s="36"/>
      <c r="LSD25" s="36"/>
      <c r="LSE25" s="36"/>
      <c r="LSF25" s="36"/>
      <c r="LSG25" s="36"/>
      <c r="LSH25" s="36"/>
      <c r="LSI25" s="36"/>
      <c r="LSJ25" s="36"/>
      <c r="LSK25" s="36"/>
      <c r="LSL25" s="36"/>
      <c r="LSM25" s="36"/>
      <c r="LSN25" s="36"/>
      <c r="LSO25" s="36"/>
      <c r="LSP25" s="36"/>
      <c r="LSQ25" s="36"/>
      <c r="LSR25" s="36"/>
      <c r="LSS25" s="36"/>
      <c r="LST25" s="36"/>
      <c r="LSU25" s="36"/>
      <c r="LSV25" s="36"/>
      <c r="LSW25" s="36"/>
      <c r="LSX25" s="36"/>
      <c r="LSY25" s="36"/>
      <c r="LSZ25" s="36"/>
      <c r="LTA25" s="36"/>
      <c r="LTB25" s="36"/>
      <c r="LTC25" s="36"/>
      <c r="LTD25" s="36"/>
      <c r="LTE25" s="36"/>
      <c r="LTF25" s="36"/>
      <c r="LTG25" s="36"/>
      <c r="LTH25" s="36"/>
      <c r="LTI25" s="36"/>
      <c r="LTJ25" s="36"/>
      <c r="LTK25" s="36"/>
      <c r="LTL25" s="36"/>
      <c r="LTM25" s="36"/>
      <c r="LTN25" s="36"/>
      <c r="LTO25" s="36"/>
      <c r="LTP25" s="36"/>
      <c r="LTQ25" s="36"/>
      <c r="LTR25" s="36"/>
      <c r="LTS25" s="36"/>
      <c r="LTT25" s="36"/>
      <c r="LTU25" s="36"/>
      <c r="LTV25" s="36"/>
      <c r="LTW25" s="36"/>
      <c r="LTX25" s="36"/>
      <c r="LTY25" s="36"/>
      <c r="LTZ25" s="36"/>
      <c r="LUA25" s="36"/>
      <c r="LUB25" s="36"/>
      <c r="LUC25" s="36"/>
      <c r="LUD25" s="36"/>
      <c r="LUE25" s="36"/>
      <c r="LUF25" s="36"/>
      <c r="LUG25" s="36"/>
      <c r="LUH25" s="36"/>
      <c r="LUI25" s="36"/>
      <c r="LUJ25" s="36"/>
      <c r="LUK25" s="36"/>
      <c r="LUL25" s="36"/>
      <c r="LUM25" s="36"/>
      <c r="LUN25" s="36"/>
      <c r="LUO25" s="36"/>
      <c r="LUP25" s="36"/>
      <c r="LUQ25" s="36"/>
      <c r="LUR25" s="36"/>
      <c r="LUS25" s="36"/>
      <c r="LUT25" s="36"/>
      <c r="LUU25" s="36"/>
      <c r="LUV25" s="36"/>
      <c r="LUW25" s="36"/>
      <c r="LUX25" s="36"/>
      <c r="LUY25" s="36"/>
      <c r="LUZ25" s="36"/>
      <c r="LVA25" s="36"/>
      <c r="LVB25" s="36"/>
      <c r="LVC25" s="36"/>
      <c r="LVD25" s="36"/>
      <c r="LVE25" s="36"/>
      <c r="LVF25" s="36"/>
      <c r="LVG25" s="36"/>
      <c r="LVH25" s="36"/>
      <c r="LVI25" s="36"/>
      <c r="LVJ25" s="36"/>
      <c r="LVK25" s="36"/>
      <c r="LVL25" s="36"/>
      <c r="LVM25" s="36"/>
      <c r="LVN25" s="36"/>
      <c r="LVO25" s="36"/>
      <c r="LVP25" s="36"/>
      <c r="LVQ25" s="36"/>
      <c r="LVR25" s="36"/>
      <c r="LVS25" s="36"/>
      <c r="LVT25" s="36"/>
      <c r="LVU25" s="36"/>
      <c r="LVV25" s="36"/>
      <c r="LVW25" s="36"/>
      <c r="LVX25" s="36"/>
      <c r="LVY25" s="36"/>
      <c r="LVZ25" s="36"/>
      <c r="LWA25" s="36"/>
      <c r="LWB25" s="36"/>
      <c r="LWC25" s="36"/>
      <c r="LWD25" s="36"/>
      <c r="LWE25" s="36"/>
      <c r="LWF25" s="36"/>
      <c r="LWG25" s="36"/>
      <c r="LWH25" s="36"/>
      <c r="LWI25" s="36"/>
      <c r="LWJ25" s="36"/>
      <c r="LWK25" s="36"/>
      <c r="LWL25" s="36"/>
      <c r="LWM25" s="36"/>
      <c r="LWN25" s="36"/>
      <c r="LWO25" s="36"/>
      <c r="LWP25" s="36"/>
      <c r="LWQ25" s="36"/>
      <c r="LWR25" s="36"/>
      <c r="LWS25" s="36"/>
      <c r="LWT25" s="36"/>
      <c r="LWU25" s="36"/>
      <c r="LWV25" s="36"/>
      <c r="LWW25" s="36"/>
      <c r="LWX25" s="36"/>
      <c r="LWY25" s="36"/>
      <c r="LWZ25" s="36"/>
      <c r="LXA25" s="36"/>
      <c r="LXB25" s="36"/>
      <c r="LXC25" s="36"/>
      <c r="LXD25" s="36"/>
      <c r="LXE25" s="36"/>
      <c r="LXF25" s="36"/>
      <c r="LXG25" s="36"/>
      <c r="LXH25" s="36"/>
      <c r="LXI25" s="36"/>
      <c r="LXJ25" s="36"/>
      <c r="LXK25" s="36"/>
      <c r="LXL25" s="36"/>
      <c r="LXM25" s="36"/>
      <c r="LXN25" s="36"/>
      <c r="LXO25" s="36"/>
      <c r="LXP25" s="36"/>
      <c r="LXQ25" s="36"/>
      <c r="LXR25" s="36"/>
      <c r="LXS25" s="36"/>
      <c r="LXT25" s="36"/>
      <c r="LXU25" s="36"/>
      <c r="LXV25" s="36"/>
      <c r="LXW25" s="36"/>
      <c r="LXX25" s="36"/>
      <c r="LXY25" s="36"/>
      <c r="LXZ25" s="36"/>
      <c r="LYA25" s="36"/>
      <c r="LYB25" s="36"/>
      <c r="LYC25" s="36"/>
      <c r="LYD25" s="36"/>
      <c r="LYE25" s="36"/>
      <c r="LYF25" s="36"/>
      <c r="LYG25" s="36"/>
      <c r="LYH25" s="36"/>
      <c r="LYI25" s="36"/>
      <c r="LYJ25" s="36"/>
      <c r="LYK25" s="36"/>
      <c r="LYL25" s="36"/>
      <c r="LYM25" s="36"/>
      <c r="LYN25" s="36"/>
      <c r="LYO25" s="36"/>
      <c r="LYP25" s="36"/>
      <c r="LYQ25" s="36"/>
      <c r="LYR25" s="36"/>
      <c r="LYS25" s="36"/>
      <c r="LYT25" s="36"/>
      <c r="LYU25" s="36"/>
      <c r="LYV25" s="36"/>
      <c r="LYW25" s="36"/>
      <c r="LYX25" s="36"/>
      <c r="LYY25" s="36"/>
      <c r="LYZ25" s="36"/>
      <c r="LZA25" s="36"/>
      <c r="LZB25" s="36"/>
      <c r="LZC25" s="36"/>
      <c r="LZD25" s="36"/>
      <c r="LZE25" s="36"/>
      <c r="LZF25" s="36"/>
      <c r="LZG25" s="36"/>
      <c r="LZH25" s="36"/>
      <c r="LZI25" s="36"/>
      <c r="LZJ25" s="36"/>
      <c r="LZK25" s="36"/>
      <c r="LZL25" s="36"/>
      <c r="LZM25" s="36"/>
      <c r="LZN25" s="36"/>
      <c r="LZO25" s="36"/>
      <c r="LZP25" s="36"/>
      <c r="LZQ25" s="36"/>
      <c r="LZR25" s="36"/>
      <c r="LZS25" s="36"/>
      <c r="LZT25" s="36"/>
      <c r="LZU25" s="36"/>
      <c r="LZV25" s="36"/>
      <c r="LZW25" s="36"/>
      <c r="LZX25" s="36"/>
      <c r="LZY25" s="36"/>
      <c r="LZZ25" s="36"/>
      <c r="MAA25" s="36"/>
      <c r="MAB25" s="36"/>
      <c r="MAC25" s="36"/>
      <c r="MAD25" s="36"/>
      <c r="MAE25" s="36"/>
      <c r="MAF25" s="36"/>
      <c r="MAG25" s="36"/>
      <c r="MAH25" s="36"/>
      <c r="MAI25" s="36"/>
      <c r="MAJ25" s="36"/>
      <c r="MAK25" s="36"/>
      <c r="MAL25" s="36"/>
      <c r="MAM25" s="36"/>
      <c r="MAN25" s="36"/>
      <c r="MAO25" s="36"/>
      <c r="MAP25" s="36"/>
      <c r="MAQ25" s="36"/>
      <c r="MAR25" s="36"/>
      <c r="MAS25" s="36"/>
      <c r="MAT25" s="36"/>
      <c r="MAU25" s="36"/>
      <c r="MAV25" s="36"/>
      <c r="MAW25" s="36"/>
      <c r="MAX25" s="36"/>
      <c r="MAY25" s="36"/>
      <c r="MAZ25" s="36"/>
      <c r="MBA25" s="36"/>
      <c r="MBB25" s="36"/>
      <c r="MBC25" s="36"/>
      <c r="MBD25" s="36"/>
      <c r="MBE25" s="36"/>
      <c r="MBF25" s="36"/>
      <c r="MBG25" s="36"/>
      <c r="MBH25" s="36"/>
      <c r="MBI25" s="36"/>
      <c r="MBJ25" s="36"/>
      <c r="MBK25" s="36"/>
      <c r="MBL25" s="36"/>
      <c r="MBM25" s="36"/>
      <c r="MBN25" s="36"/>
      <c r="MBO25" s="36"/>
      <c r="MBP25" s="36"/>
      <c r="MBQ25" s="36"/>
      <c r="MBR25" s="36"/>
      <c r="MBS25" s="36"/>
      <c r="MBT25" s="36"/>
      <c r="MBU25" s="36"/>
      <c r="MBV25" s="36"/>
      <c r="MBW25" s="36"/>
      <c r="MBX25" s="36"/>
      <c r="MBY25" s="36"/>
      <c r="MBZ25" s="36"/>
      <c r="MCA25" s="36"/>
      <c r="MCB25" s="36"/>
      <c r="MCC25" s="36"/>
      <c r="MCD25" s="36"/>
      <c r="MCE25" s="36"/>
      <c r="MCF25" s="36"/>
      <c r="MCG25" s="36"/>
      <c r="MCH25" s="36"/>
      <c r="MCI25" s="36"/>
      <c r="MCJ25" s="36"/>
      <c r="MCK25" s="36"/>
      <c r="MCL25" s="36"/>
      <c r="MCM25" s="36"/>
      <c r="MCN25" s="36"/>
      <c r="MCO25" s="36"/>
      <c r="MCP25" s="36"/>
      <c r="MCQ25" s="36"/>
      <c r="MCR25" s="36"/>
      <c r="MCS25" s="36"/>
      <c r="MCT25" s="36"/>
      <c r="MCU25" s="36"/>
      <c r="MCV25" s="36"/>
      <c r="MCW25" s="36"/>
      <c r="MCX25" s="36"/>
      <c r="MCY25" s="36"/>
      <c r="MCZ25" s="36"/>
      <c r="MDA25" s="36"/>
      <c r="MDB25" s="36"/>
      <c r="MDC25" s="36"/>
      <c r="MDD25" s="36"/>
      <c r="MDE25" s="36"/>
      <c r="MDF25" s="36"/>
      <c r="MDG25" s="36"/>
      <c r="MDH25" s="36"/>
      <c r="MDI25" s="36"/>
      <c r="MDJ25" s="36"/>
      <c r="MDK25" s="36"/>
      <c r="MDL25" s="36"/>
      <c r="MDM25" s="36"/>
      <c r="MDN25" s="36"/>
      <c r="MDO25" s="36"/>
      <c r="MDP25" s="36"/>
      <c r="MDQ25" s="36"/>
      <c r="MDR25" s="36"/>
      <c r="MDS25" s="36"/>
      <c r="MDT25" s="36"/>
      <c r="MDU25" s="36"/>
      <c r="MDV25" s="36"/>
      <c r="MDW25" s="36"/>
      <c r="MDX25" s="36"/>
      <c r="MDY25" s="36"/>
      <c r="MDZ25" s="36"/>
      <c r="MEA25" s="36"/>
      <c r="MEB25" s="36"/>
      <c r="MEC25" s="36"/>
      <c r="MED25" s="36"/>
      <c r="MEE25" s="36"/>
      <c r="MEF25" s="36"/>
      <c r="MEG25" s="36"/>
      <c r="MEH25" s="36"/>
      <c r="MEI25" s="36"/>
      <c r="MEJ25" s="36"/>
      <c r="MEK25" s="36"/>
      <c r="MEL25" s="36"/>
      <c r="MEM25" s="36"/>
      <c r="MEN25" s="36"/>
      <c r="MEO25" s="36"/>
      <c r="MEP25" s="36"/>
      <c r="MEQ25" s="36"/>
      <c r="MER25" s="36"/>
      <c r="MES25" s="36"/>
      <c r="MET25" s="36"/>
      <c r="MEU25" s="36"/>
      <c r="MEV25" s="36"/>
      <c r="MEW25" s="36"/>
      <c r="MEX25" s="36"/>
      <c r="MEY25" s="36"/>
      <c r="MEZ25" s="36"/>
      <c r="MFA25" s="36"/>
      <c r="MFB25" s="36"/>
      <c r="MFC25" s="36"/>
      <c r="MFD25" s="36"/>
      <c r="MFE25" s="36"/>
      <c r="MFF25" s="36"/>
      <c r="MFG25" s="36"/>
      <c r="MFH25" s="36"/>
      <c r="MFI25" s="36"/>
      <c r="MFJ25" s="36"/>
      <c r="MFK25" s="36"/>
      <c r="MFL25" s="36"/>
      <c r="MFM25" s="36"/>
      <c r="MFN25" s="36"/>
      <c r="MFO25" s="36"/>
      <c r="MFP25" s="36"/>
      <c r="MFQ25" s="36"/>
      <c r="MFR25" s="36"/>
      <c r="MFS25" s="36"/>
      <c r="MFT25" s="36"/>
      <c r="MFU25" s="36"/>
      <c r="MFV25" s="36"/>
      <c r="MFW25" s="36"/>
      <c r="MFX25" s="36"/>
      <c r="MFY25" s="36"/>
      <c r="MFZ25" s="36"/>
      <c r="MGA25" s="36"/>
      <c r="MGB25" s="36"/>
      <c r="MGC25" s="36"/>
      <c r="MGD25" s="36"/>
      <c r="MGE25" s="36"/>
      <c r="MGF25" s="36"/>
      <c r="MGG25" s="36"/>
      <c r="MGH25" s="36"/>
      <c r="MGI25" s="36"/>
      <c r="MGJ25" s="36"/>
      <c r="MGK25" s="36"/>
      <c r="MGL25" s="36"/>
      <c r="MGM25" s="36"/>
      <c r="MGN25" s="36"/>
      <c r="MGO25" s="36"/>
      <c r="MGP25" s="36"/>
      <c r="MGQ25" s="36"/>
      <c r="MGR25" s="36"/>
      <c r="MGS25" s="36"/>
      <c r="MGT25" s="36"/>
      <c r="MGU25" s="36"/>
      <c r="MGV25" s="36"/>
      <c r="MGW25" s="36"/>
      <c r="MGX25" s="36"/>
      <c r="MGY25" s="36"/>
      <c r="MGZ25" s="36"/>
      <c r="MHA25" s="36"/>
      <c r="MHB25" s="36"/>
      <c r="MHC25" s="36"/>
      <c r="MHD25" s="36"/>
      <c r="MHE25" s="36"/>
      <c r="MHF25" s="36"/>
      <c r="MHG25" s="36"/>
      <c r="MHH25" s="36"/>
      <c r="MHI25" s="36"/>
      <c r="MHJ25" s="36"/>
      <c r="MHK25" s="36"/>
      <c r="MHL25" s="36"/>
      <c r="MHM25" s="36"/>
      <c r="MHN25" s="36"/>
      <c r="MHO25" s="36"/>
      <c r="MHP25" s="36"/>
      <c r="MHQ25" s="36"/>
      <c r="MHR25" s="36"/>
      <c r="MHS25" s="36"/>
      <c r="MHT25" s="36"/>
      <c r="MHU25" s="36"/>
      <c r="MHV25" s="36"/>
      <c r="MHW25" s="36"/>
      <c r="MHX25" s="36"/>
      <c r="MHY25" s="36"/>
      <c r="MHZ25" s="36"/>
      <c r="MIA25" s="36"/>
      <c r="MIB25" s="36"/>
      <c r="MIC25" s="36"/>
      <c r="MID25" s="36"/>
      <c r="MIE25" s="36"/>
      <c r="MIF25" s="36"/>
      <c r="MIG25" s="36"/>
      <c r="MIH25" s="36"/>
      <c r="MII25" s="36"/>
      <c r="MIJ25" s="36"/>
      <c r="MIK25" s="36"/>
      <c r="MIL25" s="36"/>
      <c r="MIM25" s="36"/>
      <c r="MIN25" s="36"/>
      <c r="MIO25" s="36"/>
      <c r="MIP25" s="36"/>
      <c r="MIQ25" s="36"/>
      <c r="MIR25" s="36"/>
      <c r="MIS25" s="36"/>
      <c r="MIT25" s="36"/>
      <c r="MIU25" s="36"/>
      <c r="MIV25" s="36"/>
      <c r="MIW25" s="36"/>
      <c r="MIX25" s="36"/>
      <c r="MIY25" s="36"/>
      <c r="MIZ25" s="36"/>
      <c r="MJA25" s="36"/>
      <c r="MJB25" s="36"/>
      <c r="MJC25" s="36"/>
      <c r="MJD25" s="36"/>
      <c r="MJE25" s="36"/>
      <c r="MJF25" s="36"/>
      <c r="MJG25" s="36"/>
      <c r="MJH25" s="36"/>
      <c r="MJI25" s="36"/>
      <c r="MJJ25" s="36"/>
      <c r="MJK25" s="36"/>
      <c r="MJL25" s="36"/>
      <c r="MJM25" s="36"/>
      <c r="MJN25" s="36"/>
      <c r="MJO25" s="36"/>
      <c r="MJP25" s="36"/>
      <c r="MJQ25" s="36"/>
      <c r="MJR25" s="36"/>
      <c r="MJS25" s="36"/>
      <c r="MJT25" s="36"/>
      <c r="MJU25" s="36"/>
      <c r="MJV25" s="36"/>
      <c r="MJW25" s="36"/>
      <c r="MJX25" s="36"/>
      <c r="MJY25" s="36"/>
      <c r="MJZ25" s="36"/>
      <c r="MKA25" s="36"/>
      <c r="MKB25" s="36"/>
      <c r="MKC25" s="36"/>
      <c r="MKD25" s="36"/>
      <c r="MKE25" s="36"/>
      <c r="MKF25" s="36"/>
      <c r="MKG25" s="36"/>
      <c r="MKH25" s="36"/>
      <c r="MKI25" s="36"/>
      <c r="MKJ25" s="36"/>
      <c r="MKK25" s="36"/>
      <c r="MKL25" s="36"/>
      <c r="MKM25" s="36"/>
      <c r="MKN25" s="36"/>
      <c r="MKO25" s="36"/>
      <c r="MKP25" s="36"/>
      <c r="MKQ25" s="36"/>
      <c r="MKR25" s="36"/>
      <c r="MKS25" s="36"/>
      <c r="MKT25" s="36"/>
      <c r="MKU25" s="36"/>
      <c r="MKV25" s="36"/>
      <c r="MKW25" s="36"/>
      <c r="MKX25" s="36"/>
      <c r="MKY25" s="36"/>
      <c r="MKZ25" s="36"/>
      <c r="MLA25" s="36"/>
      <c r="MLB25" s="36"/>
      <c r="MLC25" s="36"/>
      <c r="MLD25" s="36"/>
      <c r="MLE25" s="36"/>
      <c r="MLF25" s="36"/>
      <c r="MLG25" s="36"/>
      <c r="MLH25" s="36"/>
      <c r="MLI25" s="36"/>
      <c r="MLJ25" s="36"/>
      <c r="MLK25" s="36"/>
      <c r="MLL25" s="36"/>
      <c r="MLM25" s="36"/>
      <c r="MLN25" s="36"/>
      <c r="MLO25" s="36"/>
      <c r="MLP25" s="36"/>
      <c r="MLQ25" s="36"/>
      <c r="MLR25" s="36"/>
      <c r="MLS25" s="36"/>
      <c r="MLT25" s="36"/>
      <c r="MLU25" s="36"/>
      <c r="MLV25" s="36"/>
      <c r="MLW25" s="36"/>
      <c r="MLX25" s="36"/>
      <c r="MLY25" s="36"/>
      <c r="MLZ25" s="36"/>
      <c r="MMA25" s="36"/>
      <c r="MMB25" s="36"/>
      <c r="MMC25" s="36"/>
      <c r="MMD25" s="36"/>
      <c r="MME25" s="36"/>
      <c r="MMF25" s="36"/>
      <c r="MMG25" s="36"/>
      <c r="MMH25" s="36"/>
      <c r="MMI25" s="36"/>
      <c r="MMJ25" s="36"/>
      <c r="MMK25" s="36"/>
      <c r="MML25" s="36"/>
      <c r="MMM25" s="36"/>
      <c r="MMN25" s="36"/>
      <c r="MMO25" s="36"/>
      <c r="MMP25" s="36"/>
      <c r="MMQ25" s="36"/>
      <c r="MMR25" s="36"/>
      <c r="MMS25" s="36"/>
      <c r="MMT25" s="36"/>
      <c r="MMU25" s="36"/>
      <c r="MMV25" s="36"/>
      <c r="MMW25" s="36"/>
      <c r="MMX25" s="36"/>
      <c r="MMY25" s="36"/>
      <c r="MMZ25" s="36"/>
      <c r="MNA25" s="36"/>
      <c r="MNB25" s="36"/>
      <c r="MNC25" s="36"/>
      <c r="MND25" s="36"/>
      <c r="MNE25" s="36"/>
      <c r="MNF25" s="36"/>
      <c r="MNG25" s="36"/>
      <c r="MNH25" s="36"/>
      <c r="MNI25" s="36"/>
      <c r="MNJ25" s="36"/>
      <c r="MNK25" s="36"/>
      <c r="MNL25" s="36"/>
      <c r="MNM25" s="36"/>
      <c r="MNN25" s="36"/>
      <c r="MNO25" s="36"/>
      <c r="MNP25" s="36"/>
      <c r="MNQ25" s="36"/>
      <c r="MNR25" s="36"/>
      <c r="MNS25" s="36"/>
      <c r="MNT25" s="36"/>
      <c r="MNU25" s="36"/>
      <c r="MNV25" s="36"/>
      <c r="MNW25" s="36"/>
      <c r="MNX25" s="36"/>
      <c r="MNY25" s="36"/>
      <c r="MNZ25" s="36"/>
      <c r="MOA25" s="36"/>
      <c r="MOB25" s="36"/>
      <c r="MOC25" s="36"/>
      <c r="MOD25" s="36"/>
      <c r="MOE25" s="36"/>
      <c r="MOF25" s="36"/>
      <c r="MOG25" s="36"/>
      <c r="MOH25" s="36"/>
      <c r="MOI25" s="36"/>
      <c r="MOJ25" s="36"/>
      <c r="MOK25" s="36"/>
      <c r="MOL25" s="36"/>
      <c r="MOM25" s="36"/>
      <c r="MON25" s="36"/>
      <c r="MOO25" s="36"/>
      <c r="MOP25" s="36"/>
      <c r="MOQ25" s="36"/>
      <c r="MOR25" s="36"/>
      <c r="MOS25" s="36"/>
      <c r="MOT25" s="36"/>
      <c r="MOU25" s="36"/>
      <c r="MOV25" s="36"/>
      <c r="MOW25" s="36"/>
      <c r="MOX25" s="36"/>
      <c r="MOY25" s="36"/>
      <c r="MOZ25" s="36"/>
      <c r="MPA25" s="36"/>
      <c r="MPB25" s="36"/>
      <c r="MPC25" s="36"/>
      <c r="MPD25" s="36"/>
      <c r="MPE25" s="36"/>
      <c r="MPF25" s="36"/>
      <c r="MPG25" s="36"/>
      <c r="MPH25" s="36"/>
      <c r="MPI25" s="36"/>
      <c r="MPJ25" s="36"/>
      <c r="MPK25" s="36"/>
      <c r="MPL25" s="36"/>
      <c r="MPM25" s="36"/>
      <c r="MPN25" s="36"/>
      <c r="MPO25" s="36"/>
      <c r="MPP25" s="36"/>
      <c r="MPQ25" s="36"/>
      <c r="MPR25" s="36"/>
      <c r="MPS25" s="36"/>
      <c r="MPT25" s="36"/>
      <c r="MPU25" s="36"/>
      <c r="MPV25" s="36"/>
      <c r="MPW25" s="36"/>
      <c r="MPX25" s="36"/>
      <c r="MPY25" s="36"/>
      <c r="MPZ25" s="36"/>
      <c r="MQA25" s="36"/>
      <c r="MQB25" s="36"/>
      <c r="MQC25" s="36"/>
      <c r="MQD25" s="36"/>
      <c r="MQE25" s="36"/>
      <c r="MQF25" s="36"/>
      <c r="MQG25" s="36"/>
      <c r="MQH25" s="36"/>
      <c r="MQI25" s="36"/>
      <c r="MQJ25" s="36"/>
      <c r="MQK25" s="36"/>
      <c r="MQL25" s="36"/>
      <c r="MQM25" s="36"/>
      <c r="MQN25" s="36"/>
      <c r="MQO25" s="36"/>
      <c r="MQP25" s="36"/>
      <c r="MQQ25" s="36"/>
      <c r="MQR25" s="36"/>
      <c r="MQS25" s="36"/>
      <c r="MQT25" s="36"/>
      <c r="MQU25" s="36"/>
      <c r="MQV25" s="36"/>
      <c r="MQW25" s="36"/>
      <c r="MQX25" s="36"/>
      <c r="MQY25" s="36"/>
      <c r="MQZ25" s="36"/>
      <c r="MRA25" s="36"/>
      <c r="MRB25" s="36"/>
      <c r="MRC25" s="36"/>
      <c r="MRD25" s="36"/>
      <c r="MRE25" s="36"/>
      <c r="MRF25" s="36"/>
      <c r="MRG25" s="36"/>
      <c r="MRH25" s="36"/>
      <c r="MRI25" s="36"/>
      <c r="MRJ25" s="36"/>
      <c r="MRK25" s="36"/>
      <c r="MRL25" s="36"/>
      <c r="MRM25" s="36"/>
      <c r="MRN25" s="36"/>
      <c r="MRO25" s="36"/>
      <c r="MRP25" s="36"/>
      <c r="MRQ25" s="36"/>
      <c r="MRR25" s="36"/>
      <c r="MRS25" s="36"/>
      <c r="MRT25" s="36"/>
      <c r="MRU25" s="36"/>
      <c r="MRV25" s="36"/>
      <c r="MRW25" s="36"/>
      <c r="MRX25" s="36"/>
      <c r="MRY25" s="36"/>
      <c r="MRZ25" s="36"/>
      <c r="MSA25" s="36"/>
      <c r="MSB25" s="36"/>
      <c r="MSC25" s="36"/>
      <c r="MSD25" s="36"/>
      <c r="MSE25" s="36"/>
      <c r="MSF25" s="36"/>
      <c r="MSG25" s="36"/>
      <c r="MSH25" s="36"/>
      <c r="MSI25" s="36"/>
      <c r="MSJ25" s="36"/>
      <c r="MSK25" s="36"/>
      <c r="MSL25" s="36"/>
      <c r="MSM25" s="36"/>
      <c r="MSN25" s="36"/>
      <c r="MSO25" s="36"/>
      <c r="MSP25" s="36"/>
      <c r="MSQ25" s="36"/>
      <c r="MSR25" s="36"/>
      <c r="MSS25" s="36"/>
      <c r="MST25" s="36"/>
      <c r="MSU25" s="36"/>
      <c r="MSV25" s="36"/>
      <c r="MSW25" s="36"/>
      <c r="MSX25" s="36"/>
      <c r="MSY25" s="36"/>
      <c r="MSZ25" s="36"/>
      <c r="MTA25" s="36"/>
      <c r="MTB25" s="36"/>
      <c r="MTC25" s="36"/>
      <c r="MTD25" s="36"/>
      <c r="MTE25" s="36"/>
      <c r="MTF25" s="36"/>
      <c r="MTG25" s="36"/>
      <c r="MTH25" s="36"/>
      <c r="MTI25" s="36"/>
      <c r="MTJ25" s="36"/>
      <c r="MTK25" s="36"/>
      <c r="MTL25" s="36"/>
      <c r="MTM25" s="36"/>
      <c r="MTN25" s="36"/>
      <c r="MTO25" s="36"/>
      <c r="MTP25" s="36"/>
      <c r="MTQ25" s="36"/>
      <c r="MTR25" s="36"/>
      <c r="MTS25" s="36"/>
      <c r="MTT25" s="36"/>
      <c r="MTU25" s="36"/>
      <c r="MTV25" s="36"/>
      <c r="MTW25" s="36"/>
      <c r="MTX25" s="36"/>
      <c r="MTY25" s="36"/>
      <c r="MTZ25" s="36"/>
      <c r="MUA25" s="36"/>
      <c r="MUB25" s="36"/>
      <c r="MUC25" s="36"/>
      <c r="MUD25" s="36"/>
      <c r="MUE25" s="36"/>
      <c r="MUF25" s="36"/>
      <c r="MUG25" s="36"/>
      <c r="MUH25" s="36"/>
      <c r="MUI25" s="36"/>
      <c r="MUJ25" s="36"/>
      <c r="MUK25" s="36"/>
      <c r="MUL25" s="36"/>
      <c r="MUM25" s="36"/>
      <c r="MUN25" s="36"/>
      <c r="MUO25" s="36"/>
      <c r="MUP25" s="36"/>
      <c r="MUQ25" s="36"/>
      <c r="MUR25" s="36"/>
      <c r="MUS25" s="36"/>
      <c r="MUT25" s="36"/>
      <c r="MUU25" s="36"/>
      <c r="MUV25" s="36"/>
      <c r="MUW25" s="36"/>
      <c r="MUX25" s="36"/>
      <c r="MUY25" s="36"/>
      <c r="MUZ25" s="36"/>
      <c r="MVA25" s="36"/>
      <c r="MVB25" s="36"/>
      <c r="MVC25" s="36"/>
      <c r="MVD25" s="36"/>
      <c r="MVE25" s="36"/>
      <c r="MVF25" s="36"/>
      <c r="MVG25" s="36"/>
      <c r="MVH25" s="36"/>
      <c r="MVI25" s="36"/>
      <c r="MVJ25" s="36"/>
      <c r="MVK25" s="36"/>
      <c r="MVL25" s="36"/>
      <c r="MVM25" s="36"/>
      <c r="MVN25" s="36"/>
      <c r="MVO25" s="36"/>
      <c r="MVP25" s="36"/>
      <c r="MVQ25" s="36"/>
      <c r="MVR25" s="36"/>
      <c r="MVS25" s="36"/>
      <c r="MVT25" s="36"/>
      <c r="MVU25" s="36"/>
      <c r="MVV25" s="36"/>
      <c r="MVW25" s="36"/>
      <c r="MVX25" s="36"/>
      <c r="MVY25" s="36"/>
      <c r="MVZ25" s="36"/>
      <c r="MWA25" s="36"/>
      <c r="MWB25" s="36"/>
      <c r="MWC25" s="36"/>
      <c r="MWD25" s="36"/>
      <c r="MWE25" s="36"/>
      <c r="MWF25" s="36"/>
      <c r="MWG25" s="36"/>
      <c r="MWH25" s="36"/>
      <c r="MWI25" s="36"/>
      <c r="MWJ25" s="36"/>
      <c r="MWK25" s="36"/>
      <c r="MWL25" s="36"/>
      <c r="MWM25" s="36"/>
      <c r="MWN25" s="36"/>
      <c r="MWO25" s="36"/>
      <c r="MWP25" s="36"/>
      <c r="MWQ25" s="36"/>
      <c r="MWR25" s="36"/>
      <c r="MWS25" s="36"/>
      <c r="MWT25" s="36"/>
      <c r="MWU25" s="36"/>
      <c r="MWV25" s="36"/>
      <c r="MWW25" s="36"/>
      <c r="MWX25" s="36"/>
      <c r="MWY25" s="36"/>
      <c r="MWZ25" s="36"/>
      <c r="MXA25" s="36"/>
      <c r="MXB25" s="36"/>
      <c r="MXC25" s="36"/>
      <c r="MXD25" s="36"/>
      <c r="MXE25" s="36"/>
      <c r="MXF25" s="36"/>
      <c r="MXG25" s="36"/>
      <c r="MXH25" s="36"/>
      <c r="MXI25" s="36"/>
      <c r="MXJ25" s="36"/>
      <c r="MXK25" s="36"/>
      <c r="MXL25" s="36"/>
      <c r="MXM25" s="36"/>
      <c r="MXN25" s="36"/>
      <c r="MXO25" s="36"/>
      <c r="MXP25" s="36"/>
      <c r="MXQ25" s="36"/>
      <c r="MXR25" s="36"/>
      <c r="MXS25" s="36"/>
      <c r="MXT25" s="36"/>
      <c r="MXU25" s="36"/>
      <c r="MXV25" s="36"/>
      <c r="MXW25" s="36"/>
      <c r="MXX25" s="36"/>
      <c r="MXY25" s="36"/>
      <c r="MXZ25" s="36"/>
      <c r="MYA25" s="36"/>
      <c r="MYB25" s="36"/>
      <c r="MYC25" s="36"/>
      <c r="MYD25" s="36"/>
      <c r="MYE25" s="36"/>
      <c r="MYF25" s="36"/>
      <c r="MYG25" s="36"/>
      <c r="MYH25" s="36"/>
      <c r="MYI25" s="36"/>
      <c r="MYJ25" s="36"/>
      <c r="MYK25" s="36"/>
      <c r="MYL25" s="36"/>
      <c r="MYM25" s="36"/>
      <c r="MYN25" s="36"/>
      <c r="MYO25" s="36"/>
      <c r="MYP25" s="36"/>
      <c r="MYQ25" s="36"/>
      <c r="MYR25" s="36"/>
      <c r="MYS25" s="36"/>
      <c r="MYT25" s="36"/>
      <c r="MYU25" s="36"/>
      <c r="MYV25" s="36"/>
      <c r="MYW25" s="36"/>
      <c r="MYX25" s="36"/>
      <c r="MYY25" s="36"/>
      <c r="MYZ25" s="36"/>
      <c r="MZA25" s="36"/>
      <c r="MZB25" s="36"/>
      <c r="MZC25" s="36"/>
      <c r="MZD25" s="36"/>
      <c r="MZE25" s="36"/>
      <c r="MZF25" s="36"/>
      <c r="MZG25" s="36"/>
      <c r="MZH25" s="36"/>
      <c r="MZI25" s="36"/>
      <c r="MZJ25" s="36"/>
      <c r="MZK25" s="36"/>
      <c r="MZL25" s="36"/>
      <c r="MZM25" s="36"/>
      <c r="MZN25" s="36"/>
      <c r="MZO25" s="36"/>
      <c r="MZP25" s="36"/>
      <c r="MZQ25" s="36"/>
      <c r="MZR25" s="36"/>
      <c r="MZS25" s="36"/>
      <c r="MZT25" s="36"/>
      <c r="MZU25" s="36"/>
      <c r="MZV25" s="36"/>
      <c r="MZW25" s="36"/>
      <c r="MZX25" s="36"/>
      <c r="MZY25" s="36"/>
      <c r="MZZ25" s="36"/>
      <c r="NAA25" s="36"/>
      <c r="NAB25" s="36"/>
      <c r="NAC25" s="36"/>
      <c r="NAD25" s="36"/>
      <c r="NAE25" s="36"/>
      <c r="NAF25" s="36"/>
      <c r="NAG25" s="36"/>
      <c r="NAH25" s="36"/>
      <c r="NAI25" s="36"/>
      <c r="NAJ25" s="36"/>
      <c r="NAK25" s="36"/>
      <c r="NAL25" s="36"/>
      <c r="NAM25" s="36"/>
      <c r="NAN25" s="36"/>
      <c r="NAO25" s="36"/>
      <c r="NAP25" s="36"/>
      <c r="NAQ25" s="36"/>
      <c r="NAR25" s="36"/>
      <c r="NAS25" s="36"/>
      <c r="NAT25" s="36"/>
      <c r="NAU25" s="36"/>
      <c r="NAV25" s="36"/>
      <c r="NAW25" s="36"/>
      <c r="NAX25" s="36"/>
      <c r="NAY25" s="36"/>
      <c r="NAZ25" s="36"/>
      <c r="NBA25" s="36"/>
      <c r="NBB25" s="36"/>
      <c r="NBC25" s="36"/>
      <c r="NBD25" s="36"/>
      <c r="NBE25" s="36"/>
      <c r="NBF25" s="36"/>
      <c r="NBG25" s="36"/>
      <c r="NBH25" s="36"/>
      <c r="NBI25" s="36"/>
      <c r="NBJ25" s="36"/>
      <c r="NBK25" s="36"/>
      <c r="NBL25" s="36"/>
      <c r="NBM25" s="36"/>
      <c r="NBN25" s="36"/>
      <c r="NBO25" s="36"/>
      <c r="NBP25" s="36"/>
      <c r="NBQ25" s="36"/>
      <c r="NBR25" s="36"/>
      <c r="NBS25" s="36"/>
      <c r="NBT25" s="36"/>
      <c r="NBU25" s="36"/>
      <c r="NBV25" s="36"/>
      <c r="NBW25" s="36"/>
      <c r="NBX25" s="36"/>
      <c r="NBY25" s="36"/>
      <c r="NBZ25" s="36"/>
      <c r="NCA25" s="36"/>
      <c r="NCB25" s="36"/>
      <c r="NCC25" s="36"/>
      <c r="NCD25" s="36"/>
      <c r="NCE25" s="36"/>
      <c r="NCF25" s="36"/>
      <c r="NCG25" s="36"/>
      <c r="NCH25" s="36"/>
      <c r="NCI25" s="36"/>
      <c r="NCJ25" s="36"/>
      <c r="NCK25" s="36"/>
      <c r="NCL25" s="36"/>
      <c r="NCM25" s="36"/>
      <c r="NCN25" s="36"/>
      <c r="NCO25" s="36"/>
      <c r="NCP25" s="36"/>
      <c r="NCQ25" s="36"/>
      <c r="NCR25" s="36"/>
      <c r="NCS25" s="36"/>
      <c r="NCT25" s="36"/>
      <c r="NCU25" s="36"/>
      <c r="NCV25" s="36"/>
      <c r="NCW25" s="36"/>
      <c r="NCX25" s="36"/>
      <c r="NCY25" s="36"/>
      <c r="NCZ25" s="36"/>
      <c r="NDA25" s="36"/>
      <c r="NDB25" s="36"/>
      <c r="NDC25" s="36"/>
      <c r="NDD25" s="36"/>
      <c r="NDE25" s="36"/>
      <c r="NDF25" s="36"/>
      <c r="NDG25" s="36"/>
      <c r="NDH25" s="36"/>
      <c r="NDI25" s="36"/>
      <c r="NDJ25" s="36"/>
      <c r="NDK25" s="36"/>
      <c r="NDL25" s="36"/>
      <c r="NDM25" s="36"/>
      <c r="NDN25" s="36"/>
      <c r="NDO25" s="36"/>
      <c r="NDP25" s="36"/>
      <c r="NDQ25" s="36"/>
      <c r="NDR25" s="36"/>
      <c r="NDS25" s="36"/>
      <c r="NDT25" s="36"/>
      <c r="NDU25" s="36"/>
      <c r="NDV25" s="36"/>
      <c r="NDW25" s="36"/>
      <c r="NDX25" s="36"/>
      <c r="NDY25" s="36"/>
      <c r="NDZ25" s="36"/>
      <c r="NEA25" s="36"/>
      <c r="NEB25" s="36"/>
      <c r="NEC25" s="36"/>
      <c r="NED25" s="36"/>
      <c r="NEE25" s="36"/>
      <c r="NEF25" s="36"/>
      <c r="NEG25" s="36"/>
      <c r="NEH25" s="36"/>
      <c r="NEI25" s="36"/>
      <c r="NEJ25" s="36"/>
      <c r="NEK25" s="36"/>
      <c r="NEL25" s="36"/>
      <c r="NEM25" s="36"/>
      <c r="NEN25" s="36"/>
      <c r="NEO25" s="36"/>
      <c r="NEP25" s="36"/>
      <c r="NEQ25" s="36"/>
      <c r="NER25" s="36"/>
      <c r="NES25" s="36"/>
      <c r="NET25" s="36"/>
      <c r="NEU25" s="36"/>
      <c r="NEV25" s="36"/>
      <c r="NEW25" s="36"/>
      <c r="NEX25" s="36"/>
      <c r="NEY25" s="36"/>
      <c r="NEZ25" s="36"/>
      <c r="NFA25" s="36"/>
      <c r="NFB25" s="36"/>
      <c r="NFC25" s="36"/>
      <c r="NFD25" s="36"/>
      <c r="NFE25" s="36"/>
      <c r="NFF25" s="36"/>
      <c r="NFG25" s="36"/>
      <c r="NFH25" s="36"/>
      <c r="NFI25" s="36"/>
      <c r="NFJ25" s="36"/>
      <c r="NFK25" s="36"/>
      <c r="NFL25" s="36"/>
      <c r="NFM25" s="36"/>
      <c r="NFN25" s="36"/>
      <c r="NFO25" s="36"/>
      <c r="NFP25" s="36"/>
      <c r="NFQ25" s="36"/>
      <c r="NFR25" s="36"/>
      <c r="NFS25" s="36"/>
      <c r="NFT25" s="36"/>
      <c r="NFU25" s="36"/>
      <c r="NFV25" s="36"/>
      <c r="NFW25" s="36"/>
      <c r="NFX25" s="36"/>
      <c r="NFY25" s="36"/>
      <c r="NFZ25" s="36"/>
      <c r="NGA25" s="36"/>
      <c r="NGB25" s="36"/>
      <c r="NGC25" s="36"/>
      <c r="NGD25" s="36"/>
      <c r="NGE25" s="36"/>
      <c r="NGF25" s="36"/>
      <c r="NGG25" s="36"/>
      <c r="NGH25" s="36"/>
      <c r="NGI25" s="36"/>
      <c r="NGJ25" s="36"/>
      <c r="NGK25" s="36"/>
      <c r="NGL25" s="36"/>
      <c r="NGM25" s="36"/>
      <c r="NGN25" s="36"/>
      <c r="NGO25" s="36"/>
      <c r="NGP25" s="36"/>
      <c r="NGQ25" s="36"/>
      <c r="NGR25" s="36"/>
      <c r="NGS25" s="36"/>
      <c r="NGT25" s="36"/>
      <c r="NGU25" s="36"/>
      <c r="NGV25" s="36"/>
      <c r="NGW25" s="36"/>
      <c r="NGX25" s="36"/>
      <c r="NGY25" s="36"/>
      <c r="NGZ25" s="36"/>
      <c r="NHA25" s="36"/>
      <c r="NHB25" s="36"/>
      <c r="NHC25" s="36"/>
      <c r="NHD25" s="36"/>
      <c r="NHE25" s="36"/>
      <c r="NHF25" s="36"/>
      <c r="NHG25" s="36"/>
      <c r="NHH25" s="36"/>
      <c r="NHI25" s="36"/>
      <c r="NHJ25" s="36"/>
      <c r="NHK25" s="36"/>
      <c r="NHL25" s="36"/>
      <c r="NHM25" s="36"/>
      <c r="NHN25" s="36"/>
      <c r="NHO25" s="36"/>
      <c r="NHP25" s="36"/>
      <c r="NHQ25" s="36"/>
      <c r="NHR25" s="36"/>
      <c r="NHS25" s="36"/>
      <c r="NHT25" s="36"/>
      <c r="NHU25" s="36"/>
      <c r="NHV25" s="36"/>
      <c r="NHW25" s="36"/>
      <c r="NHX25" s="36"/>
      <c r="NHY25" s="36"/>
      <c r="NHZ25" s="36"/>
      <c r="NIA25" s="36"/>
      <c r="NIB25" s="36"/>
      <c r="NIC25" s="36"/>
      <c r="NID25" s="36"/>
      <c r="NIE25" s="36"/>
      <c r="NIF25" s="36"/>
      <c r="NIG25" s="36"/>
      <c r="NIH25" s="36"/>
      <c r="NII25" s="36"/>
      <c r="NIJ25" s="36"/>
      <c r="NIK25" s="36"/>
      <c r="NIL25" s="36"/>
      <c r="NIM25" s="36"/>
      <c r="NIN25" s="36"/>
      <c r="NIO25" s="36"/>
      <c r="NIP25" s="36"/>
      <c r="NIQ25" s="36"/>
      <c r="NIR25" s="36"/>
      <c r="NIS25" s="36"/>
      <c r="NIT25" s="36"/>
      <c r="NIU25" s="36"/>
      <c r="NIV25" s="36"/>
      <c r="NIW25" s="36"/>
      <c r="NIX25" s="36"/>
      <c r="NIY25" s="36"/>
      <c r="NIZ25" s="36"/>
      <c r="NJA25" s="36"/>
      <c r="NJB25" s="36"/>
      <c r="NJC25" s="36"/>
      <c r="NJD25" s="36"/>
      <c r="NJE25" s="36"/>
      <c r="NJF25" s="36"/>
      <c r="NJG25" s="36"/>
      <c r="NJH25" s="36"/>
      <c r="NJI25" s="36"/>
      <c r="NJJ25" s="36"/>
      <c r="NJK25" s="36"/>
      <c r="NJL25" s="36"/>
      <c r="NJM25" s="36"/>
      <c r="NJN25" s="36"/>
      <c r="NJO25" s="36"/>
      <c r="NJP25" s="36"/>
      <c r="NJQ25" s="36"/>
      <c r="NJR25" s="36"/>
      <c r="NJS25" s="36"/>
      <c r="NJT25" s="36"/>
      <c r="NJU25" s="36"/>
      <c r="NJV25" s="36"/>
      <c r="NJW25" s="36"/>
      <c r="NJX25" s="36"/>
      <c r="NJY25" s="36"/>
      <c r="NJZ25" s="36"/>
      <c r="NKA25" s="36"/>
      <c r="NKB25" s="36"/>
      <c r="NKC25" s="36"/>
      <c r="NKD25" s="36"/>
      <c r="NKE25" s="36"/>
      <c r="NKF25" s="36"/>
      <c r="NKG25" s="36"/>
      <c r="NKH25" s="36"/>
      <c r="NKI25" s="36"/>
      <c r="NKJ25" s="36"/>
      <c r="NKK25" s="36"/>
      <c r="NKL25" s="36"/>
      <c r="NKM25" s="36"/>
      <c r="NKN25" s="36"/>
      <c r="NKO25" s="36"/>
      <c r="NKP25" s="36"/>
      <c r="NKQ25" s="36"/>
      <c r="NKR25" s="36"/>
      <c r="NKS25" s="36"/>
      <c r="NKT25" s="36"/>
      <c r="NKU25" s="36"/>
      <c r="NKV25" s="36"/>
      <c r="NKW25" s="36"/>
      <c r="NKX25" s="36"/>
      <c r="NKY25" s="36"/>
      <c r="NKZ25" s="36"/>
      <c r="NLA25" s="36"/>
      <c r="NLB25" s="36"/>
      <c r="NLC25" s="36"/>
      <c r="NLD25" s="36"/>
      <c r="NLE25" s="36"/>
      <c r="NLF25" s="36"/>
      <c r="NLG25" s="36"/>
      <c r="NLH25" s="36"/>
      <c r="NLI25" s="36"/>
      <c r="NLJ25" s="36"/>
      <c r="NLK25" s="36"/>
      <c r="NLL25" s="36"/>
      <c r="NLM25" s="36"/>
      <c r="NLN25" s="36"/>
      <c r="NLO25" s="36"/>
      <c r="NLP25" s="36"/>
      <c r="NLQ25" s="36"/>
      <c r="NLR25" s="36"/>
      <c r="NLS25" s="36"/>
      <c r="NLT25" s="36"/>
      <c r="NLU25" s="36"/>
      <c r="NLV25" s="36"/>
      <c r="NLW25" s="36"/>
      <c r="NLX25" s="36"/>
      <c r="NLY25" s="36"/>
      <c r="NLZ25" s="36"/>
      <c r="NMA25" s="36"/>
      <c r="NMB25" s="36"/>
      <c r="NMC25" s="36"/>
      <c r="NMD25" s="36"/>
      <c r="NME25" s="36"/>
      <c r="NMF25" s="36"/>
      <c r="NMG25" s="36"/>
      <c r="NMH25" s="36"/>
      <c r="NMI25" s="36"/>
      <c r="NMJ25" s="36"/>
      <c r="NMK25" s="36"/>
      <c r="NML25" s="36"/>
      <c r="NMM25" s="36"/>
      <c r="NMN25" s="36"/>
      <c r="NMO25" s="36"/>
      <c r="NMP25" s="36"/>
      <c r="NMQ25" s="36"/>
      <c r="NMR25" s="36"/>
      <c r="NMS25" s="36"/>
      <c r="NMT25" s="36"/>
      <c r="NMU25" s="36"/>
      <c r="NMV25" s="36"/>
      <c r="NMW25" s="36"/>
      <c r="NMX25" s="36"/>
      <c r="NMY25" s="36"/>
      <c r="NMZ25" s="36"/>
      <c r="NNA25" s="36"/>
      <c r="NNB25" s="36"/>
      <c r="NNC25" s="36"/>
      <c r="NND25" s="36"/>
      <c r="NNE25" s="36"/>
      <c r="NNF25" s="36"/>
      <c r="NNG25" s="36"/>
      <c r="NNH25" s="36"/>
      <c r="NNI25" s="36"/>
      <c r="NNJ25" s="36"/>
      <c r="NNK25" s="36"/>
      <c r="NNL25" s="36"/>
      <c r="NNM25" s="36"/>
      <c r="NNN25" s="36"/>
      <c r="NNO25" s="36"/>
      <c r="NNP25" s="36"/>
      <c r="NNQ25" s="36"/>
      <c r="NNR25" s="36"/>
      <c r="NNS25" s="36"/>
      <c r="NNT25" s="36"/>
      <c r="NNU25" s="36"/>
      <c r="NNV25" s="36"/>
      <c r="NNW25" s="36"/>
      <c r="NNX25" s="36"/>
      <c r="NNY25" s="36"/>
      <c r="NNZ25" s="36"/>
      <c r="NOA25" s="36"/>
      <c r="NOB25" s="36"/>
      <c r="NOC25" s="36"/>
      <c r="NOD25" s="36"/>
      <c r="NOE25" s="36"/>
      <c r="NOF25" s="36"/>
      <c r="NOG25" s="36"/>
      <c r="NOH25" s="36"/>
      <c r="NOI25" s="36"/>
      <c r="NOJ25" s="36"/>
      <c r="NOK25" s="36"/>
      <c r="NOL25" s="36"/>
      <c r="NOM25" s="36"/>
      <c r="NON25" s="36"/>
      <c r="NOO25" s="36"/>
      <c r="NOP25" s="36"/>
      <c r="NOQ25" s="36"/>
      <c r="NOR25" s="36"/>
      <c r="NOS25" s="36"/>
      <c r="NOT25" s="36"/>
      <c r="NOU25" s="36"/>
      <c r="NOV25" s="36"/>
      <c r="NOW25" s="36"/>
      <c r="NOX25" s="36"/>
      <c r="NOY25" s="36"/>
      <c r="NOZ25" s="36"/>
      <c r="NPA25" s="36"/>
      <c r="NPB25" s="36"/>
      <c r="NPC25" s="36"/>
      <c r="NPD25" s="36"/>
      <c r="NPE25" s="36"/>
      <c r="NPF25" s="36"/>
      <c r="NPG25" s="36"/>
      <c r="NPH25" s="36"/>
      <c r="NPI25" s="36"/>
      <c r="NPJ25" s="36"/>
      <c r="NPK25" s="36"/>
      <c r="NPL25" s="36"/>
      <c r="NPM25" s="36"/>
      <c r="NPN25" s="36"/>
      <c r="NPO25" s="36"/>
      <c r="NPP25" s="36"/>
      <c r="NPQ25" s="36"/>
      <c r="NPR25" s="36"/>
      <c r="NPS25" s="36"/>
      <c r="NPT25" s="36"/>
      <c r="NPU25" s="36"/>
      <c r="NPV25" s="36"/>
      <c r="NPW25" s="36"/>
      <c r="NPX25" s="36"/>
      <c r="NPY25" s="36"/>
      <c r="NPZ25" s="36"/>
      <c r="NQA25" s="36"/>
      <c r="NQB25" s="36"/>
      <c r="NQC25" s="36"/>
      <c r="NQD25" s="36"/>
      <c r="NQE25" s="36"/>
      <c r="NQF25" s="36"/>
      <c r="NQG25" s="36"/>
      <c r="NQH25" s="36"/>
      <c r="NQI25" s="36"/>
      <c r="NQJ25" s="36"/>
      <c r="NQK25" s="36"/>
      <c r="NQL25" s="36"/>
      <c r="NQM25" s="36"/>
      <c r="NQN25" s="36"/>
      <c r="NQO25" s="36"/>
      <c r="NQP25" s="36"/>
      <c r="NQQ25" s="36"/>
      <c r="NQR25" s="36"/>
      <c r="NQS25" s="36"/>
      <c r="NQT25" s="36"/>
      <c r="NQU25" s="36"/>
      <c r="NQV25" s="36"/>
      <c r="NQW25" s="36"/>
      <c r="NQX25" s="36"/>
      <c r="NQY25" s="36"/>
      <c r="NQZ25" s="36"/>
      <c r="NRA25" s="36"/>
      <c r="NRB25" s="36"/>
      <c r="NRC25" s="36"/>
      <c r="NRD25" s="36"/>
      <c r="NRE25" s="36"/>
      <c r="NRF25" s="36"/>
      <c r="NRG25" s="36"/>
      <c r="NRH25" s="36"/>
      <c r="NRI25" s="36"/>
      <c r="NRJ25" s="36"/>
      <c r="NRK25" s="36"/>
      <c r="NRL25" s="36"/>
      <c r="NRM25" s="36"/>
      <c r="NRN25" s="36"/>
      <c r="NRO25" s="36"/>
      <c r="NRP25" s="36"/>
      <c r="NRQ25" s="36"/>
      <c r="NRR25" s="36"/>
      <c r="NRS25" s="36"/>
      <c r="NRT25" s="36"/>
      <c r="NRU25" s="36"/>
      <c r="NRV25" s="36"/>
      <c r="NRW25" s="36"/>
      <c r="NRX25" s="36"/>
      <c r="NRY25" s="36"/>
      <c r="NRZ25" s="36"/>
      <c r="NSA25" s="36"/>
      <c r="NSB25" s="36"/>
      <c r="NSC25" s="36"/>
      <c r="NSD25" s="36"/>
      <c r="NSE25" s="36"/>
      <c r="NSF25" s="36"/>
      <c r="NSG25" s="36"/>
      <c r="NSH25" s="36"/>
      <c r="NSI25" s="36"/>
      <c r="NSJ25" s="36"/>
      <c r="NSK25" s="36"/>
      <c r="NSL25" s="36"/>
      <c r="NSM25" s="36"/>
      <c r="NSN25" s="36"/>
      <c r="NSO25" s="36"/>
      <c r="NSP25" s="36"/>
      <c r="NSQ25" s="36"/>
      <c r="NSR25" s="36"/>
      <c r="NSS25" s="36"/>
      <c r="NST25" s="36"/>
      <c r="NSU25" s="36"/>
      <c r="NSV25" s="36"/>
      <c r="NSW25" s="36"/>
      <c r="NSX25" s="36"/>
      <c r="NSY25" s="36"/>
      <c r="NSZ25" s="36"/>
      <c r="NTA25" s="36"/>
      <c r="NTB25" s="36"/>
      <c r="NTC25" s="36"/>
      <c r="NTD25" s="36"/>
      <c r="NTE25" s="36"/>
      <c r="NTF25" s="36"/>
      <c r="NTG25" s="36"/>
      <c r="NTH25" s="36"/>
      <c r="NTI25" s="36"/>
      <c r="NTJ25" s="36"/>
      <c r="NTK25" s="36"/>
      <c r="NTL25" s="36"/>
      <c r="NTM25" s="36"/>
      <c r="NTN25" s="36"/>
      <c r="NTO25" s="36"/>
      <c r="NTP25" s="36"/>
      <c r="NTQ25" s="36"/>
      <c r="NTR25" s="36"/>
      <c r="NTS25" s="36"/>
      <c r="NTT25" s="36"/>
      <c r="NTU25" s="36"/>
      <c r="NTV25" s="36"/>
      <c r="NTW25" s="36"/>
      <c r="NTX25" s="36"/>
      <c r="NTY25" s="36"/>
      <c r="NTZ25" s="36"/>
      <c r="NUA25" s="36"/>
      <c r="NUB25" s="36"/>
      <c r="NUC25" s="36"/>
      <c r="NUD25" s="36"/>
      <c r="NUE25" s="36"/>
      <c r="NUF25" s="36"/>
      <c r="NUG25" s="36"/>
      <c r="NUH25" s="36"/>
      <c r="NUI25" s="36"/>
      <c r="NUJ25" s="36"/>
      <c r="NUK25" s="36"/>
      <c r="NUL25" s="36"/>
      <c r="NUM25" s="36"/>
      <c r="NUN25" s="36"/>
      <c r="NUO25" s="36"/>
      <c r="NUP25" s="36"/>
      <c r="NUQ25" s="36"/>
      <c r="NUR25" s="36"/>
      <c r="NUS25" s="36"/>
      <c r="NUT25" s="36"/>
      <c r="NUU25" s="36"/>
      <c r="NUV25" s="36"/>
      <c r="NUW25" s="36"/>
      <c r="NUX25" s="36"/>
      <c r="NUY25" s="36"/>
      <c r="NUZ25" s="36"/>
      <c r="NVA25" s="36"/>
      <c r="NVB25" s="36"/>
      <c r="NVC25" s="36"/>
      <c r="NVD25" s="36"/>
      <c r="NVE25" s="36"/>
      <c r="NVF25" s="36"/>
      <c r="NVG25" s="36"/>
      <c r="NVH25" s="36"/>
      <c r="NVI25" s="36"/>
      <c r="NVJ25" s="36"/>
      <c r="NVK25" s="36"/>
      <c r="NVL25" s="36"/>
      <c r="NVM25" s="36"/>
      <c r="NVN25" s="36"/>
      <c r="NVO25" s="36"/>
      <c r="NVP25" s="36"/>
      <c r="NVQ25" s="36"/>
      <c r="NVR25" s="36"/>
      <c r="NVS25" s="36"/>
      <c r="NVT25" s="36"/>
      <c r="NVU25" s="36"/>
      <c r="NVV25" s="36"/>
      <c r="NVW25" s="36"/>
      <c r="NVX25" s="36"/>
      <c r="NVY25" s="36"/>
      <c r="NVZ25" s="36"/>
      <c r="NWA25" s="36"/>
      <c r="NWB25" s="36"/>
      <c r="NWC25" s="36"/>
      <c r="NWD25" s="36"/>
      <c r="NWE25" s="36"/>
      <c r="NWF25" s="36"/>
      <c r="NWG25" s="36"/>
      <c r="NWH25" s="36"/>
      <c r="NWI25" s="36"/>
      <c r="NWJ25" s="36"/>
      <c r="NWK25" s="36"/>
      <c r="NWL25" s="36"/>
      <c r="NWM25" s="36"/>
      <c r="NWN25" s="36"/>
      <c r="NWO25" s="36"/>
      <c r="NWP25" s="36"/>
      <c r="NWQ25" s="36"/>
      <c r="NWR25" s="36"/>
      <c r="NWS25" s="36"/>
      <c r="NWT25" s="36"/>
      <c r="NWU25" s="36"/>
      <c r="NWV25" s="36"/>
      <c r="NWW25" s="36"/>
      <c r="NWX25" s="36"/>
      <c r="NWY25" s="36"/>
      <c r="NWZ25" s="36"/>
      <c r="NXA25" s="36"/>
      <c r="NXB25" s="36"/>
      <c r="NXC25" s="36"/>
      <c r="NXD25" s="36"/>
      <c r="NXE25" s="36"/>
      <c r="NXF25" s="36"/>
      <c r="NXG25" s="36"/>
      <c r="NXH25" s="36"/>
      <c r="NXI25" s="36"/>
      <c r="NXJ25" s="36"/>
      <c r="NXK25" s="36"/>
      <c r="NXL25" s="36"/>
      <c r="NXM25" s="36"/>
      <c r="NXN25" s="36"/>
      <c r="NXO25" s="36"/>
      <c r="NXP25" s="36"/>
      <c r="NXQ25" s="36"/>
      <c r="NXR25" s="36"/>
      <c r="NXS25" s="36"/>
      <c r="NXT25" s="36"/>
      <c r="NXU25" s="36"/>
      <c r="NXV25" s="36"/>
      <c r="NXW25" s="36"/>
      <c r="NXX25" s="36"/>
      <c r="NXY25" s="36"/>
      <c r="NXZ25" s="36"/>
      <c r="NYA25" s="36"/>
      <c r="NYB25" s="36"/>
      <c r="NYC25" s="36"/>
      <c r="NYD25" s="36"/>
      <c r="NYE25" s="36"/>
      <c r="NYF25" s="36"/>
      <c r="NYG25" s="36"/>
      <c r="NYH25" s="36"/>
      <c r="NYI25" s="36"/>
      <c r="NYJ25" s="36"/>
      <c r="NYK25" s="36"/>
      <c r="NYL25" s="36"/>
      <c r="NYM25" s="36"/>
      <c r="NYN25" s="36"/>
      <c r="NYO25" s="36"/>
      <c r="NYP25" s="36"/>
      <c r="NYQ25" s="36"/>
      <c r="NYR25" s="36"/>
      <c r="NYS25" s="36"/>
      <c r="NYT25" s="36"/>
      <c r="NYU25" s="36"/>
      <c r="NYV25" s="36"/>
      <c r="NYW25" s="36"/>
      <c r="NYX25" s="36"/>
      <c r="NYY25" s="36"/>
      <c r="NYZ25" s="36"/>
      <c r="NZA25" s="36"/>
      <c r="NZB25" s="36"/>
      <c r="NZC25" s="36"/>
      <c r="NZD25" s="36"/>
      <c r="NZE25" s="36"/>
      <c r="NZF25" s="36"/>
      <c r="NZG25" s="36"/>
      <c r="NZH25" s="36"/>
      <c r="NZI25" s="36"/>
      <c r="NZJ25" s="36"/>
      <c r="NZK25" s="36"/>
      <c r="NZL25" s="36"/>
      <c r="NZM25" s="36"/>
      <c r="NZN25" s="36"/>
      <c r="NZO25" s="36"/>
      <c r="NZP25" s="36"/>
      <c r="NZQ25" s="36"/>
      <c r="NZR25" s="36"/>
      <c r="NZS25" s="36"/>
      <c r="NZT25" s="36"/>
      <c r="NZU25" s="36"/>
      <c r="NZV25" s="36"/>
      <c r="NZW25" s="36"/>
      <c r="NZX25" s="36"/>
      <c r="NZY25" s="36"/>
      <c r="NZZ25" s="36"/>
      <c r="OAA25" s="36"/>
      <c r="OAB25" s="36"/>
      <c r="OAC25" s="36"/>
      <c r="OAD25" s="36"/>
      <c r="OAE25" s="36"/>
      <c r="OAF25" s="36"/>
      <c r="OAG25" s="36"/>
      <c r="OAH25" s="36"/>
      <c r="OAI25" s="36"/>
      <c r="OAJ25" s="36"/>
      <c r="OAK25" s="36"/>
      <c r="OAL25" s="36"/>
      <c r="OAM25" s="36"/>
      <c r="OAN25" s="36"/>
      <c r="OAO25" s="36"/>
      <c r="OAP25" s="36"/>
      <c r="OAQ25" s="36"/>
      <c r="OAR25" s="36"/>
      <c r="OAS25" s="36"/>
      <c r="OAT25" s="36"/>
      <c r="OAU25" s="36"/>
      <c r="OAV25" s="36"/>
      <c r="OAW25" s="36"/>
      <c r="OAX25" s="36"/>
      <c r="OAY25" s="36"/>
      <c r="OAZ25" s="36"/>
      <c r="OBA25" s="36"/>
      <c r="OBB25" s="36"/>
      <c r="OBC25" s="36"/>
      <c r="OBD25" s="36"/>
      <c r="OBE25" s="36"/>
      <c r="OBF25" s="36"/>
      <c r="OBG25" s="36"/>
      <c r="OBH25" s="36"/>
      <c r="OBI25" s="36"/>
      <c r="OBJ25" s="36"/>
      <c r="OBK25" s="36"/>
      <c r="OBL25" s="36"/>
      <c r="OBM25" s="36"/>
      <c r="OBN25" s="36"/>
      <c r="OBO25" s="36"/>
      <c r="OBP25" s="36"/>
      <c r="OBQ25" s="36"/>
      <c r="OBR25" s="36"/>
      <c r="OBS25" s="36"/>
      <c r="OBT25" s="36"/>
      <c r="OBU25" s="36"/>
      <c r="OBV25" s="36"/>
      <c r="OBW25" s="36"/>
      <c r="OBX25" s="36"/>
      <c r="OBY25" s="36"/>
      <c r="OBZ25" s="36"/>
      <c r="OCA25" s="36"/>
      <c r="OCB25" s="36"/>
      <c r="OCC25" s="36"/>
      <c r="OCD25" s="36"/>
      <c r="OCE25" s="36"/>
      <c r="OCF25" s="36"/>
      <c r="OCG25" s="36"/>
      <c r="OCH25" s="36"/>
      <c r="OCI25" s="36"/>
      <c r="OCJ25" s="36"/>
      <c r="OCK25" s="36"/>
      <c r="OCL25" s="36"/>
      <c r="OCM25" s="36"/>
      <c r="OCN25" s="36"/>
      <c r="OCO25" s="36"/>
      <c r="OCP25" s="36"/>
      <c r="OCQ25" s="36"/>
      <c r="OCR25" s="36"/>
      <c r="OCS25" s="36"/>
      <c r="OCT25" s="36"/>
      <c r="OCU25" s="36"/>
      <c r="OCV25" s="36"/>
      <c r="OCW25" s="36"/>
      <c r="OCX25" s="36"/>
      <c r="OCY25" s="36"/>
      <c r="OCZ25" s="36"/>
      <c r="ODA25" s="36"/>
      <c r="ODB25" s="36"/>
      <c r="ODC25" s="36"/>
      <c r="ODD25" s="36"/>
      <c r="ODE25" s="36"/>
      <c r="ODF25" s="36"/>
      <c r="ODG25" s="36"/>
      <c r="ODH25" s="36"/>
      <c r="ODI25" s="36"/>
      <c r="ODJ25" s="36"/>
      <c r="ODK25" s="36"/>
      <c r="ODL25" s="36"/>
      <c r="ODM25" s="36"/>
      <c r="ODN25" s="36"/>
      <c r="ODO25" s="36"/>
      <c r="ODP25" s="36"/>
      <c r="ODQ25" s="36"/>
      <c r="ODR25" s="36"/>
      <c r="ODS25" s="36"/>
      <c r="ODT25" s="36"/>
      <c r="ODU25" s="36"/>
      <c r="ODV25" s="36"/>
      <c r="ODW25" s="36"/>
      <c r="ODX25" s="36"/>
      <c r="ODY25" s="36"/>
      <c r="ODZ25" s="36"/>
      <c r="OEA25" s="36"/>
      <c r="OEB25" s="36"/>
      <c r="OEC25" s="36"/>
      <c r="OED25" s="36"/>
      <c r="OEE25" s="36"/>
      <c r="OEF25" s="36"/>
      <c r="OEG25" s="36"/>
      <c r="OEH25" s="36"/>
      <c r="OEI25" s="36"/>
      <c r="OEJ25" s="36"/>
      <c r="OEK25" s="36"/>
      <c r="OEL25" s="36"/>
      <c r="OEM25" s="36"/>
      <c r="OEN25" s="36"/>
      <c r="OEO25" s="36"/>
      <c r="OEP25" s="36"/>
      <c r="OEQ25" s="36"/>
      <c r="OER25" s="36"/>
      <c r="OES25" s="36"/>
      <c r="OET25" s="36"/>
      <c r="OEU25" s="36"/>
      <c r="OEV25" s="36"/>
      <c r="OEW25" s="36"/>
      <c r="OEX25" s="36"/>
      <c r="OEY25" s="36"/>
      <c r="OEZ25" s="36"/>
      <c r="OFA25" s="36"/>
      <c r="OFB25" s="36"/>
      <c r="OFC25" s="36"/>
      <c r="OFD25" s="36"/>
      <c r="OFE25" s="36"/>
      <c r="OFF25" s="36"/>
      <c r="OFG25" s="36"/>
      <c r="OFH25" s="36"/>
      <c r="OFI25" s="36"/>
      <c r="OFJ25" s="36"/>
      <c r="OFK25" s="36"/>
      <c r="OFL25" s="36"/>
      <c r="OFM25" s="36"/>
      <c r="OFN25" s="36"/>
      <c r="OFO25" s="36"/>
      <c r="OFP25" s="36"/>
      <c r="OFQ25" s="36"/>
      <c r="OFR25" s="36"/>
      <c r="OFS25" s="36"/>
      <c r="OFT25" s="36"/>
      <c r="OFU25" s="36"/>
      <c r="OFV25" s="36"/>
      <c r="OFW25" s="36"/>
      <c r="OFX25" s="36"/>
      <c r="OFY25" s="36"/>
      <c r="OFZ25" s="36"/>
      <c r="OGA25" s="36"/>
      <c r="OGB25" s="36"/>
      <c r="OGC25" s="36"/>
      <c r="OGD25" s="36"/>
      <c r="OGE25" s="36"/>
      <c r="OGF25" s="36"/>
      <c r="OGG25" s="36"/>
      <c r="OGH25" s="36"/>
      <c r="OGI25" s="36"/>
      <c r="OGJ25" s="36"/>
      <c r="OGK25" s="36"/>
      <c r="OGL25" s="36"/>
      <c r="OGM25" s="36"/>
      <c r="OGN25" s="36"/>
      <c r="OGO25" s="36"/>
      <c r="OGP25" s="36"/>
      <c r="OGQ25" s="36"/>
      <c r="OGR25" s="36"/>
      <c r="OGS25" s="36"/>
      <c r="OGT25" s="36"/>
      <c r="OGU25" s="36"/>
      <c r="OGV25" s="36"/>
      <c r="OGW25" s="36"/>
      <c r="OGX25" s="36"/>
      <c r="OGY25" s="36"/>
      <c r="OGZ25" s="36"/>
      <c r="OHA25" s="36"/>
      <c r="OHB25" s="36"/>
      <c r="OHC25" s="36"/>
      <c r="OHD25" s="36"/>
      <c r="OHE25" s="36"/>
      <c r="OHF25" s="36"/>
      <c r="OHG25" s="36"/>
      <c r="OHH25" s="36"/>
      <c r="OHI25" s="36"/>
      <c r="OHJ25" s="36"/>
      <c r="OHK25" s="36"/>
      <c r="OHL25" s="36"/>
      <c r="OHM25" s="36"/>
      <c r="OHN25" s="36"/>
      <c r="OHO25" s="36"/>
      <c r="OHP25" s="36"/>
      <c r="OHQ25" s="36"/>
      <c r="OHR25" s="36"/>
      <c r="OHS25" s="36"/>
      <c r="OHT25" s="36"/>
      <c r="OHU25" s="36"/>
      <c r="OHV25" s="36"/>
      <c r="OHW25" s="36"/>
      <c r="OHX25" s="36"/>
      <c r="OHY25" s="36"/>
      <c r="OHZ25" s="36"/>
      <c r="OIA25" s="36"/>
      <c r="OIB25" s="36"/>
      <c r="OIC25" s="36"/>
      <c r="OID25" s="36"/>
      <c r="OIE25" s="36"/>
      <c r="OIF25" s="36"/>
      <c r="OIG25" s="36"/>
      <c r="OIH25" s="36"/>
      <c r="OII25" s="36"/>
      <c r="OIJ25" s="36"/>
      <c r="OIK25" s="36"/>
      <c r="OIL25" s="36"/>
      <c r="OIM25" s="36"/>
      <c r="OIN25" s="36"/>
      <c r="OIO25" s="36"/>
      <c r="OIP25" s="36"/>
      <c r="OIQ25" s="36"/>
      <c r="OIR25" s="36"/>
      <c r="OIS25" s="36"/>
      <c r="OIT25" s="36"/>
      <c r="OIU25" s="36"/>
      <c r="OIV25" s="36"/>
      <c r="OIW25" s="36"/>
      <c r="OIX25" s="36"/>
      <c r="OIY25" s="36"/>
      <c r="OIZ25" s="36"/>
      <c r="OJA25" s="36"/>
      <c r="OJB25" s="36"/>
      <c r="OJC25" s="36"/>
      <c r="OJD25" s="36"/>
      <c r="OJE25" s="36"/>
      <c r="OJF25" s="36"/>
      <c r="OJG25" s="36"/>
      <c r="OJH25" s="36"/>
      <c r="OJI25" s="36"/>
      <c r="OJJ25" s="36"/>
      <c r="OJK25" s="36"/>
      <c r="OJL25" s="36"/>
      <c r="OJM25" s="36"/>
      <c r="OJN25" s="36"/>
      <c r="OJO25" s="36"/>
      <c r="OJP25" s="36"/>
      <c r="OJQ25" s="36"/>
      <c r="OJR25" s="36"/>
      <c r="OJS25" s="36"/>
      <c r="OJT25" s="36"/>
      <c r="OJU25" s="36"/>
      <c r="OJV25" s="36"/>
      <c r="OJW25" s="36"/>
      <c r="OJX25" s="36"/>
      <c r="OJY25" s="36"/>
      <c r="OJZ25" s="36"/>
      <c r="OKA25" s="36"/>
      <c r="OKB25" s="36"/>
      <c r="OKC25" s="36"/>
      <c r="OKD25" s="36"/>
      <c r="OKE25" s="36"/>
      <c r="OKF25" s="36"/>
      <c r="OKG25" s="36"/>
      <c r="OKH25" s="36"/>
      <c r="OKI25" s="36"/>
      <c r="OKJ25" s="36"/>
      <c r="OKK25" s="36"/>
      <c r="OKL25" s="36"/>
      <c r="OKM25" s="36"/>
      <c r="OKN25" s="36"/>
      <c r="OKO25" s="36"/>
      <c r="OKP25" s="36"/>
      <c r="OKQ25" s="36"/>
      <c r="OKR25" s="36"/>
      <c r="OKS25" s="36"/>
      <c r="OKT25" s="36"/>
      <c r="OKU25" s="36"/>
      <c r="OKV25" s="36"/>
      <c r="OKW25" s="36"/>
      <c r="OKX25" s="36"/>
      <c r="OKY25" s="36"/>
      <c r="OKZ25" s="36"/>
      <c r="OLA25" s="36"/>
      <c r="OLB25" s="36"/>
      <c r="OLC25" s="36"/>
      <c r="OLD25" s="36"/>
      <c r="OLE25" s="36"/>
      <c r="OLF25" s="36"/>
      <c r="OLG25" s="36"/>
      <c r="OLH25" s="36"/>
      <c r="OLI25" s="36"/>
      <c r="OLJ25" s="36"/>
      <c r="OLK25" s="36"/>
      <c r="OLL25" s="36"/>
      <c r="OLM25" s="36"/>
      <c r="OLN25" s="36"/>
      <c r="OLO25" s="36"/>
      <c r="OLP25" s="36"/>
      <c r="OLQ25" s="36"/>
      <c r="OLR25" s="36"/>
      <c r="OLS25" s="36"/>
      <c r="OLT25" s="36"/>
      <c r="OLU25" s="36"/>
      <c r="OLV25" s="36"/>
      <c r="OLW25" s="36"/>
      <c r="OLX25" s="36"/>
      <c r="OLY25" s="36"/>
      <c r="OLZ25" s="36"/>
      <c r="OMA25" s="36"/>
      <c r="OMB25" s="36"/>
      <c r="OMC25" s="36"/>
      <c r="OMD25" s="36"/>
      <c r="OME25" s="36"/>
      <c r="OMF25" s="36"/>
      <c r="OMG25" s="36"/>
      <c r="OMH25" s="36"/>
      <c r="OMI25" s="36"/>
      <c r="OMJ25" s="36"/>
      <c r="OMK25" s="36"/>
      <c r="OML25" s="36"/>
      <c r="OMM25" s="36"/>
      <c r="OMN25" s="36"/>
      <c r="OMO25" s="36"/>
      <c r="OMP25" s="36"/>
      <c r="OMQ25" s="36"/>
      <c r="OMR25" s="36"/>
      <c r="OMS25" s="36"/>
      <c r="OMT25" s="36"/>
      <c r="OMU25" s="36"/>
      <c r="OMV25" s="36"/>
      <c r="OMW25" s="36"/>
      <c r="OMX25" s="36"/>
      <c r="OMY25" s="36"/>
      <c r="OMZ25" s="36"/>
      <c r="ONA25" s="36"/>
      <c r="ONB25" s="36"/>
      <c r="ONC25" s="36"/>
      <c r="OND25" s="36"/>
      <c r="ONE25" s="36"/>
      <c r="ONF25" s="36"/>
      <c r="ONG25" s="36"/>
      <c r="ONH25" s="36"/>
      <c r="ONI25" s="36"/>
      <c r="ONJ25" s="36"/>
      <c r="ONK25" s="36"/>
      <c r="ONL25" s="36"/>
      <c r="ONM25" s="36"/>
      <c r="ONN25" s="36"/>
      <c r="ONO25" s="36"/>
      <c r="ONP25" s="36"/>
      <c r="ONQ25" s="36"/>
      <c r="ONR25" s="36"/>
      <c r="ONS25" s="36"/>
      <c r="ONT25" s="36"/>
      <c r="ONU25" s="36"/>
      <c r="ONV25" s="36"/>
      <c r="ONW25" s="36"/>
      <c r="ONX25" s="36"/>
      <c r="ONY25" s="36"/>
      <c r="ONZ25" s="36"/>
      <c r="OOA25" s="36"/>
      <c r="OOB25" s="36"/>
      <c r="OOC25" s="36"/>
      <c r="OOD25" s="36"/>
      <c r="OOE25" s="36"/>
      <c r="OOF25" s="36"/>
      <c r="OOG25" s="36"/>
      <c r="OOH25" s="36"/>
      <c r="OOI25" s="36"/>
      <c r="OOJ25" s="36"/>
      <c r="OOK25" s="36"/>
      <c r="OOL25" s="36"/>
      <c r="OOM25" s="36"/>
      <c r="OON25" s="36"/>
      <c r="OOO25" s="36"/>
      <c r="OOP25" s="36"/>
      <c r="OOQ25" s="36"/>
      <c r="OOR25" s="36"/>
      <c r="OOS25" s="36"/>
      <c r="OOT25" s="36"/>
      <c r="OOU25" s="36"/>
      <c r="OOV25" s="36"/>
      <c r="OOW25" s="36"/>
      <c r="OOX25" s="36"/>
      <c r="OOY25" s="36"/>
      <c r="OOZ25" s="36"/>
      <c r="OPA25" s="36"/>
      <c r="OPB25" s="36"/>
      <c r="OPC25" s="36"/>
      <c r="OPD25" s="36"/>
      <c r="OPE25" s="36"/>
      <c r="OPF25" s="36"/>
      <c r="OPG25" s="36"/>
      <c r="OPH25" s="36"/>
      <c r="OPI25" s="36"/>
      <c r="OPJ25" s="36"/>
      <c r="OPK25" s="36"/>
      <c r="OPL25" s="36"/>
      <c r="OPM25" s="36"/>
      <c r="OPN25" s="36"/>
      <c r="OPO25" s="36"/>
      <c r="OPP25" s="36"/>
      <c r="OPQ25" s="36"/>
      <c r="OPR25" s="36"/>
      <c r="OPS25" s="36"/>
      <c r="OPT25" s="36"/>
      <c r="OPU25" s="36"/>
      <c r="OPV25" s="36"/>
      <c r="OPW25" s="36"/>
      <c r="OPX25" s="36"/>
      <c r="OPY25" s="36"/>
      <c r="OPZ25" s="36"/>
      <c r="OQA25" s="36"/>
      <c r="OQB25" s="36"/>
      <c r="OQC25" s="36"/>
      <c r="OQD25" s="36"/>
      <c r="OQE25" s="36"/>
      <c r="OQF25" s="36"/>
      <c r="OQG25" s="36"/>
      <c r="OQH25" s="36"/>
      <c r="OQI25" s="36"/>
      <c r="OQJ25" s="36"/>
      <c r="OQK25" s="36"/>
      <c r="OQL25" s="36"/>
      <c r="OQM25" s="36"/>
      <c r="OQN25" s="36"/>
      <c r="OQO25" s="36"/>
      <c r="OQP25" s="36"/>
      <c r="OQQ25" s="36"/>
      <c r="OQR25" s="36"/>
      <c r="OQS25" s="36"/>
      <c r="OQT25" s="36"/>
      <c r="OQU25" s="36"/>
      <c r="OQV25" s="36"/>
      <c r="OQW25" s="36"/>
      <c r="OQX25" s="36"/>
      <c r="OQY25" s="36"/>
      <c r="OQZ25" s="36"/>
      <c r="ORA25" s="36"/>
      <c r="ORB25" s="36"/>
      <c r="ORC25" s="36"/>
      <c r="ORD25" s="36"/>
      <c r="ORE25" s="36"/>
      <c r="ORF25" s="36"/>
      <c r="ORG25" s="36"/>
      <c r="ORH25" s="36"/>
      <c r="ORI25" s="36"/>
      <c r="ORJ25" s="36"/>
      <c r="ORK25" s="36"/>
      <c r="ORL25" s="36"/>
      <c r="ORM25" s="36"/>
      <c r="ORN25" s="36"/>
      <c r="ORO25" s="36"/>
      <c r="ORP25" s="36"/>
      <c r="ORQ25" s="36"/>
      <c r="ORR25" s="36"/>
      <c r="ORS25" s="36"/>
      <c r="ORT25" s="36"/>
      <c r="ORU25" s="36"/>
      <c r="ORV25" s="36"/>
      <c r="ORW25" s="36"/>
      <c r="ORX25" s="36"/>
      <c r="ORY25" s="36"/>
      <c r="ORZ25" s="36"/>
      <c r="OSA25" s="36"/>
      <c r="OSB25" s="36"/>
      <c r="OSC25" s="36"/>
      <c r="OSD25" s="36"/>
      <c r="OSE25" s="36"/>
      <c r="OSF25" s="36"/>
      <c r="OSG25" s="36"/>
      <c r="OSH25" s="36"/>
      <c r="OSI25" s="36"/>
      <c r="OSJ25" s="36"/>
      <c r="OSK25" s="36"/>
      <c r="OSL25" s="36"/>
      <c r="OSM25" s="36"/>
      <c r="OSN25" s="36"/>
      <c r="OSO25" s="36"/>
      <c r="OSP25" s="36"/>
      <c r="OSQ25" s="36"/>
      <c r="OSR25" s="36"/>
      <c r="OSS25" s="36"/>
      <c r="OST25" s="36"/>
      <c r="OSU25" s="36"/>
      <c r="OSV25" s="36"/>
      <c r="OSW25" s="36"/>
      <c r="OSX25" s="36"/>
      <c r="OSY25" s="36"/>
      <c r="OSZ25" s="36"/>
      <c r="OTA25" s="36"/>
      <c r="OTB25" s="36"/>
      <c r="OTC25" s="36"/>
      <c r="OTD25" s="36"/>
      <c r="OTE25" s="36"/>
      <c r="OTF25" s="36"/>
      <c r="OTG25" s="36"/>
      <c r="OTH25" s="36"/>
      <c r="OTI25" s="36"/>
      <c r="OTJ25" s="36"/>
      <c r="OTK25" s="36"/>
      <c r="OTL25" s="36"/>
      <c r="OTM25" s="36"/>
      <c r="OTN25" s="36"/>
      <c r="OTO25" s="36"/>
      <c r="OTP25" s="36"/>
      <c r="OTQ25" s="36"/>
      <c r="OTR25" s="36"/>
      <c r="OTS25" s="36"/>
      <c r="OTT25" s="36"/>
      <c r="OTU25" s="36"/>
      <c r="OTV25" s="36"/>
      <c r="OTW25" s="36"/>
      <c r="OTX25" s="36"/>
      <c r="OTY25" s="36"/>
      <c r="OTZ25" s="36"/>
      <c r="OUA25" s="36"/>
      <c r="OUB25" s="36"/>
      <c r="OUC25" s="36"/>
      <c r="OUD25" s="36"/>
      <c r="OUE25" s="36"/>
      <c r="OUF25" s="36"/>
      <c r="OUG25" s="36"/>
      <c r="OUH25" s="36"/>
      <c r="OUI25" s="36"/>
      <c r="OUJ25" s="36"/>
      <c r="OUK25" s="36"/>
      <c r="OUL25" s="36"/>
      <c r="OUM25" s="36"/>
      <c r="OUN25" s="36"/>
      <c r="OUO25" s="36"/>
      <c r="OUP25" s="36"/>
      <c r="OUQ25" s="36"/>
      <c r="OUR25" s="36"/>
      <c r="OUS25" s="36"/>
      <c r="OUT25" s="36"/>
      <c r="OUU25" s="36"/>
      <c r="OUV25" s="36"/>
      <c r="OUW25" s="36"/>
      <c r="OUX25" s="36"/>
      <c r="OUY25" s="36"/>
      <c r="OUZ25" s="36"/>
      <c r="OVA25" s="36"/>
      <c r="OVB25" s="36"/>
      <c r="OVC25" s="36"/>
      <c r="OVD25" s="36"/>
      <c r="OVE25" s="36"/>
      <c r="OVF25" s="36"/>
      <c r="OVG25" s="36"/>
      <c r="OVH25" s="36"/>
      <c r="OVI25" s="36"/>
      <c r="OVJ25" s="36"/>
      <c r="OVK25" s="36"/>
      <c r="OVL25" s="36"/>
      <c r="OVM25" s="36"/>
      <c r="OVN25" s="36"/>
      <c r="OVO25" s="36"/>
      <c r="OVP25" s="36"/>
      <c r="OVQ25" s="36"/>
      <c r="OVR25" s="36"/>
      <c r="OVS25" s="36"/>
      <c r="OVT25" s="36"/>
      <c r="OVU25" s="36"/>
      <c r="OVV25" s="36"/>
      <c r="OVW25" s="36"/>
      <c r="OVX25" s="36"/>
      <c r="OVY25" s="36"/>
      <c r="OVZ25" s="36"/>
      <c r="OWA25" s="36"/>
      <c r="OWB25" s="36"/>
      <c r="OWC25" s="36"/>
      <c r="OWD25" s="36"/>
      <c r="OWE25" s="36"/>
      <c r="OWF25" s="36"/>
      <c r="OWG25" s="36"/>
      <c r="OWH25" s="36"/>
      <c r="OWI25" s="36"/>
      <c r="OWJ25" s="36"/>
      <c r="OWK25" s="36"/>
      <c r="OWL25" s="36"/>
      <c r="OWM25" s="36"/>
      <c r="OWN25" s="36"/>
      <c r="OWO25" s="36"/>
      <c r="OWP25" s="36"/>
      <c r="OWQ25" s="36"/>
      <c r="OWR25" s="36"/>
      <c r="OWS25" s="36"/>
      <c r="OWT25" s="36"/>
      <c r="OWU25" s="36"/>
      <c r="OWV25" s="36"/>
      <c r="OWW25" s="36"/>
      <c r="OWX25" s="36"/>
      <c r="OWY25" s="36"/>
      <c r="OWZ25" s="36"/>
      <c r="OXA25" s="36"/>
      <c r="OXB25" s="36"/>
      <c r="OXC25" s="36"/>
      <c r="OXD25" s="36"/>
      <c r="OXE25" s="36"/>
      <c r="OXF25" s="36"/>
      <c r="OXG25" s="36"/>
      <c r="OXH25" s="36"/>
      <c r="OXI25" s="36"/>
      <c r="OXJ25" s="36"/>
      <c r="OXK25" s="36"/>
      <c r="OXL25" s="36"/>
      <c r="OXM25" s="36"/>
      <c r="OXN25" s="36"/>
      <c r="OXO25" s="36"/>
      <c r="OXP25" s="36"/>
      <c r="OXQ25" s="36"/>
      <c r="OXR25" s="36"/>
      <c r="OXS25" s="36"/>
      <c r="OXT25" s="36"/>
      <c r="OXU25" s="36"/>
      <c r="OXV25" s="36"/>
      <c r="OXW25" s="36"/>
      <c r="OXX25" s="36"/>
      <c r="OXY25" s="36"/>
      <c r="OXZ25" s="36"/>
      <c r="OYA25" s="36"/>
      <c r="OYB25" s="36"/>
      <c r="OYC25" s="36"/>
      <c r="OYD25" s="36"/>
      <c r="OYE25" s="36"/>
      <c r="OYF25" s="36"/>
      <c r="OYG25" s="36"/>
      <c r="OYH25" s="36"/>
      <c r="OYI25" s="36"/>
      <c r="OYJ25" s="36"/>
      <c r="OYK25" s="36"/>
      <c r="OYL25" s="36"/>
      <c r="OYM25" s="36"/>
      <c r="OYN25" s="36"/>
      <c r="OYO25" s="36"/>
      <c r="OYP25" s="36"/>
      <c r="OYQ25" s="36"/>
      <c r="OYR25" s="36"/>
      <c r="OYS25" s="36"/>
      <c r="OYT25" s="36"/>
      <c r="OYU25" s="36"/>
      <c r="OYV25" s="36"/>
      <c r="OYW25" s="36"/>
      <c r="OYX25" s="36"/>
      <c r="OYY25" s="36"/>
      <c r="OYZ25" s="36"/>
      <c r="OZA25" s="36"/>
      <c r="OZB25" s="36"/>
      <c r="OZC25" s="36"/>
      <c r="OZD25" s="36"/>
      <c r="OZE25" s="36"/>
      <c r="OZF25" s="36"/>
      <c r="OZG25" s="36"/>
      <c r="OZH25" s="36"/>
      <c r="OZI25" s="36"/>
      <c r="OZJ25" s="36"/>
      <c r="OZK25" s="36"/>
      <c r="OZL25" s="36"/>
      <c r="OZM25" s="36"/>
      <c r="OZN25" s="36"/>
      <c r="OZO25" s="36"/>
      <c r="OZP25" s="36"/>
      <c r="OZQ25" s="36"/>
      <c r="OZR25" s="36"/>
      <c r="OZS25" s="36"/>
      <c r="OZT25" s="36"/>
      <c r="OZU25" s="36"/>
      <c r="OZV25" s="36"/>
      <c r="OZW25" s="36"/>
      <c r="OZX25" s="36"/>
      <c r="OZY25" s="36"/>
      <c r="OZZ25" s="36"/>
      <c r="PAA25" s="36"/>
      <c r="PAB25" s="36"/>
      <c r="PAC25" s="36"/>
      <c r="PAD25" s="36"/>
      <c r="PAE25" s="36"/>
      <c r="PAF25" s="36"/>
      <c r="PAG25" s="36"/>
      <c r="PAH25" s="36"/>
      <c r="PAI25" s="36"/>
      <c r="PAJ25" s="36"/>
      <c r="PAK25" s="36"/>
      <c r="PAL25" s="36"/>
      <c r="PAM25" s="36"/>
      <c r="PAN25" s="36"/>
      <c r="PAO25" s="36"/>
      <c r="PAP25" s="36"/>
      <c r="PAQ25" s="36"/>
      <c r="PAR25" s="36"/>
      <c r="PAS25" s="36"/>
      <c r="PAT25" s="36"/>
      <c r="PAU25" s="36"/>
      <c r="PAV25" s="36"/>
      <c r="PAW25" s="36"/>
      <c r="PAX25" s="36"/>
      <c r="PAY25" s="36"/>
      <c r="PAZ25" s="36"/>
      <c r="PBA25" s="36"/>
      <c r="PBB25" s="36"/>
      <c r="PBC25" s="36"/>
      <c r="PBD25" s="36"/>
      <c r="PBE25" s="36"/>
      <c r="PBF25" s="36"/>
      <c r="PBG25" s="36"/>
      <c r="PBH25" s="36"/>
      <c r="PBI25" s="36"/>
      <c r="PBJ25" s="36"/>
      <c r="PBK25" s="36"/>
      <c r="PBL25" s="36"/>
      <c r="PBM25" s="36"/>
      <c r="PBN25" s="36"/>
      <c r="PBO25" s="36"/>
      <c r="PBP25" s="36"/>
      <c r="PBQ25" s="36"/>
      <c r="PBR25" s="36"/>
      <c r="PBS25" s="36"/>
      <c r="PBT25" s="36"/>
      <c r="PBU25" s="36"/>
      <c r="PBV25" s="36"/>
      <c r="PBW25" s="36"/>
      <c r="PBX25" s="36"/>
      <c r="PBY25" s="36"/>
      <c r="PBZ25" s="36"/>
      <c r="PCA25" s="36"/>
      <c r="PCB25" s="36"/>
      <c r="PCC25" s="36"/>
      <c r="PCD25" s="36"/>
      <c r="PCE25" s="36"/>
      <c r="PCF25" s="36"/>
      <c r="PCG25" s="36"/>
      <c r="PCH25" s="36"/>
      <c r="PCI25" s="36"/>
      <c r="PCJ25" s="36"/>
      <c r="PCK25" s="36"/>
      <c r="PCL25" s="36"/>
      <c r="PCM25" s="36"/>
      <c r="PCN25" s="36"/>
      <c r="PCO25" s="36"/>
      <c r="PCP25" s="36"/>
      <c r="PCQ25" s="36"/>
      <c r="PCR25" s="36"/>
      <c r="PCS25" s="36"/>
      <c r="PCT25" s="36"/>
      <c r="PCU25" s="36"/>
      <c r="PCV25" s="36"/>
      <c r="PCW25" s="36"/>
      <c r="PCX25" s="36"/>
      <c r="PCY25" s="36"/>
      <c r="PCZ25" s="36"/>
      <c r="PDA25" s="36"/>
      <c r="PDB25" s="36"/>
      <c r="PDC25" s="36"/>
      <c r="PDD25" s="36"/>
      <c r="PDE25" s="36"/>
      <c r="PDF25" s="36"/>
      <c r="PDG25" s="36"/>
      <c r="PDH25" s="36"/>
      <c r="PDI25" s="36"/>
      <c r="PDJ25" s="36"/>
      <c r="PDK25" s="36"/>
      <c r="PDL25" s="36"/>
      <c r="PDM25" s="36"/>
      <c r="PDN25" s="36"/>
      <c r="PDO25" s="36"/>
      <c r="PDP25" s="36"/>
      <c r="PDQ25" s="36"/>
      <c r="PDR25" s="36"/>
      <c r="PDS25" s="36"/>
      <c r="PDT25" s="36"/>
      <c r="PDU25" s="36"/>
      <c r="PDV25" s="36"/>
      <c r="PDW25" s="36"/>
      <c r="PDX25" s="36"/>
      <c r="PDY25" s="36"/>
      <c r="PDZ25" s="36"/>
      <c r="PEA25" s="36"/>
      <c r="PEB25" s="36"/>
      <c r="PEC25" s="36"/>
      <c r="PED25" s="36"/>
      <c r="PEE25" s="36"/>
      <c r="PEF25" s="36"/>
      <c r="PEG25" s="36"/>
      <c r="PEH25" s="36"/>
      <c r="PEI25" s="36"/>
      <c r="PEJ25" s="36"/>
      <c r="PEK25" s="36"/>
      <c r="PEL25" s="36"/>
      <c r="PEM25" s="36"/>
      <c r="PEN25" s="36"/>
      <c r="PEO25" s="36"/>
      <c r="PEP25" s="36"/>
      <c r="PEQ25" s="36"/>
      <c r="PER25" s="36"/>
      <c r="PES25" s="36"/>
      <c r="PET25" s="36"/>
      <c r="PEU25" s="36"/>
      <c r="PEV25" s="36"/>
      <c r="PEW25" s="36"/>
      <c r="PEX25" s="36"/>
      <c r="PEY25" s="36"/>
      <c r="PEZ25" s="36"/>
      <c r="PFA25" s="36"/>
      <c r="PFB25" s="36"/>
      <c r="PFC25" s="36"/>
      <c r="PFD25" s="36"/>
      <c r="PFE25" s="36"/>
      <c r="PFF25" s="36"/>
      <c r="PFG25" s="36"/>
      <c r="PFH25" s="36"/>
      <c r="PFI25" s="36"/>
      <c r="PFJ25" s="36"/>
      <c r="PFK25" s="36"/>
      <c r="PFL25" s="36"/>
      <c r="PFM25" s="36"/>
      <c r="PFN25" s="36"/>
      <c r="PFO25" s="36"/>
      <c r="PFP25" s="36"/>
      <c r="PFQ25" s="36"/>
      <c r="PFR25" s="36"/>
      <c r="PFS25" s="36"/>
      <c r="PFT25" s="36"/>
      <c r="PFU25" s="36"/>
      <c r="PFV25" s="36"/>
      <c r="PFW25" s="36"/>
      <c r="PFX25" s="36"/>
      <c r="PFY25" s="36"/>
      <c r="PFZ25" s="36"/>
      <c r="PGA25" s="36"/>
      <c r="PGB25" s="36"/>
      <c r="PGC25" s="36"/>
      <c r="PGD25" s="36"/>
      <c r="PGE25" s="36"/>
      <c r="PGF25" s="36"/>
      <c r="PGG25" s="36"/>
      <c r="PGH25" s="36"/>
      <c r="PGI25" s="36"/>
      <c r="PGJ25" s="36"/>
      <c r="PGK25" s="36"/>
      <c r="PGL25" s="36"/>
      <c r="PGM25" s="36"/>
      <c r="PGN25" s="36"/>
      <c r="PGO25" s="36"/>
      <c r="PGP25" s="36"/>
      <c r="PGQ25" s="36"/>
      <c r="PGR25" s="36"/>
      <c r="PGS25" s="36"/>
      <c r="PGT25" s="36"/>
      <c r="PGU25" s="36"/>
      <c r="PGV25" s="36"/>
      <c r="PGW25" s="36"/>
      <c r="PGX25" s="36"/>
      <c r="PGY25" s="36"/>
      <c r="PGZ25" s="36"/>
      <c r="PHA25" s="36"/>
      <c r="PHB25" s="36"/>
      <c r="PHC25" s="36"/>
      <c r="PHD25" s="36"/>
      <c r="PHE25" s="36"/>
      <c r="PHF25" s="36"/>
      <c r="PHG25" s="36"/>
      <c r="PHH25" s="36"/>
      <c r="PHI25" s="36"/>
      <c r="PHJ25" s="36"/>
      <c r="PHK25" s="36"/>
      <c r="PHL25" s="36"/>
      <c r="PHM25" s="36"/>
      <c r="PHN25" s="36"/>
      <c r="PHO25" s="36"/>
      <c r="PHP25" s="36"/>
      <c r="PHQ25" s="36"/>
      <c r="PHR25" s="36"/>
      <c r="PHS25" s="36"/>
      <c r="PHT25" s="36"/>
      <c r="PHU25" s="36"/>
      <c r="PHV25" s="36"/>
      <c r="PHW25" s="36"/>
      <c r="PHX25" s="36"/>
      <c r="PHY25" s="36"/>
      <c r="PHZ25" s="36"/>
      <c r="PIA25" s="36"/>
      <c r="PIB25" s="36"/>
      <c r="PIC25" s="36"/>
      <c r="PID25" s="36"/>
      <c r="PIE25" s="36"/>
      <c r="PIF25" s="36"/>
      <c r="PIG25" s="36"/>
      <c r="PIH25" s="36"/>
      <c r="PII25" s="36"/>
      <c r="PIJ25" s="36"/>
      <c r="PIK25" s="36"/>
      <c r="PIL25" s="36"/>
      <c r="PIM25" s="36"/>
      <c r="PIN25" s="36"/>
      <c r="PIO25" s="36"/>
      <c r="PIP25" s="36"/>
      <c r="PIQ25" s="36"/>
      <c r="PIR25" s="36"/>
      <c r="PIS25" s="36"/>
      <c r="PIT25" s="36"/>
      <c r="PIU25" s="36"/>
      <c r="PIV25" s="36"/>
      <c r="PIW25" s="36"/>
      <c r="PIX25" s="36"/>
      <c r="PIY25" s="36"/>
      <c r="PIZ25" s="36"/>
      <c r="PJA25" s="36"/>
      <c r="PJB25" s="36"/>
      <c r="PJC25" s="36"/>
      <c r="PJD25" s="36"/>
      <c r="PJE25" s="36"/>
      <c r="PJF25" s="36"/>
      <c r="PJG25" s="36"/>
      <c r="PJH25" s="36"/>
      <c r="PJI25" s="36"/>
      <c r="PJJ25" s="36"/>
      <c r="PJK25" s="36"/>
      <c r="PJL25" s="36"/>
      <c r="PJM25" s="36"/>
      <c r="PJN25" s="36"/>
      <c r="PJO25" s="36"/>
      <c r="PJP25" s="36"/>
      <c r="PJQ25" s="36"/>
      <c r="PJR25" s="36"/>
      <c r="PJS25" s="36"/>
      <c r="PJT25" s="36"/>
      <c r="PJU25" s="36"/>
      <c r="PJV25" s="36"/>
      <c r="PJW25" s="36"/>
      <c r="PJX25" s="36"/>
      <c r="PJY25" s="36"/>
      <c r="PJZ25" s="36"/>
      <c r="PKA25" s="36"/>
      <c r="PKB25" s="36"/>
      <c r="PKC25" s="36"/>
      <c r="PKD25" s="36"/>
      <c r="PKE25" s="36"/>
      <c r="PKF25" s="36"/>
      <c r="PKG25" s="36"/>
      <c r="PKH25" s="36"/>
      <c r="PKI25" s="36"/>
      <c r="PKJ25" s="36"/>
      <c r="PKK25" s="36"/>
      <c r="PKL25" s="36"/>
      <c r="PKM25" s="36"/>
      <c r="PKN25" s="36"/>
      <c r="PKO25" s="36"/>
      <c r="PKP25" s="36"/>
      <c r="PKQ25" s="36"/>
      <c r="PKR25" s="36"/>
      <c r="PKS25" s="36"/>
      <c r="PKT25" s="36"/>
      <c r="PKU25" s="36"/>
      <c r="PKV25" s="36"/>
      <c r="PKW25" s="36"/>
      <c r="PKX25" s="36"/>
      <c r="PKY25" s="36"/>
      <c r="PKZ25" s="36"/>
      <c r="PLA25" s="36"/>
      <c r="PLB25" s="36"/>
      <c r="PLC25" s="36"/>
      <c r="PLD25" s="36"/>
      <c r="PLE25" s="36"/>
      <c r="PLF25" s="36"/>
      <c r="PLG25" s="36"/>
      <c r="PLH25" s="36"/>
      <c r="PLI25" s="36"/>
      <c r="PLJ25" s="36"/>
      <c r="PLK25" s="36"/>
      <c r="PLL25" s="36"/>
      <c r="PLM25" s="36"/>
      <c r="PLN25" s="36"/>
      <c r="PLO25" s="36"/>
      <c r="PLP25" s="36"/>
      <c r="PLQ25" s="36"/>
      <c r="PLR25" s="36"/>
      <c r="PLS25" s="36"/>
      <c r="PLT25" s="36"/>
      <c r="PLU25" s="36"/>
      <c r="PLV25" s="36"/>
      <c r="PLW25" s="36"/>
      <c r="PLX25" s="36"/>
      <c r="PLY25" s="36"/>
      <c r="PLZ25" s="36"/>
      <c r="PMA25" s="36"/>
      <c r="PMB25" s="36"/>
      <c r="PMC25" s="36"/>
      <c r="PMD25" s="36"/>
      <c r="PME25" s="36"/>
      <c r="PMF25" s="36"/>
      <c r="PMG25" s="36"/>
      <c r="PMH25" s="36"/>
      <c r="PMI25" s="36"/>
      <c r="PMJ25" s="36"/>
      <c r="PMK25" s="36"/>
      <c r="PML25" s="36"/>
      <c r="PMM25" s="36"/>
      <c r="PMN25" s="36"/>
      <c r="PMO25" s="36"/>
      <c r="PMP25" s="36"/>
      <c r="PMQ25" s="36"/>
      <c r="PMR25" s="36"/>
      <c r="PMS25" s="36"/>
      <c r="PMT25" s="36"/>
      <c r="PMU25" s="36"/>
      <c r="PMV25" s="36"/>
      <c r="PMW25" s="36"/>
      <c r="PMX25" s="36"/>
      <c r="PMY25" s="36"/>
      <c r="PMZ25" s="36"/>
      <c r="PNA25" s="36"/>
      <c r="PNB25" s="36"/>
      <c r="PNC25" s="36"/>
      <c r="PND25" s="36"/>
      <c r="PNE25" s="36"/>
      <c r="PNF25" s="36"/>
      <c r="PNG25" s="36"/>
      <c r="PNH25" s="36"/>
      <c r="PNI25" s="36"/>
      <c r="PNJ25" s="36"/>
      <c r="PNK25" s="36"/>
      <c r="PNL25" s="36"/>
      <c r="PNM25" s="36"/>
      <c r="PNN25" s="36"/>
      <c r="PNO25" s="36"/>
      <c r="PNP25" s="36"/>
      <c r="PNQ25" s="36"/>
      <c r="PNR25" s="36"/>
      <c r="PNS25" s="36"/>
      <c r="PNT25" s="36"/>
      <c r="PNU25" s="36"/>
      <c r="PNV25" s="36"/>
      <c r="PNW25" s="36"/>
      <c r="PNX25" s="36"/>
      <c r="PNY25" s="36"/>
      <c r="PNZ25" s="36"/>
      <c r="POA25" s="36"/>
      <c r="POB25" s="36"/>
      <c r="POC25" s="36"/>
      <c r="POD25" s="36"/>
      <c r="POE25" s="36"/>
      <c r="POF25" s="36"/>
      <c r="POG25" s="36"/>
      <c r="POH25" s="36"/>
      <c r="POI25" s="36"/>
      <c r="POJ25" s="36"/>
      <c r="POK25" s="36"/>
      <c r="POL25" s="36"/>
      <c r="POM25" s="36"/>
      <c r="PON25" s="36"/>
      <c r="POO25" s="36"/>
      <c r="POP25" s="36"/>
      <c r="POQ25" s="36"/>
      <c r="POR25" s="36"/>
      <c r="POS25" s="36"/>
      <c r="POT25" s="36"/>
      <c r="POU25" s="36"/>
      <c r="POV25" s="36"/>
      <c r="POW25" s="36"/>
      <c r="POX25" s="36"/>
      <c r="POY25" s="36"/>
      <c r="POZ25" s="36"/>
      <c r="PPA25" s="36"/>
      <c r="PPB25" s="36"/>
      <c r="PPC25" s="36"/>
      <c r="PPD25" s="36"/>
      <c r="PPE25" s="36"/>
      <c r="PPF25" s="36"/>
      <c r="PPG25" s="36"/>
      <c r="PPH25" s="36"/>
      <c r="PPI25" s="36"/>
      <c r="PPJ25" s="36"/>
      <c r="PPK25" s="36"/>
      <c r="PPL25" s="36"/>
      <c r="PPM25" s="36"/>
      <c r="PPN25" s="36"/>
      <c r="PPO25" s="36"/>
      <c r="PPP25" s="36"/>
      <c r="PPQ25" s="36"/>
      <c r="PPR25" s="36"/>
      <c r="PPS25" s="36"/>
      <c r="PPT25" s="36"/>
      <c r="PPU25" s="36"/>
      <c r="PPV25" s="36"/>
      <c r="PPW25" s="36"/>
      <c r="PPX25" s="36"/>
      <c r="PPY25" s="36"/>
      <c r="PPZ25" s="36"/>
      <c r="PQA25" s="36"/>
      <c r="PQB25" s="36"/>
      <c r="PQC25" s="36"/>
      <c r="PQD25" s="36"/>
      <c r="PQE25" s="36"/>
      <c r="PQF25" s="36"/>
      <c r="PQG25" s="36"/>
      <c r="PQH25" s="36"/>
      <c r="PQI25" s="36"/>
      <c r="PQJ25" s="36"/>
      <c r="PQK25" s="36"/>
      <c r="PQL25" s="36"/>
      <c r="PQM25" s="36"/>
      <c r="PQN25" s="36"/>
      <c r="PQO25" s="36"/>
      <c r="PQP25" s="36"/>
      <c r="PQQ25" s="36"/>
      <c r="PQR25" s="36"/>
      <c r="PQS25" s="36"/>
      <c r="PQT25" s="36"/>
      <c r="PQU25" s="36"/>
      <c r="PQV25" s="36"/>
      <c r="PQW25" s="36"/>
      <c r="PQX25" s="36"/>
      <c r="PQY25" s="36"/>
      <c r="PQZ25" s="36"/>
      <c r="PRA25" s="36"/>
      <c r="PRB25" s="36"/>
      <c r="PRC25" s="36"/>
      <c r="PRD25" s="36"/>
      <c r="PRE25" s="36"/>
      <c r="PRF25" s="36"/>
      <c r="PRG25" s="36"/>
      <c r="PRH25" s="36"/>
      <c r="PRI25" s="36"/>
      <c r="PRJ25" s="36"/>
      <c r="PRK25" s="36"/>
      <c r="PRL25" s="36"/>
      <c r="PRM25" s="36"/>
      <c r="PRN25" s="36"/>
      <c r="PRO25" s="36"/>
      <c r="PRP25" s="36"/>
      <c r="PRQ25" s="36"/>
      <c r="PRR25" s="36"/>
      <c r="PRS25" s="36"/>
      <c r="PRT25" s="36"/>
      <c r="PRU25" s="36"/>
      <c r="PRV25" s="36"/>
      <c r="PRW25" s="36"/>
      <c r="PRX25" s="36"/>
      <c r="PRY25" s="36"/>
      <c r="PRZ25" s="36"/>
      <c r="PSA25" s="36"/>
      <c r="PSB25" s="36"/>
      <c r="PSC25" s="36"/>
      <c r="PSD25" s="36"/>
      <c r="PSE25" s="36"/>
      <c r="PSF25" s="36"/>
      <c r="PSG25" s="36"/>
      <c r="PSH25" s="36"/>
      <c r="PSI25" s="36"/>
      <c r="PSJ25" s="36"/>
      <c r="PSK25" s="36"/>
      <c r="PSL25" s="36"/>
      <c r="PSM25" s="36"/>
      <c r="PSN25" s="36"/>
      <c r="PSO25" s="36"/>
      <c r="PSP25" s="36"/>
      <c r="PSQ25" s="36"/>
      <c r="PSR25" s="36"/>
      <c r="PSS25" s="36"/>
      <c r="PST25" s="36"/>
      <c r="PSU25" s="36"/>
      <c r="PSV25" s="36"/>
      <c r="PSW25" s="36"/>
      <c r="PSX25" s="36"/>
      <c r="PSY25" s="36"/>
      <c r="PSZ25" s="36"/>
      <c r="PTA25" s="36"/>
      <c r="PTB25" s="36"/>
      <c r="PTC25" s="36"/>
      <c r="PTD25" s="36"/>
      <c r="PTE25" s="36"/>
      <c r="PTF25" s="36"/>
      <c r="PTG25" s="36"/>
      <c r="PTH25" s="36"/>
      <c r="PTI25" s="36"/>
      <c r="PTJ25" s="36"/>
      <c r="PTK25" s="36"/>
      <c r="PTL25" s="36"/>
      <c r="PTM25" s="36"/>
      <c r="PTN25" s="36"/>
      <c r="PTO25" s="36"/>
      <c r="PTP25" s="36"/>
      <c r="PTQ25" s="36"/>
      <c r="PTR25" s="36"/>
      <c r="PTS25" s="36"/>
      <c r="PTT25" s="36"/>
      <c r="PTU25" s="36"/>
      <c r="PTV25" s="36"/>
      <c r="PTW25" s="36"/>
      <c r="PTX25" s="36"/>
      <c r="PTY25" s="36"/>
      <c r="PTZ25" s="36"/>
      <c r="PUA25" s="36"/>
      <c r="PUB25" s="36"/>
      <c r="PUC25" s="36"/>
      <c r="PUD25" s="36"/>
      <c r="PUE25" s="36"/>
      <c r="PUF25" s="36"/>
      <c r="PUG25" s="36"/>
      <c r="PUH25" s="36"/>
      <c r="PUI25" s="36"/>
      <c r="PUJ25" s="36"/>
      <c r="PUK25" s="36"/>
      <c r="PUL25" s="36"/>
      <c r="PUM25" s="36"/>
      <c r="PUN25" s="36"/>
      <c r="PUO25" s="36"/>
      <c r="PUP25" s="36"/>
      <c r="PUQ25" s="36"/>
      <c r="PUR25" s="36"/>
      <c r="PUS25" s="36"/>
      <c r="PUT25" s="36"/>
      <c r="PUU25" s="36"/>
      <c r="PUV25" s="36"/>
      <c r="PUW25" s="36"/>
      <c r="PUX25" s="36"/>
      <c r="PUY25" s="36"/>
      <c r="PUZ25" s="36"/>
      <c r="PVA25" s="36"/>
      <c r="PVB25" s="36"/>
      <c r="PVC25" s="36"/>
      <c r="PVD25" s="36"/>
      <c r="PVE25" s="36"/>
      <c r="PVF25" s="36"/>
      <c r="PVG25" s="36"/>
      <c r="PVH25" s="36"/>
      <c r="PVI25" s="36"/>
      <c r="PVJ25" s="36"/>
      <c r="PVK25" s="36"/>
      <c r="PVL25" s="36"/>
      <c r="PVM25" s="36"/>
      <c r="PVN25" s="36"/>
      <c r="PVO25" s="36"/>
      <c r="PVP25" s="36"/>
      <c r="PVQ25" s="36"/>
      <c r="PVR25" s="36"/>
      <c r="PVS25" s="36"/>
      <c r="PVT25" s="36"/>
      <c r="PVU25" s="36"/>
      <c r="PVV25" s="36"/>
      <c r="PVW25" s="36"/>
      <c r="PVX25" s="36"/>
      <c r="PVY25" s="36"/>
      <c r="PVZ25" s="36"/>
      <c r="PWA25" s="36"/>
      <c r="PWB25" s="36"/>
      <c r="PWC25" s="36"/>
      <c r="PWD25" s="36"/>
      <c r="PWE25" s="36"/>
      <c r="PWF25" s="36"/>
      <c r="PWG25" s="36"/>
      <c r="PWH25" s="36"/>
      <c r="PWI25" s="36"/>
      <c r="PWJ25" s="36"/>
      <c r="PWK25" s="36"/>
      <c r="PWL25" s="36"/>
      <c r="PWM25" s="36"/>
      <c r="PWN25" s="36"/>
      <c r="PWO25" s="36"/>
      <c r="PWP25" s="36"/>
      <c r="PWQ25" s="36"/>
      <c r="PWR25" s="36"/>
      <c r="PWS25" s="36"/>
      <c r="PWT25" s="36"/>
      <c r="PWU25" s="36"/>
      <c r="PWV25" s="36"/>
      <c r="PWW25" s="36"/>
      <c r="PWX25" s="36"/>
      <c r="PWY25" s="36"/>
      <c r="PWZ25" s="36"/>
      <c r="PXA25" s="36"/>
      <c r="PXB25" s="36"/>
      <c r="PXC25" s="36"/>
      <c r="PXD25" s="36"/>
      <c r="PXE25" s="36"/>
      <c r="PXF25" s="36"/>
      <c r="PXG25" s="36"/>
      <c r="PXH25" s="36"/>
      <c r="PXI25" s="36"/>
      <c r="PXJ25" s="36"/>
      <c r="PXK25" s="36"/>
      <c r="PXL25" s="36"/>
      <c r="PXM25" s="36"/>
      <c r="PXN25" s="36"/>
      <c r="PXO25" s="36"/>
      <c r="PXP25" s="36"/>
      <c r="PXQ25" s="36"/>
      <c r="PXR25" s="36"/>
      <c r="PXS25" s="36"/>
      <c r="PXT25" s="36"/>
      <c r="PXU25" s="36"/>
      <c r="PXV25" s="36"/>
      <c r="PXW25" s="36"/>
      <c r="PXX25" s="36"/>
      <c r="PXY25" s="36"/>
      <c r="PXZ25" s="36"/>
      <c r="PYA25" s="36"/>
      <c r="PYB25" s="36"/>
      <c r="PYC25" s="36"/>
      <c r="PYD25" s="36"/>
      <c r="PYE25" s="36"/>
      <c r="PYF25" s="36"/>
      <c r="PYG25" s="36"/>
      <c r="PYH25" s="36"/>
      <c r="PYI25" s="36"/>
      <c r="PYJ25" s="36"/>
      <c r="PYK25" s="36"/>
      <c r="PYL25" s="36"/>
      <c r="PYM25" s="36"/>
      <c r="PYN25" s="36"/>
      <c r="PYO25" s="36"/>
      <c r="PYP25" s="36"/>
      <c r="PYQ25" s="36"/>
      <c r="PYR25" s="36"/>
      <c r="PYS25" s="36"/>
      <c r="PYT25" s="36"/>
      <c r="PYU25" s="36"/>
      <c r="PYV25" s="36"/>
      <c r="PYW25" s="36"/>
      <c r="PYX25" s="36"/>
      <c r="PYY25" s="36"/>
      <c r="PYZ25" s="36"/>
      <c r="PZA25" s="36"/>
      <c r="PZB25" s="36"/>
      <c r="PZC25" s="36"/>
      <c r="PZD25" s="36"/>
      <c r="PZE25" s="36"/>
      <c r="PZF25" s="36"/>
      <c r="PZG25" s="36"/>
      <c r="PZH25" s="36"/>
      <c r="PZI25" s="36"/>
      <c r="PZJ25" s="36"/>
      <c r="PZK25" s="36"/>
      <c r="PZL25" s="36"/>
      <c r="PZM25" s="36"/>
      <c r="PZN25" s="36"/>
      <c r="PZO25" s="36"/>
      <c r="PZP25" s="36"/>
      <c r="PZQ25" s="36"/>
      <c r="PZR25" s="36"/>
      <c r="PZS25" s="36"/>
      <c r="PZT25" s="36"/>
      <c r="PZU25" s="36"/>
      <c r="PZV25" s="36"/>
      <c r="PZW25" s="36"/>
      <c r="PZX25" s="36"/>
      <c r="PZY25" s="36"/>
      <c r="PZZ25" s="36"/>
      <c r="QAA25" s="36"/>
      <c r="QAB25" s="36"/>
      <c r="QAC25" s="36"/>
      <c r="QAD25" s="36"/>
      <c r="QAE25" s="36"/>
      <c r="QAF25" s="36"/>
      <c r="QAG25" s="36"/>
      <c r="QAH25" s="36"/>
      <c r="QAI25" s="36"/>
      <c r="QAJ25" s="36"/>
      <c r="QAK25" s="36"/>
      <c r="QAL25" s="36"/>
      <c r="QAM25" s="36"/>
      <c r="QAN25" s="36"/>
      <c r="QAO25" s="36"/>
      <c r="QAP25" s="36"/>
      <c r="QAQ25" s="36"/>
      <c r="QAR25" s="36"/>
      <c r="QAS25" s="36"/>
      <c r="QAT25" s="36"/>
      <c r="QAU25" s="36"/>
      <c r="QAV25" s="36"/>
      <c r="QAW25" s="36"/>
      <c r="QAX25" s="36"/>
      <c r="QAY25" s="36"/>
      <c r="QAZ25" s="36"/>
      <c r="QBA25" s="36"/>
      <c r="QBB25" s="36"/>
      <c r="QBC25" s="36"/>
      <c r="QBD25" s="36"/>
      <c r="QBE25" s="36"/>
      <c r="QBF25" s="36"/>
      <c r="QBG25" s="36"/>
      <c r="QBH25" s="36"/>
      <c r="QBI25" s="36"/>
      <c r="QBJ25" s="36"/>
      <c r="QBK25" s="36"/>
      <c r="QBL25" s="36"/>
      <c r="QBM25" s="36"/>
      <c r="QBN25" s="36"/>
      <c r="QBO25" s="36"/>
      <c r="QBP25" s="36"/>
      <c r="QBQ25" s="36"/>
      <c r="QBR25" s="36"/>
      <c r="QBS25" s="36"/>
      <c r="QBT25" s="36"/>
      <c r="QBU25" s="36"/>
      <c r="QBV25" s="36"/>
      <c r="QBW25" s="36"/>
      <c r="QBX25" s="36"/>
      <c r="QBY25" s="36"/>
      <c r="QBZ25" s="36"/>
      <c r="QCA25" s="36"/>
      <c r="QCB25" s="36"/>
      <c r="QCC25" s="36"/>
      <c r="QCD25" s="36"/>
      <c r="QCE25" s="36"/>
      <c r="QCF25" s="36"/>
      <c r="QCG25" s="36"/>
      <c r="QCH25" s="36"/>
      <c r="QCI25" s="36"/>
      <c r="QCJ25" s="36"/>
      <c r="QCK25" s="36"/>
      <c r="QCL25" s="36"/>
      <c r="QCM25" s="36"/>
      <c r="QCN25" s="36"/>
      <c r="QCO25" s="36"/>
      <c r="QCP25" s="36"/>
      <c r="QCQ25" s="36"/>
      <c r="QCR25" s="36"/>
      <c r="QCS25" s="36"/>
      <c r="QCT25" s="36"/>
      <c r="QCU25" s="36"/>
      <c r="QCV25" s="36"/>
      <c r="QCW25" s="36"/>
      <c r="QCX25" s="36"/>
      <c r="QCY25" s="36"/>
      <c r="QCZ25" s="36"/>
      <c r="QDA25" s="36"/>
      <c r="QDB25" s="36"/>
      <c r="QDC25" s="36"/>
      <c r="QDD25" s="36"/>
      <c r="QDE25" s="36"/>
      <c r="QDF25" s="36"/>
      <c r="QDG25" s="36"/>
      <c r="QDH25" s="36"/>
      <c r="QDI25" s="36"/>
      <c r="QDJ25" s="36"/>
      <c r="QDK25" s="36"/>
      <c r="QDL25" s="36"/>
      <c r="QDM25" s="36"/>
      <c r="QDN25" s="36"/>
      <c r="QDO25" s="36"/>
      <c r="QDP25" s="36"/>
      <c r="QDQ25" s="36"/>
      <c r="QDR25" s="36"/>
      <c r="QDS25" s="36"/>
      <c r="QDT25" s="36"/>
      <c r="QDU25" s="36"/>
      <c r="QDV25" s="36"/>
      <c r="QDW25" s="36"/>
      <c r="QDX25" s="36"/>
      <c r="QDY25" s="36"/>
      <c r="QDZ25" s="36"/>
      <c r="QEA25" s="36"/>
      <c r="QEB25" s="36"/>
      <c r="QEC25" s="36"/>
      <c r="QED25" s="36"/>
      <c r="QEE25" s="36"/>
      <c r="QEF25" s="36"/>
      <c r="QEG25" s="36"/>
      <c r="QEH25" s="36"/>
      <c r="QEI25" s="36"/>
      <c r="QEJ25" s="36"/>
      <c r="QEK25" s="36"/>
      <c r="QEL25" s="36"/>
      <c r="QEM25" s="36"/>
      <c r="QEN25" s="36"/>
      <c r="QEO25" s="36"/>
      <c r="QEP25" s="36"/>
      <c r="QEQ25" s="36"/>
      <c r="QER25" s="36"/>
      <c r="QES25" s="36"/>
      <c r="QET25" s="36"/>
      <c r="QEU25" s="36"/>
      <c r="QEV25" s="36"/>
      <c r="QEW25" s="36"/>
      <c r="QEX25" s="36"/>
      <c r="QEY25" s="36"/>
      <c r="QEZ25" s="36"/>
      <c r="QFA25" s="36"/>
      <c r="QFB25" s="36"/>
      <c r="QFC25" s="36"/>
      <c r="QFD25" s="36"/>
      <c r="QFE25" s="36"/>
      <c r="QFF25" s="36"/>
      <c r="QFG25" s="36"/>
      <c r="QFH25" s="36"/>
      <c r="QFI25" s="36"/>
      <c r="QFJ25" s="36"/>
      <c r="QFK25" s="36"/>
      <c r="QFL25" s="36"/>
      <c r="QFM25" s="36"/>
      <c r="QFN25" s="36"/>
      <c r="QFO25" s="36"/>
      <c r="QFP25" s="36"/>
      <c r="QFQ25" s="36"/>
      <c r="QFR25" s="36"/>
      <c r="QFS25" s="36"/>
      <c r="QFT25" s="36"/>
      <c r="QFU25" s="36"/>
      <c r="QFV25" s="36"/>
      <c r="QFW25" s="36"/>
      <c r="QFX25" s="36"/>
      <c r="QFY25" s="36"/>
      <c r="QFZ25" s="36"/>
      <c r="QGA25" s="36"/>
      <c r="QGB25" s="36"/>
      <c r="QGC25" s="36"/>
      <c r="QGD25" s="36"/>
      <c r="QGE25" s="36"/>
      <c r="QGF25" s="36"/>
      <c r="QGG25" s="36"/>
      <c r="QGH25" s="36"/>
      <c r="QGI25" s="36"/>
      <c r="QGJ25" s="36"/>
      <c r="QGK25" s="36"/>
      <c r="QGL25" s="36"/>
      <c r="QGM25" s="36"/>
      <c r="QGN25" s="36"/>
      <c r="QGO25" s="36"/>
      <c r="QGP25" s="36"/>
      <c r="QGQ25" s="36"/>
      <c r="QGR25" s="36"/>
      <c r="QGS25" s="36"/>
      <c r="QGT25" s="36"/>
      <c r="QGU25" s="36"/>
      <c r="QGV25" s="36"/>
      <c r="QGW25" s="36"/>
      <c r="QGX25" s="36"/>
      <c r="QGY25" s="36"/>
      <c r="QGZ25" s="36"/>
      <c r="QHA25" s="36"/>
      <c r="QHB25" s="36"/>
      <c r="QHC25" s="36"/>
      <c r="QHD25" s="36"/>
      <c r="QHE25" s="36"/>
      <c r="QHF25" s="36"/>
      <c r="QHG25" s="36"/>
      <c r="QHH25" s="36"/>
      <c r="QHI25" s="36"/>
      <c r="QHJ25" s="36"/>
      <c r="QHK25" s="36"/>
      <c r="QHL25" s="36"/>
      <c r="QHM25" s="36"/>
      <c r="QHN25" s="36"/>
      <c r="QHO25" s="36"/>
      <c r="QHP25" s="36"/>
      <c r="QHQ25" s="36"/>
      <c r="QHR25" s="36"/>
      <c r="QHS25" s="36"/>
      <c r="QHT25" s="36"/>
      <c r="QHU25" s="36"/>
      <c r="QHV25" s="36"/>
      <c r="QHW25" s="36"/>
      <c r="QHX25" s="36"/>
      <c r="QHY25" s="36"/>
      <c r="QHZ25" s="36"/>
      <c r="QIA25" s="36"/>
      <c r="QIB25" s="36"/>
      <c r="QIC25" s="36"/>
      <c r="QID25" s="36"/>
      <c r="QIE25" s="36"/>
      <c r="QIF25" s="36"/>
      <c r="QIG25" s="36"/>
      <c r="QIH25" s="36"/>
      <c r="QII25" s="36"/>
      <c r="QIJ25" s="36"/>
      <c r="QIK25" s="36"/>
      <c r="QIL25" s="36"/>
      <c r="QIM25" s="36"/>
      <c r="QIN25" s="36"/>
      <c r="QIO25" s="36"/>
      <c r="QIP25" s="36"/>
      <c r="QIQ25" s="36"/>
      <c r="QIR25" s="36"/>
      <c r="QIS25" s="36"/>
      <c r="QIT25" s="36"/>
      <c r="QIU25" s="36"/>
      <c r="QIV25" s="36"/>
      <c r="QIW25" s="36"/>
      <c r="QIX25" s="36"/>
      <c r="QIY25" s="36"/>
      <c r="QIZ25" s="36"/>
      <c r="QJA25" s="36"/>
      <c r="QJB25" s="36"/>
      <c r="QJC25" s="36"/>
      <c r="QJD25" s="36"/>
      <c r="QJE25" s="36"/>
      <c r="QJF25" s="36"/>
      <c r="QJG25" s="36"/>
      <c r="QJH25" s="36"/>
      <c r="QJI25" s="36"/>
      <c r="QJJ25" s="36"/>
      <c r="QJK25" s="36"/>
      <c r="QJL25" s="36"/>
      <c r="QJM25" s="36"/>
      <c r="QJN25" s="36"/>
      <c r="QJO25" s="36"/>
      <c r="QJP25" s="36"/>
      <c r="QJQ25" s="36"/>
      <c r="QJR25" s="36"/>
      <c r="QJS25" s="36"/>
      <c r="QJT25" s="36"/>
      <c r="QJU25" s="36"/>
      <c r="QJV25" s="36"/>
      <c r="QJW25" s="36"/>
      <c r="QJX25" s="36"/>
      <c r="QJY25" s="36"/>
      <c r="QJZ25" s="36"/>
      <c r="QKA25" s="36"/>
      <c r="QKB25" s="36"/>
      <c r="QKC25" s="36"/>
      <c r="QKD25" s="36"/>
      <c r="QKE25" s="36"/>
      <c r="QKF25" s="36"/>
      <c r="QKG25" s="36"/>
      <c r="QKH25" s="36"/>
      <c r="QKI25" s="36"/>
      <c r="QKJ25" s="36"/>
      <c r="QKK25" s="36"/>
      <c r="QKL25" s="36"/>
      <c r="QKM25" s="36"/>
      <c r="QKN25" s="36"/>
      <c r="QKO25" s="36"/>
      <c r="QKP25" s="36"/>
      <c r="QKQ25" s="36"/>
      <c r="QKR25" s="36"/>
      <c r="QKS25" s="36"/>
      <c r="QKT25" s="36"/>
      <c r="QKU25" s="36"/>
      <c r="QKV25" s="36"/>
      <c r="QKW25" s="36"/>
      <c r="QKX25" s="36"/>
      <c r="QKY25" s="36"/>
      <c r="QKZ25" s="36"/>
      <c r="QLA25" s="36"/>
      <c r="QLB25" s="36"/>
      <c r="QLC25" s="36"/>
      <c r="QLD25" s="36"/>
      <c r="QLE25" s="36"/>
      <c r="QLF25" s="36"/>
      <c r="QLG25" s="36"/>
      <c r="QLH25" s="36"/>
      <c r="QLI25" s="36"/>
      <c r="QLJ25" s="36"/>
      <c r="QLK25" s="36"/>
      <c r="QLL25" s="36"/>
      <c r="QLM25" s="36"/>
      <c r="QLN25" s="36"/>
      <c r="QLO25" s="36"/>
      <c r="QLP25" s="36"/>
      <c r="QLQ25" s="36"/>
      <c r="QLR25" s="36"/>
      <c r="QLS25" s="36"/>
      <c r="QLT25" s="36"/>
      <c r="QLU25" s="36"/>
      <c r="QLV25" s="36"/>
      <c r="QLW25" s="36"/>
      <c r="QLX25" s="36"/>
      <c r="QLY25" s="36"/>
      <c r="QLZ25" s="36"/>
      <c r="QMA25" s="36"/>
      <c r="QMB25" s="36"/>
      <c r="QMC25" s="36"/>
      <c r="QMD25" s="36"/>
      <c r="QME25" s="36"/>
      <c r="QMF25" s="36"/>
      <c r="QMG25" s="36"/>
      <c r="QMH25" s="36"/>
      <c r="QMI25" s="36"/>
      <c r="QMJ25" s="36"/>
      <c r="QMK25" s="36"/>
      <c r="QML25" s="36"/>
      <c r="QMM25" s="36"/>
      <c r="QMN25" s="36"/>
      <c r="QMO25" s="36"/>
      <c r="QMP25" s="36"/>
      <c r="QMQ25" s="36"/>
      <c r="QMR25" s="36"/>
      <c r="QMS25" s="36"/>
      <c r="QMT25" s="36"/>
      <c r="QMU25" s="36"/>
      <c r="QMV25" s="36"/>
      <c r="QMW25" s="36"/>
      <c r="QMX25" s="36"/>
      <c r="QMY25" s="36"/>
      <c r="QMZ25" s="36"/>
      <c r="QNA25" s="36"/>
      <c r="QNB25" s="36"/>
      <c r="QNC25" s="36"/>
      <c r="QND25" s="36"/>
      <c r="QNE25" s="36"/>
      <c r="QNF25" s="36"/>
      <c r="QNG25" s="36"/>
      <c r="QNH25" s="36"/>
      <c r="QNI25" s="36"/>
      <c r="QNJ25" s="36"/>
      <c r="QNK25" s="36"/>
      <c r="QNL25" s="36"/>
      <c r="QNM25" s="36"/>
      <c r="QNN25" s="36"/>
      <c r="QNO25" s="36"/>
      <c r="QNP25" s="36"/>
      <c r="QNQ25" s="36"/>
      <c r="QNR25" s="36"/>
      <c r="QNS25" s="36"/>
      <c r="QNT25" s="36"/>
      <c r="QNU25" s="36"/>
      <c r="QNV25" s="36"/>
      <c r="QNW25" s="36"/>
      <c r="QNX25" s="36"/>
      <c r="QNY25" s="36"/>
      <c r="QNZ25" s="36"/>
      <c r="QOA25" s="36"/>
      <c r="QOB25" s="36"/>
      <c r="QOC25" s="36"/>
      <c r="QOD25" s="36"/>
      <c r="QOE25" s="36"/>
      <c r="QOF25" s="36"/>
      <c r="QOG25" s="36"/>
      <c r="QOH25" s="36"/>
      <c r="QOI25" s="36"/>
      <c r="QOJ25" s="36"/>
      <c r="QOK25" s="36"/>
      <c r="QOL25" s="36"/>
      <c r="QOM25" s="36"/>
      <c r="QON25" s="36"/>
      <c r="QOO25" s="36"/>
      <c r="QOP25" s="36"/>
      <c r="QOQ25" s="36"/>
      <c r="QOR25" s="36"/>
      <c r="QOS25" s="36"/>
      <c r="QOT25" s="36"/>
      <c r="QOU25" s="36"/>
      <c r="QOV25" s="36"/>
      <c r="QOW25" s="36"/>
      <c r="QOX25" s="36"/>
      <c r="QOY25" s="36"/>
      <c r="QOZ25" s="36"/>
      <c r="QPA25" s="36"/>
      <c r="QPB25" s="36"/>
      <c r="QPC25" s="36"/>
      <c r="QPD25" s="36"/>
      <c r="QPE25" s="36"/>
      <c r="QPF25" s="36"/>
      <c r="QPG25" s="36"/>
      <c r="QPH25" s="36"/>
      <c r="QPI25" s="36"/>
      <c r="QPJ25" s="36"/>
      <c r="QPK25" s="36"/>
      <c r="QPL25" s="36"/>
      <c r="QPM25" s="36"/>
      <c r="QPN25" s="36"/>
      <c r="QPO25" s="36"/>
      <c r="QPP25" s="36"/>
      <c r="QPQ25" s="36"/>
      <c r="QPR25" s="36"/>
      <c r="QPS25" s="36"/>
      <c r="QPT25" s="36"/>
      <c r="QPU25" s="36"/>
      <c r="QPV25" s="36"/>
      <c r="QPW25" s="36"/>
      <c r="QPX25" s="36"/>
      <c r="QPY25" s="36"/>
      <c r="QPZ25" s="36"/>
      <c r="QQA25" s="36"/>
      <c r="QQB25" s="36"/>
      <c r="QQC25" s="36"/>
      <c r="QQD25" s="36"/>
      <c r="QQE25" s="36"/>
      <c r="QQF25" s="36"/>
      <c r="QQG25" s="36"/>
      <c r="QQH25" s="36"/>
      <c r="QQI25" s="36"/>
      <c r="QQJ25" s="36"/>
      <c r="QQK25" s="36"/>
      <c r="QQL25" s="36"/>
      <c r="QQM25" s="36"/>
      <c r="QQN25" s="36"/>
      <c r="QQO25" s="36"/>
      <c r="QQP25" s="36"/>
      <c r="QQQ25" s="36"/>
      <c r="QQR25" s="36"/>
      <c r="QQS25" s="36"/>
      <c r="QQT25" s="36"/>
      <c r="QQU25" s="36"/>
      <c r="QQV25" s="36"/>
      <c r="QQW25" s="36"/>
      <c r="QQX25" s="36"/>
      <c r="QQY25" s="36"/>
      <c r="QQZ25" s="36"/>
      <c r="QRA25" s="36"/>
      <c r="QRB25" s="36"/>
      <c r="QRC25" s="36"/>
      <c r="QRD25" s="36"/>
      <c r="QRE25" s="36"/>
      <c r="QRF25" s="36"/>
      <c r="QRG25" s="36"/>
      <c r="QRH25" s="36"/>
      <c r="QRI25" s="36"/>
      <c r="QRJ25" s="36"/>
      <c r="QRK25" s="36"/>
      <c r="QRL25" s="36"/>
      <c r="QRM25" s="36"/>
      <c r="QRN25" s="36"/>
      <c r="QRO25" s="36"/>
      <c r="QRP25" s="36"/>
      <c r="QRQ25" s="36"/>
      <c r="QRR25" s="36"/>
      <c r="QRS25" s="36"/>
      <c r="QRT25" s="36"/>
      <c r="QRU25" s="36"/>
      <c r="QRV25" s="36"/>
      <c r="QRW25" s="36"/>
      <c r="QRX25" s="36"/>
      <c r="QRY25" s="36"/>
      <c r="QRZ25" s="36"/>
      <c r="QSA25" s="36"/>
      <c r="QSB25" s="36"/>
      <c r="QSC25" s="36"/>
      <c r="QSD25" s="36"/>
      <c r="QSE25" s="36"/>
      <c r="QSF25" s="36"/>
      <c r="QSG25" s="36"/>
      <c r="QSH25" s="36"/>
      <c r="QSI25" s="36"/>
      <c r="QSJ25" s="36"/>
      <c r="QSK25" s="36"/>
      <c r="QSL25" s="36"/>
      <c r="QSM25" s="36"/>
      <c r="QSN25" s="36"/>
      <c r="QSO25" s="36"/>
      <c r="QSP25" s="36"/>
      <c r="QSQ25" s="36"/>
      <c r="QSR25" s="36"/>
      <c r="QSS25" s="36"/>
      <c r="QST25" s="36"/>
      <c r="QSU25" s="36"/>
      <c r="QSV25" s="36"/>
      <c r="QSW25" s="36"/>
      <c r="QSX25" s="36"/>
      <c r="QSY25" s="36"/>
      <c r="QSZ25" s="36"/>
      <c r="QTA25" s="36"/>
      <c r="QTB25" s="36"/>
      <c r="QTC25" s="36"/>
      <c r="QTD25" s="36"/>
      <c r="QTE25" s="36"/>
      <c r="QTF25" s="36"/>
      <c r="QTG25" s="36"/>
      <c r="QTH25" s="36"/>
      <c r="QTI25" s="36"/>
      <c r="QTJ25" s="36"/>
      <c r="QTK25" s="36"/>
      <c r="QTL25" s="36"/>
      <c r="QTM25" s="36"/>
      <c r="QTN25" s="36"/>
      <c r="QTO25" s="36"/>
      <c r="QTP25" s="36"/>
      <c r="QTQ25" s="36"/>
      <c r="QTR25" s="36"/>
      <c r="QTS25" s="36"/>
      <c r="QTT25" s="36"/>
      <c r="QTU25" s="36"/>
      <c r="QTV25" s="36"/>
      <c r="QTW25" s="36"/>
      <c r="QTX25" s="36"/>
      <c r="QTY25" s="36"/>
      <c r="QTZ25" s="36"/>
      <c r="QUA25" s="36"/>
      <c r="QUB25" s="36"/>
      <c r="QUC25" s="36"/>
      <c r="QUD25" s="36"/>
      <c r="QUE25" s="36"/>
      <c r="QUF25" s="36"/>
      <c r="QUG25" s="36"/>
      <c r="QUH25" s="36"/>
      <c r="QUI25" s="36"/>
      <c r="QUJ25" s="36"/>
      <c r="QUK25" s="36"/>
      <c r="QUL25" s="36"/>
      <c r="QUM25" s="36"/>
      <c r="QUN25" s="36"/>
      <c r="QUO25" s="36"/>
      <c r="QUP25" s="36"/>
      <c r="QUQ25" s="36"/>
      <c r="QUR25" s="36"/>
      <c r="QUS25" s="36"/>
      <c r="QUT25" s="36"/>
      <c r="QUU25" s="36"/>
      <c r="QUV25" s="36"/>
      <c r="QUW25" s="36"/>
      <c r="QUX25" s="36"/>
      <c r="QUY25" s="36"/>
      <c r="QUZ25" s="36"/>
      <c r="QVA25" s="36"/>
      <c r="QVB25" s="36"/>
      <c r="QVC25" s="36"/>
      <c r="QVD25" s="36"/>
      <c r="QVE25" s="36"/>
      <c r="QVF25" s="36"/>
      <c r="QVG25" s="36"/>
      <c r="QVH25" s="36"/>
      <c r="QVI25" s="36"/>
      <c r="QVJ25" s="36"/>
      <c r="QVK25" s="36"/>
      <c r="QVL25" s="36"/>
      <c r="QVM25" s="36"/>
      <c r="QVN25" s="36"/>
      <c r="QVO25" s="36"/>
      <c r="QVP25" s="36"/>
      <c r="QVQ25" s="36"/>
      <c r="QVR25" s="36"/>
      <c r="QVS25" s="36"/>
      <c r="QVT25" s="36"/>
      <c r="QVU25" s="36"/>
      <c r="QVV25" s="36"/>
      <c r="QVW25" s="36"/>
      <c r="QVX25" s="36"/>
      <c r="QVY25" s="36"/>
      <c r="QVZ25" s="36"/>
      <c r="QWA25" s="36"/>
      <c r="QWB25" s="36"/>
      <c r="QWC25" s="36"/>
      <c r="QWD25" s="36"/>
      <c r="QWE25" s="36"/>
      <c r="QWF25" s="36"/>
      <c r="QWG25" s="36"/>
      <c r="QWH25" s="36"/>
      <c r="QWI25" s="36"/>
      <c r="QWJ25" s="36"/>
      <c r="QWK25" s="36"/>
      <c r="QWL25" s="36"/>
      <c r="QWM25" s="36"/>
      <c r="QWN25" s="36"/>
      <c r="QWO25" s="36"/>
      <c r="QWP25" s="36"/>
      <c r="QWQ25" s="36"/>
      <c r="QWR25" s="36"/>
      <c r="QWS25" s="36"/>
      <c r="QWT25" s="36"/>
      <c r="QWU25" s="36"/>
      <c r="QWV25" s="36"/>
      <c r="QWW25" s="36"/>
      <c r="QWX25" s="36"/>
      <c r="QWY25" s="36"/>
      <c r="QWZ25" s="36"/>
      <c r="QXA25" s="36"/>
      <c r="QXB25" s="36"/>
      <c r="QXC25" s="36"/>
      <c r="QXD25" s="36"/>
      <c r="QXE25" s="36"/>
      <c r="QXF25" s="36"/>
      <c r="QXG25" s="36"/>
      <c r="QXH25" s="36"/>
      <c r="QXI25" s="36"/>
      <c r="QXJ25" s="36"/>
      <c r="QXK25" s="36"/>
      <c r="QXL25" s="36"/>
      <c r="QXM25" s="36"/>
      <c r="QXN25" s="36"/>
      <c r="QXO25" s="36"/>
      <c r="QXP25" s="36"/>
      <c r="QXQ25" s="36"/>
      <c r="QXR25" s="36"/>
      <c r="QXS25" s="36"/>
      <c r="QXT25" s="36"/>
      <c r="QXU25" s="36"/>
      <c r="QXV25" s="36"/>
      <c r="QXW25" s="36"/>
      <c r="QXX25" s="36"/>
      <c r="QXY25" s="36"/>
      <c r="QXZ25" s="36"/>
      <c r="QYA25" s="36"/>
      <c r="QYB25" s="36"/>
      <c r="QYC25" s="36"/>
      <c r="QYD25" s="36"/>
      <c r="QYE25" s="36"/>
      <c r="QYF25" s="36"/>
      <c r="QYG25" s="36"/>
      <c r="QYH25" s="36"/>
      <c r="QYI25" s="36"/>
      <c r="QYJ25" s="36"/>
      <c r="QYK25" s="36"/>
      <c r="QYL25" s="36"/>
      <c r="QYM25" s="36"/>
      <c r="QYN25" s="36"/>
      <c r="QYO25" s="36"/>
      <c r="QYP25" s="36"/>
      <c r="QYQ25" s="36"/>
      <c r="QYR25" s="36"/>
      <c r="QYS25" s="36"/>
      <c r="QYT25" s="36"/>
      <c r="QYU25" s="36"/>
      <c r="QYV25" s="36"/>
      <c r="QYW25" s="36"/>
      <c r="QYX25" s="36"/>
      <c r="QYY25" s="36"/>
      <c r="QYZ25" s="36"/>
      <c r="QZA25" s="36"/>
      <c r="QZB25" s="36"/>
      <c r="QZC25" s="36"/>
      <c r="QZD25" s="36"/>
      <c r="QZE25" s="36"/>
      <c r="QZF25" s="36"/>
      <c r="QZG25" s="36"/>
      <c r="QZH25" s="36"/>
      <c r="QZI25" s="36"/>
      <c r="QZJ25" s="36"/>
      <c r="QZK25" s="36"/>
      <c r="QZL25" s="36"/>
      <c r="QZM25" s="36"/>
      <c r="QZN25" s="36"/>
      <c r="QZO25" s="36"/>
      <c r="QZP25" s="36"/>
      <c r="QZQ25" s="36"/>
      <c r="QZR25" s="36"/>
      <c r="QZS25" s="36"/>
      <c r="QZT25" s="36"/>
      <c r="QZU25" s="36"/>
      <c r="QZV25" s="36"/>
      <c r="QZW25" s="36"/>
      <c r="QZX25" s="36"/>
      <c r="QZY25" s="36"/>
      <c r="QZZ25" s="36"/>
      <c r="RAA25" s="36"/>
      <c r="RAB25" s="36"/>
      <c r="RAC25" s="36"/>
      <c r="RAD25" s="36"/>
      <c r="RAE25" s="36"/>
      <c r="RAF25" s="36"/>
      <c r="RAG25" s="36"/>
      <c r="RAH25" s="36"/>
      <c r="RAI25" s="36"/>
      <c r="RAJ25" s="36"/>
      <c r="RAK25" s="36"/>
      <c r="RAL25" s="36"/>
      <c r="RAM25" s="36"/>
      <c r="RAN25" s="36"/>
      <c r="RAO25" s="36"/>
      <c r="RAP25" s="36"/>
      <c r="RAQ25" s="36"/>
      <c r="RAR25" s="36"/>
      <c r="RAS25" s="36"/>
      <c r="RAT25" s="36"/>
      <c r="RAU25" s="36"/>
      <c r="RAV25" s="36"/>
      <c r="RAW25" s="36"/>
      <c r="RAX25" s="36"/>
      <c r="RAY25" s="36"/>
      <c r="RAZ25" s="36"/>
      <c r="RBA25" s="36"/>
      <c r="RBB25" s="36"/>
      <c r="RBC25" s="36"/>
      <c r="RBD25" s="36"/>
      <c r="RBE25" s="36"/>
      <c r="RBF25" s="36"/>
      <c r="RBG25" s="36"/>
      <c r="RBH25" s="36"/>
      <c r="RBI25" s="36"/>
      <c r="RBJ25" s="36"/>
      <c r="RBK25" s="36"/>
      <c r="RBL25" s="36"/>
      <c r="RBM25" s="36"/>
      <c r="RBN25" s="36"/>
      <c r="RBO25" s="36"/>
      <c r="RBP25" s="36"/>
      <c r="RBQ25" s="36"/>
      <c r="RBR25" s="36"/>
      <c r="RBS25" s="36"/>
      <c r="RBT25" s="36"/>
      <c r="RBU25" s="36"/>
      <c r="RBV25" s="36"/>
      <c r="RBW25" s="36"/>
      <c r="RBX25" s="36"/>
      <c r="RBY25" s="36"/>
      <c r="RBZ25" s="36"/>
      <c r="RCA25" s="36"/>
      <c r="RCB25" s="36"/>
      <c r="RCC25" s="36"/>
      <c r="RCD25" s="36"/>
      <c r="RCE25" s="36"/>
      <c r="RCF25" s="36"/>
      <c r="RCG25" s="36"/>
      <c r="RCH25" s="36"/>
      <c r="RCI25" s="36"/>
      <c r="RCJ25" s="36"/>
      <c r="RCK25" s="36"/>
      <c r="RCL25" s="36"/>
      <c r="RCM25" s="36"/>
      <c r="RCN25" s="36"/>
      <c r="RCO25" s="36"/>
      <c r="RCP25" s="36"/>
      <c r="RCQ25" s="36"/>
      <c r="RCR25" s="36"/>
      <c r="RCS25" s="36"/>
      <c r="RCT25" s="36"/>
      <c r="RCU25" s="36"/>
      <c r="RCV25" s="36"/>
      <c r="RCW25" s="36"/>
      <c r="RCX25" s="36"/>
      <c r="RCY25" s="36"/>
      <c r="RCZ25" s="36"/>
      <c r="RDA25" s="36"/>
      <c r="RDB25" s="36"/>
      <c r="RDC25" s="36"/>
      <c r="RDD25" s="36"/>
      <c r="RDE25" s="36"/>
      <c r="RDF25" s="36"/>
      <c r="RDG25" s="36"/>
      <c r="RDH25" s="36"/>
      <c r="RDI25" s="36"/>
      <c r="RDJ25" s="36"/>
      <c r="RDK25" s="36"/>
      <c r="RDL25" s="36"/>
      <c r="RDM25" s="36"/>
      <c r="RDN25" s="36"/>
      <c r="RDO25" s="36"/>
      <c r="RDP25" s="36"/>
      <c r="RDQ25" s="36"/>
      <c r="RDR25" s="36"/>
      <c r="RDS25" s="36"/>
      <c r="RDT25" s="36"/>
      <c r="RDU25" s="36"/>
      <c r="RDV25" s="36"/>
      <c r="RDW25" s="36"/>
      <c r="RDX25" s="36"/>
      <c r="RDY25" s="36"/>
      <c r="RDZ25" s="36"/>
      <c r="REA25" s="36"/>
      <c r="REB25" s="36"/>
      <c r="REC25" s="36"/>
      <c r="RED25" s="36"/>
      <c r="REE25" s="36"/>
      <c r="REF25" s="36"/>
      <c r="REG25" s="36"/>
      <c r="REH25" s="36"/>
      <c r="REI25" s="36"/>
      <c r="REJ25" s="36"/>
      <c r="REK25" s="36"/>
      <c r="REL25" s="36"/>
      <c r="REM25" s="36"/>
      <c r="REN25" s="36"/>
      <c r="REO25" s="36"/>
      <c r="REP25" s="36"/>
      <c r="REQ25" s="36"/>
      <c r="RER25" s="36"/>
      <c r="RES25" s="36"/>
      <c r="RET25" s="36"/>
      <c r="REU25" s="36"/>
      <c r="REV25" s="36"/>
      <c r="REW25" s="36"/>
      <c r="REX25" s="36"/>
      <c r="REY25" s="36"/>
      <c r="REZ25" s="36"/>
      <c r="RFA25" s="36"/>
      <c r="RFB25" s="36"/>
      <c r="RFC25" s="36"/>
      <c r="RFD25" s="36"/>
      <c r="RFE25" s="36"/>
      <c r="RFF25" s="36"/>
      <c r="RFG25" s="36"/>
      <c r="RFH25" s="36"/>
      <c r="RFI25" s="36"/>
      <c r="RFJ25" s="36"/>
      <c r="RFK25" s="36"/>
      <c r="RFL25" s="36"/>
      <c r="RFM25" s="36"/>
      <c r="RFN25" s="36"/>
      <c r="RFO25" s="36"/>
      <c r="RFP25" s="36"/>
      <c r="RFQ25" s="36"/>
      <c r="RFR25" s="36"/>
      <c r="RFS25" s="36"/>
      <c r="RFT25" s="36"/>
      <c r="RFU25" s="36"/>
      <c r="RFV25" s="36"/>
      <c r="RFW25" s="36"/>
      <c r="RFX25" s="36"/>
      <c r="RFY25" s="36"/>
      <c r="RFZ25" s="36"/>
      <c r="RGA25" s="36"/>
      <c r="RGB25" s="36"/>
      <c r="RGC25" s="36"/>
      <c r="RGD25" s="36"/>
      <c r="RGE25" s="36"/>
      <c r="RGF25" s="36"/>
      <c r="RGG25" s="36"/>
      <c r="RGH25" s="36"/>
      <c r="RGI25" s="36"/>
      <c r="RGJ25" s="36"/>
      <c r="RGK25" s="36"/>
      <c r="RGL25" s="36"/>
      <c r="RGM25" s="36"/>
      <c r="RGN25" s="36"/>
      <c r="RGO25" s="36"/>
      <c r="RGP25" s="36"/>
      <c r="RGQ25" s="36"/>
      <c r="RGR25" s="36"/>
      <c r="RGS25" s="36"/>
      <c r="RGT25" s="36"/>
      <c r="RGU25" s="36"/>
      <c r="RGV25" s="36"/>
      <c r="RGW25" s="36"/>
      <c r="RGX25" s="36"/>
      <c r="RGY25" s="36"/>
      <c r="RGZ25" s="36"/>
      <c r="RHA25" s="36"/>
      <c r="RHB25" s="36"/>
      <c r="RHC25" s="36"/>
      <c r="RHD25" s="36"/>
      <c r="RHE25" s="36"/>
      <c r="RHF25" s="36"/>
      <c r="RHG25" s="36"/>
      <c r="RHH25" s="36"/>
      <c r="RHI25" s="36"/>
      <c r="RHJ25" s="36"/>
      <c r="RHK25" s="36"/>
      <c r="RHL25" s="36"/>
      <c r="RHM25" s="36"/>
      <c r="RHN25" s="36"/>
      <c r="RHO25" s="36"/>
      <c r="RHP25" s="36"/>
      <c r="RHQ25" s="36"/>
      <c r="RHR25" s="36"/>
      <c r="RHS25" s="36"/>
      <c r="RHT25" s="36"/>
      <c r="RHU25" s="36"/>
      <c r="RHV25" s="36"/>
      <c r="RHW25" s="36"/>
      <c r="RHX25" s="36"/>
      <c r="RHY25" s="36"/>
      <c r="RHZ25" s="36"/>
      <c r="RIA25" s="36"/>
      <c r="RIB25" s="36"/>
      <c r="RIC25" s="36"/>
      <c r="RID25" s="36"/>
      <c r="RIE25" s="36"/>
      <c r="RIF25" s="36"/>
      <c r="RIG25" s="36"/>
      <c r="RIH25" s="36"/>
      <c r="RII25" s="36"/>
      <c r="RIJ25" s="36"/>
      <c r="RIK25" s="36"/>
      <c r="RIL25" s="36"/>
      <c r="RIM25" s="36"/>
      <c r="RIN25" s="36"/>
      <c r="RIO25" s="36"/>
      <c r="RIP25" s="36"/>
      <c r="RIQ25" s="36"/>
      <c r="RIR25" s="36"/>
      <c r="RIS25" s="36"/>
      <c r="RIT25" s="36"/>
      <c r="RIU25" s="36"/>
      <c r="RIV25" s="36"/>
      <c r="RIW25" s="36"/>
      <c r="RIX25" s="36"/>
      <c r="RIY25" s="36"/>
      <c r="RIZ25" s="36"/>
      <c r="RJA25" s="36"/>
      <c r="RJB25" s="36"/>
      <c r="RJC25" s="36"/>
      <c r="RJD25" s="36"/>
      <c r="RJE25" s="36"/>
      <c r="RJF25" s="36"/>
      <c r="RJG25" s="36"/>
      <c r="RJH25" s="36"/>
      <c r="RJI25" s="36"/>
      <c r="RJJ25" s="36"/>
      <c r="RJK25" s="36"/>
      <c r="RJL25" s="36"/>
      <c r="RJM25" s="36"/>
      <c r="RJN25" s="36"/>
      <c r="RJO25" s="36"/>
      <c r="RJP25" s="36"/>
      <c r="RJQ25" s="36"/>
      <c r="RJR25" s="36"/>
      <c r="RJS25" s="36"/>
      <c r="RJT25" s="36"/>
      <c r="RJU25" s="36"/>
      <c r="RJV25" s="36"/>
      <c r="RJW25" s="36"/>
      <c r="RJX25" s="36"/>
      <c r="RJY25" s="36"/>
      <c r="RJZ25" s="36"/>
      <c r="RKA25" s="36"/>
      <c r="RKB25" s="36"/>
      <c r="RKC25" s="36"/>
      <c r="RKD25" s="36"/>
      <c r="RKE25" s="36"/>
      <c r="RKF25" s="36"/>
      <c r="RKG25" s="36"/>
      <c r="RKH25" s="36"/>
      <c r="RKI25" s="36"/>
      <c r="RKJ25" s="36"/>
      <c r="RKK25" s="36"/>
      <c r="RKL25" s="36"/>
      <c r="RKM25" s="36"/>
      <c r="RKN25" s="36"/>
      <c r="RKO25" s="36"/>
      <c r="RKP25" s="36"/>
      <c r="RKQ25" s="36"/>
      <c r="RKR25" s="36"/>
      <c r="RKS25" s="36"/>
      <c r="RKT25" s="36"/>
      <c r="RKU25" s="36"/>
      <c r="RKV25" s="36"/>
      <c r="RKW25" s="36"/>
      <c r="RKX25" s="36"/>
      <c r="RKY25" s="36"/>
      <c r="RKZ25" s="36"/>
      <c r="RLA25" s="36"/>
      <c r="RLB25" s="36"/>
      <c r="RLC25" s="36"/>
      <c r="RLD25" s="36"/>
      <c r="RLE25" s="36"/>
      <c r="RLF25" s="36"/>
      <c r="RLG25" s="36"/>
      <c r="RLH25" s="36"/>
      <c r="RLI25" s="36"/>
      <c r="RLJ25" s="36"/>
      <c r="RLK25" s="36"/>
      <c r="RLL25" s="36"/>
      <c r="RLM25" s="36"/>
      <c r="RLN25" s="36"/>
      <c r="RLO25" s="36"/>
      <c r="RLP25" s="36"/>
      <c r="RLQ25" s="36"/>
      <c r="RLR25" s="36"/>
      <c r="RLS25" s="36"/>
      <c r="RLT25" s="36"/>
      <c r="RLU25" s="36"/>
      <c r="RLV25" s="36"/>
      <c r="RLW25" s="36"/>
      <c r="RLX25" s="36"/>
      <c r="RLY25" s="36"/>
      <c r="RLZ25" s="36"/>
      <c r="RMA25" s="36"/>
      <c r="RMB25" s="36"/>
      <c r="RMC25" s="36"/>
      <c r="RMD25" s="36"/>
      <c r="RME25" s="36"/>
      <c r="RMF25" s="36"/>
      <c r="RMG25" s="36"/>
      <c r="RMH25" s="36"/>
      <c r="RMI25" s="36"/>
      <c r="RMJ25" s="36"/>
      <c r="RMK25" s="36"/>
      <c r="RML25" s="36"/>
      <c r="RMM25" s="36"/>
      <c r="RMN25" s="36"/>
      <c r="RMO25" s="36"/>
      <c r="RMP25" s="36"/>
      <c r="RMQ25" s="36"/>
      <c r="RMR25" s="36"/>
      <c r="RMS25" s="36"/>
      <c r="RMT25" s="36"/>
      <c r="RMU25" s="36"/>
      <c r="RMV25" s="36"/>
      <c r="RMW25" s="36"/>
      <c r="RMX25" s="36"/>
      <c r="RMY25" s="36"/>
      <c r="RMZ25" s="36"/>
      <c r="RNA25" s="36"/>
      <c r="RNB25" s="36"/>
      <c r="RNC25" s="36"/>
      <c r="RND25" s="36"/>
      <c r="RNE25" s="36"/>
      <c r="RNF25" s="36"/>
      <c r="RNG25" s="36"/>
      <c r="RNH25" s="36"/>
      <c r="RNI25" s="36"/>
      <c r="RNJ25" s="36"/>
      <c r="RNK25" s="36"/>
      <c r="RNL25" s="36"/>
      <c r="RNM25" s="36"/>
      <c r="RNN25" s="36"/>
      <c r="RNO25" s="36"/>
      <c r="RNP25" s="36"/>
      <c r="RNQ25" s="36"/>
      <c r="RNR25" s="36"/>
      <c r="RNS25" s="36"/>
      <c r="RNT25" s="36"/>
      <c r="RNU25" s="36"/>
      <c r="RNV25" s="36"/>
      <c r="RNW25" s="36"/>
      <c r="RNX25" s="36"/>
      <c r="RNY25" s="36"/>
      <c r="RNZ25" s="36"/>
      <c r="ROA25" s="36"/>
      <c r="ROB25" s="36"/>
      <c r="ROC25" s="36"/>
      <c r="ROD25" s="36"/>
      <c r="ROE25" s="36"/>
      <c r="ROF25" s="36"/>
      <c r="ROG25" s="36"/>
      <c r="ROH25" s="36"/>
      <c r="ROI25" s="36"/>
      <c r="ROJ25" s="36"/>
      <c r="ROK25" s="36"/>
      <c r="ROL25" s="36"/>
      <c r="ROM25" s="36"/>
      <c r="RON25" s="36"/>
      <c r="ROO25" s="36"/>
      <c r="ROP25" s="36"/>
      <c r="ROQ25" s="36"/>
      <c r="ROR25" s="36"/>
      <c r="ROS25" s="36"/>
      <c r="ROT25" s="36"/>
      <c r="ROU25" s="36"/>
      <c r="ROV25" s="36"/>
      <c r="ROW25" s="36"/>
      <c r="ROX25" s="36"/>
      <c r="ROY25" s="36"/>
      <c r="ROZ25" s="36"/>
      <c r="RPA25" s="36"/>
      <c r="RPB25" s="36"/>
      <c r="RPC25" s="36"/>
      <c r="RPD25" s="36"/>
      <c r="RPE25" s="36"/>
      <c r="RPF25" s="36"/>
      <c r="RPG25" s="36"/>
      <c r="RPH25" s="36"/>
      <c r="RPI25" s="36"/>
      <c r="RPJ25" s="36"/>
      <c r="RPK25" s="36"/>
      <c r="RPL25" s="36"/>
      <c r="RPM25" s="36"/>
      <c r="RPN25" s="36"/>
      <c r="RPO25" s="36"/>
      <c r="RPP25" s="36"/>
      <c r="RPQ25" s="36"/>
      <c r="RPR25" s="36"/>
      <c r="RPS25" s="36"/>
      <c r="RPT25" s="36"/>
      <c r="RPU25" s="36"/>
      <c r="RPV25" s="36"/>
      <c r="RPW25" s="36"/>
      <c r="RPX25" s="36"/>
      <c r="RPY25" s="36"/>
      <c r="RPZ25" s="36"/>
      <c r="RQA25" s="36"/>
      <c r="RQB25" s="36"/>
      <c r="RQC25" s="36"/>
      <c r="RQD25" s="36"/>
      <c r="RQE25" s="36"/>
      <c r="RQF25" s="36"/>
      <c r="RQG25" s="36"/>
      <c r="RQH25" s="36"/>
      <c r="RQI25" s="36"/>
      <c r="RQJ25" s="36"/>
      <c r="RQK25" s="36"/>
      <c r="RQL25" s="36"/>
      <c r="RQM25" s="36"/>
      <c r="RQN25" s="36"/>
      <c r="RQO25" s="36"/>
      <c r="RQP25" s="36"/>
      <c r="RQQ25" s="36"/>
      <c r="RQR25" s="36"/>
      <c r="RQS25" s="36"/>
      <c r="RQT25" s="36"/>
      <c r="RQU25" s="36"/>
      <c r="RQV25" s="36"/>
      <c r="RQW25" s="36"/>
      <c r="RQX25" s="36"/>
      <c r="RQY25" s="36"/>
      <c r="RQZ25" s="36"/>
      <c r="RRA25" s="36"/>
      <c r="RRB25" s="36"/>
      <c r="RRC25" s="36"/>
      <c r="RRD25" s="36"/>
      <c r="RRE25" s="36"/>
      <c r="RRF25" s="36"/>
      <c r="RRG25" s="36"/>
      <c r="RRH25" s="36"/>
      <c r="RRI25" s="36"/>
      <c r="RRJ25" s="36"/>
      <c r="RRK25" s="36"/>
      <c r="RRL25" s="36"/>
      <c r="RRM25" s="36"/>
      <c r="RRN25" s="36"/>
      <c r="RRO25" s="36"/>
      <c r="RRP25" s="36"/>
      <c r="RRQ25" s="36"/>
      <c r="RRR25" s="36"/>
      <c r="RRS25" s="36"/>
      <c r="RRT25" s="36"/>
      <c r="RRU25" s="36"/>
      <c r="RRV25" s="36"/>
      <c r="RRW25" s="36"/>
      <c r="RRX25" s="36"/>
      <c r="RRY25" s="36"/>
      <c r="RRZ25" s="36"/>
      <c r="RSA25" s="36"/>
      <c r="RSB25" s="36"/>
      <c r="RSC25" s="36"/>
      <c r="RSD25" s="36"/>
      <c r="RSE25" s="36"/>
      <c r="RSF25" s="36"/>
      <c r="RSG25" s="36"/>
      <c r="RSH25" s="36"/>
      <c r="RSI25" s="36"/>
      <c r="RSJ25" s="36"/>
      <c r="RSK25" s="36"/>
      <c r="RSL25" s="36"/>
      <c r="RSM25" s="36"/>
      <c r="RSN25" s="36"/>
      <c r="RSO25" s="36"/>
      <c r="RSP25" s="36"/>
      <c r="RSQ25" s="36"/>
      <c r="RSR25" s="36"/>
      <c r="RSS25" s="36"/>
      <c r="RST25" s="36"/>
      <c r="RSU25" s="36"/>
      <c r="RSV25" s="36"/>
      <c r="RSW25" s="36"/>
      <c r="RSX25" s="36"/>
      <c r="RSY25" s="36"/>
      <c r="RSZ25" s="36"/>
      <c r="RTA25" s="36"/>
      <c r="RTB25" s="36"/>
      <c r="RTC25" s="36"/>
      <c r="RTD25" s="36"/>
      <c r="RTE25" s="36"/>
      <c r="RTF25" s="36"/>
      <c r="RTG25" s="36"/>
      <c r="RTH25" s="36"/>
      <c r="RTI25" s="36"/>
      <c r="RTJ25" s="36"/>
      <c r="RTK25" s="36"/>
      <c r="RTL25" s="36"/>
      <c r="RTM25" s="36"/>
      <c r="RTN25" s="36"/>
      <c r="RTO25" s="36"/>
      <c r="RTP25" s="36"/>
      <c r="RTQ25" s="36"/>
      <c r="RTR25" s="36"/>
      <c r="RTS25" s="36"/>
      <c r="RTT25" s="36"/>
      <c r="RTU25" s="36"/>
      <c r="RTV25" s="36"/>
      <c r="RTW25" s="36"/>
      <c r="RTX25" s="36"/>
      <c r="RTY25" s="36"/>
      <c r="RTZ25" s="36"/>
      <c r="RUA25" s="36"/>
      <c r="RUB25" s="36"/>
      <c r="RUC25" s="36"/>
      <c r="RUD25" s="36"/>
      <c r="RUE25" s="36"/>
      <c r="RUF25" s="36"/>
      <c r="RUG25" s="36"/>
      <c r="RUH25" s="36"/>
      <c r="RUI25" s="36"/>
      <c r="RUJ25" s="36"/>
      <c r="RUK25" s="36"/>
      <c r="RUL25" s="36"/>
      <c r="RUM25" s="36"/>
      <c r="RUN25" s="36"/>
      <c r="RUO25" s="36"/>
      <c r="RUP25" s="36"/>
      <c r="RUQ25" s="36"/>
      <c r="RUR25" s="36"/>
      <c r="RUS25" s="36"/>
      <c r="RUT25" s="36"/>
      <c r="RUU25" s="36"/>
      <c r="RUV25" s="36"/>
      <c r="RUW25" s="36"/>
      <c r="RUX25" s="36"/>
      <c r="RUY25" s="36"/>
      <c r="RUZ25" s="36"/>
      <c r="RVA25" s="36"/>
      <c r="RVB25" s="36"/>
      <c r="RVC25" s="36"/>
      <c r="RVD25" s="36"/>
      <c r="RVE25" s="36"/>
      <c r="RVF25" s="36"/>
      <c r="RVG25" s="36"/>
      <c r="RVH25" s="36"/>
      <c r="RVI25" s="36"/>
      <c r="RVJ25" s="36"/>
      <c r="RVK25" s="36"/>
      <c r="RVL25" s="36"/>
      <c r="RVM25" s="36"/>
      <c r="RVN25" s="36"/>
      <c r="RVO25" s="36"/>
      <c r="RVP25" s="36"/>
      <c r="RVQ25" s="36"/>
      <c r="RVR25" s="36"/>
      <c r="RVS25" s="36"/>
      <c r="RVT25" s="36"/>
      <c r="RVU25" s="36"/>
      <c r="RVV25" s="36"/>
      <c r="RVW25" s="36"/>
      <c r="RVX25" s="36"/>
      <c r="RVY25" s="36"/>
      <c r="RVZ25" s="36"/>
      <c r="RWA25" s="36"/>
      <c r="RWB25" s="36"/>
      <c r="RWC25" s="36"/>
      <c r="RWD25" s="36"/>
      <c r="RWE25" s="36"/>
      <c r="RWF25" s="36"/>
      <c r="RWG25" s="36"/>
      <c r="RWH25" s="36"/>
      <c r="RWI25" s="36"/>
      <c r="RWJ25" s="36"/>
      <c r="RWK25" s="36"/>
      <c r="RWL25" s="36"/>
      <c r="RWM25" s="36"/>
      <c r="RWN25" s="36"/>
      <c r="RWO25" s="36"/>
      <c r="RWP25" s="36"/>
      <c r="RWQ25" s="36"/>
      <c r="RWR25" s="36"/>
      <c r="RWS25" s="36"/>
      <c r="RWT25" s="36"/>
      <c r="RWU25" s="36"/>
      <c r="RWV25" s="36"/>
      <c r="RWW25" s="36"/>
      <c r="RWX25" s="36"/>
      <c r="RWY25" s="36"/>
      <c r="RWZ25" s="36"/>
      <c r="RXA25" s="36"/>
      <c r="RXB25" s="36"/>
      <c r="RXC25" s="36"/>
      <c r="RXD25" s="36"/>
      <c r="RXE25" s="36"/>
      <c r="RXF25" s="36"/>
      <c r="RXG25" s="36"/>
      <c r="RXH25" s="36"/>
      <c r="RXI25" s="36"/>
      <c r="RXJ25" s="36"/>
      <c r="RXK25" s="36"/>
      <c r="RXL25" s="36"/>
      <c r="RXM25" s="36"/>
      <c r="RXN25" s="36"/>
      <c r="RXO25" s="36"/>
      <c r="RXP25" s="36"/>
      <c r="RXQ25" s="36"/>
      <c r="RXR25" s="36"/>
      <c r="RXS25" s="36"/>
      <c r="RXT25" s="36"/>
      <c r="RXU25" s="36"/>
      <c r="RXV25" s="36"/>
      <c r="RXW25" s="36"/>
      <c r="RXX25" s="36"/>
      <c r="RXY25" s="36"/>
      <c r="RXZ25" s="36"/>
      <c r="RYA25" s="36"/>
      <c r="RYB25" s="36"/>
      <c r="RYC25" s="36"/>
      <c r="RYD25" s="36"/>
      <c r="RYE25" s="36"/>
      <c r="RYF25" s="36"/>
      <c r="RYG25" s="36"/>
      <c r="RYH25" s="36"/>
      <c r="RYI25" s="36"/>
      <c r="RYJ25" s="36"/>
      <c r="RYK25" s="36"/>
      <c r="RYL25" s="36"/>
      <c r="RYM25" s="36"/>
      <c r="RYN25" s="36"/>
      <c r="RYO25" s="36"/>
      <c r="RYP25" s="36"/>
      <c r="RYQ25" s="36"/>
      <c r="RYR25" s="36"/>
      <c r="RYS25" s="36"/>
      <c r="RYT25" s="36"/>
      <c r="RYU25" s="36"/>
      <c r="RYV25" s="36"/>
      <c r="RYW25" s="36"/>
      <c r="RYX25" s="36"/>
      <c r="RYY25" s="36"/>
      <c r="RYZ25" s="36"/>
      <c r="RZA25" s="36"/>
      <c r="RZB25" s="36"/>
      <c r="RZC25" s="36"/>
      <c r="RZD25" s="36"/>
      <c r="RZE25" s="36"/>
      <c r="RZF25" s="36"/>
      <c r="RZG25" s="36"/>
      <c r="RZH25" s="36"/>
      <c r="RZI25" s="36"/>
      <c r="RZJ25" s="36"/>
      <c r="RZK25" s="36"/>
      <c r="RZL25" s="36"/>
      <c r="RZM25" s="36"/>
      <c r="RZN25" s="36"/>
      <c r="RZO25" s="36"/>
      <c r="RZP25" s="36"/>
      <c r="RZQ25" s="36"/>
      <c r="RZR25" s="36"/>
      <c r="RZS25" s="36"/>
      <c r="RZT25" s="36"/>
      <c r="RZU25" s="36"/>
      <c r="RZV25" s="36"/>
      <c r="RZW25" s="36"/>
      <c r="RZX25" s="36"/>
      <c r="RZY25" s="36"/>
      <c r="RZZ25" s="36"/>
      <c r="SAA25" s="36"/>
      <c r="SAB25" s="36"/>
      <c r="SAC25" s="36"/>
      <c r="SAD25" s="36"/>
      <c r="SAE25" s="36"/>
      <c r="SAF25" s="36"/>
      <c r="SAG25" s="36"/>
      <c r="SAH25" s="36"/>
      <c r="SAI25" s="36"/>
      <c r="SAJ25" s="36"/>
      <c r="SAK25" s="36"/>
      <c r="SAL25" s="36"/>
      <c r="SAM25" s="36"/>
      <c r="SAN25" s="36"/>
      <c r="SAO25" s="36"/>
      <c r="SAP25" s="36"/>
      <c r="SAQ25" s="36"/>
      <c r="SAR25" s="36"/>
      <c r="SAS25" s="36"/>
      <c r="SAT25" s="36"/>
      <c r="SAU25" s="36"/>
      <c r="SAV25" s="36"/>
      <c r="SAW25" s="36"/>
      <c r="SAX25" s="36"/>
      <c r="SAY25" s="36"/>
      <c r="SAZ25" s="36"/>
      <c r="SBA25" s="36"/>
      <c r="SBB25" s="36"/>
      <c r="SBC25" s="36"/>
      <c r="SBD25" s="36"/>
      <c r="SBE25" s="36"/>
      <c r="SBF25" s="36"/>
      <c r="SBG25" s="36"/>
      <c r="SBH25" s="36"/>
      <c r="SBI25" s="36"/>
      <c r="SBJ25" s="36"/>
      <c r="SBK25" s="36"/>
      <c r="SBL25" s="36"/>
      <c r="SBM25" s="36"/>
      <c r="SBN25" s="36"/>
      <c r="SBO25" s="36"/>
      <c r="SBP25" s="36"/>
      <c r="SBQ25" s="36"/>
      <c r="SBR25" s="36"/>
      <c r="SBS25" s="36"/>
      <c r="SBT25" s="36"/>
      <c r="SBU25" s="36"/>
      <c r="SBV25" s="36"/>
      <c r="SBW25" s="36"/>
      <c r="SBX25" s="36"/>
      <c r="SBY25" s="36"/>
      <c r="SBZ25" s="36"/>
      <c r="SCA25" s="36"/>
      <c r="SCB25" s="36"/>
      <c r="SCC25" s="36"/>
      <c r="SCD25" s="36"/>
      <c r="SCE25" s="36"/>
      <c r="SCF25" s="36"/>
      <c r="SCG25" s="36"/>
      <c r="SCH25" s="36"/>
      <c r="SCI25" s="36"/>
      <c r="SCJ25" s="36"/>
      <c r="SCK25" s="36"/>
      <c r="SCL25" s="36"/>
      <c r="SCM25" s="36"/>
      <c r="SCN25" s="36"/>
      <c r="SCO25" s="36"/>
      <c r="SCP25" s="36"/>
      <c r="SCQ25" s="36"/>
      <c r="SCR25" s="36"/>
      <c r="SCS25" s="36"/>
      <c r="SCT25" s="36"/>
      <c r="SCU25" s="36"/>
      <c r="SCV25" s="36"/>
      <c r="SCW25" s="36"/>
      <c r="SCX25" s="36"/>
      <c r="SCY25" s="36"/>
      <c r="SCZ25" s="36"/>
      <c r="SDA25" s="36"/>
      <c r="SDB25" s="36"/>
      <c r="SDC25" s="36"/>
      <c r="SDD25" s="36"/>
      <c r="SDE25" s="36"/>
      <c r="SDF25" s="36"/>
      <c r="SDG25" s="36"/>
      <c r="SDH25" s="36"/>
      <c r="SDI25" s="36"/>
      <c r="SDJ25" s="36"/>
      <c r="SDK25" s="36"/>
      <c r="SDL25" s="36"/>
      <c r="SDM25" s="36"/>
      <c r="SDN25" s="36"/>
      <c r="SDO25" s="36"/>
      <c r="SDP25" s="36"/>
      <c r="SDQ25" s="36"/>
      <c r="SDR25" s="36"/>
      <c r="SDS25" s="36"/>
      <c r="SDT25" s="36"/>
      <c r="SDU25" s="36"/>
      <c r="SDV25" s="36"/>
      <c r="SDW25" s="36"/>
      <c r="SDX25" s="36"/>
      <c r="SDY25" s="36"/>
      <c r="SDZ25" s="36"/>
      <c r="SEA25" s="36"/>
      <c r="SEB25" s="36"/>
      <c r="SEC25" s="36"/>
      <c r="SED25" s="36"/>
      <c r="SEE25" s="36"/>
      <c r="SEF25" s="36"/>
      <c r="SEG25" s="36"/>
      <c r="SEH25" s="36"/>
      <c r="SEI25" s="36"/>
      <c r="SEJ25" s="36"/>
      <c r="SEK25" s="36"/>
      <c r="SEL25" s="36"/>
      <c r="SEM25" s="36"/>
      <c r="SEN25" s="36"/>
      <c r="SEO25" s="36"/>
      <c r="SEP25" s="36"/>
      <c r="SEQ25" s="36"/>
      <c r="SER25" s="36"/>
      <c r="SES25" s="36"/>
      <c r="SET25" s="36"/>
      <c r="SEU25" s="36"/>
      <c r="SEV25" s="36"/>
      <c r="SEW25" s="36"/>
      <c r="SEX25" s="36"/>
      <c r="SEY25" s="36"/>
      <c r="SEZ25" s="36"/>
      <c r="SFA25" s="36"/>
      <c r="SFB25" s="36"/>
      <c r="SFC25" s="36"/>
      <c r="SFD25" s="36"/>
      <c r="SFE25" s="36"/>
      <c r="SFF25" s="36"/>
      <c r="SFG25" s="36"/>
      <c r="SFH25" s="36"/>
      <c r="SFI25" s="36"/>
      <c r="SFJ25" s="36"/>
      <c r="SFK25" s="36"/>
      <c r="SFL25" s="36"/>
      <c r="SFM25" s="36"/>
      <c r="SFN25" s="36"/>
      <c r="SFO25" s="36"/>
      <c r="SFP25" s="36"/>
      <c r="SFQ25" s="36"/>
      <c r="SFR25" s="36"/>
      <c r="SFS25" s="36"/>
      <c r="SFT25" s="36"/>
      <c r="SFU25" s="36"/>
      <c r="SFV25" s="36"/>
      <c r="SFW25" s="36"/>
      <c r="SFX25" s="36"/>
      <c r="SFY25" s="36"/>
      <c r="SFZ25" s="36"/>
      <c r="SGA25" s="36"/>
      <c r="SGB25" s="36"/>
      <c r="SGC25" s="36"/>
      <c r="SGD25" s="36"/>
      <c r="SGE25" s="36"/>
      <c r="SGF25" s="36"/>
      <c r="SGG25" s="36"/>
      <c r="SGH25" s="36"/>
      <c r="SGI25" s="36"/>
      <c r="SGJ25" s="36"/>
      <c r="SGK25" s="36"/>
      <c r="SGL25" s="36"/>
      <c r="SGM25" s="36"/>
      <c r="SGN25" s="36"/>
      <c r="SGO25" s="36"/>
      <c r="SGP25" s="36"/>
      <c r="SGQ25" s="36"/>
      <c r="SGR25" s="36"/>
      <c r="SGS25" s="36"/>
      <c r="SGT25" s="36"/>
      <c r="SGU25" s="36"/>
      <c r="SGV25" s="36"/>
      <c r="SGW25" s="36"/>
      <c r="SGX25" s="36"/>
      <c r="SGY25" s="36"/>
      <c r="SGZ25" s="36"/>
      <c r="SHA25" s="36"/>
      <c r="SHB25" s="36"/>
      <c r="SHC25" s="36"/>
      <c r="SHD25" s="36"/>
      <c r="SHE25" s="36"/>
      <c r="SHF25" s="36"/>
      <c r="SHG25" s="36"/>
      <c r="SHH25" s="36"/>
      <c r="SHI25" s="36"/>
      <c r="SHJ25" s="36"/>
      <c r="SHK25" s="36"/>
      <c r="SHL25" s="36"/>
      <c r="SHM25" s="36"/>
      <c r="SHN25" s="36"/>
      <c r="SHO25" s="36"/>
      <c r="SHP25" s="36"/>
      <c r="SHQ25" s="36"/>
      <c r="SHR25" s="36"/>
      <c r="SHS25" s="36"/>
      <c r="SHT25" s="36"/>
      <c r="SHU25" s="36"/>
      <c r="SHV25" s="36"/>
      <c r="SHW25" s="36"/>
      <c r="SHX25" s="36"/>
      <c r="SHY25" s="36"/>
      <c r="SHZ25" s="36"/>
      <c r="SIA25" s="36"/>
      <c r="SIB25" s="36"/>
      <c r="SIC25" s="36"/>
      <c r="SID25" s="36"/>
      <c r="SIE25" s="36"/>
      <c r="SIF25" s="36"/>
      <c r="SIG25" s="36"/>
      <c r="SIH25" s="36"/>
      <c r="SII25" s="36"/>
      <c r="SIJ25" s="36"/>
      <c r="SIK25" s="36"/>
      <c r="SIL25" s="36"/>
      <c r="SIM25" s="36"/>
      <c r="SIN25" s="36"/>
      <c r="SIO25" s="36"/>
      <c r="SIP25" s="36"/>
      <c r="SIQ25" s="36"/>
      <c r="SIR25" s="36"/>
      <c r="SIS25" s="36"/>
      <c r="SIT25" s="36"/>
      <c r="SIU25" s="36"/>
      <c r="SIV25" s="36"/>
      <c r="SIW25" s="36"/>
      <c r="SIX25" s="36"/>
      <c r="SIY25" s="36"/>
      <c r="SIZ25" s="36"/>
      <c r="SJA25" s="36"/>
      <c r="SJB25" s="36"/>
      <c r="SJC25" s="36"/>
      <c r="SJD25" s="36"/>
      <c r="SJE25" s="36"/>
      <c r="SJF25" s="36"/>
      <c r="SJG25" s="36"/>
      <c r="SJH25" s="36"/>
      <c r="SJI25" s="36"/>
      <c r="SJJ25" s="36"/>
      <c r="SJK25" s="36"/>
      <c r="SJL25" s="36"/>
      <c r="SJM25" s="36"/>
      <c r="SJN25" s="36"/>
      <c r="SJO25" s="36"/>
      <c r="SJP25" s="36"/>
      <c r="SJQ25" s="36"/>
      <c r="SJR25" s="36"/>
      <c r="SJS25" s="36"/>
      <c r="SJT25" s="36"/>
      <c r="SJU25" s="36"/>
      <c r="SJV25" s="36"/>
      <c r="SJW25" s="36"/>
      <c r="SJX25" s="36"/>
      <c r="SJY25" s="36"/>
      <c r="SJZ25" s="36"/>
      <c r="SKA25" s="36"/>
      <c r="SKB25" s="36"/>
      <c r="SKC25" s="36"/>
      <c r="SKD25" s="36"/>
      <c r="SKE25" s="36"/>
      <c r="SKF25" s="36"/>
      <c r="SKG25" s="36"/>
      <c r="SKH25" s="36"/>
      <c r="SKI25" s="36"/>
      <c r="SKJ25" s="36"/>
      <c r="SKK25" s="36"/>
      <c r="SKL25" s="36"/>
      <c r="SKM25" s="36"/>
      <c r="SKN25" s="36"/>
      <c r="SKO25" s="36"/>
      <c r="SKP25" s="36"/>
      <c r="SKQ25" s="36"/>
      <c r="SKR25" s="36"/>
      <c r="SKS25" s="36"/>
      <c r="SKT25" s="36"/>
      <c r="SKU25" s="36"/>
      <c r="SKV25" s="36"/>
      <c r="SKW25" s="36"/>
      <c r="SKX25" s="36"/>
      <c r="SKY25" s="36"/>
      <c r="SKZ25" s="36"/>
      <c r="SLA25" s="36"/>
      <c r="SLB25" s="36"/>
      <c r="SLC25" s="36"/>
      <c r="SLD25" s="36"/>
      <c r="SLE25" s="36"/>
      <c r="SLF25" s="36"/>
      <c r="SLG25" s="36"/>
      <c r="SLH25" s="36"/>
      <c r="SLI25" s="36"/>
      <c r="SLJ25" s="36"/>
      <c r="SLK25" s="36"/>
      <c r="SLL25" s="36"/>
      <c r="SLM25" s="36"/>
      <c r="SLN25" s="36"/>
      <c r="SLO25" s="36"/>
      <c r="SLP25" s="36"/>
      <c r="SLQ25" s="36"/>
      <c r="SLR25" s="36"/>
      <c r="SLS25" s="36"/>
      <c r="SLT25" s="36"/>
      <c r="SLU25" s="36"/>
      <c r="SLV25" s="36"/>
      <c r="SLW25" s="36"/>
      <c r="SLX25" s="36"/>
      <c r="SLY25" s="36"/>
      <c r="SLZ25" s="36"/>
      <c r="SMA25" s="36"/>
      <c r="SMB25" s="36"/>
      <c r="SMC25" s="36"/>
      <c r="SMD25" s="36"/>
      <c r="SME25" s="36"/>
      <c r="SMF25" s="36"/>
      <c r="SMG25" s="36"/>
      <c r="SMH25" s="36"/>
      <c r="SMI25" s="36"/>
      <c r="SMJ25" s="36"/>
      <c r="SMK25" s="36"/>
      <c r="SML25" s="36"/>
      <c r="SMM25" s="36"/>
      <c r="SMN25" s="36"/>
      <c r="SMO25" s="36"/>
      <c r="SMP25" s="36"/>
      <c r="SMQ25" s="36"/>
      <c r="SMR25" s="36"/>
      <c r="SMS25" s="36"/>
      <c r="SMT25" s="36"/>
      <c r="SMU25" s="36"/>
      <c r="SMV25" s="36"/>
      <c r="SMW25" s="36"/>
      <c r="SMX25" s="36"/>
      <c r="SMY25" s="36"/>
      <c r="SMZ25" s="36"/>
      <c r="SNA25" s="36"/>
      <c r="SNB25" s="36"/>
      <c r="SNC25" s="36"/>
      <c r="SND25" s="36"/>
      <c r="SNE25" s="36"/>
      <c r="SNF25" s="36"/>
      <c r="SNG25" s="36"/>
      <c r="SNH25" s="36"/>
      <c r="SNI25" s="36"/>
      <c r="SNJ25" s="36"/>
      <c r="SNK25" s="36"/>
      <c r="SNL25" s="36"/>
      <c r="SNM25" s="36"/>
      <c r="SNN25" s="36"/>
      <c r="SNO25" s="36"/>
      <c r="SNP25" s="36"/>
      <c r="SNQ25" s="36"/>
      <c r="SNR25" s="36"/>
      <c r="SNS25" s="36"/>
      <c r="SNT25" s="36"/>
      <c r="SNU25" s="36"/>
      <c r="SNV25" s="36"/>
      <c r="SNW25" s="36"/>
      <c r="SNX25" s="36"/>
      <c r="SNY25" s="36"/>
      <c r="SNZ25" s="36"/>
      <c r="SOA25" s="36"/>
      <c r="SOB25" s="36"/>
      <c r="SOC25" s="36"/>
      <c r="SOD25" s="36"/>
      <c r="SOE25" s="36"/>
      <c r="SOF25" s="36"/>
      <c r="SOG25" s="36"/>
      <c r="SOH25" s="36"/>
      <c r="SOI25" s="36"/>
      <c r="SOJ25" s="36"/>
      <c r="SOK25" s="36"/>
      <c r="SOL25" s="36"/>
      <c r="SOM25" s="36"/>
      <c r="SON25" s="36"/>
      <c r="SOO25" s="36"/>
      <c r="SOP25" s="36"/>
      <c r="SOQ25" s="36"/>
      <c r="SOR25" s="36"/>
      <c r="SOS25" s="36"/>
      <c r="SOT25" s="36"/>
      <c r="SOU25" s="36"/>
      <c r="SOV25" s="36"/>
      <c r="SOW25" s="36"/>
      <c r="SOX25" s="36"/>
      <c r="SOY25" s="36"/>
      <c r="SOZ25" s="36"/>
      <c r="SPA25" s="36"/>
      <c r="SPB25" s="36"/>
      <c r="SPC25" s="36"/>
      <c r="SPD25" s="36"/>
      <c r="SPE25" s="36"/>
      <c r="SPF25" s="36"/>
      <c r="SPG25" s="36"/>
      <c r="SPH25" s="36"/>
      <c r="SPI25" s="36"/>
      <c r="SPJ25" s="36"/>
      <c r="SPK25" s="36"/>
      <c r="SPL25" s="36"/>
      <c r="SPM25" s="36"/>
      <c r="SPN25" s="36"/>
      <c r="SPO25" s="36"/>
      <c r="SPP25" s="36"/>
      <c r="SPQ25" s="36"/>
      <c r="SPR25" s="36"/>
      <c r="SPS25" s="36"/>
      <c r="SPT25" s="36"/>
      <c r="SPU25" s="36"/>
      <c r="SPV25" s="36"/>
      <c r="SPW25" s="36"/>
      <c r="SPX25" s="36"/>
      <c r="SPY25" s="36"/>
      <c r="SPZ25" s="36"/>
      <c r="SQA25" s="36"/>
      <c r="SQB25" s="36"/>
      <c r="SQC25" s="36"/>
      <c r="SQD25" s="36"/>
      <c r="SQE25" s="36"/>
      <c r="SQF25" s="36"/>
      <c r="SQG25" s="36"/>
      <c r="SQH25" s="36"/>
      <c r="SQI25" s="36"/>
      <c r="SQJ25" s="36"/>
      <c r="SQK25" s="36"/>
      <c r="SQL25" s="36"/>
      <c r="SQM25" s="36"/>
      <c r="SQN25" s="36"/>
      <c r="SQO25" s="36"/>
      <c r="SQP25" s="36"/>
      <c r="SQQ25" s="36"/>
      <c r="SQR25" s="36"/>
      <c r="SQS25" s="36"/>
      <c r="SQT25" s="36"/>
      <c r="SQU25" s="36"/>
      <c r="SQV25" s="36"/>
      <c r="SQW25" s="36"/>
      <c r="SQX25" s="36"/>
      <c r="SQY25" s="36"/>
      <c r="SQZ25" s="36"/>
      <c r="SRA25" s="36"/>
      <c r="SRB25" s="36"/>
      <c r="SRC25" s="36"/>
      <c r="SRD25" s="36"/>
      <c r="SRE25" s="36"/>
      <c r="SRF25" s="36"/>
      <c r="SRG25" s="36"/>
      <c r="SRH25" s="36"/>
      <c r="SRI25" s="36"/>
      <c r="SRJ25" s="36"/>
      <c r="SRK25" s="36"/>
      <c r="SRL25" s="36"/>
      <c r="SRM25" s="36"/>
      <c r="SRN25" s="36"/>
      <c r="SRO25" s="36"/>
      <c r="SRP25" s="36"/>
      <c r="SRQ25" s="36"/>
      <c r="SRR25" s="36"/>
      <c r="SRS25" s="36"/>
      <c r="SRT25" s="36"/>
      <c r="SRU25" s="36"/>
      <c r="SRV25" s="36"/>
      <c r="SRW25" s="36"/>
      <c r="SRX25" s="36"/>
      <c r="SRY25" s="36"/>
      <c r="SRZ25" s="36"/>
      <c r="SSA25" s="36"/>
      <c r="SSB25" s="36"/>
      <c r="SSC25" s="36"/>
      <c r="SSD25" s="36"/>
      <c r="SSE25" s="36"/>
      <c r="SSF25" s="36"/>
      <c r="SSG25" s="36"/>
      <c r="SSH25" s="36"/>
      <c r="SSI25" s="36"/>
      <c r="SSJ25" s="36"/>
      <c r="SSK25" s="36"/>
      <c r="SSL25" s="36"/>
      <c r="SSM25" s="36"/>
      <c r="SSN25" s="36"/>
      <c r="SSO25" s="36"/>
      <c r="SSP25" s="36"/>
      <c r="SSQ25" s="36"/>
      <c r="SSR25" s="36"/>
      <c r="SSS25" s="36"/>
      <c r="SST25" s="36"/>
      <c r="SSU25" s="36"/>
      <c r="SSV25" s="36"/>
      <c r="SSW25" s="36"/>
      <c r="SSX25" s="36"/>
      <c r="SSY25" s="36"/>
      <c r="SSZ25" s="36"/>
      <c r="STA25" s="36"/>
      <c r="STB25" s="36"/>
      <c r="STC25" s="36"/>
      <c r="STD25" s="36"/>
      <c r="STE25" s="36"/>
      <c r="STF25" s="36"/>
      <c r="STG25" s="36"/>
      <c r="STH25" s="36"/>
      <c r="STI25" s="36"/>
      <c r="STJ25" s="36"/>
      <c r="STK25" s="36"/>
      <c r="STL25" s="36"/>
      <c r="STM25" s="36"/>
      <c r="STN25" s="36"/>
      <c r="STO25" s="36"/>
      <c r="STP25" s="36"/>
      <c r="STQ25" s="36"/>
      <c r="STR25" s="36"/>
      <c r="STS25" s="36"/>
      <c r="STT25" s="36"/>
      <c r="STU25" s="36"/>
      <c r="STV25" s="36"/>
      <c r="STW25" s="36"/>
      <c r="STX25" s="36"/>
      <c r="STY25" s="36"/>
      <c r="STZ25" s="36"/>
      <c r="SUA25" s="36"/>
      <c r="SUB25" s="36"/>
      <c r="SUC25" s="36"/>
      <c r="SUD25" s="36"/>
      <c r="SUE25" s="36"/>
      <c r="SUF25" s="36"/>
      <c r="SUG25" s="36"/>
      <c r="SUH25" s="36"/>
      <c r="SUI25" s="36"/>
      <c r="SUJ25" s="36"/>
      <c r="SUK25" s="36"/>
      <c r="SUL25" s="36"/>
      <c r="SUM25" s="36"/>
      <c r="SUN25" s="36"/>
      <c r="SUO25" s="36"/>
      <c r="SUP25" s="36"/>
      <c r="SUQ25" s="36"/>
      <c r="SUR25" s="36"/>
      <c r="SUS25" s="36"/>
      <c r="SUT25" s="36"/>
      <c r="SUU25" s="36"/>
      <c r="SUV25" s="36"/>
      <c r="SUW25" s="36"/>
      <c r="SUX25" s="36"/>
      <c r="SUY25" s="36"/>
      <c r="SUZ25" s="36"/>
      <c r="SVA25" s="36"/>
      <c r="SVB25" s="36"/>
      <c r="SVC25" s="36"/>
      <c r="SVD25" s="36"/>
      <c r="SVE25" s="36"/>
      <c r="SVF25" s="36"/>
      <c r="SVG25" s="36"/>
      <c r="SVH25" s="36"/>
      <c r="SVI25" s="36"/>
      <c r="SVJ25" s="36"/>
      <c r="SVK25" s="36"/>
      <c r="SVL25" s="36"/>
      <c r="SVM25" s="36"/>
      <c r="SVN25" s="36"/>
      <c r="SVO25" s="36"/>
      <c r="SVP25" s="36"/>
      <c r="SVQ25" s="36"/>
      <c r="SVR25" s="36"/>
      <c r="SVS25" s="36"/>
      <c r="SVT25" s="36"/>
      <c r="SVU25" s="36"/>
      <c r="SVV25" s="36"/>
      <c r="SVW25" s="36"/>
      <c r="SVX25" s="36"/>
      <c r="SVY25" s="36"/>
      <c r="SVZ25" s="36"/>
      <c r="SWA25" s="36"/>
      <c r="SWB25" s="36"/>
      <c r="SWC25" s="36"/>
      <c r="SWD25" s="36"/>
      <c r="SWE25" s="36"/>
      <c r="SWF25" s="36"/>
      <c r="SWG25" s="36"/>
      <c r="SWH25" s="36"/>
      <c r="SWI25" s="36"/>
      <c r="SWJ25" s="36"/>
      <c r="SWK25" s="36"/>
      <c r="SWL25" s="36"/>
      <c r="SWM25" s="36"/>
      <c r="SWN25" s="36"/>
      <c r="SWO25" s="36"/>
      <c r="SWP25" s="36"/>
      <c r="SWQ25" s="36"/>
      <c r="SWR25" s="36"/>
      <c r="SWS25" s="36"/>
      <c r="SWT25" s="36"/>
      <c r="SWU25" s="36"/>
      <c r="SWV25" s="36"/>
      <c r="SWW25" s="36"/>
      <c r="SWX25" s="36"/>
      <c r="SWY25" s="36"/>
      <c r="SWZ25" s="36"/>
      <c r="SXA25" s="36"/>
      <c r="SXB25" s="36"/>
      <c r="SXC25" s="36"/>
      <c r="SXD25" s="36"/>
      <c r="SXE25" s="36"/>
      <c r="SXF25" s="36"/>
      <c r="SXG25" s="36"/>
      <c r="SXH25" s="36"/>
      <c r="SXI25" s="36"/>
      <c r="SXJ25" s="36"/>
      <c r="SXK25" s="36"/>
      <c r="SXL25" s="36"/>
      <c r="SXM25" s="36"/>
      <c r="SXN25" s="36"/>
      <c r="SXO25" s="36"/>
      <c r="SXP25" s="36"/>
      <c r="SXQ25" s="36"/>
      <c r="SXR25" s="36"/>
      <c r="SXS25" s="36"/>
      <c r="SXT25" s="36"/>
      <c r="SXU25" s="36"/>
      <c r="SXV25" s="36"/>
      <c r="SXW25" s="36"/>
      <c r="SXX25" s="36"/>
      <c r="SXY25" s="36"/>
      <c r="SXZ25" s="36"/>
      <c r="SYA25" s="36"/>
      <c r="SYB25" s="36"/>
      <c r="SYC25" s="36"/>
      <c r="SYD25" s="36"/>
      <c r="SYE25" s="36"/>
      <c r="SYF25" s="36"/>
      <c r="SYG25" s="36"/>
      <c r="SYH25" s="36"/>
      <c r="SYI25" s="36"/>
      <c r="SYJ25" s="36"/>
      <c r="SYK25" s="36"/>
      <c r="SYL25" s="36"/>
      <c r="SYM25" s="36"/>
      <c r="SYN25" s="36"/>
      <c r="SYO25" s="36"/>
      <c r="SYP25" s="36"/>
      <c r="SYQ25" s="36"/>
      <c r="SYR25" s="36"/>
      <c r="SYS25" s="36"/>
      <c r="SYT25" s="36"/>
      <c r="SYU25" s="36"/>
      <c r="SYV25" s="36"/>
      <c r="SYW25" s="36"/>
      <c r="SYX25" s="36"/>
      <c r="SYY25" s="36"/>
      <c r="SYZ25" s="36"/>
      <c r="SZA25" s="36"/>
      <c r="SZB25" s="36"/>
      <c r="SZC25" s="36"/>
      <c r="SZD25" s="36"/>
      <c r="SZE25" s="36"/>
      <c r="SZF25" s="36"/>
      <c r="SZG25" s="36"/>
      <c r="SZH25" s="36"/>
      <c r="SZI25" s="36"/>
      <c r="SZJ25" s="36"/>
      <c r="SZK25" s="36"/>
      <c r="SZL25" s="36"/>
      <c r="SZM25" s="36"/>
      <c r="SZN25" s="36"/>
      <c r="SZO25" s="36"/>
      <c r="SZP25" s="36"/>
      <c r="SZQ25" s="36"/>
      <c r="SZR25" s="36"/>
      <c r="SZS25" s="36"/>
      <c r="SZT25" s="36"/>
      <c r="SZU25" s="36"/>
      <c r="SZV25" s="36"/>
      <c r="SZW25" s="36"/>
      <c r="SZX25" s="36"/>
      <c r="SZY25" s="36"/>
      <c r="SZZ25" s="36"/>
      <c r="TAA25" s="36"/>
      <c r="TAB25" s="36"/>
      <c r="TAC25" s="36"/>
      <c r="TAD25" s="36"/>
      <c r="TAE25" s="36"/>
      <c r="TAF25" s="36"/>
      <c r="TAG25" s="36"/>
      <c r="TAH25" s="36"/>
      <c r="TAI25" s="36"/>
      <c r="TAJ25" s="36"/>
      <c r="TAK25" s="36"/>
      <c r="TAL25" s="36"/>
      <c r="TAM25" s="36"/>
      <c r="TAN25" s="36"/>
      <c r="TAO25" s="36"/>
      <c r="TAP25" s="36"/>
      <c r="TAQ25" s="36"/>
      <c r="TAR25" s="36"/>
      <c r="TAS25" s="36"/>
      <c r="TAT25" s="36"/>
      <c r="TAU25" s="36"/>
      <c r="TAV25" s="36"/>
      <c r="TAW25" s="36"/>
      <c r="TAX25" s="36"/>
      <c r="TAY25" s="36"/>
      <c r="TAZ25" s="36"/>
      <c r="TBA25" s="36"/>
      <c r="TBB25" s="36"/>
      <c r="TBC25" s="36"/>
      <c r="TBD25" s="36"/>
      <c r="TBE25" s="36"/>
      <c r="TBF25" s="36"/>
      <c r="TBG25" s="36"/>
      <c r="TBH25" s="36"/>
      <c r="TBI25" s="36"/>
      <c r="TBJ25" s="36"/>
      <c r="TBK25" s="36"/>
      <c r="TBL25" s="36"/>
      <c r="TBM25" s="36"/>
      <c r="TBN25" s="36"/>
      <c r="TBO25" s="36"/>
      <c r="TBP25" s="36"/>
      <c r="TBQ25" s="36"/>
      <c r="TBR25" s="36"/>
      <c r="TBS25" s="36"/>
      <c r="TBT25" s="36"/>
      <c r="TBU25" s="36"/>
      <c r="TBV25" s="36"/>
      <c r="TBW25" s="36"/>
      <c r="TBX25" s="36"/>
      <c r="TBY25" s="36"/>
      <c r="TBZ25" s="36"/>
      <c r="TCA25" s="36"/>
      <c r="TCB25" s="36"/>
      <c r="TCC25" s="36"/>
      <c r="TCD25" s="36"/>
      <c r="TCE25" s="36"/>
      <c r="TCF25" s="36"/>
      <c r="TCG25" s="36"/>
      <c r="TCH25" s="36"/>
      <c r="TCI25" s="36"/>
      <c r="TCJ25" s="36"/>
      <c r="TCK25" s="36"/>
      <c r="TCL25" s="36"/>
      <c r="TCM25" s="36"/>
      <c r="TCN25" s="36"/>
      <c r="TCO25" s="36"/>
      <c r="TCP25" s="36"/>
      <c r="TCQ25" s="36"/>
      <c r="TCR25" s="36"/>
      <c r="TCS25" s="36"/>
      <c r="TCT25" s="36"/>
      <c r="TCU25" s="36"/>
      <c r="TCV25" s="36"/>
      <c r="TCW25" s="36"/>
      <c r="TCX25" s="36"/>
      <c r="TCY25" s="36"/>
      <c r="TCZ25" s="36"/>
      <c r="TDA25" s="36"/>
      <c r="TDB25" s="36"/>
      <c r="TDC25" s="36"/>
      <c r="TDD25" s="36"/>
      <c r="TDE25" s="36"/>
      <c r="TDF25" s="36"/>
      <c r="TDG25" s="36"/>
      <c r="TDH25" s="36"/>
      <c r="TDI25" s="36"/>
      <c r="TDJ25" s="36"/>
      <c r="TDK25" s="36"/>
      <c r="TDL25" s="36"/>
      <c r="TDM25" s="36"/>
      <c r="TDN25" s="36"/>
      <c r="TDO25" s="36"/>
      <c r="TDP25" s="36"/>
      <c r="TDQ25" s="36"/>
      <c r="TDR25" s="36"/>
      <c r="TDS25" s="36"/>
      <c r="TDT25" s="36"/>
      <c r="TDU25" s="36"/>
      <c r="TDV25" s="36"/>
      <c r="TDW25" s="36"/>
      <c r="TDX25" s="36"/>
      <c r="TDY25" s="36"/>
      <c r="TDZ25" s="36"/>
      <c r="TEA25" s="36"/>
      <c r="TEB25" s="36"/>
      <c r="TEC25" s="36"/>
      <c r="TED25" s="36"/>
      <c r="TEE25" s="36"/>
      <c r="TEF25" s="36"/>
      <c r="TEG25" s="36"/>
      <c r="TEH25" s="36"/>
      <c r="TEI25" s="36"/>
      <c r="TEJ25" s="36"/>
      <c r="TEK25" s="36"/>
      <c r="TEL25" s="36"/>
      <c r="TEM25" s="36"/>
      <c r="TEN25" s="36"/>
      <c r="TEO25" s="36"/>
      <c r="TEP25" s="36"/>
      <c r="TEQ25" s="36"/>
      <c r="TER25" s="36"/>
      <c r="TES25" s="36"/>
      <c r="TET25" s="36"/>
      <c r="TEU25" s="36"/>
      <c r="TEV25" s="36"/>
      <c r="TEW25" s="36"/>
      <c r="TEX25" s="36"/>
      <c r="TEY25" s="36"/>
      <c r="TEZ25" s="36"/>
      <c r="TFA25" s="36"/>
      <c r="TFB25" s="36"/>
      <c r="TFC25" s="36"/>
      <c r="TFD25" s="36"/>
      <c r="TFE25" s="36"/>
      <c r="TFF25" s="36"/>
      <c r="TFG25" s="36"/>
      <c r="TFH25" s="36"/>
      <c r="TFI25" s="36"/>
      <c r="TFJ25" s="36"/>
      <c r="TFK25" s="36"/>
      <c r="TFL25" s="36"/>
      <c r="TFM25" s="36"/>
      <c r="TFN25" s="36"/>
      <c r="TFO25" s="36"/>
      <c r="TFP25" s="36"/>
      <c r="TFQ25" s="36"/>
      <c r="TFR25" s="36"/>
      <c r="TFS25" s="36"/>
      <c r="TFT25" s="36"/>
      <c r="TFU25" s="36"/>
      <c r="TFV25" s="36"/>
      <c r="TFW25" s="36"/>
      <c r="TFX25" s="36"/>
      <c r="TFY25" s="36"/>
      <c r="TFZ25" s="36"/>
      <c r="TGA25" s="36"/>
      <c r="TGB25" s="36"/>
      <c r="TGC25" s="36"/>
      <c r="TGD25" s="36"/>
      <c r="TGE25" s="36"/>
      <c r="TGF25" s="36"/>
      <c r="TGG25" s="36"/>
      <c r="TGH25" s="36"/>
      <c r="TGI25" s="36"/>
      <c r="TGJ25" s="36"/>
      <c r="TGK25" s="36"/>
      <c r="TGL25" s="36"/>
      <c r="TGM25" s="36"/>
      <c r="TGN25" s="36"/>
      <c r="TGO25" s="36"/>
      <c r="TGP25" s="36"/>
      <c r="TGQ25" s="36"/>
      <c r="TGR25" s="36"/>
      <c r="TGS25" s="36"/>
      <c r="TGT25" s="36"/>
      <c r="TGU25" s="36"/>
      <c r="TGV25" s="36"/>
      <c r="TGW25" s="36"/>
      <c r="TGX25" s="36"/>
      <c r="TGY25" s="36"/>
      <c r="TGZ25" s="36"/>
      <c r="THA25" s="36"/>
      <c r="THB25" s="36"/>
      <c r="THC25" s="36"/>
      <c r="THD25" s="36"/>
      <c r="THE25" s="36"/>
      <c r="THF25" s="36"/>
      <c r="THG25" s="36"/>
      <c r="THH25" s="36"/>
      <c r="THI25" s="36"/>
      <c r="THJ25" s="36"/>
      <c r="THK25" s="36"/>
      <c r="THL25" s="36"/>
      <c r="THM25" s="36"/>
      <c r="THN25" s="36"/>
      <c r="THO25" s="36"/>
      <c r="THP25" s="36"/>
      <c r="THQ25" s="36"/>
      <c r="THR25" s="36"/>
      <c r="THS25" s="36"/>
      <c r="THT25" s="36"/>
      <c r="THU25" s="36"/>
      <c r="THV25" s="36"/>
      <c r="THW25" s="36"/>
      <c r="THX25" s="36"/>
      <c r="THY25" s="36"/>
      <c r="THZ25" s="36"/>
      <c r="TIA25" s="36"/>
      <c r="TIB25" s="36"/>
      <c r="TIC25" s="36"/>
      <c r="TID25" s="36"/>
      <c r="TIE25" s="36"/>
      <c r="TIF25" s="36"/>
      <c r="TIG25" s="36"/>
      <c r="TIH25" s="36"/>
      <c r="TII25" s="36"/>
      <c r="TIJ25" s="36"/>
      <c r="TIK25" s="36"/>
      <c r="TIL25" s="36"/>
      <c r="TIM25" s="36"/>
      <c r="TIN25" s="36"/>
      <c r="TIO25" s="36"/>
      <c r="TIP25" s="36"/>
      <c r="TIQ25" s="36"/>
      <c r="TIR25" s="36"/>
      <c r="TIS25" s="36"/>
      <c r="TIT25" s="36"/>
      <c r="TIU25" s="36"/>
      <c r="TIV25" s="36"/>
      <c r="TIW25" s="36"/>
      <c r="TIX25" s="36"/>
      <c r="TIY25" s="36"/>
      <c r="TIZ25" s="36"/>
      <c r="TJA25" s="36"/>
      <c r="TJB25" s="36"/>
      <c r="TJC25" s="36"/>
      <c r="TJD25" s="36"/>
      <c r="TJE25" s="36"/>
      <c r="TJF25" s="36"/>
      <c r="TJG25" s="36"/>
      <c r="TJH25" s="36"/>
      <c r="TJI25" s="36"/>
      <c r="TJJ25" s="36"/>
      <c r="TJK25" s="36"/>
      <c r="TJL25" s="36"/>
      <c r="TJM25" s="36"/>
      <c r="TJN25" s="36"/>
      <c r="TJO25" s="36"/>
      <c r="TJP25" s="36"/>
      <c r="TJQ25" s="36"/>
      <c r="TJR25" s="36"/>
      <c r="TJS25" s="36"/>
      <c r="TJT25" s="36"/>
      <c r="TJU25" s="36"/>
      <c r="TJV25" s="36"/>
      <c r="TJW25" s="36"/>
      <c r="TJX25" s="36"/>
      <c r="TJY25" s="36"/>
      <c r="TJZ25" s="36"/>
    </row>
    <row r="26" spans="1:13806" s="17" customFormat="1" ht="24.9" customHeight="1">
      <c r="A26" s="36"/>
      <c r="B26" s="36"/>
      <c r="C26" s="915"/>
      <c r="D26" s="914"/>
      <c r="E26" s="914"/>
      <c r="F26" s="914"/>
      <c r="G26" s="914"/>
      <c r="H26" s="914"/>
      <c r="I26" s="914"/>
      <c r="J26" s="914"/>
      <c r="K26" s="914"/>
      <c r="L26" s="914"/>
      <c r="M26" s="914"/>
      <c r="N26" s="914"/>
      <c r="O26" s="915"/>
      <c r="P26" s="915"/>
      <c r="Q26" s="36"/>
      <c r="R26" s="36"/>
      <c r="S26" s="36"/>
      <c r="T26" s="36"/>
      <c r="U26" s="36"/>
      <c r="V26" s="36"/>
      <c r="W26" s="36"/>
      <c r="X26" s="36"/>
      <c r="Y26" s="36"/>
      <c r="Z26" s="36"/>
      <c r="AA26" s="36"/>
      <c r="AB26" s="36"/>
      <c r="AC26" s="16"/>
      <c r="AD26" s="16"/>
      <c r="AE26" s="16"/>
      <c r="AF26" s="36"/>
      <c r="AG26" s="36"/>
      <c r="AH26" s="36"/>
      <c r="AI26" s="36"/>
      <c r="AJ26" s="36"/>
      <c r="AK26" s="36"/>
      <c r="AL26" s="36"/>
      <c r="AM26" s="3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20"/>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c r="DL26" s="36"/>
      <c r="DM26" s="36"/>
      <c r="DN26" s="36"/>
      <c r="DO26" s="36"/>
      <c r="DP26" s="36"/>
      <c r="DQ26" s="36"/>
      <c r="DR26" s="36"/>
      <c r="DS26" s="36"/>
      <c r="DT26" s="36"/>
      <c r="DU26" s="36"/>
      <c r="DV26" s="36"/>
      <c r="DW26" s="36"/>
      <c r="DX26" s="36"/>
      <c r="DY26" s="36"/>
      <c r="DZ26" s="36"/>
      <c r="EA26" s="36"/>
      <c r="EB26" s="36"/>
      <c r="EC26" s="36"/>
      <c r="ED26" s="36"/>
      <c r="EE26" s="36"/>
      <c r="EF26" s="36"/>
      <c r="EG26" s="36"/>
      <c r="EH26" s="36"/>
      <c r="EI26" s="36"/>
      <c r="EJ26" s="36"/>
      <c r="EK26" s="36"/>
      <c r="EL26" s="36"/>
      <c r="EM26" s="36"/>
      <c r="EN26" s="36"/>
      <c r="EO26" s="36"/>
      <c r="EP26" s="36"/>
      <c r="EQ26" s="36"/>
      <c r="ER26" s="36"/>
      <c r="ES26" s="36"/>
      <c r="ET26" s="36"/>
      <c r="EU26" s="36"/>
      <c r="EV26" s="36"/>
      <c r="EW26" s="36"/>
      <c r="EX26" s="36"/>
      <c r="EY26" s="36"/>
      <c r="EZ26" s="36"/>
      <c r="FA26" s="36"/>
      <c r="FB26" s="36"/>
      <c r="FC26" s="36"/>
      <c r="FD26" s="36"/>
      <c r="FE26" s="36"/>
      <c r="FF26" s="36"/>
      <c r="FG26" s="36"/>
      <c r="FH26" s="36"/>
      <c r="FI26" s="36"/>
      <c r="FJ26" s="36"/>
      <c r="FK26" s="36"/>
      <c r="FL26" s="36"/>
      <c r="FM26" s="36"/>
      <c r="FN26" s="36"/>
      <c r="FO26" s="36"/>
      <c r="FP26" s="36"/>
      <c r="FQ26" s="36"/>
      <c r="FR26" s="36"/>
      <c r="FS26" s="36"/>
      <c r="FT26" s="36"/>
      <c r="FU26" s="36"/>
      <c r="FV26" s="36"/>
      <c r="FW26" s="36"/>
      <c r="FX26" s="36"/>
      <c r="FY26" s="36"/>
      <c r="FZ26" s="36"/>
      <c r="GA26" s="36"/>
      <c r="GB26" s="36"/>
      <c r="GC26" s="36"/>
      <c r="GD26" s="36"/>
      <c r="GE26" s="36"/>
      <c r="GF26" s="36"/>
      <c r="GG26" s="36"/>
      <c r="GH26" s="36"/>
      <c r="GI26" s="36"/>
      <c r="GJ26" s="36"/>
      <c r="GK26" s="36"/>
      <c r="GL26" s="36"/>
      <c r="GM26" s="36"/>
      <c r="GN26" s="36"/>
      <c r="GO26" s="36"/>
      <c r="GP26" s="36"/>
      <c r="GQ26" s="36"/>
      <c r="GR26" s="36"/>
      <c r="GS26" s="36"/>
      <c r="GT26" s="36"/>
      <c r="GU26" s="36"/>
      <c r="GV26" s="36"/>
      <c r="GW26" s="36"/>
      <c r="GX26" s="36"/>
      <c r="GY26" s="36"/>
      <c r="GZ26" s="36"/>
      <c r="HA26" s="36"/>
      <c r="HB26" s="36"/>
      <c r="HC26" s="36"/>
      <c r="HD26" s="36"/>
      <c r="HE26" s="36"/>
      <c r="HF26" s="36"/>
      <c r="HG26" s="36"/>
      <c r="HH26" s="36"/>
      <c r="HI26" s="36"/>
      <c r="HJ26" s="36"/>
      <c r="HK26" s="36"/>
      <c r="HL26" s="36"/>
      <c r="HM26" s="36"/>
      <c r="HN26" s="36"/>
      <c r="HO26" s="36"/>
      <c r="HP26" s="36"/>
      <c r="HQ26" s="36"/>
      <c r="HR26" s="36"/>
      <c r="HS26" s="36"/>
      <c r="HT26" s="36"/>
      <c r="HU26" s="36"/>
      <c r="HV26" s="36"/>
      <c r="HW26" s="36"/>
      <c r="HX26" s="36"/>
      <c r="HY26" s="36"/>
      <c r="HZ26" s="36"/>
      <c r="IA26" s="36"/>
      <c r="IB26" s="36"/>
      <c r="IC26" s="36"/>
      <c r="ID26" s="36"/>
      <c r="IE26" s="36"/>
      <c r="IF26" s="36"/>
      <c r="IG26" s="36"/>
      <c r="IH26" s="36"/>
      <c r="II26" s="36"/>
      <c r="IJ26" s="36"/>
      <c r="IK26" s="36"/>
      <c r="IL26" s="36"/>
      <c r="IM26" s="36"/>
      <c r="IN26" s="36"/>
      <c r="IO26" s="36"/>
      <c r="IP26" s="36"/>
      <c r="IQ26" s="36"/>
      <c r="IR26" s="36"/>
      <c r="IS26" s="36"/>
      <c r="IT26" s="36"/>
      <c r="IU26" s="36"/>
      <c r="IV26" s="36"/>
      <c r="IW26" s="36"/>
      <c r="IX26" s="36"/>
      <c r="IY26" s="36"/>
      <c r="IZ26" s="36"/>
      <c r="JA26" s="36"/>
      <c r="JB26" s="36"/>
      <c r="JC26" s="36"/>
      <c r="JD26" s="36"/>
      <c r="JE26" s="36"/>
      <c r="JF26" s="36"/>
      <c r="JG26" s="36"/>
      <c r="JH26" s="36"/>
      <c r="JI26" s="36"/>
      <c r="JJ26" s="36"/>
      <c r="JK26" s="36"/>
      <c r="JL26" s="36"/>
      <c r="JM26" s="36"/>
      <c r="JN26" s="36"/>
      <c r="JO26" s="36"/>
      <c r="JP26" s="36"/>
      <c r="JQ26" s="36"/>
      <c r="JR26" s="36"/>
      <c r="JS26" s="36"/>
      <c r="JT26" s="36"/>
      <c r="JU26" s="36"/>
      <c r="JV26" s="36"/>
      <c r="JW26" s="36"/>
      <c r="JX26" s="36"/>
      <c r="JY26" s="36"/>
      <c r="JZ26" s="36"/>
      <c r="KA26" s="36"/>
      <c r="KB26" s="36"/>
      <c r="KC26" s="36"/>
      <c r="KD26" s="36"/>
      <c r="KE26" s="36"/>
      <c r="KF26" s="36"/>
      <c r="KG26" s="36"/>
      <c r="KH26" s="36"/>
      <c r="KI26" s="36"/>
      <c r="KJ26" s="36"/>
      <c r="KK26" s="36"/>
      <c r="KL26" s="36"/>
      <c r="KM26" s="36"/>
      <c r="KN26" s="36"/>
      <c r="KO26" s="36"/>
      <c r="KP26" s="36"/>
      <c r="KQ26" s="36"/>
      <c r="KR26" s="36"/>
      <c r="KS26" s="36"/>
      <c r="KT26" s="36"/>
      <c r="KU26" s="36"/>
      <c r="KV26" s="36"/>
      <c r="KW26" s="36"/>
      <c r="KX26" s="36"/>
      <c r="KY26" s="36"/>
      <c r="KZ26" s="36"/>
      <c r="LA26" s="36"/>
      <c r="LB26" s="36"/>
      <c r="LC26" s="36"/>
      <c r="LD26" s="36"/>
      <c r="LE26" s="36"/>
      <c r="LF26" s="36"/>
      <c r="LG26" s="36"/>
      <c r="LH26" s="36"/>
      <c r="LI26" s="36"/>
      <c r="LJ26" s="36"/>
      <c r="LK26" s="36"/>
      <c r="LL26" s="36"/>
      <c r="LM26" s="36"/>
      <c r="LN26" s="36"/>
      <c r="LO26" s="36"/>
      <c r="LP26" s="36"/>
      <c r="LQ26" s="36"/>
      <c r="LR26" s="36"/>
      <c r="LS26" s="36"/>
      <c r="LT26" s="36"/>
      <c r="LU26" s="36"/>
      <c r="LV26" s="36"/>
      <c r="LW26" s="36"/>
      <c r="LX26" s="36"/>
      <c r="LY26" s="36"/>
      <c r="LZ26" s="36"/>
      <c r="MA26" s="36"/>
      <c r="MB26" s="36"/>
      <c r="MC26" s="36"/>
      <c r="MD26" s="36"/>
      <c r="ME26" s="36"/>
      <c r="MF26" s="36"/>
      <c r="MG26" s="36"/>
      <c r="MH26" s="36"/>
      <c r="MI26" s="36"/>
      <c r="MJ26" s="36"/>
      <c r="MK26" s="36"/>
      <c r="ML26" s="36"/>
      <c r="MM26" s="36"/>
      <c r="MN26" s="36"/>
      <c r="MO26" s="36"/>
      <c r="MP26" s="36"/>
      <c r="MQ26" s="36"/>
      <c r="MR26" s="36"/>
      <c r="MS26" s="36"/>
      <c r="MT26" s="36"/>
      <c r="MU26" s="36"/>
      <c r="MV26" s="36"/>
      <c r="MW26" s="36"/>
      <c r="MX26" s="36"/>
      <c r="MY26" s="36"/>
      <c r="MZ26" s="36"/>
      <c r="NA26" s="36"/>
      <c r="NB26" s="36"/>
      <c r="NC26" s="36"/>
      <c r="ND26" s="36"/>
      <c r="NE26" s="36"/>
      <c r="NF26" s="36"/>
      <c r="NG26" s="36"/>
      <c r="NH26" s="36"/>
      <c r="NI26" s="36"/>
      <c r="NJ26" s="36"/>
      <c r="NK26" s="36"/>
      <c r="NL26" s="36"/>
      <c r="NM26" s="36"/>
      <c r="NN26" s="36"/>
      <c r="NO26" s="36"/>
      <c r="NP26" s="36"/>
      <c r="NQ26" s="36"/>
      <c r="NR26" s="36"/>
      <c r="NS26" s="36"/>
      <c r="NT26" s="36"/>
      <c r="NU26" s="36"/>
      <c r="NV26" s="36"/>
      <c r="NW26" s="36"/>
      <c r="NX26" s="36"/>
      <c r="NY26" s="36"/>
      <c r="NZ26" s="36"/>
      <c r="OA26" s="36"/>
      <c r="OB26" s="36"/>
      <c r="OC26" s="36"/>
      <c r="OD26" s="36"/>
      <c r="OE26" s="36"/>
      <c r="OF26" s="36"/>
      <c r="OG26" s="36"/>
      <c r="OH26" s="36"/>
      <c r="OI26" s="36"/>
      <c r="OJ26" s="36"/>
      <c r="OK26" s="36"/>
      <c r="OL26" s="36"/>
      <c r="OM26" s="36"/>
      <c r="ON26" s="36"/>
      <c r="OO26" s="36"/>
      <c r="OP26" s="36"/>
      <c r="OQ26" s="36"/>
      <c r="OR26" s="36"/>
      <c r="OS26" s="36"/>
      <c r="OT26" s="36"/>
      <c r="OU26" s="36"/>
      <c r="OV26" s="36"/>
      <c r="OW26" s="36"/>
      <c r="OX26" s="36"/>
      <c r="OY26" s="36"/>
      <c r="OZ26" s="36"/>
      <c r="PA26" s="36"/>
      <c r="PB26" s="36"/>
      <c r="PC26" s="36"/>
      <c r="PD26" s="36"/>
      <c r="PE26" s="36"/>
      <c r="PF26" s="36"/>
      <c r="PG26" s="36"/>
      <c r="PH26" s="36"/>
      <c r="PI26" s="36"/>
      <c r="PJ26" s="36"/>
      <c r="PK26" s="36"/>
      <c r="PL26" s="36"/>
      <c r="PM26" s="36"/>
      <c r="PN26" s="36"/>
      <c r="PO26" s="36"/>
      <c r="PP26" s="36"/>
      <c r="PQ26" s="36"/>
      <c r="PR26" s="36"/>
      <c r="PS26" s="36"/>
      <c r="PT26" s="36"/>
      <c r="PU26" s="36"/>
      <c r="PV26" s="36"/>
      <c r="PW26" s="36"/>
      <c r="PX26" s="36"/>
      <c r="PY26" s="36"/>
      <c r="PZ26" s="36"/>
      <c r="QA26" s="36"/>
      <c r="QB26" s="36"/>
      <c r="QC26" s="36"/>
      <c r="QD26" s="36"/>
      <c r="QE26" s="36"/>
      <c r="QF26" s="36"/>
      <c r="QG26" s="36"/>
      <c r="QH26" s="36"/>
      <c r="QI26" s="36"/>
      <c r="QJ26" s="36"/>
      <c r="QK26" s="36"/>
      <c r="QL26" s="36"/>
      <c r="QM26" s="36"/>
      <c r="QN26" s="36"/>
      <c r="QO26" s="36"/>
      <c r="QP26" s="36"/>
      <c r="QQ26" s="36"/>
      <c r="QR26" s="36"/>
      <c r="QS26" s="36"/>
      <c r="QT26" s="36"/>
      <c r="QU26" s="36"/>
      <c r="QV26" s="36"/>
      <c r="QW26" s="36"/>
      <c r="QX26" s="36"/>
      <c r="QY26" s="36"/>
      <c r="QZ26" s="36"/>
      <c r="RA26" s="36"/>
      <c r="RB26" s="36"/>
      <c r="RC26" s="36"/>
      <c r="RD26" s="36"/>
      <c r="RE26" s="36"/>
      <c r="RF26" s="36"/>
      <c r="RG26" s="36"/>
      <c r="RH26" s="36"/>
      <c r="RI26" s="36"/>
      <c r="RJ26" s="36"/>
      <c r="RK26" s="36"/>
      <c r="RL26" s="36"/>
      <c r="RM26" s="36"/>
      <c r="RN26" s="36"/>
      <c r="RO26" s="36"/>
      <c r="RP26" s="36"/>
      <c r="RQ26" s="36"/>
      <c r="RR26" s="36"/>
      <c r="RS26" s="36"/>
      <c r="RT26" s="36"/>
      <c r="RU26" s="36"/>
      <c r="RV26" s="36"/>
      <c r="RW26" s="36"/>
      <c r="RX26" s="36"/>
      <c r="RY26" s="36"/>
      <c r="RZ26" s="36"/>
      <c r="SA26" s="36"/>
      <c r="SB26" s="36"/>
      <c r="SC26" s="36"/>
      <c r="SD26" s="36"/>
      <c r="SE26" s="36"/>
      <c r="SF26" s="36"/>
      <c r="SG26" s="36"/>
      <c r="SH26" s="36"/>
      <c r="SI26" s="36"/>
      <c r="SJ26" s="36"/>
      <c r="SK26" s="36"/>
      <c r="SL26" s="36"/>
      <c r="SM26" s="36"/>
      <c r="SN26" s="36"/>
      <c r="SO26" s="36"/>
      <c r="SP26" s="36"/>
      <c r="SQ26" s="36"/>
      <c r="SR26" s="36"/>
      <c r="SS26" s="36"/>
      <c r="ST26" s="36"/>
      <c r="SU26" s="36"/>
      <c r="SV26" s="36"/>
      <c r="SW26" s="36"/>
      <c r="SX26" s="36"/>
      <c r="SY26" s="36"/>
      <c r="SZ26" s="36"/>
      <c r="TA26" s="36"/>
      <c r="TB26" s="36"/>
      <c r="TC26" s="36"/>
      <c r="TD26" s="36"/>
      <c r="TE26" s="36"/>
      <c r="TF26" s="36"/>
      <c r="TG26" s="36"/>
      <c r="TH26" s="36"/>
      <c r="TI26" s="36"/>
      <c r="TJ26" s="36"/>
      <c r="TK26" s="36"/>
      <c r="TL26" s="36"/>
      <c r="TM26" s="36"/>
      <c r="TN26" s="36"/>
      <c r="TO26" s="36"/>
      <c r="TP26" s="36"/>
      <c r="TQ26" s="36"/>
      <c r="TR26" s="36"/>
      <c r="TS26" s="36"/>
      <c r="TT26" s="36"/>
      <c r="TU26" s="36"/>
      <c r="TV26" s="36"/>
      <c r="TW26" s="36"/>
      <c r="TX26" s="36"/>
      <c r="TY26" s="36"/>
      <c r="TZ26" s="36"/>
      <c r="UA26" s="36"/>
      <c r="UB26" s="36"/>
      <c r="UC26" s="36"/>
      <c r="UD26" s="36"/>
      <c r="UE26" s="36"/>
      <c r="UF26" s="36"/>
      <c r="UG26" s="36"/>
      <c r="UH26" s="36"/>
      <c r="UI26" s="36"/>
      <c r="UJ26" s="36"/>
      <c r="UK26" s="36"/>
      <c r="UL26" s="36"/>
      <c r="UM26" s="36"/>
      <c r="UN26" s="36"/>
      <c r="UO26" s="36"/>
      <c r="UP26" s="36"/>
      <c r="UQ26" s="36"/>
      <c r="UR26" s="36"/>
      <c r="US26" s="36"/>
      <c r="UT26" s="36"/>
      <c r="UU26" s="36"/>
      <c r="UV26" s="36"/>
      <c r="UW26" s="36"/>
      <c r="UX26" s="36"/>
      <c r="UY26" s="36"/>
      <c r="UZ26" s="36"/>
      <c r="VA26" s="36"/>
      <c r="VB26" s="36"/>
      <c r="VC26" s="36"/>
      <c r="VD26" s="36"/>
      <c r="VE26" s="36"/>
      <c r="VF26" s="36"/>
      <c r="VG26" s="36"/>
      <c r="VH26" s="36"/>
      <c r="VI26" s="36"/>
      <c r="VJ26" s="36"/>
      <c r="VK26" s="36"/>
      <c r="VL26" s="36"/>
      <c r="VM26" s="36"/>
      <c r="VN26" s="36"/>
      <c r="VO26" s="36"/>
      <c r="VP26" s="36"/>
      <c r="VQ26" s="36"/>
      <c r="VR26" s="36"/>
      <c r="VS26" s="36"/>
      <c r="VT26" s="36"/>
      <c r="VU26" s="36"/>
      <c r="VV26" s="36"/>
      <c r="VW26" s="36"/>
      <c r="VX26" s="36"/>
      <c r="VY26" s="36"/>
      <c r="VZ26" s="36"/>
      <c r="WA26" s="36"/>
      <c r="WB26" s="36"/>
      <c r="WC26" s="36"/>
      <c r="WD26" s="36"/>
      <c r="WE26" s="36"/>
      <c r="WF26" s="36"/>
      <c r="WG26" s="36"/>
      <c r="WH26" s="36"/>
      <c r="WI26" s="36"/>
      <c r="WJ26" s="36"/>
      <c r="WK26" s="36"/>
      <c r="WL26" s="36"/>
      <c r="WM26" s="36"/>
      <c r="WN26" s="36"/>
      <c r="WO26" s="36"/>
      <c r="WP26" s="36"/>
      <c r="WQ26" s="36"/>
      <c r="WR26" s="36"/>
      <c r="WS26" s="36"/>
      <c r="WT26" s="36"/>
      <c r="WU26" s="36"/>
      <c r="WV26" s="36"/>
      <c r="WW26" s="36"/>
      <c r="WX26" s="36"/>
      <c r="WY26" s="36"/>
      <c r="WZ26" s="36"/>
      <c r="XA26" s="36"/>
      <c r="XB26" s="36"/>
      <c r="XC26" s="36"/>
      <c r="XD26" s="36"/>
      <c r="XE26" s="36"/>
      <c r="XF26" s="36"/>
      <c r="XG26" s="36"/>
      <c r="XH26" s="36"/>
      <c r="XI26" s="36"/>
      <c r="XJ26" s="36"/>
      <c r="XK26" s="36"/>
      <c r="XL26" s="36"/>
      <c r="XM26" s="36"/>
      <c r="XN26" s="36"/>
      <c r="XO26" s="36"/>
      <c r="XP26" s="36"/>
      <c r="XQ26" s="36"/>
      <c r="XR26" s="36"/>
      <c r="XS26" s="36"/>
      <c r="XT26" s="36"/>
      <c r="XU26" s="36"/>
      <c r="XV26" s="36"/>
      <c r="XW26" s="36"/>
      <c r="XX26" s="36"/>
      <c r="XY26" s="36"/>
      <c r="XZ26" s="36"/>
      <c r="YA26" s="36"/>
      <c r="YB26" s="36"/>
      <c r="YC26" s="36"/>
      <c r="YD26" s="36"/>
      <c r="YE26" s="36"/>
      <c r="YF26" s="36"/>
      <c r="YG26" s="36"/>
      <c r="YH26" s="36"/>
      <c r="YI26" s="36"/>
      <c r="YJ26" s="36"/>
      <c r="YK26" s="36"/>
      <c r="YL26" s="36"/>
      <c r="YM26" s="36"/>
      <c r="YN26" s="36"/>
      <c r="YO26" s="36"/>
      <c r="YP26" s="36"/>
      <c r="YQ26" s="36"/>
      <c r="YR26" s="36"/>
      <c r="YS26" s="36"/>
      <c r="YT26" s="36"/>
      <c r="YU26" s="36"/>
      <c r="YV26" s="36"/>
      <c r="YW26" s="36"/>
      <c r="YX26" s="36"/>
      <c r="YY26" s="36"/>
      <c r="YZ26" s="36"/>
      <c r="ZA26" s="36"/>
      <c r="ZB26" s="36"/>
      <c r="ZC26" s="36"/>
      <c r="ZD26" s="36"/>
      <c r="ZE26" s="36"/>
      <c r="ZF26" s="36"/>
      <c r="ZG26" s="36"/>
      <c r="ZH26" s="36"/>
      <c r="ZI26" s="36"/>
      <c r="ZJ26" s="36"/>
      <c r="ZK26" s="36"/>
      <c r="ZL26" s="36"/>
      <c r="ZM26" s="36"/>
      <c r="ZN26" s="36"/>
      <c r="ZO26" s="36"/>
      <c r="ZP26" s="36"/>
      <c r="ZQ26" s="36"/>
      <c r="ZR26" s="36"/>
      <c r="ZS26" s="36"/>
      <c r="ZT26" s="36"/>
      <c r="ZU26" s="36"/>
      <c r="ZV26" s="36"/>
      <c r="ZW26" s="36"/>
      <c r="ZX26" s="36"/>
      <c r="ZY26" s="36"/>
      <c r="ZZ26" s="36"/>
      <c r="AAA26" s="36"/>
      <c r="AAB26" s="36"/>
      <c r="AAC26" s="36"/>
      <c r="AAD26" s="36"/>
      <c r="AAE26" s="36"/>
      <c r="AAF26" s="36"/>
      <c r="AAG26" s="36"/>
      <c r="AAH26" s="36"/>
      <c r="AAI26" s="36"/>
      <c r="AAJ26" s="36"/>
      <c r="AAK26" s="36"/>
      <c r="AAL26" s="36"/>
      <c r="AAM26" s="36"/>
      <c r="AAN26" s="36"/>
      <c r="AAO26" s="36"/>
      <c r="AAP26" s="36"/>
      <c r="AAQ26" s="36"/>
      <c r="AAR26" s="36"/>
      <c r="AAS26" s="36"/>
      <c r="AAT26" s="36"/>
      <c r="AAU26" s="36"/>
      <c r="AAV26" s="36"/>
      <c r="AAW26" s="36"/>
      <c r="AAX26" s="36"/>
      <c r="AAY26" s="36"/>
      <c r="AAZ26" s="36"/>
      <c r="ABA26" s="36"/>
      <c r="ABB26" s="36"/>
      <c r="ABC26" s="36"/>
      <c r="ABD26" s="36"/>
      <c r="ABE26" s="36"/>
      <c r="ABF26" s="36"/>
      <c r="ABG26" s="36"/>
      <c r="ABH26" s="36"/>
      <c r="ABI26" s="36"/>
      <c r="ABJ26" s="36"/>
      <c r="ABK26" s="36"/>
      <c r="ABL26" s="36"/>
      <c r="ABM26" s="36"/>
      <c r="ABN26" s="36"/>
      <c r="ABO26" s="36"/>
      <c r="ABP26" s="36"/>
      <c r="ABQ26" s="36"/>
      <c r="ABR26" s="36"/>
      <c r="ABS26" s="36"/>
      <c r="ABT26" s="36"/>
      <c r="ABU26" s="36"/>
      <c r="ABV26" s="36"/>
      <c r="ABW26" s="36"/>
      <c r="ABX26" s="36"/>
      <c r="ABY26" s="36"/>
      <c r="ABZ26" s="36"/>
      <c r="ACA26" s="36"/>
      <c r="ACB26" s="36"/>
      <c r="ACC26" s="36"/>
      <c r="ACD26" s="36"/>
      <c r="ACE26" s="36"/>
      <c r="ACF26" s="36"/>
      <c r="ACG26" s="36"/>
      <c r="ACH26" s="36"/>
      <c r="ACI26" s="36"/>
      <c r="ACJ26" s="36"/>
      <c r="ACK26" s="36"/>
      <c r="ACL26" s="36"/>
      <c r="ACM26" s="36"/>
      <c r="ACN26" s="36"/>
      <c r="ACO26" s="36"/>
      <c r="ACP26" s="36"/>
      <c r="ACQ26" s="36"/>
      <c r="ACR26" s="36"/>
      <c r="ACS26" s="36"/>
      <c r="ACT26" s="36"/>
      <c r="ACU26" s="36"/>
      <c r="ACV26" s="36"/>
      <c r="ACW26" s="36"/>
      <c r="ACX26" s="36"/>
      <c r="ACY26" s="36"/>
      <c r="ACZ26" s="36"/>
      <c r="ADA26" s="36"/>
      <c r="ADB26" s="36"/>
      <c r="ADC26" s="36"/>
      <c r="ADD26" s="36"/>
      <c r="ADE26" s="36"/>
      <c r="ADF26" s="36"/>
      <c r="ADG26" s="36"/>
      <c r="ADH26" s="36"/>
      <c r="ADI26" s="36"/>
      <c r="ADJ26" s="36"/>
      <c r="ADK26" s="36"/>
      <c r="ADL26" s="36"/>
      <c r="ADM26" s="36"/>
      <c r="ADN26" s="36"/>
      <c r="ADO26" s="36"/>
      <c r="ADP26" s="36"/>
      <c r="ADQ26" s="36"/>
      <c r="ADR26" s="36"/>
      <c r="ADS26" s="36"/>
      <c r="ADT26" s="36"/>
      <c r="ADU26" s="36"/>
      <c r="ADV26" s="36"/>
      <c r="ADW26" s="36"/>
      <c r="ADX26" s="36"/>
      <c r="ADY26" s="36"/>
      <c r="ADZ26" s="36"/>
      <c r="AEA26" s="36"/>
      <c r="AEB26" s="36"/>
      <c r="AEC26" s="36"/>
      <c r="AED26" s="36"/>
      <c r="AEE26" s="36"/>
      <c r="AEF26" s="36"/>
      <c r="AEG26" s="36"/>
      <c r="AEH26" s="36"/>
      <c r="AEI26" s="36"/>
      <c r="AEJ26" s="36"/>
      <c r="AEK26" s="36"/>
      <c r="AEL26" s="36"/>
      <c r="AEM26" s="36"/>
      <c r="AEN26" s="36"/>
      <c r="AEO26" s="36"/>
      <c r="AEP26" s="36"/>
      <c r="AEQ26" s="36"/>
      <c r="AER26" s="36"/>
      <c r="AES26" s="36"/>
      <c r="AET26" s="36"/>
      <c r="AEU26" s="36"/>
      <c r="AEV26" s="36"/>
      <c r="AEW26" s="36"/>
      <c r="AEX26" s="36"/>
      <c r="AEY26" s="36"/>
      <c r="AEZ26" s="36"/>
      <c r="AFA26" s="36"/>
      <c r="AFB26" s="36"/>
      <c r="AFC26" s="36"/>
      <c r="AFD26" s="36"/>
      <c r="AFE26" s="36"/>
      <c r="AFF26" s="36"/>
      <c r="AFG26" s="36"/>
      <c r="AFH26" s="36"/>
      <c r="AFI26" s="36"/>
      <c r="AFJ26" s="36"/>
      <c r="AFK26" s="36"/>
      <c r="AFL26" s="36"/>
      <c r="AFM26" s="36"/>
      <c r="AFN26" s="36"/>
      <c r="AFO26" s="36"/>
      <c r="AFP26" s="36"/>
      <c r="AFQ26" s="36"/>
      <c r="AFR26" s="36"/>
      <c r="AFS26" s="36"/>
      <c r="AFT26" s="36"/>
      <c r="AFU26" s="36"/>
      <c r="AFV26" s="36"/>
      <c r="AFW26" s="36"/>
      <c r="AFX26" s="36"/>
      <c r="AFY26" s="36"/>
      <c r="AFZ26" s="36"/>
      <c r="AGA26" s="36"/>
      <c r="AGB26" s="36"/>
      <c r="AGC26" s="36"/>
      <c r="AGD26" s="36"/>
      <c r="AGE26" s="36"/>
      <c r="AGF26" s="36"/>
      <c r="AGG26" s="36"/>
      <c r="AGH26" s="36"/>
      <c r="AGI26" s="36"/>
      <c r="AGJ26" s="36"/>
      <c r="AGK26" s="36"/>
      <c r="AGL26" s="36"/>
      <c r="AGM26" s="36"/>
      <c r="AGN26" s="36"/>
      <c r="AGO26" s="36"/>
      <c r="AGP26" s="36"/>
      <c r="AGQ26" s="36"/>
      <c r="AGR26" s="36"/>
      <c r="AGS26" s="36"/>
      <c r="AGT26" s="36"/>
      <c r="AGU26" s="36"/>
      <c r="AGV26" s="36"/>
      <c r="AGW26" s="36"/>
      <c r="AGX26" s="36"/>
      <c r="AGY26" s="36"/>
      <c r="AGZ26" s="36"/>
      <c r="AHA26" s="36"/>
      <c r="AHB26" s="36"/>
      <c r="AHC26" s="36"/>
      <c r="AHD26" s="36"/>
      <c r="AHE26" s="36"/>
      <c r="AHF26" s="36"/>
      <c r="AHG26" s="36"/>
      <c r="AHH26" s="36"/>
      <c r="AHI26" s="36"/>
      <c r="AHJ26" s="36"/>
      <c r="AHK26" s="36"/>
      <c r="AHL26" s="36"/>
      <c r="AHM26" s="36"/>
      <c r="AHN26" s="36"/>
      <c r="AHO26" s="36"/>
      <c r="AHP26" s="36"/>
      <c r="AHQ26" s="36"/>
      <c r="AHR26" s="36"/>
      <c r="AHS26" s="36"/>
      <c r="AHT26" s="36"/>
      <c r="AHU26" s="36"/>
      <c r="AHV26" s="36"/>
      <c r="AHW26" s="36"/>
      <c r="AHX26" s="36"/>
      <c r="AHY26" s="36"/>
      <c r="AHZ26" s="36"/>
      <c r="AIA26" s="36"/>
      <c r="AIB26" s="36"/>
      <c r="AIC26" s="36"/>
      <c r="AID26" s="36"/>
      <c r="AIE26" s="36"/>
      <c r="AIF26" s="36"/>
      <c r="AIG26" s="36"/>
      <c r="AIH26" s="36"/>
      <c r="AII26" s="36"/>
      <c r="AIJ26" s="36"/>
      <c r="AIK26" s="36"/>
      <c r="AIL26" s="36"/>
      <c r="AIM26" s="36"/>
      <c r="AIN26" s="36"/>
      <c r="AIO26" s="36"/>
      <c r="AIP26" s="36"/>
      <c r="AIQ26" s="36"/>
      <c r="AIR26" s="36"/>
      <c r="AIS26" s="36"/>
      <c r="AIT26" s="36"/>
      <c r="AIU26" s="36"/>
      <c r="AIV26" s="36"/>
      <c r="AIW26" s="36"/>
      <c r="AIX26" s="36"/>
      <c r="AIY26" s="36"/>
      <c r="AIZ26" s="36"/>
      <c r="AJA26" s="36"/>
      <c r="AJB26" s="36"/>
      <c r="AJC26" s="36"/>
      <c r="AJD26" s="36"/>
      <c r="AJE26" s="36"/>
      <c r="AJF26" s="36"/>
      <c r="AJG26" s="36"/>
      <c r="AJH26" s="36"/>
      <c r="AJI26" s="36"/>
      <c r="AJJ26" s="36"/>
      <c r="AJK26" s="36"/>
      <c r="AJL26" s="36"/>
      <c r="AJM26" s="36"/>
      <c r="AJN26" s="36"/>
      <c r="AJO26" s="36"/>
      <c r="AJP26" s="36"/>
      <c r="AJQ26" s="36"/>
      <c r="AJR26" s="36"/>
      <c r="AJS26" s="36"/>
      <c r="AJT26" s="36"/>
      <c r="AJU26" s="36"/>
      <c r="AJV26" s="36"/>
      <c r="AJW26" s="36"/>
      <c r="AJX26" s="36"/>
      <c r="AJY26" s="36"/>
      <c r="AJZ26" s="36"/>
      <c r="AKA26" s="36"/>
      <c r="AKB26" s="36"/>
      <c r="AKC26" s="36"/>
      <c r="AKD26" s="36"/>
      <c r="AKE26" s="36"/>
      <c r="AKF26" s="36"/>
      <c r="AKG26" s="36"/>
      <c r="AKH26" s="36"/>
      <c r="AKI26" s="36"/>
      <c r="AKJ26" s="36"/>
      <c r="AKK26" s="36"/>
      <c r="AKL26" s="36"/>
      <c r="AKM26" s="36"/>
      <c r="AKN26" s="36"/>
      <c r="AKO26" s="36"/>
      <c r="AKP26" s="36"/>
      <c r="AKQ26" s="36"/>
      <c r="AKR26" s="36"/>
      <c r="AKS26" s="36"/>
      <c r="AKT26" s="36"/>
      <c r="AKU26" s="36"/>
      <c r="AKV26" s="36"/>
      <c r="AKW26" s="36"/>
      <c r="AKX26" s="36"/>
      <c r="AKY26" s="36"/>
      <c r="AKZ26" s="36"/>
      <c r="ALA26" s="36"/>
      <c r="ALB26" s="36"/>
      <c r="ALC26" s="36"/>
      <c r="ALD26" s="36"/>
      <c r="ALE26" s="36"/>
      <c r="ALF26" s="36"/>
      <c r="ALG26" s="36"/>
      <c r="ALH26" s="36"/>
      <c r="ALI26" s="36"/>
      <c r="ALJ26" s="36"/>
      <c r="ALK26" s="36"/>
      <c r="ALL26" s="36"/>
      <c r="ALM26" s="36"/>
      <c r="ALN26" s="36"/>
      <c r="ALO26" s="36"/>
      <c r="ALP26" s="36"/>
      <c r="ALQ26" s="36"/>
      <c r="ALR26" s="36"/>
      <c r="ALS26" s="36"/>
      <c r="ALT26" s="36"/>
      <c r="ALU26" s="36"/>
      <c r="ALV26" s="36"/>
      <c r="ALW26" s="36"/>
      <c r="ALX26" s="36"/>
      <c r="ALY26" s="36"/>
      <c r="ALZ26" s="36"/>
      <c r="AMA26" s="36"/>
      <c r="AMB26" s="36"/>
      <c r="AMC26" s="36"/>
      <c r="AMD26" s="36"/>
      <c r="AME26" s="36"/>
      <c r="AMF26" s="36"/>
      <c r="AMG26" s="36"/>
      <c r="AMH26" s="36"/>
      <c r="AMI26" s="36"/>
      <c r="AMJ26" s="36"/>
      <c r="AMK26" s="36"/>
      <c r="AML26" s="36"/>
      <c r="AMM26" s="36"/>
      <c r="AMN26" s="36"/>
      <c r="AMO26" s="36"/>
      <c r="AMP26" s="36"/>
      <c r="AMQ26" s="36"/>
      <c r="AMR26" s="36"/>
      <c r="AMS26" s="36"/>
      <c r="AMT26" s="36"/>
      <c r="AMU26" s="36"/>
      <c r="AMV26" s="36"/>
      <c r="AMW26" s="36"/>
      <c r="AMX26" s="36"/>
      <c r="AMY26" s="36"/>
      <c r="AMZ26" s="36"/>
      <c r="ANA26" s="36"/>
      <c r="ANB26" s="36"/>
      <c r="ANC26" s="36"/>
      <c r="AND26" s="36"/>
      <c r="ANE26" s="36"/>
      <c r="ANF26" s="36"/>
      <c r="ANG26" s="36"/>
      <c r="ANH26" s="36"/>
      <c r="ANI26" s="36"/>
      <c r="ANJ26" s="36"/>
      <c r="ANK26" s="36"/>
      <c r="ANL26" s="36"/>
      <c r="ANM26" s="36"/>
      <c r="ANN26" s="36"/>
      <c r="ANO26" s="36"/>
      <c r="ANP26" s="36"/>
      <c r="ANQ26" s="36"/>
      <c r="ANR26" s="36"/>
      <c r="ANS26" s="36"/>
      <c r="ANT26" s="36"/>
      <c r="ANU26" s="36"/>
      <c r="ANV26" s="36"/>
      <c r="ANW26" s="36"/>
      <c r="ANX26" s="36"/>
      <c r="ANY26" s="36"/>
      <c r="ANZ26" s="36"/>
      <c r="AOA26" s="36"/>
      <c r="AOB26" s="36"/>
      <c r="AOC26" s="36"/>
      <c r="AOD26" s="36"/>
      <c r="AOE26" s="36"/>
      <c r="AOF26" s="36"/>
      <c r="AOG26" s="36"/>
      <c r="AOH26" s="36"/>
      <c r="AOI26" s="36"/>
      <c r="AOJ26" s="36"/>
      <c r="AOK26" s="36"/>
      <c r="AOL26" s="36"/>
      <c r="AOM26" s="36"/>
      <c r="AON26" s="36"/>
      <c r="AOO26" s="36"/>
      <c r="AOP26" s="36"/>
      <c r="AOQ26" s="36"/>
      <c r="AOR26" s="36"/>
      <c r="AOS26" s="36"/>
      <c r="AOT26" s="36"/>
      <c r="AOU26" s="36"/>
      <c r="AOV26" s="36"/>
      <c r="AOW26" s="36"/>
      <c r="AOX26" s="36"/>
      <c r="AOY26" s="36"/>
      <c r="AOZ26" s="36"/>
      <c r="APA26" s="36"/>
      <c r="APB26" s="36"/>
      <c r="APC26" s="36"/>
      <c r="APD26" s="36"/>
      <c r="APE26" s="36"/>
      <c r="APF26" s="36"/>
      <c r="APG26" s="36"/>
      <c r="APH26" s="36"/>
      <c r="API26" s="36"/>
      <c r="APJ26" s="36"/>
      <c r="APK26" s="36"/>
      <c r="APL26" s="36"/>
      <c r="APM26" s="36"/>
      <c r="APN26" s="36"/>
      <c r="APO26" s="36"/>
      <c r="APP26" s="36"/>
      <c r="APQ26" s="36"/>
      <c r="APR26" s="36"/>
      <c r="APS26" s="36"/>
      <c r="APT26" s="36"/>
      <c r="APU26" s="36"/>
      <c r="APV26" s="36"/>
      <c r="APW26" s="36"/>
      <c r="APX26" s="36"/>
      <c r="APY26" s="36"/>
      <c r="APZ26" s="36"/>
      <c r="AQA26" s="36"/>
      <c r="AQB26" s="36"/>
      <c r="AQC26" s="36"/>
      <c r="AQD26" s="36"/>
      <c r="AQE26" s="36"/>
      <c r="AQF26" s="36"/>
      <c r="AQG26" s="36"/>
      <c r="AQH26" s="36"/>
      <c r="AQI26" s="36"/>
      <c r="AQJ26" s="36"/>
      <c r="AQK26" s="36"/>
      <c r="AQL26" s="36"/>
      <c r="AQM26" s="36"/>
      <c r="AQN26" s="36"/>
      <c r="AQO26" s="36"/>
      <c r="AQP26" s="36"/>
      <c r="AQQ26" s="36"/>
      <c r="AQR26" s="36"/>
      <c r="AQS26" s="36"/>
      <c r="AQT26" s="36"/>
      <c r="AQU26" s="36"/>
      <c r="AQV26" s="36"/>
      <c r="AQW26" s="36"/>
      <c r="AQX26" s="36"/>
      <c r="AQY26" s="36"/>
      <c r="AQZ26" s="36"/>
      <c r="ARA26" s="36"/>
      <c r="ARB26" s="36"/>
      <c r="ARC26" s="36"/>
      <c r="ARD26" s="36"/>
      <c r="ARE26" s="36"/>
      <c r="ARF26" s="36"/>
      <c r="ARG26" s="36"/>
      <c r="ARH26" s="36"/>
      <c r="ARI26" s="36"/>
      <c r="ARJ26" s="36"/>
      <c r="ARK26" s="36"/>
      <c r="ARL26" s="36"/>
      <c r="ARM26" s="36"/>
      <c r="ARN26" s="36"/>
      <c r="ARO26" s="36"/>
      <c r="ARP26" s="36"/>
      <c r="ARQ26" s="36"/>
      <c r="ARR26" s="36"/>
      <c r="ARS26" s="36"/>
      <c r="ART26" s="36"/>
      <c r="ARU26" s="36"/>
      <c r="ARV26" s="36"/>
      <c r="ARW26" s="36"/>
      <c r="ARX26" s="36"/>
      <c r="ARY26" s="36"/>
      <c r="ARZ26" s="36"/>
      <c r="ASA26" s="36"/>
      <c r="ASB26" s="36"/>
      <c r="ASC26" s="36"/>
      <c r="ASD26" s="36"/>
      <c r="ASE26" s="36"/>
      <c r="ASF26" s="36"/>
      <c r="ASG26" s="36"/>
      <c r="ASH26" s="36"/>
      <c r="ASI26" s="36"/>
      <c r="ASJ26" s="36"/>
      <c r="ASK26" s="36"/>
      <c r="ASL26" s="36"/>
      <c r="ASM26" s="36"/>
      <c r="ASN26" s="36"/>
      <c r="ASO26" s="36"/>
      <c r="ASP26" s="36"/>
      <c r="ASQ26" s="36"/>
      <c r="ASR26" s="36"/>
      <c r="ASS26" s="36"/>
      <c r="AST26" s="36"/>
      <c r="ASU26" s="36"/>
      <c r="ASV26" s="36"/>
      <c r="ASW26" s="36"/>
      <c r="ASX26" s="36"/>
      <c r="ASY26" s="36"/>
      <c r="ASZ26" s="36"/>
      <c r="ATA26" s="36"/>
      <c r="ATB26" s="36"/>
      <c r="ATC26" s="36"/>
      <c r="ATD26" s="36"/>
      <c r="ATE26" s="36"/>
      <c r="ATF26" s="36"/>
      <c r="ATG26" s="36"/>
      <c r="ATH26" s="36"/>
      <c r="ATI26" s="36"/>
      <c r="ATJ26" s="36"/>
      <c r="ATK26" s="36"/>
      <c r="ATL26" s="36"/>
      <c r="ATM26" s="36"/>
      <c r="ATN26" s="36"/>
      <c r="ATO26" s="36"/>
      <c r="ATP26" s="36"/>
      <c r="ATQ26" s="36"/>
      <c r="ATR26" s="36"/>
      <c r="ATS26" s="36"/>
      <c r="ATT26" s="36"/>
      <c r="ATU26" s="36"/>
      <c r="ATV26" s="36"/>
      <c r="ATW26" s="36"/>
      <c r="ATX26" s="36"/>
      <c r="ATY26" s="36"/>
      <c r="ATZ26" s="36"/>
      <c r="AUA26" s="36"/>
      <c r="AUB26" s="36"/>
      <c r="AUC26" s="36"/>
      <c r="AUD26" s="36"/>
      <c r="AUE26" s="36"/>
      <c r="AUF26" s="36"/>
      <c r="AUG26" s="36"/>
      <c r="AUH26" s="36"/>
      <c r="AUI26" s="36"/>
      <c r="AUJ26" s="36"/>
      <c r="AUK26" s="36"/>
      <c r="AUL26" s="36"/>
      <c r="AUM26" s="36"/>
      <c r="AUN26" s="36"/>
      <c r="AUO26" s="36"/>
      <c r="AUP26" s="36"/>
      <c r="AUQ26" s="36"/>
      <c r="AUR26" s="36"/>
      <c r="AUS26" s="36"/>
      <c r="AUT26" s="36"/>
      <c r="AUU26" s="36"/>
      <c r="AUV26" s="36"/>
      <c r="AUW26" s="36"/>
      <c r="AUX26" s="36"/>
      <c r="AUY26" s="36"/>
      <c r="AUZ26" s="36"/>
      <c r="AVA26" s="36"/>
      <c r="AVB26" s="36"/>
      <c r="AVC26" s="36"/>
      <c r="AVD26" s="36"/>
      <c r="AVE26" s="36"/>
      <c r="AVF26" s="36"/>
      <c r="AVG26" s="36"/>
      <c r="AVH26" s="36"/>
      <c r="AVI26" s="36"/>
      <c r="AVJ26" s="36"/>
      <c r="AVK26" s="36"/>
      <c r="AVL26" s="36"/>
      <c r="AVM26" s="36"/>
      <c r="AVN26" s="36"/>
      <c r="AVO26" s="36"/>
      <c r="AVP26" s="36"/>
      <c r="AVQ26" s="36"/>
      <c r="AVR26" s="36"/>
      <c r="AVS26" s="36"/>
      <c r="AVT26" s="36"/>
      <c r="AVU26" s="36"/>
      <c r="AVV26" s="36"/>
      <c r="AVW26" s="36"/>
      <c r="AVX26" s="36"/>
      <c r="AVY26" s="36"/>
      <c r="AVZ26" s="36"/>
      <c r="AWA26" s="36"/>
      <c r="AWB26" s="36"/>
      <c r="AWC26" s="36"/>
      <c r="AWD26" s="36"/>
      <c r="AWE26" s="36"/>
      <c r="AWF26" s="36"/>
      <c r="AWG26" s="36"/>
      <c r="AWH26" s="36"/>
      <c r="AWI26" s="36"/>
      <c r="AWJ26" s="36"/>
      <c r="AWK26" s="36"/>
      <c r="AWL26" s="36"/>
      <c r="AWM26" s="36"/>
      <c r="AWN26" s="36"/>
      <c r="AWO26" s="36"/>
      <c r="AWP26" s="36"/>
      <c r="AWQ26" s="36"/>
      <c r="AWR26" s="36"/>
      <c r="AWS26" s="36"/>
      <c r="AWT26" s="36"/>
      <c r="AWU26" s="36"/>
      <c r="AWV26" s="36"/>
      <c r="AWW26" s="36"/>
      <c r="AWX26" s="36"/>
      <c r="AWY26" s="36"/>
      <c r="AWZ26" s="36"/>
      <c r="AXA26" s="36"/>
      <c r="AXB26" s="36"/>
      <c r="AXC26" s="36"/>
      <c r="AXD26" s="36"/>
      <c r="AXE26" s="36"/>
      <c r="AXF26" s="36"/>
      <c r="AXG26" s="36"/>
      <c r="AXH26" s="36"/>
      <c r="AXI26" s="36"/>
      <c r="AXJ26" s="36"/>
      <c r="AXK26" s="36"/>
      <c r="AXL26" s="36"/>
      <c r="AXM26" s="36"/>
      <c r="AXN26" s="36"/>
      <c r="AXO26" s="36"/>
      <c r="AXP26" s="36"/>
      <c r="AXQ26" s="36"/>
      <c r="AXR26" s="36"/>
      <c r="AXS26" s="36"/>
      <c r="AXT26" s="36"/>
      <c r="AXU26" s="36"/>
      <c r="AXV26" s="36"/>
      <c r="AXW26" s="36"/>
      <c r="AXX26" s="36"/>
      <c r="AXY26" s="36"/>
      <c r="AXZ26" s="36"/>
      <c r="AYA26" s="36"/>
      <c r="AYB26" s="36"/>
      <c r="AYC26" s="36"/>
      <c r="AYD26" s="36"/>
      <c r="AYE26" s="36"/>
      <c r="AYF26" s="36"/>
      <c r="AYG26" s="36"/>
      <c r="AYH26" s="36"/>
      <c r="AYI26" s="36"/>
      <c r="AYJ26" s="36"/>
      <c r="AYK26" s="36"/>
      <c r="AYL26" s="36"/>
      <c r="AYM26" s="36"/>
      <c r="AYN26" s="36"/>
      <c r="AYO26" s="36"/>
      <c r="AYP26" s="36"/>
      <c r="AYQ26" s="36"/>
      <c r="AYR26" s="36"/>
      <c r="AYS26" s="36"/>
      <c r="AYT26" s="36"/>
      <c r="AYU26" s="36"/>
      <c r="AYV26" s="36"/>
      <c r="AYW26" s="36"/>
      <c r="AYX26" s="36"/>
      <c r="AYY26" s="36"/>
      <c r="AYZ26" s="36"/>
      <c r="AZA26" s="36"/>
      <c r="AZB26" s="36"/>
      <c r="AZC26" s="36"/>
      <c r="AZD26" s="36"/>
      <c r="AZE26" s="36"/>
      <c r="AZF26" s="36"/>
      <c r="AZG26" s="36"/>
      <c r="AZH26" s="36"/>
      <c r="AZI26" s="36"/>
      <c r="AZJ26" s="36"/>
      <c r="AZK26" s="36"/>
      <c r="AZL26" s="36"/>
      <c r="AZM26" s="36"/>
      <c r="AZN26" s="36"/>
      <c r="AZO26" s="36"/>
      <c r="AZP26" s="36"/>
      <c r="AZQ26" s="36"/>
      <c r="AZR26" s="36"/>
      <c r="AZS26" s="36"/>
      <c r="AZT26" s="36"/>
      <c r="AZU26" s="36"/>
      <c r="AZV26" s="36"/>
      <c r="AZW26" s="36"/>
      <c r="AZX26" s="36"/>
      <c r="AZY26" s="36"/>
      <c r="AZZ26" s="36"/>
      <c r="BAA26" s="36"/>
      <c r="BAB26" s="36"/>
      <c r="BAC26" s="36"/>
      <c r="BAD26" s="36"/>
      <c r="BAE26" s="36"/>
      <c r="BAF26" s="36"/>
      <c r="BAG26" s="36"/>
      <c r="BAH26" s="36"/>
      <c r="BAI26" s="36"/>
      <c r="BAJ26" s="36"/>
      <c r="BAK26" s="36"/>
      <c r="BAL26" s="36"/>
      <c r="BAM26" s="36"/>
      <c r="BAN26" s="36"/>
      <c r="BAO26" s="36"/>
      <c r="BAP26" s="36"/>
      <c r="BAQ26" s="36"/>
      <c r="BAR26" s="36"/>
      <c r="BAS26" s="36"/>
      <c r="BAT26" s="36"/>
      <c r="BAU26" s="36"/>
      <c r="BAV26" s="36"/>
      <c r="BAW26" s="36"/>
      <c r="BAX26" s="36"/>
      <c r="BAY26" s="36"/>
      <c r="BAZ26" s="36"/>
      <c r="BBA26" s="36"/>
      <c r="BBB26" s="36"/>
      <c r="BBC26" s="36"/>
      <c r="BBD26" s="36"/>
      <c r="BBE26" s="36"/>
      <c r="BBF26" s="36"/>
      <c r="BBG26" s="36"/>
      <c r="BBH26" s="36"/>
      <c r="BBI26" s="36"/>
      <c r="BBJ26" s="36"/>
      <c r="BBK26" s="36"/>
      <c r="BBL26" s="36"/>
      <c r="BBM26" s="36"/>
      <c r="BBN26" s="36"/>
      <c r="BBO26" s="36"/>
      <c r="BBP26" s="36"/>
      <c r="BBQ26" s="36"/>
      <c r="BBR26" s="36"/>
      <c r="BBS26" s="36"/>
      <c r="BBT26" s="36"/>
      <c r="BBU26" s="36"/>
      <c r="BBV26" s="36"/>
      <c r="BBW26" s="36"/>
      <c r="BBX26" s="36"/>
      <c r="BBY26" s="36"/>
      <c r="BBZ26" s="36"/>
      <c r="BCA26" s="36"/>
      <c r="BCB26" s="36"/>
      <c r="BCC26" s="36"/>
      <c r="BCD26" s="36"/>
      <c r="BCE26" s="36"/>
      <c r="BCF26" s="36"/>
      <c r="BCG26" s="36"/>
      <c r="BCH26" s="36"/>
      <c r="BCI26" s="36"/>
      <c r="BCJ26" s="36"/>
      <c r="BCK26" s="36"/>
      <c r="BCL26" s="36"/>
      <c r="BCM26" s="36"/>
      <c r="BCN26" s="36"/>
      <c r="BCO26" s="36"/>
      <c r="BCP26" s="36"/>
      <c r="BCQ26" s="36"/>
      <c r="BCR26" s="36"/>
      <c r="BCS26" s="36"/>
      <c r="BCT26" s="36"/>
      <c r="BCU26" s="36"/>
      <c r="BCV26" s="36"/>
      <c r="BCW26" s="36"/>
      <c r="BCX26" s="36"/>
      <c r="BCY26" s="36"/>
      <c r="BCZ26" s="36"/>
      <c r="BDA26" s="36"/>
      <c r="BDB26" s="36"/>
      <c r="BDC26" s="36"/>
      <c r="BDD26" s="36"/>
      <c r="BDE26" s="36"/>
      <c r="BDF26" s="36"/>
      <c r="BDG26" s="36"/>
      <c r="BDH26" s="36"/>
      <c r="BDI26" s="36"/>
      <c r="BDJ26" s="36"/>
      <c r="BDK26" s="36"/>
      <c r="BDL26" s="36"/>
      <c r="BDM26" s="36"/>
      <c r="BDN26" s="36"/>
      <c r="BDO26" s="36"/>
      <c r="BDP26" s="36"/>
      <c r="BDQ26" s="36"/>
      <c r="BDR26" s="36"/>
      <c r="BDS26" s="36"/>
      <c r="BDT26" s="36"/>
      <c r="BDU26" s="36"/>
      <c r="BDV26" s="36"/>
      <c r="BDW26" s="36"/>
      <c r="BDX26" s="36"/>
      <c r="BDY26" s="36"/>
      <c r="BDZ26" s="36"/>
      <c r="BEA26" s="36"/>
      <c r="BEB26" s="36"/>
      <c r="BEC26" s="36"/>
      <c r="BED26" s="36"/>
      <c r="BEE26" s="36"/>
      <c r="BEF26" s="36"/>
      <c r="BEG26" s="36"/>
      <c r="BEH26" s="36"/>
      <c r="BEI26" s="36"/>
      <c r="BEJ26" s="36"/>
      <c r="BEK26" s="36"/>
      <c r="BEL26" s="36"/>
      <c r="BEM26" s="36"/>
      <c r="BEN26" s="36"/>
      <c r="BEO26" s="36"/>
      <c r="BEP26" s="36"/>
      <c r="BEQ26" s="36"/>
      <c r="BER26" s="36"/>
      <c r="BES26" s="36"/>
      <c r="BET26" s="36"/>
      <c r="BEU26" s="36"/>
      <c r="BEV26" s="36"/>
      <c r="BEW26" s="36"/>
      <c r="BEX26" s="36"/>
      <c r="BEY26" s="36"/>
      <c r="BEZ26" s="36"/>
      <c r="BFA26" s="36"/>
      <c r="BFB26" s="36"/>
      <c r="BFC26" s="36"/>
      <c r="BFD26" s="36"/>
      <c r="BFE26" s="36"/>
      <c r="BFF26" s="36"/>
      <c r="BFG26" s="36"/>
      <c r="BFH26" s="36"/>
      <c r="BFI26" s="36"/>
      <c r="BFJ26" s="36"/>
      <c r="BFK26" s="36"/>
      <c r="BFL26" s="36"/>
      <c r="BFM26" s="36"/>
      <c r="BFN26" s="36"/>
      <c r="BFO26" s="36"/>
      <c r="BFP26" s="36"/>
      <c r="BFQ26" s="36"/>
      <c r="BFR26" s="36"/>
      <c r="BFS26" s="36"/>
      <c r="BFT26" s="36"/>
      <c r="BFU26" s="36"/>
      <c r="BFV26" s="36"/>
      <c r="BFW26" s="36"/>
      <c r="BFX26" s="36"/>
      <c r="BFY26" s="36"/>
      <c r="BFZ26" s="36"/>
      <c r="BGA26" s="36"/>
      <c r="BGB26" s="36"/>
      <c r="BGC26" s="36"/>
      <c r="BGD26" s="36"/>
      <c r="BGE26" s="36"/>
      <c r="BGF26" s="36"/>
      <c r="BGG26" s="36"/>
      <c r="BGH26" s="36"/>
      <c r="BGI26" s="36"/>
      <c r="BGJ26" s="36"/>
      <c r="BGK26" s="36"/>
      <c r="BGL26" s="36"/>
      <c r="BGM26" s="36"/>
      <c r="BGN26" s="36"/>
      <c r="BGO26" s="36"/>
      <c r="BGP26" s="36"/>
      <c r="BGQ26" s="36"/>
      <c r="BGR26" s="36"/>
      <c r="BGS26" s="36"/>
      <c r="BGT26" s="36"/>
      <c r="BGU26" s="36"/>
      <c r="BGV26" s="36"/>
      <c r="BGW26" s="36"/>
      <c r="BGX26" s="36"/>
      <c r="BGY26" s="36"/>
      <c r="BGZ26" s="36"/>
      <c r="BHA26" s="36"/>
      <c r="BHB26" s="36"/>
      <c r="BHC26" s="36"/>
      <c r="BHD26" s="36"/>
      <c r="BHE26" s="36"/>
      <c r="BHF26" s="36"/>
      <c r="BHG26" s="36"/>
      <c r="BHH26" s="36"/>
      <c r="BHI26" s="36"/>
      <c r="BHJ26" s="36"/>
      <c r="BHK26" s="36"/>
      <c r="BHL26" s="36"/>
      <c r="BHM26" s="36"/>
      <c r="BHN26" s="36"/>
      <c r="BHO26" s="36"/>
      <c r="BHP26" s="36"/>
      <c r="BHQ26" s="36"/>
      <c r="BHR26" s="36"/>
      <c r="BHS26" s="36"/>
      <c r="BHT26" s="36"/>
      <c r="BHU26" s="36"/>
      <c r="BHV26" s="36"/>
      <c r="BHW26" s="36"/>
      <c r="BHX26" s="36"/>
      <c r="BHY26" s="36"/>
      <c r="BHZ26" s="36"/>
      <c r="BIA26" s="36"/>
      <c r="BIB26" s="36"/>
      <c r="BIC26" s="36"/>
      <c r="BID26" s="36"/>
      <c r="BIE26" s="36"/>
      <c r="BIF26" s="36"/>
      <c r="BIG26" s="36"/>
      <c r="BIH26" s="36"/>
      <c r="BII26" s="36"/>
      <c r="BIJ26" s="36"/>
      <c r="BIK26" s="36"/>
      <c r="BIL26" s="36"/>
      <c r="BIM26" s="36"/>
      <c r="BIN26" s="36"/>
      <c r="BIO26" s="36"/>
      <c r="BIP26" s="36"/>
      <c r="BIQ26" s="36"/>
      <c r="BIR26" s="36"/>
      <c r="BIS26" s="36"/>
      <c r="BIT26" s="36"/>
      <c r="BIU26" s="36"/>
      <c r="BIV26" s="36"/>
      <c r="BIW26" s="36"/>
      <c r="BIX26" s="36"/>
      <c r="BIY26" s="36"/>
      <c r="BIZ26" s="36"/>
      <c r="BJA26" s="36"/>
      <c r="BJB26" s="36"/>
      <c r="BJC26" s="36"/>
      <c r="BJD26" s="36"/>
      <c r="BJE26" s="36"/>
      <c r="BJF26" s="36"/>
      <c r="BJG26" s="36"/>
      <c r="BJH26" s="36"/>
      <c r="BJI26" s="36"/>
      <c r="BJJ26" s="36"/>
      <c r="BJK26" s="36"/>
      <c r="BJL26" s="36"/>
      <c r="BJM26" s="36"/>
      <c r="BJN26" s="36"/>
      <c r="BJO26" s="36"/>
      <c r="BJP26" s="36"/>
      <c r="BJQ26" s="36"/>
      <c r="BJR26" s="36"/>
      <c r="BJS26" s="36"/>
      <c r="BJT26" s="36"/>
      <c r="BJU26" s="36"/>
      <c r="BJV26" s="36"/>
      <c r="BJW26" s="36"/>
      <c r="BJX26" s="36"/>
      <c r="BJY26" s="36"/>
      <c r="BJZ26" s="36"/>
      <c r="BKA26" s="36"/>
      <c r="BKB26" s="36"/>
      <c r="BKC26" s="36"/>
      <c r="BKD26" s="36"/>
      <c r="BKE26" s="36"/>
      <c r="BKF26" s="36"/>
      <c r="BKG26" s="36"/>
      <c r="BKH26" s="36"/>
      <c r="BKI26" s="36"/>
      <c r="BKJ26" s="36"/>
      <c r="BKK26" s="36"/>
      <c r="BKL26" s="36"/>
      <c r="BKM26" s="36"/>
      <c r="BKN26" s="36"/>
      <c r="BKO26" s="36"/>
      <c r="BKP26" s="36"/>
      <c r="BKQ26" s="36"/>
      <c r="BKR26" s="36"/>
      <c r="BKS26" s="36"/>
      <c r="BKT26" s="36"/>
      <c r="BKU26" s="36"/>
      <c r="BKV26" s="36"/>
      <c r="BKW26" s="36"/>
      <c r="BKX26" s="36"/>
      <c r="BKY26" s="36"/>
      <c r="BKZ26" s="36"/>
      <c r="BLA26" s="36"/>
      <c r="BLB26" s="36"/>
      <c r="BLC26" s="36"/>
      <c r="BLD26" s="36"/>
      <c r="BLE26" s="36"/>
      <c r="BLF26" s="36"/>
      <c r="BLG26" s="36"/>
      <c r="BLH26" s="36"/>
      <c r="BLI26" s="36"/>
      <c r="BLJ26" s="36"/>
      <c r="BLK26" s="36"/>
      <c r="BLL26" s="36"/>
      <c r="BLM26" s="36"/>
      <c r="BLN26" s="36"/>
      <c r="BLO26" s="36"/>
      <c r="BLP26" s="36"/>
      <c r="BLQ26" s="36"/>
      <c r="BLR26" s="36"/>
      <c r="BLS26" s="36"/>
      <c r="BLT26" s="36"/>
      <c r="BLU26" s="36"/>
      <c r="BLV26" s="36"/>
      <c r="BLW26" s="36"/>
      <c r="BLX26" s="36"/>
      <c r="BLY26" s="36"/>
      <c r="BLZ26" s="36"/>
      <c r="BMA26" s="36"/>
      <c r="BMB26" s="36"/>
      <c r="BMC26" s="36"/>
      <c r="BMD26" s="36"/>
      <c r="BME26" s="36"/>
      <c r="BMF26" s="36"/>
      <c r="BMG26" s="36"/>
      <c r="BMH26" s="36"/>
      <c r="BMI26" s="36"/>
      <c r="BMJ26" s="36"/>
      <c r="BMK26" s="36"/>
      <c r="BML26" s="36"/>
      <c r="BMM26" s="36"/>
      <c r="BMN26" s="36"/>
      <c r="BMO26" s="36"/>
      <c r="BMP26" s="36"/>
      <c r="BMQ26" s="36"/>
      <c r="BMR26" s="36"/>
      <c r="BMS26" s="36"/>
      <c r="BMT26" s="36"/>
      <c r="BMU26" s="36"/>
      <c r="BMV26" s="36"/>
      <c r="BMW26" s="36"/>
      <c r="BMX26" s="36"/>
      <c r="BMY26" s="36"/>
      <c r="BMZ26" s="36"/>
      <c r="BNA26" s="36"/>
      <c r="BNB26" s="36"/>
      <c r="BNC26" s="36"/>
      <c r="BND26" s="36"/>
      <c r="BNE26" s="36"/>
      <c r="BNF26" s="36"/>
      <c r="BNG26" s="36"/>
      <c r="BNH26" s="36"/>
      <c r="BNI26" s="36"/>
      <c r="BNJ26" s="36"/>
      <c r="BNK26" s="36"/>
      <c r="BNL26" s="36"/>
      <c r="BNM26" s="36"/>
      <c r="BNN26" s="36"/>
      <c r="BNO26" s="36"/>
      <c r="BNP26" s="36"/>
      <c r="BNQ26" s="36"/>
      <c r="BNR26" s="36"/>
      <c r="BNS26" s="36"/>
      <c r="BNT26" s="36"/>
      <c r="BNU26" s="36"/>
      <c r="BNV26" s="36"/>
      <c r="BNW26" s="36"/>
      <c r="BNX26" s="36"/>
      <c r="BNY26" s="36"/>
      <c r="BNZ26" s="36"/>
      <c r="BOA26" s="36"/>
      <c r="BOB26" s="36"/>
      <c r="BOC26" s="36"/>
      <c r="BOD26" s="36"/>
      <c r="BOE26" s="36"/>
      <c r="BOF26" s="36"/>
      <c r="BOG26" s="36"/>
      <c r="BOH26" s="36"/>
      <c r="BOI26" s="36"/>
      <c r="BOJ26" s="36"/>
      <c r="BOK26" s="36"/>
      <c r="BOL26" s="36"/>
      <c r="BOM26" s="36"/>
      <c r="BON26" s="36"/>
      <c r="BOO26" s="36"/>
      <c r="BOP26" s="36"/>
      <c r="BOQ26" s="36"/>
      <c r="BOR26" s="36"/>
      <c r="BOS26" s="36"/>
      <c r="BOT26" s="36"/>
      <c r="BOU26" s="36"/>
      <c r="BOV26" s="36"/>
      <c r="BOW26" s="36"/>
      <c r="BOX26" s="36"/>
      <c r="BOY26" s="36"/>
      <c r="BOZ26" s="36"/>
      <c r="BPA26" s="36"/>
      <c r="BPB26" s="36"/>
      <c r="BPC26" s="36"/>
      <c r="BPD26" s="36"/>
      <c r="BPE26" s="36"/>
      <c r="BPF26" s="36"/>
      <c r="BPG26" s="36"/>
      <c r="BPH26" s="36"/>
      <c r="BPI26" s="36"/>
      <c r="BPJ26" s="36"/>
      <c r="BPK26" s="36"/>
      <c r="BPL26" s="36"/>
      <c r="BPM26" s="36"/>
      <c r="BPN26" s="36"/>
      <c r="BPO26" s="36"/>
      <c r="BPP26" s="36"/>
      <c r="BPQ26" s="36"/>
      <c r="BPR26" s="36"/>
      <c r="BPS26" s="36"/>
      <c r="BPT26" s="36"/>
      <c r="BPU26" s="36"/>
      <c r="BPV26" s="36"/>
      <c r="BPW26" s="36"/>
      <c r="BPX26" s="36"/>
      <c r="BPY26" s="36"/>
      <c r="BPZ26" s="36"/>
      <c r="BQA26" s="36"/>
      <c r="BQB26" s="36"/>
      <c r="BQC26" s="36"/>
      <c r="BQD26" s="36"/>
      <c r="BQE26" s="36"/>
      <c r="BQF26" s="36"/>
      <c r="BQG26" s="36"/>
      <c r="BQH26" s="36"/>
      <c r="BQI26" s="36"/>
      <c r="BQJ26" s="36"/>
      <c r="BQK26" s="36"/>
      <c r="BQL26" s="36"/>
      <c r="BQM26" s="36"/>
      <c r="BQN26" s="36"/>
      <c r="BQO26" s="36"/>
      <c r="BQP26" s="36"/>
      <c r="BQQ26" s="36"/>
      <c r="BQR26" s="36"/>
      <c r="BQS26" s="36"/>
      <c r="BQT26" s="36"/>
      <c r="BQU26" s="36"/>
      <c r="BQV26" s="36"/>
      <c r="BQW26" s="36"/>
      <c r="BQX26" s="36"/>
      <c r="BQY26" s="36"/>
      <c r="BQZ26" s="36"/>
      <c r="BRA26" s="36"/>
      <c r="BRB26" s="36"/>
      <c r="BRC26" s="36"/>
      <c r="BRD26" s="36"/>
      <c r="BRE26" s="36"/>
      <c r="BRF26" s="36"/>
      <c r="BRG26" s="36"/>
      <c r="BRH26" s="36"/>
      <c r="BRI26" s="36"/>
      <c r="BRJ26" s="36"/>
      <c r="BRK26" s="36"/>
      <c r="BRL26" s="36"/>
      <c r="BRM26" s="36"/>
      <c r="BRN26" s="36"/>
      <c r="BRO26" s="36"/>
      <c r="BRP26" s="36"/>
      <c r="BRQ26" s="36"/>
      <c r="BRR26" s="36"/>
      <c r="BRS26" s="36"/>
      <c r="BRT26" s="36"/>
      <c r="BRU26" s="36"/>
      <c r="BRV26" s="36"/>
      <c r="BRW26" s="36"/>
      <c r="BRX26" s="36"/>
      <c r="BRY26" s="36"/>
      <c r="BRZ26" s="36"/>
      <c r="BSA26" s="36"/>
      <c r="BSB26" s="36"/>
      <c r="BSC26" s="36"/>
      <c r="BSD26" s="36"/>
      <c r="BSE26" s="36"/>
      <c r="BSF26" s="36"/>
      <c r="BSG26" s="36"/>
      <c r="BSH26" s="36"/>
      <c r="BSI26" s="36"/>
      <c r="BSJ26" s="36"/>
      <c r="BSK26" s="36"/>
      <c r="BSL26" s="36"/>
      <c r="BSM26" s="36"/>
      <c r="BSN26" s="36"/>
      <c r="BSO26" s="36"/>
      <c r="BSP26" s="36"/>
      <c r="BSQ26" s="36"/>
      <c r="BSR26" s="36"/>
      <c r="BSS26" s="36"/>
      <c r="BST26" s="36"/>
      <c r="BSU26" s="36"/>
      <c r="BSV26" s="36"/>
      <c r="BSW26" s="36"/>
      <c r="BSX26" s="36"/>
      <c r="BSY26" s="36"/>
      <c r="BSZ26" s="36"/>
      <c r="BTA26" s="36"/>
      <c r="BTB26" s="36"/>
      <c r="BTC26" s="36"/>
      <c r="BTD26" s="36"/>
      <c r="BTE26" s="36"/>
      <c r="BTF26" s="36"/>
      <c r="BTG26" s="36"/>
      <c r="BTH26" s="36"/>
      <c r="BTI26" s="36"/>
      <c r="BTJ26" s="36"/>
      <c r="BTK26" s="36"/>
      <c r="BTL26" s="36"/>
      <c r="BTM26" s="36"/>
      <c r="BTN26" s="36"/>
      <c r="BTO26" s="36"/>
      <c r="BTP26" s="36"/>
      <c r="BTQ26" s="36"/>
      <c r="BTR26" s="36"/>
      <c r="BTS26" s="36"/>
      <c r="BTT26" s="36"/>
      <c r="BTU26" s="36"/>
      <c r="BTV26" s="36"/>
      <c r="BTW26" s="36"/>
      <c r="BTX26" s="36"/>
      <c r="BTY26" s="36"/>
      <c r="BTZ26" s="36"/>
      <c r="BUA26" s="36"/>
      <c r="BUB26" s="36"/>
      <c r="BUC26" s="36"/>
      <c r="BUD26" s="36"/>
      <c r="BUE26" s="36"/>
      <c r="BUF26" s="36"/>
      <c r="BUG26" s="36"/>
      <c r="BUH26" s="36"/>
      <c r="BUI26" s="36"/>
      <c r="BUJ26" s="36"/>
      <c r="BUK26" s="36"/>
      <c r="BUL26" s="36"/>
      <c r="BUM26" s="36"/>
      <c r="BUN26" s="36"/>
      <c r="BUO26" s="36"/>
      <c r="BUP26" s="36"/>
      <c r="BUQ26" s="36"/>
      <c r="BUR26" s="36"/>
      <c r="BUS26" s="36"/>
      <c r="BUT26" s="36"/>
      <c r="BUU26" s="36"/>
      <c r="BUV26" s="36"/>
      <c r="BUW26" s="36"/>
      <c r="BUX26" s="36"/>
      <c r="BUY26" s="36"/>
      <c r="BUZ26" s="36"/>
      <c r="BVA26" s="36"/>
      <c r="BVB26" s="36"/>
      <c r="BVC26" s="36"/>
      <c r="BVD26" s="36"/>
      <c r="BVE26" s="36"/>
      <c r="BVF26" s="36"/>
      <c r="BVG26" s="36"/>
      <c r="BVH26" s="36"/>
      <c r="BVI26" s="36"/>
      <c r="BVJ26" s="36"/>
      <c r="BVK26" s="36"/>
      <c r="BVL26" s="36"/>
      <c r="BVM26" s="36"/>
      <c r="BVN26" s="36"/>
      <c r="BVO26" s="36"/>
      <c r="BVP26" s="36"/>
      <c r="BVQ26" s="36"/>
      <c r="BVR26" s="36"/>
      <c r="BVS26" s="36"/>
      <c r="BVT26" s="36"/>
      <c r="BVU26" s="36"/>
      <c r="BVV26" s="36"/>
      <c r="BVW26" s="36"/>
      <c r="BVX26" s="36"/>
      <c r="BVY26" s="36"/>
      <c r="BVZ26" s="36"/>
      <c r="BWA26" s="36"/>
      <c r="BWB26" s="36"/>
      <c r="BWC26" s="36"/>
      <c r="BWD26" s="36"/>
      <c r="BWE26" s="36"/>
      <c r="BWF26" s="36"/>
      <c r="BWG26" s="36"/>
      <c r="BWH26" s="36"/>
      <c r="BWI26" s="36"/>
      <c r="BWJ26" s="36"/>
      <c r="BWK26" s="36"/>
      <c r="BWL26" s="36"/>
      <c r="BWM26" s="36"/>
      <c r="BWN26" s="36"/>
      <c r="BWO26" s="36"/>
      <c r="BWP26" s="36"/>
      <c r="BWQ26" s="36"/>
      <c r="BWR26" s="36"/>
      <c r="BWS26" s="36"/>
      <c r="BWT26" s="36"/>
      <c r="BWU26" s="36"/>
      <c r="BWV26" s="36"/>
      <c r="BWW26" s="36"/>
      <c r="BWX26" s="36"/>
      <c r="BWY26" s="36"/>
      <c r="BWZ26" s="36"/>
      <c r="BXA26" s="36"/>
      <c r="BXB26" s="36"/>
      <c r="BXC26" s="36"/>
      <c r="BXD26" s="36"/>
      <c r="BXE26" s="36"/>
      <c r="BXF26" s="36"/>
      <c r="BXG26" s="36"/>
      <c r="BXH26" s="36"/>
      <c r="BXI26" s="36"/>
      <c r="BXJ26" s="36"/>
      <c r="BXK26" s="36"/>
      <c r="BXL26" s="36"/>
      <c r="BXM26" s="36"/>
      <c r="BXN26" s="36"/>
      <c r="BXO26" s="36"/>
      <c r="BXP26" s="36"/>
      <c r="BXQ26" s="36"/>
      <c r="BXR26" s="36"/>
      <c r="BXS26" s="36"/>
      <c r="BXT26" s="36"/>
      <c r="BXU26" s="36"/>
      <c r="BXV26" s="36"/>
      <c r="BXW26" s="36"/>
      <c r="BXX26" s="36"/>
      <c r="BXY26" s="36"/>
      <c r="BXZ26" s="36"/>
      <c r="BYA26" s="36"/>
      <c r="BYB26" s="36"/>
      <c r="BYC26" s="36"/>
      <c r="BYD26" s="36"/>
      <c r="BYE26" s="36"/>
      <c r="BYF26" s="36"/>
      <c r="BYG26" s="36"/>
      <c r="BYH26" s="36"/>
      <c r="BYI26" s="36"/>
      <c r="BYJ26" s="36"/>
      <c r="BYK26" s="36"/>
      <c r="BYL26" s="36"/>
      <c r="BYM26" s="36"/>
      <c r="BYN26" s="36"/>
      <c r="BYO26" s="36"/>
      <c r="BYP26" s="36"/>
      <c r="BYQ26" s="36"/>
      <c r="BYR26" s="36"/>
      <c r="BYS26" s="36"/>
      <c r="BYT26" s="36"/>
      <c r="BYU26" s="36"/>
      <c r="BYV26" s="36"/>
      <c r="BYW26" s="36"/>
      <c r="BYX26" s="36"/>
      <c r="BYY26" s="36"/>
      <c r="BYZ26" s="36"/>
      <c r="BZA26" s="36"/>
      <c r="BZB26" s="36"/>
      <c r="BZC26" s="36"/>
      <c r="BZD26" s="36"/>
      <c r="BZE26" s="36"/>
      <c r="BZF26" s="36"/>
      <c r="BZG26" s="36"/>
      <c r="BZH26" s="36"/>
      <c r="BZI26" s="36"/>
      <c r="BZJ26" s="36"/>
      <c r="BZK26" s="36"/>
      <c r="BZL26" s="36"/>
      <c r="BZM26" s="36"/>
      <c r="BZN26" s="36"/>
      <c r="BZO26" s="36"/>
      <c r="BZP26" s="36"/>
      <c r="BZQ26" s="36"/>
      <c r="BZR26" s="36"/>
      <c r="BZS26" s="36"/>
      <c r="BZT26" s="36"/>
      <c r="BZU26" s="36"/>
      <c r="BZV26" s="36"/>
      <c r="BZW26" s="36"/>
      <c r="BZX26" s="36"/>
      <c r="BZY26" s="36"/>
      <c r="BZZ26" s="36"/>
      <c r="CAA26" s="36"/>
      <c r="CAB26" s="36"/>
      <c r="CAC26" s="36"/>
      <c r="CAD26" s="36"/>
      <c r="CAE26" s="36"/>
      <c r="CAF26" s="36"/>
      <c r="CAG26" s="36"/>
      <c r="CAH26" s="36"/>
      <c r="CAI26" s="36"/>
      <c r="CAJ26" s="36"/>
      <c r="CAK26" s="36"/>
      <c r="CAL26" s="36"/>
      <c r="CAM26" s="36"/>
      <c r="CAN26" s="36"/>
      <c r="CAO26" s="36"/>
      <c r="CAP26" s="36"/>
      <c r="CAQ26" s="36"/>
      <c r="CAR26" s="36"/>
      <c r="CAS26" s="36"/>
      <c r="CAT26" s="36"/>
      <c r="CAU26" s="36"/>
      <c r="CAV26" s="36"/>
      <c r="CAW26" s="36"/>
      <c r="CAX26" s="36"/>
      <c r="CAY26" s="36"/>
      <c r="CAZ26" s="36"/>
      <c r="CBA26" s="36"/>
      <c r="CBB26" s="36"/>
      <c r="CBC26" s="36"/>
      <c r="CBD26" s="36"/>
      <c r="CBE26" s="36"/>
      <c r="CBF26" s="36"/>
      <c r="CBG26" s="36"/>
      <c r="CBH26" s="36"/>
      <c r="CBI26" s="36"/>
      <c r="CBJ26" s="36"/>
      <c r="CBK26" s="36"/>
      <c r="CBL26" s="36"/>
      <c r="CBM26" s="36"/>
      <c r="CBN26" s="36"/>
      <c r="CBO26" s="36"/>
      <c r="CBP26" s="36"/>
      <c r="CBQ26" s="36"/>
      <c r="CBR26" s="36"/>
      <c r="CBS26" s="36"/>
      <c r="CBT26" s="36"/>
      <c r="CBU26" s="36"/>
      <c r="CBV26" s="36"/>
      <c r="CBW26" s="36"/>
      <c r="CBX26" s="36"/>
      <c r="CBY26" s="36"/>
      <c r="CBZ26" s="36"/>
      <c r="CCA26" s="36"/>
      <c r="CCB26" s="36"/>
      <c r="CCC26" s="36"/>
      <c r="CCD26" s="36"/>
      <c r="CCE26" s="36"/>
      <c r="CCF26" s="36"/>
      <c r="CCG26" s="36"/>
      <c r="CCH26" s="36"/>
      <c r="CCI26" s="36"/>
      <c r="CCJ26" s="36"/>
      <c r="CCK26" s="36"/>
      <c r="CCL26" s="36"/>
      <c r="CCM26" s="36"/>
      <c r="CCN26" s="36"/>
      <c r="CCO26" s="36"/>
      <c r="CCP26" s="36"/>
      <c r="CCQ26" s="36"/>
      <c r="CCR26" s="36"/>
      <c r="CCS26" s="36"/>
      <c r="CCT26" s="36"/>
      <c r="CCU26" s="36"/>
      <c r="CCV26" s="36"/>
      <c r="CCW26" s="36"/>
      <c r="CCX26" s="36"/>
      <c r="CCY26" s="36"/>
      <c r="CCZ26" s="36"/>
      <c r="CDA26" s="36"/>
      <c r="CDB26" s="36"/>
      <c r="CDC26" s="36"/>
      <c r="CDD26" s="36"/>
      <c r="CDE26" s="36"/>
      <c r="CDF26" s="36"/>
      <c r="CDG26" s="36"/>
      <c r="CDH26" s="36"/>
      <c r="CDI26" s="36"/>
      <c r="CDJ26" s="36"/>
      <c r="CDK26" s="36"/>
      <c r="CDL26" s="36"/>
      <c r="CDM26" s="36"/>
      <c r="CDN26" s="36"/>
      <c r="CDO26" s="36"/>
      <c r="CDP26" s="36"/>
      <c r="CDQ26" s="36"/>
      <c r="CDR26" s="36"/>
      <c r="CDS26" s="36"/>
      <c r="CDT26" s="36"/>
      <c r="CDU26" s="36"/>
      <c r="CDV26" s="36"/>
      <c r="CDW26" s="36"/>
      <c r="CDX26" s="36"/>
      <c r="CDY26" s="36"/>
      <c r="CDZ26" s="36"/>
      <c r="CEA26" s="36"/>
      <c r="CEB26" s="36"/>
      <c r="CEC26" s="36"/>
      <c r="CED26" s="36"/>
      <c r="CEE26" s="36"/>
      <c r="CEF26" s="36"/>
      <c r="CEG26" s="36"/>
      <c r="CEH26" s="36"/>
      <c r="CEI26" s="36"/>
      <c r="CEJ26" s="36"/>
      <c r="CEK26" s="36"/>
      <c r="CEL26" s="36"/>
      <c r="CEM26" s="36"/>
      <c r="CEN26" s="36"/>
      <c r="CEO26" s="36"/>
      <c r="CEP26" s="36"/>
      <c r="CEQ26" s="36"/>
      <c r="CER26" s="36"/>
      <c r="CES26" s="36"/>
      <c r="CET26" s="36"/>
      <c r="CEU26" s="36"/>
      <c r="CEV26" s="36"/>
      <c r="CEW26" s="36"/>
      <c r="CEX26" s="36"/>
      <c r="CEY26" s="36"/>
      <c r="CEZ26" s="36"/>
      <c r="CFA26" s="36"/>
      <c r="CFB26" s="36"/>
      <c r="CFC26" s="36"/>
      <c r="CFD26" s="36"/>
      <c r="CFE26" s="36"/>
      <c r="CFF26" s="36"/>
      <c r="CFG26" s="36"/>
      <c r="CFH26" s="36"/>
      <c r="CFI26" s="36"/>
      <c r="CFJ26" s="36"/>
      <c r="CFK26" s="36"/>
      <c r="CFL26" s="36"/>
      <c r="CFM26" s="36"/>
      <c r="CFN26" s="36"/>
      <c r="CFO26" s="36"/>
      <c r="CFP26" s="36"/>
      <c r="CFQ26" s="36"/>
      <c r="CFR26" s="36"/>
      <c r="CFS26" s="36"/>
      <c r="CFT26" s="36"/>
      <c r="CFU26" s="36"/>
      <c r="CFV26" s="36"/>
      <c r="CFW26" s="36"/>
      <c r="CFX26" s="36"/>
      <c r="CFY26" s="36"/>
      <c r="CFZ26" s="36"/>
      <c r="CGA26" s="36"/>
      <c r="CGB26" s="36"/>
      <c r="CGC26" s="36"/>
      <c r="CGD26" s="36"/>
      <c r="CGE26" s="36"/>
      <c r="CGF26" s="36"/>
      <c r="CGG26" s="36"/>
      <c r="CGH26" s="36"/>
      <c r="CGI26" s="36"/>
      <c r="CGJ26" s="36"/>
      <c r="CGK26" s="36"/>
      <c r="CGL26" s="36"/>
      <c r="CGM26" s="36"/>
      <c r="CGN26" s="36"/>
      <c r="CGO26" s="36"/>
      <c r="CGP26" s="36"/>
      <c r="CGQ26" s="36"/>
      <c r="CGR26" s="36"/>
      <c r="CGS26" s="36"/>
      <c r="CGT26" s="36"/>
      <c r="CGU26" s="36"/>
      <c r="CGV26" s="36"/>
      <c r="CGW26" s="36"/>
      <c r="CGX26" s="36"/>
      <c r="CGY26" s="36"/>
      <c r="CGZ26" s="36"/>
      <c r="CHA26" s="36"/>
      <c r="CHB26" s="36"/>
      <c r="CHC26" s="36"/>
      <c r="CHD26" s="36"/>
      <c r="CHE26" s="36"/>
      <c r="CHF26" s="36"/>
      <c r="CHG26" s="36"/>
      <c r="CHH26" s="36"/>
      <c r="CHI26" s="36"/>
      <c r="CHJ26" s="36"/>
      <c r="CHK26" s="36"/>
      <c r="CHL26" s="36"/>
      <c r="CHM26" s="36"/>
      <c r="CHN26" s="36"/>
      <c r="CHO26" s="36"/>
      <c r="CHP26" s="36"/>
      <c r="CHQ26" s="36"/>
      <c r="CHR26" s="36"/>
      <c r="CHS26" s="36"/>
      <c r="CHT26" s="36"/>
      <c r="CHU26" s="36"/>
      <c r="CHV26" s="36"/>
      <c r="CHW26" s="36"/>
      <c r="CHX26" s="36"/>
      <c r="CHY26" s="36"/>
      <c r="CHZ26" s="36"/>
      <c r="CIA26" s="36"/>
      <c r="CIB26" s="36"/>
      <c r="CIC26" s="36"/>
      <c r="CID26" s="36"/>
      <c r="CIE26" s="36"/>
      <c r="CIF26" s="36"/>
      <c r="CIG26" s="36"/>
      <c r="CIH26" s="36"/>
      <c r="CII26" s="36"/>
      <c r="CIJ26" s="36"/>
      <c r="CIK26" s="36"/>
      <c r="CIL26" s="36"/>
      <c r="CIM26" s="36"/>
      <c r="CIN26" s="36"/>
      <c r="CIO26" s="36"/>
      <c r="CIP26" s="36"/>
      <c r="CIQ26" s="36"/>
      <c r="CIR26" s="36"/>
      <c r="CIS26" s="36"/>
      <c r="CIT26" s="36"/>
      <c r="CIU26" s="36"/>
      <c r="CIV26" s="36"/>
      <c r="CIW26" s="36"/>
      <c r="CIX26" s="36"/>
      <c r="CIY26" s="36"/>
      <c r="CIZ26" s="36"/>
      <c r="CJA26" s="36"/>
      <c r="CJB26" s="36"/>
      <c r="CJC26" s="36"/>
      <c r="CJD26" s="36"/>
      <c r="CJE26" s="36"/>
      <c r="CJF26" s="36"/>
      <c r="CJG26" s="36"/>
      <c r="CJH26" s="36"/>
      <c r="CJI26" s="36"/>
      <c r="CJJ26" s="36"/>
      <c r="CJK26" s="36"/>
      <c r="CJL26" s="36"/>
      <c r="CJM26" s="36"/>
      <c r="CJN26" s="36"/>
      <c r="CJO26" s="36"/>
      <c r="CJP26" s="36"/>
      <c r="CJQ26" s="36"/>
      <c r="CJR26" s="36"/>
      <c r="CJS26" s="36"/>
      <c r="CJT26" s="36"/>
      <c r="CJU26" s="36"/>
      <c r="CJV26" s="36"/>
      <c r="CJW26" s="36"/>
      <c r="CJX26" s="36"/>
      <c r="CJY26" s="36"/>
      <c r="CJZ26" s="36"/>
      <c r="CKA26" s="36"/>
      <c r="CKB26" s="36"/>
      <c r="CKC26" s="36"/>
      <c r="CKD26" s="36"/>
      <c r="CKE26" s="36"/>
      <c r="CKF26" s="36"/>
      <c r="CKG26" s="36"/>
      <c r="CKH26" s="36"/>
      <c r="CKI26" s="36"/>
      <c r="CKJ26" s="36"/>
      <c r="CKK26" s="36"/>
      <c r="CKL26" s="36"/>
      <c r="CKM26" s="36"/>
      <c r="CKN26" s="36"/>
      <c r="CKO26" s="36"/>
      <c r="CKP26" s="36"/>
      <c r="CKQ26" s="36"/>
      <c r="CKR26" s="36"/>
      <c r="CKS26" s="36"/>
      <c r="CKT26" s="36"/>
      <c r="CKU26" s="36"/>
      <c r="CKV26" s="36"/>
      <c r="CKW26" s="36"/>
      <c r="CKX26" s="36"/>
      <c r="CKY26" s="36"/>
      <c r="CKZ26" s="36"/>
      <c r="CLA26" s="36"/>
      <c r="CLB26" s="36"/>
      <c r="CLC26" s="36"/>
      <c r="CLD26" s="36"/>
      <c r="CLE26" s="36"/>
      <c r="CLF26" s="36"/>
      <c r="CLG26" s="36"/>
      <c r="CLH26" s="36"/>
      <c r="CLI26" s="36"/>
      <c r="CLJ26" s="36"/>
      <c r="CLK26" s="36"/>
      <c r="CLL26" s="36"/>
      <c r="CLM26" s="36"/>
      <c r="CLN26" s="36"/>
      <c r="CLO26" s="36"/>
      <c r="CLP26" s="36"/>
      <c r="CLQ26" s="36"/>
      <c r="CLR26" s="36"/>
      <c r="CLS26" s="36"/>
      <c r="CLT26" s="36"/>
      <c r="CLU26" s="36"/>
      <c r="CLV26" s="36"/>
      <c r="CLW26" s="36"/>
      <c r="CLX26" s="36"/>
      <c r="CLY26" s="36"/>
      <c r="CLZ26" s="36"/>
      <c r="CMA26" s="36"/>
      <c r="CMB26" s="36"/>
      <c r="CMC26" s="36"/>
      <c r="CMD26" s="36"/>
      <c r="CME26" s="36"/>
      <c r="CMF26" s="36"/>
      <c r="CMG26" s="36"/>
      <c r="CMH26" s="36"/>
      <c r="CMI26" s="36"/>
      <c r="CMJ26" s="36"/>
      <c r="CMK26" s="36"/>
      <c r="CML26" s="36"/>
      <c r="CMM26" s="36"/>
      <c r="CMN26" s="36"/>
      <c r="CMO26" s="36"/>
      <c r="CMP26" s="36"/>
      <c r="CMQ26" s="36"/>
      <c r="CMR26" s="36"/>
      <c r="CMS26" s="36"/>
      <c r="CMT26" s="36"/>
      <c r="CMU26" s="36"/>
      <c r="CMV26" s="36"/>
      <c r="CMW26" s="36"/>
      <c r="CMX26" s="36"/>
      <c r="CMY26" s="36"/>
      <c r="CMZ26" s="36"/>
      <c r="CNA26" s="36"/>
      <c r="CNB26" s="36"/>
      <c r="CNC26" s="36"/>
      <c r="CND26" s="36"/>
      <c r="CNE26" s="36"/>
      <c r="CNF26" s="36"/>
      <c r="CNG26" s="36"/>
      <c r="CNH26" s="36"/>
      <c r="CNI26" s="36"/>
      <c r="CNJ26" s="36"/>
      <c r="CNK26" s="36"/>
      <c r="CNL26" s="36"/>
      <c r="CNM26" s="36"/>
      <c r="CNN26" s="36"/>
      <c r="CNO26" s="36"/>
      <c r="CNP26" s="36"/>
      <c r="CNQ26" s="36"/>
      <c r="CNR26" s="36"/>
      <c r="CNS26" s="36"/>
      <c r="CNT26" s="36"/>
      <c r="CNU26" s="36"/>
      <c r="CNV26" s="36"/>
      <c r="CNW26" s="36"/>
      <c r="CNX26" s="36"/>
      <c r="CNY26" s="36"/>
      <c r="CNZ26" s="36"/>
      <c r="COA26" s="36"/>
      <c r="COB26" s="36"/>
      <c r="COC26" s="36"/>
      <c r="COD26" s="36"/>
      <c r="COE26" s="36"/>
      <c r="COF26" s="36"/>
      <c r="COG26" s="36"/>
      <c r="COH26" s="36"/>
      <c r="COI26" s="36"/>
      <c r="COJ26" s="36"/>
      <c r="COK26" s="36"/>
      <c r="COL26" s="36"/>
      <c r="COM26" s="36"/>
      <c r="CON26" s="36"/>
      <c r="COO26" s="36"/>
      <c r="COP26" s="36"/>
      <c r="COQ26" s="36"/>
      <c r="COR26" s="36"/>
      <c r="COS26" s="36"/>
      <c r="COT26" s="36"/>
      <c r="COU26" s="36"/>
      <c r="COV26" s="36"/>
      <c r="COW26" s="36"/>
      <c r="COX26" s="36"/>
      <c r="COY26" s="36"/>
      <c r="COZ26" s="36"/>
      <c r="CPA26" s="36"/>
      <c r="CPB26" s="36"/>
      <c r="CPC26" s="36"/>
      <c r="CPD26" s="36"/>
      <c r="CPE26" s="36"/>
      <c r="CPF26" s="36"/>
      <c r="CPG26" s="36"/>
      <c r="CPH26" s="36"/>
      <c r="CPI26" s="36"/>
      <c r="CPJ26" s="36"/>
      <c r="CPK26" s="36"/>
      <c r="CPL26" s="36"/>
      <c r="CPM26" s="36"/>
      <c r="CPN26" s="36"/>
      <c r="CPO26" s="36"/>
      <c r="CPP26" s="36"/>
      <c r="CPQ26" s="36"/>
      <c r="CPR26" s="36"/>
      <c r="CPS26" s="36"/>
      <c r="CPT26" s="36"/>
      <c r="CPU26" s="36"/>
      <c r="CPV26" s="36"/>
      <c r="CPW26" s="36"/>
      <c r="CPX26" s="36"/>
      <c r="CPY26" s="36"/>
      <c r="CPZ26" s="36"/>
      <c r="CQA26" s="36"/>
      <c r="CQB26" s="36"/>
      <c r="CQC26" s="36"/>
      <c r="CQD26" s="36"/>
      <c r="CQE26" s="36"/>
      <c r="CQF26" s="36"/>
      <c r="CQG26" s="36"/>
      <c r="CQH26" s="36"/>
      <c r="CQI26" s="36"/>
      <c r="CQJ26" s="36"/>
      <c r="CQK26" s="36"/>
      <c r="CQL26" s="36"/>
      <c r="CQM26" s="36"/>
      <c r="CQN26" s="36"/>
      <c r="CQO26" s="36"/>
      <c r="CQP26" s="36"/>
      <c r="CQQ26" s="36"/>
      <c r="CQR26" s="36"/>
      <c r="CQS26" s="36"/>
      <c r="CQT26" s="36"/>
      <c r="CQU26" s="36"/>
      <c r="CQV26" s="36"/>
      <c r="CQW26" s="36"/>
      <c r="CQX26" s="36"/>
      <c r="CQY26" s="36"/>
      <c r="CQZ26" s="36"/>
      <c r="CRA26" s="36"/>
      <c r="CRB26" s="36"/>
      <c r="CRC26" s="36"/>
      <c r="CRD26" s="36"/>
      <c r="CRE26" s="36"/>
      <c r="CRF26" s="36"/>
      <c r="CRG26" s="36"/>
      <c r="CRH26" s="36"/>
      <c r="CRI26" s="36"/>
      <c r="CRJ26" s="36"/>
      <c r="CRK26" s="36"/>
      <c r="CRL26" s="36"/>
      <c r="CRM26" s="36"/>
      <c r="CRN26" s="36"/>
      <c r="CRO26" s="36"/>
      <c r="CRP26" s="36"/>
      <c r="CRQ26" s="36"/>
      <c r="CRR26" s="36"/>
      <c r="CRS26" s="36"/>
      <c r="CRT26" s="36"/>
      <c r="CRU26" s="36"/>
      <c r="CRV26" s="36"/>
      <c r="CRW26" s="36"/>
      <c r="CRX26" s="36"/>
      <c r="CRY26" s="36"/>
      <c r="CRZ26" s="36"/>
      <c r="CSA26" s="36"/>
      <c r="CSB26" s="36"/>
      <c r="CSC26" s="36"/>
      <c r="CSD26" s="36"/>
      <c r="CSE26" s="36"/>
      <c r="CSF26" s="36"/>
      <c r="CSG26" s="36"/>
      <c r="CSH26" s="36"/>
      <c r="CSI26" s="36"/>
      <c r="CSJ26" s="36"/>
      <c r="CSK26" s="36"/>
      <c r="CSL26" s="36"/>
      <c r="CSM26" s="36"/>
      <c r="CSN26" s="36"/>
      <c r="CSO26" s="36"/>
      <c r="CSP26" s="36"/>
      <c r="CSQ26" s="36"/>
      <c r="CSR26" s="36"/>
      <c r="CSS26" s="36"/>
      <c r="CST26" s="36"/>
      <c r="CSU26" s="36"/>
      <c r="CSV26" s="36"/>
      <c r="CSW26" s="36"/>
      <c r="CSX26" s="36"/>
      <c r="CSY26" s="36"/>
      <c r="CSZ26" s="36"/>
      <c r="CTA26" s="36"/>
      <c r="CTB26" s="36"/>
      <c r="CTC26" s="36"/>
      <c r="CTD26" s="36"/>
      <c r="CTE26" s="36"/>
      <c r="CTF26" s="36"/>
      <c r="CTG26" s="36"/>
      <c r="CTH26" s="36"/>
      <c r="CTI26" s="36"/>
      <c r="CTJ26" s="36"/>
      <c r="CTK26" s="36"/>
      <c r="CTL26" s="36"/>
      <c r="CTM26" s="36"/>
      <c r="CTN26" s="36"/>
      <c r="CTO26" s="36"/>
      <c r="CTP26" s="36"/>
      <c r="CTQ26" s="36"/>
      <c r="CTR26" s="36"/>
      <c r="CTS26" s="36"/>
      <c r="CTT26" s="36"/>
      <c r="CTU26" s="36"/>
      <c r="CTV26" s="36"/>
      <c r="CTW26" s="36"/>
      <c r="CTX26" s="36"/>
      <c r="CTY26" s="36"/>
      <c r="CTZ26" s="36"/>
      <c r="CUA26" s="36"/>
      <c r="CUB26" s="36"/>
      <c r="CUC26" s="36"/>
      <c r="CUD26" s="36"/>
      <c r="CUE26" s="36"/>
      <c r="CUF26" s="36"/>
      <c r="CUG26" s="36"/>
      <c r="CUH26" s="36"/>
      <c r="CUI26" s="36"/>
      <c r="CUJ26" s="36"/>
      <c r="CUK26" s="36"/>
      <c r="CUL26" s="36"/>
      <c r="CUM26" s="36"/>
      <c r="CUN26" s="36"/>
      <c r="CUO26" s="36"/>
      <c r="CUP26" s="36"/>
      <c r="CUQ26" s="36"/>
      <c r="CUR26" s="36"/>
      <c r="CUS26" s="36"/>
      <c r="CUT26" s="36"/>
      <c r="CUU26" s="36"/>
      <c r="CUV26" s="36"/>
      <c r="CUW26" s="36"/>
      <c r="CUX26" s="36"/>
      <c r="CUY26" s="36"/>
      <c r="CUZ26" s="36"/>
      <c r="CVA26" s="36"/>
      <c r="CVB26" s="36"/>
      <c r="CVC26" s="36"/>
      <c r="CVD26" s="36"/>
      <c r="CVE26" s="36"/>
      <c r="CVF26" s="36"/>
      <c r="CVG26" s="36"/>
      <c r="CVH26" s="36"/>
      <c r="CVI26" s="36"/>
      <c r="CVJ26" s="36"/>
      <c r="CVK26" s="36"/>
      <c r="CVL26" s="36"/>
      <c r="CVM26" s="36"/>
      <c r="CVN26" s="36"/>
      <c r="CVO26" s="36"/>
      <c r="CVP26" s="36"/>
      <c r="CVQ26" s="36"/>
      <c r="CVR26" s="36"/>
      <c r="CVS26" s="36"/>
      <c r="CVT26" s="36"/>
      <c r="CVU26" s="36"/>
      <c r="CVV26" s="36"/>
      <c r="CVW26" s="36"/>
      <c r="CVX26" s="36"/>
      <c r="CVY26" s="36"/>
      <c r="CVZ26" s="36"/>
      <c r="CWA26" s="36"/>
      <c r="CWB26" s="36"/>
      <c r="CWC26" s="36"/>
      <c r="CWD26" s="36"/>
      <c r="CWE26" s="36"/>
      <c r="CWF26" s="36"/>
      <c r="CWG26" s="36"/>
      <c r="CWH26" s="36"/>
      <c r="CWI26" s="36"/>
      <c r="CWJ26" s="36"/>
      <c r="CWK26" s="36"/>
      <c r="CWL26" s="36"/>
      <c r="CWM26" s="36"/>
      <c r="CWN26" s="36"/>
      <c r="CWO26" s="36"/>
      <c r="CWP26" s="36"/>
      <c r="CWQ26" s="36"/>
      <c r="CWR26" s="36"/>
      <c r="CWS26" s="36"/>
      <c r="CWT26" s="36"/>
      <c r="CWU26" s="36"/>
      <c r="CWV26" s="36"/>
      <c r="CWW26" s="36"/>
      <c r="CWX26" s="36"/>
      <c r="CWY26" s="36"/>
      <c r="CWZ26" s="36"/>
      <c r="CXA26" s="36"/>
      <c r="CXB26" s="36"/>
      <c r="CXC26" s="36"/>
      <c r="CXD26" s="36"/>
      <c r="CXE26" s="36"/>
      <c r="CXF26" s="36"/>
      <c r="CXG26" s="36"/>
      <c r="CXH26" s="36"/>
      <c r="CXI26" s="36"/>
      <c r="CXJ26" s="36"/>
      <c r="CXK26" s="36"/>
      <c r="CXL26" s="36"/>
      <c r="CXM26" s="36"/>
      <c r="CXN26" s="36"/>
      <c r="CXO26" s="36"/>
      <c r="CXP26" s="36"/>
      <c r="CXQ26" s="36"/>
      <c r="CXR26" s="36"/>
      <c r="CXS26" s="36"/>
      <c r="CXT26" s="36"/>
      <c r="CXU26" s="36"/>
      <c r="CXV26" s="36"/>
      <c r="CXW26" s="36"/>
      <c r="CXX26" s="36"/>
      <c r="CXY26" s="36"/>
      <c r="CXZ26" s="36"/>
      <c r="CYA26" s="36"/>
      <c r="CYB26" s="36"/>
      <c r="CYC26" s="36"/>
      <c r="CYD26" s="36"/>
      <c r="CYE26" s="36"/>
      <c r="CYF26" s="36"/>
      <c r="CYG26" s="36"/>
      <c r="CYH26" s="36"/>
      <c r="CYI26" s="36"/>
      <c r="CYJ26" s="36"/>
      <c r="CYK26" s="36"/>
      <c r="CYL26" s="36"/>
      <c r="CYM26" s="36"/>
      <c r="CYN26" s="36"/>
      <c r="CYO26" s="36"/>
      <c r="CYP26" s="36"/>
      <c r="CYQ26" s="36"/>
      <c r="CYR26" s="36"/>
      <c r="CYS26" s="36"/>
      <c r="CYT26" s="36"/>
      <c r="CYU26" s="36"/>
      <c r="CYV26" s="36"/>
      <c r="CYW26" s="36"/>
      <c r="CYX26" s="36"/>
      <c r="CYY26" s="36"/>
      <c r="CYZ26" s="36"/>
      <c r="CZA26" s="36"/>
      <c r="CZB26" s="36"/>
      <c r="CZC26" s="36"/>
      <c r="CZD26" s="36"/>
      <c r="CZE26" s="36"/>
      <c r="CZF26" s="36"/>
      <c r="CZG26" s="36"/>
      <c r="CZH26" s="36"/>
      <c r="CZI26" s="36"/>
      <c r="CZJ26" s="36"/>
      <c r="CZK26" s="36"/>
      <c r="CZL26" s="36"/>
      <c r="CZM26" s="36"/>
      <c r="CZN26" s="36"/>
      <c r="CZO26" s="36"/>
      <c r="CZP26" s="36"/>
      <c r="CZQ26" s="36"/>
      <c r="CZR26" s="36"/>
      <c r="CZS26" s="36"/>
      <c r="CZT26" s="36"/>
      <c r="CZU26" s="36"/>
      <c r="CZV26" s="36"/>
      <c r="CZW26" s="36"/>
      <c r="CZX26" s="36"/>
      <c r="CZY26" s="36"/>
      <c r="CZZ26" s="36"/>
      <c r="DAA26" s="36"/>
      <c r="DAB26" s="36"/>
      <c r="DAC26" s="36"/>
      <c r="DAD26" s="36"/>
      <c r="DAE26" s="36"/>
      <c r="DAF26" s="36"/>
      <c r="DAG26" s="36"/>
      <c r="DAH26" s="36"/>
      <c r="DAI26" s="36"/>
      <c r="DAJ26" s="36"/>
      <c r="DAK26" s="36"/>
      <c r="DAL26" s="36"/>
      <c r="DAM26" s="36"/>
      <c r="DAN26" s="36"/>
      <c r="DAO26" s="36"/>
      <c r="DAP26" s="36"/>
      <c r="DAQ26" s="36"/>
      <c r="DAR26" s="36"/>
      <c r="DAS26" s="36"/>
      <c r="DAT26" s="36"/>
      <c r="DAU26" s="36"/>
      <c r="DAV26" s="36"/>
      <c r="DAW26" s="36"/>
      <c r="DAX26" s="36"/>
      <c r="DAY26" s="36"/>
      <c r="DAZ26" s="36"/>
      <c r="DBA26" s="36"/>
      <c r="DBB26" s="36"/>
      <c r="DBC26" s="36"/>
      <c r="DBD26" s="36"/>
      <c r="DBE26" s="36"/>
      <c r="DBF26" s="36"/>
      <c r="DBG26" s="36"/>
      <c r="DBH26" s="36"/>
      <c r="DBI26" s="36"/>
      <c r="DBJ26" s="36"/>
      <c r="DBK26" s="36"/>
      <c r="DBL26" s="36"/>
      <c r="DBM26" s="36"/>
      <c r="DBN26" s="36"/>
      <c r="DBO26" s="36"/>
      <c r="DBP26" s="36"/>
      <c r="DBQ26" s="36"/>
      <c r="DBR26" s="36"/>
      <c r="DBS26" s="36"/>
      <c r="DBT26" s="36"/>
      <c r="DBU26" s="36"/>
      <c r="DBV26" s="36"/>
      <c r="DBW26" s="36"/>
      <c r="DBX26" s="36"/>
      <c r="DBY26" s="36"/>
      <c r="DBZ26" s="36"/>
      <c r="DCA26" s="36"/>
      <c r="DCB26" s="36"/>
      <c r="DCC26" s="36"/>
      <c r="DCD26" s="36"/>
      <c r="DCE26" s="36"/>
      <c r="DCF26" s="36"/>
      <c r="DCG26" s="36"/>
      <c r="DCH26" s="36"/>
      <c r="DCI26" s="36"/>
      <c r="DCJ26" s="36"/>
      <c r="DCK26" s="36"/>
      <c r="DCL26" s="36"/>
      <c r="DCM26" s="36"/>
      <c r="DCN26" s="36"/>
      <c r="DCO26" s="36"/>
      <c r="DCP26" s="36"/>
      <c r="DCQ26" s="36"/>
      <c r="DCR26" s="36"/>
      <c r="DCS26" s="36"/>
      <c r="DCT26" s="36"/>
      <c r="DCU26" s="36"/>
      <c r="DCV26" s="36"/>
      <c r="DCW26" s="36"/>
      <c r="DCX26" s="36"/>
      <c r="DCY26" s="36"/>
      <c r="DCZ26" s="36"/>
      <c r="DDA26" s="36"/>
      <c r="DDB26" s="36"/>
      <c r="DDC26" s="36"/>
      <c r="DDD26" s="36"/>
      <c r="DDE26" s="36"/>
      <c r="DDF26" s="36"/>
      <c r="DDG26" s="36"/>
      <c r="DDH26" s="36"/>
      <c r="DDI26" s="36"/>
      <c r="DDJ26" s="36"/>
      <c r="DDK26" s="36"/>
      <c r="DDL26" s="36"/>
      <c r="DDM26" s="36"/>
      <c r="DDN26" s="36"/>
      <c r="DDO26" s="36"/>
      <c r="DDP26" s="36"/>
      <c r="DDQ26" s="36"/>
      <c r="DDR26" s="36"/>
      <c r="DDS26" s="36"/>
      <c r="DDT26" s="36"/>
      <c r="DDU26" s="36"/>
      <c r="DDV26" s="36"/>
      <c r="DDW26" s="36"/>
      <c r="DDX26" s="36"/>
      <c r="DDY26" s="36"/>
      <c r="DDZ26" s="36"/>
      <c r="DEA26" s="36"/>
      <c r="DEB26" s="36"/>
      <c r="DEC26" s="36"/>
      <c r="DED26" s="36"/>
      <c r="DEE26" s="36"/>
      <c r="DEF26" s="36"/>
      <c r="DEG26" s="36"/>
      <c r="DEH26" s="36"/>
      <c r="DEI26" s="36"/>
      <c r="DEJ26" s="36"/>
      <c r="DEK26" s="36"/>
      <c r="DEL26" s="36"/>
      <c r="DEM26" s="36"/>
      <c r="DEN26" s="36"/>
      <c r="DEO26" s="36"/>
      <c r="DEP26" s="36"/>
      <c r="DEQ26" s="36"/>
      <c r="DER26" s="36"/>
      <c r="DES26" s="36"/>
      <c r="DET26" s="36"/>
      <c r="DEU26" s="36"/>
      <c r="DEV26" s="36"/>
      <c r="DEW26" s="36"/>
      <c r="DEX26" s="36"/>
      <c r="DEY26" s="36"/>
      <c r="DEZ26" s="36"/>
      <c r="DFA26" s="36"/>
      <c r="DFB26" s="36"/>
      <c r="DFC26" s="36"/>
      <c r="DFD26" s="36"/>
      <c r="DFE26" s="36"/>
      <c r="DFF26" s="36"/>
      <c r="DFG26" s="36"/>
      <c r="DFH26" s="36"/>
      <c r="DFI26" s="36"/>
      <c r="DFJ26" s="36"/>
      <c r="DFK26" s="36"/>
      <c r="DFL26" s="36"/>
      <c r="DFM26" s="36"/>
      <c r="DFN26" s="36"/>
      <c r="DFO26" s="36"/>
      <c r="DFP26" s="36"/>
      <c r="DFQ26" s="36"/>
      <c r="DFR26" s="36"/>
      <c r="DFS26" s="36"/>
      <c r="DFT26" s="36"/>
      <c r="DFU26" s="36"/>
      <c r="DFV26" s="36"/>
      <c r="DFW26" s="36"/>
      <c r="DFX26" s="36"/>
      <c r="DFY26" s="36"/>
      <c r="DFZ26" s="36"/>
      <c r="DGA26" s="36"/>
      <c r="DGB26" s="36"/>
      <c r="DGC26" s="36"/>
      <c r="DGD26" s="36"/>
      <c r="DGE26" s="36"/>
      <c r="DGF26" s="36"/>
      <c r="DGG26" s="36"/>
      <c r="DGH26" s="36"/>
      <c r="DGI26" s="36"/>
      <c r="DGJ26" s="36"/>
      <c r="DGK26" s="36"/>
      <c r="DGL26" s="36"/>
      <c r="DGM26" s="36"/>
      <c r="DGN26" s="36"/>
      <c r="DGO26" s="36"/>
      <c r="DGP26" s="36"/>
      <c r="DGQ26" s="36"/>
      <c r="DGR26" s="36"/>
      <c r="DGS26" s="36"/>
      <c r="DGT26" s="36"/>
      <c r="DGU26" s="36"/>
      <c r="DGV26" s="36"/>
      <c r="DGW26" s="36"/>
      <c r="DGX26" s="36"/>
      <c r="DGY26" s="36"/>
      <c r="DGZ26" s="36"/>
      <c r="DHA26" s="36"/>
      <c r="DHB26" s="36"/>
      <c r="DHC26" s="36"/>
      <c r="DHD26" s="36"/>
      <c r="DHE26" s="36"/>
      <c r="DHF26" s="36"/>
      <c r="DHG26" s="36"/>
      <c r="DHH26" s="36"/>
      <c r="DHI26" s="36"/>
      <c r="DHJ26" s="36"/>
      <c r="DHK26" s="36"/>
      <c r="DHL26" s="36"/>
      <c r="DHM26" s="36"/>
      <c r="DHN26" s="36"/>
      <c r="DHO26" s="36"/>
      <c r="DHP26" s="36"/>
      <c r="DHQ26" s="36"/>
      <c r="DHR26" s="36"/>
      <c r="DHS26" s="36"/>
      <c r="DHT26" s="36"/>
      <c r="DHU26" s="36"/>
      <c r="DHV26" s="36"/>
      <c r="DHW26" s="36"/>
      <c r="DHX26" s="36"/>
      <c r="DHY26" s="36"/>
      <c r="DHZ26" s="36"/>
      <c r="DIA26" s="36"/>
      <c r="DIB26" s="36"/>
      <c r="DIC26" s="36"/>
      <c r="DID26" s="36"/>
      <c r="DIE26" s="36"/>
      <c r="DIF26" s="36"/>
      <c r="DIG26" s="36"/>
      <c r="DIH26" s="36"/>
      <c r="DII26" s="36"/>
      <c r="DIJ26" s="36"/>
      <c r="DIK26" s="36"/>
      <c r="DIL26" s="36"/>
      <c r="DIM26" s="36"/>
      <c r="DIN26" s="36"/>
      <c r="DIO26" s="36"/>
      <c r="DIP26" s="36"/>
      <c r="DIQ26" s="36"/>
      <c r="DIR26" s="36"/>
      <c r="DIS26" s="36"/>
      <c r="DIT26" s="36"/>
      <c r="DIU26" s="36"/>
      <c r="DIV26" s="36"/>
      <c r="DIW26" s="36"/>
      <c r="DIX26" s="36"/>
      <c r="DIY26" s="36"/>
      <c r="DIZ26" s="36"/>
      <c r="DJA26" s="36"/>
      <c r="DJB26" s="36"/>
      <c r="DJC26" s="36"/>
      <c r="DJD26" s="36"/>
      <c r="DJE26" s="36"/>
      <c r="DJF26" s="36"/>
      <c r="DJG26" s="36"/>
      <c r="DJH26" s="36"/>
      <c r="DJI26" s="36"/>
      <c r="DJJ26" s="36"/>
      <c r="DJK26" s="36"/>
      <c r="DJL26" s="36"/>
      <c r="DJM26" s="36"/>
      <c r="DJN26" s="36"/>
      <c r="DJO26" s="36"/>
      <c r="DJP26" s="36"/>
      <c r="DJQ26" s="36"/>
      <c r="DJR26" s="36"/>
      <c r="DJS26" s="36"/>
      <c r="DJT26" s="36"/>
      <c r="DJU26" s="36"/>
      <c r="DJV26" s="36"/>
      <c r="DJW26" s="36"/>
      <c r="DJX26" s="36"/>
      <c r="DJY26" s="36"/>
      <c r="DJZ26" s="36"/>
      <c r="DKA26" s="36"/>
      <c r="DKB26" s="36"/>
      <c r="DKC26" s="36"/>
      <c r="DKD26" s="36"/>
      <c r="DKE26" s="36"/>
      <c r="DKF26" s="36"/>
      <c r="DKG26" s="36"/>
      <c r="DKH26" s="36"/>
      <c r="DKI26" s="36"/>
      <c r="DKJ26" s="36"/>
      <c r="DKK26" s="36"/>
      <c r="DKL26" s="36"/>
      <c r="DKM26" s="36"/>
      <c r="DKN26" s="36"/>
      <c r="DKO26" s="36"/>
      <c r="DKP26" s="36"/>
      <c r="DKQ26" s="36"/>
      <c r="DKR26" s="36"/>
      <c r="DKS26" s="36"/>
      <c r="DKT26" s="36"/>
      <c r="DKU26" s="36"/>
      <c r="DKV26" s="36"/>
      <c r="DKW26" s="36"/>
      <c r="DKX26" s="36"/>
      <c r="DKY26" s="36"/>
      <c r="DKZ26" s="36"/>
      <c r="DLA26" s="36"/>
      <c r="DLB26" s="36"/>
      <c r="DLC26" s="36"/>
      <c r="DLD26" s="36"/>
      <c r="DLE26" s="36"/>
      <c r="DLF26" s="36"/>
      <c r="DLG26" s="36"/>
      <c r="DLH26" s="36"/>
      <c r="DLI26" s="36"/>
      <c r="DLJ26" s="36"/>
      <c r="DLK26" s="36"/>
      <c r="DLL26" s="36"/>
      <c r="DLM26" s="36"/>
      <c r="DLN26" s="36"/>
      <c r="DLO26" s="36"/>
      <c r="DLP26" s="36"/>
      <c r="DLQ26" s="36"/>
      <c r="DLR26" s="36"/>
      <c r="DLS26" s="36"/>
      <c r="DLT26" s="36"/>
      <c r="DLU26" s="36"/>
      <c r="DLV26" s="36"/>
      <c r="DLW26" s="36"/>
      <c r="DLX26" s="36"/>
      <c r="DLY26" s="36"/>
      <c r="DLZ26" s="36"/>
      <c r="DMA26" s="36"/>
      <c r="DMB26" s="36"/>
      <c r="DMC26" s="36"/>
      <c r="DMD26" s="36"/>
      <c r="DME26" s="36"/>
      <c r="DMF26" s="36"/>
      <c r="DMG26" s="36"/>
      <c r="DMH26" s="36"/>
      <c r="DMI26" s="36"/>
      <c r="DMJ26" s="36"/>
      <c r="DMK26" s="36"/>
      <c r="DML26" s="36"/>
      <c r="DMM26" s="36"/>
      <c r="DMN26" s="36"/>
      <c r="DMO26" s="36"/>
      <c r="DMP26" s="36"/>
      <c r="DMQ26" s="36"/>
      <c r="DMR26" s="36"/>
      <c r="DMS26" s="36"/>
      <c r="DMT26" s="36"/>
      <c r="DMU26" s="36"/>
      <c r="DMV26" s="36"/>
      <c r="DMW26" s="36"/>
      <c r="DMX26" s="36"/>
      <c r="DMY26" s="36"/>
      <c r="DMZ26" s="36"/>
      <c r="DNA26" s="36"/>
      <c r="DNB26" s="36"/>
      <c r="DNC26" s="36"/>
      <c r="DND26" s="36"/>
      <c r="DNE26" s="36"/>
      <c r="DNF26" s="36"/>
      <c r="DNG26" s="36"/>
      <c r="DNH26" s="36"/>
      <c r="DNI26" s="36"/>
      <c r="DNJ26" s="36"/>
      <c r="DNK26" s="36"/>
      <c r="DNL26" s="36"/>
      <c r="DNM26" s="36"/>
      <c r="DNN26" s="36"/>
      <c r="DNO26" s="36"/>
      <c r="DNP26" s="36"/>
      <c r="DNQ26" s="36"/>
      <c r="DNR26" s="36"/>
      <c r="DNS26" s="36"/>
      <c r="DNT26" s="36"/>
      <c r="DNU26" s="36"/>
      <c r="DNV26" s="36"/>
      <c r="DNW26" s="36"/>
      <c r="DNX26" s="36"/>
      <c r="DNY26" s="36"/>
      <c r="DNZ26" s="36"/>
      <c r="DOA26" s="36"/>
      <c r="DOB26" s="36"/>
      <c r="DOC26" s="36"/>
      <c r="DOD26" s="36"/>
      <c r="DOE26" s="36"/>
      <c r="DOF26" s="36"/>
      <c r="DOG26" s="36"/>
      <c r="DOH26" s="36"/>
      <c r="DOI26" s="36"/>
      <c r="DOJ26" s="36"/>
      <c r="DOK26" s="36"/>
      <c r="DOL26" s="36"/>
      <c r="DOM26" s="36"/>
      <c r="DON26" s="36"/>
      <c r="DOO26" s="36"/>
      <c r="DOP26" s="36"/>
      <c r="DOQ26" s="36"/>
      <c r="DOR26" s="36"/>
      <c r="DOS26" s="36"/>
      <c r="DOT26" s="36"/>
      <c r="DOU26" s="36"/>
      <c r="DOV26" s="36"/>
      <c r="DOW26" s="36"/>
      <c r="DOX26" s="36"/>
      <c r="DOY26" s="36"/>
      <c r="DOZ26" s="36"/>
      <c r="DPA26" s="36"/>
      <c r="DPB26" s="36"/>
      <c r="DPC26" s="36"/>
      <c r="DPD26" s="36"/>
      <c r="DPE26" s="36"/>
      <c r="DPF26" s="36"/>
      <c r="DPG26" s="36"/>
      <c r="DPH26" s="36"/>
      <c r="DPI26" s="36"/>
      <c r="DPJ26" s="36"/>
      <c r="DPK26" s="36"/>
      <c r="DPL26" s="36"/>
      <c r="DPM26" s="36"/>
      <c r="DPN26" s="36"/>
      <c r="DPO26" s="36"/>
      <c r="DPP26" s="36"/>
      <c r="DPQ26" s="36"/>
      <c r="DPR26" s="36"/>
      <c r="DPS26" s="36"/>
      <c r="DPT26" s="36"/>
      <c r="DPU26" s="36"/>
      <c r="DPV26" s="36"/>
      <c r="DPW26" s="36"/>
      <c r="DPX26" s="36"/>
      <c r="DPY26" s="36"/>
      <c r="DPZ26" s="36"/>
      <c r="DQA26" s="36"/>
      <c r="DQB26" s="36"/>
      <c r="DQC26" s="36"/>
      <c r="DQD26" s="36"/>
      <c r="DQE26" s="36"/>
      <c r="DQF26" s="36"/>
      <c r="DQG26" s="36"/>
      <c r="DQH26" s="36"/>
      <c r="DQI26" s="36"/>
      <c r="DQJ26" s="36"/>
      <c r="DQK26" s="36"/>
      <c r="DQL26" s="36"/>
      <c r="DQM26" s="36"/>
      <c r="DQN26" s="36"/>
      <c r="DQO26" s="36"/>
      <c r="DQP26" s="36"/>
      <c r="DQQ26" s="36"/>
      <c r="DQR26" s="36"/>
      <c r="DQS26" s="36"/>
      <c r="DQT26" s="36"/>
      <c r="DQU26" s="36"/>
      <c r="DQV26" s="36"/>
      <c r="DQW26" s="36"/>
      <c r="DQX26" s="36"/>
      <c r="DQY26" s="36"/>
      <c r="DQZ26" s="36"/>
      <c r="DRA26" s="36"/>
      <c r="DRB26" s="36"/>
      <c r="DRC26" s="36"/>
      <c r="DRD26" s="36"/>
      <c r="DRE26" s="36"/>
      <c r="DRF26" s="36"/>
      <c r="DRG26" s="36"/>
      <c r="DRH26" s="36"/>
      <c r="DRI26" s="36"/>
      <c r="DRJ26" s="36"/>
      <c r="DRK26" s="36"/>
      <c r="DRL26" s="36"/>
      <c r="DRM26" s="36"/>
      <c r="DRN26" s="36"/>
      <c r="DRO26" s="36"/>
      <c r="DRP26" s="36"/>
      <c r="DRQ26" s="36"/>
      <c r="DRR26" s="36"/>
      <c r="DRS26" s="36"/>
      <c r="DRT26" s="36"/>
      <c r="DRU26" s="36"/>
      <c r="DRV26" s="36"/>
      <c r="DRW26" s="36"/>
      <c r="DRX26" s="36"/>
      <c r="DRY26" s="36"/>
      <c r="DRZ26" s="36"/>
      <c r="DSA26" s="36"/>
      <c r="DSB26" s="36"/>
      <c r="DSC26" s="36"/>
      <c r="DSD26" s="36"/>
      <c r="DSE26" s="36"/>
      <c r="DSF26" s="36"/>
      <c r="DSG26" s="36"/>
      <c r="DSH26" s="36"/>
      <c r="DSI26" s="36"/>
      <c r="DSJ26" s="36"/>
      <c r="DSK26" s="36"/>
      <c r="DSL26" s="36"/>
      <c r="DSM26" s="36"/>
      <c r="DSN26" s="36"/>
      <c r="DSO26" s="36"/>
      <c r="DSP26" s="36"/>
      <c r="DSQ26" s="36"/>
      <c r="DSR26" s="36"/>
      <c r="DSS26" s="36"/>
      <c r="DST26" s="36"/>
      <c r="DSU26" s="36"/>
      <c r="DSV26" s="36"/>
      <c r="DSW26" s="36"/>
      <c r="DSX26" s="36"/>
      <c r="DSY26" s="36"/>
      <c r="DSZ26" s="36"/>
      <c r="DTA26" s="36"/>
      <c r="DTB26" s="36"/>
      <c r="DTC26" s="36"/>
      <c r="DTD26" s="36"/>
      <c r="DTE26" s="36"/>
      <c r="DTF26" s="36"/>
      <c r="DTG26" s="36"/>
      <c r="DTH26" s="36"/>
      <c r="DTI26" s="36"/>
      <c r="DTJ26" s="36"/>
      <c r="DTK26" s="36"/>
      <c r="DTL26" s="36"/>
      <c r="DTM26" s="36"/>
      <c r="DTN26" s="36"/>
      <c r="DTO26" s="36"/>
      <c r="DTP26" s="36"/>
      <c r="DTQ26" s="36"/>
      <c r="DTR26" s="36"/>
      <c r="DTS26" s="36"/>
      <c r="DTT26" s="36"/>
      <c r="DTU26" s="36"/>
      <c r="DTV26" s="36"/>
      <c r="DTW26" s="36"/>
      <c r="DTX26" s="36"/>
      <c r="DTY26" s="36"/>
      <c r="DTZ26" s="36"/>
      <c r="DUA26" s="36"/>
      <c r="DUB26" s="36"/>
      <c r="DUC26" s="36"/>
      <c r="DUD26" s="36"/>
      <c r="DUE26" s="36"/>
      <c r="DUF26" s="36"/>
      <c r="DUG26" s="36"/>
      <c r="DUH26" s="36"/>
      <c r="DUI26" s="36"/>
      <c r="DUJ26" s="36"/>
      <c r="DUK26" s="36"/>
      <c r="DUL26" s="36"/>
      <c r="DUM26" s="36"/>
      <c r="DUN26" s="36"/>
      <c r="DUO26" s="36"/>
      <c r="DUP26" s="36"/>
      <c r="DUQ26" s="36"/>
      <c r="DUR26" s="36"/>
      <c r="DUS26" s="36"/>
      <c r="DUT26" s="36"/>
      <c r="DUU26" s="36"/>
      <c r="DUV26" s="36"/>
      <c r="DUW26" s="36"/>
      <c r="DUX26" s="36"/>
      <c r="DUY26" s="36"/>
      <c r="DUZ26" s="36"/>
      <c r="DVA26" s="36"/>
      <c r="DVB26" s="36"/>
      <c r="DVC26" s="36"/>
      <c r="DVD26" s="36"/>
      <c r="DVE26" s="36"/>
      <c r="DVF26" s="36"/>
      <c r="DVG26" s="36"/>
      <c r="DVH26" s="36"/>
      <c r="DVI26" s="36"/>
      <c r="DVJ26" s="36"/>
      <c r="DVK26" s="36"/>
      <c r="DVL26" s="36"/>
      <c r="DVM26" s="36"/>
      <c r="DVN26" s="36"/>
      <c r="DVO26" s="36"/>
      <c r="DVP26" s="36"/>
      <c r="DVQ26" s="36"/>
      <c r="DVR26" s="36"/>
      <c r="DVS26" s="36"/>
      <c r="DVT26" s="36"/>
      <c r="DVU26" s="36"/>
      <c r="DVV26" s="36"/>
      <c r="DVW26" s="36"/>
      <c r="DVX26" s="36"/>
      <c r="DVY26" s="36"/>
      <c r="DVZ26" s="36"/>
      <c r="DWA26" s="36"/>
      <c r="DWB26" s="36"/>
      <c r="DWC26" s="36"/>
      <c r="DWD26" s="36"/>
      <c r="DWE26" s="36"/>
      <c r="DWF26" s="36"/>
      <c r="DWG26" s="36"/>
      <c r="DWH26" s="36"/>
      <c r="DWI26" s="36"/>
      <c r="DWJ26" s="36"/>
      <c r="DWK26" s="36"/>
      <c r="DWL26" s="36"/>
      <c r="DWM26" s="36"/>
      <c r="DWN26" s="36"/>
      <c r="DWO26" s="36"/>
      <c r="DWP26" s="36"/>
      <c r="DWQ26" s="36"/>
      <c r="DWR26" s="36"/>
      <c r="DWS26" s="36"/>
      <c r="DWT26" s="36"/>
      <c r="DWU26" s="36"/>
      <c r="DWV26" s="36"/>
      <c r="DWW26" s="36"/>
      <c r="DWX26" s="36"/>
      <c r="DWY26" s="36"/>
      <c r="DWZ26" s="36"/>
      <c r="DXA26" s="36"/>
      <c r="DXB26" s="36"/>
      <c r="DXC26" s="36"/>
      <c r="DXD26" s="36"/>
      <c r="DXE26" s="36"/>
      <c r="DXF26" s="36"/>
      <c r="DXG26" s="36"/>
      <c r="DXH26" s="36"/>
      <c r="DXI26" s="36"/>
      <c r="DXJ26" s="36"/>
      <c r="DXK26" s="36"/>
      <c r="DXL26" s="36"/>
      <c r="DXM26" s="36"/>
      <c r="DXN26" s="36"/>
      <c r="DXO26" s="36"/>
      <c r="DXP26" s="36"/>
      <c r="DXQ26" s="36"/>
      <c r="DXR26" s="36"/>
      <c r="DXS26" s="36"/>
      <c r="DXT26" s="36"/>
      <c r="DXU26" s="36"/>
      <c r="DXV26" s="36"/>
      <c r="DXW26" s="36"/>
      <c r="DXX26" s="36"/>
      <c r="DXY26" s="36"/>
      <c r="DXZ26" s="36"/>
      <c r="DYA26" s="36"/>
      <c r="DYB26" s="36"/>
      <c r="DYC26" s="36"/>
      <c r="DYD26" s="36"/>
      <c r="DYE26" s="36"/>
      <c r="DYF26" s="36"/>
      <c r="DYG26" s="36"/>
      <c r="DYH26" s="36"/>
      <c r="DYI26" s="36"/>
      <c r="DYJ26" s="36"/>
      <c r="DYK26" s="36"/>
      <c r="DYL26" s="36"/>
      <c r="DYM26" s="36"/>
      <c r="DYN26" s="36"/>
      <c r="DYO26" s="36"/>
      <c r="DYP26" s="36"/>
      <c r="DYQ26" s="36"/>
      <c r="DYR26" s="36"/>
      <c r="DYS26" s="36"/>
      <c r="DYT26" s="36"/>
      <c r="DYU26" s="36"/>
      <c r="DYV26" s="36"/>
      <c r="DYW26" s="36"/>
      <c r="DYX26" s="36"/>
      <c r="DYY26" s="36"/>
      <c r="DYZ26" s="36"/>
      <c r="DZA26" s="36"/>
      <c r="DZB26" s="36"/>
      <c r="DZC26" s="36"/>
      <c r="DZD26" s="36"/>
      <c r="DZE26" s="36"/>
      <c r="DZF26" s="36"/>
      <c r="DZG26" s="36"/>
      <c r="DZH26" s="36"/>
      <c r="DZI26" s="36"/>
      <c r="DZJ26" s="36"/>
      <c r="DZK26" s="36"/>
      <c r="DZL26" s="36"/>
      <c r="DZM26" s="36"/>
      <c r="DZN26" s="36"/>
      <c r="DZO26" s="36"/>
      <c r="DZP26" s="36"/>
      <c r="DZQ26" s="36"/>
      <c r="DZR26" s="36"/>
      <c r="DZS26" s="36"/>
      <c r="DZT26" s="36"/>
      <c r="DZU26" s="36"/>
      <c r="DZV26" s="36"/>
      <c r="DZW26" s="36"/>
      <c r="DZX26" s="36"/>
      <c r="DZY26" s="36"/>
      <c r="DZZ26" s="36"/>
      <c r="EAA26" s="36"/>
      <c r="EAB26" s="36"/>
      <c r="EAC26" s="36"/>
      <c r="EAD26" s="36"/>
      <c r="EAE26" s="36"/>
      <c r="EAF26" s="36"/>
      <c r="EAG26" s="36"/>
      <c r="EAH26" s="36"/>
      <c r="EAI26" s="36"/>
      <c r="EAJ26" s="36"/>
      <c r="EAK26" s="36"/>
      <c r="EAL26" s="36"/>
      <c r="EAM26" s="36"/>
      <c r="EAN26" s="36"/>
      <c r="EAO26" s="36"/>
      <c r="EAP26" s="36"/>
      <c r="EAQ26" s="36"/>
      <c r="EAR26" s="36"/>
      <c r="EAS26" s="36"/>
      <c r="EAT26" s="36"/>
      <c r="EAU26" s="36"/>
      <c r="EAV26" s="36"/>
      <c r="EAW26" s="36"/>
      <c r="EAX26" s="36"/>
      <c r="EAY26" s="36"/>
      <c r="EAZ26" s="36"/>
      <c r="EBA26" s="36"/>
      <c r="EBB26" s="36"/>
      <c r="EBC26" s="36"/>
      <c r="EBD26" s="36"/>
      <c r="EBE26" s="36"/>
      <c r="EBF26" s="36"/>
      <c r="EBG26" s="36"/>
      <c r="EBH26" s="36"/>
      <c r="EBI26" s="36"/>
      <c r="EBJ26" s="36"/>
      <c r="EBK26" s="36"/>
      <c r="EBL26" s="36"/>
      <c r="EBM26" s="36"/>
      <c r="EBN26" s="36"/>
      <c r="EBO26" s="36"/>
      <c r="EBP26" s="36"/>
      <c r="EBQ26" s="36"/>
      <c r="EBR26" s="36"/>
      <c r="EBS26" s="36"/>
      <c r="EBT26" s="36"/>
      <c r="EBU26" s="36"/>
      <c r="EBV26" s="36"/>
      <c r="EBW26" s="36"/>
      <c r="EBX26" s="36"/>
      <c r="EBY26" s="36"/>
      <c r="EBZ26" s="36"/>
      <c r="ECA26" s="36"/>
      <c r="ECB26" s="36"/>
      <c r="ECC26" s="36"/>
      <c r="ECD26" s="36"/>
      <c r="ECE26" s="36"/>
      <c r="ECF26" s="36"/>
      <c r="ECG26" s="36"/>
      <c r="ECH26" s="36"/>
      <c r="ECI26" s="36"/>
      <c r="ECJ26" s="36"/>
      <c r="ECK26" s="36"/>
      <c r="ECL26" s="36"/>
      <c r="ECM26" s="36"/>
      <c r="ECN26" s="36"/>
      <c r="ECO26" s="36"/>
      <c r="ECP26" s="36"/>
      <c r="ECQ26" s="36"/>
      <c r="ECR26" s="36"/>
      <c r="ECS26" s="36"/>
      <c r="ECT26" s="36"/>
      <c r="ECU26" s="36"/>
      <c r="ECV26" s="36"/>
      <c r="ECW26" s="36"/>
      <c r="ECX26" s="36"/>
      <c r="ECY26" s="36"/>
      <c r="ECZ26" s="36"/>
      <c r="EDA26" s="36"/>
      <c r="EDB26" s="36"/>
      <c r="EDC26" s="36"/>
      <c r="EDD26" s="36"/>
      <c r="EDE26" s="36"/>
      <c r="EDF26" s="36"/>
      <c r="EDG26" s="36"/>
      <c r="EDH26" s="36"/>
      <c r="EDI26" s="36"/>
      <c r="EDJ26" s="36"/>
      <c r="EDK26" s="36"/>
      <c r="EDL26" s="36"/>
      <c r="EDM26" s="36"/>
      <c r="EDN26" s="36"/>
      <c r="EDO26" s="36"/>
      <c r="EDP26" s="36"/>
      <c r="EDQ26" s="36"/>
      <c r="EDR26" s="36"/>
      <c r="EDS26" s="36"/>
      <c r="EDT26" s="36"/>
      <c r="EDU26" s="36"/>
      <c r="EDV26" s="36"/>
      <c r="EDW26" s="36"/>
      <c r="EDX26" s="36"/>
      <c r="EDY26" s="36"/>
      <c r="EDZ26" s="36"/>
      <c r="EEA26" s="36"/>
      <c r="EEB26" s="36"/>
      <c r="EEC26" s="36"/>
      <c r="EED26" s="36"/>
      <c r="EEE26" s="36"/>
      <c r="EEF26" s="36"/>
      <c r="EEG26" s="36"/>
      <c r="EEH26" s="36"/>
      <c r="EEI26" s="36"/>
      <c r="EEJ26" s="36"/>
      <c r="EEK26" s="36"/>
      <c r="EEL26" s="36"/>
      <c r="EEM26" s="36"/>
      <c r="EEN26" s="36"/>
      <c r="EEO26" s="36"/>
      <c r="EEP26" s="36"/>
      <c r="EEQ26" s="36"/>
      <c r="EER26" s="36"/>
      <c r="EES26" s="36"/>
      <c r="EET26" s="36"/>
      <c r="EEU26" s="36"/>
      <c r="EEV26" s="36"/>
      <c r="EEW26" s="36"/>
      <c r="EEX26" s="36"/>
      <c r="EEY26" s="36"/>
      <c r="EEZ26" s="36"/>
      <c r="EFA26" s="36"/>
      <c r="EFB26" s="36"/>
      <c r="EFC26" s="36"/>
      <c r="EFD26" s="36"/>
      <c r="EFE26" s="36"/>
      <c r="EFF26" s="36"/>
      <c r="EFG26" s="36"/>
      <c r="EFH26" s="36"/>
      <c r="EFI26" s="36"/>
      <c r="EFJ26" s="36"/>
      <c r="EFK26" s="36"/>
      <c r="EFL26" s="36"/>
      <c r="EFM26" s="36"/>
      <c r="EFN26" s="36"/>
      <c r="EFO26" s="36"/>
      <c r="EFP26" s="36"/>
      <c r="EFQ26" s="36"/>
      <c r="EFR26" s="36"/>
      <c r="EFS26" s="36"/>
      <c r="EFT26" s="36"/>
      <c r="EFU26" s="36"/>
      <c r="EFV26" s="36"/>
      <c r="EFW26" s="36"/>
      <c r="EFX26" s="36"/>
      <c r="EFY26" s="36"/>
      <c r="EFZ26" s="36"/>
      <c r="EGA26" s="36"/>
      <c r="EGB26" s="36"/>
      <c r="EGC26" s="36"/>
      <c r="EGD26" s="36"/>
      <c r="EGE26" s="36"/>
      <c r="EGF26" s="36"/>
      <c r="EGG26" s="36"/>
      <c r="EGH26" s="36"/>
      <c r="EGI26" s="36"/>
      <c r="EGJ26" s="36"/>
      <c r="EGK26" s="36"/>
      <c r="EGL26" s="36"/>
      <c r="EGM26" s="36"/>
      <c r="EGN26" s="36"/>
      <c r="EGO26" s="36"/>
      <c r="EGP26" s="36"/>
      <c r="EGQ26" s="36"/>
      <c r="EGR26" s="36"/>
      <c r="EGS26" s="36"/>
      <c r="EGT26" s="36"/>
      <c r="EGU26" s="36"/>
      <c r="EGV26" s="36"/>
      <c r="EGW26" s="36"/>
      <c r="EGX26" s="36"/>
      <c r="EGY26" s="36"/>
      <c r="EGZ26" s="36"/>
      <c r="EHA26" s="36"/>
      <c r="EHB26" s="36"/>
      <c r="EHC26" s="36"/>
      <c r="EHD26" s="36"/>
      <c r="EHE26" s="36"/>
      <c r="EHF26" s="36"/>
      <c r="EHG26" s="36"/>
      <c r="EHH26" s="36"/>
      <c r="EHI26" s="36"/>
      <c r="EHJ26" s="36"/>
      <c r="EHK26" s="36"/>
      <c r="EHL26" s="36"/>
      <c r="EHM26" s="36"/>
      <c r="EHN26" s="36"/>
      <c r="EHO26" s="36"/>
      <c r="EHP26" s="36"/>
      <c r="EHQ26" s="36"/>
      <c r="EHR26" s="36"/>
      <c r="EHS26" s="36"/>
      <c r="EHT26" s="36"/>
      <c r="EHU26" s="36"/>
      <c r="EHV26" s="36"/>
      <c r="EHW26" s="36"/>
      <c r="EHX26" s="36"/>
      <c r="EHY26" s="36"/>
      <c r="EHZ26" s="36"/>
      <c r="EIA26" s="36"/>
      <c r="EIB26" s="36"/>
      <c r="EIC26" s="36"/>
      <c r="EID26" s="36"/>
      <c r="EIE26" s="36"/>
      <c r="EIF26" s="36"/>
      <c r="EIG26" s="36"/>
      <c r="EIH26" s="36"/>
      <c r="EII26" s="36"/>
      <c r="EIJ26" s="36"/>
      <c r="EIK26" s="36"/>
      <c r="EIL26" s="36"/>
      <c r="EIM26" s="36"/>
      <c r="EIN26" s="36"/>
      <c r="EIO26" s="36"/>
      <c r="EIP26" s="36"/>
      <c r="EIQ26" s="36"/>
      <c r="EIR26" s="36"/>
      <c r="EIS26" s="36"/>
      <c r="EIT26" s="36"/>
      <c r="EIU26" s="36"/>
      <c r="EIV26" s="36"/>
      <c r="EIW26" s="36"/>
      <c r="EIX26" s="36"/>
      <c r="EIY26" s="36"/>
      <c r="EIZ26" s="36"/>
      <c r="EJA26" s="36"/>
      <c r="EJB26" s="36"/>
      <c r="EJC26" s="36"/>
      <c r="EJD26" s="36"/>
      <c r="EJE26" s="36"/>
      <c r="EJF26" s="36"/>
      <c r="EJG26" s="36"/>
      <c r="EJH26" s="36"/>
      <c r="EJI26" s="36"/>
      <c r="EJJ26" s="36"/>
      <c r="EJK26" s="36"/>
      <c r="EJL26" s="36"/>
      <c r="EJM26" s="36"/>
      <c r="EJN26" s="36"/>
      <c r="EJO26" s="36"/>
      <c r="EJP26" s="36"/>
      <c r="EJQ26" s="36"/>
      <c r="EJR26" s="36"/>
      <c r="EJS26" s="36"/>
      <c r="EJT26" s="36"/>
      <c r="EJU26" s="36"/>
      <c r="EJV26" s="36"/>
      <c r="EJW26" s="36"/>
      <c r="EJX26" s="36"/>
      <c r="EJY26" s="36"/>
      <c r="EJZ26" s="36"/>
      <c r="EKA26" s="36"/>
      <c r="EKB26" s="36"/>
      <c r="EKC26" s="36"/>
      <c r="EKD26" s="36"/>
      <c r="EKE26" s="36"/>
      <c r="EKF26" s="36"/>
      <c r="EKG26" s="36"/>
      <c r="EKH26" s="36"/>
      <c r="EKI26" s="36"/>
      <c r="EKJ26" s="36"/>
      <c r="EKK26" s="36"/>
      <c r="EKL26" s="36"/>
      <c r="EKM26" s="36"/>
      <c r="EKN26" s="36"/>
      <c r="EKO26" s="36"/>
      <c r="EKP26" s="36"/>
      <c r="EKQ26" s="36"/>
      <c r="EKR26" s="36"/>
      <c r="EKS26" s="36"/>
      <c r="EKT26" s="36"/>
      <c r="EKU26" s="36"/>
      <c r="EKV26" s="36"/>
      <c r="EKW26" s="36"/>
      <c r="EKX26" s="36"/>
      <c r="EKY26" s="36"/>
      <c r="EKZ26" s="36"/>
      <c r="ELA26" s="36"/>
      <c r="ELB26" s="36"/>
      <c r="ELC26" s="36"/>
      <c r="ELD26" s="36"/>
      <c r="ELE26" s="36"/>
      <c r="ELF26" s="36"/>
      <c r="ELG26" s="36"/>
      <c r="ELH26" s="36"/>
      <c r="ELI26" s="36"/>
      <c r="ELJ26" s="36"/>
      <c r="ELK26" s="36"/>
      <c r="ELL26" s="36"/>
      <c r="ELM26" s="36"/>
      <c r="ELN26" s="36"/>
      <c r="ELO26" s="36"/>
      <c r="ELP26" s="36"/>
      <c r="ELQ26" s="36"/>
      <c r="ELR26" s="36"/>
      <c r="ELS26" s="36"/>
      <c r="ELT26" s="36"/>
      <c r="ELU26" s="36"/>
      <c r="ELV26" s="36"/>
      <c r="ELW26" s="36"/>
      <c r="ELX26" s="36"/>
      <c r="ELY26" s="36"/>
      <c r="ELZ26" s="36"/>
      <c r="EMA26" s="36"/>
      <c r="EMB26" s="36"/>
      <c r="EMC26" s="36"/>
      <c r="EMD26" s="36"/>
      <c r="EME26" s="36"/>
      <c r="EMF26" s="36"/>
      <c r="EMG26" s="36"/>
      <c r="EMH26" s="36"/>
      <c r="EMI26" s="36"/>
      <c r="EMJ26" s="36"/>
      <c r="EMK26" s="36"/>
      <c r="EML26" s="36"/>
      <c r="EMM26" s="36"/>
      <c r="EMN26" s="36"/>
      <c r="EMO26" s="36"/>
      <c r="EMP26" s="36"/>
      <c r="EMQ26" s="36"/>
      <c r="EMR26" s="36"/>
      <c r="EMS26" s="36"/>
      <c r="EMT26" s="36"/>
      <c r="EMU26" s="36"/>
      <c r="EMV26" s="36"/>
      <c r="EMW26" s="36"/>
      <c r="EMX26" s="36"/>
      <c r="EMY26" s="36"/>
      <c r="EMZ26" s="36"/>
      <c r="ENA26" s="36"/>
      <c r="ENB26" s="36"/>
      <c r="ENC26" s="36"/>
      <c r="END26" s="36"/>
      <c r="ENE26" s="36"/>
      <c r="ENF26" s="36"/>
      <c r="ENG26" s="36"/>
      <c r="ENH26" s="36"/>
      <c r="ENI26" s="36"/>
      <c r="ENJ26" s="36"/>
      <c r="ENK26" s="36"/>
      <c r="ENL26" s="36"/>
      <c r="ENM26" s="36"/>
      <c r="ENN26" s="36"/>
      <c r="ENO26" s="36"/>
      <c r="ENP26" s="36"/>
      <c r="ENQ26" s="36"/>
      <c r="ENR26" s="36"/>
      <c r="ENS26" s="36"/>
      <c r="ENT26" s="36"/>
      <c r="ENU26" s="36"/>
      <c r="ENV26" s="36"/>
      <c r="ENW26" s="36"/>
      <c r="ENX26" s="36"/>
      <c r="ENY26" s="36"/>
      <c r="ENZ26" s="36"/>
      <c r="EOA26" s="36"/>
      <c r="EOB26" s="36"/>
      <c r="EOC26" s="36"/>
      <c r="EOD26" s="36"/>
      <c r="EOE26" s="36"/>
      <c r="EOF26" s="36"/>
      <c r="EOG26" s="36"/>
      <c r="EOH26" s="36"/>
      <c r="EOI26" s="36"/>
      <c r="EOJ26" s="36"/>
      <c r="EOK26" s="36"/>
      <c r="EOL26" s="36"/>
      <c r="EOM26" s="36"/>
      <c r="EON26" s="36"/>
      <c r="EOO26" s="36"/>
      <c r="EOP26" s="36"/>
      <c r="EOQ26" s="36"/>
      <c r="EOR26" s="36"/>
      <c r="EOS26" s="36"/>
      <c r="EOT26" s="36"/>
      <c r="EOU26" s="36"/>
      <c r="EOV26" s="36"/>
      <c r="EOW26" s="36"/>
      <c r="EOX26" s="36"/>
      <c r="EOY26" s="36"/>
      <c r="EOZ26" s="36"/>
      <c r="EPA26" s="36"/>
      <c r="EPB26" s="36"/>
      <c r="EPC26" s="36"/>
      <c r="EPD26" s="36"/>
      <c r="EPE26" s="36"/>
      <c r="EPF26" s="36"/>
      <c r="EPG26" s="36"/>
      <c r="EPH26" s="36"/>
      <c r="EPI26" s="36"/>
      <c r="EPJ26" s="36"/>
      <c r="EPK26" s="36"/>
      <c r="EPL26" s="36"/>
      <c r="EPM26" s="36"/>
      <c r="EPN26" s="36"/>
      <c r="EPO26" s="36"/>
      <c r="EPP26" s="36"/>
      <c r="EPQ26" s="36"/>
      <c r="EPR26" s="36"/>
      <c r="EPS26" s="36"/>
      <c r="EPT26" s="36"/>
      <c r="EPU26" s="36"/>
      <c r="EPV26" s="36"/>
      <c r="EPW26" s="36"/>
      <c r="EPX26" s="36"/>
      <c r="EPY26" s="36"/>
      <c r="EPZ26" s="36"/>
      <c r="EQA26" s="36"/>
      <c r="EQB26" s="36"/>
      <c r="EQC26" s="36"/>
      <c r="EQD26" s="36"/>
      <c r="EQE26" s="36"/>
      <c r="EQF26" s="36"/>
      <c r="EQG26" s="36"/>
      <c r="EQH26" s="36"/>
      <c r="EQI26" s="36"/>
      <c r="EQJ26" s="36"/>
      <c r="EQK26" s="36"/>
      <c r="EQL26" s="36"/>
      <c r="EQM26" s="36"/>
      <c r="EQN26" s="36"/>
      <c r="EQO26" s="36"/>
      <c r="EQP26" s="36"/>
      <c r="EQQ26" s="36"/>
      <c r="EQR26" s="36"/>
      <c r="EQS26" s="36"/>
      <c r="EQT26" s="36"/>
      <c r="EQU26" s="36"/>
      <c r="EQV26" s="36"/>
      <c r="EQW26" s="36"/>
      <c r="EQX26" s="36"/>
      <c r="EQY26" s="36"/>
      <c r="EQZ26" s="36"/>
      <c r="ERA26" s="36"/>
      <c r="ERB26" s="36"/>
      <c r="ERC26" s="36"/>
      <c r="ERD26" s="36"/>
      <c r="ERE26" s="36"/>
      <c r="ERF26" s="36"/>
      <c r="ERG26" s="36"/>
      <c r="ERH26" s="36"/>
      <c r="ERI26" s="36"/>
      <c r="ERJ26" s="36"/>
      <c r="ERK26" s="36"/>
      <c r="ERL26" s="36"/>
      <c r="ERM26" s="36"/>
      <c r="ERN26" s="36"/>
      <c r="ERO26" s="36"/>
      <c r="ERP26" s="36"/>
      <c r="ERQ26" s="36"/>
      <c r="ERR26" s="36"/>
      <c r="ERS26" s="36"/>
      <c r="ERT26" s="36"/>
      <c r="ERU26" s="36"/>
      <c r="ERV26" s="36"/>
      <c r="ERW26" s="36"/>
      <c r="ERX26" s="36"/>
      <c r="ERY26" s="36"/>
      <c r="ERZ26" s="36"/>
      <c r="ESA26" s="36"/>
      <c r="ESB26" s="36"/>
      <c r="ESC26" s="36"/>
      <c r="ESD26" s="36"/>
      <c r="ESE26" s="36"/>
      <c r="ESF26" s="36"/>
      <c r="ESG26" s="36"/>
      <c r="ESH26" s="36"/>
      <c r="ESI26" s="36"/>
      <c r="ESJ26" s="36"/>
      <c r="ESK26" s="36"/>
      <c r="ESL26" s="36"/>
      <c r="ESM26" s="36"/>
      <c r="ESN26" s="36"/>
      <c r="ESO26" s="36"/>
      <c r="ESP26" s="36"/>
      <c r="ESQ26" s="36"/>
      <c r="ESR26" s="36"/>
      <c r="ESS26" s="36"/>
      <c r="EST26" s="36"/>
      <c r="ESU26" s="36"/>
      <c r="ESV26" s="36"/>
      <c r="ESW26" s="36"/>
      <c r="ESX26" s="36"/>
      <c r="ESY26" s="36"/>
      <c r="ESZ26" s="36"/>
      <c r="ETA26" s="36"/>
      <c r="ETB26" s="36"/>
      <c r="ETC26" s="36"/>
      <c r="ETD26" s="36"/>
      <c r="ETE26" s="36"/>
      <c r="ETF26" s="36"/>
      <c r="ETG26" s="36"/>
      <c r="ETH26" s="36"/>
      <c r="ETI26" s="36"/>
      <c r="ETJ26" s="36"/>
      <c r="ETK26" s="36"/>
      <c r="ETL26" s="36"/>
      <c r="ETM26" s="36"/>
      <c r="ETN26" s="36"/>
      <c r="ETO26" s="36"/>
      <c r="ETP26" s="36"/>
      <c r="ETQ26" s="36"/>
      <c r="ETR26" s="36"/>
      <c r="ETS26" s="36"/>
      <c r="ETT26" s="36"/>
      <c r="ETU26" s="36"/>
      <c r="ETV26" s="36"/>
      <c r="ETW26" s="36"/>
      <c r="ETX26" s="36"/>
      <c r="ETY26" s="36"/>
      <c r="ETZ26" s="36"/>
      <c r="EUA26" s="36"/>
      <c r="EUB26" s="36"/>
      <c r="EUC26" s="36"/>
      <c r="EUD26" s="36"/>
      <c r="EUE26" s="36"/>
      <c r="EUF26" s="36"/>
      <c r="EUG26" s="36"/>
      <c r="EUH26" s="36"/>
      <c r="EUI26" s="36"/>
      <c r="EUJ26" s="36"/>
      <c r="EUK26" s="36"/>
      <c r="EUL26" s="36"/>
      <c r="EUM26" s="36"/>
      <c r="EUN26" s="36"/>
      <c r="EUO26" s="36"/>
      <c r="EUP26" s="36"/>
      <c r="EUQ26" s="36"/>
      <c r="EUR26" s="36"/>
      <c r="EUS26" s="36"/>
      <c r="EUT26" s="36"/>
      <c r="EUU26" s="36"/>
      <c r="EUV26" s="36"/>
      <c r="EUW26" s="36"/>
      <c r="EUX26" s="36"/>
      <c r="EUY26" s="36"/>
      <c r="EUZ26" s="36"/>
      <c r="EVA26" s="36"/>
      <c r="EVB26" s="36"/>
      <c r="EVC26" s="36"/>
      <c r="EVD26" s="36"/>
      <c r="EVE26" s="36"/>
      <c r="EVF26" s="36"/>
      <c r="EVG26" s="36"/>
      <c r="EVH26" s="36"/>
      <c r="EVI26" s="36"/>
      <c r="EVJ26" s="36"/>
      <c r="EVK26" s="36"/>
      <c r="EVL26" s="36"/>
      <c r="EVM26" s="36"/>
      <c r="EVN26" s="36"/>
      <c r="EVO26" s="36"/>
      <c r="EVP26" s="36"/>
      <c r="EVQ26" s="36"/>
      <c r="EVR26" s="36"/>
      <c r="EVS26" s="36"/>
      <c r="EVT26" s="36"/>
      <c r="EVU26" s="36"/>
      <c r="EVV26" s="36"/>
      <c r="EVW26" s="36"/>
      <c r="EVX26" s="36"/>
      <c r="EVY26" s="36"/>
      <c r="EVZ26" s="36"/>
      <c r="EWA26" s="36"/>
      <c r="EWB26" s="36"/>
      <c r="EWC26" s="36"/>
      <c r="EWD26" s="36"/>
      <c r="EWE26" s="36"/>
      <c r="EWF26" s="36"/>
      <c r="EWG26" s="36"/>
      <c r="EWH26" s="36"/>
      <c r="EWI26" s="36"/>
      <c r="EWJ26" s="36"/>
      <c r="EWK26" s="36"/>
      <c r="EWL26" s="36"/>
      <c r="EWM26" s="36"/>
      <c r="EWN26" s="36"/>
      <c r="EWO26" s="36"/>
      <c r="EWP26" s="36"/>
      <c r="EWQ26" s="36"/>
      <c r="EWR26" s="36"/>
      <c r="EWS26" s="36"/>
      <c r="EWT26" s="36"/>
      <c r="EWU26" s="36"/>
      <c r="EWV26" s="36"/>
      <c r="EWW26" s="36"/>
      <c r="EWX26" s="36"/>
      <c r="EWY26" s="36"/>
      <c r="EWZ26" s="36"/>
      <c r="EXA26" s="36"/>
      <c r="EXB26" s="36"/>
      <c r="EXC26" s="36"/>
      <c r="EXD26" s="36"/>
      <c r="EXE26" s="36"/>
      <c r="EXF26" s="36"/>
      <c r="EXG26" s="36"/>
      <c r="EXH26" s="36"/>
      <c r="EXI26" s="36"/>
      <c r="EXJ26" s="36"/>
      <c r="EXK26" s="36"/>
      <c r="EXL26" s="36"/>
      <c r="EXM26" s="36"/>
      <c r="EXN26" s="36"/>
      <c r="EXO26" s="36"/>
      <c r="EXP26" s="36"/>
      <c r="EXQ26" s="36"/>
      <c r="EXR26" s="36"/>
      <c r="EXS26" s="36"/>
      <c r="EXT26" s="36"/>
      <c r="EXU26" s="36"/>
      <c r="EXV26" s="36"/>
      <c r="EXW26" s="36"/>
      <c r="EXX26" s="36"/>
      <c r="EXY26" s="36"/>
      <c r="EXZ26" s="36"/>
      <c r="EYA26" s="36"/>
      <c r="EYB26" s="36"/>
      <c r="EYC26" s="36"/>
      <c r="EYD26" s="36"/>
      <c r="EYE26" s="36"/>
      <c r="EYF26" s="36"/>
      <c r="EYG26" s="36"/>
      <c r="EYH26" s="36"/>
      <c r="EYI26" s="36"/>
      <c r="EYJ26" s="36"/>
      <c r="EYK26" s="36"/>
      <c r="EYL26" s="36"/>
      <c r="EYM26" s="36"/>
      <c r="EYN26" s="36"/>
      <c r="EYO26" s="36"/>
      <c r="EYP26" s="36"/>
      <c r="EYQ26" s="36"/>
      <c r="EYR26" s="36"/>
      <c r="EYS26" s="36"/>
      <c r="EYT26" s="36"/>
      <c r="EYU26" s="36"/>
      <c r="EYV26" s="36"/>
      <c r="EYW26" s="36"/>
      <c r="EYX26" s="36"/>
      <c r="EYY26" s="36"/>
      <c r="EYZ26" s="36"/>
      <c r="EZA26" s="36"/>
      <c r="EZB26" s="36"/>
      <c r="EZC26" s="36"/>
      <c r="EZD26" s="36"/>
      <c r="EZE26" s="36"/>
      <c r="EZF26" s="36"/>
      <c r="EZG26" s="36"/>
      <c r="EZH26" s="36"/>
      <c r="EZI26" s="36"/>
      <c r="EZJ26" s="36"/>
      <c r="EZK26" s="36"/>
      <c r="EZL26" s="36"/>
      <c r="EZM26" s="36"/>
      <c r="EZN26" s="36"/>
      <c r="EZO26" s="36"/>
      <c r="EZP26" s="36"/>
      <c r="EZQ26" s="36"/>
      <c r="EZR26" s="36"/>
      <c r="EZS26" s="36"/>
      <c r="EZT26" s="36"/>
      <c r="EZU26" s="36"/>
      <c r="EZV26" s="36"/>
      <c r="EZW26" s="36"/>
      <c r="EZX26" s="36"/>
      <c r="EZY26" s="36"/>
      <c r="EZZ26" s="36"/>
      <c r="FAA26" s="36"/>
      <c r="FAB26" s="36"/>
      <c r="FAC26" s="36"/>
      <c r="FAD26" s="36"/>
      <c r="FAE26" s="36"/>
      <c r="FAF26" s="36"/>
      <c r="FAG26" s="36"/>
      <c r="FAH26" s="36"/>
      <c r="FAI26" s="36"/>
      <c r="FAJ26" s="36"/>
      <c r="FAK26" s="36"/>
      <c r="FAL26" s="36"/>
      <c r="FAM26" s="36"/>
      <c r="FAN26" s="36"/>
      <c r="FAO26" s="36"/>
      <c r="FAP26" s="36"/>
      <c r="FAQ26" s="36"/>
      <c r="FAR26" s="36"/>
      <c r="FAS26" s="36"/>
      <c r="FAT26" s="36"/>
      <c r="FAU26" s="36"/>
      <c r="FAV26" s="36"/>
      <c r="FAW26" s="36"/>
      <c r="FAX26" s="36"/>
      <c r="FAY26" s="36"/>
      <c r="FAZ26" s="36"/>
      <c r="FBA26" s="36"/>
      <c r="FBB26" s="36"/>
      <c r="FBC26" s="36"/>
      <c r="FBD26" s="36"/>
      <c r="FBE26" s="36"/>
      <c r="FBF26" s="36"/>
      <c r="FBG26" s="36"/>
      <c r="FBH26" s="36"/>
      <c r="FBI26" s="36"/>
      <c r="FBJ26" s="36"/>
      <c r="FBK26" s="36"/>
      <c r="FBL26" s="36"/>
      <c r="FBM26" s="36"/>
      <c r="FBN26" s="36"/>
      <c r="FBO26" s="36"/>
      <c r="FBP26" s="36"/>
      <c r="FBQ26" s="36"/>
      <c r="FBR26" s="36"/>
      <c r="FBS26" s="36"/>
      <c r="FBT26" s="36"/>
      <c r="FBU26" s="36"/>
      <c r="FBV26" s="36"/>
      <c r="FBW26" s="36"/>
      <c r="FBX26" s="36"/>
      <c r="FBY26" s="36"/>
      <c r="FBZ26" s="36"/>
      <c r="FCA26" s="36"/>
      <c r="FCB26" s="36"/>
      <c r="FCC26" s="36"/>
      <c r="FCD26" s="36"/>
      <c r="FCE26" s="36"/>
      <c r="FCF26" s="36"/>
      <c r="FCG26" s="36"/>
      <c r="FCH26" s="36"/>
      <c r="FCI26" s="36"/>
      <c r="FCJ26" s="36"/>
      <c r="FCK26" s="36"/>
      <c r="FCL26" s="36"/>
      <c r="FCM26" s="36"/>
      <c r="FCN26" s="36"/>
      <c r="FCO26" s="36"/>
      <c r="FCP26" s="36"/>
      <c r="FCQ26" s="36"/>
      <c r="FCR26" s="36"/>
      <c r="FCS26" s="36"/>
      <c r="FCT26" s="36"/>
      <c r="FCU26" s="36"/>
      <c r="FCV26" s="36"/>
      <c r="FCW26" s="36"/>
      <c r="FCX26" s="36"/>
      <c r="FCY26" s="36"/>
      <c r="FCZ26" s="36"/>
      <c r="FDA26" s="36"/>
      <c r="FDB26" s="36"/>
      <c r="FDC26" s="36"/>
      <c r="FDD26" s="36"/>
      <c r="FDE26" s="36"/>
      <c r="FDF26" s="36"/>
      <c r="FDG26" s="36"/>
      <c r="FDH26" s="36"/>
      <c r="FDI26" s="36"/>
      <c r="FDJ26" s="36"/>
      <c r="FDK26" s="36"/>
      <c r="FDL26" s="36"/>
      <c r="FDM26" s="36"/>
      <c r="FDN26" s="36"/>
      <c r="FDO26" s="36"/>
      <c r="FDP26" s="36"/>
      <c r="FDQ26" s="36"/>
      <c r="FDR26" s="36"/>
      <c r="FDS26" s="36"/>
      <c r="FDT26" s="36"/>
      <c r="FDU26" s="36"/>
      <c r="FDV26" s="36"/>
      <c r="FDW26" s="36"/>
      <c r="FDX26" s="36"/>
      <c r="FDY26" s="36"/>
      <c r="FDZ26" s="36"/>
      <c r="FEA26" s="36"/>
      <c r="FEB26" s="36"/>
      <c r="FEC26" s="36"/>
      <c r="FED26" s="36"/>
      <c r="FEE26" s="36"/>
      <c r="FEF26" s="36"/>
      <c r="FEG26" s="36"/>
      <c r="FEH26" s="36"/>
      <c r="FEI26" s="36"/>
      <c r="FEJ26" s="36"/>
      <c r="FEK26" s="36"/>
      <c r="FEL26" s="36"/>
      <c r="FEM26" s="36"/>
      <c r="FEN26" s="36"/>
      <c r="FEO26" s="36"/>
      <c r="FEP26" s="36"/>
      <c r="FEQ26" s="36"/>
      <c r="FER26" s="36"/>
      <c r="FES26" s="36"/>
      <c r="FET26" s="36"/>
      <c r="FEU26" s="36"/>
      <c r="FEV26" s="36"/>
      <c r="FEW26" s="36"/>
      <c r="FEX26" s="36"/>
      <c r="FEY26" s="36"/>
      <c r="FEZ26" s="36"/>
      <c r="FFA26" s="36"/>
      <c r="FFB26" s="36"/>
      <c r="FFC26" s="36"/>
      <c r="FFD26" s="36"/>
      <c r="FFE26" s="36"/>
      <c r="FFF26" s="36"/>
      <c r="FFG26" s="36"/>
      <c r="FFH26" s="36"/>
      <c r="FFI26" s="36"/>
      <c r="FFJ26" s="36"/>
      <c r="FFK26" s="36"/>
      <c r="FFL26" s="36"/>
      <c r="FFM26" s="36"/>
      <c r="FFN26" s="36"/>
      <c r="FFO26" s="36"/>
      <c r="FFP26" s="36"/>
      <c r="FFQ26" s="36"/>
      <c r="FFR26" s="36"/>
      <c r="FFS26" s="36"/>
      <c r="FFT26" s="36"/>
      <c r="FFU26" s="36"/>
      <c r="FFV26" s="36"/>
      <c r="FFW26" s="36"/>
      <c r="FFX26" s="36"/>
      <c r="FFY26" s="36"/>
      <c r="FFZ26" s="36"/>
      <c r="FGA26" s="36"/>
      <c r="FGB26" s="36"/>
      <c r="FGC26" s="36"/>
      <c r="FGD26" s="36"/>
      <c r="FGE26" s="36"/>
      <c r="FGF26" s="36"/>
      <c r="FGG26" s="36"/>
      <c r="FGH26" s="36"/>
      <c r="FGI26" s="36"/>
      <c r="FGJ26" s="36"/>
      <c r="FGK26" s="36"/>
      <c r="FGL26" s="36"/>
      <c r="FGM26" s="36"/>
      <c r="FGN26" s="36"/>
      <c r="FGO26" s="36"/>
      <c r="FGP26" s="36"/>
      <c r="FGQ26" s="36"/>
      <c r="FGR26" s="36"/>
      <c r="FGS26" s="36"/>
      <c r="FGT26" s="36"/>
      <c r="FGU26" s="36"/>
      <c r="FGV26" s="36"/>
      <c r="FGW26" s="36"/>
      <c r="FGX26" s="36"/>
      <c r="FGY26" s="36"/>
      <c r="FGZ26" s="36"/>
      <c r="FHA26" s="36"/>
      <c r="FHB26" s="36"/>
      <c r="FHC26" s="36"/>
      <c r="FHD26" s="36"/>
      <c r="FHE26" s="36"/>
      <c r="FHF26" s="36"/>
      <c r="FHG26" s="36"/>
      <c r="FHH26" s="36"/>
      <c r="FHI26" s="36"/>
      <c r="FHJ26" s="36"/>
      <c r="FHK26" s="36"/>
      <c r="FHL26" s="36"/>
      <c r="FHM26" s="36"/>
      <c r="FHN26" s="36"/>
      <c r="FHO26" s="36"/>
      <c r="FHP26" s="36"/>
      <c r="FHQ26" s="36"/>
      <c r="FHR26" s="36"/>
      <c r="FHS26" s="36"/>
      <c r="FHT26" s="36"/>
      <c r="FHU26" s="36"/>
      <c r="FHV26" s="36"/>
      <c r="FHW26" s="36"/>
      <c r="FHX26" s="36"/>
      <c r="FHY26" s="36"/>
      <c r="FHZ26" s="36"/>
      <c r="FIA26" s="36"/>
      <c r="FIB26" s="36"/>
      <c r="FIC26" s="36"/>
      <c r="FID26" s="36"/>
      <c r="FIE26" s="36"/>
      <c r="FIF26" s="36"/>
      <c r="FIG26" s="36"/>
      <c r="FIH26" s="36"/>
      <c r="FII26" s="36"/>
      <c r="FIJ26" s="36"/>
      <c r="FIK26" s="36"/>
      <c r="FIL26" s="36"/>
      <c r="FIM26" s="36"/>
      <c r="FIN26" s="36"/>
      <c r="FIO26" s="36"/>
      <c r="FIP26" s="36"/>
      <c r="FIQ26" s="36"/>
      <c r="FIR26" s="36"/>
      <c r="FIS26" s="36"/>
      <c r="FIT26" s="36"/>
      <c r="FIU26" s="36"/>
      <c r="FIV26" s="36"/>
      <c r="FIW26" s="36"/>
      <c r="FIX26" s="36"/>
      <c r="FIY26" s="36"/>
      <c r="FIZ26" s="36"/>
      <c r="FJA26" s="36"/>
      <c r="FJB26" s="36"/>
      <c r="FJC26" s="36"/>
      <c r="FJD26" s="36"/>
      <c r="FJE26" s="36"/>
      <c r="FJF26" s="36"/>
      <c r="FJG26" s="36"/>
      <c r="FJH26" s="36"/>
      <c r="FJI26" s="36"/>
      <c r="FJJ26" s="36"/>
      <c r="FJK26" s="36"/>
      <c r="FJL26" s="36"/>
      <c r="FJM26" s="36"/>
      <c r="FJN26" s="36"/>
      <c r="FJO26" s="36"/>
      <c r="FJP26" s="36"/>
      <c r="FJQ26" s="36"/>
      <c r="FJR26" s="36"/>
      <c r="FJS26" s="36"/>
      <c r="FJT26" s="36"/>
      <c r="FJU26" s="36"/>
      <c r="FJV26" s="36"/>
      <c r="FJW26" s="36"/>
      <c r="FJX26" s="36"/>
      <c r="FJY26" s="36"/>
      <c r="FJZ26" s="36"/>
      <c r="FKA26" s="36"/>
      <c r="FKB26" s="36"/>
      <c r="FKC26" s="36"/>
      <c r="FKD26" s="36"/>
      <c r="FKE26" s="36"/>
      <c r="FKF26" s="36"/>
      <c r="FKG26" s="36"/>
      <c r="FKH26" s="36"/>
      <c r="FKI26" s="36"/>
      <c r="FKJ26" s="36"/>
      <c r="FKK26" s="36"/>
      <c r="FKL26" s="36"/>
      <c r="FKM26" s="36"/>
      <c r="FKN26" s="36"/>
      <c r="FKO26" s="36"/>
      <c r="FKP26" s="36"/>
      <c r="FKQ26" s="36"/>
      <c r="FKR26" s="36"/>
      <c r="FKS26" s="36"/>
      <c r="FKT26" s="36"/>
      <c r="FKU26" s="36"/>
      <c r="FKV26" s="36"/>
      <c r="FKW26" s="36"/>
      <c r="FKX26" s="36"/>
      <c r="FKY26" s="36"/>
      <c r="FKZ26" s="36"/>
      <c r="FLA26" s="36"/>
      <c r="FLB26" s="36"/>
      <c r="FLC26" s="36"/>
      <c r="FLD26" s="36"/>
      <c r="FLE26" s="36"/>
      <c r="FLF26" s="36"/>
      <c r="FLG26" s="36"/>
      <c r="FLH26" s="36"/>
      <c r="FLI26" s="36"/>
      <c r="FLJ26" s="36"/>
      <c r="FLK26" s="36"/>
      <c r="FLL26" s="36"/>
      <c r="FLM26" s="36"/>
      <c r="FLN26" s="36"/>
      <c r="FLO26" s="36"/>
      <c r="FLP26" s="36"/>
      <c r="FLQ26" s="36"/>
      <c r="FLR26" s="36"/>
      <c r="FLS26" s="36"/>
      <c r="FLT26" s="36"/>
      <c r="FLU26" s="36"/>
      <c r="FLV26" s="36"/>
      <c r="FLW26" s="36"/>
      <c r="FLX26" s="36"/>
      <c r="FLY26" s="36"/>
      <c r="FLZ26" s="36"/>
      <c r="FMA26" s="36"/>
      <c r="FMB26" s="36"/>
      <c r="FMC26" s="36"/>
      <c r="FMD26" s="36"/>
      <c r="FME26" s="36"/>
      <c r="FMF26" s="36"/>
      <c r="FMG26" s="36"/>
      <c r="FMH26" s="36"/>
      <c r="FMI26" s="36"/>
      <c r="FMJ26" s="36"/>
      <c r="FMK26" s="36"/>
      <c r="FML26" s="36"/>
      <c r="FMM26" s="36"/>
      <c r="FMN26" s="36"/>
      <c r="FMO26" s="36"/>
      <c r="FMP26" s="36"/>
      <c r="FMQ26" s="36"/>
      <c r="FMR26" s="36"/>
      <c r="FMS26" s="36"/>
      <c r="FMT26" s="36"/>
      <c r="FMU26" s="36"/>
      <c r="FMV26" s="36"/>
      <c r="FMW26" s="36"/>
      <c r="FMX26" s="36"/>
      <c r="FMY26" s="36"/>
      <c r="FMZ26" s="36"/>
      <c r="FNA26" s="36"/>
      <c r="FNB26" s="36"/>
      <c r="FNC26" s="36"/>
      <c r="FND26" s="36"/>
      <c r="FNE26" s="36"/>
      <c r="FNF26" s="36"/>
      <c r="FNG26" s="36"/>
      <c r="FNH26" s="36"/>
      <c r="FNI26" s="36"/>
      <c r="FNJ26" s="36"/>
      <c r="FNK26" s="36"/>
      <c r="FNL26" s="36"/>
      <c r="FNM26" s="36"/>
      <c r="FNN26" s="36"/>
      <c r="FNO26" s="36"/>
      <c r="FNP26" s="36"/>
      <c r="FNQ26" s="36"/>
      <c r="FNR26" s="36"/>
      <c r="FNS26" s="36"/>
      <c r="FNT26" s="36"/>
      <c r="FNU26" s="36"/>
      <c r="FNV26" s="36"/>
      <c r="FNW26" s="36"/>
      <c r="FNX26" s="36"/>
      <c r="FNY26" s="36"/>
      <c r="FNZ26" s="36"/>
      <c r="FOA26" s="36"/>
      <c r="FOB26" s="36"/>
      <c r="FOC26" s="36"/>
      <c r="FOD26" s="36"/>
      <c r="FOE26" s="36"/>
      <c r="FOF26" s="36"/>
      <c r="FOG26" s="36"/>
      <c r="FOH26" s="36"/>
      <c r="FOI26" s="36"/>
      <c r="FOJ26" s="36"/>
      <c r="FOK26" s="36"/>
      <c r="FOL26" s="36"/>
      <c r="FOM26" s="36"/>
      <c r="FON26" s="36"/>
      <c r="FOO26" s="36"/>
      <c r="FOP26" s="36"/>
      <c r="FOQ26" s="36"/>
      <c r="FOR26" s="36"/>
      <c r="FOS26" s="36"/>
      <c r="FOT26" s="36"/>
      <c r="FOU26" s="36"/>
      <c r="FOV26" s="36"/>
      <c r="FOW26" s="36"/>
      <c r="FOX26" s="36"/>
      <c r="FOY26" s="36"/>
      <c r="FOZ26" s="36"/>
      <c r="FPA26" s="36"/>
      <c r="FPB26" s="36"/>
      <c r="FPC26" s="36"/>
      <c r="FPD26" s="36"/>
      <c r="FPE26" s="36"/>
      <c r="FPF26" s="36"/>
      <c r="FPG26" s="36"/>
      <c r="FPH26" s="36"/>
      <c r="FPI26" s="36"/>
      <c r="FPJ26" s="36"/>
      <c r="FPK26" s="36"/>
      <c r="FPL26" s="36"/>
      <c r="FPM26" s="36"/>
      <c r="FPN26" s="36"/>
      <c r="FPO26" s="36"/>
      <c r="FPP26" s="36"/>
      <c r="FPQ26" s="36"/>
      <c r="FPR26" s="36"/>
      <c r="FPS26" s="36"/>
      <c r="FPT26" s="36"/>
      <c r="FPU26" s="36"/>
      <c r="FPV26" s="36"/>
      <c r="FPW26" s="36"/>
      <c r="FPX26" s="36"/>
      <c r="FPY26" s="36"/>
      <c r="FPZ26" s="36"/>
      <c r="FQA26" s="36"/>
      <c r="FQB26" s="36"/>
      <c r="FQC26" s="36"/>
      <c r="FQD26" s="36"/>
      <c r="FQE26" s="36"/>
      <c r="FQF26" s="36"/>
      <c r="FQG26" s="36"/>
      <c r="FQH26" s="36"/>
      <c r="FQI26" s="36"/>
      <c r="FQJ26" s="36"/>
      <c r="FQK26" s="36"/>
      <c r="FQL26" s="36"/>
      <c r="FQM26" s="36"/>
      <c r="FQN26" s="36"/>
      <c r="FQO26" s="36"/>
      <c r="FQP26" s="36"/>
      <c r="FQQ26" s="36"/>
      <c r="FQR26" s="36"/>
      <c r="FQS26" s="36"/>
      <c r="FQT26" s="36"/>
      <c r="FQU26" s="36"/>
      <c r="FQV26" s="36"/>
      <c r="FQW26" s="36"/>
      <c r="FQX26" s="36"/>
      <c r="FQY26" s="36"/>
      <c r="FQZ26" s="36"/>
      <c r="FRA26" s="36"/>
      <c r="FRB26" s="36"/>
      <c r="FRC26" s="36"/>
      <c r="FRD26" s="36"/>
      <c r="FRE26" s="36"/>
      <c r="FRF26" s="36"/>
      <c r="FRG26" s="36"/>
      <c r="FRH26" s="36"/>
      <c r="FRI26" s="36"/>
      <c r="FRJ26" s="36"/>
      <c r="FRK26" s="36"/>
      <c r="FRL26" s="36"/>
      <c r="FRM26" s="36"/>
      <c r="FRN26" s="36"/>
      <c r="FRO26" s="36"/>
      <c r="FRP26" s="36"/>
      <c r="FRQ26" s="36"/>
      <c r="FRR26" s="36"/>
      <c r="FRS26" s="36"/>
      <c r="FRT26" s="36"/>
      <c r="FRU26" s="36"/>
      <c r="FRV26" s="36"/>
      <c r="FRW26" s="36"/>
      <c r="FRX26" s="36"/>
      <c r="FRY26" s="36"/>
      <c r="FRZ26" s="36"/>
      <c r="FSA26" s="36"/>
      <c r="FSB26" s="36"/>
      <c r="FSC26" s="36"/>
      <c r="FSD26" s="36"/>
      <c r="FSE26" s="36"/>
      <c r="FSF26" s="36"/>
      <c r="FSG26" s="36"/>
      <c r="FSH26" s="36"/>
      <c r="FSI26" s="36"/>
      <c r="FSJ26" s="36"/>
      <c r="FSK26" s="36"/>
      <c r="FSL26" s="36"/>
      <c r="FSM26" s="36"/>
      <c r="FSN26" s="36"/>
      <c r="FSO26" s="36"/>
      <c r="FSP26" s="36"/>
      <c r="FSQ26" s="36"/>
      <c r="FSR26" s="36"/>
      <c r="FSS26" s="36"/>
      <c r="FST26" s="36"/>
      <c r="FSU26" s="36"/>
      <c r="FSV26" s="36"/>
      <c r="FSW26" s="36"/>
      <c r="FSX26" s="36"/>
      <c r="FSY26" s="36"/>
      <c r="FSZ26" s="36"/>
      <c r="FTA26" s="36"/>
      <c r="FTB26" s="36"/>
      <c r="FTC26" s="36"/>
      <c r="FTD26" s="36"/>
      <c r="FTE26" s="36"/>
      <c r="FTF26" s="36"/>
      <c r="FTG26" s="36"/>
      <c r="FTH26" s="36"/>
      <c r="FTI26" s="36"/>
      <c r="FTJ26" s="36"/>
      <c r="FTK26" s="36"/>
      <c r="FTL26" s="36"/>
      <c r="FTM26" s="36"/>
      <c r="FTN26" s="36"/>
      <c r="FTO26" s="36"/>
      <c r="FTP26" s="36"/>
      <c r="FTQ26" s="36"/>
      <c r="FTR26" s="36"/>
      <c r="FTS26" s="36"/>
      <c r="FTT26" s="36"/>
      <c r="FTU26" s="36"/>
      <c r="FTV26" s="36"/>
      <c r="FTW26" s="36"/>
      <c r="FTX26" s="36"/>
      <c r="FTY26" s="36"/>
      <c r="FTZ26" s="36"/>
      <c r="FUA26" s="36"/>
      <c r="FUB26" s="36"/>
      <c r="FUC26" s="36"/>
      <c r="FUD26" s="36"/>
      <c r="FUE26" s="36"/>
      <c r="FUF26" s="36"/>
      <c r="FUG26" s="36"/>
      <c r="FUH26" s="36"/>
      <c r="FUI26" s="36"/>
      <c r="FUJ26" s="36"/>
      <c r="FUK26" s="36"/>
      <c r="FUL26" s="36"/>
      <c r="FUM26" s="36"/>
      <c r="FUN26" s="36"/>
      <c r="FUO26" s="36"/>
      <c r="FUP26" s="36"/>
      <c r="FUQ26" s="36"/>
      <c r="FUR26" s="36"/>
      <c r="FUS26" s="36"/>
      <c r="FUT26" s="36"/>
      <c r="FUU26" s="36"/>
      <c r="FUV26" s="36"/>
      <c r="FUW26" s="36"/>
      <c r="FUX26" s="36"/>
      <c r="FUY26" s="36"/>
      <c r="FUZ26" s="36"/>
      <c r="FVA26" s="36"/>
      <c r="FVB26" s="36"/>
      <c r="FVC26" s="36"/>
      <c r="FVD26" s="36"/>
      <c r="FVE26" s="36"/>
      <c r="FVF26" s="36"/>
      <c r="FVG26" s="36"/>
      <c r="FVH26" s="36"/>
      <c r="FVI26" s="36"/>
      <c r="FVJ26" s="36"/>
      <c r="FVK26" s="36"/>
      <c r="FVL26" s="36"/>
      <c r="FVM26" s="36"/>
      <c r="FVN26" s="36"/>
      <c r="FVO26" s="36"/>
      <c r="FVP26" s="36"/>
      <c r="FVQ26" s="36"/>
      <c r="FVR26" s="36"/>
      <c r="FVS26" s="36"/>
      <c r="FVT26" s="36"/>
      <c r="FVU26" s="36"/>
      <c r="FVV26" s="36"/>
      <c r="FVW26" s="36"/>
      <c r="FVX26" s="36"/>
      <c r="FVY26" s="36"/>
      <c r="FVZ26" s="36"/>
      <c r="FWA26" s="36"/>
      <c r="FWB26" s="36"/>
      <c r="FWC26" s="36"/>
      <c r="FWD26" s="36"/>
      <c r="FWE26" s="36"/>
      <c r="FWF26" s="36"/>
      <c r="FWG26" s="36"/>
      <c r="FWH26" s="36"/>
      <c r="FWI26" s="36"/>
      <c r="FWJ26" s="36"/>
      <c r="FWK26" s="36"/>
      <c r="FWL26" s="36"/>
      <c r="FWM26" s="36"/>
      <c r="FWN26" s="36"/>
      <c r="FWO26" s="36"/>
      <c r="FWP26" s="36"/>
      <c r="FWQ26" s="36"/>
      <c r="FWR26" s="36"/>
      <c r="FWS26" s="36"/>
      <c r="FWT26" s="36"/>
      <c r="FWU26" s="36"/>
      <c r="FWV26" s="36"/>
      <c r="FWW26" s="36"/>
      <c r="FWX26" s="36"/>
      <c r="FWY26" s="36"/>
      <c r="FWZ26" s="36"/>
      <c r="FXA26" s="36"/>
      <c r="FXB26" s="36"/>
      <c r="FXC26" s="36"/>
      <c r="FXD26" s="36"/>
      <c r="FXE26" s="36"/>
      <c r="FXF26" s="36"/>
      <c r="FXG26" s="36"/>
      <c r="FXH26" s="36"/>
      <c r="FXI26" s="36"/>
      <c r="FXJ26" s="36"/>
      <c r="FXK26" s="36"/>
      <c r="FXL26" s="36"/>
      <c r="FXM26" s="36"/>
      <c r="FXN26" s="36"/>
      <c r="FXO26" s="36"/>
      <c r="FXP26" s="36"/>
      <c r="FXQ26" s="36"/>
      <c r="FXR26" s="36"/>
      <c r="FXS26" s="36"/>
      <c r="FXT26" s="36"/>
      <c r="FXU26" s="36"/>
      <c r="FXV26" s="36"/>
      <c r="FXW26" s="36"/>
      <c r="FXX26" s="36"/>
      <c r="FXY26" s="36"/>
      <c r="FXZ26" s="36"/>
      <c r="FYA26" s="36"/>
      <c r="FYB26" s="36"/>
      <c r="FYC26" s="36"/>
      <c r="FYD26" s="36"/>
      <c r="FYE26" s="36"/>
      <c r="FYF26" s="36"/>
      <c r="FYG26" s="36"/>
      <c r="FYH26" s="36"/>
      <c r="FYI26" s="36"/>
      <c r="FYJ26" s="36"/>
      <c r="FYK26" s="36"/>
      <c r="FYL26" s="36"/>
      <c r="FYM26" s="36"/>
      <c r="FYN26" s="36"/>
      <c r="FYO26" s="36"/>
      <c r="FYP26" s="36"/>
      <c r="FYQ26" s="36"/>
      <c r="FYR26" s="36"/>
      <c r="FYS26" s="36"/>
      <c r="FYT26" s="36"/>
      <c r="FYU26" s="36"/>
      <c r="FYV26" s="36"/>
      <c r="FYW26" s="36"/>
      <c r="FYX26" s="36"/>
      <c r="FYY26" s="36"/>
      <c r="FYZ26" s="36"/>
      <c r="FZA26" s="36"/>
      <c r="FZB26" s="36"/>
      <c r="FZC26" s="36"/>
      <c r="FZD26" s="36"/>
      <c r="FZE26" s="36"/>
      <c r="FZF26" s="36"/>
      <c r="FZG26" s="36"/>
      <c r="FZH26" s="36"/>
      <c r="FZI26" s="36"/>
      <c r="FZJ26" s="36"/>
      <c r="FZK26" s="36"/>
      <c r="FZL26" s="36"/>
      <c r="FZM26" s="36"/>
      <c r="FZN26" s="36"/>
      <c r="FZO26" s="36"/>
      <c r="FZP26" s="36"/>
      <c r="FZQ26" s="36"/>
      <c r="FZR26" s="36"/>
      <c r="FZS26" s="36"/>
      <c r="FZT26" s="36"/>
      <c r="FZU26" s="36"/>
      <c r="FZV26" s="36"/>
      <c r="FZW26" s="36"/>
      <c r="FZX26" s="36"/>
      <c r="FZY26" s="36"/>
      <c r="FZZ26" s="36"/>
      <c r="GAA26" s="36"/>
      <c r="GAB26" s="36"/>
      <c r="GAC26" s="36"/>
      <c r="GAD26" s="36"/>
      <c r="GAE26" s="36"/>
      <c r="GAF26" s="36"/>
      <c r="GAG26" s="36"/>
      <c r="GAH26" s="36"/>
      <c r="GAI26" s="36"/>
      <c r="GAJ26" s="36"/>
      <c r="GAK26" s="36"/>
      <c r="GAL26" s="36"/>
      <c r="GAM26" s="36"/>
      <c r="GAN26" s="36"/>
      <c r="GAO26" s="36"/>
      <c r="GAP26" s="36"/>
      <c r="GAQ26" s="36"/>
      <c r="GAR26" s="36"/>
      <c r="GAS26" s="36"/>
      <c r="GAT26" s="36"/>
      <c r="GAU26" s="36"/>
      <c r="GAV26" s="36"/>
      <c r="GAW26" s="36"/>
      <c r="GAX26" s="36"/>
      <c r="GAY26" s="36"/>
      <c r="GAZ26" s="36"/>
      <c r="GBA26" s="36"/>
      <c r="GBB26" s="36"/>
      <c r="GBC26" s="36"/>
      <c r="GBD26" s="36"/>
      <c r="GBE26" s="36"/>
      <c r="GBF26" s="36"/>
      <c r="GBG26" s="36"/>
      <c r="GBH26" s="36"/>
      <c r="GBI26" s="36"/>
      <c r="GBJ26" s="36"/>
      <c r="GBK26" s="36"/>
      <c r="GBL26" s="36"/>
      <c r="GBM26" s="36"/>
      <c r="GBN26" s="36"/>
      <c r="GBO26" s="36"/>
      <c r="GBP26" s="36"/>
      <c r="GBQ26" s="36"/>
      <c r="GBR26" s="36"/>
      <c r="GBS26" s="36"/>
      <c r="GBT26" s="36"/>
      <c r="GBU26" s="36"/>
      <c r="GBV26" s="36"/>
      <c r="GBW26" s="36"/>
      <c r="GBX26" s="36"/>
      <c r="GBY26" s="36"/>
      <c r="GBZ26" s="36"/>
      <c r="GCA26" s="36"/>
      <c r="GCB26" s="36"/>
      <c r="GCC26" s="36"/>
      <c r="GCD26" s="36"/>
      <c r="GCE26" s="36"/>
      <c r="GCF26" s="36"/>
      <c r="GCG26" s="36"/>
      <c r="GCH26" s="36"/>
      <c r="GCI26" s="36"/>
      <c r="GCJ26" s="36"/>
      <c r="GCK26" s="36"/>
      <c r="GCL26" s="36"/>
      <c r="GCM26" s="36"/>
      <c r="GCN26" s="36"/>
      <c r="GCO26" s="36"/>
      <c r="GCP26" s="36"/>
      <c r="GCQ26" s="36"/>
      <c r="GCR26" s="36"/>
      <c r="GCS26" s="36"/>
      <c r="GCT26" s="36"/>
      <c r="GCU26" s="36"/>
      <c r="GCV26" s="36"/>
      <c r="GCW26" s="36"/>
      <c r="GCX26" s="36"/>
      <c r="GCY26" s="36"/>
      <c r="GCZ26" s="36"/>
      <c r="GDA26" s="36"/>
      <c r="GDB26" s="36"/>
      <c r="GDC26" s="36"/>
      <c r="GDD26" s="36"/>
      <c r="GDE26" s="36"/>
      <c r="GDF26" s="36"/>
      <c r="GDG26" s="36"/>
      <c r="GDH26" s="36"/>
      <c r="GDI26" s="36"/>
      <c r="GDJ26" s="36"/>
      <c r="GDK26" s="36"/>
      <c r="GDL26" s="36"/>
      <c r="GDM26" s="36"/>
      <c r="GDN26" s="36"/>
      <c r="GDO26" s="36"/>
      <c r="GDP26" s="36"/>
      <c r="GDQ26" s="36"/>
      <c r="GDR26" s="36"/>
      <c r="GDS26" s="36"/>
      <c r="GDT26" s="36"/>
      <c r="GDU26" s="36"/>
      <c r="GDV26" s="36"/>
      <c r="GDW26" s="36"/>
      <c r="GDX26" s="36"/>
      <c r="GDY26" s="36"/>
      <c r="GDZ26" s="36"/>
      <c r="GEA26" s="36"/>
      <c r="GEB26" s="36"/>
      <c r="GEC26" s="36"/>
      <c r="GED26" s="36"/>
      <c r="GEE26" s="36"/>
      <c r="GEF26" s="36"/>
      <c r="GEG26" s="36"/>
      <c r="GEH26" s="36"/>
      <c r="GEI26" s="36"/>
      <c r="GEJ26" s="36"/>
      <c r="GEK26" s="36"/>
      <c r="GEL26" s="36"/>
      <c r="GEM26" s="36"/>
      <c r="GEN26" s="36"/>
      <c r="GEO26" s="36"/>
      <c r="GEP26" s="36"/>
      <c r="GEQ26" s="36"/>
      <c r="GER26" s="36"/>
      <c r="GES26" s="36"/>
      <c r="GET26" s="36"/>
      <c r="GEU26" s="36"/>
      <c r="GEV26" s="36"/>
      <c r="GEW26" s="36"/>
      <c r="GEX26" s="36"/>
      <c r="GEY26" s="36"/>
      <c r="GEZ26" s="36"/>
      <c r="GFA26" s="36"/>
      <c r="GFB26" s="36"/>
      <c r="GFC26" s="36"/>
      <c r="GFD26" s="36"/>
      <c r="GFE26" s="36"/>
      <c r="GFF26" s="36"/>
      <c r="GFG26" s="36"/>
      <c r="GFH26" s="36"/>
      <c r="GFI26" s="36"/>
      <c r="GFJ26" s="36"/>
      <c r="GFK26" s="36"/>
      <c r="GFL26" s="36"/>
      <c r="GFM26" s="36"/>
      <c r="GFN26" s="36"/>
      <c r="GFO26" s="36"/>
      <c r="GFP26" s="36"/>
      <c r="GFQ26" s="36"/>
      <c r="GFR26" s="36"/>
      <c r="GFS26" s="36"/>
      <c r="GFT26" s="36"/>
      <c r="GFU26" s="36"/>
      <c r="GFV26" s="36"/>
      <c r="GFW26" s="36"/>
      <c r="GFX26" s="36"/>
      <c r="GFY26" s="36"/>
      <c r="GFZ26" s="36"/>
      <c r="GGA26" s="36"/>
      <c r="GGB26" s="36"/>
      <c r="GGC26" s="36"/>
      <c r="GGD26" s="36"/>
      <c r="GGE26" s="36"/>
      <c r="GGF26" s="36"/>
      <c r="GGG26" s="36"/>
      <c r="GGH26" s="36"/>
      <c r="GGI26" s="36"/>
      <c r="GGJ26" s="36"/>
      <c r="GGK26" s="36"/>
      <c r="GGL26" s="36"/>
      <c r="GGM26" s="36"/>
      <c r="GGN26" s="36"/>
      <c r="GGO26" s="36"/>
      <c r="GGP26" s="36"/>
      <c r="GGQ26" s="36"/>
      <c r="GGR26" s="36"/>
      <c r="GGS26" s="36"/>
      <c r="GGT26" s="36"/>
      <c r="GGU26" s="36"/>
      <c r="GGV26" s="36"/>
      <c r="GGW26" s="36"/>
      <c r="GGX26" s="36"/>
      <c r="GGY26" s="36"/>
      <c r="GGZ26" s="36"/>
      <c r="GHA26" s="36"/>
      <c r="GHB26" s="36"/>
      <c r="GHC26" s="36"/>
      <c r="GHD26" s="36"/>
      <c r="GHE26" s="36"/>
      <c r="GHF26" s="36"/>
      <c r="GHG26" s="36"/>
      <c r="GHH26" s="36"/>
      <c r="GHI26" s="36"/>
      <c r="GHJ26" s="36"/>
      <c r="GHK26" s="36"/>
      <c r="GHL26" s="36"/>
      <c r="GHM26" s="36"/>
      <c r="GHN26" s="36"/>
      <c r="GHO26" s="36"/>
      <c r="GHP26" s="36"/>
      <c r="GHQ26" s="36"/>
      <c r="GHR26" s="36"/>
      <c r="GHS26" s="36"/>
      <c r="GHT26" s="36"/>
      <c r="GHU26" s="36"/>
      <c r="GHV26" s="36"/>
      <c r="GHW26" s="36"/>
      <c r="GHX26" s="36"/>
      <c r="GHY26" s="36"/>
      <c r="GHZ26" s="36"/>
      <c r="GIA26" s="36"/>
      <c r="GIB26" s="36"/>
      <c r="GIC26" s="36"/>
      <c r="GID26" s="36"/>
      <c r="GIE26" s="36"/>
      <c r="GIF26" s="36"/>
      <c r="GIG26" s="36"/>
      <c r="GIH26" s="36"/>
      <c r="GII26" s="36"/>
      <c r="GIJ26" s="36"/>
      <c r="GIK26" s="36"/>
      <c r="GIL26" s="36"/>
      <c r="GIM26" s="36"/>
      <c r="GIN26" s="36"/>
      <c r="GIO26" s="36"/>
      <c r="GIP26" s="36"/>
      <c r="GIQ26" s="36"/>
      <c r="GIR26" s="36"/>
      <c r="GIS26" s="36"/>
      <c r="GIT26" s="36"/>
      <c r="GIU26" s="36"/>
      <c r="GIV26" s="36"/>
      <c r="GIW26" s="36"/>
      <c r="GIX26" s="36"/>
      <c r="GIY26" s="36"/>
      <c r="GIZ26" s="36"/>
      <c r="GJA26" s="36"/>
      <c r="GJB26" s="36"/>
      <c r="GJC26" s="36"/>
      <c r="GJD26" s="36"/>
      <c r="GJE26" s="36"/>
      <c r="GJF26" s="36"/>
      <c r="GJG26" s="36"/>
      <c r="GJH26" s="36"/>
      <c r="GJI26" s="36"/>
      <c r="GJJ26" s="36"/>
      <c r="GJK26" s="36"/>
      <c r="GJL26" s="36"/>
      <c r="GJM26" s="36"/>
      <c r="GJN26" s="36"/>
      <c r="GJO26" s="36"/>
      <c r="GJP26" s="36"/>
      <c r="GJQ26" s="36"/>
      <c r="GJR26" s="36"/>
      <c r="GJS26" s="36"/>
      <c r="GJT26" s="36"/>
      <c r="GJU26" s="36"/>
      <c r="GJV26" s="36"/>
      <c r="GJW26" s="36"/>
      <c r="GJX26" s="36"/>
      <c r="GJY26" s="36"/>
      <c r="GJZ26" s="36"/>
      <c r="GKA26" s="36"/>
      <c r="GKB26" s="36"/>
      <c r="GKC26" s="36"/>
      <c r="GKD26" s="36"/>
      <c r="GKE26" s="36"/>
      <c r="GKF26" s="36"/>
      <c r="GKG26" s="36"/>
      <c r="GKH26" s="36"/>
      <c r="GKI26" s="36"/>
      <c r="GKJ26" s="36"/>
      <c r="GKK26" s="36"/>
      <c r="GKL26" s="36"/>
      <c r="GKM26" s="36"/>
      <c r="GKN26" s="36"/>
      <c r="GKO26" s="36"/>
      <c r="GKP26" s="36"/>
      <c r="GKQ26" s="36"/>
      <c r="GKR26" s="36"/>
      <c r="GKS26" s="36"/>
      <c r="GKT26" s="36"/>
      <c r="GKU26" s="36"/>
      <c r="GKV26" s="36"/>
      <c r="GKW26" s="36"/>
      <c r="GKX26" s="36"/>
      <c r="GKY26" s="36"/>
      <c r="GKZ26" s="36"/>
      <c r="GLA26" s="36"/>
      <c r="GLB26" s="36"/>
      <c r="GLC26" s="36"/>
      <c r="GLD26" s="36"/>
      <c r="GLE26" s="36"/>
      <c r="GLF26" s="36"/>
      <c r="GLG26" s="36"/>
      <c r="GLH26" s="36"/>
      <c r="GLI26" s="36"/>
      <c r="GLJ26" s="36"/>
      <c r="GLK26" s="36"/>
      <c r="GLL26" s="36"/>
      <c r="GLM26" s="36"/>
      <c r="GLN26" s="36"/>
      <c r="GLO26" s="36"/>
      <c r="GLP26" s="36"/>
      <c r="GLQ26" s="36"/>
      <c r="GLR26" s="36"/>
      <c r="GLS26" s="36"/>
      <c r="GLT26" s="36"/>
      <c r="GLU26" s="36"/>
      <c r="GLV26" s="36"/>
      <c r="GLW26" s="36"/>
      <c r="GLX26" s="36"/>
      <c r="GLY26" s="36"/>
      <c r="GLZ26" s="36"/>
      <c r="GMA26" s="36"/>
      <c r="GMB26" s="36"/>
      <c r="GMC26" s="36"/>
      <c r="GMD26" s="36"/>
      <c r="GME26" s="36"/>
      <c r="GMF26" s="36"/>
      <c r="GMG26" s="36"/>
      <c r="GMH26" s="36"/>
      <c r="GMI26" s="36"/>
      <c r="GMJ26" s="36"/>
      <c r="GMK26" s="36"/>
      <c r="GML26" s="36"/>
      <c r="GMM26" s="36"/>
      <c r="GMN26" s="36"/>
      <c r="GMO26" s="36"/>
      <c r="GMP26" s="36"/>
      <c r="GMQ26" s="36"/>
      <c r="GMR26" s="36"/>
      <c r="GMS26" s="36"/>
      <c r="GMT26" s="36"/>
      <c r="GMU26" s="36"/>
      <c r="GMV26" s="36"/>
      <c r="GMW26" s="36"/>
      <c r="GMX26" s="36"/>
      <c r="GMY26" s="36"/>
      <c r="GMZ26" s="36"/>
      <c r="GNA26" s="36"/>
      <c r="GNB26" s="36"/>
      <c r="GNC26" s="36"/>
      <c r="GND26" s="36"/>
      <c r="GNE26" s="36"/>
      <c r="GNF26" s="36"/>
      <c r="GNG26" s="36"/>
      <c r="GNH26" s="36"/>
      <c r="GNI26" s="36"/>
      <c r="GNJ26" s="36"/>
      <c r="GNK26" s="36"/>
      <c r="GNL26" s="36"/>
      <c r="GNM26" s="36"/>
      <c r="GNN26" s="36"/>
      <c r="GNO26" s="36"/>
      <c r="GNP26" s="36"/>
      <c r="GNQ26" s="36"/>
      <c r="GNR26" s="36"/>
      <c r="GNS26" s="36"/>
      <c r="GNT26" s="36"/>
      <c r="GNU26" s="36"/>
      <c r="GNV26" s="36"/>
      <c r="GNW26" s="36"/>
      <c r="GNX26" s="36"/>
      <c r="GNY26" s="36"/>
      <c r="GNZ26" s="36"/>
      <c r="GOA26" s="36"/>
      <c r="GOB26" s="36"/>
      <c r="GOC26" s="36"/>
      <c r="GOD26" s="36"/>
      <c r="GOE26" s="36"/>
      <c r="GOF26" s="36"/>
      <c r="GOG26" s="36"/>
      <c r="GOH26" s="36"/>
      <c r="GOI26" s="36"/>
      <c r="GOJ26" s="36"/>
      <c r="GOK26" s="36"/>
      <c r="GOL26" s="36"/>
      <c r="GOM26" s="36"/>
      <c r="GON26" s="36"/>
      <c r="GOO26" s="36"/>
      <c r="GOP26" s="36"/>
      <c r="GOQ26" s="36"/>
      <c r="GOR26" s="36"/>
      <c r="GOS26" s="36"/>
      <c r="GOT26" s="36"/>
      <c r="GOU26" s="36"/>
      <c r="GOV26" s="36"/>
      <c r="GOW26" s="36"/>
      <c r="GOX26" s="36"/>
      <c r="GOY26" s="36"/>
      <c r="GOZ26" s="36"/>
      <c r="GPA26" s="36"/>
      <c r="GPB26" s="36"/>
      <c r="GPC26" s="36"/>
      <c r="GPD26" s="36"/>
      <c r="GPE26" s="36"/>
      <c r="GPF26" s="36"/>
      <c r="GPG26" s="36"/>
      <c r="GPH26" s="36"/>
      <c r="GPI26" s="36"/>
      <c r="GPJ26" s="36"/>
      <c r="GPK26" s="36"/>
      <c r="GPL26" s="36"/>
      <c r="GPM26" s="36"/>
      <c r="GPN26" s="36"/>
      <c r="GPO26" s="36"/>
      <c r="GPP26" s="36"/>
      <c r="GPQ26" s="36"/>
      <c r="GPR26" s="36"/>
      <c r="GPS26" s="36"/>
      <c r="GPT26" s="36"/>
      <c r="GPU26" s="36"/>
      <c r="GPV26" s="36"/>
      <c r="GPW26" s="36"/>
      <c r="GPX26" s="36"/>
      <c r="GPY26" s="36"/>
      <c r="GPZ26" s="36"/>
      <c r="GQA26" s="36"/>
      <c r="GQB26" s="36"/>
      <c r="GQC26" s="36"/>
      <c r="GQD26" s="36"/>
      <c r="GQE26" s="36"/>
      <c r="GQF26" s="36"/>
      <c r="GQG26" s="36"/>
      <c r="GQH26" s="36"/>
      <c r="GQI26" s="36"/>
      <c r="GQJ26" s="36"/>
      <c r="GQK26" s="36"/>
      <c r="GQL26" s="36"/>
      <c r="GQM26" s="36"/>
      <c r="GQN26" s="36"/>
      <c r="GQO26" s="36"/>
      <c r="GQP26" s="36"/>
      <c r="GQQ26" s="36"/>
      <c r="GQR26" s="36"/>
      <c r="GQS26" s="36"/>
      <c r="GQT26" s="36"/>
      <c r="GQU26" s="36"/>
      <c r="GQV26" s="36"/>
      <c r="GQW26" s="36"/>
      <c r="GQX26" s="36"/>
      <c r="GQY26" s="36"/>
      <c r="GQZ26" s="36"/>
      <c r="GRA26" s="36"/>
      <c r="GRB26" s="36"/>
      <c r="GRC26" s="36"/>
      <c r="GRD26" s="36"/>
      <c r="GRE26" s="36"/>
      <c r="GRF26" s="36"/>
      <c r="GRG26" s="36"/>
      <c r="GRH26" s="36"/>
      <c r="GRI26" s="36"/>
      <c r="GRJ26" s="36"/>
      <c r="GRK26" s="36"/>
      <c r="GRL26" s="36"/>
      <c r="GRM26" s="36"/>
      <c r="GRN26" s="36"/>
      <c r="GRO26" s="36"/>
      <c r="GRP26" s="36"/>
      <c r="GRQ26" s="36"/>
      <c r="GRR26" s="36"/>
      <c r="GRS26" s="36"/>
      <c r="GRT26" s="36"/>
      <c r="GRU26" s="36"/>
      <c r="GRV26" s="36"/>
      <c r="GRW26" s="36"/>
      <c r="GRX26" s="36"/>
      <c r="GRY26" s="36"/>
      <c r="GRZ26" s="36"/>
      <c r="GSA26" s="36"/>
      <c r="GSB26" s="36"/>
      <c r="GSC26" s="36"/>
      <c r="GSD26" s="36"/>
      <c r="GSE26" s="36"/>
      <c r="GSF26" s="36"/>
      <c r="GSG26" s="36"/>
      <c r="GSH26" s="36"/>
      <c r="GSI26" s="36"/>
      <c r="GSJ26" s="36"/>
      <c r="GSK26" s="36"/>
      <c r="GSL26" s="36"/>
      <c r="GSM26" s="36"/>
      <c r="GSN26" s="36"/>
      <c r="GSO26" s="36"/>
      <c r="GSP26" s="36"/>
      <c r="GSQ26" s="36"/>
      <c r="GSR26" s="36"/>
      <c r="GSS26" s="36"/>
      <c r="GST26" s="36"/>
      <c r="GSU26" s="36"/>
      <c r="GSV26" s="36"/>
      <c r="GSW26" s="36"/>
      <c r="GSX26" s="36"/>
      <c r="GSY26" s="36"/>
      <c r="GSZ26" s="36"/>
      <c r="GTA26" s="36"/>
      <c r="GTB26" s="36"/>
      <c r="GTC26" s="36"/>
      <c r="GTD26" s="36"/>
      <c r="GTE26" s="36"/>
      <c r="GTF26" s="36"/>
      <c r="GTG26" s="36"/>
      <c r="GTH26" s="36"/>
      <c r="GTI26" s="36"/>
      <c r="GTJ26" s="36"/>
      <c r="GTK26" s="36"/>
      <c r="GTL26" s="36"/>
      <c r="GTM26" s="36"/>
      <c r="GTN26" s="36"/>
      <c r="GTO26" s="36"/>
      <c r="GTP26" s="36"/>
      <c r="GTQ26" s="36"/>
      <c r="GTR26" s="36"/>
      <c r="GTS26" s="36"/>
      <c r="GTT26" s="36"/>
      <c r="GTU26" s="36"/>
      <c r="GTV26" s="36"/>
      <c r="GTW26" s="36"/>
      <c r="GTX26" s="36"/>
      <c r="GTY26" s="36"/>
      <c r="GTZ26" s="36"/>
      <c r="GUA26" s="36"/>
      <c r="GUB26" s="36"/>
      <c r="GUC26" s="36"/>
      <c r="GUD26" s="36"/>
      <c r="GUE26" s="36"/>
      <c r="GUF26" s="36"/>
      <c r="GUG26" s="36"/>
      <c r="GUH26" s="36"/>
      <c r="GUI26" s="36"/>
      <c r="GUJ26" s="36"/>
      <c r="GUK26" s="36"/>
      <c r="GUL26" s="36"/>
      <c r="GUM26" s="36"/>
      <c r="GUN26" s="36"/>
      <c r="GUO26" s="36"/>
      <c r="GUP26" s="36"/>
      <c r="GUQ26" s="36"/>
      <c r="GUR26" s="36"/>
      <c r="GUS26" s="36"/>
      <c r="GUT26" s="36"/>
      <c r="GUU26" s="36"/>
      <c r="GUV26" s="36"/>
      <c r="GUW26" s="36"/>
      <c r="GUX26" s="36"/>
      <c r="GUY26" s="36"/>
      <c r="GUZ26" s="36"/>
      <c r="GVA26" s="36"/>
      <c r="GVB26" s="36"/>
      <c r="GVC26" s="36"/>
      <c r="GVD26" s="36"/>
      <c r="GVE26" s="36"/>
      <c r="GVF26" s="36"/>
      <c r="GVG26" s="36"/>
      <c r="GVH26" s="36"/>
      <c r="GVI26" s="36"/>
      <c r="GVJ26" s="36"/>
      <c r="GVK26" s="36"/>
      <c r="GVL26" s="36"/>
      <c r="GVM26" s="36"/>
      <c r="GVN26" s="36"/>
      <c r="GVO26" s="36"/>
      <c r="GVP26" s="36"/>
      <c r="GVQ26" s="36"/>
      <c r="GVR26" s="36"/>
      <c r="GVS26" s="36"/>
      <c r="GVT26" s="36"/>
      <c r="GVU26" s="36"/>
      <c r="GVV26" s="36"/>
      <c r="GVW26" s="36"/>
      <c r="GVX26" s="36"/>
      <c r="GVY26" s="36"/>
      <c r="GVZ26" s="36"/>
      <c r="GWA26" s="36"/>
      <c r="GWB26" s="36"/>
      <c r="GWC26" s="36"/>
      <c r="GWD26" s="36"/>
      <c r="GWE26" s="36"/>
      <c r="GWF26" s="36"/>
      <c r="GWG26" s="36"/>
      <c r="GWH26" s="36"/>
      <c r="GWI26" s="36"/>
      <c r="GWJ26" s="36"/>
      <c r="GWK26" s="36"/>
      <c r="GWL26" s="36"/>
      <c r="GWM26" s="36"/>
      <c r="GWN26" s="36"/>
      <c r="GWO26" s="36"/>
      <c r="GWP26" s="36"/>
      <c r="GWQ26" s="36"/>
      <c r="GWR26" s="36"/>
      <c r="GWS26" s="36"/>
      <c r="GWT26" s="36"/>
      <c r="GWU26" s="36"/>
      <c r="GWV26" s="36"/>
      <c r="GWW26" s="36"/>
      <c r="GWX26" s="36"/>
      <c r="GWY26" s="36"/>
      <c r="GWZ26" s="36"/>
      <c r="GXA26" s="36"/>
      <c r="GXB26" s="36"/>
      <c r="GXC26" s="36"/>
      <c r="GXD26" s="36"/>
      <c r="GXE26" s="36"/>
      <c r="GXF26" s="36"/>
      <c r="GXG26" s="36"/>
      <c r="GXH26" s="36"/>
      <c r="GXI26" s="36"/>
      <c r="GXJ26" s="36"/>
      <c r="GXK26" s="36"/>
      <c r="GXL26" s="36"/>
      <c r="GXM26" s="36"/>
      <c r="GXN26" s="36"/>
      <c r="GXO26" s="36"/>
      <c r="GXP26" s="36"/>
      <c r="GXQ26" s="36"/>
      <c r="GXR26" s="36"/>
      <c r="GXS26" s="36"/>
      <c r="GXT26" s="36"/>
      <c r="GXU26" s="36"/>
      <c r="GXV26" s="36"/>
      <c r="GXW26" s="36"/>
      <c r="GXX26" s="36"/>
      <c r="GXY26" s="36"/>
      <c r="GXZ26" s="36"/>
      <c r="GYA26" s="36"/>
      <c r="GYB26" s="36"/>
      <c r="GYC26" s="36"/>
      <c r="GYD26" s="36"/>
      <c r="GYE26" s="36"/>
      <c r="GYF26" s="36"/>
      <c r="GYG26" s="36"/>
      <c r="GYH26" s="36"/>
      <c r="GYI26" s="36"/>
      <c r="GYJ26" s="36"/>
      <c r="GYK26" s="36"/>
      <c r="GYL26" s="36"/>
      <c r="GYM26" s="36"/>
      <c r="GYN26" s="36"/>
      <c r="GYO26" s="36"/>
      <c r="GYP26" s="36"/>
      <c r="GYQ26" s="36"/>
      <c r="GYR26" s="36"/>
      <c r="GYS26" s="36"/>
      <c r="GYT26" s="36"/>
      <c r="GYU26" s="36"/>
      <c r="GYV26" s="36"/>
      <c r="GYW26" s="36"/>
      <c r="GYX26" s="36"/>
      <c r="GYY26" s="36"/>
      <c r="GYZ26" s="36"/>
      <c r="GZA26" s="36"/>
      <c r="GZB26" s="36"/>
      <c r="GZC26" s="36"/>
      <c r="GZD26" s="36"/>
      <c r="GZE26" s="36"/>
      <c r="GZF26" s="36"/>
      <c r="GZG26" s="36"/>
      <c r="GZH26" s="36"/>
      <c r="GZI26" s="36"/>
      <c r="GZJ26" s="36"/>
      <c r="GZK26" s="36"/>
      <c r="GZL26" s="36"/>
      <c r="GZM26" s="36"/>
      <c r="GZN26" s="36"/>
      <c r="GZO26" s="36"/>
      <c r="GZP26" s="36"/>
      <c r="GZQ26" s="36"/>
      <c r="GZR26" s="36"/>
      <c r="GZS26" s="36"/>
      <c r="GZT26" s="36"/>
      <c r="GZU26" s="36"/>
      <c r="GZV26" s="36"/>
      <c r="GZW26" s="36"/>
      <c r="GZX26" s="36"/>
      <c r="GZY26" s="36"/>
      <c r="GZZ26" s="36"/>
      <c r="HAA26" s="36"/>
      <c r="HAB26" s="36"/>
      <c r="HAC26" s="36"/>
      <c r="HAD26" s="36"/>
      <c r="HAE26" s="36"/>
      <c r="HAF26" s="36"/>
      <c r="HAG26" s="36"/>
      <c r="HAH26" s="36"/>
      <c r="HAI26" s="36"/>
      <c r="HAJ26" s="36"/>
      <c r="HAK26" s="36"/>
      <c r="HAL26" s="36"/>
      <c r="HAM26" s="36"/>
      <c r="HAN26" s="36"/>
      <c r="HAO26" s="36"/>
      <c r="HAP26" s="36"/>
      <c r="HAQ26" s="36"/>
      <c r="HAR26" s="36"/>
      <c r="HAS26" s="36"/>
      <c r="HAT26" s="36"/>
      <c r="HAU26" s="36"/>
      <c r="HAV26" s="36"/>
      <c r="HAW26" s="36"/>
      <c r="HAX26" s="36"/>
      <c r="HAY26" s="36"/>
      <c r="HAZ26" s="36"/>
      <c r="HBA26" s="36"/>
      <c r="HBB26" s="36"/>
      <c r="HBC26" s="36"/>
      <c r="HBD26" s="36"/>
      <c r="HBE26" s="36"/>
      <c r="HBF26" s="36"/>
      <c r="HBG26" s="36"/>
      <c r="HBH26" s="36"/>
      <c r="HBI26" s="36"/>
      <c r="HBJ26" s="36"/>
      <c r="HBK26" s="36"/>
      <c r="HBL26" s="36"/>
      <c r="HBM26" s="36"/>
      <c r="HBN26" s="36"/>
      <c r="HBO26" s="36"/>
      <c r="HBP26" s="36"/>
      <c r="HBQ26" s="36"/>
      <c r="HBR26" s="36"/>
      <c r="HBS26" s="36"/>
      <c r="HBT26" s="36"/>
      <c r="HBU26" s="36"/>
      <c r="HBV26" s="36"/>
      <c r="HBW26" s="36"/>
      <c r="HBX26" s="36"/>
      <c r="HBY26" s="36"/>
      <c r="HBZ26" s="36"/>
      <c r="HCA26" s="36"/>
      <c r="HCB26" s="36"/>
      <c r="HCC26" s="36"/>
      <c r="HCD26" s="36"/>
      <c r="HCE26" s="36"/>
      <c r="HCF26" s="36"/>
      <c r="HCG26" s="36"/>
      <c r="HCH26" s="36"/>
      <c r="HCI26" s="36"/>
      <c r="HCJ26" s="36"/>
      <c r="HCK26" s="36"/>
      <c r="HCL26" s="36"/>
      <c r="HCM26" s="36"/>
      <c r="HCN26" s="36"/>
      <c r="HCO26" s="36"/>
      <c r="HCP26" s="36"/>
      <c r="HCQ26" s="36"/>
      <c r="HCR26" s="36"/>
      <c r="HCS26" s="36"/>
      <c r="HCT26" s="36"/>
      <c r="HCU26" s="36"/>
      <c r="HCV26" s="36"/>
      <c r="HCW26" s="36"/>
      <c r="HCX26" s="36"/>
      <c r="HCY26" s="36"/>
      <c r="HCZ26" s="36"/>
      <c r="HDA26" s="36"/>
      <c r="HDB26" s="36"/>
      <c r="HDC26" s="36"/>
      <c r="HDD26" s="36"/>
      <c r="HDE26" s="36"/>
      <c r="HDF26" s="36"/>
      <c r="HDG26" s="36"/>
      <c r="HDH26" s="36"/>
      <c r="HDI26" s="36"/>
      <c r="HDJ26" s="36"/>
      <c r="HDK26" s="36"/>
      <c r="HDL26" s="36"/>
      <c r="HDM26" s="36"/>
      <c r="HDN26" s="36"/>
      <c r="HDO26" s="36"/>
      <c r="HDP26" s="36"/>
      <c r="HDQ26" s="36"/>
      <c r="HDR26" s="36"/>
      <c r="HDS26" s="36"/>
      <c r="HDT26" s="36"/>
      <c r="HDU26" s="36"/>
      <c r="HDV26" s="36"/>
      <c r="HDW26" s="36"/>
      <c r="HDX26" s="36"/>
      <c r="HDY26" s="36"/>
      <c r="HDZ26" s="36"/>
      <c r="HEA26" s="36"/>
      <c r="HEB26" s="36"/>
      <c r="HEC26" s="36"/>
      <c r="HED26" s="36"/>
      <c r="HEE26" s="36"/>
      <c r="HEF26" s="36"/>
      <c r="HEG26" s="36"/>
      <c r="HEH26" s="36"/>
      <c r="HEI26" s="36"/>
      <c r="HEJ26" s="36"/>
      <c r="HEK26" s="36"/>
      <c r="HEL26" s="36"/>
      <c r="HEM26" s="36"/>
      <c r="HEN26" s="36"/>
      <c r="HEO26" s="36"/>
      <c r="HEP26" s="36"/>
      <c r="HEQ26" s="36"/>
      <c r="HER26" s="36"/>
      <c r="HES26" s="36"/>
      <c r="HET26" s="36"/>
      <c r="HEU26" s="36"/>
      <c r="HEV26" s="36"/>
      <c r="HEW26" s="36"/>
      <c r="HEX26" s="36"/>
      <c r="HEY26" s="36"/>
      <c r="HEZ26" s="36"/>
      <c r="HFA26" s="36"/>
      <c r="HFB26" s="36"/>
      <c r="HFC26" s="36"/>
      <c r="HFD26" s="36"/>
      <c r="HFE26" s="36"/>
      <c r="HFF26" s="36"/>
      <c r="HFG26" s="36"/>
      <c r="HFH26" s="36"/>
      <c r="HFI26" s="36"/>
      <c r="HFJ26" s="36"/>
      <c r="HFK26" s="36"/>
      <c r="HFL26" s="36"/>
      <c r="HFM26" s="36"/>
      <c r="HFN26" s="36"/>
      <c r="HFO26" s="36"/>
      <c r="HFP26" s="36"/>
      <c r="HFQ26" s="36"/>
      <c r="HFR26" s="36"/>
      <c r="HFS26" s="36"/>
      <c r="HFT26" s="36"/>
      <c r="HFU26" s="36"/>
      <c r="HFV26" s="36"/>
      <c r="HFW26" s="36"/>
      <c r="HFX26" s="36"/>
      <c r="HFY26" s="36"/>
      <c r="HFZ26" s="36"/>
      <c r="HGA26" s="36"/>
      <c r="HGB26" s="36"/>
      <c r="HGC26" s="36"/>
      <c r="HGD26" s="36"/>
      <c r="HGE26" s="36"/>
      <c r="HGF26" s="36"/>
      <c r="HGG26" s="36"/>
      <c r="HGH26" s="36"/>
      <c r="HGI26" s="36"/>
      <c r="HGJ26" s="36"/>
      <c r="HGK26" s="36"/>
      <c r="HGL26" s="36"/>
      <c r="HGM26" s="36"/>
      <c r="HGN26" s="36"/>
      <c r="HGO26" s="36"/>
      <c r="HGP26" s="36"/>
      <c r="HGQ26" s="36"/>
      <c r="HGR26" s="36"/>
      <c r="HGS26" s="36"/>
      <c r="HGT26" s="36"/>
      <c r="HGU26" s="36"/>
      <c r="HGV26" s="36"/>
      <c r="HGW26" s="36"/>
      <c r="HGX26" s="36"/>
      <c r="HGY26" s="36"/>
      <c r="HGZ26" s="36"/>
      <c r="HHA26" s="36"/>
      <c r="HHB26" s="36"/>
      <c r="HHC26" s="36"/>
      <c r="HHD26" s="36"/>
      <c r="HHE26" s="36"/>
      <c r="HHF26" s="36"/>
      <c r="HHG26" s="36"/>
      <c r="HHH26" s="36"/>
      <c r="HHI26" s="36"/>
      <c r="HHJ26" s="36"/>
      <c r="HHK26" s="36"/>
      <c r="HHL26" s="36"/>
      <c r="HHM26" s="36"/>
      <c r="HHN26" s="36"/>
      <c r="HHO26" s="36"/>
      <c r="HHP26" s="36"/>
      <c r="HHQ26" s="36"/>
      <c r="HHR26" s="36"/>
      <c r="HHS26" s="36"/>
      <c r="HHT26" s="36"/>
      <c r="HHU26" s="36"/>
      <c r="HHV26" s="36"/>
      <c r="HHW26" s="36"/>
      <c r="HHX26" s="36"/>
      <c r="HHY26" s="36"/>
      <c r="HHZ26" s="36"/>
      <c r="HIA26" s="36"/>
      <c r="HIB26" s="36"/>
      <c r="HIC26" s="36"/>
      <c r="HID26" s="36"/>
      <c r="HIE26" s="36"/>
      <c r="HIF26" s="36"/>
      <c r="HIG26" s="36"/>
      <c r="HIH26" s="36"/>
      <c r="HII26" s="36"/>
      <c r="HIJ26" s="36"/>
      <c r="HIK26" s="36"/>
      <c r="HIL26" s="36"/>
      <c r="HIM26" s="36"/>
      <c r="HIN26" s="36"/>
      <c r="HIO26" s="36"/>
      <c r="HIP26" s="36"/>
      <c r="HIQ26" s="36"/>
      <c r="HIR26" s="36"/>
      <c r="HIS26" s="36"/>
      <c r="HIT26" s="36"/>
      <c r="HIU26" s="36"/>
      <c r="HIV26" s="36"/>
      <c r="HIW26" s="36"/>
      <c r="HIX26" s="36"/>
      <c r="HIY26" s="36"/>
      <c r="HIZ26" s="36"/>
      <c r="HJA26" s="36"/>
      <c r="HJB26" s="36"/>
      <c r="HJC26" s="36"/>
      <c r="HJD26" s="36"/>
      <c r="HJE26" s="36"/>
      <c r="HJF26" s="36"/>
      <c r="HJG26" s="36"/>
      <c r="HJH26" s="36"/>
      <c r="HJI26" s="36"/>
      <c r="HJJ26" s="36"/>
      <c r="HJK26" s="36"/>
      <c r="HJL26" s="36"/>
      <c r="HJM26" s="36"/>
      <c r="HJN26" s="36"/>
      <c r="HJO26" s="36"/>
      <c r="HJP26" s="36"/>
      <c r="HJQ26" s="36"/>
      <c r="HJR26" s="36"/>
      <c r="HJS26" s="36"/>
      <c r="HJT26" s="36"/>
      <c r="HJU26" s="36"/>
      <c r="HJV26" s="36"/>
      <c r="HJW26" s="36"/>
      <c r="HJX26" s="36"/>
      <c r="HJY26" s="36"/>
      <c r="HJZ26" s="36"/>
      <c r="HKA26" s="36"/>
      <c r="HKB26" s="36"/>
      <c r="HKC26" s="36"/>
      <c r="HKD26" s="36"/>
      <c r="HKE26" s="36"/>
      <c r="HKF26" s="36"/>
      <c r="HKG26" s="36"/>
      <c r="HKH26" s="36"/>
      <c r="HKI26" s="36"/>
      <c r="HKJ26" s="36"/>
      <c r="HKK26" s="36"/>
      <c r="HKL26" s="36"/>
      <c r="HKM26" s="36"/>
      <c r="HKN26" s="36"/>
      <c r="HKO26" s="36"/>
      <c r="HKP26" s="36"/>
      <c r="HKQ26" s="36"/>
      <c r="HKR26" s="36"/>
      <c r="HKS26" s="36"/>
      <c r="HKT26" s="36"/>
      <c r="HKU26" s="36"/>
      <c r="HKV26" s="36"/>
      <c r="HKW26" s="36"/>
      <c r="HKX26" s="36"/>
      <c r="HKY26" s="36"/>
      <c r="HKZ26" s="36"/>
      <c r="HLA26" s="36"/>
      <c r="HLB26" s="36"/>
      <c r="HLC26" s="36"/>
      <c r="HLD26" s="36"/>
      <c r="HLE26" s="36"/>
      <c r="HLF26" s="36"/>
      <c r="HLG26" s="36"/>
      <c r="HLH26" s="36"/>
      <c r="HLI26" s="36"/>
      <c r="HLJ26" s="36"/>
      <c r="HLK26" s="36"/>
      <c r="HLL26" s="36"/>
      <c r="HLM26" s="36"/>
      <c r="HLN26" s="36"/>
      <c r="HLO26" s="36"/>
      <c r="HLP26" s="36"/>
      <c r="HLQ26" s="36"/>
      <c r="HLR26" s="36"/>
      <c r="HLS26" s="36"/>
      <c r="HLT26" s="36"/>
      <c r="HLU26" s="36"/>
      <c r="HLV26" s="36"/>
      <c r="HLW26" s="36"/>
      <c r="HLX26" s="36"/>
      <c r="HLY26" s="36"/>
      <c r="HLZ26" s="36"/>
      <c r="HMA26" s="36"/>
      <c r="HMB26" s="36"/>
      <c r="HMC26" s="36"/>
      <c r="HMD26" s="36"/>
      <c r="HME26" s="36"/>
      <c r="HMF26" s="36"/>
      <c r="HMG26" s="36"/>
      <c r="HMH26" s="36"/>
      <c r="HMI26" s="36"/>
      <c r="HMJ26" s="36"/>
      <c r="HMK26" s="36"/>
      <c r="HML26" s="36"/>
      <c r="HMM26" s="36"/>
      <c r="HMN26" s="36"/>
      <c r="HMO26" s="36"/>
      <c r="HMP26" s="36"/>
      <c r="HMQ26" s="36"/>
      <c r="HMR26" s="36"/>
      <c r="HMS26" s="36"/>
      <c r="HMT26" s="36"/>
      <c r="HMU26" s="36"/>
      <c r="HMV26" s="36"/>
      <c r="HMW26" s="36"/>
      <c r="HMX26" s="36"/>
      <c r="HMY26" s="36"/>
      <c r="HMZ26" s="36"/>
      <c r="HNA26" s="36"/>
      <c r="HNB26" s="36"/>
      <c r="HNC26" s="36"/>
      <c r="HND26" s="36"/>
      <c r="HNE26" s="36"/>
      <c r="HNF26" s="36"/>
      <c r="HNG26" s="36"/>
      <c r="HNH26" s="36"/>
      <c r="HNI26" s="36"/>
      <c r="HNJ26" s="36"/>
      <c r="HNK26" s="36"/>
      <c r="HNL26" s="36"/>
      <c r="HNM26" s="36"/>
      <c r="HNN26" s="36"/>
      <c r="HNO26" s="36"/>
      <c r="HNP26" s="36"/>
      <c r="HNQ26" s="36"/>
      <c r="HNR26" s="36"/>
      <c r="HNS26" s="36"/>
      <c r="HNT26" s="36"/>
      <c r="HNU26" s="36"/>
      <c r="HNV26" s="36"/>
      <c r="HNW26" s="36"/>
      <c r="HNX26" s="36"/>
      <c r="HNY26" s="36"/>
      <c r="HNZ26" s="36"/>
      <c r="HOA26" s="36"/>
      <c r="HOB26" s="36"/>
      <c r="HOC26" s="36"/>
      <c r="HOD26" s="36"/>
      <c r="HOE26" s="36"/>
      <c r="HOF26" s="36"/>
      <c r="HOG26" s="36"/>
      <c r="HOH26" s="36"/>
      <c r="HOI26" s="36"/>
      <c r="HOJ26" s="36"/>
      <c r="HOK26" s="36"/>
      <c r="HOL26" s="36"/>
      <c r="HOM26" s="36"/>
      <c r="HON26" s="36"/>
      <c r="HOO26" s="36"/>
      <c r="HOP26" s="36"/>
      <c r="HOQ26" s="36"/>
      <c r="HOR26" s="36"/>
      <c r="HOS26" s="36"/>
      <c r="HOT26" s="36"/>
      <c r="HOU26" s="36"/>
      <c r="HOV26" s="36"/>
      <c r="HOW26" s="36"/>
      <c r="HOX26" s="36"/>
      <c r="HOY26" s="36"/>
      <c r="HOZ26" s="36"/>
      <c r="HPA26" s="36"/>
      <c r="HPB26" s="36"/>
      <c r="HPC26" s="36"/>
      <c r="HPD26" s="36"/>
      <c r="HPE26" s="36"/>
      <c r="HPF26" s="36"/>
      <c r="HPG26" s="36"/>
      <c r="HPH26" s="36"/>
      <c r="HPI26" s="36"/>
      <c r="HPJ26" s="36"/>
      <c r="HPK26" s="36"/>
      <c r="HPL26" s="36"/>
      <c r="HPM26" s="36"/>
      <c r="HPN26" s="36"/>
      <c r="HPO26" s="36"/>
      <c r="HPP26" s="36"/>
      <c r="HPQ26" s="36"/>
      <c r="HPR26" s="36"/>
      <c r="HPS26" s="36"/>
      <c r="HPT26" s="36"/>
      <c r="HPU26" s="36"/>
      <c r="HPV26" s="36"/>
      <c r="HPW26" s="36"/>
      <c r="HPX26" s="36"/>
      <c r="HPY26" s="36"/>
      <c r="HPZ26" s="36"/>
      <c r="HQA26" s="36"/>
      <c r="HQB26" s="36"/>
      <c r="HQC26" s="36"/>
      <c r="HQD26" s="36"/>
      <c r="HQE26" s="36"/>
      <c r="HQF26" s="36"/>
      <c r="HQG26" s="36"/>
      <c r="HQH26" s="36"/>
      <c r="HQI26" s="36"/>
      <c r="HQJ26" s="36"/>
      <c r="HQK26" s="36"/>
      <c r="HQL26" s="36"/>
      <c r="HQM26" s="36"/>
      <c r="HQN26" s="36"/>
      <c r="HQO26" s="36"/>
      <c r="HQP26" s="36"/>
      <c r="HQQ26" s="36"/>
      <c r="HQR26" s="36"/>
      <c r="HQS26" s="36"/>
      <c r="HQT26" s="36"/>
      <c r="HQU26" s="36"/>
      <c r="HQV26" s="36"/>
      <c r="HQW26" s="36"/>
      <c r="HQX26" s="36"/>
      <c r="HQY26" s="36"/>
      <c r="HQZ26" s="36"/>
      <c r="HRA26" s="36"/>
      <c r="HRB26" s="36"/>
      <c r="HRC26" s="36"/>
      <c r="HRD26" s="36"/>
      <c r="HRE26" s="36"/>
      <c r="HRF26" s="36"/>
      <c r="HRG26" s="36"/>
      <c r="HRH26" s="36"/>
      <c r="HRI26" s="36"/>
      <c r="HRJ26" s="36"/>
      <c r="HRK26" s="36"/>
      <c r="HRL26" s="36"/>
      <c r="HRM26" s="36"/>
      <c r="HRN26" s="36"/>
      <c r="HRO26" s="36"/>
      <c r="HRP26" s="36"/>
      <c r="HRQ26" s="36"/>
      <c r="HRR26" s="36"/>
      <c r="HRS26" s="36"/>
      <c r="HRT26" s="36"/>
      <c r="HRU26" s="36"/>
      <c r="HRV26" s="36"/>
      <c r="HRW26" s="36"/>
      <c r="HRX26" s="36"/>
      <c r="HRY26" s="36"/>
      <c r="HRZ26" s="36"/>
      <c r="HSA26" s="36"/>
      <c r="HSB26" s="36"/>
      <c r="HSC26" s="36"/>
      <c r="HSD26" s="36"/>
      <c r="HSE26" s="36"/>
      <c r="HSF26" s="36"/>
      <c r="HSG26" s="36"/>
      <c r="HSH26" s="36"/>
      <c r="HSI26" s="36"/>
      <c r="HSJ26" s="36"/>
      <c r="HSK26" s="36"/>
      <c r="HSL26" s="36"/>
      <c r="HSM26" s="36"/>
      <c r="HSN26" s="36"/>
      <c r="HSO26" s="36"/>
      <c r="HSP26" s="36"/>
      <c r="HSQ26" s="36"/>
      <c r="HSR26" s="36"/>
      <c r="HSS26" s="36"/>
      <c r="HST26" s="36"/>
      <c r="HSU26" s="36"/>
      <c r="HSV26" s="36"/>
      <c r="HSW26" s="36"/>
      <c r="HSX26" s="36"/>
      <c r="HSY26" s="36"/>
      <c r="HSZ26" s="36"/>
      <c r="HTA26" s="36"/>
      <c r="HTB26" s="36"/>
      <c r="HTC26" s="36"/>
      <c r="HTD26" s="36"/>
      <c r="HTE26" s="36"/>
      <c r="HTF26" s="36"/>
      <c r="HTG26" s="36"/>
      <c r="HTH26" s="36"/>
      <c r="HTI26" s="36"/>
      <c r="HTJ26" s="36"/>
      <c r="HTK26" s="36"/>
      <c r="HTL26" s="36"/>
      <c r="HTM26" s="36"/>
      <c r="HTN26" s="36"/>
      <c r="HTO26" s="36"/>
      <c r="HTP26" s="36"/>
      <c r="HTQ26" s="36"/>
      <c r="HTR26" s="36"/>
      <c r="HTS26" s="36"/>
      <c r="HTT26" s="36"/>
      <c r="HTU26" s="36"/>
      <c r="HTV26" s="36"/>
      <c r="HTW26" s="36"/>
      <c r="HTX26" s="36"/>
      <c r="HTY26" s="36"/>
      <c r="HTZ26" s="36"/>
      <c r="HUA26" s="36"/>
      <c r="HUB26" s="36"/>
      <c r="HUC26" s="36"/>
      <c r="HUD26" s="36"/>
      <c r="HUE26" s="36"/>
      <c r="HUF26" s="36"/>
      <c r="HUG26" s="36"/>
      <c r="HUH26" s="36"/>
      <c r="HUI26" s="36"/>
      <c r="HUJ26" s="36"/>
      <c r="HUK26" s="36"/>
      <c r="HUL26" s="36"/>
      <c r="HUM26" s="36"/>
      <c r="HUN26" s="36"/>
      <c r="HUO26" s="36"/>
      <c r="HUP26" s="36"/>
      <c r="HUQ26" s="36"/>
      <c r="HUR26" s="36"/>
      <c r="HUS26" s="36"/>
      <c r="HUT26" s="36"/>
      <c r="HUU26" s="36"/>
      <c r="HUV26" s="36"/>
      <c r="HUW26" s="36"/>
      <c r="HUX26" s="36"/>
      <c r="HUY26" s="36"/>
      <c r="HUZ26" s="36"/>
      <c r="HVA26" s="36"/>
      <c r="HVB26" s="36"/>
      <c r="HVC26" s="36"/>
      <c r="HVD26" s="36"/>
      <c r="HVE26" s="36"/>
      <c r="HVF26" s="36"/>
      <c r="HVG26" s="36"/>
      <c r="HVH26" s="36"/>
      <c r="HVI26" s="36"/>
      <c r="HVJ26" s="36"/>
      <c r="HVK26" s="36"/>
      <c r="HVL26" s="36"/>
      <c r="HVM26" s="36"/>
      <c r="HVN26" s="36"/>
      <c r="HVO26" s="36"/>
      <c r="HVP26" s="36"/>
      <c r="HVQ26" s="36"/>
      <c r="HVR26" s="36"/>
      <c r="HVS26" s="36"/>
      <c r="HVT26" s="36"/>
      <c r="HVU26" s="36"/>
      <c r="HVV26" s="36"/>
      <c r="HVW26" s="36"/>
      <c r="HVX26" s="36"/>
      <c r="HVY26" s="36"/>
      <c r="HVZ26" s="36"/>
      <c r="HWA26" s="36"/>
      <c r="HWB26" s="36"/>
      <c r="HWC26" s="36"/>
      <c r="HWD26" s="36"/>
      <c r="HWE26" s="36"/>
      <c r="HWF26" s="36"/>
      <c r="HWG26" s="36"/>
      <c r="HWH26" s="36"/>
      <c r="HWI26" s="36"/>
      <c r="HWJ26" s="36"/>
      <c r="HWK26" s="36"/>
      <c r="HWL26" s="36"/>
      <c r="HWM26" s="36"/>
      <c r="HWN26" s="36"/>
      <c r="HWO26" s="36"/>
      <c r="HWP26" s="36"/>
      <c r="HWQ26" s="36"/>
      <c r="HWR26" s="36"/>
      <c r="HWS26" s="36"/>
      <c r="HWT26" s="36"/>
      <c r="HWU26" s="36"/>
      <c r="HWV26" s="36"/>
      <c r="HWW26" s="36"/>
      <c r="HWX26" s="36"/>
      <c r="HWY26" s="36"/>
      <c r="HWZ26" s="36"/>
      <c r="HXA26" s="36"/>
      <c r="HXB26" s="36"/>
      <c r="HXC26" s="36"/>
      <c r="HXD26" s="36"/>
      <c r="HXE26" s="36"/>
      <c r="HXF26" s="36"/>
      <c r="HXG26" s="36"/>
      <c r="HXH26" s="36"/>
      <c r="HXI26" s="36"/>
      <c r="HXJ26" s="36"/>
      <c r="HXK26" s="36"/>
      <c r="HXL26" s="36"/>
      <c r="HXM26" s="36"/>
      <c r="HXN26" s="36"/>
      <c r="HXO26" s="36"/>
      <c r="HXP26" s="36"/>
      <c r="HXQ26" s="36"/>
      <c r="HXR26" s="36"/>
      <c r="HXS26" s="36"/>
      <c r="HXT26" s="36"/>
      <c r="HXU26" s="36"/>
      <c r="HXV26" s="36"/>
      <c r="HXW26" s="36"/>
      <c r="HXX26" s="36"/>
      <c r="HXY26" s="36"/>
      <c r="HXZ26" s="36"/>
      <c r="HYA26" s="36"/>
      <c r="HYB26" s="36"/>
      <c r="HYC26" s="36"/>
      <c r="HYD26" s="36"/>
      <c r="HYE26" s="36"/>
      <c r="HYF26" s="36"/>
      <c r="HYG26" s="36"/>
      <c r="HYH26" s="36"/>
      <c r="HYI26" s="36"/>
      <c r="HYJ26" s="36"/>
      <c r="HYK26" s="36"/>
      <c r="HYL26" s="36"/>
      <c r="HYM26" s="36"/>
      <c r="HYN26" s="36"/>
      <c r="HYO26" s="36"/>
      <c r="HYP26" s="36"/>
      <c r="HYQ26" s="36"/>
      <c r="HYR26" s="36"/>
      <c r="HYS26" s="36"/>
      <c r="HYT26" s="36"/>
      <c r="HYU26" s="36"/>
      <c r="HYV26" s="36"/>
      <c r="HYW26" s="36"/>
      <c r="HYX26" s="36"/>
      <c r="HYY26" s="36"/>
      <c r="HYZ26" s="36"/>
      <c r="HZA26" s="36"/>
      <c r="HZB26" s="36"/>
      <c r="HZC26" s="36"/>
      <c r="HZD26" s="36"/>
      <c r="HZE26" s="36"/>
      <c r="HZF26" s="36"/>
      <c r="HZG26" s="36"/>
      <c r="HZH26" s="36"/>
      <c r="HZI26" s="36"/>
      <c r="HZJ26" s="36"/>
      <c r="HZK26" s="36"/>
      <c r="HZL26" s="36"/>
      <c r="HZM26" s="36"/>
      <c r="HZN26" s="36"/>
      <c r="HZO26" s="36"/>
      <c r="HZP26" s="36"/>
      <c r="HZQ26" s="36"/>
      <c r="HZR26" s="36"/>
      <c r="HZS26" s="36"/>
      <c r="HZT26" s="36"/>
      <c r="HZU26" s="36"/>
      <c r="HZV26" s="36"/>
      <c r="HZW26" s="36"/>
      <c r="HZX26" s="36"/>
      <c r="HZY26" s="36"/>
      <c r="HZZ26" s="36"/>
      <c r="IAA26" s="36"/>
      <c r="IAB26" s="36"/>
      <c r="IAC26" s="36"/>
      <c r="IAD26" s="36"/>
      <c r="IAE26" s="36"/>
      <c r="IAF26" s="36"/>
      <c r="IAG26" s="36"/>
      <c r="IAH26" s="36"/>
      <c r="IAI26" s="36"/>
      <c r="IAJ26" s="36"/>
      <c r="IAK26" s="36"/>
      <c r="IAL26" s="36"/>
      <c r="IAM26" s="36"/>
      <c r="IAN26" s="36"/>
      <c r="IAO26" s="36"/>
      <c r="IAP26" s="36"/>
      <c r="IAQ26" s="36"/>
      <c r="IAR26" s="36"/>
      <c r="IAS26" s="36"/>
      <c r="IAT26" s="36"/>
      <c r="IAU26" s="36"/>
      <c r="IAV26" s="36"/>
      <c r="IAW26" s="36"/>
      <c r="IAX26" s="36"/>
      <c r="IAY26" s="36"/>
      <c r="IAZ26" s="36"/>
      <c r="IBA26" s="36"/>
      <c r="IBB26" s="36"/>
      <c r="IBC26" s="36"/>
      <c r="IBD26" s="36"/>
      <c r="IBE26" s="36"/>
      <c r="IBF26" s="36"/>
      <c r="IBG26" s="36"/>
      <c r="IBH26" s="36"/>
      <c r="IBI26" s="36"/>
      <c r="IBJ26" s="36"/>
      <c r="IBK26" s="36"/>
      <c r="IBL26" s="36"/>
      <c r="IBM26" s="36"/>
      <c r="IBN26" s="36"/>
      <c r="IBO26" s="36"/>
      <c r="IBP26" s="36"/>
      <c r="IBQ26" s="36"/>
      <c r="IBR26" s="36"/>
      <c r="IBS26" s="36"/>
      <c r="IBT26" s="36"/>
      <c r="IBU26" s="36"/>
      <c r="IBV26" s="36"/>
      <c r="IBW26" s="36"/>
      <c r="IBX26" s="36"/>
      <c r="IBY26" s="36"/>
      <c r="IBZ26" s="36"/>
      <c r="ICA26" s="36"/>
      <c r="ICB26" s="36"/>
      <c r="ICC26" s="36"/>
      <c r="ICD26" s="36"/>
      <c r="ICE26" s="36"/>
      <c r="ICF26" s="36"/>
      <c r="ICG26" s="36"/>
      <c r="ICH26" s="36"/>
      <c r="ICI26" s="36"/>
      <c r="ICJ26" s="36"/>
      <c r="ICK26" s="36"/>
      <c r="ICL26" s="36"/>
      <c r="ICM26" s="36"/>
      <c r="ICN26" s="36"/>
      <c r="ICO26" s="36"/>
      <c r="ICP26" s="36"/>
      <c r="ICQ26" s="36"/>
      <c r="ICR26" s="36"/>
      <c r="ICS26" s="36"/>
      <c r="ICT26" s="36"/>
      <c r="ICU26" s="36"/>
      <c r="ICV26" s="36"/>
      <c r="ICW26" s="36"/>
      <c r="ICX26" s="36"/>
      <c r="ICY26" s="36"/>
      <c r="ICZ26" s="36"/>
      <c r="IDA26" s="36"/>
      <c r="IDB26" s="36"/>
      <c r="IDC26" s="36"/>
      <c r="IDD26" s="36"/>
      <c r="IDE26" s="36"/>
      <c r="IDF26" s="36"/>
      <c r="IDG26" s="36"/>
      <c r="IDH26" s="36"/>
      <c r="IDI26" s="36"/>
      <c r="IDJ26" s="36"/>
      <c r="IDK26" s="36"/>
      <c r="IDL26" s="36"/>
      <c r="IDM26" s="36"/>
      <c r="IDN26" s="36"/>
      <c r="IDO26" s="36"/>
      <c r="IDP26" s="36"/>
      <c r="IDQ26" s="36"/>
      <c r="IDR26" s="36"/>
      <c r="IDS26" s="36"/>
      <c r="IDT26" s="36"/>
      <c r="IDU26" s="36"/>
      <c r="IDV26" s="36"/>
      <c r="IDW26" s="36"/>
      <c r="IDX26" s="36"/>
      <c r="IDY26" s="36"/>
      <c r="IDZ26" s="36"/>
      <c r="IEA26" s="36"/>
      <c r="IEB26" s="36"/>
      <c r="IEC26" s="36"/>
      <c r="IED26" s="36"/>
      <c r="IEE26" s="36"/>
      <c r="IEF26" s="36"/>
      <c r="IEG26" s="36"/>
      <c r="IEH26" s="36"/>
      <c r="IEI26" s="36"/>
      <c r="IEJ26" s="36"/>
      <c r="IEK26" s="36"/>
      <c r="IEL26" s="36"/>
      <c r="IEM26" s="36"/>
      <c r="IEN26" s="36"/>
      <c r="IEO26" s="36"/>
      <c r="IEP26" s="36"/>
      <c r="IEQ26" s="36"/>
      <c r="IER26" s="36"/>
      <c r="IES26" s="36"/>
      <c r="IET26" s="36"/>
      <c r="IEU26" s="36"/>
      <c r="IEV26" s="36"/>
      <c r="IEW26" s="36"/>
      <c r="IEX26" s="36"/>
      <c r="IEY26" s="36"/>
      <c r="IEZ26" s="36"/>
      <c r="IFA26" s="36"/>
      <c r="IFB26" s="36"/>
      <c r="IFC26" s="36"/>
      <c r="IFD26" s="36"/>
      <c r="IFE26" s="36"/>
      <c r="IFF26" s="36"/>
      <c r="IFG26" s="36"/>
      <c r="IFH26" s="36"/>
      <c r="IFI26" s="36"/>
      <c r="IFJ26" s="36"/>
      <c r="IFK26" s="36"/>
      <c r="IFL26" s="36"/>
      <c r="IFM26" s="36"/>
      <c r="IFN26" s="36"/>
      <c r="IFO26" s="36"/>
      <c r="IFP26" s="36"/>
      <c r="IFQ26" s="36"/>
      <c r="IFR26" s="36"/>
      <c r="IFS26" s="36"/>
      <c r="IFT26" s="36"/>
      <c r="IFU26" s="36"/>
      <c r="IFV26" s="36"/>
      <c r="IFW26" s="36"/>
      <c r="IFX26" s="36"/>
      <c r="IFY26" s="36"/>
      <c r="IFZ26" s="36"/>
      <c r="IGA26" s="36"/>
      <c r="IGB26" s="36"/>
      <c r="IGC26" s="36"/>
      <c r="IGD26" s="36"/>
      <c r="IGE26" s="36"/>
      <c r="IGF26" s="36"/>
      <c r="IGG26" s="36"/>
      <c r="IGH26" s="36"/>
      <c r="IGI26" s="36"/>
      <c r="IGJ26" s="36"/>
      <c r="IGK26" s="36"/>
      <c r="IGL26" s="36"/>
      <c r="IGM26" s="36"/>
      <c r="IGN26" s="36"/>
      <c r="IGO26" s="36"/>
      <c r="IGP26" s="36"/>
      <c r="IGQ26" s="36"/>
      <c r="IGR26" s="36"/>
      <c r="IGS26" s="36"/>
      <c r="IGT26" s="36"/>
      <c r="IGU26" s="36"/>
      <c r="IGV26" s="36"/>
      <c r="IGW26" s="36"/>
      <c r="IGX26" s="36"/>
      <c r="IGY26" s="36"/>
      <c r="IGZ26" s="36"/>
      <c r="IHA26" s="36"/>
      <c r="IHB26" s="36"/>
      <c r="IHC26" s="36"/>
      <c r="IHD26" s="36"/>
      <c r="IHE26" s="36"/>
      <c r="IHF26" s="36"/>
      <c r="IHG26" s="36"/>
      <c r="IHH26" s="36"/>
      <c r="IHI26" s="36"/>
      <c r="IHJ26" s="36"/>
      <c r="IHK26" s="36"/>
      <c r="IHL26" s="36"/>
      <c r="IHM26" s="36"/>
      <c r="IHN26" s="36"/>
      <c r="IHO26" s="36"/>
      <c r="IHP26" s="36"/>
      <c r="IHQ26" s="36"/>
      <c r="IHR26" s="36"/>
      <c r="IHS26" s="36"/>
      <c r="IHT26" s="36"/>
      <c r="IHU26" s="36"/>
      <c r="IHV26" s="36"/>
      <c r="IHW26" s="36"/>
      <c r="IHX26" s="36"/>
      <c r="IHY26" s="36"/>
      <c r="IHZ26" s="36"/>
      <c r="IIA26" s="36"/>
      <c r="IIB26" s="36"/>
      <c r="IIC26" s="36"/>
      <c r="IID26" s="36"/>
      <c r="IIE26" s="36"/>
      <c r="IIF26" s="36"/>
      <c r="IIG26" s="36"/>
      <c r="IIH26" s="36"/>
      <c r="III26" s="36"/>
      <c r="IIJ26" s="36"/>
      <c r="IIK26" s="36"/>
      <c r="IIL26" s="36"/>
      <c r="IIM26" s="36"/>
      <c r="IIN26" s="36"/>
      <c r="IIO26" s="36"/>
      <c r="IIP26" s="36"/>
      <c r="IIQ26" s="36"/>
      <c r="IIR26" s="36"/>
      <c r="IIS26" s="36"/>
      <c r="IIT26" s="36"/>
      <c r="IIU26" s="36"/>
      <c r="IIV26" s="36"/>
      <c r="IIW26" s="36"/>
      <c r="IIX26" s="36"/>
      <c r="IIY26" s="36"/>
      <c r="IIZ26" s="36"/>
      <c r="IJA26" s="36"/>
      <c r="IJB26" s="36"/>
      <c r="IJC26" s="36"/>
      <c r="IJD26" s="36"/>
      <c r="IJE26" s="36"/>
      <c r="IJF26" s="36"/>
      <c r="IJG26" s="36"/>
      <c r="IJH26" s="36"/>
      <c r="IJI26" s="36"/>
      <c r="IJJ26" s="36"/>
      <c r="IJK26" s="36"/>
      <c r="IJL26" s="36"/>
      <c r="IJM26" s="36"/>
      <c r="IJN26" s="36"/>
      <c r="IJO26" s="36"/>
      <c r="IJP26" s="36"/>
      <c r="IJQ26" s="36"/>
      <c r="IJR26" s="36"/>
      <c r="IJS26" s="36"/>
      <c r="IJT26" s="36"/>
      <c r="IJU26" s="36"/>
      <c r="IJV26" s="36"/>
      <c r="IJW26" s="36"/>
      <c r="IJX26" s="36"/>
      <c r="IJY26" s="36"/>
      <c r="IJZ26" s="36"/>
      <c r="IKA26" s="36"/>
      <c r="IKB26" s="36"/>
      <c r="IKC26" s="36"/>
      <c r="IKD26" s="36"/>
      <c r="IKE26" s="36"/>
      <c r="IKF26" s="36"/>
      <c r="IKG26" s="36"/>
      <c r="IKH26" s="36"/>
      <c r="IKI26" s="36"/>
      <c r="IKJ26" s="36"/>
      <c r="IKK26" s="36"/>
      <c r="IKL26" s="36"/>
      <c r="IKM26" s="36"/>
      <c r="IKN26" s="36"/>
      <c r="IKO26" s="36"/>
      <c r="IKP26" s="36"/>
      <c r="IKQ26" s="36"/>
      <c r="IKR26" s="36"/>
      <c r="IKS26" s="36"/>
      <c r="IKT26" s="36"/>
      <c r="IKU26" s="36"/>
      <c r="IKV26" s="36"/>
      <c r="IKW26" s="36"/>
      <c r="IKX26" s="36"/>
      <c r="IKY26" s="36"/>
      <c r="IKZ26" s="36"/>
      <c r="ILA26" s="36"/>
      <c r="ILB26" s="36"/>
      <c r="ILC26" s="36"/>
      <c r="ILD26" s="36"/>
      <c r="ILE26" s="36"/>
      <c r="ILF26" s="36"/>
      <c r="ILG26" s="36"/>
      <c r="ILH26" s="36"/>
      <c r="ILI26" s="36"/>
      <c r="ILJ26" s="36"/>
      <c r="ILK26" s="36"/>
      <c r="ILL26" s="36"/>
      <c r="ILM26" s="36"/>
      <c r="ILN26" s="36"/>
      <c r="ILO26" s="36"/>
      <c r="ILP26" s="36"/>
      <c r="ILQ26" s="36"/>
      <c r="ILR26" s="36"/>
      <c r="ILS26" s="36"/>
      <c r="ILT26" s="36"/>
      <c r="ILU26" s="36"/>
      <c r="ILV26" s="36"/>
      <c r="ILW26" s="36"/>
      <c r="ILX26" s="36"/>
      <c r="ILY26" s="36"/>
      <c r="ILZ26" s="36"/>
      <c r="IMA26" s="36"/>
      <c r="IMB26" s="36"/>
      <c r="IMC26" s="36"/>
      <c r="IMD26" s="36"/>
      <c r="IME26" s="36"/>
      <c r="IMF26" s="36"/>
      <c r="IMG26" s="36"/>
      <c r="IMH26" s="36"/>
      <c r="IMI26" s="36"/>
      <c r="IMJ26" s="36"/>
      <c r="IMK26" s="36"/>
      <c r="IML26" s="36"/>
      <c r="IMM26" s="36"/>
      <c r="IMN26" s="36"/>
      <c r="IMO26" s="36"/>
      <c r="IMP26" s="36"/>
      <c r="IMQ26" s="36"/>
      <c r="IMR26" s="36"/>
      <c r="IMS26" s="36"/>
      <c r="IMT26" s="36"/>
      <c r="IMU26" s="36"/>
      <c r="IMV26" s="36"/>
      <c r="IMW26" s="36"/>
      <c r="IMX26" s="36"/>
      <c r="IMY26" s="36"/>
      <c r="IMZ26" s="36"/>
      <c r="INA26" s="36"/>
      <c r="INB26" s="36"/>
      <c r="INC26" s="36"/>
      <c r="IND26" s="36"/>
      <c r="INE26" s="36"/>
      <c r="INF26" s="36"/>
      <c r="ING26" s="36"/>
      <c r="INH26" s="36"/>
      <c r="INI26" s="36"/>
      <c r="INJ26" s="36"/>
      <c r="INK26" s="36"/>
      <c r="INL26" s="36"/>
      <c r="INM26" s="36"/>
      <c r="INN26" s="36"/>
      <c r="INO26" s="36"/>
      <c r="INP26" s="36"/>
      <c r="INQ26" s="36"/>
      <c r="INR26" s="36"/>
      <c r="INS26" s="36"/>
      <c r="INT26" s="36"/>
      <c r="INU26" s="36"/>
      <c r="INV26" s="36"/>
      <c r="INW26" s="36"/>
      <c r="INX26" s="36"/>
      <c r="INY26" s="36"/>
      <c r="INZ26" s="36"/>
      <c r="IOA26" s="36"/>
      <c r="IOB26" s="36"/>
      <c r="IOC26" s="36"/>
      <c r="IOD26" s="36"/>
      <c r="IOE26" s="36"/>
      <c r="IOF26" s="36"/>
      <c r="IOG26" s="36"/>
      <c r="IOH26" s="36"/>
      <c r="IOI26" s="36"/>
      <c r="IOJ26" s="36"/>
      <c r="IOK26" s="36"/>
      <c r="IOL26" s="36"/>
      <c r="IOM26" s="36"/>
      <c r="ION26" s="36"/>
      <c r="IOO26" s="36"/>
      <c r="IOP26" s="36"/>
      <c r="IOQ26" s="36"/>
      <c r="IOR26" s="36"/>
      <c r="IOS26" s="36"/>
      <c r="IOT26" s="36"/>
      <c r="IOU26" s="36"/>
      <c r="IOV26" s="36"/>
      <c r="IOW26" s="36"/>
      <c r="IOX26" s="36"/>
      <c r="IOY26" s="36"/>
      <c r="IOZ26" s="36"/>
      <c r="IPA26" s="36"/>
      <c r="IPB26" s="36"/>
      <c r="IPC26" s="36"/>
      <c r="IPD26" s="36"/>
      <c r="IPE26" s="36"/>
      <c r="IPF26" s="36"/>
      <c r="IPG26" s="36"/>
      <c r="IPH26" s="36"/>
      <c r="IPI26" s="36"/>
      <c r="IPJ26" s="36"/>
      <c r="IPK26" s="36"/>
      <c r="IPL26" s="36"/>
      <c r="IPM26" s="36"/>
      <c r="IPN26" s="36"/>
      <c r="IPO26" s="36"/>
      <c r="IPP26" s="36"/>
      <c r="IPQ26" s="36"/>
      <c r="IPR26" s="36"/>
      <c r="IPS26" s="36"/>
      <c r="IPT26" s="36"/>
      <c r="IPU26" s="36"/>
      <c r="IPV26" s="36"/>
      <c r="IPW26" s="36"/>
      <c r="IPX26" s="36"/>
      <c r="IPY26" s="36"/>
      <c r="IPZ26" s="36"/>
      <c r="IQA26" s="36"/>
      <c r="IQB26" s="36"/>
      <c r="IQC26" s="36"/>
      <c r="IQD26" s="36"/>
      <c r="IQE26" s="36"/>
      <c r="IQF26" s="36"/>
      <c r="IQG26" s="36"/>
      <c r="IQH26" s="36"/>
      <c r="IQI26" s="36"/>
      <c r="IQJ26" s="36"/>
      <c r="IQK26" s="36"/>
      <c r="IQL26" s="36"/>
      <c r="IQM26" s="36"/>
      <c r="IQN26" s="36"/>
      <c r="IQO26" s="36"/>
      <c r="IQP26" s="36"/>
      <c r="IQQ26" s="36"/>
      <c r="IQR26" s="36"/>
      <c r="IQS26" s="36"/>
      <c r="IQT26" s="36"/>
      <c r="IQU26" s="36"/>
      <c r="IQV26" s="36"/>
      <c r="IQW26" s="36"/>
      <c r="IQX26" s="36"/>
      <c r="IQY26" s="36"/>
      <c r="IQZ26" s="36"/>
      <c r="IRA26" s="36"/>
      <c r="IRB26" s="36"/>
      <c r="IRC26" s="36"/>
      <c r="IRD26" s="36"/>
      <c r="IRE26" s="36"/>
      <c r="IRF26" s="36"/>
      <c r="IRG26" s="36"/>
      <c r="IRH26" s="36"/>
      <c r="IRI26" s="36"/>
      <c r="IRJ26" s="36"/>
      <c r="IRK26" s="36"/>
      <c r="IRL26" s="36"/>
      <c r="IRM26" s="36"/>
      <c r="IRN26" s="36"/>
      <c r="IRO26" s="36"/>
      <c r="IRP26" s="36"/>
      <c r="IRQ26" s="36"/>
      <c r="IRR26" s="36"/>
      <c r="IRS26" s="36"/>
      <c r="IRT26" s="36"/>
      <c r="IRU26" s="36"/>
      <c r="IRV26" s="36"/>
      <c r="IRW26" s="36"/>
      <c r="IRX26" s="36"/>
      <c r="IRY26" s="36"/>
      <c r="IRZ26" s="36"/>
      <c r="ISA26" s="36"/>
      <c r="ISB26" s="36"/>
      <c r="ISC26" s="36"/>
      <c r="ISD26" s="36"/>
      <c r="ISE26" s="36"/>
      <c r="ISF26" s="36"/>
      <c r="ISG26" s="36"/>
      <c r="ISH26" s="36"/>
      <c r="ISI26" s="36"/>
      <c r="ISJ26" s="36"/>
      <c r="ISK26" s="36"/>
      <c r="ISL26" s="36"/>
      <c r="ISM26" s="36"/>
      <c r="ISN26" s="36"/>
      <c r="ISO26" s="36"/>
      <c r="ISP26" s="36"/>
      <c r="ISQ26" s="36"/>
      <c r="ISR26" s="36"/>
      <c r="ISS26" s="36"/>
      <c r="IST26" s="36"/>
      <c r="ISU26" s="36"/>
      <c r="ISV26" s="36"/>
      <c r="ISW26" s="36"/>
      <c r="ISX26" s="36"/>
      <c r="ISY26" s="36"/>
      <c r="ISZ26" s="36"/>
      <c r="ITA26" s="36"/>
      <c r="ITB26" s="36"/>
      <c r="ITC26" s="36"/>
      <c r="ITD26" s="36"/>
      <c r="ITE26" s="36"/>
      <c r="ITF26" s="36"/>
      <c r="ITG26" s="36"/>
      <c r="ITH26" s="36"/>
      <c r="ITI26" s="36"/>
      <c r="ITJ26" s="36"/>
      <c r="ITK26" s="36"/>
      <c r="ITL26" s="36"/>
      <c r="ITM26" s="36"/>
      <c r="ITN26" s="36"/>
      <c r="ITO26" s="36"/>
      <c r="ITP26" s="36"/>
      <c r="ITQ26" s="36"/>
      <c r="ITR26" s="36"/>
      <c r="ITS26" s="36"/>
      <c r="ITT26" s="36"/>
      <c r="ITU26" s="36"/>
      <c r="ITV26" s="36"/>
      <c r="ITW26" s="36"/>
      <c r="ITX26" s="36"/>
      <c r="ITY26" s="36"/>
      <c r="ITZ26" s="36"/>
      <c r="IUA26" s="36"/>
      <c r="IUB26" s="36"/>
      <c r="IUC26" s="36"/>
      <c r="IUD26" s="36"/>
      <c r="IUE26" s="36"/>
      <c r="IUF26" s="36"/>
      <c r="IUG26" s="36"/>
      <c r="IUH26" s="36"/>
      <c r="IUI26" s="36"/>
      <c r="IUJ26" s="36"/>
      <c r="IUK26" s="36"/>
      <c r="IUL26" s="36"/>
      <c r="IUM26" s="36"/>
      <c r="IUN26" s="36"/>
      <c r="IUO26" s="36"/>
      <c r="IUP26" s="36"/>
      <c r="IUQ26" s="36"/>
      <c r="IUR26" s="36"/>
      <c r="IUS26" s="36"/>
      <c r="IUT26" s="36"/>
      <c r="IUU26" s="36"/>
      <c r="IUV26" s="36"/>
      <c r="IUW26" s="36"/>
      <c r="IUX26" s="36"/>
      <c r="IUY26" s="36"/>
      <c r="IUZ26" s="36"/>
      <c r="IVA26" s="36"/>
      <c r="IVB26" s="36"/>
      <c r="IVC26" s="36"/>
      <c r="IVD26" s="36"/>
      <c r="IVE26" s="36"/>
      <c r="IVF26" s="36"/>
      <c r="IVG26" s="36"/>
      <c r="IVH26" s="36"/>
      <c r="IVI26" s="36"/>
      <c r="IVJ26" s="36"/>
      <c r="IVK26" s="36"/>
      <c r="IVL26" s="36"/>
      <c r="IVM26" s="36"/>
      <c r="IVN26" s="36"/>
      <c r="IVO26" s="36"/>
      <c r="IVP26" s="36"/>
      <c r="IVQ26" s="36"/>
      <c r="IVR26" s="36"/>
      <c r="IVS26" s="36"/>
      <c r="IVT26" s="36"/>
      <c r="IVU26" s="36"/>
      <c r="IVV26" s="36"/>
      <c r="IVW26" s="36"/>
      <c r="IVX26" s="36"/>
      <c r="IVY26" s="36"/>
      <c r="IVZ26" s="36"/>
      <c r="IWA26" s="36"/>
      <c r="IWB26" s="36"/>
      <c r="IWC26" s="36"/>
      <c r="IWD26" s="36"/>
      <c r="IWE26" s="36"/>
      <c r="IWF26" s="36"/>
      <c r="IWG26" s="36"/>
      <c r="IWH26" s="36"/>
      <c r="IWI26" s="36"/>
      <c r="IWJ26" s="36"/>
      <c r="IWK26" s="36"/>
      <c r="IWL26" s="36"/>
      <c r="IWM26" s="36"/>
      <c r="IWN26" s="36"/>
      <c r="IWO26" s="36"/>
      <c r="IWP26" s="36"/>
      <c r="IWQ26" s="36"/>
      <c r="IWR26" s="36"/>
      <c r="IWS26" s="36"/>
      <c r="IWT26" s="36"/>
      <c r="IWU26" s="36"/>
      <c r="IWV26" s="36"/>
      <c r="IWW26" s="36"/>
      <c r="IWX26" s="36"/>
      <c r="IWY26" s="36"/>
      <c r="IWZ26" s="36"/>
      <c r="IXA26" s="36"/>
      <c r="IXB26" s="36"/>
      <c r="IXC26" s="36"/>
      <c r="IXD26" s="36"/>
      <c r="IXE26" s="36"/>
      <c r="IXF26" s="36"/>
      <c r="IXG26" s="36"/>
      <c r="IXH26" s="36"/>
      <c r="IXI26" s="36"/>
      <c r="IXJ26" s="36"/>
      <c r="IXK26" s="36"/>
      <c r="IXL26" s="36"/>
      <c r="IXM26" s="36"/>
      <c r="IXN26" s="36"/>
      <c r="IXO26" s="36"/>
      <c r="IXP26" s="36"/>
      <c r="IXQ26" s="36"/>
      <c r="IXR26" s="36"/>
      <c r="IXS26" s="36"/>
      <c r="IXT26" s="36"/>
      <c r="IXU26" s="36"/>
      <c r="IXV26" s="36"/>
      <c r="IXW26" s="36"/>
      <c r="IXX26" s="36"/>
      <c r="IXY26" s="36"/>
      <c r="IXZ26" s="36"/>
      <c r="IYA26" s="36"/>
      <c r="IYB26" s="36"/>
      <c r="IYC26" s="36"/>
      <c r="IYD26" s="36"/>
      <c r="IYE26" s="36"/>
      <c r="IYF26" s="36"/>
      <c r="IYG26" s="36"/>
      <c r="IYH26" s="36"/>
      <c r="IYI26" s="36"/>
      <c r="IYJ26" s="36"/>
      <c r="IYK26" s="36"/>
      <c r="IYL26" s="36"/>
      <c r="IYM26" s="36"/>
      <c r="IYN26" s="36"/>
      <c r="IYO26" s="36"/>
      <c r="IYP26" s="36"/>
      <c r="IYQ26" s="36"/>
      <c r="IYR26" s="36"/>
      <c r="IYS26" s="36"/>
      <c r="IYT26" s="36"/>
      <c r="IYU26" s="36"/>
      <c r="IYV26" s="36"/>
      <c r="IYW26" s="36"/>
      <c r="IYX26" s="36"/>
      <c r="IYY26" s="36"/>
      <c r="IYZ26" s="36"/>
      <c r="IZA26" s="36"/>
      <c r="IZB26" s="36"/>
      <c r="IZC26" s="36"/>
      <c r="IZD26" s="36"/>
      <c r="IZE26" s="36"/>
      <c r="IZF26" s="36"/>
      <c r="IZG26" s="36"/>
      <c r="IZH26" s="36"/>
      <c r="IZI26" s="36"/>
      <c r="IZJ26" s="36"/>
      <c r="IZK26" s="36"/>
      <c r="IZL26" s="36"/>
      <c r="IZM26" s="36"/>
      <c r="IZN26" s="36"/>
      <c r="IZO26" s="36"/>
      <c r="IZP26" s="36"/>
      <c r="IZQ26" s="36"/>
      <c r="IZR26" s="36"/>
      <c r="IZS26" s="36"/>
      <c r="IZT26" s="36"/>
      <c r="IZU26" s="36"/>
      <c r="IZV26" s="36"/>
      <c r="IZW26" s="36"/>
      <c r="IZX26" s="36"/>
      <c r="IZY26" s="36"/>
      <c r="IZZ26" s="36"/>
      <c r="JAA26" s="36"/>
      <c r="JAB26" s="36"/>
      <c r="JAC26" s="36"/>
      <c r="JAD26" s="36"/>
      <c r="JAE26" s="36"/>
      <c r="JAF26" s="36"/>
      <c r="JAG26" s="36"/>
      <c r="JAH26" s="36"/>
      <c r="JAI26" s="36"/>
      <c r="JAJ26" s="36"/>
      <c r="JAK26" s="36"/>
      <c r="JAL26" s="36"/>
      <c r="JAM26" s="36"/>
      <c r="JAN26" s="36"/>
      <c r="JAO26" s="36"/>
      <c r="JAP26" s="36"/>
      <c r="JAQ26" s="36"/>
      <c r="JAR26" s="36"/>
      <c r="JAS26" s="36"/>
      <c r="JAT26" s="36"/>
      <c r="JAU26" s="36"/>
      <c r="JAV26" s="36"/>
      <c r="JAW26" s="36"/>
      <c r="JAX26" s="36"/>
      <c r="JAY26" s="36"/>
      <c r="JAZ26" s="36"/>
      <c r="JBA26" s="36"/>
      <c r="JBB26" s="36"/>
      <c r="JBC26" s="36"/>
      <c r="JBD26" s="36"/>
      <c r="JBE26" s="36"/>
      <c r="JBF26" s="36"/>
      <c r="JBG26" s="36"/>
      <c r="JBH26" s="36"/>
      <c r="JBI26" s="36"/>
      <c r="JBJ26" s="36"/>
      <c r="JBK26" s="36"/>
      <c r="JBL26" s="36"/>
      <c r="JBM26" s="36"/>
      <c r="JBN26" s="36"/>
      <c r="JBO26" s="36"/>
      <c r="JBP26" s="36"/>
      <c r="JBQ26" s="36"/>
      <c r="JBR26" s="36"/>
      <c r="JBS26" s="36"/>
      <c r="JBT26" s="36"/>
      <c r="JBU26" s="36"/>
      <c r="JBV26" s="36"/>
      <c r="JBW26" s="36"/>
      <c r="JBX26" s="36"/>
      <c r="JBY26" s="36"/>
      <c r="JBZ26" s="36"/>
      <c r="JCA26" s="36"/>
      <c r="JCB26" s="36"/>
      <c r="JCC26" s="36"/>
      <c r="JCD26" s="36"/>
      <c r="JCE26" s="36"/>
      <c r="JCF26" s="36"/>
      <c r="JCG26" s="36"/>
      <c r="JCH26" s="36"/>
      <c r="JCI26" s="36"/>
      <c r="JCJ26" s="36"/>
      <c r="JCK26" s="36"/>
      <c r="JCL26" s="36"/>
      <c r="JCM26" s="36"/>
      <c r="JCN26" s="36"/>
      <c r="JCO26" s="36"/>
      <c r="JCP26" s="36"/>
      <c r="JCQ26" s="36"/>
      <c r="JCR26" s="36"/>
      <c r="JCS26" s="36"/>
      <c r="JCT26" s="36"/>
      <c r="JCU26" s="36"/>
      <c r="JCV26" s="36"/>
      <c r="JCW26" s="36"/>
      <c r="JCX26" s="36"/>
      <c r="JCY26" s="36"/>
      <c r="JCZ26" s="36"/>
      <c r="JDA26" s="36"/>
      <c r="JDB26" s="36"/>
      <c r="JDC26" s="36"/>
      <c r="JDD26" s="36"/>
      <c r="JDE26" s="36"/>
      <c r="JDF26" s="36"/>
      <c r="JDG26" s="36"/>
      <c r="JDH26" s="36"/>
      <c r="JDI26" s="36"/>
      <c r="JDJ26" s="36"/>
      <c r="JDK26" s="36"/>
      <c r="JDL26" s="36"/>
      <c r="JDM26" s="36"/>
      <c r="JDN26" s="36"/>
      <c r="JDO26" s="36"/>
      <c r="JDP26" s="36"/>
      <c r="JDQ26" s="36"/>
      <c r="JDR26" s="36"/>
      <c r="JDS26" s="36"/>
      <c r="JDT26" s="36"/>
      <c r="JDU26" s="36"/>
      <c r="JDV26" s="36"/>
      <c r="JDW26" s="36"/>
      <c r="JDX26" s="36"/>
      <c r="JDY26" s="36"/>
      <c r="JDZ26" s="36"/>
      <c r="JEA26" s="36"/>
      <c r="JEB26" s="36"/>
      <c r="JEC26" s="36"/>
      <c r="JED26" s="36"/>
      <c r="JEE26" s="36"/>
      <c r="JEF26" s="36"/>
      <c r="JEG26" s="36"/>
      <c r="JEH26" s="36"/>
      <c r="JEI26" s="36"/>
      <c r="JEJ26" s="36"/>
      <c r="JEK26" s="36"/>
      <c r="JEL26" s="36"/>
      <c r="JEM26" s="36"/>
      <c r="JEN26" s="36"/>
      <c r="JEO26" s="36"/>
      <c r="JEP26" s="36"/>
      <c r="JEQ26" s="36"/>
      <c r="JER26" s="36"/>
      <c r="JES26" s="36"/>
      <c r="JET26" s="36"/>
      <c r="JEU26" s="36"/>
      <c r="JEV26" s="36"/>
      <c r="JEW26" s="36"/>
      <c r="JEX26" s="36"/>
      <c r="JEY26" s="36"/>
      <c r="JEZ26" s="36"/>
      <c r="JFA26" s="36"/>
      <c r="JFB26" s="36"/>
      <c r="JFC26" s="36"/>
      <c r="JFD26" s="36"/>
      <c r="JFE26" s="36"/>
      <c r="JFF26" s="36"/>
      <c r="JFG26" s="36"/>
      <c r="JFH26" s="36"/>
      <c r="JFI26" s="36"/>
      <c r="JFJ26" s="36"/>
      <c r="JFK26" s="36"/>
      <c r="JFL26" s="36"/>
      <c r="JFM26" s="36"/>
      <c r="JFN26" s="36"/>
      <c r="JFO26" s="36"/>
      <c r="JFP26" s="36"/>
      <c r="JFQ26" s="36"/>
      <c r="JFR26" s="36"/>
      <c r="JFS26" s="36"/>
      <c r="JFT26" s="36"/>
      <c r="JFU26" s="36"/>
      <c r="JFV26" s="36"/>
      <c r="JFW26" s="36"/>
      <c r="JFX26" s="36"/>
      <c r="JFY26" s="36"/>
      <c r="JFZ26" s="36"/>
      <c r="JGA26" s="36"/>
      <c r="JGB26" s="36"/>
      <c r="JGC26" s="36"/>
      <c r="JGD26" s="36"/>
      <c r="JGE26" s="36"/>
      <c r="JGF26" s="36"/>
      <c r="JGG26" s="36"/>
      <c r="JGH26" s="36"/>
      <c r="JGI26" s="36"/>
      <c r="JGJ26" s="36"/>
      <c r="JGK26" s="36"/>
      <c r="JGL26" s="36"/>
      <c r="JGM26" s="36"/>
      <c r="JGN26" s="36"/>
      <c r="JGO26" s="36"/>
      <c r="JGP26" s="36"/>
      <c r="JGQ26" s="36"/>
      <c r="JGR26" s="36"/>
      <c r="JGS26" s="36"/>
      <c r="JGT26" s="36"/>
      <c r="JGU26" s="36"/>
      <c r="JGV26" s="36"/>
      <c r="JGW26" s="36"/>
      <c r="JGX26" s="36"/>
      <c r="JGY26" s="36"/>
      <c r="JGZ26" s="36"/>
      <c r="JHA26" s="36"/>
      <c r="JHB26" s="36"/>
      <c r="JHC26" s="36"/>
      <c r="JHD26" s="36"/>
      <c r="JHE26" s="36"/>
      <c r="JHF26" s="36"/>
      <c r="JHG26" s="36"/>
      <c r="JHH26" s="36"/>
      <c r="JHI26" s="36"/>
      <c r="JHJ26" s="36"/>
      <c r="JHK26" s="36"/>
      <c r="JHL26" s="36"/>
      <c r="JHM26" s="36"/>
      <c r="JHN26" s="36"/>
      <c r="JHO26" s="36"/>
      <c r="JHP26" s="36"/>
      <c r="JHQ26" s="36"/>
      <c r="JHR26" s="36"/>
      <c r="JHS26" s="36"/>
      <c r="JHT26" s="36"/>
      <c r="JHU26" s="36"/>
      <c r="JHV26" s="36"/>
      <c r="JHW26" s="36"/>
      <c r="JHX26" s="36"/>
      <c r="JHY26" s="36"/>
      <c r="JHZ26" s="36"/>
      <c r="JIA26" s="36"/>
      <c r="JIB26" s="36"/>
      <c r="JIC26" s="36"/>
      <c r="JID26" s="36"/>
      <c r="JIE26" s="36"/>
      <c r="JIF26" s="36"/>
      <c r="JIG26" s="36"/>
      <c r="JIH26" s="36"/>
      <c r="JII26" s="36"/>
      <c r="JIJ26" s="36"/>
      <c r="JIK26" s="36"/>
      <c r="JIL26" s="36"/>
      <c r="JIM26" s="36"/>
      <c r="JIN26" s="36"/>
      <c r="JIO26" s="36"/>
      <c r="JIP26" s="36"/>
      <c r="JIQ26" s="36"/>
      <c r="JIR26" s="36"/>
      <c r="JIS26" s="36"/>
      <c r="JIT26" s="36"/>
      <c r="JIU26" s="36"/>
      <c r="JIV26" s="36"/>
      <c r="JIW26" s="36"/>
      <c r="JIX26" s="36"/>
      <c r="JIY26" s="36"/>
      <c r="JIZ26" s="36"/>
      <c r="JJA26" s="36"/>
      <c r="JJB26" s="36"/>
      <c r="JJC26" s="36"/>
      <c r="JJD26" s="36"/>
      <c r="JJE26" s="36"/>
      <c r="JJF26" s="36"/>
      <c r="JJG26" s="36"/>
      <c r="JJH26" s="36"/>
      <c r="JJI26" s="36"/>
      <c r="JJJ26" s="36"/>
      <c r="JJK26" s="36"/>
      <c r="JJL26" s="36"/>
      <c r="JJM26" s="36"/>
      <c r="JJN26" s="36"/>
      <c r="JJO26" s="36"/>
      <c r="JJP26" s="36"/>
      <c r="JJQ26" s="36"/>
      <c r="JJR26" s="36"/>
      <c r="JJS26" s="36"/>
      <c r="JJT26" s="36"/>
      <c r="JJU26" s="36"/>
      <c r="JJV26" s="36"/>
      <c r="JJW26" s="36"/>
      <c r="JJX26" s="36"/>
      <c r="JJY26" s="36"/>
      <c r="JJZ26" s="36"/>
      <c r="JKA26" s="36"/>
      <c r="JKB26" s="36"/>
      <c r="JKC26" s="36"/>
      <c r="JKD26" s="36"/>
      <c r="JKE26" s="36"/>
      <c r="JKF26" s="36"/>
      <c r="JKG26" s="36"/>
      <c r="JKH26" s="36"/>
      <c r="JKI26" s="36"/>
      <c r="JKJ26" s="36"/>
      <c r="JKK26" s="36"/>
      <c r="JKL26" s="36"/>
      <c r="JKM26" s="36"/>
      <c r="JKN26" s="36"/>
      <c r="JKO26" s="36"/>
      <c r="JKP26" s="36"/>
      <c r="JKQ26" s="36"/>
      <c r="JKR26" s="36"/>
      <c r="JKS26" s="36"/>
      <c r="JKT26" s="36"/>
      <c r="JKU26" s="36"/>
      <c r="JKV26" s="36"/>
      <c r="JKW26" s="36"/>
      <c r="JKX26" s="36"/>
      <c r="JKY26" s="36"/>
      <c r="JKZ26" s="36"/>
      <c r="JLA26" s="36"/>
      <c r="JLB26" s="36"/>
      <c r="JLC26" s="36"/>
      <c r="JLD26" s="36"/>
      <c r="JLE26" s="36"/>
      <c r="JLF26" s="36"/>
      <c r="JLG26" s="36"/>
      <c r="JLH26" s="36"/>
      <c r="JLI26" s="36"/>
      <c r="JLJ26" s="36"/>
      <c r="JLK26" s="36"/>
      <c r="JLL26" s="36"/>
      <c r="JLM26" s="36"/>
      <c r="JLN26" s="36"/>
      <c r="JLO26" s="36"/>
      <c r="JLP26" s="36"/>
      <c r="JLQ26" s="36"/>
      <c r="JLR26" s="36"/>
      <c r="JLS26" s="36"/>
      <c r="JLT26" s="36"/>
      <c r="JLU26" s="36"/>
      <c r="JLV26" s="36"/>
      <c r="JLW26" s="36"/>
      <c r="JLX26" s="36"/>
      <c r="JLY26" s="36"/>
      <c r="JLZ26" s="36"/>
      <c r="JMA26" s="36"/>
      <c r="JMB26" s="36"/>
      <c r="JMC26" s="36"/>
      <c r="JMD26" s="36"/>
      <c r="JME26" s="36"/>
      <c r="JMF26" s="36"/>
      <c r="JMG26" s="36"/>
      <c r="JMH26" s="36"/>
      <c r="JMI26" s="36"/>
      <c r="JMJ26" s="36"/>
      <c r="JMK26" s="36"/>
      <c r="JML26" s="36"/>
      <c r="JMM26" s="36"/>
      <c r="JMN26" s="36"/>
      <c r="JMO26" s="36"/>
      <c r="JMP26" s="36"/>
      <c r="JMQ26" s="36"/>
      <c r="JMR26" s="36"/>
      <c r="JMS26" s="36"/>
      <c r="JMT26" s="36"/>
      <c r="JMU26" s="36"/>
      <c r="JMV26" s="36"/>
      <c r="JMW26" s="36"/>
      <c r="JMX26" s="36"/>
      <c r="JMY26" s="36"/>
      <c r="JMZ26" s="36"/>
      <c r="JNA26" s="36"/>
      <c r="JNB26" s="36"/>
      <c r="JNC26" s="36"/>
      <c r="JND26" s="36"/>
      <c r="JNE26" s="36"/>
      <c r="JNF26" s="36"/>
      <c r="JNG26" s="36"/>
      <c r="JNH26" s="36"/>
      <c r="JNI26" s="36"/>
      <c r="JNJ26" s="36"/>
      <c r="JNK26" s="36"/>
      <c r="JNL26" s="36"/>
      <c r="JNM26" s="36"/>
      <c r="JNN26" s="36"/>
      <c r="JNO26" s="36"/>
      <c r="JNP26" s="36"/>
      <c r="JNQ26" s="36"/>
      <c r="JNR26" s="36"/>
      <c r="JNS26" s="36"/>
      <c r="JNT26" s="36"/>
      <c r="JNU26" s="36"/>
      <c r="JNV26" s="36"/>
      <c r="JNW26" s="36"/>
      <c r="JNX26" s="36"/>
      <c r="JNY26" s="36"/>
      <c r="JNZ26" s="36"/>
      <c r="JOA26" s="36"/>
      <c r="JOB26" s="36"/>
      <c r="JOC26" s="36"/>
      <c r="JOD26" s="36"/>
      <c r="JOE26" s="36"/>
      <c r="JOF26" s="36"/>
      <c r="JOG26" s="36"/>
      <c r="JOH26" s="36"/>
      <c r="JOI26" s="36"/>
      <c r="JOJ26" s="36"/>
      <c r="JOK26" s="36"/>
      <c r="JOL26" s="36"/>
      <c r="JOM26" s="36"/>
      <c r="JON26" s="36"/>
      <c r="JOO26" s="36"/>
      <c r="JOP26" s="36"/>
      <c r="JOQ26" s="36"/>
      <c r="JOR26" s="36"/>
      <c r="JOS26" s="36"/>
      <c r="JOT26" s="36"/>
      <c r="JOU26" s="36"/>
      <c r="JOV26" s="36"/>
      <c r="JOW26" s="36"/>
      <c r="JOX26" s="36"/>
      <c r="JOY26" s="36"/>
      <c r="JOZ26" s="36"/>
      <c r="JPA26" s="36"/>
      <c r="JPB26" s="36"/>
      <c r="JPC26" s="36"/>
      <c r="JPD26" s="36"/>
      <c r="JPE26" s="36"/>
      <c r="JPF26" s="36"/>
      <c r="JPG26" s="36"/>
      <c r="JPH26" s="36"/>
      <c r="JPI26" s="36"/>
      <c r="JPJ26" s="36"/>
      <c r="JPK26" s="36"/>
      <c r="JPL26" s="36"/>
      <c r="JPM26" s="36"/>
      <c r="JPN26" s="36"/>
      <c r="JPO26" s="36"/>
      <c r="JPP26" s="36"/>
      <c r="JPQ26" s="36"/>
      <c r="JPR26" s="36"/>
      <c r="JPS26" s="36"/>
      <c r="JPT26" s="36"/>
      <c r="JPU26" s="36"/>
      <c r="JPV26" s="36"/>
      <c r="JPW26" s="36"/>
      <c r="JPX26" s="36"/>
      <c r="JPY26" s="36"/>
      <c r="JPZ26" s="36"/>
      <c r="JQA26" s="36"/>
      <c r="JQB26" s="36"/>
      <c r="JQC26" s="36"/>
      <c r="JQD26" s="36"/>
      <c r="JQE26" s="36"/>
      <c r="JQF26" s="36"/>
      <c r="JQG26" s="36"/>
      <c r="JQH26" s="36"/>
      <c r="JQI26" s="36"/>
      <c r="JQJ26" s="36"/>
      <c r="JQK26" s="36"/>
      <c r="JQL26" s="36"/>
      <c r="JQM26" s="36"/>
      <c r="JQN26" s="36"/>
      <c r="JQO26" s="36"/>
      <c r="JQP26" s="36"/>
      <c r="JQQ26" s="36"/>
      <c r="JQR26" s="36"/>
      <c r="JQS26" s="36"/>
      <c r="JQT26" s="36"/>
      <c r="JQU26" s="36"/>
      <c r="JQV26" s="36"/>
      <c r="JQW26" s="36"/>
      <c r="JQX26" s="36"/>
      <c r="JQY26" s="36"/>
      <c r="JQZ26" s="36"/>
      <c r="JRA26" s="36"/>
      <c r="JRB26" s="36"/>
      <c r="JRC26" s="36"/>
      <c r="JRD26" s="36"/>
      <c r="JRE26" s="36"/>
      <c r="JRF26" s="36"/>
      <c r="JRG26" s="36"/>
      <c r="JRH26" s="36"/>
      <c r="JRI26" s="36"/>
      <c r="JRJ26" s="36"/>
      <c r="JRK26" s="36"/>
      <c r="JRL26" s="36"/>
      <c r="JRM26" s="36"/>
      <c r="JRN26" s="36"/>
      <c r="JRO26" s="36"/>
      <c r="JRP26" s="36"/>
      <c r="JRQ26" s="36"/>
      <c r="JRR26" s="36"/>
      <c r="JRS26" s="36"/>
      <c r="JRT26" s="36"/>
      <c r="JRU26" s="36"/>
      <c r="JRV26" s="36"/>
      <c r="JRW26" s="36"/>
      <c r="JRX26" s="36"/>
      <c r="JRY26" s="36"/>
      <c r="JRZ26" s="36"/>
      <c r="JSA26" s="36"/>
      <c r="JSB26" s="36"/>
      <c r="JSC26" s="36"/>
      <c r="JSD26" s="36"/>
      <c r="JSE26" s="36"/>
      <c r="JSF26" s="36"/>
      <c r="JSG26" s="36"/>
      <c r="JSH26" s="36"/>
      <c r="JSI26" s="36"/>
      <c r="JSJ26" s="36"/>
      <c r="JSK26" s="36"/>
      <c r="JSL26" s="36"/>
      <c r="JSM26" s="36"/>
      <c r="JSN26" s="36"/>
      <c r="JSO26" s="36"/>
      <c r="JSP26" s="36"/>
      <c r="JSQ26" s="36"/>
      <c r="JSR26" s="36"/>
      <c r="JSS26" s="36"/>
      <c r="JST26" s="36"/>
      <c r="JSU26" s="36"/>
      <c r="JSV26" s="36"/>
      <c r="JSW26" s="36"/>
      <c r="JSX26" s="36"/>
      <c r="JSY26" s="36"/>
      <c r="JSZ26" s="36"/>
      <c r="JTA26" s="36"/>
      <c r="JTB26" s="36"/>
      <c r="JTC26" s="36"/>
      <c r="JTD26" s="36"/>
      <c r="JTE26" s="36"/>
      <c r="JTF26" s="36"/>
      <c r="JTG26" s="36"/>
      <c r="JTH26" s="36"/>
      <c r="JTI26" s="36"/>
      <c r="JTJ26" s="36"/>
      <c r="JTK26" s="36"/>
      <c r="JTL26" s="36"/>
      <c r="JTM26" s="36"/>
      <c r="JTN26" s="36"/>
      <c r="JTO26" s="36"/>
      <c r="JTP26" s="36"/>
      <c r="JTQ26" s="36"/>
      <c r="JTR26" s="36"/>
      <c r="JTS26" s="36"/>
      <c r="JTT26" s="36"/>
      <c r="JTU26" s="36"/>
      <c r="JTV26" s="36"/>
      <c r="JTW26" s="36"/>
      <c r="JTX26" s="36"/>
      <c r="JTY26" s="36"/>
      <c r="JTZ26" s="36"/>
      <c r="JUA26" s="36"/>
      <c r="JUB26" s="36"/>
      <c r="JUC26" s="36"/>
      <c r="JUD26" s="36"/>
      <c r="JUE26" s="36"/>
      <c r="JUF26" s="36"/>
      <c r="JUG26" s="36"/>
      <c r="JUH26" s="36"/>
      <c r="JUI26" s="36"/>
      <c r="JUJ26" s="36"/>
      <c r="JUK26" s="36"/>
      <c r="JUL26" s="36"/>
      <c r="JUM26" s="36"/>
      <c r="JUN26" s="36"/>
      <c r="JUO26" s="36"/>
      <c r="JUP26" s="36"/>
      <c r="JUQ26" s="36"/>
      <c r="JUR26" s="36"/>
      <c r="JUS26" s="36"/>
      <c r="JUT26" s="36"/>
      <c r="JUU26" s="36"/>
      <c r="JUV26" s="36"/>
      <c r="JUW26" s="36"/>
      <c r="JUX26" s="36"/>
      <c r="JUY26" s="36"/>
      <c r="JUZ26" s="36"/>
      <c r="JVA26" s="36"/>
      <c r="JVB26" s="36"/>
      <c r="JVC26" s="36"/>
      <c r="JVD26" s="36"/>
      <c r="JVE26" s="36"/>
      <c r="JVF26" s="36"/>
      <c r="JVG26" s="36"/>
      <c r="JVH26" s="36"/>
      <c r="JVI26" s="36"/>
      <c r="JVJ26" s="36"/>
      <c r="JVK26" s="36"/>
      <c r="JVL26" s="36"/>
      <c r="JVM26" s="36"/>
      <c r="JVN26" s="36"/>
      <c r="JVO26" s="36"/>
      <c r="JVP26" s="36"/>
      <c r="JVQ26" s="36"/>
      <c r="JVR26" s="36"/>
      <c r="JVS26" s="36"/>
      <c r="JVT26" s="36"/>
      <c r="JVU26" s="36"/>
      <c r="JVV26" s="36"/>
      <c r="JVW26" s="36"/>
      <c r="JVX26" s="36"/>
      <c r="JVY26" s="36"/>
      <c r="JVZ26" s="36"/>
      <c r="JWA26" s="36"/>
      <c r="JWB26" s="36"/>
      <c r="JWC26" s="36"/>
      <c r="JWD26" s="36"/>
      <c r="JWE26" s="36"/>
      <c r="JWF26" s="36"/>
      <c r="JWG26" s="36"/>
      <c r="JWH26" s="36"/>
      <c r="JWI26" s="36"/>
      <c r="JWJ26" s="36"/>
      <c r="JWK26" s="36"/>
      <c r="JWL26" s="36"/>
      <c r="JWM26" s="36"/>
      <c r="JWN26" s="36"/>
      <c r="JWO26" s="36"/>
      <c r="JWP26" s="36"/>
      <c r="JWQ26" s="36"/>
      <c r="JWR26" s="36"/>
      <c r="JWS26" s="36"/>
      <c r="JWT26" s="36"/>
      <c r="JWU26" s="36"/>
      <c r="JWV26" s="36"/>
      <c r="JWW26" s="36"/>
      <c r="JWX26" s="36"/>
      <c r="JWY26" s="36"/>
      <c r="JWZ26" s="36"/>
      <c r="JXA26" s="36"/>
      <c r="JXB26" s="36"/>
      <c r="JXC26" s="36"/>
      <c r="JXD26" s="36"/>
      <c r="JXE26" s="36"/>
      <c r="JXF26" s="36"/>
      <c r="JXG26" s="36"/>
      <c r="JXH26" s="36"/>
      <c r="JXI26" s="36"/>
      <c r="JXJ26" s="36"/>
      <c r="JXK26" s="36"/>
      <c r="JXL26" s="36"/>
      <c r="JXM26" s="36"/>
      <c r="JXN26" s="36"/>
      <c r="JXO26" s="36"/>
      <c r="JXP26" s="36"/>
      <c r="JXQ26" s="36"/>
      <c r="JXR26" s="36"/>
      <c r="JXS26" s="36"/>
      <c r="JXT26" s="36"/>
      <c r="JXU26" s="36"/>
      <c r="JXV26" s="36"/>
      <c r="JXW26" s="36"/>
      <c r="JXX26" s="36"/>
      <c r="JXY26" s="36"/>
      <c r="JXZ26" s="36"/>
      <c r="JYA26" s="36"/>
      <c r="JYB26" s="36"/>
      <c r="JYC26" s="36"/>
      <c r="JYD26" s="36"/>
      <c r="JYE26" s="36"/>
      <c r="JYF26" s="36"/>
      <c r="JYG26" s="36"/>
      <c r="JYH26" s="36"/>
      <c r="JYI26" s="36"/>
      <c r="JYJ26" s="36"/>
      <c r="JYK26" s="36"/>
      <c r="JYL26" s="36"/>
      <c r="JYM26" s="36"/>
      <c r="JYN26" s="36"/>
      <c r="JYO26" s="36"/>
      <c r="JYP26" s="36"/>
      <c r="JYQ26" s="36"/>
      <c r="JYR26" s="36"/>
      <c r="JYS26" s="36"/>
      <c r="JYT26" s="36"/>
      <c r="JYU26" s="36"/>
      <c r="JYV26" s="36"/>
      <c r="JYW26" s="36"/>
      <c r="JYX26" s="36"/>
      <c r="JYY26" s="36"/>
      <c r="JYZ26" s="36"/>
      <c r="JZA26" s="36"/>
      <c r="JZB26" s="36"/>
      <c r="JZC26" s="36"/>
      <c r="JZD26" s="36"/>
      <c r="JZE26" s="36"/>
      <c r="JZF26" s="36"/>
      <c r="JZG26" s="36"/>
      <c r="JZH26" s="36"/>
      <c r="JZI26" s="36"/>
      <c r="JZJ26" s="36"/>
      <c r="JZK26" s="36"/>
      <c r="JZL26" s="36"/>
      <c r="JZM26" s="36"/>
      <c r="JZN26" s="36"/>
      <c r="JZO26" s="36"/>
      <c r="JZP26" s="36"/>
      <c r="JZQ26" s="36"/>
      <c r="JZR26" s="36"/>
      <c r="JZS26" s="36"/>
      <c r="JZT26" s="36"/>
      <c r="JZU26" s="36"/>
      <c r="JZV26" s="36"/>
      <c r="JZW26" s="36"/>
      <c r="JZX26" s="36"/>
      <c r="JZY26" s="36"/>
      <c r="JZZ26" s="36"/>
      <c r="KAA26" s="36"/>
      <c r="KAB26" s="36"/>
      <c r="KAC26" s="36"/>
      <c r="KAD26" s="36"/>
      <c r="KAE26" s="36"/>
      <c r="KAF26" s="36"/>
      <c r="KAG26" s="36"/>
      <c r="KAH26" s="36"/>
      <c r="KAI26" s="36"/>
      <c r="KAJ26" s="36"/>
      <c r="KAK26" s="36"/>
      <c r="KAL26" s="36"/>
      <c r="KAM26" s="36"/>
      <c r="KAN26" s="36"/>
      <c r="KAO26" s="36"/>
      <c r="KAP26" s="36"/>
      <c r="KAQ26" s="36"/>
      <c r="KAR26" s="36"/>
      <c r="KAS26" s="36"/>
      <c r="KAT26" s="36"/>
      <c r="KAU26" s="36"/>
      <c r="KAV26" s="36"/>
      <c r="KAW26" s="36"/>
      <c r="KAX26" s="36"/>
      <c r="KAY26" s="36"/>
      <c r="KAZ26" s="36"/>
      <c r="KBA26" s="36"/>
      <c r="KBB26" s="36"/>
      <c r="KBC26" s="36"/>
      <c r="KBD26" s="36"/>
      <c r="KBE26" s="36"/>
      <c r="KBF26" s="36"/>
      <c r="KBG26" s="36"/>
      <c r="KBH26" s="36"/>
      <c r="KBI26" s="36"/>
      <c r="KBJ26" s="36"/>
      <c r="KBK26" s="36"/>
      <c r="KBL26" s="36"/>
      <c r="KBM26" s="36"/>
      <c r="KBN26" s="36"/>
      <c r="KBO26" s="36"/>
      <c r="KBP26" s="36"/>
      <c r="KBQ26" s="36"/>
      <c r="KBR26" s="36"/>
      <c r="KBS26" s="36"/>
      <c r="KBT26" s="36"/>
      <c r="KBU26" s="36"/>
      <c r="KBV26" s="36"/>
      <c r="KBW26" s="36"/>
      <c r="KBX26" s="36"/>
      <c r="KBY26" s="36"/>
      <c r="KBZ26" s="36"/>
      <c r="KCA26" s="36"/>
      <c r="KCB26" s="36"/>
      <c r="KCC26" s="36"/>
      <c r="KCD26" s="36"/>
      <c r="KCE26" s="36"/>
      <c r="KCF26" s="36"/>
      <c r="KCG26" s="36"/>
      <c r="KCH26" s="36"/>
      <c r="KCI26" s="36"/>
      <c r="KCJ26" s="36"/>
      <c r="KCK26" s="36"/>
      <c r="KCL26" s="36"/>
      <c r="KCM26" s="36"/>
      <c r="KCN26" s="36"/>
      <c r="KCO26" s="36"/>
      <c r="KCP26" s="36"/>
      <c r="KCQ26" s="36"/>
      <c r="KCR26" s="36"/>
      <c r="KCS26" s="36"/>
      <c r="KCT26" s="36"/>
      <c r="KCU26" s="36"/>
      <c r="KCV26" s="36"/>
      <c r="KCW26" s="36"/>
      <c r="KCX26" s="36"/>
      <c r="KCY26" s="36"/>
      <c r="KCZ26" s="36"/>
      <c r="KDA26" s="36"/>
      <c r="KDB26" s="36"/>
      <c r="KDC26" s="36"/>
      <c r="KDD26" s="36"/>
      <c r="KDE26" s="36"/>
      <c r="KDF26" s="36"/>
      <c r="KDG26" s="36"/>
      <c r="KDH26" s="36"/>
      <c r="KDI26" s="36"/>
      <c r="KDJ26" s="36"/>
      <c r="KDK26" s="36"/>
      <c r="KDL26" s="36"/>
      <c r="KDM26" s="36"/>
      <c r="KDN26" s="36"/>
      <c r="KDO26" s="36"/>
      <c r="KDP26" s="36"/>
      <c r="KDQ26" s="36"/>
      <c r="KDR26" s="36"/>
      <c r="KDS26" s="36"/>
      <c r="KDT26" s="36"/>
      <c r="KDU26" s="36"/>
      <c r="KDV26" s="36"/>
      <c r="KDW26" s="36"/>
      <c r="KDX26" s="36"/>
      <c r="KDY26" s="36"/>
      <c r="KDZ26" s="36"/>
      <c r="KEA26" s="36"/>
      <c r="KEB26" s="36"/>
      <c r="KEC26" s="36"/>
      <c r="KED26" s="36"/>
      <c r="KEE26" s="36"/>
      <c r="KEF26" s="36"/>
      <c r="KEG26" s="36"/>
      <c r="KEH26" s="36"/>
      <c r="KEI26" s="36"/>
      <c r="KEJ26" s="36"/>
      <c r="KEK26" s="36"/>
      <c r="KEL26" s="36"/>
      <c r="KEM26" s="36"/>
      <c r="KEN26" s="36"/>
      <c r="KEO26" s="36"/>
      <c r="KEP26" s="36"/>
      <c r="KEQ26" s="36"/>
      <c r="KER26" s="36"/>
      <c r="KES26" s="36"/>
      <c r="KET26" s="36"/>
      <c r="KEU26" s="36"/>
      <c r="KEV26" s="36"/>
      <c r="KEW26" s="36"/>
      <c r="KEX26" s="36"/>
      <c r="KEY26" s="36"/>
      <c r="KEZ26" s="36"/>
      <c r="KFA26" s="36"/>
      <c r="KFB26" s="36"/>
      <c r="KFC26" s="36"/>
      <c r="KFD26" s="36"/>
      <c r="KFE26" s="36"/>
      <c r="KFF26" s="36"/>
      <c r="KFG26" s="36"/>
      <c r="KFH26" s="36"/>
      <c r="KFI26" s="36"/>
      <c r="KFJ26" s="36"/>
      <c r="KFK26" s="36"/>
      <c r="KFL26" s="36"/>
      <c r="KFM26" s="36"/>
      <c r="KFN26" s="36"/>
      <c r="KFO26" s="36"/>
      <c r="KFP26" s="36"/>
      <c r="KFQ26" s="36"/>
      <c r="KFR26" s="36"/>
      <c r="KFS26" s="36"/>
      <c r="KFT26" s="36"/>
      <c r="KFU26" s="36"/>
      <c r="KFV26" s="36"/>
      <c r="KFW26" s="36"/>
      <c r="KFX26" s="36"/>
      <c r="KFY26" s="36"/>
      <c r="KFZ26" s="36"/>
      <c r="KGA26" s="36"/>
      <c r="KGB26" s="36"/>
      <c r="KGC26" s="36"/>
      <c r="KGD26" s="36"/>
      <c r="KGE26" s="36"/>
      <c r="KGF26" s="36"/>
      <c r="KGG26" s="36"/>
      <c r="KGH26" s="36"/>
      <c r="KGI26" s="36"/>
      <c r="KGJ26" s="36"/>
      <c r="KGK26" s="36"/>
      <c r="KGL26" s="36"/>
      <c r="KGM26" s="36"/>
      <c r="KGN26" s="36"/>
      <c r="KGO26" s="36"/>
      <c r="KGP26" s="36"/>
      <c r="KGQ26" s="36"/>
      <c r="KGR26" s="36"/>
      <c r="KGS26" s="36"/>
      <c r="KGT26" s="36"/>
      <c r="KGU26" s="36"/>
      <c r="KGV26" s="36"/>
      <c r="KGW26" s="36"/>
      <c r="KGX26" s="36"/>
      <c r="KGY26" s="36"/>
      <c r="KGZ26" s="36"/>
      <c r="KHA26" s="36"/>
      <c r="KHB26" s="36"/>
      <c r="KHC26" s="36"/>
      <c r="KHD26" s="36"/>
      <c r="KHE26" s="36"/>
      <c r="KHF26" s="36"/>
      <c r="KHG26" s="36"/>
      <c r="KHH26" s="36"/>
      <c r="KHI26" s="36"/>
      <c r="KHJ26" s="36"/>
      <c r="KHK26" s="36"/>
      <c r="KHL26" s="36"/>
      <c r="KHM26" s="36"/>
      <c r="KHN26" s="36"/>
      <c r="KHO26" s="36"/>
      <c r="KHP26" s="36"/>
      <c r="KHQ26" s="36"/>
      <c r="KHR26" s="36"/>
      <c r="KHS26" s="36"/>
      <c r="KHT26" s="36"/>
      <c r="KHU26" s="36"/>
      <c r="KHV26" s="36"/>
      <c r="KHW26" s="36"/>
      <c r="KHX26" s="36"/>
      <c r="KHY26" s="36"/>
      <c r="KHZ26" s="36"/>
      <c r="KIA26" s="36"/>
      <c r="KIB26" s="36"/>
      <c r="KIC26" s="36"/>
      <c r="KID26" s="36"/>
      <c r="KIE26" s="36"/>
      <c r="KIF26" s="36"/>
      <c r="KIG26" s="36"/>
      <c r="KIH26" s="36"/>
      <c r="KII26" s="36"/>
      <c r="KIJ26" s="36"/>
      <c r="KIK26" s="36"/>
      <c r="KIL26" s="36"/>
      <c r="KIM26" s="36"/>
      <c r="KIN26" s="36"/>
      <c r="KIO26" s="36"/>
      <c r="KIP26" s="36"/>
      <c r="KIQ26" s="36"/>
      <c r="KIR26" s="36"/>
      <c r="KIS26" s="36"/>
      <c r="KIT26" s="36"/>
      <c r="KIU26" s="36"/>
      <c r="KIV26" s="36"/>
      <c r="KIW26" s="36"/>
      <c r="KIX26" s="36"/>
      <c r="KIY26" s="36"/>
      <c r="KIZ26" s="36"/>
      <c r="KJA26" s="36"/>
      <c r="KJB26" s="36"/>
      <c r="KJC26" s="36"/>
      <c r="KJD26" s="36"/>
      <c r="KJE26" s="36"/>
      <c r="KJF26" s="36"/>
      <c r="KJG26" s="36"/>
      <c r="KJH26" s="36"/>
      <c r="KJI26" s="36"/>
      <c r="KJJ26" s="36"/>
      <c r="KJK26" s="36"/>
      <c r="KJL26" s="36"/>
      <c r="KJM26" s="36"/>
      <c r="KJN26" s="36"/>
      <c r="KJO26" s="36"/>
      <c r="KJP26" s="36"/>
      <c r="KJQ26" s="36"/>
      <c r="KJR26" s="36"/>
      <c r="KJS26" s="36"/>
      <c r="KJT26" s="36"/>
      <c r="KJU26" s="36"/>
      <c r="KJV26" s="36"/>
      <c r="KJW26" s="36"/>
      <c r="KJX26" s="36"/>
      <c r="KJY26" s="36"/>
      <c r="KJZ26" s="36"/>
      <c r="KKA26" s="36"/>
      <c r="KKB26" s="36"/>
      <c r="KKC26" s="36"/>
      <c r="KKD26" s="36"/>
      <c r="KKE26" s="36"/>
      <c r="KKF26" s="36"/>
      <c r="KKG26" s="36"/>
      <c r="KKH26" s="36"/>
      <c r="KKI26" s="36"/>
      <c r="KKJ26" s="36"/>
      <c r="KKK26" s="36"/>
      <c r="KKL26" s="36"/>
      <c r="KKM26" s="36"/>
      <c r="KKN26" s="36"/>
      <c r="KKO26" s="36"/>
      <c r="KKP26" s="36"/>
      <c r="KKQ26" s="36"/>
      <c r="KKR26" s="36"/>
      <c r="KKS26" s="36"/>
      <c r="KKT26" s="36"/>
      <c r="KKU26" s="36"/>
      <c r="KKV26" s="36"/>
      <c r="KKW26" s="36"/>
      <c r="KKX26" s="36"/>
      <c r="KKY26" s="36"/>
      <c r="KKZ26" s="36"/>
      <c r="KLA26" s="36"/>
      <c r="KLB26" s="36"/>
      <c r="KLC26" s="36"/>
      <c r="KLD26" s="36"/>
      <c r="KLE26" s="36"/>
      <c r="KLF26" s="36"/>
      <c r="KLG26" s="36"/>
      <c r="KLH26" s="36"/>
      <c r="KLI26" s="36"/>
      <c r="KLJ26" s="36"/>
      <c r="KLK26" s="36"/>
      <c r="KLL26" s="36"/>
      <c r="KLM26" s="36"/>
      <c r="KLN26" s="36"/>
      <c r="KLO26" s="36"/>
      <c r="KLP26" s="36"/>
      <c r="KLQ26" s="36"/>
      <c r="KLR26" s="36"/>
      <c r="KLS26" s="36"/>
      <c r="KLT26" s="36"/>
      <c r="KLU26" s="36"/>
      <c r="KLV26" s="36"/>
      <c r="KLW26" s="36"/>
      <c r="KLX26" s="36"/>
      <c r="KLY26" s="36"/>
      <c r="KLZ26" s="36"/>
      <c r="KMA26" s="36"/>
      <c r="KMB26" s="36"/>
      <c r="KMC26" s="36"/>
      <c r="KMD26" s="36"/>
      <c r="KME26" s="36"/>
      <c r="KMF26" s="36"/>
      <c r="KMG26" s="36"/>
      <c r="KMH26" s="36"/>
      <c r="KMI26" s="36"/>
      <c r="KMJ26" s="36"/>
      <c r="KMK26" s="36"/>
      <c r="KML26" s="36"/>
      <c r="KMM26" s="36"/>
      <c r="KMN26" s="36"/>
      <c r="KMO26" s="36"/>
      <c r="KMP26" s="36"/>
      <c r="KMQ26" s="36"/>
      <c r="KMR26" s="36"/>
      <c r="KMS26" s="36"/>
      <c r="KMT26" s="36"/>
      <c r="KMU26" s="36"/>
      <c r="KMV26" s="36"/>
      <c r="KMW26" s="36"/>
      <c r="KMX26" s="36"/>
      <c r="KMY26" s="36"/>
      <c r="KMZ26" s="36"/>
      <c r="KNA26" s="36"/>
      <c r="KNB26" s="36"/>
      <c r="KNC26" s="36"/>
      <c r="KND26" s="36"/>
      <c r="KNE26" s="36"/>
      <c r="KNF26" s="36"/>
      <c r="KNG26" s="36"/>
      <c r="KNH26" s="36"/>
      <c r="KNI26" s="36"/>
      <c r="KNJ26" s="36"/>
      <c r="KNK26" s="36"/>
      <c r="KNL26" s="36"/>
      <c r="KNM26" s="36"/>
      <c r="KNN26" s="36"/>
      <c r="KNO26" s="36"/>
      <c r="KNP26" s="36"/>
      <c r="KNQ26" s="36"/>
      <c r="KNR26" s="36"/>
      <c r="KNS26" s="36"/>
      <c r="KNT26" s="36"/>
      <c r="KNU26" s="36"/>
      <c r="KNV26" s="36"/>
      <c r="KNW26" s="36"/>
      <c r="KNX26" s="36"/>
      <c r="KNY26" s="36"/>
      <c r="KNZ26" s="36"/>
      <c r="KOA26" s="36"/>
      <c r="KOB26" s="36"/>
      <c r="KOC26" s="36"/>
      <c r="KOD26" s="36"/>
      <c r="KOE26" s="36"/>
      <c r="KOF26" s="36"/>
      <c r="KOG26" s="36"/>
      <c r="KOH26" s="36"/>
      <c r="KOI26" s="36"/>
      <c r="KOJ26" s="36"/>
      <c r="KOK26" s="36"/>
      <c r="KOL26" s="36"/>
      <c r="KOM26" s="36"/>
      <c r="KON26" s="36"/>
      <c r="KOO26" s="36"/>
      <c r="KOP26" s="36"/>
      <c r="KOQ26" s="36"/>
      <c r="KOR26" s="36"/>
      <c r="KOS26" s="36"/>
      <c r="KOT26" s="36"/>
      <c r="KOU26" s="36"/>
      <c r="KOV26" s="36"/>
      <c r="KOW26" s="36"/>
      <c r="KOX26" s="36"/>
      <c r="KOY26" s="36"/>
      <c r="KOZ26" s="36"/>
      <c r="KPA26" s="36"/>
      <c r="KPB26" s="36"/>
      <c r="KPC26" s="36"/>
      <c r="KPD26" s="36"/>
      <c r="KPE26" s="36"/>
      <c r="KPF26" s="36"/>
      <c r="KPG26" s="36"/>
      <c r="KPH26" s="36"/>
      <c r="KPI26" s="36"/>
      <c r="KPJ26" s="36"/>
      <c r="KPK26" s="36"/>
      <c r="KPL26" s="36"/>
      <c r="KPM26" s="36"/>
      <c r="KPN26" s="36"/>
      <c r="KPO26" s="36"/>
      <c r="KPP26" s="36"/>
      <c r="KPQ26" s="36"/>
      <c r="KPR26" s="36"/>
      <c r="KPS26" s="36"/>
      <c r="KPT26" s="36"/>
      <c r="KPU26" s="36"/>
      <c r="KPV26" s="36"/>
      <c r="KPW26" s="36"/>
      <c r="KPX26" s="36"/>
      <c r="KPY26" s="36"/>
      <c r="KPZ26" s="36"/>
      <c r="KQA26" s="36"/>
      <c r="KQB26" s="36"/>
      <c r="KQC26" s="36"/>
      <c r="KQD26" s="36"/>
      <c r="KQE26" s="36"/>
      <c r="KQF26" s="36"/>
      <c r="KQG26" s="36"/>
      <c r="KQH26" s="36"/>
      <c r="KQI26" s="36"/>
      <c r="KQJ26" s="36"/>
      <c r="KQK26" s="36"/>
      <c r="KQL26" s="36"/>
      <c r="KQM26" s="36"/>
      <c r="KQN26" s="36"/>
      <c r="KQO26" s="36"/>
      <c r="KQP26" s="36"/>
      <c r="KQQ26" s="36"/>
      <c r="KQR26" s="36"/>
      <c r="KQS26" s="36"/>
      <c r="KQT26" s="36"/>
      <c r="KQU26" s="36"/>
      <c r="KQV26" s="36"/>
      <c r="KQW26" s="36"/>
      <c r="KQX26" s="36"/>
      <c r="KQY26" s="36"/>
      <c r="KQZ26" s="36"/>
      <c r="KRA26" s="36"/>
      <c r="KRB26" s="36"/>
      <c r="KRC26" s="36"/>
      <c r="KRD26" s="36"/>
      <c r="KRE26" s="36"/>
      <c r="KRF26" s="36"/>
      <c r="KRG26" s="36"/>
      <c r="KRH26" s="36"/>
      <c r="KRI26" s="36"/>
      <c r="KRJ26" s="36"/>
      <c r="KRK26" s="36"/>
      <c r="KRL26" s="36"/>
      <c r="KRM26" s="36"/>
      <c r="KRN26" s="36"/>
      <c r="KRO26" s="36"/>
      <c r="KRP26" s="36"/>
      <c r="KRQ26" s="36"/>
      <c r="KRR26" s="36"/>
      <c r="KRS26" s="36"/>
      <c r="KRT26" s="36"/>
      <c r="KRU26" s="36"/>
      <c r="KRV26" s="36"/>
      <c r="KRW26" s="36"/>
      <c r="KRX26" s="36"/>
      <c r="KRY26" s="36"/>
      <c r="KRZ26" s="36"/>
      <c r="KSA26" s="36"/>
      <c r="KSB26" s="36"/>
      <c r="KSC26" s="36"/>
      <c r="KSD26" s="36"/>
      <c r="KSE26" s="36"/>
      <c r="KSF26" s="36"/>
      <c r="KSG26" s="36"/>
      <c r="KSH26" s="36"/>
      <c r="KSI26" s="36"/>
      <c r="KSJ26" s="36"/>
      <c r="KSK26" s="36"/>
      <c r="KSL26" s="36"/>
      <c r="KSM26" s="36"/>
      <c r="KSN26" s="36"/>
      <c r="KSO26" s="36"/>
      <c r="KSP26" s="36"/>
      <c r="KSQ26" s="36"/>
      <c r="KSR26" s="36"/>
      <c r="KSS26" s="36"/>
      <c r="KST26" s="36"/>
      <c r="KSU26" s="36"/>
      <c r="KSV26" s="36"/>
      <c r="KSW26" s="36"/>
      <c r="KSX26" s="36"/>
      <c r="KSY26" s="36"/>
      <c r="KSZ26" s="36"/>
      <c r="KTA26" s="36"/>
      <c r="KTB26" s="36"/>
      <c r="KTC26" s="36"/>
      <c r="KTD26" s="36"/>
      <c r="KTE26" s="36"/>
      <c r="KTF26" s="36"/>
      <c r="KTG26" s="36"/>
      <c r="KTH26" s="36"/>
      <c r="KTI26" s="36"/>
      <c r="KTJ26" s="36"/>
      <c r="KTK26" s="36"/>
      <c r="KTL26" s="36"/>
      <c r="KTM26" s="36"/>
      <c r="KTN26" s="36"/>
      <c r="KTO26" s="36"/>
      <c r="KTP26" s="36"/>
      <c r="KTQ26" s="36"/>
      <c r="KTR26" s="36"/>
      <c r="KTS26" s="36"/>
      <c r="KTT26" s="36"/>
      <c r="KTU26" s="36"/>
      <c r="KTV26" s="36"/>
      <c r="KTW26" s="36"/>
      <c r="KTX26" s="36"/>
      <c r="KTY26" s="36"/>
      <c r="KTZ26" s="36"/>
      <c r="KUA26" s="36"/>
      <c r="KUB26" s="36"/>
      <c r="KUC26" s="36"/>
      <c r="KUD26" s="36"/>
      <c r="KUE26" s="36"/>
      <c r="KUF26" s="36"/>
      <c r="KUG26" s="36"/>
      <c r="KUH26" s="36"/>
      <c r="KUI26" s="36"/>
      <c r="KUJ26" s="36"/>
      <c r="KUK26" s="36"/>
      <c r="KUL26" s="36"/>
      <c r="KUM26" s="36"/>
      <c r="KUN26" s="36"/>
      <c r="KUO26" s="36"/>
      <c r="KUP26" s="36"/>
      <c r="KUQ26" s="36"/>
      <c r="KUR26" s="36"/>
      <c r="KUS26" s="36"/>
      <c r="KUT26" s="36"/>
      <c r="KUU26" s="36"/>
      <c r="KUV26" s="36"/>
      <c r="KUW26" s="36"/>
      <c r="KUX26" s="36"/>
      <c r="KUY26" s="36"/>
      <c r="KUZ26" s="36"/>
      <c r="KVA26" s="36"/>
      <c r="KVB26" s="36"/>
      <c r="KVC26" s="36"/>
      <c r="KVD26" s="36"/>
      <c r="KVE26" s="36"/>
      <c r="KVF26" s="36"/>
      <c r="KVG26" s="36"/>
      <c r="KVH26" s="36"/>
      <c r="KVI26" s="36"/>
      <c r="KVJ26" s="36"/>
      <c r="KVK26" s="36"/>
      <c r="KVL26" s="36"/>
      <c r="KVM26" s="36"/>
      <c r="KVN26" s="36"/>
      <c r="KVO26" s="36"/>
      <c r="KVP26" s="36"/>
      <c r="KVQ26" s="36"/>
      <c r="KVR26" s="36"/>
      <c r="KVS26" s="36"/>
      <c r="KVT26" s="36"/>
      <c r="KVU26" s="36"/>
      <c r="KVV26" s="36"/>
      <c r="KVW26" s="36"/>
      <c r="KVX26" s="36"/>
      <c r="KVY26" s="36"/>
      <c r="KVZ26" s="36"/>
      <c r="KWA26" s="36"/>
      <c r="KWB26" s="36"/>
      <c r="KWC26" s="36"/>
      <c r="KWD26" s="36"/>
      <c r="KWE26" s="36"/>
      <c r="KWF26" s="36"/>
      <c r="KWG26" s="36"/>
      <c r="KWH26" s="36"/>
      <c r="KWI26" s="36"/>
      <c r="KWJ26" s="36"/>
      <c r="KWK26" s="36"/>
      <c r="KWL26" s="36"/>
      <c r="KWM26" s="36"/>
      <c r="KWN26" s="36"/>
      <c r="KWO26" s="36"/>
      <c r="KWP26" s="36"/>
      <c r="KWQ26" s="36"/>
      <c r="KWR26" s="36"/>
      <c r="KWS26" s="36"/>
      <c r="KWT26" s="36"/>
      <c r="KWU26" s="36"/>
      <c r="KWV26" s="36"/>
      <c r="KWW26" s="36"/>
      <c r="KWX26" s="36"/>
      <c r="KWY26" s="36"/>
      <c r="KWZ26" s="36"/>
      <c r="KXA26" s="36"/>
      <c r="KXB26" s="36"/>
      <c r="KXC26" s="36"/>
      <c r="KXD26" s="36"/>
      <c r="KXE26" s="36"/>
      <c r="KXF26" s="36"/>
      <c r="KXG26" s="36"/>
      <c r="KXH26" s="36"/>
      <c r="KXI26" s="36"/>
      <c r="KXJ26" s="36"/>
      <c r="KXK26" s="36"/>
      <c r="KXL26" s="36"/>
      <c r="KXM26" s="36"/>
      <c r="KXN26" s="36"/>
      <c r="KXO26" s="36"/>
      <c r="KXP26" s="36"/>
      <c r="KXQ26" s="36"/>
      <c r="KXR26" s="36"/>
      <c r="KXS26" s="36"/>
      <c r="KXT26" s="36"/>
      <c r="KXU26" s="36"/>
      <c r="KXV26" s="36"/>
      <c r="KXW26" s="36"/>
      <c r="KXX26" s="36"/>
      <c r="KXY26" s="36"/>
      <c r="KXZ26" s="36"/>
      <c r="KYA26" s="36"/>
      <c r="KYB26" s="36"/>
      <c r="KYC26" s="36"/>
      <c r="KYD26" s="36"/>
      <c r="KYE26" s="36"/>
      <c r="KYF26" s="36"/>
      <c r="KYG26" s="36"/>
      <c r="KYH26" s="36"/>
      <c r="KYI26" s="36"/>
      <c r="KYJ26" s="36"/>
      <c r="KYK26" s="36"/>
      <c r="KYL26" s="36"/>
      <c r="KYM26" s="36"/>
      <c r="KYN26" s="36"/>
      <c r="KYO26" s="36"/>
      <c r="KYP26" s="36"/>
      <c r="KYQ26" s="36"/>
      <c r="KYR26" s="36"/>
      <c r="KYS26" s="36"/>
      <c r="KYT26" s="36"/>
      <c r="KYU26" s="36"/>
      <c r="KYV26" s="36"/>
      <c r="KYW26" s="36"/>
      <c r="KYX26" s="36"/>
      <c r="KYY26" s="36"/>
      <c r="KYZ26" s="36"/>
      <c r="KZA26" s="36"/>
      <c r="KZB26" s="36"/>
      <c r="KZC26" s="36"/>
      <c r="KZD26" s="36"/>
      <c r="KZE26" s="36"/>
      <c r="KZF26" s="36"/>
      <c r="KZG26" s="36"/>
      <c r="KZH26" s="36"/>
      <c r="KZI26" s="36"/>
      <c r="KZJ26" s="36"/>
      <c r="KZK26" s="36"/>
      <c r="KZL26" s="36"/>
      <c r="KZM26" s="36"/>
      <c r="KZN26" s="36"/>
      <c r="KZO26" s="36"/>
      <c r="KZP26" s="36"/>
      <c r="KZQ26" s="36"/>
      <c r="KZR26" s="36"/>
      <c r="KZS26" s="36"/>
      <c r="KZT26" s="36"/>
      <c r="KZU26" s="36"/>
      <c r="KZV26" s="36"/>
      <c r="KZW26" s="36"/>
      <c r="KZX26" s="36"/>
      <c r="KZY26" s="36"/>
      <c r="KZZ26" s="36"/>
      <c r="LAA26" s="36"/>
      <c r="LAB26" s="36"/>
      <c r="LAC26" s="36"/>
      <c r="LAD26" s="36"/>
      <c r="LAE26" s="36"/>
      <c r="LAF26" s="36"/>
      <c r="LAG26" s="36"/>
      <c r="LAH26" s="36"/>
      <c r="LAI26" s="36"/>
      <c r="LAJ26" s="36"/>
      <c r="LAK26" s="36"/>
      <c r="LAL26" s="36"/>
      <c r="LAM26" s="36"/>
      <c r="LAN26" s="36"/>
      <c r="LAO26" s="36"/>
      <c r="LAP26" s="36"/>
      <c r="LAQ26" s="36"/>
      <c r="LAR26" s="36"/>
      <c r="LAS26" s="36"/>
      <c r="LAT26" s="36"/>
      <c r="LAU26" s="36"/>
      <c r="LAV26" s="36"/>
      <c r="LAW26" s="36"/>
      <c r="LAX26" s="36"/>
      <c r="LAY26" s="36"/>
      <c r="LAZ26" s="36"/>
      <c r="LBA26" s="36"/>
      <c r="LBB26" s="36"/>
      <c r="LBC26" s="36"/>
      <c r="LBD26" s="36"/>
      <c r="LBE26" s="36"/>
      <c r="LBF26" s="36"/>
      <c r="LBG26" s="36"/>
      <c r="LBH26" s="36"/>
      <c r="LBI26" s="36"/>
      <c r="LBJ26" s="36"/>
      <c r="LBK26" s="36"/>
      <c r="LBL26" s="36"/>
      <c r="LBM26" s="36"/>
      <c r="LBN26" s="36"/>
      <c r="LBO26" s="36"/>
      <c r="LBP26" s="36"/>
      <c r="LBQ26" s="36"/>
      <c r="LBR26" s="36"/>
      <c r="LBS26" s="36"/>
      <c r="LBT26" s="36"/>
      <c r="LBU26" s="36"/>
      <c r="LBV26" s="36"/>
      <c r="LBW26" s="36"/>
      <c r="LBX26" s="36"/>
      <c r="LBY26" s="36"/>
      <c r="LBZ26" s="36"/>
      <c r="LCA26" s="36"/>
      <c r="LCB26" s="36"/>
      <c r="LCC26" s="36"/>
      <c r="LCD26" s="36"/>
      <c r="LCE26" s="36"/>
      <c r="LCF26" s="36"/>
      <c r="LCG26" s="36"/>
      <c r="LCH26" s="36"/>
      <c r="LCI26" s="36"/>
      <c r="LCJ26" s="36"/>
      <c r="LCK26" s="36"/>
      <c r="LCL26" s="36"/>
      <c r="LCM26" s="36"/>
      <c r="LCN26" s="36"/>
      <c r="LCO26" s="36"/>
      <c r="LCP26" s="36"/>
      <c r="LCQ26" s="36"/>
      <c r="LCR26" s="36"/>
      <c r="LCS26" s="36"/>
      <c r="LCT26" s="36"/>
      <c r="LCU26" s="36"/>
      <c r="LCV26" s="36"/>
      <c r="LCW26" s="36"/>
      <c r="LCX26" s="36"/>
      <c r="LCY26" s="36"/>
      <c r="LCZ26" s="36"/>
      <c r="LDA26" s="36"/>
      <c r="LDB26" s="36"/>
      <c r="LDC26" s="36"/>
      <c r="LDD26" s="36"/>
      <c r="LDE26" s="36"/>
      <c r="LDF26" s="36"/>
      <c r="LDG26" s="36"/>
      <c r="LDH26" s="36"/>
      <c r="LDI26" s="36"/>
      <c r="LDJ26" s="36"/>
      <c r="LDK26" s="36"/>
      <c r="LDL26" s="36"/>
      <c r="LDM26" s="36"/>
      <c r="LDN26" s="36"/>
      <c r="LDO26" s="36"/>
      <c r="LDP26" s="36"/>
      <c r="LDQ26" s="36"/>
      <c r="LDR26" s="36"/>
      <c r="LDS26" s="36"/>
      <c r="LDT26" s="36"/>
      <c r="LDU26" s="36"/>
      <c r="LDV26" s="36"/>
      <c r="LDW26" s="36"/>
      <c r="LDX26" s="36"/>
      <c r="LDY26" s="36"/>
      <c r="LDZ26" s="36"/>
      <c r="LEA26" s="36"/>
      <c r="LEB26" s="36"/>
      <c r="LEC26" s="36"/>
      <c r="LED26" s="36"/>
      <c r="LEE26" s="36"/>
      <c r="LEF26" s="36"/>
      <c r="LEG26" s="36"/>
      <c r="LEH26" s="36"/>
      <c r="LEI26" s="36"/>
      <c r="LEJ26" s="36"/>
      <c r="LEK26" s="36"/>
      <c r="LEL26" s="36"/>
      <c r="LEM26" s="36"/>
      <c r="LEN26" s="36"/>
      <c r="LEO26" s="36"/>
      <c r="LEP26" s="36"/>
      <c r="LEQ26" s="36"/>
      <c r="LER26" s="36"/>
      <c r="LES26" s="36"/>
      <c r="LET26" s="36"/>
      <c r="LEU26" s="36"/>
      <c r="LEV26" s="36"/>
      <c r="LEW26" s="36"/>
      <c r="LEX26" s="36"/>
      <c r="LEY26" s="36"/>
      <c r="LEZ26" s="36"/>
      <c r="LFA26" s="36"/>
      <c r="LFB26" s="36"/>
      <c r="LFC26" s="36"/>
      <c r="LFD26" s="36"/>
      <c r="LFE26" s="36"/>
      <c r="LFF26" s="36"/>
      <c r="LFG26" s="36"/>
      <c r="LFH26" s="36"/>
      <c r="LFI26" s="36"/>
      <c r="LFJ26" s="36"/>
      <c r="LFK26" s="36"/>
      <c r="LFL26" s="36"/>
      <c r="LFM26" s="36"/>
      <c r="LFN26" s="36"/>
      <c r="LFO26" s="36"/>
      <c r="LFP26" s="36"/>
      <c r="LFQ26" s="36"/>
      <c r="LFR26" s="36"/>
      <c r="LFS26" s="36"/>
      <c r="LFT26" s="36"/>
      <c r="LFU26" s="36"/>
      <c r="LFV26" s="36"/>
      <c r="LFW26" s="36"/>
      <c r="LFX26" s="36"/>
      <c r="LFY26" s="36"/>
      <c r="LFZ26" s="36"/>
      <c r="LGA26" s="36"/>
      <c r="LGB26" s="36"/>
      <c r="LGC26" s="36"/>
      <c r="LGD26" s="36"/>
      <c r="LGE26" s="36"/>
      <c r="LGF26" s="36"/>
      <c r="LGG26" s="36"/>
      <c r="LGH26" s="36"/>
      <c r="LGI26" s="36"/>
      <c r="LGJ26" s="36"/>
      <c r="LGK26" s="36"/>
      <c r="LGL26" s="36"/>
      <c r="LGM26" s="36"/>
      <c r="LGN26" s="36"/>
      <c r="LGO26" s="36"/>
      <c r="LGP26" s="36"/>
      <c r="LGQ26" s="36"/>
      <c r="LGR26" s="36"/>
      <c r="LGS26" s="36"/>
      <c r="LGT26" s="36"/>
      <c r="LGU26" s="36"/>
      <c r="LGV26" s="36"/>
      <c r="LGW26" s="36"/>
      <c r="LGX26" s="36"/>
      <c r="LGY26" s="36"/>
      <c r="LGZ26" s="36"/>
      <c r="LHA26" s="36"/>
      <c r="LHB26" s="36"/>
      <c r="LHC26" s="36"/>
      <c r="LHD26" s="36"/>
      <c r="LHE26" s="36"/>
      <c r="LHF26" s="36"/>
      <c r="LHG26" s="36"/>
      <c r="LHH26" s="36"/>
      <c r="LHI26" s="36"/>
      <c r="LHJ26" s="36"/>
      <c r="LHK26" s="36"/>
      <c r="LHL26" s="36"/>
      <c r="LHM26" s="36"/>
      <c r="LHN26" s="36"/>
      <c r="LHO26" s="36"/>
      <c r="LHP26" s="36"/>
      <c r="LHQ26" s="36"/>
      <c r="LHR26" s="36"/>
      <c r="LHS26" s="36"/>
      <c r="LHT26" s="36"/>
      <c r="LHU26" s="36"/>
      <c r="LHV26" s="36"/>
      <c r="LHW26" s="36"/>
      <c r="LHX26" s="36"/>
      <c r="LHY26" s="36"/>
      <c r="LHZ26" s="36"/>
      <c r="LIA26" s="36"/>
      <c r="LIB26" s="36"/>
      <c r="LIC26" s="36"/>
      <c r="LID26" s="36"/>
      <c r="LIE26" s="36"/>
      <c r="LIF26" s="36"/>
      <c r="LIG26" s="36"/>
      <c r="LIH26" s="36"/>
      <c r="LII26" s="36"/>
      <c r="LIJ26" s="36"/>
      <c r="LIK26" s="36"/>
      <c r="LIL26" s="36"/>
      <c r="LIM26" s="36"/>
      <c r="LIN26" s="36"/>
      <c r="LIO26" s="36"/>
      <c r="LIP26" s="36"/>
      <c r="LIQ26" s="36"/>
      <c r="LIR26" s="36"/>
      <c r="LIS26" s="36"/>
      <c r="LIT26" s="36"/>
      <c r="LIU26" s="36"/>
      <c r="LIV26" s="36"/>
      <c r="LIW26" s="36"/>
      <c r="LIX26" s="36"/>
      <c r="LIY26" s="36"/>
      <c r="LIZ26" s="36"/>
      <c r="LJA26" s="36"/>
      <c r="LJB26" s="36"/>
      <c r="LJC26" s="36"/>
      <c r="LJD26" s="36"/>
      <c r="LJE26" s="36"/>
      <c r="LJF26" s="36"/>
      <c r="LJG26" s="36"/>
      <c r="LJH26" s="36"/>
      <c r="LJI26" s="36"/>
      <c r="LJJ26" s="36"/>
      <c r="LJK26" s="36"/>
      <c r="LJL26" s="36"/>
      <c r="LJM26" s="36"/>
      <c r="LJN26" s="36"/>
      <c r="LJO26" s="36"/>
      <c r="LJP26" s="36"/>
      <c r="LJQ26" s="36"/>
      <c r="LJR26" s="36"/>
      <c r="LJS26" s="36"/>
      <c r="LJT26" s="36"/>
      <c r="LJU26" s="36"/>
      <c r="LJV26" s="36"/>
      <c r="LJW26" s="36"/>
      <c r="LJX26" s="36"/>
      <c r="LJY26" s="36"/>
      <c r="LJZ26" s="36"/>
      <c r="LKA26" s="36"/>
      <c r="LKB26" s="36"/>
      <c r="LKC26" s="36"/>
      <c r="LKD26" s="36"/>
      <c r="LKE26" s="36"/>
      <c r="LKF26" s="36"/>
      <c r="LKG26" s="36"/>
      <c r="LKH26" s="36"/>
      <c r="LKI26" s="36"/>
      <c r="LKJ26" s="36"/>
      <c r="LKK26" s="36"/>
      <c r="LKL26" s="36"/>
      <c r="LKM26" s="36"/>
      <c r="LKN26" s="36"/>
      <c r="LKO26" s="36"/>
      <c r="LKP26" s="36"/>
      <c r="LKQ26" s="36"/>
      <c r="LKR26" s="36"/>
      <c r="LKS26" s="36"/>
      <c r="LKT26" s="36"/>
      <c r="LKU26" s="36"/>
      <c r="LKV26" s="36"/>
      <c r="LKW26" s="36"/>
      <c r="LKX26" s="36"/>
      <c r="LKY26" s="36"/>
      <c r="LKZ26" s="36"/>
      <c r="LLA26" s="36"/>
      <c r="LLB26" s="36"/>
      <c r="LLC26" s="36"/>
      <c r="LLD26" s="36"/>
      <c r="LLE26" s="36"/>
      <c r="LLF26" s="36"/>
      <c r="LLG26" s="36"/>
      <c r="LLH26" s="36"/>
      <c r="LLI26" s="36"/>
      <c r="LLJ26" s="36"/>
      <c r="LLK26" s="36"/>
      <c r="LLL26" s="36"/>
      <c r="LLM26" s="36"/>
      <c r="LLN26" s="36"/>
      <c r="LLO26" s="36"/>
      <c r="LLP26" s="36"/>
      <c r="LLQ26" s="36"/>
      <c r="LLR26" s="36"/>
      <c r="LLS26" s="36"/>
      <c r="LLT26" s="36"/>
      <c r="LLU26" s="36"/>
      <c r="LLV26" s="36"/>
      <c r="LLW26" s="36"/>
      <c r="LLX26" s="36"/>
      <c r="LLY26" s="36"/>
      <c r="LLZ26" s="36"/>
      <c r="LMA26" s="36"/>
      <c r="LMB26" s="36"/>
      <c r="LMC26" s="36"/>
      <c r="LMD26" s="36"/>
      <c r="LME26" s="36"/>
      <c r="LMF26" s="36"/>
      <c r="LMG26" s="36"/>
      <c r="LMH26" s="36"/>
      <c r="LMI26" s="36"/>
      <c r="LMJ26" s="36"/>
      <c r="LMK26" s="36"/>
      <c r="LML26" s="36"/>
      <c r="LMM26" s="36"/>
      <c r="LMN26" s="36"/>
      <c r="LMO26" s="36"/>
      <c r="LMP26" s="36"/>
      <c r="LMQ26" s="36"/>
      <c r="LMR26" s="36"/>
      <c r="LMS26" s="36"/>
      <c r="LMT26" s="36"/>
      <c r="LMU26" s="36"/>
      <c r="LMV26" s="36"/>
      <c r="LMW26" s="36"/>
      <c r="LMX26" s="36"/>
      <c r="LMY26" s="36"/>
      <c r="LMZ26" s="36"/>
      <c r="LNA26" s="36"/>
      <c r="LNB26" s="36"/>
      <c r="LNC26" s="36"/>
      <c r="LND26" s="36"/>
      <c r="LNE26" s="36"/>
      <c r="LNF26" s="36"/>
      <c r="LNG26" s="36"/>
      <c r="LNH26" s="36"/>
      <c r="LNI26" s="36"/>
      <c r="LNJ26" s="36"/>
      <c r="LNK26" s="36"/>
      <c r="LNL26" s="36"/>
      <c r="LNM26" s="36"/>
      <c r="LNN26" s="36"/>
      <c r="LNO26" s="36"/>
      <c r="LNP26" s="36"/>
      <c r="LNQ26" s="36"/>
      <c r="LNR26" s="36"/>
      <c r="LNS26" s="36"/>
      <c r="LNT26" s="36"/>
      <c r="LNU26" s="36"/>
      <c r="LNV26" s="36"/>
      <c r="LNW26" s="36"/>
      <c r="LNX26" s="36"/>
      <c r="LNY26" s="36"/>
      <c r="LNZ26" s="36"/>
      <c r="LOA26" s="36"/>
      <c r="LOB26" s="36"/>
      <c r="LOC26" s="36"/>
      <c r="LOD26" s="36"/>
      <c r="LOE26" s="36"/>
      <c r="LOF26" s="36"/>
      <c r="LOG26" s="36"/>
      <c r="LOH26" s="36"/>
      <c r="LOI26" s="36"/>
      <c r="LOJ26" s="36"/>
      <c r="LOK26" s="36"/>
      <c r="LOL26" s="36"/>
      <c r="LOM26" s="36"/>
      <c r="LON26" s="36"/>
      <c r="LOO26" s="36"/>
      <c r="LOP26" s="36"/>
      <c r="LOQ26" s="36"/>
      <c r="LOR26" s="36"/>
      <c r="LOS26" s="36"/>
      <c r="LOT26" s="36"/>
      <c r="LOU26" s="36"/>
      <c r="LOV26" s="36"/>
      <c r="LOW26" s="36"/>
      <c r="LOX26" s="36"/>
      <c r="LOY26" s="36"/>
      <c r="LOZ26" s="36"/>
      <c r="LPA26" s="36"/>
      <c r="LPB26" s="36"/>
      <c r="LPC26" s="36"/>
      <c r="LPD26" s="36"/>
      <c r="LPE26" s="36"/>
      <c r="LPF26" s="36"/>
      <c r="LPG26" s="36"/>
      <c r="LPH26" s="36"/>
      <c r="LPI26" s="36"/>
      <c r="LPJ26" s="36"/>
      <c r="LPK26" s="36"/>
      <c r="LPL26" s="36"/>
      <c r="LPM26" s="36"/>
      <c r="LPN26" s="36"/>
      <c r="LPO26" s="36"/>
      <c r="LPP26" s="36"/>
      <c r="LPQ26" s="36"/>
      <c r="LPR26" s="36"/>
      <c r="LPS26" s="36"/>
      <c r="LPT26" s="36"/>
      <c r="LPU26" s="36"/>
      <c r="LPV26" s="36"/>
      <c r="LPW26" s="36"/>
      <c r="LPX26" s="36"/>
      <c r="LPY26" s="36"/>
      <c r="LPZ26" s="36"/>
      <c r="LQA26" s="36"/>
      <c r="LQB26" s="36"/>
      <c r="LQC26" s="36"/>
      <c r="LQD26" s="36"/>
      <c r="LQE26" s="36"/>
      <c r="LQF26" s="36"/>
      <c r="LQG26" s="36"/>
      <c r="LQH26" s="36"/>
      <c r="LQI26" s="36"/>
      <c r="LQJ26" s="36"/>
      <c r="LQK26" s="36"/>
      <c r="LQL26" s="36"/>
      <c r="LQM26" s="36"/>
      <c r="LQN26" s="36"/>
      <c r="LQO26" s="36"/>
      <c r="LQP26" s="36"/>
      <c r="LQQ26" s="36"/>
      <c r="LQR26" s="36"/>
      <c r="LQS26" s="36"/>
      <c r="LQT26" s="36"/>
      <c r="LQU26" s="36"/>
      <c r="LQV26" s="36"/>
      <c r="LQW26" s="36"/>
      <c r="LQX26" s="36"/>
      <c r="LQY26" s="36"/>
      <c r="LQZ26" s="36"/>
      <c r="LRA26" s="36"/>
      <c r="LRB26" s="36"/>
      <c r="LRC26" s="36"/>
      <c r="LRD26" s="36"/>
      <c r="LRE26" s="36"/>
      <c r="LRF26" s="36"/>
      <c r="LRG26" s="36"/>
      <c r="LRH26" s="36"/>
      <c r="LRI26" s="36"/>
      <c r="LRJ26" s="36"/>
      <c r="LRK26" s="36"/>
      <c r="LRL26" s="36"/>
      <c r="LRM26" s="36"/>
      <c r="LRN26" s="36"/>
      <c r="LRO26" s="36"/>
      <c r="LRP26" s="36"/>
      <c r="LRQ26" s="36"/>
      <c r="LRR26" s="36"/>
      <c r="LRS26" s="36"/>
      <c r="LRT26" s="36"/>
      <c r="LRU26" s="36"/>
      <c r="LRV26" s="36"/>
      <c r="LRW26" s="36"/>
      <c r="LRX26" s="36"/>
      <c r="LRY26" s="36"/>
      <c r="LRZ26" s="36"/>
      <c r="LSA26" s="36"/>
      <c r="LSB26" s="36"/>
      <c r="LSC26" s="36"/>
      <c r="LSD26" s="36"/>
      <c r="LSE26" s="36"/>
      <c r="LSF26" s="36"/>
      <c r="LSG26" s="36"/>
      <c r="LSH26" s="36"/>
      <c r="LSI26" s="36"/>
      <c r="LSJ26" s="36"/>
      <c r="LSK26" s="36"/>
      <c r="LSL26" s="36"/>
      <c r="LSM26" s="36"/>
      <c r="LSN26" s="36"/>
      <c r="LSO26" s="36"/>
      <c r="LSP26" s="36"/>
      <c r="LSQ26" s="36"/>
      <c r="LSR26" s="36"/>
      <c r="LSS26" s="36"/>
      <c r="LST26" s="36"/>
      <c r="LSU26" s="36"/>
      <c r="LSV26" s="36"/>
      <c r="LSW26" s="36"/>
      <c r="LSX26" s="36"/>
      <c r="LSY26" s="36"/>
      <c r="LSZ26" s="36"/>
      <c r="LTA26" s="36"/>
      <c r="LTB26" s="36"/>
      <c r="LTC26" s="36"/>
      <c r="LTD26" s="36"/>
      <c r="LTE26" s="36"/>
      <c r="LTF26" s="36"/>
      <c r="LTG26" s="36"/>
      <c r="LTH26" s="36"/>
      <c r="LTI26" s="36"/>
      <c r="LTJ26" s="36"/>
      <c r="LTK26" s="36"/>
      <c r="LTL26" s="36"/>
      <c r="LTM26" s="36"/>
      <c r="LTN26" s="36"/>
      <c r="LTO26" s="36"/>
      <c r="LTP26" s="36"/>
      <c r="LTQ26" s="36"/>
      <c r="LTR26" s="36"/>
      <c r="LTS26" s="36"/>
      <c r="LTT26" s="36"/>
      <c r="LTU26" s="36"/>
      <c r="LTV26" s="36"/>
      <c r="LTW26" s="36"/>
      <c r="LTX26" s="36"/>
      <c r="LTY26" s="36"/>
      <c r="LTZ26" s="36"/>
      <c r="LUA26" s="36"/>
      <c r="LUB26" s="36"/>
      <c r="LUC26" s="36"/>
      <c r="LUD26" s="36"/>
      <c r="LUE26" s="36"/>
      <c r="LUF26" s="36"/>
      <c r="LUG26" s="36"/>
      <c r="LUH26" s="36"/>
      <c r="LUI26" s="36"/>
      <c r="LUJ26" s="36"/>
      <c r="LUK26" s="36"/>
      <c r="LUL26" s="36"/>
      <c r="LUM26" s="36"/>
      <c r="LUN26" s="36"/>
      <c r="LUO26" s="36"/>
      <c r="LUP26" s="36"/>
      <c r="LUQ26" s="36"/>
      <c r="LUR26" s="36"/>
      <c r="LUS26" s="36"/>
      <c r="LUT26" s="36"/>
      <c r="LUU26" s="36"/>
      <c r="LUV26" s="36"/>
      <c r="LUW26" s="36"/>
      <c r="LUX26" s="36"/>
      <c r="LUY26" s="36"/>
      <c r="LUZ26" s="36"/>
      <c r="LVA26" s="36"/>
      <c r="LVB26" s="36"/>
      <c r="LVC26" s="36"/>
      <c r="LVD26" s="36"/>
      <c r="LVE26" s="36"/>
      <c r="LVF26" s="36"/>
      <c r="LVG26" s="36"/>
      <c r="LVH26" s="36"/>
      <c r="LVI26" s="36"/>
      <c r="LVJ26" s="36"/>
      <c r="LVK26" s="36"/>
      <c r="LVL26" s="36"/>
      <c r="LVM26" s="36"/>
      <c r="LVN26" s="36"/>
      <c r="LVO26" s="36"/>
      <c r="LVP26" s="36"/>
      <c r="LVQ26" s="36"/>
      <c r="LVR26" s="36"/>
      <c r="LVS26" s="36"/>
      <c r="LVT26" s="36"/>
      <c r="LVU26" s="36"/>
      <c r="LVV26" s="36"/>
      <c r="LVW26" s="36"/>
      <c r="LVX26" s="36"/>
      <c r="LVY26" s="36"/>
      <c r="LVZ26" s="36"/>
      <c r="LWA26" s="36"/>
      <c r="LWB26" s="36"/>
      <c r="LWC26" s="36"/>
      <c r="LWD26" s="36"/>
      <c r="LWE26" s="36"/>
      <c r="LWF26" s="36"/>
      <c r="LWG26" s="36"/>
      <c r="LWH26" s="36"/>
      <c r="LWI26" s="36"/>
      <c r="LWJ26" s="36"/>
      <c r="LWK26" s="36"/>
      <c r="LWL26" s="36"/>
      <c r="LWM26" s="36"/>
      <c r="LWN26" s="36"/>
      <c r="LWO26" s="36"/>
      <c r="LWP26" s="36"/>
      <c r="LWQ26" s="36"/>
      <c r="LWR26" s="36"/>
      <c r="LWS26" s="36"/>
      <c r="LWT26" s="36"/>
      <c r="LWU26" s="36"/>
      <c r="LWV26" s="36"/>
      <c r="LWW26" s="36"/>
      <c r="LWX26" s="36"/>
      <c r="LWY26" s="36"/>
      <c r="LWZ26" s="36"/>
      <c r="LXA26" s="36"/>
      <c r="LXB26" s="36"/>
      <c r="LXC26" s="36"/>
      <c r="LXD26" s="36"/>
      <c r="LXE26" s="36"/>
      <c r="LXF26" s="36"/>
      <c r="LXG26" s="36"/>
      <c r="LXH26" s="36"/>
      <c r="LXI26" s="36"/>
      <c r="LXJ26" s="36"/>
      <c r="LXK26" s="36"/>
      <c r="LXL26" s="36"/>
      <c r="LXM26" s="36"/>
      <c r="LXN26" s="36"/>
      <c r="LXO26" s="36"/>
      <c r="LXP26" s="36"/>
      <c r="LXQ26" s="36"/>
      <c r="LXR26" s="36"/>
      <c r="LXS26" s="36"/>
      <c r="LXT26" s="36"/>
      <c r="LXU26" s="36"/>
      <c r="LXV26" s="36"/>
      <c r="LXW26" s="36"/>
      <c r="LXX26" s="36"/>
      <c r="LXY26" s="36"/>
      <c r="LXZ26" s="36"/>
      <c r="LYA26" s="36"/>
      <c r="LYB26" s="36"/>
      <c r="LYC26" s="36"/>
      <c r="LYD26" s="36"/>
      <c r="LYE26" s="36"/>
      <c r="LYF26" s="36"/>
      <c r="LYG26" s="36"/>
      <c r="LYH26" s="36"/>
      <c r="LYI26" s="36"/>
      <c r="LYJ26" s="36"/>
      <c r="LYK26" s="36"/>
      <c r="LYL26" s="36"/>
      <c r="LYM26" s="36"/>
      <c r="LYN26" s="36"/>
      <c r="LYO26" s="36"/>
      <c r="LYP26" s="36"/>
      <c r="LYQ26" s="36"/>
      <c r="LYR26" s="36"/>
      <c r="LYS26" s="36"/>
      <c r="LYT26" s="36"/>
      <c r="LYU26" s="36"/>
      <c r="LYV26" s="36"/>
      <c r="LYW26" s="36"/>
      <c r="LYX26" s="36"/>
      <c r="LYY26" s="36"/>
      <c r="LYZ26" s="36"/>
      <c r="LZA26" s="36"/>
      <c r="LZB26" s="36"/>
      <c r="LZC26" s="36"/>
      <c r="LZD26" s="36"/>
      <c r="LZE26" s="36"/>
      <c r="LZF26" s="36"/>
      <c r="LZG26" s="36"/>
      <c r="LZH26" s="36"/>
      <c r="LZI26" s="36"/>
      <c r="LZJ26" s="36"/>
      <c r="LZK26" s="36"/>
      <c r="LZL26" s="36"/>
      <c r="LZM26" s="36"/>
      <c r="LZN26" s="36"/>
      <c r="LZO26" s="36"/>
      <c r="LZP26" s="36"/>
      <c r="LZQ26" s="36"/>
      <c r="LZR26" s="36"/>
      <c r="LZS26" s="36"/>
      <c r="LZT26" s="36"/>
      <c r="LZU26" s="36"/>
      <c r="LZV26" s="36"/>
      <c r="LZW26" s="36"/>
      <c r="LZX26" s="36"/>
      <c r="LZY26" s="36"/>
      <c r="LZZ26" s="36"/>
      <c r="MAA26" s="36"/>
      <c r="MAB26" s="36"/>
      <c r="MAC26" s="36"/>
      <c r="MAD26" s="36"/>
      <c r="MAE26" s="36"/>
      <c r="MAF26" s="36"/>
      <c r="MAG26" s="36"/>
      <c r="MAH26" s="36"/>
      <c r="MAI26" s="36"/>
      <c r="MAJ26" s="36"/>
      <c r="MAK26" s="36"/>
      <c r="MAL26" s="36"/>
      <c r="MAM26" s="36"/>
      <c r="MAN26" s="36"/>
      <c r="MAO26" s="36"/>
      <c r="MAP26" s="36"/>
      <c r="MAQ26" s="36"/>
      <c r="MAR26" s="36"/>
      <c r="MAS26" s="36"/>
      <c r="MAT26" s="36"/>
      <c r="MAU26" s="36"/>
      <c r="MAV26" s="36"/>
      <c r="MAW26" s="36"/>
      <c r="MAX26" s="36"/>
      <c r="MAY26" s="36"/>
      <c r="MAZ26" s="36"/>
      <c r="MBA26" s="36"/>
      <c r="MBB26" s="36"/>
      <c r="MBC26" s="36"/>
      <c r="MBD26" s="36"/>
      <c r="MBE26" s="36"/>
      <c r="MBF26" s="36"/>
      <c r="MBG26" s="36"/>
      <c r="MBH26" s="36"/>
      <c r="MBI26" s="36"/>
      <c r="MBJ26" s="36"/>
      <c r="MBK26" s="36"/>
      <c r="MBL26" s="36"/>
      <c r="MBM26" s="36"/>
      <c r="MBN26" s="36"/>
      <c r="MBO26" s="36"/>
      <c r="MBP26" s="36"/>
      <c r="MBQ26" s="36"/>
      <c r="MBR26" s="36"/>
      <c r="MBS26" s="36"/>
      <c r="MBT26" s="36"/>
      <c r="MBU26" s="36"/>
      <c r="MBV26" s="36"/>
      <c r="MBW26" s="36"/>
      <c r="MBX26" s="36"/>
      <c r="MBY26" s="36"/>
      <c r="MBZ26" s="36"/>
      <c r="MCA26" s="36"/>
      <c r="MCB26" s="36"/>
      <c r="MCC26" s="36"/>
      <c r="MCD26" s="36"/>
      <c r="MCE26" s="36"/>
      <c r="MCF26" s="36"/>
      <c r="MCG26" s="36"/>
      <c r="MCH26" s="36"/>
      <c r="MCI26" s="36"/>
      <c r="MCJ26" s="36"/>
      <c r="MCK26" s="36"/>
      <c r="MCL26" s="36"/>
      <c r="MCM26" s="36"/>
      <c r="MCN26" s="36"/>
      <c r="MCO26" s="36"/>
      <c r="MCP26" s="36"/>
      <c r="MCQ26" s="36"/>
      <c r="MCR26" s="36"/>
      <c r="MCS26" s="36"/>
      <c r="MCT26" s="36"/>
      <c r="MCU26" s="36"/>
      <c r="MCV26" s="36"/>
      <c r="MCW26" s="36"/>
      <c r="MCX26" s="36"/>
      <c r="MCY26" s="36"/>
      <c r="MCZ26" s="36"/>
      <c r="MDA26" s="36"/>
      <c r="MDB26" s="36"/>
      <c r="MDC26" s="36"/>
      <c r="MDD26" s="36"/>
      <c r="MDE26" s="36"/>
      <c r="MDF26" s="36"/>
      <c r="MDG26" s="36"/>
      <c r="MDH26" s="36"/>
      <c r="MDI26" s="36"/>
      <c r="MDJ26" s="36"/>
      <c r="MDK26" s="36"/>
      <c r="MDL26" s="36"/>
      <c r="MDM26" s="36"/>
      <c r="MDN26" s="36"/>
      <c r="MDO26" s="36"/>
      <c r="MDP26" s="36"/>
      <c r="MDQ26" s="36"/>
      <c r="MDR26" s="36"/>
      <c r="MDS26" s="36"/>
      <c r="MDT26" s="36"/>
      <c r="MDU26" s="36"/>
      <c r="MDV26" s="36"/>
      <c r="MDW26" s="36"/>
      <c r="MDX26" s="36"/>
      <c r="MDY26" s="36"/>
      <c r="MDZ26" s="36"/>
      <c r="MEA26" s="36"/>
      <c r="MEB26" s="36"/>
      <c r="MEC26" s="36"/>
      <c r="MED26" s="36"/>
      <c r="MEE26" s="36"/>
      <c r="MEF26" s="36"/>
      <c r="MEG26" s="36"/>
      <c r="MEH26" s="36"/>
      <c r="MEI26" s="36"/>
      <c r="MEJ26" s="36"/>
      <c r="MEK26" s="36"/>
      <c r="MEL26" s="36"/>
      <c r="MEM26" s="36"/>
      <c r="MEN26" s="36"/>
      <c r="MEO26" s="36"/>
      <c r="MEP26" s="36"/>
      <c r="MEQ26" s="36"/>
      <c r="MER26" s="36"/>
      <c r="MES26" s="36"/>
      <c r="MET26" s="36"/>
      <c r="MEU26" s="36"/>
      <c r="MEV26" s="36"/>
      <c r="MEW26" s="36"/>
      <c r="MEX26" s="36"/>
      <c r="MEY26" s="36"/>
      <c r="MEZ26" s="36"/>
      <c r="MFA26" s="36"/>
      <c r="MFB26" s="36"/>
      <c r="MFC26" s="36"/>
      <c r="MFD26" s="36"/>
      <c r="MFE26" s="36"/>
      <c r="MFF26" s="36"/>
      <c r="MFG26" s="36"/>
      <c r="MFH26" s="36"/>
      <c r="MFI26" s="36"/>
      <c r="MFJ26" s="36"/>
      <c r="MFK26" s="36"/>
      <c r="MFL26" s="36"/>
      <c r="MFM26" s="36"/>
      <c r="MFN26" s="36"/>
      <c r="MFO26" s="36"/>
      <c r="MFP26" s="36"/>
      <c r="MFQ26" s="36"/>
      <c r="MFR26" s="36"/>
      <c r="MFS26" s="36"/>
      <c r="MFT26" s="36"/>
      <c r="MFU26" s="36"/>
      <c r="MFV26" s="36"/>
      <c r="MFW26" s="36"/>
      <c r="MFX26" s="36"/>
      <c r="MFY26" s="36"/>
      <c r="MFZ26" s="36"/>
      <c r="MGA26" s="36"/>
      <c r="MGB26" s="36"/>
      <c r="MGC26" s="36"/>
      <c r="MGD26" s="36"/>
      <c r="MGE26" s="36"/>
      <c r="MGF26" s="36"/>
      <c r="MGG26" s="36"/>
      <c r="MGH26" s="36"/>
      <c r="MGI26" s="36"/>
      <c r="MGJ26" s="36"/>
      <c r="MGK26" s="36"/>
      <c r="MGL26" s="36"/>
      <c r="MGM26" s="36"/>
      <c r="MGN26" s="36"/>
      <c r="MGO26" s="36"/>
      <c r="MGP26" s="36"/>
      <c r="MGQ26" s="36"/>
      <c r="MGR26" s="36"/>
      <c r="MGS26" s="36"/>
      <c r="MGT26" s="36"/>
      <c r="MGU26" s="36"/>
      <c r="MGV26" s="36"/>
      <c r="MGW26" s="36"/>
      <c r="MGX26" s="36"/>
      <c r="MGY26" s="36"/>
      <c r="MGZ26" s="36"/>
      <c r="MHA26" s="36"/>
      <c r="MHB26" s="36"/>
      <c r="MHC26" s="36"/>
      <c r="MHD26" s="36"/>
      <c r="MHE26" s="36"/>
      <c r="MHF26" s="36"/>
      <c r="MHG26" s="36"/>
      <c r="MHH26" s="36"/>
      <c r="MHI26" s="36"/>
      <c r="MHJ26" s="36"/>
      <c r="MHK26" s="36"/>
      <c r="MHL26" s="36"/>
      <c r="MHM26" s="36"/>
      <c r="MHN26" s="36"/>
      <c r="MHO26" s="36"/>
      <c r="MHP26" s="36"/>
      <c r="MHQ26" s="36"/>
      <c r="MHR26" s="36"/>
      <c r="MHS26" s="36"/>
      <c r="MHT26" s="36"/>
      <c r="MHU26" s="36"/>
      <c r="MHV26" s="36"/>
      <c r="MHW26" s="36"/>
      <c r="MHX26" s="36"/>
      <c r="MHY26" s="36"/>
      <c r="MHZ26" s="36"/>
      <c r="MIA26" s="36"/>
      <c r="MIB26" s="36"/>
      <c r="MIC26" s="36"/>
      <c r="MID26" s="36"/>
      <c r="MIE26" s="36"/>
      <c r="MIF26" s="36"/>
      <c r="MIG26" s="36"/>
      <c r="MIH26" s="36"/>
      <c r="MII26" s="36"/>
      <c r="MIJ26" s="36"/>
      <c r="MIK26" s="36"/>
      <c r="MIL26" s="36"/>
      <c r="MIM26" s="36"/>
      <c r="MIN26" s="36"/>
      <c r="MIO26" s="36"/>
      <c r="MIP26" s="36"/>
      <c r="MIQ26" s="36"/>
      <c r="MIR26" s="36"/>
      <c r="MIS26" s="36"/>
      <c r="MIT26" s="36"/>
      <c r="MIU26" s="36"/>
      <c r="MIV26" s="36"/>
      <c r="MIW26" s="36"/>
      <c r="MIX26" s="36"/>
      <c r="MIY26" s="36"/>
      <c r="MIZ26" s="36"/>
      <c r="MJA26" s="36"/>
      <c r="MJB26" s="36"/>
      <c r="MJC26" s="36"/>
      <c r="MJD26" s="36"/>
      <c r="MJE26" s="36"/>
      <c r="MJF26" s="36"/>
      <c r="MJG26" s="36"/>
      <c r="MJH26" s="36"/>
      <c r="MJI26" s="36"/>
      <c r="MJJ26" s="36"/>
      <c r="MJK26" s="36"/>
      <c r="MJL26" s="36"/>
      <c r="MJM26" s="36"/>
      <c r="MJN26" s="36"/>
      <c r="MJO26" s="36"/>
      <c r="MJP26" s="36"/>
      <c r="MJQ26" s="36"/>
      <c r="MJR26" s="36"/>
      <c r="MJS26" s="36"/>
      <c r="MJT26" s="36"/>
      <c r="MJU26" s="36"/>
      <c r="MJV26" s="36"/>
      <c r="MJW26" s="36"/>
      <c r="MJX26" s="36"/>
      <c r="MJY26" s="36"/>
      <c r="MJZ26" s="36"/>
      <c r="MKA26" s="36"/>
      <c r="MKB26" s="36"/>
      <c r="MKC26" s="36"/>
      <c r="MKD26" s="36"/>
      <c r="MKE26" s="36"/>
      <c r="MKF26" s="36"/>
      <c r="MKG26" s="36"/>
      <c r="MKH26" s="36"/>
      <c r="MKI26" s="36"/>
      <c r="MKJ26" s="36"/>
      <c r="MKK26" s="36"/>
      <c r="MKL26" s="36"/>
      <c r="MKM26" s="36"/>
      <c r="MKN26" s="36"/>
      <c r="MKO26" s="36"/>
      <c r="MKP26" s="36"/>
      <c r="MKQ26" s="36"/>
      <c r="MKR26" s="36"/>
      <c r="MKS26" s="36"/>
      <c r="MKT26" s="36"/>
      <c r="MKU26" s="36"/>
      <c r="MKV26" s="36"/>
      <c r="MKW26" s="36"/>
      <c r="MKX26" s="36"/>
      <c r="MKY26" s="36"/>
      <c r="MKZ26" s="36"/>
      <c r="MLA26" s="36"/>
      <c r="MLB26" s="36"/>
      <c r="MLC26" s="36"/>
      <c r="MLD26" s="36"/>
      <c r="MLE26" s="36"/>
      <c r="MLF26" s="36"/>
      <c r="MLG26" s="36"/>
      <c r="MLH26" s="36"/>
      <c r="MLI26" s="36"/>
      <c r="MLJ26" s="36"/>
      <c r="MLK26" s="36"/>
      <c r="MLL26" s="36"/>
      <c r="MLM26" s="36"/>
      <c r="MLN26" s="36"/>
      <c r="MLO26" s="36"/>
      <c r="MLP26" s="36"/>
      <c r="MLQ26" s="36"/>
      <c r="MLR26" s="36"/>
      <c r="MLS26" s="36"/>
      <c r="MLT26" s="36"/>
      <c r="MLU26" s="36"/>
      <c r="MLV26" s="36"/>
      <c r="MLW26" s="36"/>
      <c r="MLX26" s="36"/>
      <c r="MLY26" s="36"/>
      <c r="MLZ26" s="36"/>
      <c r="MMA26" s="36"/>
      <c r="MMB26" s="36"/>
      <c r="MMC26" s="36"/>
      <c r="MMD26" s="36"/>
      <c r="MME26" s="36"/>
      <c r="MMF26" s="36"/>
      <c r="MMG26" s="36"/>
      <c r="MMH26" s="36"/>
      <c r="MMI26" s="36"/>
      <c r="MMJ26" s="36"/>
      <c r="MMK26" s="36"/>
      <c r="MML26" s="36"/>
      <c r="MMM26" s="36"/>
      <c r="MMN26" s="36"/>
      <c r="MMO26" s="36"/>
      <c r="MMP26" s="36"/>
      <c r="MMQ26" s="36"/>
      <c r="MMR26" s="36"/>
      <c r="MMS26" s="36"/>
      <c r="MMT26" s="36"/>
      <c r="MMU26" s="36"/>
      <c r="MMV26" s="36"/>
      <c r="MMW26" s="36"/>
      <c r="MMX26" s="36"/>
      <c r="MMY26" s="36"/>
      <c r="MMZ26" s="36"/>
      <c r="MNA26" s="36"/>
      <c r="MNB26" s="36"/>
      <c r="MNC26" s="36"/>
      <c r="MND26" s="36"/>
      <c r="MNE26" s="36"/>
      <c r="MNF26" s="36"/>
      <c r="MNG26" s="36"/>
      <c r="MNH26" s="36"/>
      <c r="MNI26" s="36"/>
      <c r="MNJ26" s="36"/>
      <c r="MNK26" s="36"/>
      <c r="MNL26" s="36"/>
      <c r="MNM26" s="36"/>
      <c r="MNN26" s="36"/>
      <c r="MNO26" s="36"/>
      <c r="MNP26" s="36"/>
      <c r="MNQ26" s="36"/>
      <c r="MNR26" s="36"/>
      <c r="MNS26" s="36"/>
      <c r="MNT26" s="36"/>
      <c r="MNU26" s="36"/>
      <c r="MNV26" s="36"/>
      <c r="MNW26" s="36"/>
      <c r="MNX26" s="36"/>
      <c r="MNY26" s="36"/>
      <c r="MNZ26" s="36"/>
      <c r="MOA26" s="36"/>
      <c r="MOB26" s="36"/>
      <c r="MOC26" s="36"/>
      <c r="MOD26" s="36"/>
      <c r="MOE26" s="36"/>
      <c r="MOF26" s="36"/>
      <c r="MOG26" s="36"/>
      <c r="MOH26" s="36"/>
      <c r="MOI26" s="36"/>
      <c r="MOJ26" s="36"/>
      <c r="MOK26" s="36"/>
      <c r="MOL26" s="36"/>
      <c r="MOM26" s="36"/>
      <c r="MON26" s="36"/>
      <c r="MOO26" s="36"/>
      <c r="MOP26" s="36"/>
      <c r="MOQ26" s="36"/>
      <c r="MOR26" s="36"/>
      <c r="MOS26" s="36"/>
      <c r="MOT26" s="36"/>
      <c r="MOU26" s="36"/>
      <c r="MOV26" s="36"/>
      <c r="MOW26" s="36"/>
      <c r="MOX26" s="36"/>
      <c r="MOY26" s="36"/>
      <c r="MOZ26" s="36"/>
      <c r="MPA26" s="36"/>
      <c r="MPB26" s="36"/>
      <c r="MPC26" s="36"/>
      <c r="MPD26" s="36"/>
      <c r="MPE26" s="36"/>
      <c r="MPF26" s="36"/>
      <c r="MPG26" s="36"/>
      <c r="MPH26" s="36"/>
      <c r="MPI26" s="36"/>
      <c r="MPJ26" s="36"/>
      <c r="MPK26" s="36"/>
      <c r="MPL26" s="36"/>
      <c r="MPM26" s="36"/>
      <c r="MPN26" s="36"/>
      <c r="MPO26" s="36"/>
      <c r="MPP26" s="36"/>
      <c r="MPQ26" s="36"/>
      <c r="MPR26" s="36"/>
      <c r="MPS26" s="36"/>
      <c r="MPT26" s="36"/>
      <c r="MPU26" s="36"/>
      <c r="MPV26" s="36"/>
      <c r="MPW26" s="36"/>
      <c r="MPX26" s="36"/>
      <c r="MPY26" s="36"/>
      <c r="MPZ26" s="36"/>
      <c r="MQA26" s="36"/>
      <c r="MQB26" s="36"/>
      <c r="MQC26" s="36"/>
      <c r="MQD26" s="36"/>
      <c r="MQE26" s="36"/>
      <c r="MQF26" s="36"/>
      <c r="MQG26" s="36"/>
      <c r="MQH26" s="36"/>
      <c r="MQI26" s="36"/>
      <c r="MQJ26" s="36"/>
      <c r="MQK26" s="36"/>
      <c r="MQL26" s="36"/>
      <c r="MQM26" s="36"/>
      <c r="MQN26" s="36"/>
      <c r="MQO26" s="36"/>
      <c r="MQP26" s="36"/>
      <c r="MQQ26" s="36"/>
      <c r="MQR26" s="36"/>
      <c r="MQS26" s="36"/>
      <c r="MQT26" s="36"/>
      <c r="MQU26" s="36"/>
      <c r="MQV26" s="36"/>
      <c r="MQW26" s="36"/>
      <c r="MQX26" s="36"/>
      <c r="MQY26" s="36"/>
      <c r="MQZ26" s="36"/>
      <c r="MRA26" s="36"/>
      <c r="MRB26" s="36"/>
      <c r="MRC26" s="36"/>
      <c r="MRD26" s="36"/>
      <c r="MRE26" s="36"/>
      <c r="MRF26" s="36"/>
      <c r="MRG26" s="36"/>
      <c r="MRH26" s="36"/>
      <c r="MRI26" s="36"/>
      <c r="MRJ26" s="36"/>
      <c r="MRK26" s="36"/>
      <c r="MRL26" s="36"/>
      <c r="MRM26" s="36"/>
      <c r="MRN26" s="36"/>
      <c r="MRO26" s="36"/>
      <c r="MRP26" s="36"/>
      <c r="MRQ26" s="36"/>
      <c r="MRR26" s="36"/>
      <c r="MRS26" s="36"/>
      <c r="MRT26" s="36"/>
      <c r="MRU26" s="36"/>
      <c r="MRV26" s="36"/>
      <c r="MRW26" s="36"/>
      <c r="MRX26" s="36"/>
      <c r="MRY26" s="36"/>
      <c r="MRZ26" s="36"/>
      <c r="MSA26" s="36"/>
      <c r="MSB26" s="36"/>
      <c r="MSC26" s="36"/>
      <c r="MSD26" s="36"/>
      <c r="MSE26" s="36"/>
      <c r="MSF26" s="36"/>
      <c r="MSG26" s="36"/>
      <c r="MSH26" s="36"/>
      <c r="MSI26" s="36"/>
      <c r="MSJ26" s="36"/>
      <c r="MSK26" s="36"/>
      <c r="MSL26" s="36"/>
      <c r="MSM26" s="36"/>
      <c r="MSN26" s="36"/>
      <c r="MSO26" s="36"/>
      <c r="MSP26" s="36"/>
      <c r="MSQ26" s="36"/>
      <c r="MSR26" s="36"/>
      <c r="MSS26" s="36"/>
      <c r="MST26" s="36"/>
      <c r="MSU26" s="36"/>
      <c r="MSV26" s="36"/>
      <c r="MSW26" s="36"/>
      <c r="MSX26" s="36"/>
      <c r="MSY26" s="36"/>
      <c r="MSZ26" s="36"/>
      <c r="MTA26" s="36"/>
      <c r="MTB26" s="36"/>
      <c r="MTC26" s="36"/>
      <c r="MTD26" s="36"/>
      <c r="MTE26" s="36"/>
      <c r="MTF26" s="36"/>
      <c r="MTG26" s="36"/>
      <c r="MTH26" s="36"/>
      <c r="MTI26" s="36"/>
      <c r="MTJ26" s="36"/>
      <c r="MTK26" s="36"/>
      <c r="MTL26" s="36"/>
      <c r="MTM26" s="36"/>
      <c r="MTN26" s="36"/>
      <c r="MTO26" s="36"/>
      <c r="MTP26" s="36"/>
      <c r="MTQ26" s="36"/>
      <c r="MTR26" s="36"/>
      <c r="MTS26" s="36"/>
      <c r="MTT26" s="36"/>
      <c r="MTU26" s="36"/>
      <c r="MTV26" s="36"/>
      <c r="MTW26" s="36"/>
      <c r="MTX26" s="36"/>
      <c r="MTY26" s="36"/>
      <c r="MTZ26" s="36"/>
      <c r="MUA26" s="36"/>
      <c r="MUB26" s="36"/>
      <c r="MUC26" s="36"/>
      <c r="MUD26" s="36"/>
      <c r="MUE26" s="36"/>
      <c r="MUF26" s="36"/>
      <c r="MUG26" s="36"/>
      <c r="MUH26" s="36"/>
      <c r="MUI26" s="36"/>
      <c r="MUJ26" s="36"/>
      <c r="MUK26" s="36"/>
      <c r="MUL26" s="36"/>
      <c r="MUM26" s="36"/>
      <c r="MUN26" s="36"/>
      <c r="MUO26" s="36"/>
      <c r="MUP26" s="36"/>
      <c r="MUQ26" s="36"/>
      <c r="MUR26" s="36"/>
      <c r="MUS26" s="36"/>
      <c r="MUT26" s="36"/>
      <c r="MUU26" s="36"/>
      <c r="MUV26" s="36"/>
      <c r="MUW26" s="36"/>
      <c r="MUX26" s="36"/>
      <c r="MUY26" s="36"/>
      <c r="MUZ26" s="36"/>
      <c r="MVA26" s="36"/>
      <c r="MVB26" s="36"/>
      <c r="MVC26" s="36"/>
      <c r="MVD26" s="36"/>
      <c r="MVE26" s="36"/>
      <c r="MVF26" s="36"/>
      <c r="MVG26" s="36"/>
      <c r="MVH26" s="36"/>
      <c r="MVI26" s="36"/>
      <c r="MVJ26" s="36"/>
      <c r="MVK26" s="36"/>
      <c r="MVL26" s="36"/>
      <c r="MVM26" s="36"/>
      <c r="MVN26" s="36"/>
      <c r="MVO26" s="36"/>
      <c r="MVP26" s="36"/>
      <c r="MVQ26" s="36"/>
      <c r="MVR26" s="36"/>
      <c r="MVS26" s="36"/>
      <c r="MVT26" s="36"/>
      <c r="MVU26" s="36"/>
      <c r="MVV26" s="36"/>
      <c r="MVW26" s="36"/>
      <c r="MVX26" s="36"/>
      <c r="MVY26" s="36"/>
      <c r="MVZ26" s="36"/>
      <c r="MWA26" s="36"/>
      <c r="MWB26" s="36"/>
      <c r="MWC26" s="36"/>
      <c r="MWD26" s="36"/>
      <c r="MWE26" s="36"/>
      <c r="MWF26" s="36"/>
      <c r="MWG26" s="36"/>
      <c r="MWH26" s="36"/>
      <c r="MWI26" s="36"/>
      <c r="MWJ26" s="36"/>
      <c r="MWK26" s="36"/>
      <c r="MWL26" s="36"/>
      <c r="MWM26" s="36"/>
      <c r="MWN26" s="36"/>
      <c r="MWO26" s="36"/>
      <c r="MWP26" s="36"/>
      <c r="MWQ26" s="36"/>
      <c r="MWR26" s="36"/>
      <c r="MWS26" s="36"/>
      <c r="MWT26" s="36"/>
      <c r="MWU26" s="36"/>
      <c r="MWV26" s="36"/>
      <c r="MWW26" s="36"/>
      <c r="MWX26" s="36"/>
      <c r="MWY26" s="36"/>
      <c r="MWZ26" s="36"/>
      <c r="MXA26" s="36"/>
      <c r="MXB26" s="36"/>
      <c r="MXC26" s="36"/>
      <c r="MXD26" s="36"/>
      <c r="MXE26" s="36"/>
      <c r="MXF26" s="36"/>
      <c r="MXG26" s="36"/>
      <c r="MXH26" s="36"/>
      <c r="MXI26" s="36"/>
      <c r="MXJ26" s="36"/>
      <c r="MXK26" s="36"/>
      <c r="MXL26" s="36"/>
      <c r="MXM26" s="36"/>
      <c r="MXN26" s="36"/>
      <c r="MXO26" s="36"/>
      <c r="MXP26" s="36"/>
      <c r="MXQ26" s="36"/>
      <c r="MXR26" s="36"/>
      <c r="MXS26" s="36"/>
      <c r="MXT26" s="36"/>
      <c r="MXU26" s="36"/>
      <c r="MXV26" s="36"/>
      <c r="MXW26" s="36"/>
      <c r="MXX26" s="36"/>
      <c r="MXY26" s="36"/>
      <c r="MXZ26" s="36"/>
      <c r="MYA26" s="36"/>
      <c r="MYB26" s="36"/>
      <c r="MYC26" s="36"/>
      <c r="MYD26" s="36"/>
      <c r="MYE26" s="36"/>
      <c r="MYF26" s="36"/>
      <c r="MYG26" s="36"/>
      <c r="MYH26" s="36"/>
      <c r="MYI26" s="36"/>
      <c r="MYJ26" s="36"/>
      <c r="MYK26" s="36"/>
      <c r="MYL26" s="36"/>
      <c r="MYM26" s="36"/>
      <c r="MYN26" s="36"/>
      <c r="MYO26" s="36"/>
      <c r="MYP26" s="36"/>
      <c r="MYQ26" s="36"/>
      <c r="MYR26" s="36"/>
      <c r="MYS26" s="36"/>
      <c r="MYT26" s="36"/>
      <c r="MYU26" s="36"/>
      <c r="MYV26" s="36"/>
      <c r="MYW26" s="36"/>
      <c r="MYX26" s="36"/>
      <c r="MYY26" s="36"/>
      <c r="MYZ26" s="36"/>
      <c r="MZA26" s="36"/>
      <c r="MZB26" s="36"/>
      <c r="MZC26" s="36"/>
      <c r="MZD26" s="36"/>
      <c r="MZE26" s="36"/>
      <c r="MZF26" s="36"/>
      <c r="MZG26" s="36"/>
      <c r="MZH26" s="36"/>
      <c r="MZI26" s="36"/>
      <c r="MZJ26" s="36"/>
      <c r="MZK26" s="36"/>
      <c r="MZL26" s="36"/>
      <c r="MZM26" s="36"/>
      <c r="MZN26" s="36"/>
      <c r="MZO26" s="36"/>
      <c r="MZP26" s="36"/>
      <c r="MZQ26" s="36"/>
      <c r="MZR26" s="36"/>
      <c r="MZS26" s="36"/>
      <c r="MZT26" s="36"/>
      <c r="MZU26" s="36"/>
      <c r="MZV26" s="36"/>
      <c r="MZW26" s="36"/>
      <c r="MZX26" s="36"/>
      <c r="MZY26" s="36"/>
      <c r="MZZ26" s="36"/>
      <c r="NAA26" s="36"/>
      <c r="NAB26" s="36"/>
      <c r="NAC26" s="36"/>
      <c r="NAD26" s="36"/>
      <c r="NAE26" s="36"/>
      <c r="NAF26" s="36"/>
      <c r="NAG26" s="36"/>
      <c r="NAH26" s="36"/>
      <c r="NAI26" s="36"/>
      <c r="NAJ26" s="36"/>
      <c r="NAK26" s="36"/>
      <c r="NAL26" s="36"/>
      <c r="NAM26" s="36"/>
      <c r="NAN26" s="36"/>
      <c r="NAO26" s="36"/>
      <c r="NAP26" s="36"/>
      <c r="NAQ26" s="36"/>
      <c r="NAR26" s="36"/>
      <c r="NAS26" s="36"/>
      <c r="NAT26" s="36"/>
      <c r="NAU26" s="36"/>
      <c r="NAV26" s="36"/>
      <c r="NAW26" s="36"/>
      <c r="NAX26" s="36"/>
      <c r="NAY26" s="36"/>
      <c r="NAZ26" s="36"/>
      <c r="NBA26" s="36"/>
      <c r="NBB26" s="36"/>
      <c r="NBC26" s="36"/>
      <c r="NBD26" s="36"/>
      <c r="NBE26" s="36"/>
      <c r="NBF26" s="36"/>
      <c r="NBG26" s="36"/>
      <c r="NBH26" s="36"/>
      <c r="NBI26" s="36"/>
      <c r="NBJ26" s="36"/>
      <c r="NBK26" s="36"/>
      <c r="NBL26" s="36"/>
      <c r="NBM26" s="36"/>
      <c r="NBN26" s="36"/>
      <c r="NBO26" s="36"/>
      <c r="NBP26" s="36"/>
      <c r="NBQ26" s="36"/>
      <c r="NBR26" s="36"/>
      <c r="NBS26" s="36"/>
      <c r="NBT26" s="36"/>
      <c r="NBU26" s="36"/>
      <c r="NBV26" s="36"/>
      <c r="NBW26" s="36"/>
      <c r="NBX26" s="36"/>
      <c r="NBY26" s="36"/>
      <c r="NBZ26" s="36"/>
      <c r="NCA26" s="36"/>
      <c r="NCB26" s="36"/>
      <c r="NCC26" s="36"/>
      <c r="NCD26" s="36"/>
      <c r="NCE26" s="36"/>
      <c r="NCF26" s="36"/>
      <c r="NCG26" s="36"/>
      <c r="NCH26" s="36"/>
      <c r="NCI26" s="36"/>
      <c r="NCJ26" s="36"/>
      <c r="NCK26" s="36"/>
      <c r="NCL26" s="36"/>
      <c r="NCM26" s="36"/>
      <c r="NCN26" s="36"/>
      <c r="NCO26" s="36"/>
      <c r="NCP26" s="36"/>
      <c r="NCQ26" s="36"/>
      <c r="NCR26" s="36"/>
      <c r="NCS26" s="36"/>
      <c r="NCT26" s="36"/>
      <c r="NCU26" s="36"/>
      <c r="NCV26" s="36"/>
      <c r="NCW26" s="36"/>
      <c r="NCX26" s="36"/>
      <c r="NCY26" s="36"/>
      <c r="NCZ26" s="36"/>
      <c r="NDA26" s="36"/>
      <c r="NDB26" s="36"/>
      <c r="NDC26" s="36"/>
      <c r="NDD26" s="36"/>
      <c r="NDE26" s="36"/>
      <c r="NDF26" s="36"/>
      <c r="NDG26" s="36"/>
      <c r="NDH26" s="36"/>
      <c r="NDI26" s="36"/>
      <c r="NDJ26" s="36"/>
      <c r="NDK26" s="36"/>
      <c r="NDL26" s="36"/>
      <c r="NDM26" s="36"/>
      <c r="NDN26" s="36"/>
      <c r="NDO26" s="36"/>
      <c r="NDP26" s="36"/>
      <c r="NDQ26" s="36"/>
      <c r="NDR26" s="36"/>
      <c r="NDS26" s="36"/>
      <c r="NDT26" s="36"/>
      <c r="NDU26" s="36"/>
      <c r="NDV26" s="36"/>
      <c r="NDW26" s="36"/>
      <c r="NDX26" s="36"/>
      <c r="NDY26" s="36"/>
      <c r="NDZ26" s="36"/>
      <c r="NEA26" s="36"/>
      <c r="NEB26" s="36"/>
      <c r="NEC26" s="36"/>
      <c r="NED26" s="36"/>
      <c r="NEE26" s="36"/>
      <c r="NEF26" s="36"/>
      <c r="NEG26" s="36"/>
      <c r="NEH26" s="36"/>
      <c r="NEI26" s="36"/>
      <c r="NEJ26" s="36"/>
      <c r="NEK26" s="36"/>
      <c r="NEL26" s="36"/>
      <c r="NEM26" s="36"/>
      <c r="NEN26" s="36"/>
      <c r="NEO26" s="36"/>
      <c r="NEP26" s="36"/>
      <c r="NEQ26" s="36"/>
      <c r="NER26" s="36"/>
      <c r="NES26" s="36"/>
      <c r="NET26" s="36"/>
      <c r="NEU26" s="36"/>
      <c r="NEV26" s="36"/>
      <c r="NEW26" s="36"/>
      <c r="NEX26" s="36"/>
      <c r="NEY26" s="36"/>
      <c r="NEZ26" s="36"/>
      <c r="NFA26" s="36"/>
      <c r="NFB26" s="36"/>
      <c r="NFC26" s="36"/>
      <c r="NFD26" s="36"/>
      <c r="NFE26" s="36"/>
      <c r="NFF26" s="36"/>
      <c r="NFG26" s="36"/>
      <c r="NFH26" s="36"/>
      <c r="NFI26" s="36"/>
      <c r="NFJ26" s="36"/>
      <c r="NFK26" s="36"/>
      <c r="NFL26" s="36"/>
      <c r="NFM26" s="36"/>
      <c r="NFN26" s="36"/>
      <c r="NFO26" s="36"/>
      <c r="NFP26" s="36"/>
      <c r="NFQ26" s="36"/>
      <c r="NFR26" s="36"/>
      <c r="NFS26" s="36"/>
      <c r="NFT26" s="36"/>
      <c r="NFU26" s="36"/>
      <c r="NFV26" s="36"/>
      <c r="NFW26" s="36"/>
      <c r="NFX26" s="36"/>
      <c r="NFY26" s="36"/>
      <c r="NFZ26" s="36"/>
      <c r="NGA26" s="36"/>
      <c r="NGB26" s="36"/>
      <c r="NGC26" s="36"/>
      <c r="NGD26" s="36"/>
      <c r="NGE26" s="36"/>
      <c r="NGF26" s="36"/>
      <c r="NGG26" s="36"/>
      <c r="NGH26" s="36"/>
      <c r="NGI26" s="36"/>
      <c r="NGJ26" s="36"/>
      <c r="NGK26" s="36"/>
      <c r="NGL26" s="36"/>
      <c r="NGM26" s="36"/>
      <c r="NGN26" s="36"/>
      <c r="NGO26" s="36"/>
      <c r="NGP26" s="36"/>
      <c r="NGQ26" s="36"/>
      <c r="NGR26" s="36"/>
      <c r="NGS26" s="36"/>
      <c r="NGT26" s="36"/>
      <c r="NGU26" s="36"/>
      <c r="NGV26" s="36"/>
      <c r="NGW26" s="36"/>
      <c r="NGX26" s="36"/>
      <c r="NGY26" s="36"/>
      <c r="NGZ26" s="36"/>
      <c r="NHA26" s="36"/>
      <c r="NHB26" s="36"/>
      <c r="NHC26" s="36"/>
      <c r="NHD26" s="36"/>
      <c r="NHE26" s="36"/>
      <c r="NHF26" s="36"/>
      <c r="NHG26" s="36"/>
      <c r="NHH26" s="36"/>
      <c r="NHI26" s="36"/>
      <c r="NHJ26" s="36"/>
      <c r="NHK26" s="36"/>
      <c r="NHL26" s="36"/>
      <c r="NHM26" s="36"/>
      <c r="NHN26" s="36"/>
      <c r="NHO26" s="36"/>
      <c r="NHP26" s="36"/>
      <c r="NHQ26" s="36"/>
      <c r="NHR26" s="36"/>
      <c r="NHS26" s="36"/>
      <c r="NHT26" s="36"/>
      <c r="NHU26" s="36"/>
      <c r="NHV26" s="36"/>
      <c r="NHW26" s="36"/>
      <c r="NHX26" s="36"/>
      <c r="NHY26" s="36"/>
      <c r="NHZ26" s="36"/>
      <c r="NIA26" s="36"/>
      <c r="NIB26" s="36"/>
      <c r="NIC26" s="36"/>
      <c r="NID26" s="36"/>
      <c r="NIE26" s="36"/>
      <c r="NIF26" s="36"/>
      <c r="NIG26" s="36"/>
      <c r="NIH26" s="36"/>
      <c r="NII26" s="36"/>
      <c r="NIJ26" s="36"/>
      <c r="NIK26" s="36"/>
      <c r="NIL26" s="36"/>
      <c r="NIM26" s="36"/>
      <c r="NIN26" s="36"/>
      <c r="NIO26" s="36"/>
      <c r="NIP26" s="36"/>
      <c r="NIQ26" s="36"/>
      <c r="NIR26" s="36"/>
      <c r="NIS26" s="36"/>
      <c r="NIT26" s="36"/>
      <c r="NIU26" s="36"/>
      <c r="NIV26" s="36"/>
      <c r="NIW26" s="36"/>
      <c r="NIX26" s="36"/>
      <c r="NIY26" s="36"/>
      <c r="NIZ26" s="36"/>
      <c r="NJA26" s="36"/>
      <c r="NJB26" s="36"/>
      <c r="NJC26" s="36"/>
      <c r="NJD26" s="36"/>
      <c r="NJE26" s="36"/>
      <c r="NJF26" s="36"/>
      <c r="NJG26" s="36"/>
      <c r="NJH26" s="36"/>
      <c r="NJI26" s="36"/>
      <c r="NJJ26" s="36"/>
      <c r="NJK26" s="36"/>
      <c r="NJL26" s="36"/>
      <c r="NJM26" s="36"/>
      <c r="NJN26" s="36"/>
      <c r="NJO26" s="36"/>
      <c r="NJP26" s="36"/>
      <c r="NJQ26" s="36"/>
      <c r="NJR26" s="36"/>
      <c r="NJS26" s="36"/>
      <c r="NJT26" s="36"/>
      <c r="NJU26" s="36"/>
      <c r="NJV26" s="36"/>
      <c r="NJW26" s="36"/>
      <c r="NJX26" s="36"/>
      <c r="NJY26" s="36"/>
      <c r="NJZ26" s="36"/>
      <c r="NKA26" s="36"/>
      <c r="NKB26" s="36"/>
      <c r="NKC26" s="36"/>
      <c r="NKD26" s="36"/>
      <c r="NKE26" s="36"/>
      <c r="NKF26" s="36"/>
      <c r="NKG26" s="36"/>
      <c r="NKH26" s="36"/>
      <c r="NKI26" s="36"/>
      <c r="NKJ26" s="36"/>
      <c r="NKK26" s="36"/>
      <c r="NKL26" s="36"/>
      <c r="NKM26" s="36"/>
      <c r="NKN26" s="36"/>
      <c r="NKO26" s="36"/>
      <c r="NKP26" s="36"/>
      <c r="NKQ26" s="36"/>
      <c r="NKR26" s="36"/>
      <c r="NKS26" s="36"/>
      <c r="NKT26" s="36"/>
      <c r="NKU26" s="36"/>
      <c r="NKV26" s="36"/>
      <c r="NKW26" s="36"/>
      <c r="NKX26" s="36"/>
      <c r="NKY26" s="36"/>
      <c r="NKZ26" s="36"/>
      <c r="NLA26" s="36"/>
      <c r="NLB26" s="36"/>
      <c r="NLC26" s="36"/>
      <c r="NLD26" s="36"/>
      <c r="NLE26" s="36"/>
      <c r="NLF26" s="36"/>
      <c r="NLG26" s="36"/>
      <c r="NLH26" s="36"/>
      <c r="NLI26" s="36"/>
      <c r="NLJ26" s="36"/>
      <c r="NLK26" s="36"/>
      <c r="NLL26" s="36"/>
      <c r="NLM26" s="36"/>
      <c r="NLN26" s="36"/>
      <c r="NLO26" s="36"/>
      <c r="NLP26" s="36"/>
      <c r="NLQ26" s="36"/>
      <c r="NLR26" s="36"/>
      <c r="NLS26" s="36"/>
      <c r="NLT26" s="36"/>
      <c r="NLU26" s="36"/>
      <c r="NLV26" s="36"/>
      <c r="NLW26" s="36"/>
      <c r="NLX26" s="36"/>
      <c r="NLY26" s="36"/>
      <c r="NLZ26" s="36"/>
      <c r="NMA26" s="36"/>
      <c r="NMB26" s="36"/>
      <c r="NMC26" s="36"/>
      <c r="NMD26" s="36"/>
      <c r="NME26" s="36"/>
      <c r="NMF26" s="36"/>
      <c r="NMG26" s="36"/>
      <c r="NMH26" s="36"/>
      <c r="NMI26" s="36"/>
      <c r="NMJ26" s="36"/>
      <c r="NMK26" s="36"/>
      <c r="NML26" s="36"/>
      <c r="NMM26" s="36"/>
      <c r="NMN26" s="36"/>
      <c r="NMO26" s="36"/>
      <c r="NMP26" s="36"/>
      <c r="NMQ26" s="36"/>
      <c r="NMR26" s="36"/>
      <c r="NMS26" s="36"/>
      <c r="NMT26" s="36"/>
      <c r="NMU26" s="36"/>
      <c r="NMV26" s="36"/>
      <c r="NMW26" s="36"/>
      <c r="NMX26" s="36"/>
      <c r="NMY26" s="36"/>
      <c r="NMZ26" s="36"/>
      <c r="NNA26" s="36"/>
      <c r="NNB26" s="36"/>
      <c r="NNC26" s="36"/>
      <c r="NND26" s="36"/>
      <c r="NNE26" s="36"/>
      <c r="NNF26" s="36"/>
      <c r="NNG26" s="36"/>
      <c r="NNH26" s="36"/>
      <c r="NNI26" s="36"/>
      <c r="NNJ26" s="36"/>
      <c r="NNK26" s="36"/>
      <c r="NNL26" s="36"/>
      <c r="NNM26" s="36"/>
      <c r="NNN26" s="36"/>
      <c r="NNO26" s="36"/>
      <c r="NNP26" s="36"/>
      <c r="NNQ26" s="36"/>
      <c r="NNR26" s="36"/>
      <c r="NNS26" s="36"/>
      <c r="NNT26" s="36"/>
      <c r="NNU26" s="36"/>
      <c r="NNV26" s="36"/>
      <c r="NNW26" s="36"/>
      <c r="NNX26" s="36"/>
      <c r="NNY26" s="36"/>
      <c r="NNZ26" s="36"/>
      <c r="NOA26" s="36"/>
      <c r="NOB26" s="36"/>
      <c r="NOC26" s="36"/>
      <c r="NOD26" s="36"/>
      <c r="NOE26" s="36"/>
      <c r="NOF26" s="36"/>
      <c r="NOG26" s="36"/>
      <c r="NOH26" s="36"/>
      <c r="NOI26" s="36"/>
      <c r="NOJ26" s="36"/>
      <c r="NOK26" s="36"/>
      <c r="NOL26" s="36"/>
      <c r="NOM26" s="36"/>
      <c r="NON26" s="36"/>
      <c r="NOO26" s="36"/>
      <c r="NOP26" s="36"/>
      <c r="NOQ26" s="36"/>
      <c r="NOR26" s="36"/>
      <c r="NOS26" s="36"/>
      <c r="NOT26" s="36"/>
      <c r="NOU26" s="36"/>
      <c r="NOV26" s="36"/>
      <c r="NOW26" s="36"/>
      <c r="NOX26" s="36"/>
      <c r="NOY26" s="36"/>
      <c r="NOZ26" s="36"/>
      <c r="NPA26" s="36"/>
      <c r="NPB26" s="36"/>
      <c r="NPC26" s="36"/>
      <c r="NPD26" s="36"/>
      <c r="NPE26" s="36"/>
      <c r="NPF26" s="36"/>
      <c r="NPG26" s="36"/>
      <c r="NPH26" s="36"/>
      <c r="NPI26" s="36"/>
      <c r="NPJ26" s="36"/>
      <c r="NPK26" s="36"/>
      <c r="NPL26" s="36"/>
      <c r="NPM26" s="36"/>
      <c r="NPN26" s="36"/>
      <c r="NPO26" s="36"/>
      <c r="NPP26" s="36"/>
      <c r="NPQ26" s="36"/>
      <c r="NPR26" s="36"/>
      <c r="NPS26" s="36"/>
      <c r="NPT26" s="36"/>
      <c r="NPU26" s="36"/>
      <c r="NPV26" s="36"/>
      <c r="NPW26" s="36"/>
      <c r="NPX26" s="36"/>
      <c r="NPY26" s="36"/>
      <c r="NPZ26" s="36"/>
      <c r="NQA26" s="36"/>
      <c r="NQB26" s="36"/>
      <c r="NQC26" s="36"/>
      <c r="NQD26" s="36"/>
      <c r="NQE26" s="36"/>
      <c r="NQF26" s="36"/>
      <c r="NQG26" s="36"/>
      <c r="NQH26" s="36"/>
      <c r="NQI26" s="36"/>
      <c r="NQJ26" s="36"/>
      <c r="NQK26" s="36"/>
      <c r="NQL26" s="36"/>
      <c r="NQM26" s="36"/>
      <c r="NQN26" s="36"/>
      <c r="NQO26" s="36"/>
      <c r="NQP26" s="36"/>
      <c r="NQQ26" s="36"/>
      <c r="NQR26" s="36"/>
      <c r="NQS26" s="36"/>
      <c r="NQT26" s="36"/>
      <c r="NQU26" s="36"/>
      <c r="NQV26" s="36"/>
      <c r="NQW26" s="36"/>
      <c r="NQX26" s="36"/>
      <c r="NQY26" s="36"/>
      <c r="NQZ26" s="36"/>
      <c r="NRA26" s="36"/>
      <c r="NRB26" s="36"/>
      <c r="NRC26" s="36"/>
      <c r="NRD26" s="36"/>
      <c r="NRE26" s="36"/>
      <c r="NRF26" s="36"/>
      <c r="NRG26" s="36"/>
      <c r="NRH26" s="36"/>
      <c r="NRI26" s="36"/>
      <c r="NRJ26" s="36"/>
      <c r="NRK26" s="36"/>
      <c r="NRL26" s="36"/>
      <c r="NRM26" s="36"/>
      <c r="NRN26" s="36"/>
      <c r="NRO26" s="36"/>
      <c r="NRP26" s="36"/>
      <c r="NRQ26" s="36"/>
      <c r="NRR26" s="36"/>
      <c r="NRS26" s="36"/>
      <c r="NRT26" s="36"/>
      <c r="NRU26" s="36"/>
      <c r="NRV26" s="36"/>
      <c r="NRW26" s="36"/>
      <c r="NRX26" s="36"/>
      <c r="NRY26" s="36"/>
      <c r="NRZ26" s="36"/>
      <c r="NSA26" s="36"/>
      <c r="NSB26" s="36"/>
      <c r="NSC26" s="36"/>
      <c r="NSD26" s="36"/>
      <c r="NSE26" s="36"/>
      <c r="NSF26" s="36"/>
      <c r="NSG26" s="36"/>
      <c r="NSH26" s="36"/>
      <c r="NSI26" s="36"/>
      <c r="NSJ26" s="36"/>
      <c r="NSK26" s="36"/>
      <c r="NSL26" s="36"/>
      <c r="NSM26" s="36"/>
      <c r="NSN26" s="36"/>
      <c r="NSO26" s="36"/>
      <c r="NSP26" s="36"/>
      <c r="NSQ26" s="36"/>
      <c r="NSR26" s="36"/>
      <c r="NSS26" s="36"/>
      <c r="NST26" s="36"/>
      <c r="NSU26" s="36"/>
      <c r="NSV26" s="36"/>
      <c r="NSW26" s="36"/>
      <c r="NSX26" s="36"/>
      <c r="NSY26" s="36"/>
      <c r="NSZ26" s="36"/>
      <c r="NTA26" s="36"/>
      <c r="NTB26" s="36"/>
      <c r="NTC26" s="36"/>
      <c r="NTD26" s="36"/>
      <c r="NTE26" s="36"/>
      <c r="NTF26" s="36"/>
      <c r="NTG26" s="36"/>
      <c r="NTH26" s="36"/>
      <c r="NTI26" s="36"/>
      <c r="NTJ26" s="36"/>
      <c r="NTK26" s="36"/>
      <c r="NTL26" s="36"/>
      <c r="NTM26" s="36"/>
      <c r="NTN26" s="36"/>
      <c r="NTO26" s="36"/>
      <c r="NTP26" s="36"/>
      <c r="NTQ26" s="36"/>
      <c r="NTR26" s="36"/>
      <c r="NTS26" s="36"/>
      <c r="NTT26" s="36"/>
      <c r="NTU26" s="36"/>
      <c r="NTV26" s="36"/>
      <c r="NTW26" s="36"/>
      <c r="NTX26" s="36"/>
      <c r="NTY26" s="36"/>
      <c r="NTZ26" s="36"/>
      <c r="NUA26" s="36"/>
      <c r="NUB26" s="36"/>
      <c r="NUC26" s="36"/>
      <c r="NUD26" s="36"/>
      <c r="NUE26" s="36"/>
      <c r="NUF26" s="36"/>
      <c r="NUG26" s="36"/>
      <c r="NUH26" s="36"/>
      <c r="NUI26" s="36"/>
      <c r="NUJ26" s="36"/>
      <c r="NUK26" s="36"/>
      <c r="NUL26" s="36"/>
      <c r="NUM26" s="36"/>
      <c r="NUN26" s="36"/>
      <c r="NUO26" s="36"/>
      <c r="NUP26" s="36"/>
      <c r="NUQ26" s="36"/>
      <c r="NUR26" s="36"/>
      <c r="NUS26" s="36"/>
      <c r="NUT26" s="36"/>
      <c r="NUU26" s="36"/>
      <c r="NUV26" s="36"/>
      <c r="NUW26" s="36"/>
      <c r="NUX26" s="36"/>
      <c r="NUY26" s="36"/>
      <c r="NUZ26" s="36"/>
      <c r="NVA26" s="36"/>
      <c r="NVB26" s="36"/>
      <c r="NVC26" s="36"/>
      <c r="NVD26" s="36"/>
      <c r="NVE26" s="36"/>
      <c r="NVF26" s="36"/>
      <c r="NVG26" s="36"/>
      <c r="NVH26" s="36"/>
      <c r="NVI26" s="36"/>
      <c r="NVJ26" s="36"/>
      <c r="NVK26" s="36"/>
      <c r="NVL26" s="36"/>
      <c r="NVM26" s="36"/>
      <c r="NVN26" s="36"/>
      <c r="NVO26" s="36"/>
      <c r="NVP26" s="36"/>
      <c r="NVQ26" s="36"/>
      <c r="NVR26" s="36"/>
      <c r="NVS26" s="36"/>
      <c r="NVT26" s="36"/>
      <c r="NVU26" s="36"/>
      <c r="NVV26" s="36"/>
      <c r="NVW26" s="36"/>
      <c r="NVX26" s="36"/>
      <c r="NVY26" s="36"/>
      <c r="NVZ26" s="36"/>
      <c r="NWA26" s="36"/>
      <c r="NWB26" s="36"/>
      <c r="NWC26" s="36"/>
      <c r="NWD26" s="36"/>
      <c r="NWE26" s="36"/>
      <c r="NWF26" s="36"/>
      <c r="NWG26" s="36"/>
      <c r="NWH26" s="36"/>
      <c r="NWI26" s="36"/>
      <c r="NWJ26" s="36"/>
      <c r="NWK26" s="36"/>
      <c r="NWL26" s="36"/>
      <c r="NWM26" s="36"/>
      <c r="NWN26" s="36"/>
      <c r="NWO26" s="36"/>
      <c r="NWP26" s="36"/>
      <c r="NWQ26" s="36"/>
      <c r="NWR26" s="36"/>
      <c r="NWS26" s="36"/>
      <c r="NWT26" s="36"/>
      <c r="NWU26" s="36"/>
      <c r="NWV26" s="36"/>
      <c r="NWW26" s="36"/>
      <c r="NWX26" s="36"/>
      <c r="NWY26" s="36"/>
      <c r="NWZ26" s="36"/>
      <c r="NXA26" s="36"/>
      <c r="NXB26" s="36"/>
      <c r="NXC26" s="36"/>
      <c r="NXD26" s="36"/>
      <c r="NXE26" s="36"/>
      <c r="NXF26" s="36"/>
      <c r="NXG26" s="36"/>
      <c r="NXH26" s="36"/>
      <c r="NXI26" s="36"/>
      <c r="NXJ26" s="36"/>
      <c r="NXK26" s="36"/>
      <c r="NXL26" s="36"/>
      <c r="NXM26" s="36"/>
      <c r="NXN26" s="36"/>
      <c r="NXO26" s="36"/>
      <c r="NXP26" s="36"/>
      <c r="NXQ26" s="36"/>
      <c r="NXR26" s="36"/>
      <c r="NXS26" s="36"/>
      <c r="NXT26" s="36"/>
      <c r="NXU26" s="36"/>
      <c r="NXV26" s="36"/>
      <c r="NXW26" s="36"/>
      <c r="NXX26" s="36"/>
      <c r="NXY26" s="36"/>
      <c r="NXZ26" s="36"/>
      <c r="NYA26" s="36"/>
      <c r="NYB26" s="36"/>
      <c r="NYC26" s="36"/>
      <c r="NYD26" s="36"/>
      <c r="NYE26" s="36"/>
      <c r="NYF26" s="36"/>
      <c r="NYG26" s="36"/>
      <c r="NYH26" s="36"/>
      <c r="NYI26" s="36"/>
      <c r="NYJ26" s="36"/>
      <c r="NYK26" s="36"/>
      <c r="NYL26" s="36"/>
      <c r="NYM26" s="36"/>
      <c r="NYN26" s="36"/>
      <c r="NYO26" s="36"/>
      <c r="NYP26" s="36"/>
      <c r="NYQ26" s="36"/>
      <c r="NYR26" s="36"/>
      <c r="NYS26" s="36"/>
      <c r="NYT26" s="36"/>
      <c r="NYU26" s="36"/>
      <c r="NYV26" s="36"/>
      <c r="NYW26" s="36"/>
      <c r="NYX26" s="36"/>
      <c r="NYY26" s="36"/>
      <c r="NYZ26" s="36"/>
      <c r="NZA26" s="36"/>
      <c r="NZB26" s="36"/>
      <c r="NZC26" s="36"/>
      <c r="NZD26" s="36"/>
      <c r="NZE26" s="36"/>
      <c r="NZF26" s="36"/>
      <c r="NZG26" s="36"/>
      <c r="NZH26" s="36"/>
      <c r="NZI26" s="36"/>
      <c r="NZJ26" s="36"/>
      <c r="NZK26" s="36"/>
      <c r="NZL26" s="36"/>
      <c r="NZM26" s="36"/>
      <c r="NZN26" s="36"/>
      <c r="NZO26" s="36"/>
      <c r="NZP26" s="36"/>
      <c r="NZQ26" s="36"/>
      <c r="NZR26" s="36"/>
      <c r="NZS26" s="36"/>
      <c r="NZT26" s="36"/>
      <c r="NZU26" s="36"/>
      <c r="NZV26" s="36"/>
      <c r="NZW26" s="36"/>
      <c r="NZX26" s="36"/>
      <c r="NZY26" s="36"/>
      <c r="NZZ26" s="36"/>
      <c r="OAA26" s="36"/>
      <c r="OAB26" s="36"/>
      <c r="OAC26" s="36"/>
      <c r="OAD26" s="36"/>
      <c r="OAE26" s="36"/>
      <c r="OAF26" s="36"/>
      <c r="OAG26" s="36"/>
      <c r="OAH26" s="36"/>
      <c r="OAI26" s="36"/>
      <c r="OAJ26" s="36"/>
      <c r="OAK26" s="36"/>
      <c r="OAL26" s="36"/>
      <c r="OAM26" s="36"/>
      <c r="OAN26" s="36"/>
      <c r="OAO26" s="36"/>
      <c r="OAP26" s="36"/>
      <c r="OAQ26" s="36"/>
      <c r="OAR26" s="36"/>
      <c r="OAS26" s="36"/>
      <c r="OAT26" s="36"/>
      <c r="OAU26" s="36"/>
      <c r="OAV26" s="36"/>
      <c r="OAW26" s="36"/>
      <c r="OAX26" s="36"/>
      <c r="OAY26" s="36"/>
      <c r="OAZ26" s="36"/>
      <c r="OBA26" s="36"/>
      <c r="OBB26" s="36"/>
      <c r="OBC26" s="36"/>
      <c r="OBD26" s="36"/>
      <c r="OBE26" s="36"/>
      <c r="OBF26" s="36"/>
      <c r="OBG26" s="36"/>
      <c r="OBH26" s="36"/>
      <c r="OBI26" s="36"/>
      <c r="OBJ26" s="36"/>
      <c r="OBK26" s="36"/>
      <c r="OBL26" s="36"/>
      <c r="OBM26" s="36"/>
      <c r="OBN26" s="36"/>
      <c r="OBO26" s="36"/>
      <c r="OBP26" s="36"/>
      <c r="OBQ26" s="36"/>
      <c r="OBR26" s="36"/>
      <c r="OBS26" s="36"/>
      <c r="OBT26" s="36"/>
      <c r="OBU26" s="36"/>
      <c r="OBV26" s="36"/>
      <c r="OBW26" s="36"/>
      <c r="OBX26" s="36"/>
      <c r="OBY26" s="36"/>
      <c r="OBZ26" s="36"/>
      <c r="OCA26" s="36"/>
      <c r="OCB26" s="36"/>
      <c r="OCC26" s="36"/>
      <c r="OCD26" s="36"/>
      <c r="OCE26" s="36"/>
      <c r="OCF26" s="36"/>
      <c r="OCG26" s="36"/>
      <c r="OCH26" s="36"/>
      <c r="OCI26" s="36"/>
      <c r="OCJ26" s="36"/>
      <c r="OCK26" s="36"/>
      <c r="OCL26" s="36"/>
      <c r="OCM26" s="36"/>
      <c r="OCN26" s="36"/>
      <c r="OCO26" s="36"/>
      <c r="OCP26" s="36"/>
      <c r="OCQ26" s="36"/>
      <c r="OCR26" s="36"/>
      <c r="OCS26" s="36"/>
      <c r="OCT26" s="36"/>
      <c r="OCU26" s="36"/>
      <c r="OCV26" s="36"/>
      <c r="OCW26" s="36"/>
      <c r="OCX26" s="36"/>
      <c r="OCY26" s="36"/>
      <c r="OCZ26" s="36"/>
      <c r="ODA26" s="36"/>
      <c r="ODB26" s="36"/>
      <c r="ODC26" s="36"/>
      <c r="ODD26" s="36"/>
      <c r="ODE26" s="36"/>
      <c r="ODF26" s="36"/>
      <c r="ODG26" s="36"/>
      <c r="ODH26" s="36"/>
      <c r="ODI26" s="36"/>
      <c r="ODJ26" s="36"/>
      <c r="ODK26" s="36"/>
      <c r="ODL26" s="36"/>
      <c r="ODM26" s="36"/>
      <c r="ODN26" s="36"/>
      <c r="ODO26" s="36"/>
      <c r="ODP26" s="36"/>
      <c r="ODQ26" s="36"/>
      <c r="ODR26" s="36"/>
      <c r="ODS26" s="36"/>
      <c r="ODT26" s="36"/>
      <c r="ODU26" s="36"/>
      <c r="ODV26" s="36"/>
      <c r="ODW26" s="36"/>
      <c r="ODX26" s="36"/>
      <c r="ODY26" s="36"/>
      <c r="ODZ26" s="36"/>
      <c r="OEA26" s="36"/>
      <c r="OEB26" s="36"/>
      <c r="OEC26" s="36"/>
      <c r="OED26" s="36"/>
      <c r="OEE26" s="36"/>
      <c r="OEF26" s="36"/>
      <c r="OEG26" s="36"/>
      <c r="OEH26" s="36"/>
      <c r="OEI26" s="36"/>
      <c r="OEJ26" s="36"/>
      <c r="OEK26" s="36"/>
      <c r="OEL26" s="36"/>
      <c r="OEM26" s="36"/>
      <c r="OEN26" s="36"/>
      <c r="OEO26" s="36"/>
      <c r="OEP26" s="36"/>
      <c r="OEQ26" s="36"/>
      <c r="OER26" s="36"/>
      <c r="OES26" s="36"/>
      <c r="OET26" s="36"/>
      <c r="OEU26" s="36"/>
      <c r="OEV26" s="36"/>
      <c r="OEW26" s="36"/>
      <c r="OEX26" s="36"/>
      <c r="OEY26" s="36"/>
      <c r="OEZ26" s="36"/>
      <c r="OFA26" s="36"/>
      <c r="OFB26" s="36"/>
      <c r="OFC26" s="36"/>
      <c r="OFD26" s="36"/>
      <c r="OFE26" s="36"/>
      <c r="OFF26" s="36"/>
      <c r="OFG26" s="36"/>
      <c r="OFH26" s="36"/>
      <c r="OFI26" s="36"/>
      <c r="OFJ26" s="36"/>
      <c r="OFK26" s="36"/>
      <c r="OFL26" s="36"/>
      <c r="OFM26" s="36"/>
      <c r="OFN26" s="36"/>
      <c r="OFO26" s="36"/>
      <c r="OFP26" s="36"/>
      <c r="OFQ26" s="36"/>
      <c r="OFR26" s="36"/>
      <c r="OFS26" s="36"/>
      <c r="OFT26" s="36"/>
      <c r="OFU26" s="36"/>
      <c r="OFV26" s="36"/>
      <c r="OFW26" s="36"/>
      <c r="OFX26" s="36"/>
      <c r="OFY26" s="36"/>
      <c r="OFZ26" s="36"/>
      <c r="OGA26" s="36"/>
      <c r="OGB26" s="36"/>
      <c r="OGC26" s="36"/>
      <c r="OGD26" s="36"/>
      <c r="OGE26" s="36"/>
      <c r="OGF26" s="36"/>
      <c r="OGG26" s="36"/>
      <c r="OGH26" s="36"/>
      <c r="OGI26" s="36"/>
      <c r="OGJ26" s="36"/>
      <c r="OGK26" s="36"/>
      <c r="OGL26" s="36"/>
      <c r="OGM26" s="36"/>
      <c r="OGN26" s="36"/>
      <c r="OGO26" s="36"/>
      <c r="OGP26" s="36"/>
      <c r="OGQ26" s="36"/>
      <c r="OGR26" s="36"/>
      <c r="OGS26" s="36"/>
      <c r="OGT26" s="36"/>
      <c r="OGU26" s="36"/>
      <c r="OGV26" s="36"/>
      <c r="OGW26" s="36"/>
      <c r="OGX26" s="36"/>
      <c r="OGY26" s="36"/>
      <c r="OGZ26" s="36"/>
      <c r="OHA26" s="36"/>
      <c r="OHB26" s="36"/>
      <c r="OHC26" s="36"/>
      <c r="OHD26" s="36"/>
      <c r="OHE26" s="36"/>
      <c r="OHF26" s="36"/>
      <c r="OHG26" s="36"/>
      <c r="OHH26" s="36"/>
      <c r="OHI26" s="36"/>
      <c r="OHJ26" s="36"/>
      <c r="OHK26" s="36"/>
      <c r="OHL26" s="36"/>
      <c r="OHM26" s="36"/>
      <c r="OHN26" s="36"/>
      <c r="OHO26" s="36"/>
      <c r="OHP26" s="36"/>
      <c r="OHQ26" s="36"/>
      <c r="OHR26" s="36"/>
      <c r="OHS26" s="36"/>
      <c r="OHT26" s="36"/>
      <c r="OHU26" s="36"/>
      <c r="OHV26" s="36"/>
      <c r="OHW26" s="36"/>
      <c r="OHX26" s="36"/>
      <c r="OHY26" s="36"/>
      <c r="OHZ26" s="36"/>
      <c r="OIA26" s="36"/>
      <c r="OIB26" s="36"/>
      <c r="OIC26" s="36"/>
      <c r="OID26" s="36"/>
      <c r="OIE26" s="36"/>
      <c r="OIF26" s="36"/>
      <c r="OIG26" s="36"/>
      <c r="OIH26" s="36"/>
      <c r="OII26" s="36"/>
      <c r="OIJ26" s="36"/>
      <c r="OIK26" s="36"/>
      <c r="OIL26" s="36"/>
      <c r="OIM26" s="36"/>
      <c r="OIN26" s="36"/>
      <c r="OIO26" s="36"/>
      <c r="OIP26" s="36"/>
      <c r="OIQ26" s="36"/>
      <c r="OIR26" s="36"/>
      <c r="OIS26" s="36"/>
      <c r="OIT26" s="36"/>
      <c r="OIU26" s="36"/>
      <c r="OIV26" s="36"/>
      <c r="OIW26" s="36"/>
      <c r="OIX26" s="36"/>
      <c r="OIY26" s="36"/>
      <c r="OIZ26" s="36"/>
      <c r="OJA26" s="36"/>
      <c r="OJB26" s="36"/>
      <c r="OJC26" s="36"/>
      <c r="OJD26" s="36"/>
      <c r="OJE26" s="36"/>
      <c r="OJF26" s="36"/>
      <c r="OJG26" s="36"/>
      <c r="OJH26" s="36"/>
      <c r="OJI26" s="36"/>
      <c r="OJJ26" s="36"/>
      <c r="OJK26" s="36"/>
      <c r="OJL26" s="36"/>
      <c r="OJM26" s="36"/>
      <c r="OJN26" s="36"/>
      <c r="OJO26" s="36"/>
      <c r="OJP26" s="36"/>
      <c r="OJQ26" s="36"/>
      <c r="OJR26" s="36"/>
      <c r="OJS26" s="36"/>
      <c r="OJT26" s="36"/>
      <c r="OJU26" s="36"/>
      <c r="OJV26" s="36"/>
      <c r="OJW26" s="36"/>
      <c r="OJX26" s="36"/>
      <c r="OJY26" s="36"/>
      <c r="OJZ26" s="36"/>
      <c r="OKA26" s="36"/>
      <c r="OKB26" s="36"/>
      <c r="OKC26" s="36"/>
      <c r="OKD26" s="36"/>
      <c r="OKE26" s="36"/>
      <c r="OKF26" s="36"/>
      <c r="OKG26" s="36"/>
      <c r="OKH26" s="36"/>
      <c r="OKI26" s="36"/>
      <c r="OKJ26" s="36"/>
      <c r="OKK26" s="36"/>
      <c r="OKL26" s="36"/>
      <c r="OKM26" s="36"/>
      <c r="OKN26" s="36"/>
      <c r="OKO26" s="36"/>
      <c r="OKP26" s="36"/>
      <c r="OKQ26" s="36"/>
      <c r="OKR26" s="36"/>
      <c r="OKS26" s="36"/>
      <c r="OKT26" s="36"/>
      <c r="OKU26" s="36"/>
      <c r="OKV26" s="36"/>
      <c r="OKW26" s="36"/>
      <c r="OKX26" s="36"/>
      <c r="OKY26" s="36"/>
      <c r="OKZ26" s="36"/>
      <c r="OLA26" s="36"/>
      <c r="OLB26" s="36"/>
      <c r="OLC26" s="36"/>
      <c r="OLD26" s="36"/>
      <c r="OLE26" s="36"/>
      <c r="OLF26" s="36"/>
      <c r="OLG26" s="36"/>
      <c r="OLH26" s="36"/>
      <c r="OLI26" s="36"/>
      <c r="OLJ26" s="36"/>
      <c r="OLK26" s="36"/>
      <c r="OLL26" s="36"/>
      <c r="OLM26" s="36"/>
      <c r="OLN26" s="36"/>
      <c r="OLO26" s="36"/>
      <c r="OLP26" s="36"/>
      <c r="OLQ26" s="36"/>
      <c r="OLR26" s="36"/>
      <c r="OLS26" s="36"/>
      <c r="OLT26" s="36"/>
      <c r="OLU26" s="36"/>
      <c r="OLV26" s="36"/>
      <c r="OLW26" s="36"/>
      <c r="OLX26" s="36"/>
      <c r="OLY26" s="36"/>
      <c r="OLZ26" s="36"/>
      <c r="OMA26" s="36"/>
      <c r="OMB26" s="36"/>
      <c r="OMC26" s="36"/>
      <c r="OMD26" s="36"/>
      <c r="OME26" s="36"/>
      <c r="OMF26" s="36"/>
      <c r="OMG26" s="36"/>
      <c r="OMH26" s="36"/>
      <c r="OMI26" s="36"/>
      <c r="OMJ26" s="36"/>
      <c r="OMK26" s="36"/>
      <c r="OML26" s="36"/>
      <c r="OMM26" s="36"/>
      <c r="OMN26" s="36"/>
      <c r="OMO26" s="36"/>
      <c r="OMP26" s="36"/>
      <c r="OMQ26" s="36"/>
      <c r="OMR26" s="36"/>
      <c r="OMS26" s="36"/>
      <c r="OMT26" s="36"/>
      <c r="OMU26" s="36"/>
      <c r="OMV26" s="36"/>
      <c r="OMW26" s="36"/>
      <c r="OMX26" s="36"/>
      <c r="OMY26" s="36"/>
      <c r="OMZ26" s="36"/>
      <c r="ONA26" s="36"/>
      <c r="ONB26" s="36"/>
      <c r="ONC26" s="36"/>
      <c r="OND26" s="36"/>
      <c r="ONE26" s="36"/>
      <c r="ONF26" s="36"/>
      <c r="ONG26" s="36"/>
      <c r="ONH26" s="36"/>
      <c r="ONI26" s="36"/>
      <c r="ONJ26" s="36"/>
      <c r="ONK26" s="36"/>
      <c r="ONL26" s="36"/>
      <c r="ONM26" s="36"/>
      <c r="ONN26" s="36"/>
      <c r="ONO26" s="36"/>
      <c r="ONP26" s="36"/>
      <c r="ONQ26" s="36"/>
      <c r="ONR26" s="36"/>
      <c r="ONS26" s="36"/>
      <c r="ONT26" s="36"/>
      <c r="ONU26" s="36"/>
      <c r="ONV26" s="36"/>
      <c r="ONW26" s="36"/>
      <c r="ONX26" s="36"/>
      <c r="ONY26" s="36"/>
      <c r="ONZ26" s="36"/>
      <c r="OOA26" s="36"/>
      <c r="OOB26" s="36"/>
      <c r="OOC26" s="36"/>
      <c r="OOD26" s="36"/>
      <c r="OOE26" s="36"/>
      <c r="OOF26" s="36"/>
      <c r="OOG26" s="36"/>
      <c r="OOH26" s="36"/>
      <c r="OOI26" s="36"/>
      <c r="OOJ26" s="36"/>
      <c r="OOK26" s="36"/>
      <c r="OOL26" s="36"/>
      <c r="OOM26" s="36"/>
      <c r="OON26" s="36"/>
      <c r="OOO26" s="36"/>
      <c r="OOP26" s="36"/>
      <c r="OOQ26" s="36"/>
      <c r="OOR26" s="36"/>
      <c r="OOS26" s="36"/>
      <c r="OOT26" s="36"/>
      <c r="OOU26" s="36"/>
      <c r="OOV26" s="36"/>
      <c r="OOW26" s="36"/>
      <c r="OOX26" s="36"/>
      <c r="OOY26" s="36"/>
      <c r="OOZ26" s="36"/>
      <c r="OPA26" s="36"/>
      <c r="OPB26" s="36"/>
      <c r="OPC26" s="36"/>
      <c r="OPD26" s="36"/>
      <c r="OPE26" s="36"/>
      <c r="OPF26" s="36"/>
      <c r="OPG26" s="36"/>
      <c r="OPH26" s="36"/>
      <c r="OPI26" s="36"/>
      <c r="OPJ26" s="36"/>
      <c r="OPK26" s="36"/>
      <c r="OPL26" s="36"/>
      <c r="OPM26" s="36"/>
      <c r="OPN26" s="36"/>
      <c r="OPO26" s="36"/>
      <c r="OPP26" s="36"/>
      <c r="OPQ26" s="36"/>
      <c r="OPR26" s="36"/>
      <c r="OPS26" s="36"/>
      <c r="OPT26" s="36"/>
      <c r="OPU26" s="36"/>
      <c r="OPV26" s="36"/>
      <c r="OPW26" s="36"/>
      <c r="OPX26" s="36"/>
      <c r="OPY26" s="36"/>
      <c r="OPZ26" s="36"/>
      <c r="OQA26" s="36"/>
      <c r="OQB26" s="36"/>
      <c r="OQC26" s="36"/>
      <c r="OQD26" s="36"/>
      <c r="OQE26" s="36"/>
      <c r="OQF26" s="36"/>
      <c r="OQG26" s="36"/>
      <c r="OQH26" s="36"/>
      <c r="OQI26" s="36"/>
      <c r="OQJ26" s="36"/>
      <c r="OQK26" s="36"/>
      <c r="OQL26" s="36"/>
      <c r="OQM26" s="36"/>
      <c r="OQN26" s="36"/>
      <c r="OQO26" s="36"/>
      <c r="OQP26" s="36"/>
      <c r="OQQ26" s="36"/>
      <c r="OQR26" s="36"/>
      <c r="OQS26" s="36"/>
      <c r="OQT26" s="36"/>
      <c r="OQU26" s="36"/>
      <c r="OQV26" s="36"/>
      <c r="OQW26" s="36"/>
      <c r="OQX26" s="36"/>
      <c r="OQY26" s="36"/>
      <c r="OQZ26" s="36"/>
      <c r="ORA26" s="36"/>
      <c r="ORB26" s="36"/>
      <c r="ORC26" s="36"/>
      <c r="ORD26" s="36"/>
      <c r="ORE26" s="36"/>
      <c r="ORF26" s="36"/>
      <c r="ORG26" s="36"/>
      <c r="ORH26" s="36"/>
      <c r="ORI26" s="36"/>
      <c r="ORJ26" s="36"/>
      <c r="ORK26" s="36"/>
      <c r="ORL26" s="36"/>
      <c r="ORM26" s="36"/>
      <c r="ORN26" s="36"/>
      <c r="ORO26" s="36"/>
      <c r="ORP26" s="36"/>
      <c r="ORQ26" s="36"/>
      <c r="ORR26" s="36"/>
      <c r="ORS26" s="36"/>
      <c r="ORT26" s="36"/>
      <c r="ORU26" s="36"/>
      <c r="ORV26" s="36"/>
      <c r="ORW26" s="36"/>
      <c r="ORX26" s="36"/>
      <c r="ORY26" s="36"/>
      <c r="ORZ26" s="36"/>
      <c r="OSA26" s="36"/>
      <c r="OSB26" s="36"/>
      <c r="OSC26" s="36"/>
      <c r="OSD26" s="36"/>
      <c r="OSE26" s="36"/>
      <c r="OSF26" s="36"/>
      <c r="OSG26" s="36"/>
      <c r="OSH26" s="36"/>
      <c r="OSI26" s="36"/>
      <c r="OSJ26" s="36"/>
      <c r="OSK26" s="36"/>
      <c r="OSL26" s="36"/>
      <c r="OSM26" s="36"/>
      <c r="OSN26" s="36"/>
      <c r="OSO26" s="36"/>
      <c r="OSP26" s="36"/>
      <c r="OSQ26" s="36"/>
      <c r="OSR26" s="36"/>
      <c r="OSS26" s="36"/>
      <c r="OST26" s="36"/>
      <c r="OSU26" s="36"/>
      <c r="OSV26" s="36"/>
      <c r="OSW26" s="36"/>
      <c r="OSX26" s="36"/>
      <c r="OSY26" s="36"/>
      <c r="OSZ26" s="36"/>
      <c r="OTA26" s="36"/>
      <c r="OTB26" s="36"/>
      <c r="OTC26" s="36"/>
      <c r="OTD26" s="36"/>
      <c r="OTE26" s="36"/>
      <c r="OTF26" s="36"/>
      <c r="OTG26" s="36"/>
      <c r="OTH26" s="36"/>
      <c r="OTI26" s="36"/>
      <c r="OTJ26" s="36"/>
      <c r="OTK26" s="36"/>
      <c r="OTL26" s="36"/>
      <c r="OTM26" s="36"/>
      <c r="OTN26" s="36"/>
      <c r="OTO26" s="36"/>
      <c r="OTP26" s="36"/>
      <c r="OTQ26" s="36"/>
      <c r="OTR26" s="36"/>
      <c r="OTS26" s="36"/>
      <c r="OTT26" s="36"/>
      <c r="OTU26" s="36"/>
      <c r="OTV26" s="36"/>
      <c r="OTW26" s="36"/>
      <c r="OTX26" s="36"/>
      <c r="OTY26" s="36"/>
      <c r="OTZ26" s="36"/>
      <c r="OUA26" s="36"/>
      <c r="OUB26" s="36"/>
      <c r="OUC26" s="36"/>
      <c r="OUD26" s="36"/>
      <c r="OUE26" s="36"/>
      <c r="OUF26" s="36"/>
      <c r="OUG26" s="36"/>
      <c r="OUH26" s="36"/>
      <c r="OUI26" s="36"/>
      <c r="OUJ26" s="36"/>
      <c r="OUK26" s="36"/>
      <c r="OUL26" s="36"/>
      <c r="OUM26" s="36"/>
      <c r="OUN26" s="36"/>
      <c r="OUO26" s="36"/>
      <c r="OUP26" s="36"/>
      <c r="OUQ26" s="36"/>
      <c r="OUR26" s="36"/>
      <c r="OUS26" s="36"/>
      <c r="OUT26" s="36"/>
      <c r="OUU26" s="36"/>
      <c r="OUV26" s="36"/>
      <c r="OUW26" s="36"/>
      <c r="OUX26" s="36"/>
      <c r="OUY26" s="36"/>
      <c r="OUZ26" s="36"/>
      <c r="OVA26" s="36"/>
      <c r="OVB26" s="36"/>
      <c r="OVC26" s="36"/>
      <c r="OVD26" s="36"/>
      <c r="OVE26" s="36"/>
      <c r="OVF26" s="36"/>
      <c r="OVG26" s="36"/>
      <c r="OVH26" s="36"/>
      <c r="OVI26" s="36"/>
      <c r="OVJ26" s="36"/>
      <c r="OVK26" s="36"/>
      <c r="OVL26" s="36"/>
      <c r="OVM26" s="36"/>
      <c r="OVN26" s="36"/>
      <c r="OVO26" s="36"/>
      <c r="OVP26" s="36"/>
      <c r="OVQ26" s="36"/>
      <c r="OVR26" s="36"/>
      <c r="OVS26" s="36"/>
      <c r="OVT26" s="36"/>
      <c r="OVU26" s="36"/>
      <c r="OVV26" s="36"/>
      <c r="OVW26" s="36"/>
      <c r="OVX26" s="36"/>
      <c r="OVY26" s="36"/>
      <c r="OVZ26" s="36"/>
      <c r="OWA26" s="36"/>
      <c r="OWB26" s="36"/>
      <c r="OWC26" s="36"/>
      <c r="OWD26" s="36"/>
      <c r="OWE26" s="36"/>
      <c r="OWF26" s="36"/>
      <c r="OWG26" s="36"/>
      <c r="OWH26" s="36"/>
      <c r="OWI26" s="36"/>
      <c r="OWJ26" s="36"/>
      <c r="OWK26" s="36"/>
      <c r="OWL26" s="36"/>
      <c r="OWM26" s="36"/>
      <c r="OWN26" s="36"/>
      <c r="OWO26" s="36"/>
      <c r="OWP26" s="36"/>
      <c r="OWQ26" s="36"/>
      <c r="OWR26" s="36"/>
      <c r="OWS26" s="36"/>
      <c r="OWT26" s="36"/>
      <c r="OWU26" s="36"/>
      <c r="OWV26" s="36"/>
      <c r="OWW26" s="36"/>
      <c r="OWX26" s="36"/>
      <c r="OWY26" s="36"/>
      <c r="OWZ26" s="36"/>
      <c r="OXA26" s="36"/>
      <c r="OXB26" s="36"/>
      <c r="OXC26" s="36"/>
      <c r="OXD26" s="36"/>
      <c r="OXE26" s="36"/>
      <c r="OXF26" s="36"/>
      <c r="OXG26" s="36"/>
      <c r="OXH26" s="36"/>
      <c r="OXI26" s="36"/>
      <c r="OXJ26" s="36"/>
      <c r="OXK26" s="36"/>
      <c r="OXL26" s="36"/>
      <c r="OXM26" s="36"/>
      <c r="OXN26" s="36"/>
      <c r="OXO26" s="36"/>
      <c r="OXP26" s="36"/>
      <c r="OXQ26" s="36"/>
      <c r="OXR26" s="36"/>
      <c r="OXS26" s="36"/>
      <c r="OXT26" s="36"/>
      <c r="OXU26" s="36"/>
      <c r="OXV26" s="36"/>
      <c r="OXW26" s="36"/>
      <c r="OXX26" s="36"/>
      <c r="OXY26" s="36"/>
      <c r="OXZ26" s="36"/>
      <c r="OYA26" s="36"/>
      <c r="OYB26" s="36"/>
      <c r="OYC26" s="36"/>
      <c r="OYD26" s="36"/>
      <c r="OYE26" s="36"/>
      <c r="OYF26" s="36"/>
      <c r="OYG26" s="36"/>
      <c r="OYH26" s="36"/>
      <c r="OYI26" s="36"/>
      <c r="OYJ26" s="36"/>
      <c r="OYK26" s="36"/>
      <c r="OYL26" s="36"/>
      <c r="OYM26" s="36"/>
      <c r="OYN26" s="36"/>
      <c r="OYO26" s="36"/>
      <c r="OYP26" s="36"/>
      <c r="OYQ26" s="36"/>
      <c r="OYR26" s="36"/>
      <c r="OYS26" s="36"/>
      <c r="OYT26" s="36"/>
      <c r="OYU26" s="36"/>
      <c r="OYV26" s="36"/>
      <c r="OYW26" s="36"/>
      <c r="OYX26" s="36"/>
      <c r="OYY26" s="36"/>
      <c r="OYZ26" s="36"/>
      <c r="OZA26" s="36"/>
      <c r="OZB26" s="36"/>
      <c r="OZC26" s="36"/>
      <c r="OZD26" s="36"/>
      <c r="OZE26" s="36"/>
      <c r="OZF26" s="36"/>
      <c r="OZG26" s="36"/>
      <c r="OZH26" s="36"/>
      <c r="OZI26" s="36"/>
      <c r="OZJ26" s="36"/>
      <c r="OZK26" s="36"/>
      <c r="OZL26" s="36"/>
      <c r="OZM26" s="36"/>
      <c r="OZN26" s="36"/>
      <c r="OZO26" s="36"/>
      <c r="OZP26" s="36"/>
      <c r="OZQ26" s="36"/>
      <c r="OZR26" s="36"/>
      <c r="OZS26" s="36"/>
      <c r="OZT26" s="36"/>
      <c r="OZU26" s="36"/>
      <c r="OZV26" s="36"/>
      <c r="OZW26" s="36"/>
      <c r="OZX26" s="36"/>
      <c r="OZY26" s="36"/>
      <c r="OZZ26" s="36"/>
      <c r="PAA26" s="36"/>
      <c r="PAB26" s="36"/>
      <c r="PAC26" s="36"/>
      <c r="PAD26" s="36"/>
      <c r="PAE26" s="36"/>
      <c r="PAF26" s="36"/>
      <c r="PAG26" s="36"/>
      <c r="PAH26" s="36"/>
      <c r="PAI26" s="36"/>
      <c r="PAJ26" s="36"/>
      <c r="PAK26" s="36"/>
      <c r="PAL26" s="36"/>
      <c r="PAM26" s="36"/>
      <c r="PAN26" s="36"/>
      <c r="PAO26" s="36"/>
      <c r="PAP26" s="36"/>
      <c r="PAQ26" s="36"/>
      <c r="PAR26" s="36"/>
      <c r="PAS26" s="36"/>
      <c r="PAT26" s="36"/>
      <c r="PAU26" s="36"/>
      <c r="PAV26" s="36"/>
      <c r="PAW26" s="36"/>
      <c r="PAX26" s="36"/>
      <c r="PAY26" s="36"/>
      <c r="PAZ26" s="36"/>
      <c r="PBA26" s="36"/>
      <c r="PBB26" s="36"/>
      <c r="PBC26" s="36"/>
      <c r="PBD26" s="36"/>
      <c r="PBE26" s="36"/>
      <c r="PBF26" s="36"/>
      <c r="PBG26" s="36"/>
      <c r="PBH26" s="36"/>
      <c r="PBI26" s="36"/>
      <c r="PBJ26" s="36"/>
      <c r="PBK26" s="36"/>
      <c r="PBL26" s="36"/>
      <c r="PBM26" s="36"/>
      <c r="PBN26" s="36"/>
      <c r="PBO26" s="36"/>
      <c r="PBP26" s="36"/>
      <c r="PBQ26" s="36"/>
      <c r="PBR26" s="36"/>
      <c r="PBS26" s="36"/>
      <c r="PBT26" s="36"/>
      <c r="PBU26" s="36"/>
      <c r="PBV26" s="36"/>
      <c r="PBW26" s="36"/>
      <c r="PBX26" s="36"/>
      <c r="PBY26" s="36"/>
      <c r="PBZ26" s="36"/>
      <c r="PCA26" s="36"/>
      <c r="PCB26" s="36"/>
      <c r="PCC26" s="36"/>
      <c r="PCD26" s="36"/>
      <c r="PCE26" s="36"/>
      <c r="PCF26" s="36"/>
      <c r="PCG26" s="36"/>
      <c r="PCH26" s="36"/>
      <c r="PCI26" s="36"/>
      <c r="PCJ26" s="36"/>
      <c r="PCK26" s="36"/>
      <c r="PCL26" s="36"/>
      <c r="PCM26" s="36"/>
      <c r="PCN26" s="36"/>
      <c r="PCO26" s="36"/>
      <c r="PCP26" s="36"/>
      <c r="PCQ26" s="36"/>
      <c r="PCR26" s="36"/>
      <c r="PCS26" s="36"/>
      <c r="PCT26" s="36"/>
      <c r="PCU26" s="36"/>
      <c r="PCV26" s="36"/>
      <c r="PCW26" s="36"/>
      <c r="PCX26" s="36"/>
      <c r="PCY26" s="36"/>
      <c r="PCZ26" s="36"/>
      <c r="PDA26" s="36"/>
      <c r="PDB26" s="36"/>
      <c r="PDC26" s="36"/>
      <c r="PDD26" s="36"/>
      <c r="PDE26" s="36"/>
      <c r="PDF26" s="36"/>
      <c r="PDG26" s="36"/>
      <c r="PDH26" s="36"/>
      <c r="PDI26" s="36"/>
      <c r="PDJ26" s="36"/>
      <c r="PDK26" s="36"/>
      <c r="PDL26" s="36"/>
      <c r="PDM26" s="36"/>
      <c r="PDN26" s="36"/>
      <c r="PDO26" s="36"/>
      <c r="PDP26" s="36"/>
      <c r="PDQ26" s="36"/>
      <c r="PDR26" s="36"/>
      <c r="PDS26" s="36"/>
      <c r="PDT26" s="36"/>
      <c r="PDU26" s="36"/>
      <c r="PDV26" s="36"/>
      <c r="PDW26" s="36"/>
      <c r="PDX26" s="36"/>
      <c r="PDY26" s="36"/>
      <c r="PDZ26" s="36"/>
      <c r="PEA26" s="36"/>
      <c r="PEB26" s="36"/>
      <c r="PEC26" s="36"/>
      <c r="PED26" s="36"/>
      <c r="PEE26" s="36"/>
      <c r="PEF26" s="36"/>
      <c r="PEG26" s="36"/>
      <c r="PEH26" s="36"/>
      <c r="PEI26" s="36"/>
      <c r="PEJ26" s="36"/>
      <c r="PEK26" s="36"/>
      <c r="PEL26" s="36"/>
      <c r="PEM26" s="36"/>
      <c r="PEN26" s="36"/>
      <c r="PEO26" s="36"/>
      <c r="PEP26" s="36"/>
      <c r="PEQ26" s="36"/>
      <c r="PER26" s="36"/>
      <c r="PES26" s="36"/>
      <c r="PET26" s="36"/>
      <c r="PEU26" s="36"/>
      <c r="PEV26" s="36"/>
      <c r="PEW26" s="36"/>
      <c r="PEX26" s="36"/>
      <c r="PEY26" s="36"/>
      <c r="PEZ26" s="36"/>
      <c r="PFA26" s="36"/>
      <c r="PFB26" s="36"/>
      <c r="PFC26" s="36"/>
      <c r="PFD26" s="36"/>
      <c r="PFE26" s="36"/>
      <c r="PFF26" s="36"/>
      <c r="PFG26" s="36"/>
      <c r="PFH26" s="36"/>
      <c r="PFI26" s="36"/>
      <c r="PFJ26" s="36"/>
      <c r="PFK26" s="36"/>
      <c r="PFL26" s="36"/>
      <c r="PFM26" s="36"/>
      <c r="PFN26" s="36"/>
      <c r="PFO26" s="36"/>
      <c r="PFP26" s="36"/>
      <c r="PFQ26" s="36"/>
      <c r="PFR26" s="36"/>
      <c r="PFS26" s="36"/>
      <c r="PFT26" s="36"/>
      <c r="PFU26" s="36"/>
      <c r="PFV26" s="36"/>
      <c r="PFW26" s="36"/>
      <c r="PFX26" s="36"/>
      <c r="PFY26" s="36"/>
      <c r="PFZ26" s="36"/>
      <c r="PGA26" s="36"/>
      <c r="PGB26" s="36"/>
      <c r="PGC26" s="36"/>
      <c r="PGD26" s="36"/>
      <c r="PGE26" s="36"/>
      <c r="PGF26" s="36"/>
      <c r="PGG26" s="36"/>
      <c r="PGH26" s="36"/>
      <c r="PGI26" s="36"/>
      <c r="PGJ26" s="36"/>
      <c r="PGK26" s="36"/>
      <c r="PGL26" s="36"/>
      <c r="PGM26" s="36"/>
      <c r="PGN26" s="36"/>
      <c r="PGO26" s="36"/>
      <c r="PGP26" s="36"/>
      <c r="PGQ26" s="36"/>
      <c r="PGR26" s="36"/>
      <c r="PGS26" s="36"/>
      <c r="PGT26" s="36"/>
      <c r="PGU26" s="36"/>
      <c r="PGV26" s="36"/>
      <c r="PGW26" s="36"/>
      <c r="PGX26" s="36"/>
      <c r="PGY26" s="36"/>
      <c r="PGZ26" s="36"/>
      <c r="PHA26" s="36"/>
      <c r="PHB26" s="36"/>
      <c r="PHC26" s="36"/>
      <c r="PHD26" s="36"/>
      <c r="PHE26" s="36"/>
      <c r="PHF26" s="36"/>
      <c r="PHG26" s="36"/>
      <c r="PHH26" s="36"/>
      <c r="PHI26" s="36"/>
      <c r="PHJ26" s="36"/>
      <c r="PHK26" s="36"/>
      <c r="PHL26" s="36"/>
      <c r="PHM26" s="36"/>
      <c r="PHN26" s="36"/>
      <c r="PHO26" s="36"/>
      <c r="PHP26" s="36"/>
      <c r="PHQ26" s="36"/>
      <c r="PHR26" s="36"/>
      <c r="PHS26" s="36"/>
      <c r="PHT26" s="36"/>
      <c r="PHU26" s="36"/>
      <c r="PHV26" s="36"/>
      <c r="PHW26" s="36"/>
      <c r="PHX26" s="36"/>
      <c r="PHY26" s="36"/>
      <c r="PHZ26" s="36"/>
      <c r="PIA26" s="36"/>
      <c r="PIB26" s="36"/>
      <c r="PIC26" s="36"/>
      <c r="PID26" s="36"/>
      <c r="PIE26" s="36"/>
      <c r="PIF26" s="36"/>
      <c r="PIG26" s="36"/>
      <c r="PIH26" s="36"/>
      <c r="PII26" s="36"/>
      <c r="PIJ26" s="36"/>
      <c r="PIK26" s="36"/>
      <c r="PIL26" s="36"/>
      <c r="PIM26" s="36"/>
      <c r="PIN26" s="36"/>
      <c r="PIO26" s="36"/>
      <c r="PIP26" s="36"/>
      <c r="PIQ26" s="36"/>
      <c r="PIR26" s="36"/>
      <c r="PIS26" s="36"/>
      <c r="PIT26" s="36"/>
      <c r="PIU26" s="36"/>
      <c r="PIV26" s="36"/>
      <c r="PIW26" s="36"/>
      <c r="PIX26" s="36"/>
      <c r="PIY26" s="36"/>
      <c r="PIZ26" s="36"/>
      <c r="PJA26" s="36"/>
      <c r="PJB26" s="36"/>
      <c r="PJC26" s="36"/>
      <c r="PJD26" s="36"/>
      <c r="PJE26" s="36"/>
      <c r="PJF26" s="36"/>
      <c r="PJG26" s="36"/>
      <c r="PJH26" s="36"/>
      <c r="PJI26" s="36"/>
      <c r="PJJ26" s="36"/>
      <c r="PJK26" s="36"/>
      <c r="PJL26" s="36"/>
      <c r="PJM26" s="36"/>
      <c r="PJN26" s="36"/>
      <c r="PJO26" s="36"/>
      <c r="PJP26" s="36"/>
      <c r="PJQ26" s="36"/>
      <c r="PJR26" s="36"/>
      <c r="PJS26" s="36"/>
      <c r="PJT26" s="36"/>
      <c r="PJU26" s="36"/>
      <c r="PJV26" s="36"/>
      <c r="PJW26" s="36"/>
      <c r="PJX26" s="36"/>
      <c r="PJY26" s="36"/>
      <c r="PJZ26" s="36"/>
      <c r="PKA26" s="36"/>
      <c r="PKB26" s="36"/>
      <c r="PKC26" s="36"/>
      <c r="PKD26" s="36"/>
      <c r="PKE26" s="36"/>
      <c r="PKF26" s="36"/>
      <c r="PKG26" s="36"/>
      <c r="PKH26" s="36"/>
      <c r="PKI26" s="36"/>
      <c r="PKJ26" s="36"/>
      <c r="PKK26" s="36"/>
      <c r="PKL26" s="36"/>
      <c r="PKM26" s="36"/>
      <c r="PKN26" s="36"/>
      <c r="PKO26" s="36"/>
      <c r="PKP26" s="36"/>
      <c r="PKQ26" s="36"/>
      <c r="PKR26" s="36"/>
      <c r="PKS26" s="36"/>
      <c r="PKT26" s="36"/>
      <c r="PKU26" s="36"/>
      <c r="PKV26" s="36"/>
      <c r="PKW26" s="36"/>
      <c r="PKX26" s="36"/>
      <c r="PKY26" s="36"/>
      <c r="PKZ26" s="36"/>
      <c r="PLA26" s="36"/>
      <c r="PLB26" s="36"/>
      <c r="PLC26" s="36"/>
      <c r="PLD26" s="36"/>
      <c r="PLE26" s="36"/>
      <c r="PLF26" s="36"/>
      <c r="PLG26" s="36"/>
      <c r="PLH26" s="36"/>
      <c r="PLI26" s="36"/>
      <c r="PLJ26" s="36"/>
      <c r="PLK26" s="36"/>
      <c r="PLL26" s="36"/>
      <c r="PLM26" s="36"/>
      <c r="PLN26" s="36"/>
      <c r="PLO26" s="36"/>
      <c r="PLP26" s="36"/>
      <c r="PLQ26" s="36"/>
      <c r="PLR26" s="36"/>
      <c r="PLS26" s="36"/>
      <c r="PLT26" s="36"/>
      <c r="PLU26" s="36"/>
      <c r="PLV26" s="36"/>
      <c r="PLW26" s="36"/>
      <c r="PLX26" s="36"/>
      <c r="PLY26" s="36"/>
      <c r="PLZ26" s="36"/>
      <c r="PMA26" s="36"/>
      <c r="PMB26" s="36"/>
      <c r="PMC26" s="36"/>
      <c r="PMD26" s="36"/>
      <c r="PME26" s="36"/>
      <c r="PMF26" s="36"/>
      <c r="PMG26" s="36"/>
      <c r="PMH26" s="36"/>
      <c r="PMI26" s="36"/>
      <c r="PMJ26" s="36"/>
      <c r="PMK26" s="36"/>
      <c r="PML26" s="36"/>
      <c r="PMM26" s="36"/>
      <c r="PMN26" s="36"/>
      <c r="PMO26" s="36"/>
      <c r="PMP26" s="36"/>
      <c r="PMQ26" s="36"/>
      <c r="PMR26" s="36"/>
      <c r="PMS26" s="36"/>
      <c r="PMT26" s="36"/>
      <c r="PMU26" s="36"/>
      <c r="PMV26" s="36"/>
      <c r="PMW26" s="36"/>
      <c r="PMX26" s="36"/>
      <c r="PMY26" s="36"/>
      <c r="PMZ26" s="36"/>
      <c r="PNA26" s="36"/>
      <c r="PNB26" s="36"/>
      <c r="PNC26" s="36"/>
      <c r="PND26" s="36"/>
      <c r="PNE26" s="36"/>
      <c r="PNF26" s="36"/>
      <c r="PNG26" s="36"/>
      <c r="PNH26" s="36"/>
      <c r="PNI26" s="36"/>
      <c r="PNJ26" s="36"/>
      <c r="PNK26" s="36"/>
      <c r="PNL26" s="36"/>
      <c r="PNM26" s="36"/>
      <c r="PNN26" s="36"/>
      <c r="PNO26" s="36"/>
      <c r="PNP26" s="36"/>
      <c r="PNQ26" s="36"/>
      <c r="PNR26" s="36"/>
      <c r="PNS26" s="36"/>
      <c r="PNT26" s="36"/>
      <c r="PNU26" s="36"/>
      <c r="PNV26" s="36"/>
      <c r="PNW26" s="36"/>
      <c r="PNX26" s="36"/>
      <c r="PNY26" s="36"/>
      <c r="PNZ26" s="36"/>
      <c r="POA26" s="36"/>
      <c r="POB26" s="36"/>
      <c r="POC26" s="36"/>
      <c r="POD26" s="36"/>
      <c r="POE26" s="36"/>
      <c r="POF26" s="36"/>
      <c r="POG26" s="36"/>
      <c r="POH26" s="36"/>
      <c r="POI26" s="36"/>
      <c r="POJ26" s="36"/>
      <c r="POK26" s="36"/>
      <c r="POL26" s="36"/>
      <c r="POM26" s="36"/>
      <c r="PON26" s="36"/>
      <c r="POO26" s="36"/>
      <c r="POP26" s="36"/>
      <c r="POQ26" s="36"/>
      <c r="POR26" s="36"/>
      <c r="POS26" s="36"/>
      <c r="POT26" s="36"/>
      <c r="POU26" s="36"/>
      <c r="POV26" s="36"/>
      <c r="POW26" s="36"/>
      <c r="POX26" s="36"/>
      <c r="POY26" s="36"/>
      <c r="POZ26" s="36"/>
      <c r="PPA26" s="36"/>
      <c r="PPB26" s="36"/>
      <c r="PPC26" s="36"/>
      <c r="PPD26" s="36"/>
      <c r="PPE26" s="36"/>
      <c r="PPF26" s="36"/>
      <c r="PPG26" s="36"/>
      <c r="PPH26" s="36"/>
      <c r="PPI26" s="36"/>
      <c r="PPJ26" s="36"/>
      <c r="PPK26" s="36"/>
      <c r="PPL26" s="36"/>
      <c r="PPM26" s="36"/>
      <c r="PPN26" s="36"/>
      <c r="PPO26" s="36"/>
      <c r="PPP26" s="36"/>
      <c r="PPQ26" s="36"/>
      <c r="PPR26" s="36"/>
      <c r="PPS26" s="36"/>
      <c r="PPT26" s="36"/>
      <c r="PPU26" s="36"/>
      <c r="PPV26" s="36"/>
      <c r="PPW26" s="36"/>
      <c r="PPX26" s="36"/>
      <c r="PPY26" s="36"/>
      <c r="PPZ26" s="36"/>
      <c r="PQA26" s="36"/>
      <c r="PQB26" s="36"/>
      <c r="PQC26" s="36"/>
      <c r="PQD26" s="36"/>
      <c r="PQE26" s="36"/>
      <c r="PQF26" s="36"/>
      <c r="PQG26" s="36"/>
      <c r="PQH26" s="36"/>
      <c r="PQI26" s="36"/>
      <c r="PQJ26" s="36"/>
      <c r="PQK26" s="36"/>
      <c r="PQL26" s="36"/>
      <c r="PQM26" s="36"/>
      <c r="PQN26" s="36"/>
      <c r="PQO26" s="36"/>
      <c r="PQP26" s="36"/>
      <c r="PQQ26" s="36"/>
      <c r="PQR26" s="36"/>
      <c r="PQS26" s="36"/>
      <c r="PQT26" s="36"/>
      <c r="PQU26" s="36"/>
      <c r="PQV26" s="36"/>
      <c r="PQW26" s="36"/>
      <c r="PQX26" s="36"/>
      <c r="PQY26" s="36"/>
      <c r="PQZ26" s="36"/>
      <c r="PRA26" s="36"/>
      <c r="PRB26" s="36"/>
      <c r="PRC26" s="36"/>
      <c r="PRD26" s="36"/>
      <c r="PRE26" s="36"/>
      <c r="PRF26" s="36"/>
      <c r="PRG26" s="36"/>
      <c r="PRH26" s="36"/>
      <c r="PRI26" s="36"/>
      <c r="PRJ26" s="36"/>
      <c r="PRK26" s="36"/>
      <c r="PRL26" s="36"/>
      <c r="PRM26" s="36"/>
      <c r="PRN26" s="36"/>
      <c r="PRO26" s="36"/>
      <c r="PRP26" s="36"/>
      <c r="PRQ26" s="36"/>
      <c r="PRR26" s="36"/>
      <c r="PRS26" s="36"/>
      <c r="PRT26" s="36"/>
      <c r="PRU26" s="36"/>
      <c r="PRV26" s="36"/>
      <c r="PRW26" s="36"/>
      <c r="PRX26" s="36"/>
      <c r="PRY26" s="36"/>
      <c r="PRZ26" s="36"/>
      <c r="PSA26" s="36"/>
      <c r="PSB26" s="36"/>
      <c r="PSC26" s="36"/>
      <c r="PSD26" s="36"/>
      <c r="PSE26" s="36"/>
      <c r="PSF26" s="36"/>
      <c r="PSG26" s="36"/>
      <c r="PSH26" s="36"/>
      <c r="PSI26" s="36"/>
      <c r="PSJ26" s="36"/>
      <c r="PSK26" s="36"/>
      <c r="PSL26" s="36"/>
      <c r="PSM26" s="36"/>
      <c r="PSN26" s="36"/>
      <c r="PSO26" s="36"/>
      <c r="PSP26" s="36"/>
      <c r="PSQ26" s="36"/>
      <c r="PSR26" s="36"/>
      <c r="PSS26" s="36"/>
      <c r="PST26" s="36"/>
      <c r="PSU26" s="36"/>
      <c r="PSV26" s="36"/>
      <c r="PSW26" s="36"/>
      <c r="PSX26" s="36"/>
      <c r="PSY26" s="36"/>
      <c r="PSZ26" s="36"/>
      <c r="PTA26" s="36"/>
      <c r="PTB26" s="36"/>
      <c r="PTC26" s="36"/>
      <c r="PTD26" s="36"/>
      <c r="PTE26" s="36"/>
      <c r="PTF26" s="36"/>
      <c r="PTG26" s="36"/>
      <c r="PTH26" s="36"/>
      <c r="PTI26" s="36"/>
      <c r="PTJ26" s="36"/>
      <c r="PTK26" s="36"/>
      <c r="PTL26" s="36"/>
      <c r="PTM26" s="36"/>
      <c r="PTN26" s="36"/>
      <c r="PTO26" s="36"/>
      <c r="PTP26" s="36"/>
      <c r="PTQ26" s="36"/>
      <c r="PTR26" s="36"/>
      <c r="PTS26" s="36"/>
      <c r="PTT26" s="36"/>
      <c r="PTU26" s="36"/>
      <c r="PTV26" s="36"/>
      <c r="PTW26" s="36"/>
      <c r="PTX26" s="36"/>
      <c r="PTY26" s="36"/>
      <c r="PTZ26" s="36"/>
      <c r="PUA26" s="36"/>
      <c r="PUB26" s="36"/>
      <c r="PUC26" s="36"/>
      <c r="PUD26" s="36"/>
      <c r="PUE26" s="36"/>
      <c r="PUF26" s="36"/>
      <c r="PUG26" s="36"/>
      <c r="PUH26" s="36"/>
      <c r="PUI26" s="36"/>
      <c r="PUJ26" s="36"/>
      <c r="PUK26" s="36"/>
      <c r="PUL26" s="36"/>
      <c r="PUM26" s="36"/>
      <c r="PUN26" s="36"/>
      <c r="PUO26" s="36"/>
      <c r="PUP26" s="36"/>
      <c r="PUQ26" s="36"/>
      <c r="PUR26" s="36"/>
      <c r="PUS26" s="36"/>
      <c r="PUT26" s="36"/>
      <c r="PUU26" s="36"/>
      <c r="PUV26" s="36"/>
      <c r="PUW26" s="36"/>
      <c r="PUX26" s="36"/>
      <c r="PUY26" s="36"/>
      <c r="PUZ26" s="36"/>
      <c r="PVA26" s="36"/>
      <c r="PVB26" s="36"/>
      <c r="PVC26" s="36"/>
      <c r="PVD26" s="36"/>
      <c r="PVE26" s="36"/>
      <c r="PVF26" s="36"/>
      <c r="PVG26" s="36"/>
      <c r="PVH26" s="36"/>
      <c r="PVI26" s="36"/>
      <c r="PVJ26" s="36"/>
      <c r="PVK26" s="36"/>
      <c r="PVL26" s="36"/>
      <c r="PVM26" s="36"/>
      <c r="PVN26" s="36"/>
      <c r="PVO26" s="36"/>
      <c r="PVP26" s="36"/>
      <c r="PVQ26" s="36"/>
      <c r="PVR26" s="36"/>
      <c r="PVS26" s="36"/>
      <c r="PVT26" s="36"/>
      <c r="PVU26" s="36"/>
      <c r="PVV26" s="36"/>
      <c r="PVW26" s="36"/>
      <c r="PVX26" s="36"/>
      <c r="PVY26" s="36"/>
      <c r="PVZ26" s="36"/>
      <c r="PWA26" s="36"/>
      <c r="PWB26" s="36"/>
      <c r="PWC26" s="36"/>
      <c r="PWD26" s="36"/>
      <c r="PWE26" s="36"/>
      <c r="PWF26" s="36"/>
      <c r="PWG26" s="36"/>
      <c r="PWH26" s="36"/>
      <c r="PWI26" s="36"/>
      <c r="PWJ26" s="36"/>
      <c r="PWK26" s="36"/>
      <c r="PWL26" s="36"/>
      <c r="PWM26" s="36"/>
      <c r="PWN26" s="36"/>
      <c r="PWO26" s="36"/>
      <c r="PWP26" s="36"/>
      <c r="PWQ26" s="36"/>
      <c r="PWR26" s="36"/>
      <c r="PWS26" s="36"/>
      <c r="PWT26" s="36"/>
      <c r="PWU26" s="36"/>
      <c r="PWV26" s="36"/>
      <c r="PWW26" s="36"/>
      <c r="PWX26" s="36"/>
      <c r="PWY26" s="36"/>
      <c r="PWZ26" s="36"/>
      <c r="PXA26" s="36"/>
      <c r="PXB26" s="36"/>
      <c r="PXC26" s="36"/>
      <c r="PXD26" s="36"/>
      <c r="PXE26" s="36"/>
      <c r="PXF26" s="36"/>
      <c r="PXG26" s="36"/>
      <c r="PXH26" s="36"/>
      <c r="PXI26" s="36"/>
      <c r="PXJ26" s="36"/>
      <c r="PXK26" s="36"/>
      <c r="PXL26" s="36"/>
      <c r="PXM26" s="36"/>
      <c r="PXN26" s="36"/>
      <c r="PXO26" s="36"/>
      <c r="PXP26" s="36"/>
      <c r="PXQ26" s="36"/>
      <c r="PXR26" s="36"/>
      <c r="PXS26" s="36"/>
      <c r="PXT26" s="36"/>
      <c r="PXU26" s="36"/>
      <c r="PXV26" s="36"/>
      <c r="PXW26" s="36"/>
      <c r="PXX26" s="36"/>
      <c r="PXY26" s="36"/>
      <c r="PXZ26" s="36"/>
      <c r="PYA26" s="36"/>
      <c r="PYB26" s="36"/>
      <c r="PYC26" s="36"/>
      <c r="PYD26" s="36"/>
      <c r="PYE26" s="36"/>
      <c r="PYF26" s="36"/>
      <c r="PYG26" s="36"/>
      <c r="PYH26" s="36"/>
      <c r="PYI26" s="36"/>
      <c r="PYJ26" s="36"/>
      <c r="PYK26" s="36"/>
      <c r="PYL26" s="36"/>
      <c r="PYM26" s="36"/>
      <c r="PYN26" s="36"/>
      <c r="PYO26" s="36"/>
      <c r="PYP26" s="36"/>
      <c r="PYQ26" s="36"/>
      <c r="PYR26" s="36"/>
      <c r="PYS26" s="36"/>
      <c r="PYT26" s="36"/>
      <c r="PYU26" s="36"/>
      <c r="PYV26" s="36"/>
      <c r="PYW26" s="36"/>
      <c r="PYX26" s="36"/>
      <c r="PYY26" s="36"/>
      <c r="PYZ26" s="36"/>
      <c r="PZA26" s="36"/>
      <c r="PZB26" s="36"/>
      <c r="PZC26" s="36"/>
      <c r="PZD26" s="36"/>
      <c r="PZE26" s="36"/>
      <c r="PZF26" s="36"/>
      <c r="PZG26" s="36"/>
      <c r="PZH26" s="36"/>
      <c r="PZI26" s="36"/>
      <c r="PZJ26" s="36"/>
      <c r="PZK26" s="36"/>
      <c r="PZL26" s="36"/>
      <c r="PZM26" s="36"/>
      <c r="PZN26" s="36"/>
      <c r="PZO26" s="36"/>
      <c r="PZP26" s="36"/>
      <c r="PZQ26" s="36"/>
      <c r="PZR26" s="36"/>
      <c r="PZS26" s="36"/>
      <c r="PZT26" s="36"/>
      <c r="PZU26" s="36"/>
      <c r="PZV26" s="36"/>
      <c r="PZW26" s="36"/>
      <c r="PZX26" s="36"/>
      <c r="PZY26" s="36"/>
      <c r="PZZ26" s="36"/>
      <c r="QAA26" s="36"/>
      <c r="QAB26" s="36"/>
      <c r="QAC26" s="36"/>
      <c r="QAD26" s="36"/>
      <c r="QAE26" s="36"/>
      <c r="QAF26" s="36"/>
      <c r="QAG26" s="36"/>
      <c r="QAH26" s="36"/>
      <c r="QAI26" s="36"/>
      <c r="QAJ26" s="36"/>
      <c r="QAK26" s="36"/>
      <c r="QAL26" s="36"/>
      <c r="QAM26" s="36"/>
      <c r="QAN26" s="36"/>
      <c r="QAO26" s="36"/>
      <c r="QAP26" s="36"/>
      <c r="QAQ26" s="36"/>
      <c r="QAR26" s="36"/>
      <c r="QAS26" s="36"/>
      <c r="QAT26" s="36"/>
      <c r="QAU26" s="36"/>
      <c r="QAV26" s="36"/>
      <c r="QAW26" s="36"/>
      <c r="QAX26" s="36"/>
      <c r="QAY26" s="36"/>
      <c r="QAZ26" s="36"/>
      <c r="QBA26" s="36"/>
      <c r="QBB26" s="36"/>
      <c r="QBC26" s="36"/>
      <c r="QBD26" s="36"/>
      <c r="QBE26" s="36"/>
      <c r="QBF26" s="36"/>
      <c r="QBG26" s="36"/>
      <c r="QBH26" s="36"/>
      <c r="QBI26" s="36"/>
      <c r="QBJ26" s="36"/>
      <c r="QBK26" s="36"/>
      <c r="QBL26" s="36"/>
      <c r="QBM26" s="36"/>
      <c r="QBN26" s="36"/>
      <c r="QBO26" s="36"/>
      <c r="QBP26" s="36"/>
      <c r="QBQ26" s="36"/>
      <c r="QBR26" s="36"/>
      <c r="QBS26" s="36"/>
      <c r="QBT26" s="36"/>
      <c r="QBU26" s="36"/>
      <c r="QBV26" s="36"/>
      <c r="QBW26" s="36"/>
      <c r="QBX26" s="36"/>
      <c r="QBY26" s="36"/>
      <c r="QBZ26" s="36"/>
      <c r="QCA26" s="36"/>
      <c r="QCB26" s="36"/>
      <c r="QCC26" s="36"/>
      <c r="QCD26" s="36"/>
      <c r="QCE26" s="36"/>
      <c r="QCF26" s="36"/>
      <c r="QCG26" s="36"/>
      <c r="QCH26" s="36"/>
      <c r="QCI26" s="36"/>
      <c r="QCJ26" s="36"/>
      <c r="QCK26" s="36"/>
      <c r="QCL26" s="36"/>
      <c r="QCM26" s="36"/>
      <c r="QCN26" s="36"/>
      <c r="QCO26" s="36"/>
      <c r="QCP26" s="36"/>
      <c r="QCQ26" s="36"/>
      <c r="QCR26" s="36"/>
      <c r="QCS26" s="36"/>
      <c r="QCT26" s="36"/>
      <c r="QCU26" s="36"/>
      <c r="QCV26" s="36"/>
      <c r="QCW26" s="36"/>
      <c r="QCX26" s="36"/>
      <c r="QCY26" s="36"/>
      <c r="QCZ26" s="36"/>
      <c r="QDA26" s="36"/>
      <c r="QDB26" s="36"/>
      <c r="QDC26" s="36"/>
      <c r="QDD26" s="36"/>
      <c r="QDE26" s="36"/>
      <c r="QDF26" s="36"/>
      <c r="QDG26" s="36"/>
      <c r="QDH26" s="36"/>
      <c r="QDI26" s="36"/>
      <c r="QDJ26" s="36"/>
      <c r="QDK26" s="36"/>
      <c r="QDL26" s="36"/>
      <c r="QDM26" s="36"/>
      <c r="QDN26" s="36"/>
      <c r="QDO26" s="36"/>
      <c r="QDP26" s="36"/>
      <c r="QDQ26" s="36"/>
      <c r="QDR26" s="36"/>
      <c r="QDS26" s="36"/>
      <c r="QDT26" s="36"/>
      <c r="QDU26" s="36"/>
      <c r="QDV26" s="36"/>
      <c r="QDW26" s="36"/>
      <c r="QDX26" s="36"/>
      <c r="QDY26" s="36"/>
      <c r="QDZ26" s="36"/>
      <c r="QEA26" s="36"/>
      <c r="QEB26" s="36"/>
      <c r="QEC26" s="36"/>
      <c r="QED26" s="36"/>
      <c r="QEE26" s="36"/>
      <c r="QEF26" s="36"/>
      <c r="QEG26" s="36"/>
      <c r="QEH26" s="36"/>
      <c r="QEI26" s="36"/>
      <c r="QEJ26" s="36"/>
      <c r="QEK26" s="36"/>
      <c r="QEL26" s="36"/>
      <c r="QEM26" s="36"/>
      <c r="QEN26" s="36"/>
      <c r="QEO26" s="36"/>
      <c r="QEP26" s="36"/>
      <c r="QEQ26" s="36"/>
      <c r="QER26" s="36"/>
      <c r="QES26" s="36"/>
      <c r="QET26" s="36"/>
      <c r="QEU26" s="36"/>
      <c r="QEV26" s="36"/>
      <c r="QEW26" s="36"/>
      <c r="QEX26" s="36"/>
      <c r="QEY26" s="36"/>
      <c r="QEZ26" s="36"/>
      <c r="QFA26" s="36"/>
      <c r="QFB26" s="36"/>
      <c r="QFC26" s="36"/>
      <c r="QFD26" s="36"/>
      <c r="QFE26" s="36"/>
      <c r="QFF26" s="36"/>
      <c r="QFG26" s="36"/>
      <c r="QFH26" s="36"/>
      <c r="QFI26" s="36"/>
      <c r="QFJ26" s="36"/>
      <c r="QFK26" s="36"/>
      <c r="QFL26" s="36"/>
      <c r="QFM26" s="36"/>
      <c r="QFN26" s="36"/>
      <c r="QFO26" s="36"/>
      <c r="QFP26" s="36"/>
      <c r="QFQ26" s="36"/>
      <c r="QFR26" s="36"/>
      <c r="QFS26" s="36"/>
      <c r="QFT26" s="36"/>
      <c r="QFU26" s="36"/>
      <c r="QFV26" s="36"/>
      <c r="QFW26" s="36"/>
      <c r="QFX26" s="36"/>
      <c r="QFY26" s="36"/>
      <c r="QFZ26" s="36"/>
      <c r="QGA26" s="36"/>
      <c r="QGB26" s="36"/>
      <c r="QGC26" s="36"/>
      <c r="QGD26" s="36"/>
      <c r="QGE26" s="36"/>
      <c r="QGF26" s="36"/>
      <c r="QGG26" s="36"/>
      <c r="QGH26" s="36"/>
      <c r="QGI26" s="36"/>
      <c r="QGJ26" s="36"/>
      <c r="QGK26" s="36"/>
      <c r="QGL26" s="36"/>
      <c r="QGM26" s="36"/>
      <c r="QGN26" s="36"/>
      <c r="QGO26" s="36"/>
      <c r="QGP26" s="36"/>
      <c r="QGQ26" s="36"/>
      <c r="QGR26" s="36"/>
      <c r="QGS26" s="36"/>
      <c r="QGT26" s="36"/>
      <c r="QGU26" s="36"/>
      <c r="QGV26" s="36"/>
      <c r="QGW26" s="36"/>
      <c r="QGX26" s="36"/>
      <c r="QGY26" s="36"/>
      <c r="QGZ26" s="36"/>
      <c r="QHA26" s="36"/>
      <c r="QHB26" s="36"/>
      <c r="QHC26" s="36"/>
      <c r="QHD26" s="36"/>
      <c r="QHE26" s="36"/>
      <c r="QHF26" s="36"/>
      <c r="QHG26" s="36"/>
      <c r="QHH26" s="36"/>
      <c r="QHI26" s="36"/>
      <c r="QHJ26" s="36"/>
      <c r="QHK26" s="36"/>
      <c r="QHL26" s="36"/>
      <c r="QHM26" s="36"/>
      <c r="QHN26" s="36"/>
      <c r="QHO26" s="36"/>
      <c r="QHP26" s="36"/>
      <c r="QHQ26" s="36"/>
      <c r="QHR26" s="36"/>
      <c r="QHS26" s="36"/>
      <c r="QHT26" s="36"/>
      <c r="QHU26" s="36"/>
      <c r="QHV26" s="36"/>
      <c r="QHW26" s="36"/>
      <c r="QHX26" s="36"/>
      <c r="QHY26" s="36"/>
      <c r="QHZ26" s="36"/>
      <c r="QIA26" s="36"/>
      <c r="QIB26" s="36"/>
      <c r="QIC26" s="36"/>
      <c r="QID26" s="36"/>
      <c r="QIE26" s="36"/>
      <c r="QIF26" s="36"/>
      <c r="QIG26" s="36"/>
      <c r="QIH26" s="36"/>
      <c r="QII26" s="36"/>
      <c r="QIJ26" s="36"/>
      <c r="QIK26" s="36"/>
      <c r="QIL26" s="36"/>
      <c r="QIM26" s="36"/>
      <c r="QIN26" s="36"/>
      <c r="QIO26" s="36"/>
      <c r="QIP26" s="36"/>
      <c r="QIQ26" s="36"/>
      <c r="QIR26" s="36"/>
      <c r="QIS26" s="36"/>
      <c r="QIT26" s="36"/>
      <c r="QIU26" s="36"/>
      <c r="QIV26" s="36"/>
      <c r="QIW26" s="36"/>
      <c r="QIX26" s="36"/>
      <c r="QIY26" s="36"/>
      <c r="QIZ26" s="36"/>
      <c r="QJA26" s="36"/>
      <c r="QJB26" s="36"/>
      <c r="QJC26" s="36"/>
      <c r="QJD26" s="36"/>
      <c r="QJE26" s="36"/>
      <c r="QJF26" s="36"/>
      <c r="QJG26" s="36"/>
      <c r="QJH26" s="36"/>
      <c r="QJI26" s="36"/>
      <c r="QJJ26" s="36"/>
      <c r="QJK26" s="36"/>
      <c r="QJL26" s="36"/>
      <c r="QJM26" s="36"/>
      <c r="QJN26" s="36"/>
      <c r="QJO26" s="36"/>
      <c r="QJP26" s="36"/>
      <c r="QJQ26" s="36"/>
      <c r="QJR26" s="36"/>
      <c r="QJS26" s="36"/>
      <c r="QJT26" s="36"/>
      <c r="QJU26" s="36"/>
      <c r="QJV26" s="36"/>
      <c r="QJW26" s="36"/>
      <c r="QJX26" s="36"/>
      <c r="QJY26" s="36"/>
      <c r="QJZ26" s="36"/>
      <c r="QKA26" s="36"/>
      <c r="QKB26" s="36"/>
      <c r="QKC26" s="36"/>
      <c r="QKD26" s="36"/>
      <c r="QKE26" s="36"/>
      <c r="QKF26" s="36"/>
      <c r="QKG26" s="36"/>
      <c r="QKH26" s="36"/>
      <c r="QKI26" s="36"/>
      <c r="QKJ26" s="36"/>
      <c r="QKK26" s="36"/>
      <c r="QKL26" s="36"/>
      <c r="QKM26" s="36"/>
      <c r="QKN26" s="36"/>
      <c r="QKO26" s="36"/>
      <c r="QKP26" s="36"/>
      <c r="QKQ26" s="36"/>
      <c r="QKR26" s="36"/>
      <c r="QKS26" s="36"/>
      <c r="QKT26" s="36"/>
      <c r="QKU26" s="36"/>
      <c r="QKV26" s="36"/>
      <c r="QKW26" s="36"/>
      <c r="QKX26" s="36"/>
      <c r="QKY26" s="36"/>
      <c r="QKZ26" s="36"/>
      <c r="QLA26" s="36"/>
      <c r="QLB26" s="36"/>
      <c r="QLC26" s="36"/>
      <c r="QLD26" s="36"/>
      <c r="QLE26" s="36"/>
      <c r="QLF26" s="36"/>
      <c r="QLG26" s="36"/>
      <c r="QLH26" s="36"/>
      <c r="QLI26" s="36"/>
      <c r="QLJ26" s="36"/>
      <c r="QLK26" s="36"/>
      <c r="QLL26" s="36"/>
      <c r="QLM26" s="36"/>
      <c r="QLN26" s="36"/>
      <c r="QLO26" s="36"/>
      <c r="QLP26" s="36"/>
      <c r="QLQ26" s="36"/>
      <c r="QLR26" s="36"/>
      <c r="QLS26" s="36"/>
      <c r="QLT26" s="36"/>
      <c r="QLU26" s="36"/>
      <c r="QLV26" s="36"/>
      <c r="QLW26" s="36"/>
      <c r="QLX26" s="36"/>
      <c r="QLY26" s="36"/>
      <c r="QLZ26" s="36"/>
      <c r="QMA26" s="36"/>
      <c r="QMB26" s="36"/>
      <c r="QMC26" s="36"/>
      <c r="QMD26" s="36"/>
      <c r="QME26" s="36"/>
      <c r="QMF26" s="36"/>
      <c r="QMG26" s="36"/>
      <c r="QMH26" s="36"/>
      <c r="QMI26" s="36"/>
      <c r="QMJ26" s="36"/>
      <c r="QMK26" s="36"/>
      <c r="QML26" s="36"/>
      <c r="QMM26" s="36"/>
      <c r="QMN26" s="36"/>
      <c r="QMO26" s="36"/>
      <c r="QMP26" s="36"/>
      <c r="QMQ26" s="36"/>
      <c r="QMR26" s="36"/>
      <c r="QMS26" s="36"/>
      <c r="QMT26" s="36"/>
      <c r="QMU26" s="36"/>
      <c r="QMV26" s="36"/>
      <c r="QMW26" s="36"/>
      <c r="QMX26" s="36"/>
      <c r="QMY26" s="36"/>
      <c r="QMZ26" s="36"/>
      <c r="QNA26" s="36"/>
      <c r="QNB26" s="36"/>
      <c r="QNC26" s="36"/>
      <c r="QND26" s="36"/>
      <c r="QNE26" s="36"/>
      <c r="QNF26" s="36"/>
      <c r="QNG26" s="36"/>
      <c r="QNH26" s="36"/>
      <c r="QNI26" s="36"/>
      <c r="QNJ26" s="36"/>
      <c r="QNK26" s="36"/>
      <c r="QNL26" s="36"/>
      <c r="QNM26" s="36"/>
      <c r="QNN26" s="36"/>
      <c r="QNO26" s="36"/>
      <c r="QNP26" s="36"/>
      <c r="QNQ26" s="36"/>
      <c r="QNR26" s="36"/>
      <c r="QNS26" s="36"/>
      <c r="QNT26" s="36"/>
      <c r="QNU26" s="36"/>
      <c r="QNV26" s="36"/>
      <c r="QNW26" s="36"/>
      <c r="QNX26" s="36"/>
      <c r="QNY26" s="36"/>
      <c r="QNZ26" s="36"/>
      <c r="QOA26" s="36"/>
      <c r="QOB26" s="36"/>
      <c r="QOC26" s="36"/>
      <c r="QOD26" s="36"/>
      <c r="QOE26" s="36"/>
      <c r="QOF26" s="36"/>
      <c r="QOG26" s="36"/>
      <c r="QOH26" s="36"/>
      <c r="QOI26" s="36"/>
      <c r="QOJ26" s="36"/>
      <c r="QOK26" s="36"/>
      <c r="QOL26" s="36"/>
      <c r="QOM26" s="36"/>
      <c r="QON26" s="36"/>
      <c r="QOO26" s="36"/>
      <c r="QOP26" s="36"/>
      <c r="QOQ26" s="36"/>
      <c r="QOR26" s="36"/>
      <c r="QOS26" s="36"/>
      <c r="QOT26" s="36"/>
      <c r="QOU26" s="36"/>
      <c r="QOV26" s="36"/>
      <c r="QOW26" s="36"/>
      <c r="QOX26" s="36"/>
      <c r="QOY26" s="36"/>
      <c r="QOZ26" s="36"/>
      <c r="QPA26" s="36"/>
      <c r="QPB26" s="36"/>
      <c r="QPC26" s="36"/>
      <c r="QPD26" s="36"/>
      <c r="QPE26" s="36"/>
      <c r="QPF26" s="36"/>
      <c r="QPG26" s="36"/>
      <c r="QPH26" s="36"/>
      <c r="QPI26" s="36"/>
      <c r="QPJ26" s="36"/>
      <c r="QPK26" s="36"/>
      <c r="QPL26" s="36"/>
      <c r="QPM26" s="36"/>
      <c r="QPN26" s="36"/>
      <c r="QPO26" s="36"/>
      <c r="QPP26" s="36"/>
      <c r="QPQ26" s="36"/>
      <c r="QPR26" s="36"/>
      <c r="QPS26" s="36"/>
      <c r="QPT26" s="36"/>
      <c r="QPU26" s="36"/>
      <c r="QPV26" s="36"/>
      <c r="QPW26" s="36"/>
      <c r="QPX26" s="36"/>
      <c r="QPY26" s="36"/>
      <c r="QPZ26" s="36"/>
      <c r="QQA26" s="36"/>
      <c r="QQB26" s="36"/>
      <c r="QQC26" s="36"/>
      <c r="QQD26" s="36"/>
      <c r="QQE26" s="36"/>
      <c r="QQF26" s="36"/>
      <c r="QQG26" s="36"/>
      <c r="QQH26" s="36"/>
      <c r="QQI26" s="36"/>
      <c r="QQJ26" s="36"/>
      <c r="QQK26" s="36"/>
      <c r="QQL26" s="36"/>
      <c r="QQM26" s="36"/>
      <c r="QQN26" s="36"/>
      <c r="QQO26" s="36"/>
      <c r="QQP26" s="36"/>
      <c r="QQQ26" s="36"/>
      <c r="QQR26" s="36"/>
      <c r="QQS26" s="36"/>
      <c r="QQT26" s="36"/>
      <c r="QQU26" s="36"/>
      <c r="QQV26" s="36"/>
      <c r="QQW26" s="36"/>
      <c r="QQX26" s="36"/>
      <c r="QQY26" s="36"/>
      <c r="QQZ26" s="36"/>
      <c r="QRA26" s="36"/>
      <c r="QRB26" s="36"/>
      <c r="QRC26" s="36"/>
      <c r="QRD26" s="36"/>
      <c r="QRE26" s="36"/>
      <c r="QRF26" s="36"/>
      <c r="QRG26" s="36"/>
      <c r="QRH26" s="36"/>
      <c r="QRI26" s="36"/>
      <c r="QRJ26" s="36"/>
      <c r="QRK26" s="36"/>
      <c r="QRL26" s="36"/>
      <c r="QRM26" s="36"/>
      <c r="QRN26" s="36"/>
      <c r="QRO26" s="36"/>
      <c r="QRP26" s="36"/>
      <c r="QRQ26" s="36"/>
      <c r="QRR26" s="36"/>
      <c r="QRS26" s="36"/>
      <c r="QRT26" s="36"/>
      <c r="QRU26" s="36"/>
      <c r="QRV26" s="36"/>
      <c r="QRW26" s="36"/>
      <c r="QRX26" s="36"/>
      <c r="QRY26" s="36"/>
      <c r="QRZ26" s="36"/>
      <c r="QSA26" s="36"/>
      <c r="QSB26" s="36"/>
      <c r="QSC26" s="36"/>
      <c r="QSD26" s="36"/>
      <c r="QSE26" s="36"/>
      <c r="QSF26" s="36"/>
      <c r="QSG26" s="36"/>
      <c r="QSH26" s="36"/>
      <c r="QSI26" s="36"/>
      <c r="QSJ26" s="36"/>
      <c r="QSK26" s="36"/>
      <c r="QSL26" s="36"/>
      <c r="QSM26" s="36"/>
      <c r="QSN26" s="36"/>
      <c r="QSO26" s="36"/>
      <c r="QSP26" s="36"/>
      <c r="QSQ26" s="36"/>
      <c r="QSR26" s="36"/>
      <c r="QSS26" s="36"/>
      <c r="QST26" s="36"/>
      <c r="QSU26" s="36"/>
      <c r="QSV26" s="36"/>
      <c r="QSW26" s="36"/>
      <c r="QSX26" s="36"/>
      <c r="QSY26" s="36"/>
      <c r="QSZ26" s="36"/>
      <c r="QTA26" s="36"/>
      <c r="QTB26" s="36"/>
      <c r="QTC26" s="36"/>
      <c r="QTD26" s="36"/>
      <c r="QTE26" s="36"/>
      <c r="QTF26" s="36"/>
      <c r="QTG26" s="36"/>
      <c r="QTH26" s="36"/>
      <c r="QTI26" s="36"/>
      <c r="QTJ26" s="36"/>
      <c r="QTK26" s="36"/>
      <c r="QTL26" s="36"/>
      <c r="QTM26" s="36"/>
      <c r="QTN26" s="36"/>
      <c r="QTO26" s="36"/>
      <c r="QTP26" s="36"/>
      <c r="QTQ26" s="36"/>
      <c r="QTR26" s="36"/>
      <c r="QTS26" s="36"/>
      <c r="QTT26" s="36"/>
      <c r="QTU26" s="36"/>
      <c r="QTV26" s="36"/>
      <c r="QTW26" s="36"/>
      <c r="QTX26" s="36"/>
      <c r="QTY26" s="36"/>
      <c r="QTZ26" s="36"/>
      <c r="QUA26" s="36"/>
      <c r="QUB26" s="36"/>
      <c r="QUC26" s="36"/>
      <c r="QUD26" s="36"/>
      <c r="QUE26" s="36"/>
      <c r="QUF26" s="36"/>
      <c r="QUG26" s="36"/>
      <c r="QUH26" s="36"/>
      <c r="QUI26" s="36"/>
      <c r="QUJ26" s="36"/>
      <c r="QUK26" s="36"/>
      <c r="QUL26" s="36"/>
      <c r="QUM26" s="36"/>
      <c r="QUN26" s="36"/>
      <c r="QUO26" s="36"/>
      <c r="QUP26" s="36"/>
      <c r="QUQ26" s="36"/>
      <c r="QUR26" s="36"/>
      <c r="QUS26" s="36"/>
      <c r="QUT26" s="36"/>
      <c r="QUU26" s="36"/>
      <c r="QUV26" s="36"/>
      <c r="QUW26" s="36"/>
      <c r="QUX26" s="36"/>
      <c r="QUY26" s="36"/>
      <c r="QUZ26" s="36"/>
      <c r="QVA26" s="36"/>
      <c r="QVB26" s="36"/>
      <c r="QVC26" s="36"/>
      <c r="QVD26" s="36"/>
      <c r="QVE26" s="36"/>
      <c r="QVF26" s="36"/>
      <c r="QVG26" s="36"/>
      <c r="QVH26" s="36"/>
      <c r="QVI26" s="36"/>
      <c r="QVJ26" s="36"/>
      <c r="QVK26" s="36"/>
      <c r="QVL26" s="36"/>
      <c r="QVM26" s="36"/>
      <c r="QVN26" s="36"/>
      <c r="QVO26" s="36"/>
      <c r="QVP26" s="36"/>
      <c r="QVQ26" s="36"/>
      <c r="QVR26" s="36"/>
      <c r="QVS26" s="36"/>
      <c r="QVT26" s="36"/>
      <c r="QVU26" s="36"/>
      <c r="QVV26" s="36"/>
      <c r="QVW26" s="36"/>
      <c r="QVX26" s="36"/>
      <c r="QVY26" s="36"/>
      <c r="QVZ26" s="36"/>
      <c r="QWA26" s="36"/>
      <c r="QWB26" s="36"/>
      <c r="QWC26" s="36"/>
      <c r="QWD26" s="36"/>
      <c r="QWE26" s="36"/>
      <c r="QWF26" s="36"/>
      <c r="QWG26" s="36"/>
      <c r="QWH26" s="36"/>
      <c r="QWI26" s="36"/>
      <c r="QWJ26" s="36"/>
      <c r="QWK26" s="36"/>
      <c r="QWL26" s="36"/>
      <c r="QWM26" s="36"/>
      <c r="QWN26" s="36"/>
      <c r="QWO26" s="36"/>
      <c r="QWP26" s="36"/>
      <c r="QWQ26" s="36"/>
      <c r="QWR26" s="36"/>
      <c r="QWS26" s="36"/>
      <c r="QWT26" s="36"/>
      <c r="QWU26" s="36"/>
      <c r="QWV26" s="36"/>
      <c r="QWW26" s="36"/>
      <c r="QWX26" s="36"/>
      <c r="QWY26" s="36"/>
      <c r="QWZ26" s="36"/>
      <c r="QXA26" s="36"/>
      <c r="QXB26" s="36"/>
      <c r="QXC26" s="36"/>
      <c r="QXD26" s="36"/>
      <c r="QXE26" s="36"/>
      <c r="QXF26" s="36"/>
      <c r="QXG26" s="36"/>
      <c r="QXH26" s="36"/>
      <c r="QXI26" s="36"/>
      <c r="QXJ26" s="36"/>
      <c r="QXK26" s="36"/>
      <c r="QXL26" s="36"/>
      <c r="QXM26" s="36"/>
      <c r="QXN26" s="36"/>
      <c r="QXO26" s="36"/>
      <c r="QXP26" s="36"/>
      <c r="QXQ26" s="36"/>
      <c r="QXR26" s="36"/>
      <c r="QXS26" s="36"/>
      <c r="QXT26" s="36"/>
      <c r="QXU26" s="36"/>
      <c r="QXV26" s="36"/>
      <c r="QXW26" s="36"/>
      <c r="QXX26" s="36"/>
      <c r="QXY26" s="36"/>
      <c r="QXZ26" s="36"/>
      <c r="QYA26" s="36"/>
      <c r="QYB26" s="36"/>
      <c r="QYC26" s="36"/>
      <c r="QYD26" s="36"/>
      <c r="QYE26" s="36"/>
      <c r="QYF26" s="36"/>
      <c r="QYG26" s="36"/>
      <c r="QYH26" s="36"/>
      <c r="QYI26" s="36"/>
      <c r="QYJ26" s="36"/>
      <c r="QYK26" s="36"/>
      <c r="QYL26" s="36"/>
      <c r="QYM26" s="36"/>
      <c r="QYN26" s="36"/>
      <c r="QYO26" s="36"/>
      <c r="QYP26" s="36"/>
      <c r="QYQ26" s="36"/>
      <c r="QYR26" s="36"/>
      <c r="QYS26" s="36"/>
      <c r="QYT26" s="36"/>
      <c r="QYU26" s="36"/>
      <c r="QYV26" s="36"/>
      <c r="QYW26" s="36"/>
      <c r="QYX26" s="36"/>
      <c r="QYY26" s="36"/>
      <c r="QYZ26" s="36"/>
      <c r="QZA26" s="36"/>
      <c r="QZB26" s="36"/>
      <c r="QZC26" s="36"/>
      <c r="QZD26" s="36"/>
      <c r="QZE26" s="36"/>
      <c r="QZF26" s="36"/>
      <c r="QZG26" s="36"/>
      <c r="QZH26" s="36"/>
      <c r="QZI26" s="36"/>
      <c r="QZJ26" s="36"/>
      <c r="QZK26" s="36"/>
      <c r="QZL26" s="36"/>
      <c r="QZM26" s="36"/>
      <c r="QZN26" s="36"/>
      <c r="QZO26" s="36"/>
      <c r="QZP26" s="36"/>
      <c r="QZQ26" s="36"/>
      <c r="QZR26" s="36"/>
      <c r="QZS26" s="36"/>
      <c r="QZT26" s="36"/>
      <c r="QZU26" s="36"/>
      <c r="QZV26" s="36"/>
      <c r="QZW26" s="36"/>
      <c r="QZX26" s="36"/>
      <c r="QZY26" s="36"/>
      <c r="QZZ26" s="36"/>
      <c r="RAA26" s="36"/>
      <c r="RAB26" s="36"/>
      <c r="RAC26" s="36"/>
      <c r="RAD26" s="36"/>
      <c r="RAE26" s="36"/>
      <c r="RAF26" s="36"/>
      <c r="RAG26" s="36"/>
      <c r="RAH26" s="36"/>
      <c r="RAI26" s="36"/>
      <c r="RAJ26" s="36"/>
      <c r="RAK26" s="36"/>
      <c r="RAL26" s="36"/>
      <c r="RAM26" s="36"/>
      <c r="RAN26" s="36"/>
      <c r="RAO26" s="36"/>
      <c r="RAP26" s="36"/>
      <c r="RAQ26" s="36"/>
      <c r="RAR26" s="36"/>
      <c r="RAS26" s="36"/>
      <c r="RAT26" s="36"/>
      <c r="RAU26" s="36"/>
      <c r="RAV26" s="36"/>
      <c r="RAW26" s="36"/>
      <c r="RAX26" s="36"/>
      <c r="RAY26" s="36"/>
      <c r="RAZ26" s="36"/>
      <c r="RBA26" s="36"/>
      <c r="RBB26" s="36"/>
      <c r="RBC26" s="36"/>
      <c r="RBD26" s="36"/>
      <c r="RBE26" s="36"/>
      <c r="RBF26" s="36"/>
      <c r="RBG26" s="36"/>
      <c r="RBH26" s="36"/>
      <c r="RBI26" s="36"/>
      <c r="RBJ26" s="36"/>
      <c r="RBK26" s="36"/>
      <c r="RBL26" s="36"/>
      <c r="RBM26" s="36"/>
      <c r="RBN26" s="36"/>
      <c r="RBO26" s="36"/>
      <c r="RBP26" s="36"/>
      <c r="RBQ26" s="36"/>
      <c r="RBR26" s="36"/>
      <c r="RBS26" s="36"/>
      <c r="RBT26" s="36"/>
      <c r="RBU26" s="36"/>
      <c r="RBV26" s="36"/>
      <c r="RBW26" s="36"/>
      <c r="RBX26" s="36"/>
      <c r="RBY26" s="36"/>
      <c r="RBZ26" s="36"/>
      <c r="RCA26" s="36"/>
      <c r="RCB26" s="36"/>
      <c r="RCC26" s="36"/>
      <c r="RCD26" s="36"/>
      <c r="RCE26" s="36"/>
      <c r="RCF26" s="36"/>
      <c r="RCG26" s="36"/>
      <c r="RCH26" s="36"/>
      <c r="RCI26" s="36"/>
      <c r="RCJ26" s="36"/>
      <c r="RCK26" s="36"/>
      <c r="RCL26" s="36"/>
      <c r="RCM26" s="36"/>
      <c r="RCN26" s="36"/>
      <c r="RCO26" s="36"/>
      <c r="RCP26" s="36"/>
      <c r="RCQ26" s="36"/>
      <c r="RCR26" s="36"/>
      <c r="RCS26" s="36"/>
      <c r="RCT26" s="36"/>
      <c r="RCU26" s="36"/>
      <c r="RCV26" s="36"/>
      <c r="RCW26" s="36"/>
      <c r="RCX26" s="36"/>
      <c r="RCY26" s="36"/>
      <c r="RCZ26" s="36"/>
      <c r="RDA26" s="36"/>
      <c r="RDB26" s="36"/>
      <c r="RDC26" s="36"/>
      <c r="RDD26" s="36"/>
      <c r="RDE26" s="36"/>
      <c r="RDF26" s="36"/>
      <c r="RDG26" s="36"/>
      <c r="RDH26" s="36"/>
      <c r="RDI26" s="36"/>
      <c r="RDJ26" s="36"/>
      <c r="RDK26" s="36"/>
      <c r="RDL26" s="36"/>
      <c r="RDM26" s="36"/>
      <c r="RDN26" s="36"/>
      <c r="RDO26" s="36"/>
      <c r="RDP26" s="36"/>
      <c r="RDQ26" s="36"/>
      <c r="RDR26" s="36"/>
      <c r="RDS26" s="36"/>
      <c r="RDT26" s="36"/>
      <c r="RDU26" s="36"/>
      <c r="RDV26" s="36"/>
      <c r="RDW26" s="36"/>
      <c r="RDX26" s="36"/>
      <c r="RDY26" s="36"/>
      <c r="RDZ26" s="36"/>
      <c r="REA26" s="36"/>
      <c r="REB26" s="36"/>
      <c r="REC26" s="36"/>
      <c r="RED26" s="36"/>
      <c r="REE26" s="36"/>
      <c r="REF26" s="36"/>
      <c r="REG26" s="36"/>
      <c r="REH26" s="36"/>
      <c r="REI26" s="36"/>
      <c r="REJ26" s="36"/>
      <c r="REK26" s="36"/>
      <c r="REL26" s="36"/>
      <c r="REM26" s="36"/>
      <c r="REN26" s="36"/>
      <c r="REO26" s="36"/>
      <c r="REP26" s="36"/>
      <c r="REQ26" s="36"/>
      <c r="RER26" s="36"/>
      <c r="RES26" s="36"/>
      <c r="RET26" s="36"/>
      <c r="REU26" s="36"/>
      <c r="REV26" s="36"/>
      <c r="REW26" s="36"/>
      <c r="REX26" s="36"/>
      <c r="REY26" s="36"/>
      <c r="REZ26" s="36"/>
      <c r="RFA26" s="36"/>
      <c r="RFB26" s="36"/>
      <c r="RFC26" s="36"/>
      <c r="RFD26" s="36"/>
      <c r="RFE26" s="36"/>
      <c r="RFF26" s="36"/>
      <c r="RFG26" s="36"/>
      <c r="RFH26" s="36"/>
      <c r="RFI26" s="36"/>
      <c r="RFJ26" s="36"/>
      <c r="RFK26" s="36"/>
      <c r="RFL26" s="36"/>
      <c r="RFM26" s="36"/>
      <c r="RFN26" s="36"/>
      <c r="RFO26" s="36"/>
      <c r="RFP26" s="36"/>
      <c r="RFQ26" s="36"/>
      <c r="RFR26" s="36"/>
      <c r="RFS26" s="36"/>
      <c r="RFT26" s="36"/>
      <c r="RFU26" s="36"/>
      <c r="RFV26" s="36"/>
      <c r="RFW26" s="36"/>
      <c r="RFX26" s="36"/>
      <c r="RFY26" s="36"/>
      <c r="RFZ26" s="36"/>
      <c r="RGA26" s="36"/>
      <c r="RGB26" s="36"/>
      <c r="RGC26" s="36"/>
      <c r="RGD26" s="36"/>
      <c r="RGE26" s="36"/>
      <c r="RGF26" s="36"/>
      <c r="RGG26" s="36"/>
      <c r="RGH26" s="36"/>
      <c r="RGI26" s="36"/>
      <c r="RGJ26" s="36"/>
      <c r="RGK26" s="36"/>
      <c r="RGL26" s="36"/>
      <c r="RGM26" s="36"/>
      <c r="RGN26" s="36"/>
      <c r="RGO26" s="36"/>
      <c r="RGP26" s="36"/>
      <c r="RGQ26" s="36"/>
      <c r="RGR26" s="36"/>
      <c r="RGS26" s="36"/>
      <c r="RGT26" s="36"/>
      <c r="RGU26" s="36"/>
      <c r="RGV26" s="36"/>
      <c r="RGW26" s="36"/>
      <c r="RGX26" s="36"/>
      <c r="RGY26" s="36"/>
      <c r="RGZ26" s="36"/>
      <c r="RHA26" s="36"/>
      <c r="RHB26" s="36"/>
      <c r="RHC26" s="36"/>
      <c r="RHD26" s="36"/>
      <c r="RHE26" s="36"/>
      <c r="RHF26" s="36"/>
      <c r="RHG26" s="36"/>
      <c r="RHH26" s="36"/>
      <c r="RHI26" s="36"/>
      <c r="RHJ26" s="36"/>
      <c r="RHK26" s="36"/>
      <c r="RHL26" s="36"/>
      <c r="RHM26" s="36"/>
      <c r="RHN26" s="36"/>
      <c r="RHO26" s="36"/>
      <c r="RHP26" s="36"/>
      <c r="RHQ26" s="36"/>
      <c r="RHR26" s="36"/>
      <c r="RHS26" s="36"/>
      <c r="RHT26" s="36"/>
      <c r="RHU26" s="36"/>
      <c r="RHV26" s="36"/>
      <c r="RHW26" s="36"/>
      <c r="RHX26" s="36"/>
      <c r="RHY26" s="36"/>
      <c r="RHZ26" s="36"/>
      <c r="RIA26" s="36"/>
      <c r="RIB26" s="36"/>
      <c r="RIC26" s="36"/>
      <c r="RID26" s="36"/>
      <c r="RIE26" s="36"/>
      <c r="RIF26" s="36"/>
      <c r="RIG26" s="36"/>
      <c r="RIH26" s="36"/>
      <c r="RII26" s="36"/>
      <c r="RIJ26" s="36"/>
      <c r="RIK26" s="36"/>
      <c r="RIL26" s="36"/>
      <c r="RIM26" s="36"/>
      <c r="RIN26" s="36"/>
      <c r="RIO26" s="36"/>
      <c r="RIP26" s="36"/>
      <c r="RIQ26" s="36"/>
      <c r="RIR26" s="36"/>
      <c r="RIS26" s="36"/>
      <c r="RIT26" s="36"/>
      <c r="RIU26" s="36"/>
      <c r="RIV26" s="36"/>
      <c r="RIW26" s="36"/>
      <c r="RIX26" s="36"/>
      <c r="RIY26" s="36"/>
      <c r="RIZ26" s="36"/>
      <c r="RJA26" s="36"/>
      <c r="RJB26" s="36"/>
      <c r="RJC26" s="36"/>
      <c r="RJD26" s="36"/>
      <c r="RJE26" s="36"/>
      <c r="RJF26" s="36"/>
      <c r="RJG26" s="36"/>
      <c r="RJH26" s="36"/>
      <c r="RJI26" s="36"/>
      <c r="RJJ26" s="36"/>
      <c r="RJK26" s="36"/>
      <c r="RJL26" s="36"/>
      <c r="RJM26" s="36"/>
      <c r="RJN26" s="36"/>
      <c r="RJO26" s="36"/>
      <c r="RJP26" s="36"/>
      <c r="RJQ26" s="36"/>
      <c r="RJR26" s="36"/>
      <c r="RJS26" s="36"/>
      <c r="RJT26" s="36"/>
      <c r="RJU26" s="36"/>
      <c r="RJV26" s="36"/>
      <c r="RJW26" s="36"/>
      <c r="RJX26" s="36"/>
      <c r="RJY26" s="36"/>
      <c r="RJZ26" s="36"/>
      <c r="RKA26" s="36"/>
      <c r="RKB26" s="36"/>
      <c r="RKC26" s="36"/>
      <c r="RKD26" s="36"/>
      <c r="RKE26" s="36"/>
      <c r="RKF26" s="36"/>
      <c r="RKG26" s="36"/>
      <c r="RKH26" s="36"/>
      <c r="RKI26" s="36"/>
      <c r="RKJ26" s="36"/>
      <c r="RKK26" s="36"/>
      <c r="RKL26" s="36"/>
      <c r="RKM26" s="36"/>
      <c r="RKN26" s="36"/>
      <c r="RKO26" s="36"/>
      <c r="RKP26" s="36"/>
      <c r="RKQ26" s="36"/>
      <c r="RKR26" s="36"/>
      <c r="RKS26" s="36"/>
      <c r="RKT26" s="36"/>
      <c r="RKU26" s="36"/>
      <c r="RKV26" s="36"/>
      <c r="RKW26" s="36"/>
      <c r="RKX26" s="36"/>
      <c r="RKY26" s="36"/>
      <c r="RKZ26" s="36"/>
      <c r="RLA26" s="36"/>
      <c r="RLB26" s="36"/>
      <c r="RLC26" s="36"/>
      <c r="RLD26" s="36"/>
      <c r="RLE26" s="36"/>
      <c r="RLF26" s="36"/>
      <c r="RLG26" s="36"/>
      <c r="RLH26" s="36"/>
      <c r="RLI26" s="36"/>
      <c r="RLJ26" s="36"/>
      <c r="RLK26" s="36"/>
      <c r="RLL26" s="36"/>
      <c r="RLM26" s="36"/>
      <c r="RLN26" s="36"/>
      <c r="RLO26" s="36"/>
      <c r="RLP26" s="36"/>
      <c r="RLQ26" s="36"/>
      <c r="RLR26" s="36"/>
      <c r="RLS26" s="36"/>
      <c r="RLT26" s="36"/>
      <c r="RLU26" s="36"/>
      <c r="RLV26" s="36"/>
      <c r="RLW26" s="36"/>
      <c r="RLX26" s="36"/>
      <c r="RLY26" s="36"/>
      <c r="RLZ26" s="36"/>
      <c r="RMA26" s="36"/>
      <c r="RMB26" s="36"/>
      <c r="RMC26" s="36"/>
      <c r="RMD26" s="36"/>
      <c r="RME26" s="36"/>
      <c r="RMF26" s="36"/>
      <c r="RMG26" s="36"/>
      <c r="RMH26" s="36"/>
      <c r="RMI26" s="36"/>
      <c r="RMJ26" s="36"/>
      <c r="RMK26" s="36"/>
      <c r="RML26" s="36"/>
      <c r="RMM26" s="36"/>
      <c r="RMN26" s="36"/>
      <c r="RMO26" s="36"/>
      <c r="RMP26" s="36"/>
      <c r="RMQ26" s="36"/>
      <c r="RMR26" s="36"/>
      <c r="RMS26" s="36"/>
      <c r="RMT26" s="36"/>
      <c r="RMU26" s="36"/>
      <c r="RMV26" s="36"/>
      <c r="RMW26" s="36"/>
      <c r="RMX26" s="36"/>
      <c r="RMY26" s="36"/>
      <c r="RMZ26" s="36"/>
      <c r="RNA26" s="36"/>
      <c r="RNB26" s="36"/>
      <c r="RNC26" s="36"/>
      <c r="RND26" s="36"/>
      <c r="RNE26" s="36"/>
      <c r="RNF26" s="36"/>
      <c r="RNG26" s="36"/>
      <c r="RNH26" s="36"/>
      <c r="RNI26" s="36"/>
      <c r="RNJ26" s="36"/>
      <c r="RNK26" s="36"/>
      <c r="RNL26" s="36"/>
      <c r="RNM26" s="36"/>
      <c r="RNN26" s="36"/>
      <c r="RNO26" s="36"/>
      <c r="RNP26" s="36"/>
      <c r="RNQ26" s="36"/>
      <c r="RNR26" s="36"/>
      <c r="RNS26" s="36"/>
      <c r="RNT26" s="36"/>
      <c r="RNU26" s="36"/>
      <c r="RNV26" s="36"/>
      <c r="RNW26" s="36"/>
      <c r="RNX26" s="36"/>
      <c r="RNY26" s="36"/>
      <c r="RNZ26" s="36"/>
      <c r="ROA26" s="36"/>
      <c r="ROB26" s="36"/>
      <c r="ROC26" s="36"/>
      <c r="ROD26" s="36"/>
      <c r="ROE26" s="36"/>
      <c r="ROF26" s="36"/>
      <c r="ROG26" s="36"/>
      <c r="ROH26" s="36"/>
      <c r="ROI26" s="36"/>
      <c r="ROJ26" s="36"/>
      <c r="ROK26" s="36"/>
      <c r="ROL26" s="36"/>
      <c r="ROM26" s="36"/>
      <c r="RON26" s="36"/>
      <c r="ROO26" s="36"/>
      <c r="ROP26" s="36"/>
      <c r="ROQ26" s="36"/>
      <c r="ROR26" s="36"/>
      <c r="ROS26" s="36"/>
      <c r="ROT26" s="36"/>
      <c r="ROU26" s="36"/>
      <c r="ROV26" s="36"/>
      <c r="ROW26" s="36"/>
      <c r="ROX26" s="36"/>
      <c r="ROY26" s="36"/>
      <c r="ROZ26" s="36"/>
      <c r="RPA26" s="36"/>
      <c r="RPB26" s="36"/>
      <c r="RPC26" s="36"/>
      <c r="RPD26" s="36"/>
      <c r="RPE26" s="36"/>
      <c r="RPF26" s="36"/>
      <c r="RPG26" s="36"/>
      <c r="RPH26" s="36"/>
      <c r="RPI26" s="36"/>
      <c r="RPJ26" s="36"/>
      <c r="RPK26" s="36"/>
      <c r="RPL26" s="36"/>
      <c r="RPM26" s="36"/>
      <c r="RPN26" s="36"/>
      <c r="RPO26" s="36"/>
      <c r="RPP26" s="36"/>
      <c r="RPQ26" s="36"/>
      <c r="RPR26" s="36"/>
      <c r="RPS26" s="36"/>
      <c r="RPT26" s="36"/>
      <c r="RPU26" s="36"/>
      <c r="RPV26" s="36"/>
      <c r="RPW26" s="36"/>
      <c r="RPX26" s="36"/>
      <c r="RPY26" s="36"/>
      <c r="RPZ26" s="36"/>
      <c r="RQA26" s="36"/>
      <c r="RQB26" s="36"/>
      <c r="RQC26" s="36"/>
      <c r="RQD26" s="36"/>
      <c r="RQE26" s="36"/>
      <c r="RQF26" s="36"/>
      <c r="RQG26" s="36"/>
      <c r="RQH26" s="36"/>
      <c r="RQI26" s="36"/>
      <c r="RQJ26" s="36"/>
      <c r="RQK26" s="36"/>
      <c r="RQL26" s="36"/>
      <c r="RQM26" s="36"/>
      <c r="RQN26" s="36"/>
      <c r="RQO26" s="36"/>
      <c r="RQP26" s="36"/>
      <c r="RQQ26" s="36"/>
      <c r="RQR26" s="36"/>
      <c r="RQS26" s="36"/>
      <c r="RQT26" s="36"/>
      <c r="RQU26" s="36"/>
      <c r="RQV26" s="36"/>
      <c r="RQW26" s="36"/>
      <c r="RQX26" s="36"/>
      <c r="RQY26" s="36"/>
      <c r="RQZ26" s="36"/>
      <c r="RRA26" s="36"/>
      <c r="RRB26" s="36"/>
      <c r="RRC26" s="36"/>
      <c r="RRD26" s="36"/>
      <c r="RRE26" s="36"/>
      <c r="RRF26" s="36"/>
      <c r="RRG26" s="36"/>
      <c r="RRH26" s="36"/>
      <c r="RRI26" s="36"/>
      <c r="RRJ26" s="36"/>
      <c r="RRK26" s="36"/>
      <c r="RRL26" s="36"/>
      <c r="RRM26" s="36"/>
      <c r="RRN26" s="36"/>
      <c r="RRO26" s="36"/>
      <c r="RRP26" s="36"/>
      <c r="RRQ26" s="36"/>
      <c r="RRR26" s="36"/>
      <c r="RRS26" s="36"/>
      <c r="RRT26" s="36"/>
      <c r="RRU26" s="36"/>
      <c r="RRV26" s="36"/>
      <c r="RRW26" s="36"/>
      <c r="RRX26" s="36"/>
      <c r="RRY26" s="36"/>
      <c r="RRZ26" s="36"/>
      <c r="RSA26" s="36"/>
      <c r="RSB26" s="36"/>
      <c r="RSC26" s="36"/>
      <c r="RSD26" s="36"/>
      <c r="RSE26" s="36"/>
      <c r="RSF26" s="36"/>
      <c r="RSG26" s="36"/>
      <c r="RSH26" s="36"/>
      <c r="RSI26" s="36"/>
      <c r="RSJ26" s="36"/>
      <c r="RSK26" s="36"/>
      <c r="RSL26" s="36"/>
      <c r="RSM26" s="36"/>
      <c r="RSN26" s="36"/>
      <c r="RSO26" s="36"/>
      <c r="RSP26" s="36"/>
      <c r="RSQ26" s="36"/>
      <c r="RSR26" s="36"/>
      <c r="RSS26" s="36"/>
      <c r="RST26" s="36"/>
      <c r="RSU26" s="36"/>
      <c r="RSV26" s="36"/>
      <c r="RSW26" s="36"/>
      <c r="RSX26" s="36"/>
      <c r="RSY26" s="36"/>
      <c r="RSZ26" s="36"/>
      <c r="RTA26" s="36"/>
      <c r="RTB26" s="36"/>
      <c r="RTC26" s="36"/>
      <c r="RTD26" s="36"/>
      <c r="RTE26" s="36"/>
      <c r="RTF26" s="36"/>
      <c r="RTG26" s="36"/>
      <c r="RTH26" s="36"/>
      <c r="RTI26" s="36"/>
      <c r="RTJ26" s="36"/>
      <c r="RTK26" s="36"/>
      <c r="RTL26" s="36"/>
      <c r="RTM26" s="36"/>
      <c r="RTN26" s="36"/>
      <c r="RTO26" s="36"/>
      <c r="RTP26" s="36"/>
      <c r="RTQ26" s="36"/>
      <c r="RTR26" s="36"/>
      <c r="RTS26" s="36"/>
      <c r="RTT26" s="36"/>
      <c r="RTU26" s="36"/>
      <c r="RTV26" s="36"/>
      <c r="RTW26" s="36"/>
      <c r="RTX26" s="36"/>
      <c r="RTY26" s="36"/>
      <c r="RTZ26" s="36"/>
      <c r="RUA26" s="36"/>
      <c r="RUB26" s="36"/>
      <c r="RUC26" s="36"/>
      <c r="RUD26" s="36"/>
      <c r="RUE26" s="36"/>
      <c r="RUF26" s="36"/>
      <c r="RUG26" s="36"/>
      <c r="RUH26" s="36"/>
      <c r="RUI26" s="36"/>
      <c r="RUJ26" s="36"/>
      <c r="RUK26" s="36"/>
      <c r="RUL26" s="36"/>
      <c r="RUM26" s="36"/>
      <c r="RUN26" s="36"/>
      <c r="RUO26" s="36"/>
      <c r="RUP26" s="36"/>
      <c r="RUQ26" s="36"/>
      <c r="RUR26" s="36"/>
      <c r="RUS26" s="36"/>
      <c r="RUT26" s="36"/>
      <c r="RUU26" s="36"/>
      <c r="RUV26" s="36"/>
      <c r="RUW26" s="36"/>
      <c r="RUX26" s="36"/>
      <c r="RUY26" s="36"/>
      <c r="RUZ26" s="36"/>
      <c r="RVA26" s="36"/>
      <c r="RVB26" s="36"/>
      <c r="RVC26" s="36"/>
      <c r="RVD26" s="36"/>
      <c r="RVE26" s="36"/>
      <c r="RVF26" s="36"/>
      <c r="RVG26" s="36"/>
      <c r="RVH26" s="36"/>
      <c r="RVI26" s="36"/>
      <c r="RVJ26" s="36"/>
      <c r="RVK26" s="36"/>
      <c r="RVL26" s="36"/>
      <c r="RVM26" s="36"/>
      <c r="RVN26" s="36"/>
      <c r="RVO26" s="36"/>
      <c r="RVP26" s="36"/>
      <c r="RVQ26" s="36"/>
      <c r="RVR26" s="36"/>
      <c r="RVS26" s="36"/>
      <c r="RVT26" s="36"/>
      <c r="RVU26" s="36"/>
      <c r="RVV26" s="36"/>
      <c r="RVW26" s="36"/>
      <c r="RVX26" s="36"/>
      <c r="RVY26" s="36"/>
      <c r="RVZ26" s="36"/>
      <c r="RWA26" s="36"/>
      <c r="RWB26" s="36"/>
      <c r="RWC26" s="36"/>
      <c r="RWD26" s="36"/>
      <c r="RWE26" s="36"/>
      <c r="RWF26" s="36"/>
      <c r="RWG26" s="36"/>
      <c r="RWH26" s="36"/>
      <c r="RWI26" s="36"/>
      <c r="RWJ26" s="36"/>
      <c r="RWK26" s="36"/>
      <c r="RWL26" s="36"/>
      <c r="RWM26" s="36"/>
      <c r="RWN26" s="36"/>
      <c r="RWO26" s="36"/>
      <c r="RWP26" s="36"/>
      <c r="RWQ26" s="36"/>
      <c r="RWR26" s="36"/>
      <c r="RWS26" s="36"/>
      <c r="RWT26" s="36"/>
      <c r="RWU26" s="36"/>
      <c r="RWV26" s="36"/>
      <c r="RWW26" s="36"/>
      <c r="RWX26" s="36"/>
      <c r="RWY26" s="36"/>
      <c r="RWZ26" s="36"/>
      <c r="RXA26" s="36"/>
      <c r="RXB26" s="36"/>
      <c r="RXC26" s="36"/>
      <c r="RXD26" s="36"/>
      <c r="RXE26" s="36"/>
      <c r="RXF26" s="36"/>
      <c r="RXG26" s="36"/>
      <c r="RXH26" s="36"/>
      <c r="RXI26" s="36"/>
      <c r="RXJ26" s="36"/>
      <c r="RXK26" s="36"/>
      <c r="RXL26" s="36"/>
      <c r="RXM26" s="36"/>
      <c r="RXN26" s="36"/>
      <c r="RXO26" s="36"/>
      <c r="RXP26" s="36"/>
      <c r="RXQ26" s="36"/>
      <c r="RXR26" s="36"/>
      <c r="RXS26" s="36"/>
      <c r="RXT26" s="36"/>
      <c r="RXU26" s="36"/>
      <c r="RXV26" s="36"/>
      <c r="RXW26" s="36"/>
      <c r="RXX26" s="36"/>
      <c r="RXY26" s="36"/>
      <c r="RXZ26" s="36"/>
      <c r="RYA26" s="36"/>
      <c r="RYB26" s="36"/>
      <c r="RYC26" s="36"/>
      <c r="RYD26" s="36"/>
      <c r="RYE26" s="36"/>
      <c r="RYF26" s="36"/>
      <c r="RYG26" s="36"/>
      <c r="RYH26" s="36"/>
      <c r="RYI26" s="36"/>
      <c r="RYJ26" s="36"/>
      <c r="RYK26" s="36"/>
      <c r="RYL26" s="36"/>
      <c r="RYM26" s="36"/>
      <c r="RYN26" s="36"/>
      <c r="RYO26" s="36"/>
      <c r="RYP26" s="36"/>
      <c r="RYQ26" s="36"/>
      <c r="RYR26" s="36"/>
      <c r="RYS26" s="36"/>
      <c r="RYT26" s="36"/>
      <c r="RYU26" s="36"/>
      <c r="RYV26" s="36"/>
      <c r="RYW26" s="36"/>
      <c r="RYX26" s="36"/>
      <c r="RYY26" s="36"/>
      <c r="RYZ26" s="36"/>
      <c r="RZA26" s="36"/>
      <c r="RZB26" s="36"/>
      <c r="RZC26" s="36"/>
      <c r="RZD26" s="36"/>
      <c r="RZE26" s="36"/>
      <c r="RZF26" s="36"/>
      <c r="RZG26" s="36"/>
      <c r="RZH26" s="36"/>
      <c r="RZI26" s="36"/>
      <c r="RZJ26" s="36"/>
      <c r="RZK26" s="36"/>
      <c r="RZL26" s="36"/>
      <c r="RZM26" s="36"/>
      <c r="RZN26" s="36"/>
      <c r="RZO26" s="36"/>
      <c r="RZP26" s="36"/>
      <c r="RZQ26" s="36"/>
      <c r="RZR26" s="36"/>
      <c r="RZS26" s="36"/>
      <c r="RZT26" s="36"/>
      <c r="RZU26" s="36"/>
      <c r="RZV26" s="36"/>
      <c r="RZW26" s="36"/>
      <c r="RZX26" s="36"/>
      <c r="RZY26" s="36"/>
      <c r="RZZ26" s="36"/>
      <c r="SAA26" s="36"/>
      <c r="SAB26" s="36"/>
      <c r="SAC26" s="36"/>
      <c r="SAD26" s="36"/>
      <c r="SAE26" s="36"/>
      <c r="SAF26" s="36"/>
      <c r="SAG26" s="36"/>
      <c r="SAH26" s="36"/>
      <c r="SAI26" s="36"/>
      <c r="SAJ26" s="36"/>
      <c r="SAK26" s="36"/>
      <c r="SAL26" s="36"/>
      <c r="SAM26" s="36"/>
      <c r="SAN26" s="36"/>
      <c r="SAO26" s="36"/>
      <c r="SAP26" s="36"/>
      <c r="SAQ26" s="36"/>
      <c r="SAR26" s="36"/>
      <c r="SAS26" s="36"/>
      <c r="SAT26" s="36"/>
      <c r="SAU26" s="36"/>
      <c r="SAV26" s="36"/>
      <c r="SAW26" s="36"/>
      <c r="SAX26" s="36"/>
      <c r="SAY26" s="36"/>
      <c r="SAZ26" s="36"/>
      <c r="SBA26" s="36"/>
      <c r="SBB26" s="36"/>
      <c r="SBC26" s="36"/>
      <c r="SBD26" s="36"/>
      <c r="SBE26" s="36"/>
      <c r="SBF26" s="36"/>
      <c r="SBG26" s="36"/>
      <c r="SBH26" s="36"/>
      <c r="SBI26" s="36"/>
      <c r="SBJ26" s="36"/>
      <c r="SBK26" s="36"/>
      <c r="SBL26" s="36"/>
      <c r="SBM26" s="36"/>
      <c r="SBN26" s="36"/>
      <c r="SBO26" s="36"/>
      <c r="SBP26" s="36"/>
      <c r="SBQ26" s="36"/>
      <c r="SBR26" s="36"/>
      <c r="SBS26" s="36"/>
      <c r="SBT26" s="36"/>
      <c r="SBU26" s="36"/>
      <c r="SBV26" s="36"/>
      <c r="SBW26" s="36"/>
      <c r="SBX26" s="36"/>
      <c r="SBY26" s="36"/>
      <c r="SBZ26" s="36"/>
      <c r="SCA26" s="36"/>
      <c r="SCB26" s="36"/>
      <c r="SCC26" s="36"/>
      <c r="SCD26" s="36"/>
      <c r="SCE26" s="36"/>
      <c r="SCF26" s="36"/>
      <c r="SCG26" s="36"/>
      <c r="SCH26" s="36"/>
      <c r="SCI26" s="36"/>
      <c r="SCJ26" s="36"/>
      <c r="SCK26" s="36"/>
      <c r="SCL26" s="36"/>
      <c r="SCM26" s="36"/>
      <c r="SCN26" s="36"/>
      <c r="SCO26" s="36"/>
      <c r="SCP26" s="36"/>
      <c r="SCQ26" s="36"/>
      <c r="SCR26" s="36"/>
      <c r="SCS26" s="36"/>
      <c r="SCT26" s="36"/>
      <c r="SCU26" s="36"/>
      <c r="SCV26" s="36"/>
      <c r="SCW26" s="36"/>
      <c r="SCX26" s="36"/>
      <c r="SCY26" s="36"/>
      <c r="SCZ26" s="36"/>
      <c r="SDA26" s="36"/>
      <c r="SDB26" s="36"/>
      <c r="SDC26" s="36"/>
      <c r="SDD26" s="36"/>
      <c r="SDE26" s="36"/>
      <c r="SDF26" s="36"/>
      <c r="SDG26" s="36"/>
      <c r="SDH26" s="36"/>
      <c r="SDI26" s="36"/>
      <c r="SDJ26" s="36"/>
      <c r="SDK26" s="36"/>
      <c r="SDL26" s="36"/>
      <c r="SDM26" s="36"/>
      <c r="SDN26" s="36"/>
      <c r="SDO26" s="36"/>
      <c r="SDP26" s="36"/>
      <c r="SDQ26" s="36"/>
      <c r="SDR26" s="36"/>
      <c r="SDS26" s="36"/>
      <c r="SDT26" s="36"/>
      <c r="SDU26" s="36"/>
      <c r="SDV26" s="36"/>
      <c r="SDW26" s="36"/>
      <c r="SDX26" s="36"/>
      <c r="SDY26" s="36"/>
      <c r="SDZ26" s="36"/>
      <c r="SEA26" s="36"/>
      <c r="SEB26" s="36"/>
      <c r="SEC26" s="36"/>
      <c r="SED26" s="36"/>
      <c r="SEE26" s="36"/>
      <c r="SEF26" s="36"/>
      <c r="SEG26" s="36"/>
      <c r="SEH26" s="36"/>
      <c r="SEI26" s="36"/>
      <c r="SEJ26" s="36"/>
      <c r="SEK26" s="36"/>
      <c r="SEL26" s="36"/>
      <c r="SEM26" s="36"/>
      <c r="SEN26" s="36"/>
      <c r="SEO26" s="36"/>
      <c r="SEP26" s="36"/>
      <c r="SEQ26" s="36"/>
      <c r="SER26" s="36"/>
      <c r="SES26" s="36"/>
      <c r="SET26" s="36"/>
      <c r="SEU26" s="36"/>
      <c r="SEV26" s="36"/>
      <c r="SEW26" s="36"/>
      <c r="SEX26" s="36"/>
      <c r="SEY26" s="36"/>
      <c r="SEZ26" s="36"/>
      <c r="SFA26" s="36"/>
      <c r="SFB26" s="36"/>
      <c r="SFC26" s="36"/>
      <c r="SFD26" s="36"/>
      <c r="SFE26" s="36"/>
      <c r="SFF26" s="36"/>
      <c r="SFG26" s="36"/>
      <c r="SFH26" s="36"/>
      <c r="SFI26" s="36"/>
      <c r="SFJ26" s="36"/>
      <c r="SFK26" s="36"/>
      <c r="SFL26" s="36"/>
      <c r="SFM26" s="36"/>
      <c r="SFN26" s="36"/>
      <c r="SFO26" s="36"/>
      <c r="SFP26" s="36"/>
      <c r="SFQ26" s="36"/>
      <c r="SFR26" s="36"/>
      <c r="SFS26" s="36"/>
      <c r="SFT26" s="36"/>
      <c r="SFU26" s="36"/>
      <c r="SFV26" s="36"/>
      <c r="SFW26" s="36"/>
      <c r="SFX26" s="36"/>
      <c r="SFY26" s="36"/>
      <c r="SFZ26" s="36"/>
      <c r="SGA26" s="36"/>
      <c r="SGB26" s="36"/>
      <c r="SGC26" s="36"/>
      <c r="SGD26" s="36"/>
      <c r="SGE26" s="36"/>
      <c r="SGF26" s="36"/>
      <c r="SGG26" s="36"/>
      <c r="SGH26" s="36"/>
      <c r="SGI26" s="36"/>
      <c r="SGJ26" s="36"/>
      <c r="SGK26" s="36"/>
      <c r="SGL26" s="36"/>
      <c r="SGM26" s="36"/>
      <c r="SGN26" s="36"/>
      <c r="SGO26" s="36"/>
      <c r="SGP26" s="36"/>
      <c r="SGQ26" s="36"/>
      <c r="SGR26" s="36"/>
      <c r="SGS26" s="36"/>
      <c r="SGT26" s="36"/>
      <c r="SGU26" s="36"/>
      <c r="SGV26" s="36"/>
      <c r="SGW26" s="36"/>
      <c r="SGX26" s="36"/>
      <c r="SGY26" s="36"/>
      <c r="SGZ26" s="36"/>
      <c r="SHA26" s="36"/>
      <c r="SHB26" s="36"/>
      <c r="SHC26" s="36"/>
      <c r="SHD26" s="36"/>
      <c r="SHE26" s="36"/>
      <c r="SHF26" s="36"/>
      <c r="SHG26" s="36"/>
      <c r="SHH26" s="36"/>
      <c r="SHI26" s="36"/>
      <c r="SHJ26" s="36"/>
      <c r="SHK26" s="36"/>
      <c r="SHL26" s="36"/>
      <c r="SHM26" s="36"/>
      <c r="SHN26" s="36"/>
      <c r="SHO26" s="36"/>
      <c r="SHP26" s="36"/>
      <c r="SHQ26" s="36"/>
      <c r="SHR26" s="36"/>
      <c r="SHS26" s="36"/>
      <c r="SHT26" s="36"/>
      <c r="SHU26" s="36"/>
      <c r="SHV26" s="36"/>
      <c r="SHW26" s="36"/>
      <c r="SHX26" s="36"/>
      <c r="SHY26" s="36"/>
      <c r="SHZ26" s="36"/>
      <c r="SIA26" s="36"/>
      <c r="SIB26" s="36"/>
      <c r="SIC26" s="36"/>
      <c r="SID26" s="36"/>
      <c r="SIE26" s="36"/>
      <c r="SIF26" s="36"/>
      <c r="SIG26" s="36"/>
      <c r="SIH26" s="36"/>
      <c r="SII26" s="36"/>
      <c r="SIJ26" s="36"/>
      <c r="SIK26" s="36"/>
      <c r="SIL26" s="36"/>
      <c r="SIM26" s="36"/>
      <c r="SIN26" s="36"/>
      <c r="SIO26" s="36"/>
      <c r="SIP26" s="36"/>
      <c r="SIQ26" s="36"/>
      <c r="SIR26" s="36"/>
      <c r="SIS26" s="36"/>
      <c r="SIT26" s="36"/>
      <c r="SIU26" s="36"/>
      <c r="SIV26" s="36"/>
      <c r="SIW26" s="36"/>
      <c r="SIX26" s="36"/>
      <c r="SIY26" s="36"/>
      <c r="SIZ26" s="36"/>
      <c r="SJA26" s="36"/>
      <c r="SJB26" s="36"/>
      <c r="SJC26" s="36"/>
      <c r="SJD26" s="36"/>
      <c r="SJE26" s="36"/>
      <c r="SJF26" s="36"/>
      <c r="SJG26" s="36"/>
      <c r="SJH26" s="36"/>
      <c r="SJI26" s="36"/>
      <c r="SJJ26" s="36"/>
      <c r="SJK26" s="36"/>
      <c r="SJL26" s="36"/>
      <c r="SJM26" s="36"/>
      <c r="SJN26" s="36"/>
      <c r="SJO26" s="36"/>
      <c r="SJP26" s="36"/>
      <c r="SJQ26" s="36"/>
      <c r="SJR26" s="36"/>
      <c r="SJS26" s="36"/>
      <c r="SJT26" s="36"/>
      <c r="SJU26" s="36"/>
      <c r="SJV26" s="36"/>
      <c r="SJW26" s="36"/>
      <c r="SJX26" s="36"/>
      <c r="SJY26" s="36"/>
      <c r="SJZ26" s="36"/>
      <c r="SKA26" s="36"/>
      <c r="SKB26" s="36"/>
      <c r="SKC26" s="36"/>
      <c r="SKD26" s="36"/>
      <c r="SKE26" s="36"/>
      <c r="SKF26" s="36"/>
      <c r="SKG26" s="36"/>
      <c r="SKH26" s="36"/>
      <c r="SKI26" s="36"/>
      <c r="SKJ26" s="36"/>
      <c r="SKK26" s="36"/>
      <c r="SKL26" s="36"/>
      <c r="SKM26" s="36"/>
      <c r="SKN26" s="36"/>
      <c r="SKO26" s="36"/>
      <c r="SKP26" s="36"/>
      <c r="SKQ26" s="36"/>
      <c r="SKR26" s="36"/>
      <c r="SKS26" s="36"/>
      <c r="SKT26" s="36"/>
      <c r="SKU26" s="36"/>
      <c r="SKV26" s="36"/>
      <c r="SKW26" s="36"/>
      <c r="SKX26" s="36"/>
      <c r="SKY26" s="36"/>
      <c r="SKZ26" s="36"/>
      <c r="SLA26" s="36"/>
      <c r="SLB26" s="36"/>
      <c r="SLC26" s="36"/>
      <c r="SLD26" s="36"/>
      <c r="SLE26" s="36"/>
      <c r="SLF26" s="36"/>
      <c r="SLG26" s="36"/>
      <c r="SLH26" s="36"/>
      <c r="SLI26" s="36"/>
      <c r="SLJ26" s="36"/>
      <c r="SLK26" s="36"/>
      <c r="SLL26" s="36"/>
      <c r="SLM26" s="36"/>
      <c r="SLN26" s="36"/>
      <c r="SLO26" s="36"/>
      <c r="SLP26" s="36"/>
      <c r="SLQ26" s="36"/>
      <c r="SLR26" s="36"/>
      <c r="SLS26" s="36"/>
      <c r="SLT26" s="36"/>
      <c r="SLU26" s="36"/>
      <c r="SLV26" s="36"/>
      <c r="SLW26" s="36"/>
      <c r="SLX26" s="36"/>
      <c r="SLY26" s="36"/>
      <c r="SLZ26" s="36"/>
      <c r="SMA26" s="36"/>
      <c r="SMB26" s="36"/>
      <c r="SMC26" s="36"/>
      <c r="SMD26" s="36"/>
      <c r="SME26" s="36"/>
      <c r="SMF26" s="36"/>
      <c r="SMG26" s="36"/>
      <c r="SMH26" s="36"/>
      <c r="SMI26" s="36"/>
      <c r="SMJ26" s="36"/>
      <c r="SMK26" s="36"/>
      <c r="SML26" s="36"/>
      <c r="SMM26" s="36"/>
      <c r="SMN26" s="36"/>
      <c r="SMO26" s="36"/>
      <c r="SMP26" s="36"/>
      <c r="SMQ26" s="36"/>
      <c r="SMR26" s="36"/>
      <c r="SMS26" s="36"/>
      <c r="SMT26" s="36"/>
      <c r="SMU26" s="36"/>
      <c r="SMV26" s="36"/>
      <c r="SMW26" s="36"/>
      <c r="SMX26" s="36"/>
      <c r="SMY26" s="36"/>
      <c r="SMZ26" s="36"/>
      <c r="SNA26" s="36"/>
      <c r="SNB26" s="36"/>
      <c r="SNC26" s="36"/>
      <c r="SND26" s="36"/>
      <c r="SNE26" s="36"/>
      <c r="SNF26" s="36"/>
      <c r="SNG26" s="36"/>
      <c r="SNH26" s="36"/>
      <c r="SNI26" s="36"/>
      <c r="SNJ26" s="36"/>
      <c r="SNK26" s="36"/>
      <c r="SNL26" s="36"/>
      <c r="SNM26" s="36"/>
      <c r="SNN26" s="36"/>
      <c r="SNO26" s="36"/>
      <c r="SNP26" s="36"/>
      <c r="SNQ26" s="36"/>
      <c r="SNR26" s="36"/>
      <c r="SNS26" s="36"/>
      <c r="SNT26" s="36"/>
      <c r="SNU26" s="36"/>
      <c r="SNV26" s="36"/>
      <c r="SNW26" s="36"/>
      <c r="SNX26" s="36"/>
      <c r="SNY26" s="36"/>
      <c r="SNZ26" s="36"/>
      <c r="SOA26" s="36"/>
      <c r="SOB26" s="36"/>
      <c r="SOC26" s="36"/>
      <c r="SOD26" s="36"/>
      <c r="SOE26" s="36"/>
      <c r="SOF26" s="36"/>
      <c r="SOG26" s="36"/>
      <c r="SOH26" s="36"/>
      <c r="SOI26" s="36"/>
      <c r="SOJ26" s="36"/>
      <c r="SOK26" s="36"/>
      <c r="SOL26" s="36"/>
      <c r="SOM26" s="36"/>
      <c r="SON26" s="36"/>
      <c r="SOO26" s="36"/>
      <c r="SOP26" s="36"/>
      <c r="SOQ26" s="36"/>
      <c r="SOR26" s="36"/>
      <c r="SOS26" s="36"/>
      <c r="SOT26" s="36"/>
      <c r="SOU26" s="36"/>
      <c r="SOV26" s="36"/>
      <c r="SOW26" s="36"/>
      <c r="SOX26" s="36"/>
      <c r="SOY26" s="36"/>
      <c r="SOZ26" s="36"/>
      <c r="SPA26" s="36"/>
      <c r="SPB26" s="36"/>
      <c r="SPC26" s="36"/>
      <c r="SPD26" s="36"/>
      <c r="SPE26" s="36"/>
      <c r="SPF26" s="36"/>
      <c r="SPG26" s="36"/>
      <c r="SPH26" s="36"/>
      <c r="SPI26" s="36"/>
      <c r="SPJ26" s="36"/>
      <c r="SPK26" s="36"/>
      <c r="SPL26" s="36"/>
      <c r="SPM26" s="36"/>
      <c r="SPN26" s="36"/>
      <c r="SPO26" s="36"/>
      <c r="SPP26" s="36"/>
      <c r="SPQ26" s="36"/>
      <c r="SPR26" s="36"/>
      <c r="SPS26" s="36"/>
      <c r="SPT26" s="36"/>
      <c r="SPU26" s="36"/>
      <c r="SPV26" s="36"/>
      <c r="SPW26" s="36"/>
      <c r="SPX26" s="36"/>
      <c r="SPY26" s="36"/>
      <c r="SPZ26" s="36"/>
      <c r="SQA26" s="36"/>
      <c r="SQB26" s="36"/>
      <c r="SQC26" s="36"/>
      <c r="SQD26" s="36"/>
      <c r="SQE26" s="36"/>
      <c r="SQF26" s="36"/>
      <c r="SQG26" s="36"/>
      <c r="SQH26" s="36"/>
      <c r="SQI26" s="36"/>
      <c r="SQJ26" s="36"/>
      <c r="SQK26" s="36"/>
      <c r="SQL26" s="36"/>
      <c r="SQM26" s="36"/>
      <c r="SQN26" s="36"/>
      <c r="SQO26" s="36"/>
      <c r="SQP26" s="36"/>
      <c r="SQQ26" s="36"/>
      <c r="SQR26" s="36"/>
      <c r="SQS26" s="36"/>
      <c r="SQT26" s="36"/>
      <c r="SQU26" s="36"/>
      <c r="SQV26" s="36"/>
      <c r="SQW26" s="36"/>
      <c r="SQX26" s="36"/>
      <c r="SQY26" s="36"/>
      <c r="SQZ26" s="36"/>
      <c r="SRA26" s="36"/>
      <c r="SRB26" s="36"/>
      <c r="SRC26" s="36"/>
      <c r="SRD26" s="36"/>
      <c r="SRE26" s="36"/>
      <c r="SRF26" s="36"/>
      <c r="SRG26" s="36"/>
      <c r="SRH26" s="36"/>
      <c r="SRI26" s="36"/>
      <c r="SRJ26" s="36"/>
      <c r="SRK26" s="36"/>
      <c r="SRL26" s="36"/>
      <c r="SRM26" s="36"/>
      <c r="SRN26" s="36"/>
      <c r="SRO26" s="36"/>
      <c r="SRP26" s="36"/>
      <c r="SRQ26" s="36"/>
      <c r="SRR26" s="36"/>
      <c r="SRS26" s="36"/>
      <c r="SRT26" s="36"/>
      <c r="SRU26" s="36"/>
      <c r="SRV26" s="36"/>
      <c r="SRW26" s="36"/>
      <c r="SRX26" s="36"/>
      <c r="SRY26" s="36"/>
      <c r="SRZ26" s="36"/>
      <c r="SSA26" s="36"/>
      <c r="SSB26" s="36"/>
      <c r="SSC26" s="36"/>
      <c r="SSD26" s="36"/>
      <c r="SSE26" s="36"/>
      <c r="SSF26" s="36"/>
      <c r="SSG26" s="36"/>
      <c r="SSH26" s="36"/>
      <c r="SSI26" s="36"/>
      <c r="SSJ26" s="36"/>
      <c r="SSK26" s="36"/>
      <c r="SSL26" s="36"/>
      <c r="SSM26" s="36"/>
      <c r="SSN26" s="36"/>
      <c r="SSO26" s="36"/>
      <c r="SSP26" s="36"/>
      <c r="SSQ26" s="36"/>
      <c r="SSR26" s="36"/>
      <c r="SSS26" s="36"/>
      <c r="SST26" s="36"/>
      <c r="SSU26" s="36"/>
      <c r="SSV26" s="36"/>
      <c r="SSW26" s="36"/>
      <c r="SSX26" s="36"/>
      <c r="SSY26" s="36"/>
      <c r="SSZ26" s="36"/>
      <c r="STA26" s="36"/>
      <c r="STB26" s="36"/>
      <c r="STC26" s="36"/>
      <c r="STD26" s="36"/>
      <c r="STE26" s="36"/>
      <c r="STF26" s="36"/>
      <c r="STG26" s="36"/>
      <c r="STH26" s="36"/>
      <c r="STI26" s="36"/>
      <c r="STJ26" s="36"/>
      <c r="STK26" s="36"/>
      <c r="STL26" s="36"/>
      <c r="STM26" s="36"/>
      <c r="STN26" s="36"/>
      <c r="STO26" s="36"/>
      <c r="STP26" s="36"/>
      <c r="STQ26" s="36"/>
      <c r="STR26" s="36"/>
      <c r="STS26" s="36"/>
      <c r="STT26" s="36"/>
      <c r="STU26" s="36"/>
      <c r="STV26" s="36"/>
      <c r="STW26" s="36"/>
      <c r="STX26" s="36"/>
      <c r="STY26" s="36"/>
      <c r="STZ26" s="36"/>
      <c r="SUA26" s="36"/>
      <c r="SUB26" s="36"/>
      <c r="SUC26" s="36"/>
      <c r="SUD26" s="36"/>
      <c r="SUE26" s="36"/>
      <c r="SUF26" s="36"/>
      <c r="SUG26" s="36"/>
      <c r="SUH26" s="36"/>
      <c r="SUI26" s="36"/>
      <c r="SUJ26" s="36"/>
      <c r="SUK26" s="36"/>
      <c r="SUL26" s="36"/>
      <c r="SUM26" s="36"/>
      <c r="SUN26" s="36"/>
      <c r="SUO26" s="36"/>
      <c r="SUP26" s="36"/>
      <c r="SUQ26" s="36"/>
      <c r="SUR26" s="36"/>
      <c r="SUS26" s="36"/>
      <c r="SUT26" s="36"/>
      <c r="SUU26" s="36"/>
      <c r="SUV26" s="36"/>
      <c r="SUW26" s="36"/>
      <c r="SUX26" s="36"/>
      <c r="SUY26" s="36"/>
      <c r="SUZ26" s="36"/>
      <c r="SVA26" s="36"/>
      <c r="SVB26" s="36"/>
      <c r="SVC26" s="36"/>
      <c r="SVD26" s="36"/>
      <c r="SVE26" s="36"/>
      <c r="SVF26" s="36"/>
      <c r="SVG26" s="36"/>
      <c r="SVH26" s="36"/>
      <c r="SVI26" s="36"/>
      <c r="SVJ26" s="36"/>
      <c r="SVK26" s="36"/>
      <c r="SVL26" s="36"/>
      <c r="SVM26" s="36"/>
      <c r="SVN26" s="36"/>
      <c r="SVO26" s="36"/>
      <c r="SVP26" s="36"/>
      <c r="SVQ26" s="36"/>
      <c r="SVR26" s="36"/>
      <c r="SVS26" s="36"/>
      <c r="SVT26" s="36"/>
      <c r="SVU26" s="36"/>
      <c r="SVV26" s="36"/>
      <c r="SVW26" s="36"/>
      <c r="SVX26" s="36"/>
      <c r="SVY26" s="36"/>
      <c r="SVZ26" s="36"/>
      <c r="SWA26" s="36"/>
      <c r="SWB26" s="36"/>
      <c r="SWC26" s="36"/>
      <c r="SWD26" s="36"/>
      <c r="SWE26" s="36"/>
      <c r="SWF26" s="36"/>
      <c r="SWG26" s="36"/>
      <c r="SWH26" s="36"/>
      <c r="SWI26" s="36"/>
      <c r="SWJ26" s="36"/>
      <c r="SWK26" s="36"/>
      <c r="SWL26" s="36"/>
      <c r="SWM26" s="36"/>
      <c r="SWN26" s="36"/>
      <c r="SWO26" s="36"/>
      <c r="SWP26" s="36"/>
      <c r="SWQ26" s="36"/>
      <c r="SWR26" s="36"/>
      <c r="SWS26" s="36"/>
      <c r="SWT26" s="36"/>
      <c r="SWU26" s="36"/>
      <c r="SWV26" s="36"/>
      <c r="SWW26" s="36"/>
      <c r="SWX26" s="36"/>
      <c r="SWY26" s="36"/>
      <c r="SWZ26" s="36"/>
      <c r="SXA26" s="36"/>
      <c r="SXB26" s="36"/>
      <c r="SXC26" s="36"/>
      <c r="SXD26" s="36"/>
      <c r="SXE26" s="36"/>
      <c r="SXF26" s="36"/>
      <c r="SXG26" s="36"/>
      <c r="SXH26" s="36"/>
      <c r="SXI26" s="36"/>
      <c r="SXJ26" s="36"/>
      <c r="SXK26" s="36"/>
      <c r="SXL26" s="36"/>
      <c r="SXM26" s="36"/>
      <c r="SXN26" s="36"/>
      <c r="SXO26" s="36"/>
      <c r="SXP26" s="36"/>
      <c r="SXQ26" s="36"/>
      <c r="SXR26" s="36"/>
      <c r="SXS26" s="36"/>
      <c r="SXT26" s="36"/>
      <c r="SXU26" s="36"/>
      <c r="SXV26" s="36"/>
      <c r="SXW26" s="36"/>
      <c r="SXX26" s="36"/>
      <c r="SXY26" s="36"/>
      <c r="SXZ26" s="36"/>
      <c r="SYA26" s="36"/>
      <c r="SYB26" s="36"/>
      <c r="SYC26" s="36"/>
      <c r="SYD26" s="36"/>
      <c r="SYE26" s="36"/>
      <c r="SYF26" s="36"/>
      <c r="SYG26" s="36"/>
      <c r="SYH26" s="36"/>
      <c r="SYI26" s="36"/>
      <c r="SYJ26" s="36"/>
      <c r="SYK26" s="36"/>
      <c r="SYL26" s="36"/>
      <c r="SYM26" s="36"/>
      <c r="SYN26" s="36"/>
      <c r="SYO26" s="36"/>
      <c r="SYP26" s="36"/>
      <c r="SYQ26" s="36"/>
      <c r="SYR26" s="36"/>
      <c r="SYS26" s="36"/>
      <c r="SYT26" s="36"/>
      <c r="SYU26" s="36"/>
      <c r="SYV26" s="36"/>
      <c r="SYW26" s="36"/>
      <c r="SYX26" s="36"/>
      <c r="SYY26" s="36"/>
      <c r="SYZ26" s="36"/>
      <c r="SZA26" s="36"/>
      <c r="SZB26" s="36"/>
      <c r="SZC26" s="36"/>
      <c r="SZD26" s="36"/>
      <c r="SZE26" s="36"/>
      <c r="SZF26" s="36"/>
      <c r="SZG26" s="36"/>
      <c r="SZH26" s="36"/>
      <c r="SZI26" s="36"/>
      <c r="SZJ26" s="36"/>
      <c r="SZK26" s="36"/>
      <c r="SZL26" s="36"/>
      <c r="SZM26" s="36"/>
      <c r="SZN26" s="36"/>
      <c r="SZO26" s="36"/>
      <c r="SZP26" s="36"/>
      <c r="SZQ26" s="36"/>
      <c r="SZR26" s="36"/>
      <c r="SZS26" s="36"/>
      <c r="SZT26" s="36"/>
      <c r="SZU26" s="36"/>
      <c r="SZV26" s="36"/>
      <c r="SZW26" s="36"/>
      <c r="SZX26" s="36"/>
      <c r="SZY26" s="36"/>
      <c r="SZZ26" s="36"/>
      <c r="TAA26" s="36"/>
      <c r="TAB26" s="36"/>
      <c r="TAC26" s="36"/>
      <c r="TAD26" s="36"/>
      <c r="TAE26" s="36"/>
      <c r="TAF26" s="36"/>
      <c r="TAG26" s="36"/>
      <c r="TAH26" s="36"/>
      <c r="TAI26" s="36"/>
      <c r="TAJ26" s="36"/>
      <c r="TAK26" s="36"/>
      <c r="TAL26" s="36"/>
      <c r="TAM26" s="36"/>
      <c r="TAN26" s="36"/>
      <c r="TAO26" s="36"/>
      <c r="TAP26" s="36"/>
      <c r="TAQ26" s="36"/>
      <c r="TAR26" s="36"/>
      <c r="TAS26" s="36"/>
      <c r="TAT26" s="36"/>
      <c r="TAU26" s="36"/>
      <c r="TAV26" s="36"/>
      <c r="TAW26" s="36"/>
      <c r="TAX26" s="36"/>
      <c r="TAY26" s="36"/>
      <c r="TAZ26" s="36"/>
      <c r="TBA26" s="36"/>
      <c r="TBB26" s="36"/>
      <c r="TBC26" s="36"/>
      <c r="TBD26" s="36"/>
      <c r="TBE26" s="36"/>
      <c r="TBF26" s="36"/>
      <c r="TBG26" s="36"/>
      <c r="TBH26" s="36"/>
      <c r="TBI26" s="36"/>
      <c r="TBJ26" s="36"/>
      <c r="TBK26" s="36"/>
      <c r="TBL26" s="36"/>
      <c r="TBM26" s="36"/>
      <c r="TBN26" s="36"/>
      <c r="TBO26" s="36"/>
      <c r="TBP26" s="36"/>
      <c r="TBQ26" s="36"/>
      <c r="TBR26" s="36"/>
      <c r="TBS26" s="36"/>
      <c r="TBT26" s="36"/>
      <c r="TBU26" s="36"/>
      <c r="TBV26" s="36"/>
      <c r="TBW26" s="36"/>
      <c r="TBX26" s="36"/>
      <c r="TBY26" s="36"/>
      <c r="TBZ26" s="36"/>
      <c r="TCA26" s="36"/>
      <c r="TCB26" s="36"/>
      <c r="TCC26" s="36"/>
      <c r="TCD26" s="36"/>
      <c r="TCE26" s="36"/>
      <c r="TCF26" s="36"/>
      <c r="TCG26" s="36"/>
      <c r="TCH26" s="36"/>
      <c r="TCI26" s="36"/>
      <c r="TCJ26" s="36"/>
      <c r="TCK26" s="36"/>
      <c r="TCL26" s="36"/>
      <c r="TCM26" s="36"/>
      <c r="TCN26" s="36"/>
      <c r="TCO26" s="36"/>
      <c r="TCP26" s="36"/>
      <c r="TCQ26" s="36"/>
      <c r="TCR26" s="36"/>
      <c r="TCS26" s="36"/>
      <c r="TCT26" s="36"/>
      <c r="TCU26" s="36"/>
      <c r="TCV26" s="36"/>
      <c r="TCW26" s="36"/>
      <c r="TCX26" s="36"/>
      <c r="TCY26" s="36"/>
      <c r="TCZ26" s="36"/>
      <c r="TDA26" s="36"/>
      <c r="TDB26" s="36"/>
      <c r="TDC26" s="36"/>
      <c r="TDD26" s="36"/>
      <c r="TDE26" s="36"/>
      <c r="TDF26" s="36"/>
      <c r="TDG26" s="36"/>
      <c r="TDH26" s="36"/>
      <c r="TDI26" s="36"/>
      <c r="TDJ26" s="36"/>
      <c r="TDK26" s="36"/>
      <c r="TDL26" s="36"/>
      <c r="TDM26" s="36"/>
      <c r="TDN26" s="36"/>
      <c r="TDO26" s="36"/>
      <c r="TDP26" s="36"/>
      <c r="TDQ26" s="36"/>
      <c r="TDR26" s="36"/>
      <c r="TDS26" s="36"/>
      <c r="TDT26" s="36"/>
      <c r="TDU26" s="36"/>
      <c r="TDV26" s="36"/>
      <c r="TDW26" s="36"/>
      <c r="TDX26" s="36"/>
      <c r="TDY26" s="36"/>
      <c r="TDZ26" s="36"/>
      <c r="TEA26" s="36"/>
      <c r="TEB26" s="36"/>
      <c r="TEC26" s="36"/>
      <c r="TED26" s="36"/>
      <c r="TEE26" s="36"/>
      <c r="TEF26" s="36"/>
      <c r="TEG26" s="36"/>
      <c r="TEH26" s="36"/>
      <c r="TEI26" s="36"/>
      <c r="TEJ26" s="36"/>
      <c r="TEK26" s="36"/>
      <c r="TEL26" s="36"/>
      <c r="TEM26" s="36"/>
      <c r="TEN26" s="36"/>
      <c r="TEO26" s="36"/>
      <c r="TEP26" s="36"/>
      <c r="TEQ26" s="36"/>
      <c r="TER26" s="36"/>
      <c r="TES26" s="36"/>
      <c r="TET26" s="36"/>
      <c r="TEU26" s="36"/>
      <c r="TEV26" s="36"/>
      <c r="TEW26" s="36"/>
      <c r="TEX26" s="36"/>
      <c r="TEY26" s="36"/>
      <c r="TEZ26" s="36"/>
      <c r="TFA26" s="36"/>
      <c r="TFB26" s="36"/>
      <c r="TFC26" s="36"/>
      <c r="TFD26" s="36"/>
      <c r="TFE26" s="36"/>
      <c r="TFF26" s="36"/>
      <c r="TFG26" s="36"/>
      <c r="TFH26" s="36"/>
      <c r="TFI26" s="36"/>
      <c r="TFJ26" s="36"/>
      <c r="TFK26" s="36"/>
      <c r="TFL26" s="36"/>
      <c r="TFM26" s="36"/>
      <c r="TFN26" s="36"/>
      <c r="TFO26" s="36"/>
      <c r="TFP26" s="36"/>
      <c r="TFQ26" s="36"/>
      <c r="TFR26" s="36"/>
      <c r="TFS26" s="36"/>
      <c r="TFT26" s="36"/>
      <c r="TFU26" s="36"/>
      <c r="TFV26" s="36"/>
      <c r="TFW26" s="36"/>
      <c r="TFX26" s="36"/>
      <c r="TFY26" s="36"/>
      <c r="TFZ26" s="36"/>
      <c r="TGA26" s="36"/>
      <c r="TGB26" s="36"/>
      <c r="TGC26" s="36"/>
      <c r="TGD26" s="36"/>
      <c r="TGE26" s="36"/>
      <c r="TGF26" s="36"/>
      <c r="TGG26" s="36"/>
      <c r="TGH26" s="36"/>
      <c r="TGI26" s="36"/>
      <c r="TGJ26" s="36"/>
      <c r="TGK26" s="36"/>
      <c r="TGL26" s="36"/>
      <c r="TGM26" s="36"/>
      <c r="TGN26" s="36"/>
      <c r="TGO26" s="36"/>
      <c r="TGP26" s="36"/>
      <c r="TGQ26" s="36"/>
      <c r="TGR26" s="36"/>
      <c r="TGS26" s="36"/>
      <c r="TGT26" s="36"/>
      <c r="TGU26" s="36"/>
      <c r="TGV26" s="36"/>
      <c r="TGW26" s="36"/>
      <c r="TGX26" s="36"/>
      <c r="TGY26" s="36"/>
      <c r="TGZ26" s="36"/>
      <c r="THA26" s="36"/>
      <c r="THB26" s="36"/>
      <c r="THC26" s="36"/>
      <c r="THD26" s="36"/>
      <c r="THE26" s="36"/>
      <c r="THF26" s="36"/>
      <c r="THG26" s="36"/>
      <c r="THH26" s="36"/>
      <c r="THI26" s="36"/>
      <c r="THJ26" s="36"/>
      <c r="THK26" s="36"/>
      <c r="THL26" s="36"/>
      <c r="THM26" s="36"/>
      <c r="THN26" s="36"/>
      <c r="THO26" s="36"/>
      <c r="THP26" s="36"/>
      <c r="THQ26" s="36"/>
      <c r="THR26" s="36"/>
      <c r="THS26" s="36"/>
      <c r="THT26" s="36"/>
      <c r="THU26" s="36"/>
      <c r="THV26" s="36"/>
      <c r="THW26" s="36"/>
      <c r="THX26" s="36"/>
      <c r="THY26" s="36"/>
      <c r="THZ26" s="36"/>
      <c r="TIA26" s="36"/>
      <c r="TIB26" s="36"/>
      <c r="TIC26" s="36"/>
      <c r="TID26" s="36"/>
      <c r="TIE26" s="36"/>
      <c r="TIF26" s="36"/>
      <c r="TIG26" s="36"/>
      <c r="TIH26" s="36"/>
      <c r="TII26" s="36"/>
      <c r="TIJ26" s="36"/>
      <c r="TIK26" s="36"/>
      <c r="TIL26" s="36"/>
      <c r="TIM26" s="36"/>
      <c r="TIN26" s="36"/>
      <c r="TIO26" s="36"/>
      <c r="TIP26" s="36"/>
      <c r="TIQ26" s="36"/>
      <c r="TIR26" s="36"/>
      <c r="TIS26" s="36"/>
      <c r="TIT26" s="36"/>
      <c r="TIU26" s="36"/>
      <c r="TIV26" s="36"/>
      <c r="TIW26" s="36"/>
      <c r="TIX26" s="36"/>
      <c r="TIY26" s="36"/>
      <c r="TIZ26" s="36"/>
      <c r="TJA26" s="36"/>
      <c r="TJB26" s="36"/>
      <c r="TJC26" s="36"/>
      <c r="TJD26" s="36"/>
      <c r="TJE26" s="36"/>
      <c r="TJF26" s="36"/>
      <c r="TJG26" s="36"/>
      <c r="TJH26" s="36"/>
      <c r="TJI26" s="36"/>
      <c r="TJJ26" s="36"/>
      <c r="TJK26" s="36"/>
      <c r="TJL26" s="36"/>
      <c r="TJM26" s="36"/>
      <c r="TJN26" s="36"/>
      <c r="TJO26" s="36"/>
      <c r="TJP26" s="36"/>
      <c r="TJQ26" s="36"/>
      <c r="TJR26" s="36"/>
      <c r="TJS26" s="36"/>
      <c r="TJT26" s="36"/>
      <c r="TJU26" s="36"/>
      <c r="TJV26" s="36"/>
      <c r="TJW26" s="36"/>
      <c r="TJX26" s="36"/>
      <c r="TJY26" s="36"/>
      <c r="TJZ26" s="36"/>
    </row>
    <row r="27" spans="1:13806" s="17" customFormat="1" ht="24.9" customHeight="1">
      <c r="A27" s="36"/>
      <c r="B27" s="36"/>
      <c r="C27" s="915"/>
      <c r="D27" s="914"/>
      <c r="E27" s="914"/>
      <c r="F27" s="914"/>
      <c r="G27" s="914"/>
      <c r="H27" s="914"/>
      <c r="I27" s="914"/>
      <c r="J27" s="914"/>
      <c r="K27" s="914"/>
      <c r="L27" s="914"/>
      <c r="M27" s="914"/>
      <c r="N27" s="914"/>
      <c r="O27" s="915"/>
      <c r="P27" s="915"/>
      <c r="Q27" s="36"/>
      <c r="R27" s="36"/>
      <c r="S27" s="36"/>
      <c r="T27" s="36"/>
      <c r="U27" s="36"/>
      <c r="V27" s="36"/>
      <c r="W27" s="36"/>
      <c r="X27" s="36"/>
      <c r="Y27" s="36"/>
      <c r="Z27" s="36"/>
      <c r="AA27" s="36"/>
      <c r="AB27" s="36"/>
      <c r="AC27" s="16"/>
      <c r="AD27" s="16"/>
      <c r="AE27" s="16"/>
      <c r="AF27" s="36"/>
      <c r="AG27" s="36"/>
      <c r="AH27" s="36"/>
      <c r="AI27" s="36"/>
      <c r="AJ27" s="36"/>
      <c r="AK27" s="36"/>
      <c r="AL27" s="36"/>
      <c r="AM27" s="3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20"/>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T27" s="36"/>
      <c r="CU27" s="36"/>
      <c r="CV27" s="36"/>
      <c r="CW27" s="36"/>
      <c r="CX27" s="36"/>
      <c r="CY27" s="36"/>
      <c r="CZ27" s="36"/>
      <c r="DA27" s="36"/>
      <c r="DB27" s="36"/>
      <c r="DC27" s="36"/>
      <c r="DD27" s="36"/>
      <c r="DE27" s="36"/>
      <c r="DF27" s="36"/>
      <c r="DG27" s="36"/>
      <c r="DH27" s="36"/>
      <c r="DI27" s="36"/>
      <c r="DJ27" s="36"/>
      <c r="DK27" s="36"/>
      <c r="DL27" s="36"/>
      <c r="DM27" s="36"/>
      <c r="DN27" s="36"/>
      <c r="DO27" s="36"/>
      <c r="DP27" s="36"/>
      <c r="DQ27" s="36"/>
      <c r="DR27" s="36"/>
      <c r="DS27" s="36"/>
      <c r="DT27" s="36"/>
      <c r="DU27" s="36"/>
      <c r="DV27" s="36"/>
      <c r="DW27" s="36"/>
      <c r="DX27" s="36"/>
      <c r="DY27" s="36"/>
      <c r="DZ27" s="36"/>
      <c r="EA27" s="36"/>
      <c r="EB27" s="36"/>
      <c r="EC27" s="36"/>
      <c r="ED27" s="36"/>
      <c r="EE27" s="36"/>
      <c r="EF27" s="36"/>
      <c r="EG27" s="36"/>
      <c r="EH27" s="36"/>
      <c r="EI27" s="36"/>
      <c r="EJ27" s="36"/>
      <c r="EK27" s="36"/>
      <c r="EL27" s="36"/>
      <c r="EM27" s="36"/>
      <c r="EN27" s="36"/>
      <c r="EO27" s="36"/>
      <c r="EP27" s="36"/>
      <c r="EQ27" s="36"/>
      <c r="ER27" s="36"/>
      <c r="ES27" s="36"/>
      <c r="ET27" s="36"/>
      <c r="EU27" s="36"/>
      <c r="EV27" s="36"/>
      <c r="EW27" s="36"/>
      <c r="EX27" s="36"/>
      <c r="EY27" s="36"/>
      <c r="EZ27" s="36"/>
      <c r="FA27" s="36"/>
      <c r="FB27" s="36"/>
      <c r="FC27" s="36"/>
      <c r="FD27" s="36"/>
      <c r="FE27" s="36"/>
      <c r="FF27" s="36"/>
      <c r="FG27" s="36"/>
      <c r="FH27" s="36"/>
      <c r="FI27" s="36"/>
      <c r="FJ27" s="36"/>
      <c r="FK27" s="36"/>
      <c r="FL27" s="36"/>
      <c r="FM27" s="36"/>
      <c r="FN27" s="36"/>
      <c r="FO27" s="36"/>
      <c r="FP27" s="36"/>
      <c r="FQ27" s="36"/>
      <c r="FR27" s="36"/>
      <c r="FS27" s="36"/>
      <c r="FT27" s="36"/>
      <c r="FU27" s="36"/>
      <c r="FV27" s="36"/>
      <c r="FW27" s="36"/>
      <c r="FX27" s="36"/>
      <c r="FY27" s="36"/>
      <c r="FZ27" s="36"/>
      <c r="GA27" s="36"/>
      <c r="GB27" s="36"/>
      <c r="GC27" s="36"/>
      <c r="GD27" s="36"/>
      <c r="GE27" s="36"/>
      <c r="GF27" s="36"/>
      <c r="GG27" s="36"/>
      <c r="GH27" s="36"/>
      <c r="GI27" s="36"/>
      <c r="GJ27" s="36"/>
      <c r="GK27" s="36"/>
      <c r="GL27" s="36"/>
      <c r="GM27" s="36"/>
      <c r="GN27" s="36"/>
      <c r="GO27" s="36"/>
      <c r="GP27" s="36"/>
      <c r="GQ27" s="36"/>
      <c r="GR27" s="36"/>
      <c r="GS27" s="36"/>
      <c r="GT27" s="36"/>
      <c r="GU27" s="36"/>
      <c r="GV27" s="36"/>
      <c r="GW27" s="36"/>
      <c r="GX27" s="36"/>
      <c r="GY27" s="36"/>
      <c r="GZ27" s="36"/>
      <c r="HA27" s="36"/>
      <c r="HB27" s="36"/>
      <c r="HC27" s="36"/>
      <c r="HD27" s="36"/>
      <c r="HE27" s="36"/>
      <c r="HF27" s="36"/>
      <c r="HG27" s="36"/>
      <c r="HH27" s="36"/>
      <c r="HI27" s="36"/>
      <c r="HJ27" s="36"/>
      <c r="HK27" s="36"/>
      <c r="HL27" s="36"/>
      <c r="HM27" s="36"/>
      <c r="HN27" s="36"/>
      <c r="HO27" s="36"/>
      <c r="HP27" s="36"/>
      <c r="HQ27" s="36"/>
      <c r="HR27" s="36"/>
      <c r="HS27" s="36"/>
      <c r="HT27" s="36"/>
      <c r="HU27" s="36"/>
      <c r="HV27" s="36"/>
      <c r="HW27" s="36"/>
      <c r="HX27" s="36"/>
      <c r="HY27" s="36"/>
      <c r="HZ27" s="36"/>
      <c r="IA27" s="36"/>
      <c r="IB27" s="36"/>
      <c r="IC27" s="36"/>
      <c r="ID27" s="36"/>
      <c r="IE27" s="36"/>
      <c r="IF27" s="36"/>
      <c r="IG27" s="36"/>
      <c r="IH27" s="36"/>
      <c r="II27" s="36"/>
      <c r="IJ27" s="36"/>
      <c r="IK27" s="36"/>
      <c r="IL27" s="36"/>
      <c r="IM27" s="36"/>
      <c r="IN27" s="36"/>
      <c r="IO27" s="36"/>
      <c r="IP27" s="36"/>
      <c r="IQ27" s="36"/>
      <c r="IR27" s="36"/>
      <c r="IS27" s="36"/>
      <c r="IT27" s="36"/>
      <c r="IU27" s="36"/>
      <c r="IV27" s="36"/>
      <c r="IW27" s="36"/>
      <c r="IX27" s="36"/>
      <c r="IY27" s="36"/>
      <c r="IZ27" s="36"/>
      <c r="JA27" s="36"/>
      <c r="JB27" s="36"/>
      <c r="JC27" s="36"/>
      <c r="JD27" s="36"/>
      <c r="JE27" s="36"/>
      <c r="JF27" s="36"/>
      <c r="JG27" s="36"/>
      <c r="JH27" s="36"/>
      <c r="JI27" s="36"/>
      <c r="JJ27" s="36"/>
      <c r="JK27" s="36"/>
      <c r="JL27" s="36"/>
      <c r="JM27" s="36"/>
      <c r="JN27" s="36"/>
      <c r="JO27" s="36"/>
      <c r="JP27" s="36"/>
      <c r="JQ27" s="36"/>
      <c r="JR27" s="36"/>
      <c r="JS27" s="36"/>
      <c r="JT27" s="36"/>
      <c r="JU27" s="36"/>
      <c r="JV27" s="36"/>
      <c r="JW27" s="36"/>
      <c r="JX27" s="36"/>
      <c r="JY27" s="36"/>
      <c r="JZ27" s="36"/>
      <c r="KA27" s="36"/>
      <c r="KB27" s="36"/>
      <c r="KC27" s="36"/>
      <c r="KD27" s="36"/>
      <c r="KE27" s="36"/>
      <c r="KF27" s="36"/>
      <c r="KG27" s="36"/>
      <c r="KH27" s="36"/>
      <c r="KI27" s="36"/>
      <c r="KJ27" s="36"/>
      <c r="KK27" s="36"/>
      <c r="KL27" s="36"/>
      <c r="KM27" s="36"/>
      <c r="KN27" s="36"/>
      <c r="KO27" s="36"/>
      <c r="KP27" s="36"/>
      <c r="KQ27" s="36"/>
      <c r="KR27" s="36"/>
      <c r="KS27" s="36"/>
      <c r="KT27" s="36"/>
      <c r="KU27" s="36"/>
      <c r="KV27" s="36"/>
      <c r="KW27" s="36"/>
      <c r="KX27" s="36"/>
      <c r="KY27" s="36"/>
      <c r="KZ27" s="36"/>
      <c r="LA27" s="36"/>
      <c r="LB27" s="36"/>
      <c r="LC27" s="36"/>
      <c r="LD27" s="36"/>
      <c r="LE27" s="36"/>
      <c r="LF27" s="36"/>
      <c r="LG27" s="36"/>
      <c r="LH27" s="36"/>
      <c r="LI27" s="36"/>
      <c r="LJ27" s="36"/>
      <c r="LK27" s="36"/>
      <c r="LL27" s="36"/>
      <c r="LM27" s="36"/>
      <c r="LN27" s="36"/>
      <c r="LO27" s="36"/>
      <c r="LP27" s="36"/>
      <c r="LQ27" s="36"/>
      <c r="LR27" s="36"/>
      <c r="LS27" s="36"/>
      <c r="LT27" s="36"/>
      <c r="LU27" s="36"/>
      <c r="LV27" s="36"/>
      <c r="LW27" s="36"/>
      <c r="LX27" s="36"/>
      <c r="LY27" s="36"/>
      <c r="LZ27" s="36"/>
      <c r="MA27" s="36"/>
      <c r="MB27" s="36"/>
      <c r="MC27" s="36"/>
      <c r="MD27" s="36"/>
      <c r="ME27" s="36"/>
      <c r="MF27" s="36"/>
      <c r="MG27" s="36"/>
      <c r="MH27" s="36"/>
      <c r="MI27" s="36"/>
      <c r="MJ27" s="36"/>
      <c r="MK27" s="36"/>
      <c r="ML27" s="36"/>
      <c r="MM27" s="36"/>
      <c r="MN27" s="36"/>
      <c r="MO27" s="36"/>
      <c r="MP27" s="36"/>
      <c r="MQ27" s="36"/>
      <c r="MR27" s="36"/>
      <c r="MS27" s="36"/>
      <c r="MT27" s="36"/>
      <c r="MU27" s="36"/>
      <c r="MV27" s="36"/>
      <c r="MW27" s="36"/>
      <c r="MX27" s="36"/>
      <c r="MY27" s="36"/>
      <c r="MZ27" s="36"/>
      <c r="NA27" s="36"/>
      <c r="NB27" s="36"/>
      <c r="NC27" s="36"/>
      <c r="ND27" s="36"/>
      <c r="NE27" s="36"/>
      <c r="NF27" s="36"/>
      <c r="NG27" s="36"/>
      <c r="NH27" s="36"/>
      <c r="NI27" s="36"/>
      <c r="NJ27" s="36"/>
      <c r="NK27" s="36"/>
      <c r="NL27" s="36"/>
      <c r="NM27" s="36"/>
      <c r="NN27" s="36"/>
      <c r="NO27" s="36"/>
      <c r="NP27" s="36"/>
      <c r="NQ27" s="36"/>
      <c r="NR27" s="36"/>
      <c r="NS27" s="36"/>
      <c r="NT27" s="36"/>
      <c r="NU27" s="36"/>
      <c r="NV27" s="36"/>
      <c r="NW27" s="36"/>
      <c r="NX27" s="36"/>
      <c r="NY27" s="36"/>
      <c r="NZ27" s="36"/>
      <c r="OA27" s="36"/>
      <c r="OB27" s="36"/>
      <c r="OC27" s="36"/>
      <c r="OD27" s="36"/>
      <c r="OE27" s="36"/>
      <c r="OF27" s="36"/>
      <c r="OG27" s="36"/>
      <c r="OH27" s="36"/>
      <c r="OI27" s="36"/>
      <c r="OJ27" s="36"/>
      <c r="OK27" s="36"/>
      <c r="OL27" s="36"/>
      <c r="OM27" s="36"/>
      <c r="ON27" s="36"/>
      <c r="OO27" s="36"/>
      <c r="OP27" s="36"/>
      <c r="OQ27" s="36"/>
      <c r="OR27" s="36"/>
      <c r="OS27" s="36"/>
      <c r="OT27" s="36"/>
      <c r="OU27" s="36"/>
      <c r="OV27" s="36"/>
      <c r="OW27" s="36"/>
      <c r="OX27" s="36"/>
      <c r="OY27" s="36"/>
      <c r="OZ27" s="36"/>
      <c r="PA27" s="36"/>
      <c r="PB27" s="36"/>
      <c r="PC27" s="36"/>
      <c r="PD27" s="36"/>
      <c r="PE27" s="36"/>
      <c r="PF27" s="36"/>
      <c r="PG27" s="36"/>
      <c r="PH27" s="36"/>
      <c r="PI27" s="36"/>
      <c r="PJ27" s="36"/>
      <c r="PK27" s="36"/>
      <c r="PL27" s="36"/>
      <c r="PM27" s="36"/>
      <c r="PN27" s="36"/>
      <c r="PO27" s="36"/>
      <c r="PP27" s="36"/>
      <c r="PQ27" s="36"/>
      <c r="PR27" s="36"/>
      <c r="PS27" s="36"/>
      <c r="PT27" s="36"/>
      <c r="PU27" s="36"/>
      <c r="PV27" s="36"/>
      <c r="PW27" s="36"/>
      <c r="PX27" s="36"/>
      <c r="PY27" s="36"/>
      <c r="PZ27" s="36"/>
      <c r="QA27" s="36"/>
      <c r="QB27" s="36"/>
      <c r="QC27" s="36"/>
      <c r="QD27" s="36"/>
      <c r="QE27" s="36"/>
      <c r="QF27" s="36"/>
      <c r="QG27" s="36"/>
      <c r="QH27" s="36"/>
      <c r="QI27" s="36"/>
      <c r="QJ27" s="36"/>
      <c r="QK27" s="36"/>
      <c r="QL27" s="36"/>
      <c r="QM27" s="36"/>
      <c r="QN27" s="36"/>
      <c r="QO27" s="36"/>
      <c r="QP27" s="36"/>
      <c r="QQ27" s="36"/>
      <c r="QR27" s="36"/>
      <c r="QS27" s="36"/>
      <c r="QT27" s="36"/>
      <c r="QU27" s="36"/>
      <c r="QV27" s="36"/>
      <c r="QW27" s="36"/>
      <c r="QX27" s="36"/>
      <c r="QY27" s="36"/>
      <c r="QZ27" s="36"/>
      <c r="RA27" s="36"/>
      <c r="RB27" s="36"/>
      <c r="RC27" s="36"/>
      <c r="RD27" s="36"/>
      <c r="RE27" s="36"/>
      <c r="RF27" s="36"/>
      <c r="RG27" s="36"/>
      <c r="RH27" s="36"/>
      <c r="RI27" s="36"/>
      <c r="RJ27" s="36"/>
      <c r="RK27" s="36"/>
      <c r="RL27" s="36"/>
      <c r="RM27" s="36"/>
      <c r="RN27" s="36"/>
      <c r="RO27" s="36"/>
      <c r="RP27" s="36"/>
      <c r="RQ27" s="36"/>
      <c r="RR27" s="36"/>
      <c r="RS27" s="36"/>
      <c r="RT27" s="36"/>
      <c r="RU27" s="36"/>
      <c r="RV27" s="36"/>
      <c r="RW27" s="36"/>
      <c r="RX27" s="36"/>
      <c r="RY27" s="36"/>
      <c r="RZ27" s="36"/>
      <c r="SA27" s="36"/>
      <c r="SB27" s="36"/>
      <c r="SC27" s="36"/>
      <c r="SD27" s="36"/>
      <c r="SE27" s="36"/>
      <c r="SF27" s="36"/>
      <c r="SG27" s="36"/>
      <c r="SH27" s="36"/>
      <c r="SI27" s="36"/>
      <c r="SJ27" s="36"/>
      <c r="SK27" s="36"/>
      <c r="SL27" s="36"/>
      <c r="SM27" s="36"/>
      <c r="SN27" s="36"/>
      <c r="SO27" s="36"/>
      <c r="SP27" s="36"/>
      <c r="SQ27" s="36"/>
      <c r="SR27" s="36"/>
      <c r="SS27" s="36"/>
      <c r="ST27" s="36"/>
      <c r="SU27" s="36"/>
      <c r="SV27" s="36"/>
      <c r="SW27" s="36"/>
      <c r="SX27" s="36"/>
      <c r="SY27" s="36"/>
      <c r="SZ27" s="36"/>
      <c r="TA27" s="36"/>
      <c r="TB27" s="36"/>
      <c r="TC27" s="36"/>
      <c r="TD27" s="36"/>
      <c r="TE27" s="36"/>
      <c r="TF27" s="36"/>
      <c r="TG27" s="36"/>
      <c r="TH27" s="36"/>
      <c r="TI27" s="36"/>
      <c r="TJ27" s="36"/>
      <c r="TK27" s="36"/>
      <c r="TL27" s="36"/>
      <c r="TM27" s="36"/>
      <c r="TN27" s="36"/>
      <c r="TO27" s="36"/>
      <c r="TP27" s="36"/>
      <c r="TQ27" s="36"/>
      <c r="TR27" s="36"/>
      <c r="TS27" s="36"/>
      <c r="TT27" s="36"/>
      <c r="TU27" s="36"/>
      <c r="TV27" s="36"/>
      <c r="TW27" s="36"/>
      <c r="TX27" s="36"/>
      <c r="TY27" s="36"/>
      <c r="TZ27" s="36"/>
      <c r="UA27" s="36"/>
      <c r="UB27" s="36"/>
      <c r="UC27" s="36"/>
      <c r="UD27" s="36"/>
      <c r="UE27" s="36"/>
      <c r="UF27" s="36"/>
      <c r="UG27" s="36"/>
      <c r="UH27" s="36"/>
      <c r="UI27" s="36"/>
      <c r="UJ27" s="36"/>
      <c r="UK27" s="36"/>
      <c r="UL27" s="36"/>
      <c r="UM27" s="36"/>
      <c r="UN27" s="36"/>
      <c r="UO27" s="36"/>
      <c r="UP27" s="36"/>
      <c r="UQ27" s="36"/>
      <c r="UR27" s="36"/>
      <c r="US27" s="36"/>
      <c r="UT27" s="36"/>
      <c r="UU27" s="36"/>
      <c r="UV27" s="36"/>
      <c r="UW27" s="36"/>
      <c r="UX27" s="36"/>
      <c r="UY27" s="36"/>
      <c r="UZ27" s="36"/>
      <c r="VA27" s="36"/>
      <c r="VB27" s="36"/>
      <c r="VC27" s="36"/>
      <c r="VD27" s="36"/>
      <c r="VE27" s="36"/>
      <c r="VF27" s="36"/>
      <c r="VG27" s="36"/>
      <c r="VH27" s="36"/>
      <c r="VI27" s="36"/>
      <c r="VJ27" s="36"/>
      <c r="VK27" s="36"/>
      <c r="VL27" s="36"/>
      <c r="VM27" s="36"/>
      <c r="VN27" s="36"/>
      <c r="VO27" s="36"/>
      <c r="VP27" s="36"/>
      <c r="VQ27" s="36"/>
      <c r="VR27" s="36"/>
      <c r="VS27" s="36"/>
      <c r="VT27" s="36"/>
      <c r="VU27" s="36"/>
      <c r="VV27" s="36"/>
      <c r="VW27" s="36"/>
      <c r="VX27" s="36"/>
      <c r="VY27" s="36"/>
      <c r="VZ27" s="36"/>
      <c r="WA27" s="36"/>
      <c r="WB27" s="36"/>
      <c r="WC27" s="36"/>
      <c r="WD27" s="36"/>
      <c r="WE27" s="36"/>
      <c r="WF27" s="36"/>
      <c r="WG27" s="36"/>
      <c r="WH27" s="36"/>
      <c r="WI27" s="36"/>
      <c r="WJ27" s="36"/>
      <c r="WK27" s="36"/>
      <c r="WL27" s="36"/>
      <c r="WM27" s="36"/>
      <c r="WN27" s="36"/>
      <c r="WO27" s="36"/>
      <c r="WP27" s="36"/>
      <c r="WQ27" s="36"/>
      <c r="WR27" s="36"/>
      <c r="WS27" s="36"/>
      <c r="WT27" s="36"/>
      <c r="WU27" s="36"/>
      <c r="WV27" s="36"/>
      <c r="WW27" s="36"/>
      <c r="WX27" s="36"/>
      <c r="WY27" s="36"/>
      <c r="WZ27" s="36"/>
      <c r="XA27" s="36"/>
      <c r="XB27" s="36"/>
      <c r="XC27" s="36"/>
      <c r="XD27" s="36"/>
      <c r="XE27" s="36"/>
      <c r="XF27" s="36"/>
      <c r="XG27" s="36"/>
      <c r="XH27" s="36"/>
      <c r="XI27" s="36"/>
      <c r="XJ27" s="36"/>
      <c r="XK27" s="36"/>
      <c r="XL27" s="36"/>
      <c r="XM27" s="36"/>
      <c r="XN27" s="36"/>
      <c r="XO27" s="36"/>
      <c r="XP27" s="36"/>
      <c r="XQ27" s="36"/>
      <c r="XR27" s="36"/>
      <c r="XS27" s="36"/>
      <c r="XT27" s="36"/>
      <c r="XU27" s="36"/>
      <c r="XV27" s="36"/>
      <c r="XW27" s="36"/>
      <c r="XX27" s="36"/>
      <c r="XY27" s="36"/>
      <c r="XZ27" s="36"/>
      <c r="YA27" s="36"/>
      <c r="YB27" s="36"/>
      <c r="YC27" s="36"/>
      <c r="YD27" s="36"/>
      <c r="YE27" s="36"/>
      <c r="YF27" s="36"/>
      <c r="YG27" s="36"/>
      <c r="YH27" s="36"/>
      <c r="YI27" s="36"/>
      <c r="YJ27" s="36"/>
      <c r="YK27" s="36"/>
      <c r="YL27" s="36"/>
      <c r="YM27" s="36"/>
      <c r="YN27" s="36"/>
      <c r="YO27" s="36"/>
      <c r="YP27" s="36"/>
      <c r="YQ27" s="36"/>
      <c r="YR27" s="36"/>
      <c r="YS27" s="36"/>
      <c r="YT27" s="36"/>
      <c r="YU27" s="36"/>
      <c r="YV27" s="36"/>
      <c r="YW27" s="36"/>
      <c r="YX27" s="36"/>
      <c r="YY27" s="36"/>
      <c r="YZ27" s="36"/>
      <c r="ZA27" s="36"/>
      <c r="ZB27" s="36"/>
      <c r="ZC27" s="36"/>
      <c r="ZD27" s="36"/>
      <c r="ZE27" s="36"/>
      <c r="ZF27" s="36"/>
      <c r="ZG27" s="36"/>
      <c r="ZH27" s="36"/>
      <c r="ZI27" s="36"/>
      <c r="ZJ27" s="36"/>
      <c r="ZK27" s="36"/>
      <c r="ZL27" s="36"/>
      <c r="ZM27" s="36"/>
      <c r="ZN27" s="36"/>
      <c r="ZO27" s="36"/>
      <c r="ZP27" s="36"/>
      <c r="ZQ27" s="36"/>
      <c r="ZR27" s="36"/>
      <c r="ZS27" s="36"/>
      <c r="ZT27" s="36"/>
      <c r="ZU27" s="36"/>
      <c r="ZV27" s="36"/>
      <c r="ZW27" s="36"/>
      <c r="ZX27" s="36"/>
      <c r="ZY27" s="36"/>
      <c r="ZZ27" s="36"/>
      <c r="AAA27" s="36"/>
      <c r="AAB27" s="36"/>
      <c r="AAC27" s="36"/>
      <c r="AAD27" s="36"/>
      <c r="AAE27" s="36"/>
      <c r="AAF27" s="36"/>
      <c r="AAG27" s="36"/>
      <c r="AAH27" s="36"/>
      <c r="AAI27" s="36"/>
      <c r="AAJ27" s="36"/>
      <c r="AAK27" s="36"/>
      <c r="AAL27" s="36"/>
      <c r="AAM27" s="36"/>
      <c r="AAN27" s="36"/>
      <c r="AAO27" s="36"/>
      <c r="AAP27" s="36"/>
      <c r="AAQ27" s="36"/>
      <c r="AAR27" s="36"/>
      <c r="AAS27" s="36"/>
      <c r="AAT27" s="36"/>
      <c r="AAU27" s="36"/>
      <c r="AAV27" s="36"/>
      <c r="AAW27" s="36"/>
      <c r="AAX27" s="36"/>
      <c r="AAY27" s="36"/>
      <c r="AAZ27" s="36"/>
      <c r="ABA27" s="36"/>
      <c r="ABB27" s="36"/>
      <c r="ABC27" s="36"/>
      <c r="ABD27" s="36"/>
      <c r="ABE27" s="36"/>
      <c r="ABF27" s="36"/>
      <c r="ABG27" s="36"/>
      <c r="ABH27" s="36"/>
      <c r="ABI27" s="36"/>
      <c r="ABJ27" s="36"/>
      <c r="ABK27" s="36"/>
      <c r="ABL27" s="36"/>
      <c r="ABM27" s="36"/>
      <c r="ABN27" s="36"/>
      <c r="ABO27" s="36"/>
      <c r="ABP27" s="36"/>
      <c r="ABQ27" s="36"/>
      <c r="ABR27" s="36"/>
      <c r="ABS27" s="36"/>
      <c r="ABT27" s="36"/>
      <c r="ABU27" s="36"/>
      <c r="ABV27" s="36"/>
      <c r="ABW27" s="36"/>
      <c r="ABX27" s="36"/>
      <c r="ABY27" s="36"/>
      <c r="ABZ27" s="36"/>
      <c r="ACA27" s="36"/>
      <c r="ACB27" s="36"/>
      <c r="ACC27" s="36"/>
      <c r="ACD27" s="36"/>
      <c r="ACE27" s="36"/>
      <c r="ACF27" s="36"/>
      <c r="ACG27" s="36"/>
      <c r="ACH27" s="36"/>
      <c r="ACI27" s="36"/>
      <c r="ACJ27" s="36"/>
      <c r="ACK27" s="36"/>
      <c r="ACL27" s="36"/>
      <c r="ACM27" s="36"/>
      <c r="ACN27" s="36"/>
      <c r="ACO27" s="36"/>
      <c r="ACP27" s="36"/>
      <c r="ACQ27" s="36"/>
      <c r="ACR27" s="36"/>
      <c r="ACS27" s="36"/>
      <c r="ACT27" s="36"/>
      <c r="ACU27" s="36"/>
      <c r="ACV27" s="36"/>
      <c r="ACW27" s="36"/>
      <c r="ACX27" s="36"/>
      <c r="ACY27" s="36"/>
      <c r="ACZ27" s="36"/>
      <c r="ADA27" s="36"/>
      <c r="ADB27" s="36"/>
      <c r="ADC27" s="36"/>
      <c r="ADD27" s="36"/>
      <c r="ADE27" s="36"/>
      <c r="ADF27" s="36"/>
      <c r="ADG27" s="36"/>
      <c r="ADH27" s="36"/>
      <c r="ADI27" s="36"/>
      <c r="ADJ27" s="36"/>
      <c r="ADK27" s="36"/>
      <c r="ADL27" s="36"/>
      <c r="ADM27" s="36"/>
      <c r="ADN27" s="36"/>
      <c r="ADO27" s="36"/>
      <c r="ADP27" s="36"/>
      <c r="ADQ27" s="36"/>
      <c r="ADR27" s="36"/>
      <c r="ADS27" s="36"/>
      <c r="ADT27" s="36"/>
      <c r="ADU27" s="36"/>
      <c r="ADV27" s="36"/>
      <c r="ADW27" s="36"/>
      <c r="ADX27" s="36"/>
      <c r="ADY27" s="36"/>
      <c r="ADZ27" s="36"/>
      <c r="AEA27" s="36"/>
      <c r="AEB27" s="36"/>
      <c r="AEC27" s="36"/>
      <c r="AED27" s="36"/>
      <c r="AEE27" s="36"/>
      <c r="AEF27" s="36"/>
      <c r="AEG27" s="36"/>
      <c r="AEH27" s="36"/>
      <c r="AEI27" s="36"/>
      <c r="AEJ27" s="36"/>
      <c r="AEK27" s="36"/>
      <c r="AEL27" s="36"/>
      <c r="AEM27" s="36"/>
      <c r="AEN27" s="36"/>
      <c r="AEO27" s="36"/>
      <c r="AEP27" s="36"/>
      <c r="AEQ27" s="36"/>
      <c r="AER27" s="36"/>
      <c r="AES27" s="36"/>
      <c r="AET27" s="36"/>
      <c r="AEU27" s="36"/>
      <c r="AEV27" s="36"/>
      <c r="AEW27" s="36"/>
      <c r="AEX27" s="36"/>
      <c r="AEY27" s="36"/>
      <c r="AEZ27" s="36"/>
      <c r="AFA27" s="36"/>
      <c r="AFB27" s="36"/>
      <c r="AFC27" s="36"/>
      <c r="AFD27" s="36"/>
      <c r="AFE27" s="36"/>
      <c r="AFF27" s="36"/>
      <c r="AFG27" s="36"/>
      <c r="AFH27" s="36"/>
      <c r="AFI27" s="36"/>
      <c r="AFJ27" s="36"/>
      <c r="AFK27" s="36"/>
      <c r="AFL27" s="36"/>
      <c r="AFM27" s="36"/>
      <c r="AFN27" s="36"/>
      <c r="AFO27" s="36"/>
      <c r="AFP27" s="36"/>
      <c r="AFQ27" s="36"/>
      <c r="AFR27" s="36"/>
      <c r="AFS27" s="36"/>
      <c r="AFT27" s="36"/>
      <c r="AFU27" s="36"/>
      <c r="AFV27" s="36"/>
      <c r="AFW27" s="36"/>
      <c r="AFX27" s="36"/>
      <c r="AFY27" s="36"/>
      <c r="AFZ27" s="36"/>
      <c r="AGA27" s="36"/>
      <c r="AGB27" s="36"/>
      <c r="AGC27" s="36"/>
      <c r="AGD27" s="36"/>
      <c r="AGE27" s="36"/>
      <c r="AGF27" s="36"/>
      <c r="AGG27" s="36"/>
      <c r="AGH27" s="36"/>
      <c r="AGI27" s="36"/>
      <c r="AGJ27" s="36"/>
      <c r="AGK27" s="36"/>
      <c r="AGL27" s="36"/>
      <c r="AGM27" s="36"/>
      <c r="AGN27" s="36"/>
      <c r="AGO27" s="36"/>
      <c r="AGP27" s="36"/>
      <c r="AGQ27" s="36"/>
      <c r="AGR27" s="36"/>
      <c r="AGS27" s="36"/>
      <c r="AGT27" s="36"/>
      <c r="AGU27" s="36"/>
      <c r="AGV27" s="36"/>
      <c r="AGW27" s="36"/>
      <c r="AGX27" s="36"/>
      <c r="AGY27" s="36"/>
      <c r="AGZ27" s="36"/>
      <c r="AHA27" s="36"/>
      <c r="AHB27" s="36"/>
      <c r="AHC27" s="36"/>
      <c r="AHD27" s="36"/>
      <c r="AHE27" s="36"/>
      <c r="AHF27" s="36"/>
      <c r="AHG27" s="36"/>
      <c r="AHH27" s="36"/>
      <c r="AHI27" s="36"/>
      <c r="AHJ27" s="36"/>
      <c r="AHK27" s="36"/>
      <c r="AHL27" s="36"/>
      <c r="AHM27" s="36"/>
      <c r="AHN27" s="36"/>
      <c r="AHO27" s="36"/>
      <c r="AHP27" s="36"/>
      <c r="AHQ27" s="36"/>
      <c r="AHR27" s="36"/>
      <c r="AHS27" s="36"/>
      <c r="AHT27" s="36"/>
      <c r="AHU27" s="36"/>
      <c r="AHV27" s="36"/>
      <c r="AHW27" s="36"/>
      <c r="AHX27" s="36"/>
      <c r="AHY27" s="36"/>
      <c r="AHZ27" s="36"/>
      <c r="AIA27" s="36"/>
      <c r="AIB27" s="36"/>
      <c r="AIC27" s="36"/>
      <c r="AID27" s="36"/>
      <c r="AIE27" s="36"/>
      <c r="AIF27" s="36"/>
      <c r="AIG27" s="36"/>
      <c r="AIH27" s="36"/>
      <c r="AII27" s="36"/>
      <c r="AIJ27" s="36"/>
      <c r="AIK27" s="36"/>
      <c r="AIL27" s="36"/>
      <c r="AIM27" s="36"/>
      <c r="AIN27" s="36"/>
      <c r="AIO27" s="36"/>
      <c r="AIP27" s="36"/>
      <c r="AIQ27" s="36"/>
      <c r="AIR27" s="36"/>
      <c r="AIS27" s="36"/>
      <c r="AIT27" s="36"/>
      <c r="AIU27" s="36"/>
      <c r="AIV27" s="36"/>
      <c r="AIW27" s="36"/>
      <c r="AIX27" s="36"/>
      <c r="AIY27" s="36"/>
      <c r="AIZ27" s="36"/>
      <c r="AJA27" s="36"/>
      <c r="AJB27" s="36"/>
      <c r="AJC27" s="36"/>
      <c r="AJD27" s="36"/>
      <c r="AJE27" s="36"/>
      <c r="AJF27" s="36"/>
      <c r="AJG27" s="36"/>
      <c r="AJH27" s="36"/>
      <c r="AJI27" s="36"/>
      <c r="AJJ27" s="36"/>
      <c r="AJK27" s="36"/>
      <c r="AJL27" s="36"/>
      <c r="AJM27" s="36"/>
      <c r="AJN27" s="36"/>
      <c r="AJO27" s="36"/>
      <c r="AJP27" s="36"/>
      <c r="AJQ27" s="36"/>
      <c r="AJR27" s="36"/>
      <c r="AJS27" s="36"/>
      <c r="AJT27" s="36"/>
      <c r="AJU27" s="36"/>
      <c r="AJV27" s="36"/>
      <c r="AJW27" s="36"/>
      <c r="AJX27" s="36"/>
      <c r="AJY27" s="36"/>
      <c r="AJZ27" s="36"/>
      <c r="AKA27" s="36"/>
      <c r="AKB27" s="36"/>
      <c r="AKC27" s="36"/>
      <c r="AKD27" s="36"/>
      <c r="AKE27" s="36"/>
      <c r="AKF27" s="36"/>
      <c r="AKG27" s="36"/>
      <c r="AKH27" s="36"/>
      <c r="AKI27" s="36"/>
      <c r="AKJ27" s="36"/>
      <c r="AKK27" s="36"/>
      <c r="AKL27" s="36"/>
      <c r="AKM27" s="36"/>
      <c r="AKN27" s="36"/>
      <c r="AKO27" s="36"/>
      <c r="AKP27" s="36"/>
      <c r="AKQ27" s="36"/>
      <c r="AKR27" s="36"/>
      <c r="AKS27" s="36"/>
      <c r="AKT27" s="36"/>
      <c r="AKU27" s="36"/>
      <c r="AKV27" s="36"/>
      <c r="AKW27" s="36"/>
      <c r="AKX27" s="36"/>
      <c r="AKY27" s="36"/>
      <c r="AKZ27" s="36"/>
      <c r="ALA27" s="36"/>
      <c r="ALB27" s="36"/>
      <c r="ALC27" s="36"/>
      <c r="ALD27" s="36"/>
      <c r="ALE27" s="36"/>
      <c r="ALF27" s="36"/>
      <c r="ALG27" s="36"/>
      <c r="ALH27" s="36"/>
      <c r="ALI27" s="36"/>
      <c r="ALJ27" s="36"/>
      <c r="ALK27" s="36"/>
      <c r="ALL27" s="36"/>
      <c r="ALM27" s="36"/>
      <c r="ALN27" s="36"/>
      <c r="ALO27" s="36"/>
      <c r="ALP27" s="36"/>
      <c r="ALQ27" s="36"/>
      <c r="ALR27" s="36"/>
      <c r="ALS27" s="36"/>
      <c r="ALT27" s="36"/>
      <c r="ALU27" s="36"/>
      <c r="ALV27" s="36"/>
      <c r="ALW27" s="36"/>
      <c r="ALX27" s="36"/>
      <c r="ALY27" s="36"/>
      <c r="ALZ27" s="36"/>
      <c r="AMA27" s="36"/>
      <c r="AMB27" s="36"/>
      <c r="AMC27" s="36"/>
      <c r="AMD27" s="36"/>
      <c r="AME27" s="36"/>
      <c r="AMF27" s="36"/>
      <c r="AMG27" s="36"/>
      <c r="AMH27" s="36"/>
      <c r="AMI27" s="36"/>
      <c r="AMJ27" s="36"/>
      <c r="AMK27" s="36"/>
      <c r="AML27" s="36"/>
      <c r="AMM27" s="36"/>
      <c r="AMN27" s="36"/>
      <c r="AMO27" s="36"/>
      <c r="AMP27" s="36"/>
      <c r="AMQ27" s="36"/>
      <c r="AMR27" s="36"/>
      <c r="AMS27" s="36"/>
      <c r="AMT27" s="36"/>
      <c r="AMU27" s="36"/>
      <c r="AMV27" s="36"/>
      <c r="AMW27" s="36"/>
      <c r="AMX27" s="36"/>
      <c r="AMY27" s="36"/>
      <c r="AMZ27" s="36"/>
      <c r="ANA27" s="36"/>
      <c r="ANB27" s="36"/>
      <c r="ANC27" s="36"/>
      <c r="AND27" s="36"/>
      <c r="ANE27" s="36"/>
      <c r="ANF27" s="36"/>
      <c r="ANG27" s="36"/>
      <c r="ANH27" s="36"/>
      <c r="ANI27" s="36"/>
      <c r="ANJ27" s="36"/>
      <c r="ANK27" s="36"/>
      <c r="ANL27" s="36"/>
      <c r="ANM27" s="36"/>
      <c r="ANN27" s="36"/>
      <c r="ANO27" s="36"/>
      <c r="ANP27" s="36"/>
      <c r="ANQ27" s="36"/>
      <c r="ANR27" s="36"/>
      <c r="ANS27" s="36"/>
      <c r="ANT27" s="36"/>
      <c r="ANU27" s="36"/>
      <c r="ANV27" s="36"/>
      <c r="ANW27" s="36"/>
      <c r="ANX27" s="36"/>
      <c r="ANY27" s="36"/>
      <c r="ANZ27" s="36"/>
      <c r="AOA27" s="36"/>
      <c r="AOB27" s="36"/>
      <c r="AOC27" s="36"/>
      <c r="AOD27" s="36"/>
      <c r="AOE27" s="36"/>
      <c r="AOF27" s="36"/>
      <c r="AOG27" s="36"/>
      <c r="AOH27" s="36"/>
      <c r="AOI27" s="36"/>
      <c r="AOJ27" s="36"/>
      <c r="AOK27" s="36"/>
      <c r="AOL27" s="36"/>
      <c r="AOM27" s="36"/>
      <c r="AON27" s="36"/>
      <c r="AOO27" s="36"/>
      <c r="AOP27" s="36"/>
      <c r="AOQ27" s="36"/>
      <c r="AOR27" s="36"/>
      <c r="AOS27" s="36"/>
      <c r="AOT27" s="36"/>
      <c r="AOU27" s="36"/>
      <c r="AOV27" s="36"/>
      <c r="AOW27" s="36"/>
      <c r="AOX27" s="36"/>
      <c r="AOY27" s="36"/>
      <c r="AOZ27" s="36"/>
      <c r="APA27" s="36"/>
      <c r="APB27" s="36"/>
      <c r="APC27" s="36"/>
      <c r="APD27" s="36"/>
      <c r="APE27" s="36"/>
      <c r="APF27" s="36"/>
      <c r="APG27" s="36"/>
      <c r="APH27" s="36"/>
      <c r="API27" s="36"/>
      <c r="APJ27" s="36"/>
      <c r="APK27" s="36"/>
      <c r="APL27" s="36"/>
      <c r="APM27" s="36"/>
      <c r="APN27" s="36"/>
      <c r="APO27" s="36"/>
      <c r="APP27" s="36"/>
      <c r="APQ27" s="36"/>
      <c r="APR27" s="36"/>
      <c r="APS27" s="36"/>
      <c r="APT27" s="36"/>
      <c r="APU27" s="36"/>
      <c r="APV27" s="36"/>
      <c r="APW27" s="36"/>
      <c r="APX27" s="36"/>
      <c r="APY27" s="36"/>
      <c r="APZ27" s="36"/>
      <c r="AQA27" s="36"/>
      <c r="AQB27" s="36"/>
      <c r="AQC27" s="36"/>
      <c r="AQD27" s="36"/>
      <c r="AQE27" s="36"/>
      <c r="AQF27" s="36"/>
      <c r="AQG27" s="36"/>
      <c r="AQH27" s="36"/>
      <c r="AQI27" s="36"/>
      <c r="AQJ27" s="36"/>
      <c r="AQK27" s="36"/>
      <c r="AQL27" s="36"/>
      <c r="AQM27" s="36"/>
      <c r="AQN27" s="36"/>
      <c r="AQO27" s="36"/>
      <c r="AQP27" s="36"/>
      <c r="AQQ27" s="36"/>
      <c r="AQR27" s="36"/>
      <c r="AQS27" s="36"/>
      <c r="AQT27" s="36"/>
      <c r="AQU27" s="36"/>
      <c r="AQV27" s="36"/>
      <c r="AQW27" s="36"/>
      <c r="AQX27" s="36"/>
      <c r="AQY27" s="36"/>
      <c r="AQZ27" s="36"/>
      <c r="ARA27" s="36"/>
      <c r="ARB27" s="36"/>
      <c r="ARC27" s="36"/>
      <c r="ARD27" s="36"/>
      <c r="ARE27" s="36"/>
      <c r="ARF27" s="36"/>
      <c r="ARG27" s="36"/>
      <c r="ARH27" s="36"/>
      <c r="ARI27" s="36"/>
      <c r="ARJ27" s="36"/>
      <c r="ARK27" s="36"/>
      <c r="ARL27" s="36"/>
      <c r="ARM27" s="36"/>
      <c r="ARN27" s="36"/>
      <c r="ARO27" s="36"/>
      <c r="ARP27" s="36"/>
      <c r="ARQ27" s="36"/>
      <c r="ARR27" s="36"/>
      <c r="ARS27" s="36"/>
      <c r="ART27" s="36"/>
      <c r="ARU27" s="36"/>
      <c r="ARV27" s="36"/>
      <c r="ARW27" s="36"/>
      <c r="ARX27" s="36"/>
      <c r="ARY27" s="36"/>
      <c r="ARZ27" s="36"/>
      <c r="ASA27" s="36"/>
      <c r="ASB27" s="36"/>
      <c r="ASC27" s="36"/>
      <c r="ASD27" s="36"/>
      <c r="ASE27" s="36"/>
      <c r="ASF27" s="36"/>
      <c r="ASG27" s="36"/>
      <c r="ASH27" s="36"/>
      <c r="ASI27" s="36"/>
      <c r="ASJ27" s="36"/>
      <c r="ASK27" s="36"/>
      <c r="ASL27" s="36"/>
      <c r="ASM27" s="36"/>
      <c r="ASN27" s="36"/>
      <c r="ASO27" s="36"/>
      <c r="ASP27" s="36"/>
      <c r="ASQ27" s="36"/>
      <c r="ASR27" s="36"/>
      <c r="ASS27" s="36"/>
      <c r="AST27" s="36"/>
      <c r="ASU27" s="36"/>
      <c r="ASV27" s="36"/>
      <c r="ASW27" s="36"/>
      <c r="ASX27" s="36"/>
      <c r="ASY27" s="36"/>
      <c r="ASZ27" s="36"/>
      <c r="ATA27" s="36"/>
      <c r="ATB27" s="36"/>
      <c r="ATC27" s="36"/>
      <c r="ATD27" s="36"/>
      <c r="ATE27" s="36"/>
      <c r="ATF27" s="36"/>
      <c r="ATG27" s="36"/>
      <c r="ATH27" s="36"/>
      <c r="ATI27" s="36"/>
      <c r="ATJ27" s="36"/>
      <c r="ATK27" s="36"/>
      <c r="ATL27" s="36"/>
      <c r="ATM27" s="36"/>
      <c r="ATN27" s="36"/>
      <c r="ATO27" s="36"/>
      <c r="ATP27" s="36"/>
      <c r="ATQ27" s="36"/>
      <c r="ATR27" s="36"/>
      <c r="ATS27" s="36"/>
      <c r="ATT27" s="36"/>
      <c r="ATU27" s="36"/>
      <c r="ATV27" s="36"/>
      <c r="ATW27" s="36"/>
      <c r="ATX27" s="36"/>
      <c r="ATY27" s="36"/>
      <c r="ATZ27" s="36"/>
      <c r="AUA27" s="36"/>
      <c r="AUB27" s="36"/>
      <c r="AUC27" s="36"/>
      <c r="AUD27" s="36"/>
      <c r="AUE27" s="36"/>
      <c r="AUF27" s="36"/>
      <c r="AUG27" s="36"/>
      <c r="AUH27" s="36"/>
      <c r="AUI27" s="36"/>
      <c r="AUJ27" s="36"/>
      <c r="AUK27" s="36"/>
      <c r="AUL27" s="36"/>
      <c r="AUM27" s="36"/>
      <c r="AUN27" s="36"/>
      <c r="AUO27" s="36"/>
      <c r="AUP27" s="36"/>
      <c r="AUQ27" s="36"/>
      <c r="AUR27" s="36"/>
      <c r="AUS27" s="36"/>
      <c r="AUT27" s="36"/>
      <c r="AUU27" s="36"/>
      <c r="AUV27" s="36"/>
      <c r="AUW27" s="36"/>
      <c r="AUX27" s="36"/>
      <c r="AUY27" s="36"/>
      <c r="AUZ27" s="36"/>
      <c r="AVA27" s="36"/>
      <c r="AVB27" s="36"/>
      <c r="AVC27" s="36"/>
      <c r="AVD27" s="36"/>
      <c r="AVE27" s="36"/>
      <c r="AVF27" s="36"/>
      <c r="AVG27" s="36"/>
      <c r="AVH27" s="36"/>
      <c r="AVI27" s="36"/>
      <c r="AVJ27" s="36"/>
      <c r="AVK27" s="36"/>
      <c r="AVL27" s="36"/>
      <c r="AVM27" s="36"/>
      <c r="AVN27" s="36"/>
      <c r="AVO27" s="36"/>
      <c r="AVP27" s="36"/>
      <c r="AVQ27" s="36"/>
      <c r="AVR27" s="36"/>
      <c r="AVS27" s="36"/>
      <c r="AVT27" s="36"/>
      <c r="AVU27" s="36"/>
      <c r="AVV27" s="36"/>
      <c r="AVW27" s="36"/>
      <c r="AVX27" s="36"/>
      <c r="AVY27" s="36"/>
      <c r="AVZ27" s="36"/>
      <c r="AWA27" s="36"/>
      <c r="AWB27" s="36"/>
      <c r="AWC27" s="36"/>
      <c r="AWD27" s="36"/>
      <c r="AWE27" s="36"/>
      <c r="AWF27" s="36"/>
      <c r="AWG27" s="36"/>
      <c r="AWH27" s="36"/>
      <c r="AWI27" s="36"/>
      <c r="AWJ27" s="36"/>
      <c r="AWK27" s="36"/>
      <c r="AWL27" s="36"/>
      <c r="AWM27" s="36"/>
      <c r="AWN27" s="36"/>
      <c r="AWO27" s="36"/>
      <c r="AWP27" s="36"/>
      <c r="AWQ27" s="36"/>
      <c r="AWR27" s="36"/>
      <c r="AWS27" s="36"/>
      <c r="AWT27" s="36"/>
      <c r="AWU27" s="36"/>
      <c r="AWV27" s="36"/>
      <c r="AWW27" s="36"/>
      <c r="AWX27" s="36"/>
      <c r="AWY27" s="36"/>
      <c r="AWZ27" s="36"/>
      <c r="AXA27" s="36"/>
      <c r="AXB27" s="36"/>
      <c r="AXC27" s="36"/>
      <c r="AXD27" s="36"/>
      <c r="AXE27" s="36"/>
      <c r="AXF27" s="36"/>
      <c r="AXG27" s="36"/>
      <c r="AXH27" s="36"/>
      <c r="AXI27" s="36"/>
      <c r="AXJ27" s="36"/>
      <c r="AXK27" s="36"/>
      <c r="AXL27" s="36"/>
      <c r="AXM27" s="36"/>
      <c r="AXN27" s="36"/>
      <c r="AXO27" s="36"/>
      <c r="AXP27" s="36"/>
      <c r="AXQ27" s="36"/>
      <c r="AXR27" s="36"/>
      <c r="AXS27" s="36"/>
      <c r="AXT27" s="36"/>
      <c r="AXU27" s="36"/>
      <c r="AXV27" s="36"/>
      <c r="AXW27" s="36"/>
      <c r="AXX27" s="36"/>
      <c r="AXY27" s="36"/>
      <c r="AXZ27" s="36"/>
      <c r="AYA27" s="36"/>
      <c r="AYB27" s="36"/>
      <c r="AYC27" s="36"/>
      <c r="AYD27" s="36"/>
      <c r="AYE27" s="36"/>
      <c r="AYF27" s="36"/>
      <c r="AYG27" s="36"/>
      <c r="AYH27" s="36"/>
      <c r="AYI27" s="36"/>
      <c r="AYJ27" s="36"/>
      <c r="AYK27" s="36"/>
      <c r="AYL27" s="36"/>
      <c r="AYM27" s="36"/>
      <c r="AYN27" s="36"/>
      <c r="AYO27" s="36"/>
      <c r="AYP27" s="36"/>
      <c r="AYQ27" s="36"/>
      <c r="AYR27" s="36"/>
      <c r="AYS27" s="36"/>
      <c r="AYT27" s="36"/>
      <c r="AYU27" s="36"/>
      <c r="AYV27" s="36"/>
      <c r="AYW27" s="36"/>
      <c r="AYX27" s="36"/>
      <c r="AYY27" s="36"/>
      <c r="AYZ27" s="36"/>
      <c r="AZA27" s="36"/>
      <c r="AZB27" s="36"/>
      <c r="AZC27" s="36"/>
      <c r="AZD27" s="36"/>
      <c r="AZE27" s="36"/>
      <c r="AZF27" s="36"/>
      <c r="AZG27" s="36"/>
      <c r="AZH27" s="36"/>
      <c r="AZI27" s="36"/>
      <c r="AZJ27" s="36"/>
      <c r="AZK27" s="36"/>
      <c r="AZL27" s="36"/>
      <c r="AZM27" s="36"/>
      <c r="AZN27" s="36"/>
      <c r="AZO27" s="36"/>
      <c r="AZP27" s="36"/>
      <c r="AZQ27" s="36"/>
      <c r="AZR27" s="36"/>
      <c r="AZS27" s="36"/>
      <c r="AZT27" s="36"/>
      <c r="AZU27" s="36"/>
      <c r="AZV27" s="36"/>
      <c r="AZW27" s="36"/>
      <c r="AZX27" s="36"/>
      <c r="AZY27" s="36"/>
      <c r="AZZ27" s="36"/>
      <c r="BAA27" s="36"/>
      <c r="BAB27" s="36"/>
      <c r="BAC27" s="36"/>
      <c r="BAD27" s="36"/>
      <c r="BAE27" s="36"/>
      <c r="BAF27" s="36"/>
      <c r="BAG27" s="36"/>
      <c r="BAH27" s="36"/>
      <c r="BAI27" s="36"/>
      <c r="BAJ27" s="36"/>
      <c r="BAK27" s="36"/>
      <c r="BAL27" s="36"/>
      <c r="BAM27" s="36"/>
      <c r="BAN27" s="36"/>
      <c r="BAO27" s="36"/>
      <c r="BAP27" s="36"/>
      <c r="BAQ27" s="36"/>
      <c r="BAR27" s="36"/>
      <c r="BAS27" s="36"/>
      <c r="BAT27" s="36"/>
      <c r="BAU27" s="36"/>
      <c r="BAV27" s="36"/>
      <c r="BAW27" s="36"/>
      <c r="BAX27" s="36"/>
      <c r="BAY27" s="36"/>
      <c r="BAZ27" s="36"/>
      <c r="BBA27" s="36"/>
      <c r="BBB27" s="36"/>
      <c r="BBC27" s="36"/>
      <c r="BBD27" s="36"/>
      <c r="BBE27" s="36"/>
      <c r="BBF27" s="36"/>
      <c r="BBG27" s="36"/>
      <c r="BBH27" s="36"/>
      <c r="BBI27" s="36"/>
      <c r="BBJ27" s="36"/>
      <c r="BBK27" s="36"/>
      <c r="BBL27" s="36"/>
      <c r="BBM27" s="36"/>
      <c r="BBN27" s="36"/>
      <c r="BBO27" s="36"/>
      <c r="BBP27" s="36"/>
      <c r="BBQ27" s="36"/>
      <c r="BBR27" s="36"/>
      <c r="BBS27" s="36"/>
      <c r="BBT27" s="36"/>
      <c r="BBU27" s="36"/>
      <c r="BBV27" s="36"/>
      <c r="BBW27" s="36"/>
      <c r="BBX27" s="36"/>
      <c r="BBY27" s="36"/>
      <c r="BBZ27" s="36"/>
      <c r="BCA27" s="36"/>
      <c r="BCB27" s="36"/>
      <c r="BCC27" s="36"/>
      <c r="BCD27" s="36"/>
      <c r="BCE27" s="36"/>
      <c r="BCF27" s="36"/>
      <c r="BCG27" s="36"/>
      <c r="BCH27" s="36"/>
      <c r="BCI27" s="36"/>
      <c r="BCJ27" s="36"/>
      <c r="BCK27" s="36"/>
      <c r="BCL27" s="36"/>
      <c r="BCM27" s="36"/>
      <c r="BCN27" s="36"/>
      <c r="BCO27" s="36"/>
      <c r="BCP27" s="36"/>
      <c r="BCQ27" s="36"/>
      <c r="BCR27" s="36"/>
      <c r="BCS27" s="36"/>
      <c r="BCT27" s="36"/>
      <c r="BCU27" s="36"/>
      <c r="BCV27" s="36"/>
      <c r="BCW27" s="36"/>
      <c r="BCX27" s="36"/>
      <c r="BCY27" s="36"/>
      <c r="BCZ27" s="36"/>
      <c r="BDA27" s="36"/>
      <c r="BDB27" s="36"/>
      <c r="BDC27" s="36"/>
      <c r="BDD27" s="36"/>
      <c r="BDE27" s="36"/>
      <c r="BDF27" s="36"/>
      <c r="BDG27" s="36"/>
      <c r="BDH27" s="36"/>
      <c r="BDI27" s="36"/>
      <c r="BDJ27" s="36"/>
      <c r="BDK27" s="36"/>
      <c r="BDL27" s="36"/>
      <c r="BDM27" s="36"/>
      <c r="BDN27" s="36"/>
      <c r="BDO27" s="36"/>
      <c r="BDP27" s="36"/>
      <c r="BDQ27" s="36"/>
      <c r="BDR27" s="36"/>
      <c r="BDS27" s="36"/>
      <c r="BDT27" s="36"/>
      <c r="BDU27" s="36"/>
      <c r="BDV27" s="36"/>
      <c r="BDW27" s="36"/>
      <c r="BDX27" s="36"/>
      <c r="BDY27" s="36"/>
      <c r="BDZ27" s="36"/>
      <c r="BEA27" s="36"/>
      <c r="BEB27" s="36"/>
      <c r="BEC27" s="36"/>
      <c r="BED27" s="36"/>
      <c r="BEE27" s="36"/>
      <c r="BEF27" s="36"/>
      <c r="BEG27" s="36"/>
      <c r="BEH27" s="36"/>
      <c r="BEI27" s="36"/>
      <c r="BEJ27" s="36"/>
      <c r="BEK27" s="36"/>
      <c r="BEL27" s="36"/>
      <c r="BEM27" s="36"/>
      <c r="BEN27" s="36"/>
      <c r="BEO27" s="36"/>
      <c r="BEP27" s="36"/>
      <c r="BEQ27" s="36"/>
      <c r="BER27" s="36"/>
      <c r="BES27" s="36"/>
      <c r="BET27" s="36"/>
      <c r="BEU27" s="36"/>
      <c r="BEV27" s="36"/>
      <c r="BEW27" s="36"/>
      <c r="BEX27" s="36"/>
      <c r="BEY27" s="36"/>
      <c r="BEZ27" s="36"/>
      <c r="BFA27" s="36"/>
      <c r="BFB27" s="36"/>
      <c r="BFC27" s="36"/>
      <c r="BFD27" s="36"/>
      <c r="BFE27" s="36"/>
      <c r="BFF27" s="36"/>
      <c r="BFG27" s="36"/>
      <c r="BFH27" s="36"/>
      <c r="BFI27" s="36"/>
      <c r="BFJ27" s="36"/>
      <c r="BFK27" s="36"/>
      <c r="BFL27" s="36"/>
      <c r="BFM27" s="36"/>
      <c r="BFN27" s="36"/>
      <c r="BFO27" s="36"/>
      <c r="BFP27" s="36"/>
      <c r="BFQ27" s="36"/>
      <c r="BFR27" s="36"/>
      <c r="BFS27" s="36"/>
      <c r="BFT27" s="36"/>
      <c r="BFU27" s="36"/>
      <c r="BFV27" s="36"/>
      <c r="BFW27" s="36"/>
      <c r="BFX27" s="36"/>
      <c r="BFY27" s="36"/>
      <c r="BFZ27" s="36"/>
      <c r="BGA27" s="36"/>
      <c r="BGB27" s="36"/>
      <c r="BGC27" s="36"/>
      <c r="BGD27" s="36"/>
      <c r="BGE27" s="36"/>
      <c r="BGF27" s="36"/>
      <c r="BGG27" s="36"/>
      <c r="BGH27" s="36"/>
      <c r="BGI27" s="36"/>
      <c r="BGJ27" s="36"/>
      <c r="BGK27" s="36"/>
      <c r="BGL27" s="36"/>
      <c r="BGM27" s="36"/>
      <c r="BGN27" s="36"/>
      <c r="BGO27" s="36"/>
      <c r="BGP27" s="36"/>
      <c r="BGQ27" s="36"/>
      <c r="BGR27" s="36"/>
      <c r="BGS27" s="36"/>
      <c r="BGT27" s="36"/>
      <c r="BGU27" s="36"/>
      <c r="BGV27" s="36"/>
      <c r="BGW27" s="36"/>
      <c r="BGX27" s="36"/>
      <c r="BGY27" s="36"/>
      <c r="BGZ27" s="36"/>
      <c r="BHA27" s="36"/>
      <c r="BHB27" s="36"/>
      <c r="BHC27" s="36"/>
      <c r="BHD27" s="36"/>
      <c r="BHE27" s="36"/>
      <c r="BHF27" s="36"/>
      <c r="BHG27" s="36"/>
      <c r="BHH27" s="36"/>
      <c r="BHI27" s="36"/>
      <c r="BHJ27" s="36"/>
      <c r="BHK27" s="36"/>
      <c r="BHL27" s="36"/>
      <c r="BHM27" s="36"/>
      <c r="BHN27" s="36"/>
      <c r="BHO27" s="36"/>
      <c r="BHP27" s="36"/>
      <c r="BHQ27" s="36"/>
      <c r="BHR27" s="36"/>
      <c r="BHS27" s="36"/>
      <c r="BHT27" s="36"/>
      <c r="BHU27" s="36"/>
      <c r="BHV27" s="36"/>
      <c r="BHW27" s="36"/>
      <c r="BHX27" s="36"/>
      <c r="BHY27" s="36"/>
      <c r="BHZ27" s="36"/>
      <c r="BIA27" s="36"/>
      <c r="BIB27" s="36"/>
      <c r="BIC27" s="36"/>
      <c r="BID27" s="36"/>
      <c r="BIE27" s="36"/>
      <c r="BIF27" s="36"/>
      <c r="BIG27" s="36"/>
      <c r="BIH27" s="36"/>
      <c r="BII27" s="36"/>
      <c r="BIJ27" s="36"/>
      <c r="BIK27" s="36"/>
      <c r="BIL27" s="36"/>
      <c r="BIM27" s="36"/>
      <c r="BIN27" s="36"/>
      <c r="BIO27" s="36"/>
      <c r="BIP27" s="36"/>
      <c r="BIQ27" s="36"/>
      <c r="BIR27" s="36"/>
      <c r="BIS27" s="36"/>
      <c r="BIT27" s="36"/>
      <c r="BIU27" s="36"/>
      <c r="BIV27" s="36"/>
      <c r="BIW27" s="36"/>
      <c r="BIX27" s="36"/>
      <c r="BIY27" s="36"/>
      <c r="BIZ27" s="36"/>
      <c r="BJA27" s="36"/>
      <c r="BJB27" s="36"/>
      <c r="BJC27" s="36"/>
      <c r="BJD27" s="36"/>
      <c r="BJE27" s="36"/>
      <c r="BJF27" s="36"/>
      <c r="BJG27" s="36"/>
      <c r="BJH27" s="36"/>
      <c r="BJI27" s="36"/>
      <c r="BJJ27" s="36"/>
      <c r="BJK27" s="36"/>
      <c r="BJL27" s="36"/>
      <c r="BJM27" s="36"/>
      <c r="BJN27" s="36"/>
      <c r="BJO27" s="36"/>
      <c r="BJP27" s="36"/>
      <c r="BJQ27" s="36"/>
      <c r="BJR27" s="36"/>
      <c r="BJS27" s="36"/>
      <c r="BJT27" s="36"/>
      <c r="BJU27" s="36"/>
      <c r="BJV27" s="36"/>
      <c r="BJW27" s="36"/>
      <c r="BJX27" s="36"/>
      <c r="BJY27" s="36"/>
      <c r="BJZ27" s="36"/>
      <c r="BKA27" s="36"/>
      <c r="BKB27" s="36"/>
      <c r="BKC27" s="36"/>
      <c r="BKD27" s="36"/>
      <c r="BKE27" s="36"/>
      <c r="BKF27" s="36"/>
      <c r="BKG27" s="36"/>
      <c r="BKH27" s="36"/>
      <c r="BKI27" s="36"/>
      <c r="BKJ27" s="36"/>
      <c r="BKK27" s="36"/>
      <c r="BKL27" s="36"/>
      <c r="BKM27" s="36"/>
      <c r="BKN27" s="36"/>
      <c r="BKO27" s="36"/>
      <c r="BKP27" s="36"/>
      <c r="BKQ27" s="36"/>
      <c r="BKR27" s="36"/>
      <c r="BKS27" s="36"/>
      <c r="BKT27" s="36"/>
      <c r="BKU27" s="36"/>
      <c r="BKV27" s="36"/>
      <c r="BKW27" s="36"/>
      <c r="BKX27" s="36"/>
      <c r="BKY27" s="36"/>
      <c r="BKZ27" s="36"/>
      <c r="BLA27" s="36"/>
      <c r="BLB27" s="36"/>
      <c r="BLC27" s="36"/>
      <c r="BLD27" s="36"/>
      <c r="BLE27" s="36"/>
      <c r="BLF27" s="36"/>
      <c r="BLG27" s="36"/>
      <c r="BLH27" s="36"/>
      <c r="BLI27" s="36"/>
      <c r="BLJ27" s="36"/>
      <c r="BLK27" s="36"/>
      <c r="BLL27" s="36"/>
      <c r="BLM27" s="36"/>
      <c r="BLN27" s="36"/>
      <c r="BLO27" s="36"/>
      <c r="BLP27" s="36"/>
      <c r="BLQ27" s="36"/>
      <c r="BLR27" s="36"/>
      <c r="BLS27" s="36"/>
      <c r="BLT27" s="36"/>
      <c r="BLU27" s="36"/>
      <c r="BLV27" s="36"/>
      <c r="BLW27" s="36"/>
      <c r="BLX27" s="36"/>
      <c r="BLY27" s="36"/>
      <c r="BLZ27" s="36"/>
      <c r="BMA27" s="36"/>
      <c r="BMB27" s="36"/>
      <c r="BMC27" s="36"/>
      <c r="BMD27" s="36"/>
      <c r="BME27" s="36"/>
      <c r="BMF27" s="36"/>
      <c r="BMG27" s="36"/>
      <c r="BMH27" s="36"/>
      <c r="BMI27" s="36"/>
      <c r="BMJ27" s="36"/>
      <c r="BMK27" s="36"/>
      <c r="BML27" s="36"/>
      <c r="BMM27" s="36"/>
      <c r="BMN27" s="36"/>
      <c r="BMO27" s="36"/>
      <c r="BMP27" s="36"/>
      <c r="BMQ27" s="36"/>
      <c r="BMR27" s="36"/>
      <c r="BMS27" s="36"/>
      <c r="BMT27" s="36"/>
      <c r="BMU27" s="36"/>
      <c r="BMV27" s="36"/>
      <c r="BMW27" s="36"/>
      <c r="BMX27" s="36"/>
      <c r="BMY27" s="36"/>
      <c r="BMZ27" s="36"/>
      <c r="BNA27" s="36"/>
      <c r="BNB27" s="36"/>
      <c r="BNC27" s="36"/>
      <c r="BND27" s="36"/>
      <c r="BNE27" s="36"/>
      <c r="BNF27" s="36"/>
      <c r="BNG27" s="36"/>
      <c r="BNH27" s="36"/>
      <c r="BNI27" s="36"/>
      <c r="BNJ27" s="36"/>
      <c r="BNK27" s="36"/>
      <c r="BNL27" s="36"/>
      <c r="BNM27" s="36"/>
      <c r="BNN27" s="36"/>
      <c r="BNO27" s="36"/>
      <c r="BNP27" s="36"/>
      <c r="BNQ27" s="36"/>
      <c r="BNR27" s="36"/>
      <c r="BNS27" s="36"/>
      <c r="BNT27" s="36"/>
      <c r="BNU27" s="36"/>
      <c r="BNV27" s="36"/>
      <c r="BNW27" s="36"/>
      <c r="BNX27" s="36"/>
      <c r="BNY27" s="36"/>
      <c r="BNZ27" s="36"/>
      <c r="BOA27" s="36"/>
      <c r="BOB27" s="36"/>
      <c r="BOC27" s="36"/>
      <c r="BOD27" s="36"/>
      <c r="BOE27" s="36"/>
      <c r="BOF27" s="36"/>
      <c r="BOG27" s="36"/>
      <c r="BOH27" s="36"/>
      <c r="BOI27" s="36"/>
      <c r="BOJ27" s="36"/>
      <c r="BOK27" s="36"/>
      <c r="BOL27" s="36"/>
      <c r="BOM27" s="36"/>
      <c r="BON27" s="36"/>
      <c r="BOO27" s="36"/>
      <c r="BOP27" s="36"/>
      <c r="BOQ27" s="36"/>
      <c r="BOR27" s="36"/>
      <c r="BOS27" s="36"/>
      <c r="BOT27" s="36"/>
      <c r="BOU27" s="36"/>
      <c r="BOV27" s="36"/>
      <c r="BOW27" s="36"/>
      <c r="BOX27" s="36"/>
      <c r="BOY27" s="36"/>
      <c r="BOZ27" s="36"/>
      <c r="BPA27" s="36"/>
      <c r="BPB27" s="36"/>
      <c r="BPC27" s="36"/>
      <c r="BPD27" s="36"/>
      <c r="BPE27" s="36"/>
      <c r="BPF27" s="36"/>
      <c r="BPG27" s="36"/>
      <c r="BPH27" s="36"/>
      <c r="BPI27" s="36"/>
      <c r="BPJ27" s="36"/>
      <c r="BPK27" s="36"/>
      <c r="BPL27" s="36"/>
      <c r="BPM27" s="36"/>
      <c r="BPN27" s="36"/>
      <c r="BPO27" s="36"/>
      <c r="BPP27" s="36"/>
      <c r="BPQ27" s="36"/>
      <c r="BPR27" s="36"/>
      <c r="BPS27" s="36"/>
      <c r="BPT27" s="36"/>
      <c r="BPU27" s="36"/>
      <c r="BPV27" s="36"/>
      <c r="BPW27" s="36"/>
      <c r="BPX27" s="36"/>
      <c r="BPY27" s="36"/>
      <c r="BPZ27" s="36"/>
      <c r="BQA27" s="36"/>
      <c r="BQB27" s="36"/>
      <c r="BQC27" s="36"/>
      <c r="BQD27" s="36"/>
      <c r="BQE27" s="36"/>
      <c r="BQF27" s="36"/>
      <c r="BQG27" s="36"/>
      <c r="BQH27" s="36"/>
      <c r="BQI27" s="36"/>
      <c r="BQJ27" s="36"/>
      <c r="BQK27" s="36"/>
      <c r="BQL27" s="36"/>
      <c r="BQM27" s="36"/>
      <c r="BQN27" s="36"/>
      <c r="BQO27" s="36"/>
      <c r="BQP27" s="36"/>
      <c r="BQQ27" s="36"/>
      <c r="BQR27" s="36"/>
      <c r="BQS27" s="36"/>
      <c r="BQT27" s="36"/>
      <c r="BQU27" s="36"/>
      <c r="BQV27" s="36"/>
      <c r="BQW27" s="36"/>
      <c r="BQX27" s="36"/>
      <c r="BQY27" s="36"/>
      <c r="BQZ27" s="36"/>
      <c r="BRA27" s="36"/>
      <c r="BRB27" s="36"/>
      <c r="BRC27" s="36"/>
      <c r="BRD27" s="36"/>
      <c r="BRE27" s="36"/>
      <c r="BRF27" s="36"/>
      <c r="BRG27" s="36"/>
      <c r="BRH27" s="36"/>
      <c r="BRI27" s="36"/>
      <c r="BRJ27" s="36"/>
      <c r="BRK27" s="36"/>
      <c r="BRL27" s="36"/>
      <c r="BRM27" s="36"/>
      <c r="BRN27" s="36"/>
      <c r="BRO27" s="36"/>
      <c r="BRP27" s="36"/>
      <c r="BRQ27" s="36"/>
      <c r="BRR27" s="36"/>
      <c r="BRS27" s="36"/>
      <c r="BRT27" s="36"/>
      <c r="BRU27" s="36"/>
      <c r="BRV27" s="36"/>
      <c r="BRW27" s="36"/>
      <c r="BRX27" s="36"/>
      <c r="BRY27" s="36"/>
      <c r="BRZ27" s="36"/>
      <c r="BSA27" s="36"/>
      <c r="BSB27" s="36"/>
      <c r="BSC27" s="36"/>
      <c r="BSD27" s="36"/>
      <c r="BSE27" s="36"/>
      <c r="BSF27" s="36"/>
      <c r="BSG27" s="36"/>
      <c r="BSH27" s="36"/>
      <c r="BSI27" s="36"/>
      <c r="BSJ27" s="36"/>
      <c r="BSK27" s="36"/>
      <c r="BSL27" s="36"/>
      <c r="BSM27" s="36"/>
      <c r="BSN27" s="36"/>
      <c r="BSO27" s="36"/>
      <c r="BSP27" s="36"/>
      <c r="BSQ27" s="36"/>
      <c r="BSR27" s="36"/>
      <c r="BSS27" s="36"/>
      <c r="BST27" s="36"/>
      <c r="BSU27" s="36"/>
      <c r="BSV27" s="36"/>
      <c r="BSW27" s="36"/>
      <c r="BSX27" s="36"/>
      <c r="BSY27" s="36"/>
      <c r="BSZ27" s="36"/>
      <c r="BTA27" s="36"/>
      <c r="BTB27" s="36"/>
      <c r="BTC27" s="36"/>
      <c r="BTD27" s="36"/>
      <c r="BTE27" s="36"/>
      <c r="BTF27" s="36"/>
      <c r="BTG27" s="36"/>
      <c r="BTH27" s="36"/>
      <c r="BTI27" s="36"/>
      <c r="BTJ27" s="36"/>
      <c r="BTK27" s="36"/>
      <c r="BTL27" s="36"/>
      <c r="BTM27" s="36"/>
      <c r="BTN27" s="36"/>
      <c r="BTO27" s="36"/>
      <c r="BTP27" s="36"/>
      <c r="BTQ27" s="36"/>
      <c r="BTR27" s="36"/>
      <c r="BTS27" s="36"/>
      <c r="BTT27" s="36"/>
      <c r="BTU27" s="36"/>
      <c r="BTV27" s="36"/>
      <c r="BTW27" s="36"/>
      <c r="BTX27" s="36"/>
      <c r="BTY27" s="36"/>
      <c r="BTZ27" s="36"/>
      <c r="BUA27" s="36"/>
      <c r="BUB27" s="36"/>
      <c r="BUC27" s="36"/>
      <c r="BUD27" s="36"/>
      <c r="BUE27" s="36"/>
      <c r="BUF27" s="36"/>
      <c r="BUG27" s="36"/>
      <c r="BUH27" s="36"/>
      <c r="BUI27" s="36"/>
      <c r="BUJ27" s="36"/>
      <c r="BUK27" s="36"/>
      <c r="BUL27" s="36"/>
      <c r="BUM27" s="36"/>
      <c r="BUN27" s="36"/>
      <c r="BUO27" s="36"/>
      <c r="BUP27" s="36"/>
      <c r="BUQ27" s="36"/>
      <c r="BUR27" s="36"/>
      <c r="BUS27" s="36"/>
      <c r="BUT27" s="36"/>
      <c r="BUU27" s="36"/>
      <c r="BUV27" s="36"/>
      <c r="BUW27" s="36"/>
      <c r="BUX27" s="36"/>
      <c r="BUY27" s="36"/>
      <c r="BUZ27" s="36"/>
      <c r="BVA27" s="36"/>
      <c r="BVB27" s="36"/>
      <c r="BVC27" s="36"/>
      <c r="BVD27" s="36"/>
      <c r="BVE27" s="36"/>
      <c r="BVF27" s="36"/>
      <c r="BVG27" s="36"/>
      <c r="BVH27" s="36"/>
      <c r="BVI27" s="36"/>
      <c r="BVJ27" s="36"/>
      <c r="BVK27" s="36"/>
      <c r="BVL27" s="36"/>
      <c r="BVM27" s="36"/>
      <c r="BVN27" s="36"/>
      <c r="BVO27" s="36"/>
      <c r="BVP27" s="36"/>
      <c r="BVQ27" s="36"/>
      <c r="BVR27" s="36"/>
      <c r="BVS27" s="36"/>
      <c r="BVT27" s="36"/>
      <c r="BVU27" s="36"/>
      <c r="BVV27" s="36"/>
      <c r="BVW27" s="36"/>
      <c r="BVX27" s="36"/>
      <c r="BVY27" s="36"/>
      <c r="BVZ27" s="36"/>
      <c r="BWA27" s="36"/>
      <c r="BWB27" s="36"/>
      <c r="BWC27" s="36"/>
      <c r="BWD27" s="36"/>
      <c r="BWE27" s="36"/>
      <c r="BWF27" s="36"/>
      <c r="BWG27" s="36"/>
      <c r="BWH27" s="36"/>
      <c r="BWI27" s="36"/>
      <c r="BWJ27" s="36"/>
      <c r="BWK27" s="36"/>
      <c r="BWL27" s="36"/>
      <c r="BWM27" s="36"/>
      <c r="BWN27" s="36"/>
      <c r="BWO27" s="36"/>
      <c r="BWP27" s="36"/>
      <c r="BWQ27" s="36"/>
      <c r="BWR27" s="36"/>
      <c r="BWS27" s="36"/>
      <c r="BWT27" s="36"/>
      <c r="BWU27" s="36"/>
      <c r="BWV27" s="36"/>
      <c r="BWW27" s="36"/>
      <c r="BWX27" s="36"/>
      <c r="BWY27" s="36"/>
      <c r="BWZ27" s="36"/>
      <c r="BXA27" s="36"/>
      <c r="BXB27" s="36"/>
      <c r="BXC27" s="36"/>
      <c r="BXD27" s="36"/>
      <c r="BXE27" s="36"/>
      <c r="BXF27" s="36"/>
      <c r="BXG27" s="36"/>
      <c r="BXH27" s="36"/>
      <c r="BXI27" s="36"/>
      <c r="BXJ27" s="36"/>
      <c r="BXK27" s="36"/>
      <c r="BXL27" s="36"/>
      <c r="BXM27" s="36"/>
      <c r="BXN27" s="36"/>
      <c r="BXO27" s="36"/>
      <c r="BXP27" s="36"/>
      <c r="BXQ27" s="36"/>
      <c r="BXR27" s="36"/>
      <c r="BXS27" s="36"/>
      <c r="BXT27" s="36"/>
      <c r="BXU27" s="36"/>
      <c r="BXV27" s="36"/>
      <c r="BXW27" s="36"/>
      <c r="BXX27" s="36"/>
      <c r="BXY27" s="36"/>
      <c r="BXZ27" s="36"/>
      <c r="BYA27" s="36"/>
      <c r="BYB27" s="36"/>
      <c r="BYC27" s="36"/>
      <c r="BYD27" s="36"/>
      <c r="BYE27" s="36"/>
      <c r="BYF27" s="36"/>
      <c r="BYG27" s="36"/>
      <c r="BYH27" s="36"/>
      <c r="BYI27" s="36"/>
      <c r="BYJ27" s="36"/>
      <c r="BYK27" s="36"/>
      <c r="BYL27" s="36"/>
      <c r="BYM27" s="36"/>
      <c r="BYN27" s="36"/>
      <c r="BYO27" s="36"/>
      <c r="BYP27" s="36"/>
      <c r="BYQ27" s="36"/>
      <c r="BYR27" s="36"/>
      <c r="BYS27" s="36"/>
      <c r="BYT27" s="36"/>
      <c r="BYU27" s="36"/>
      <c r="BYV27" s="36"/>
      <c r="BYW27" s="36"/>
      <c r="BYX27" s="36"/>
      <c r="BYY27" s="36"/>
      <c r="BYZ27" s="36"/>
      <c r="BZA27" s="36"/>
      <c r="BZB27" s="36"/>
      <c r="BZC27" s="36"/>
      <c r="BZD27" s="36"/>
      <c r="BZE27" s="36"/>
      <c r="BZF27" s="36"/>
      <c r="BZG27" s="36"/>
      <c r="BZH27" s="36"/>
      <c r="BZI27" s="36"/>
      <c r="BZJ27" s="36"/>
      <c r="BZK27" s="36"/>
      <c r="BZL27" s="36"/>
      <c r="BZM27" s="36"/>
      <c r="BZN27" s="36"/>
      <c r="BZO27" s="36"/>
      <c r="BZP27" s="36"/>
      <c r="BZQ27" s="36"/>
      <c r="BZR27" s="36"/>
      <c r="BZS27" s="36"/>
      <c r="BZT27" s="36"/>
      <c r="BZU27" s="36"/>
      <c r="BZV27" s="36"/>
      <c r="BZW27" s="36"/>
      <c r="BZX27" s="36"/>
      <c r="BZY27" s="36"/>
      <c r="BZZ27" s="36"/>
      <c r="CAA27" s="36"/>
      <c r="CAB27" s="36"/>
      <c r="CAC27" s="36"/>
      <c r="CAD27" s="36"/>
      <c r="CAE27" s="36"/>
      <c r="CAF27" s="36"/>
      <c r="CAG27" s="36"/>
      <c r="CAH27" s="36"/>
      <c r="CAI27" s="36"/>
      <c r="CAJ27" s="36"/>
      <c r="CAK27" s="36"/>
      <c r="CAL27" s="36"/>
      <c r="CAM27" s="36"/>
      <c r="CAN27" s="36"/>
      <c r="CAO27" s="36"/>
      <c r="CAP27" s="36"/>
      <c r="CAQ27" s="36"/>
      <c r="CAR27" s="36"/>
      <c r="CAS27" s="36"/>
      <c r="CAT27" s="36"/>
      <c r="CAU27" s="36"/>
      <c r="CAV27" s="36"/>
      <c r="CAW27" s="36"/>
      <c r="CAX27" s="36"/>
      <c r="CAY27" s="36"/>
      <c r="CAZ27" s="36"/>
      <c r="CBA27" s="36"/>
      <c r="CBB27" s="36"/>
      <c r="CBC27" s="36"/>
      <c r="CBD27" s="36"/>
      <c r="CBE27" s="36"/>
      <c r="CBF27" s="36"/>
      <c r="CBG27" s="36"/>
      <c r="CBH27" s="36"/>
      <c r="CBI27" s="36"/>
      <c r="CBJ27" s="36"/>
      <c r="CBK27" s="36"/>
      <c r="CBL27" s="36"/>
      <c r="CBM27" s="36"/>
      <c r="CBN27" s="36"/>
      <c r="CBO27" s="36"/>
      <c r="CBP27" s="36"/>
      <c r="CBQ27" s="36"/>
      <c r="CBR27" s="36"/>
      <c r="CBS27" s="36"/>
      <c r="CBT27" s="36"/>
      <c r="CBU27" s="36"/>
      <c r="CBV27" s="36"/>
      <c r="CBW27" s="36"/>
      <c r="CBX27" s="36"/>
      <c r="CBY27" s="36"/>
      <c r="CBZ27" s="36"/>
      <c r="CCA27" s="36"/>
      <c r="CCB27" s="36"/>
      <c r="CCC27" s="36"/>
      <c r="CCD27" s="36"/>
      <c r="CCE27" s="36"/>
      <c r="CCF27" s="36"/>
      <c r="CCG27" s="36"/>
      <c r="CCH27" s="36"/>
      <c r="CCI27" s="36"/>
      <c r="CCJ27" s="36"/>
      <c r="CCK27" s="36"/>
      <c r="CCL27" s="36"/>
      <c r="CCM27" s="36"/>
      <c r="CCN27" s="36"/>
      <c r="CCO27" s="36"/>
      <c r="CCP27" s="36"/>
      <c r="CCQ27" s="36"/>
      <c r="CCR27" s="36"/>
      <c r="CCS27" s="36"/>
      <c r="CCT27" s="36"/>
      <c r="CCU27" s="36"/>
      <c r="CCV27" s="36"/>
      <c r="CCW27" s="36"/>
      <c r="CCX27" s="36"/>
      <c r="CCY27" s="36"/>
      <c r="CCZ27" s="36"/>
      <c r="CDA27" s="36"/>
      <c r="CDB27" s="36"/>
      <c r="CDC27" s="36"/>
      <c r="CDD27" s="36"/>
      <c r="CDE27" s="36"/>
      <c r="CDF27" s="36"/>
      <c r="CDG27" s="36"/>
      <c r="CDH27" s="36"/>
      <c r="CDI27" s="36"/>
      <c r="CDJ27" s="36"/>
      <c r="CDK27" s="36"/>
      <c r="CDL27" s="36"/>
      <c r="CDM27" s="36"/>
      <c r="CDN27" s="36"/>
      <c r="CDO27" s="36"/>
      <c r="CDP27" s="36"/>
      <c r="CDQ27" s="36"/>
      <c r="CDR27" s="36"/>
      <c r="CDS27" s="36"/>
      <c r="CDT27" s="36"/>
      <c r="CDU27" s="36"/>
      <c r="CDV27" s="36"/>
      <c r="CDW27" s="36"/>
      <c r="CDX27" s="36"/>
      <c r="CDY27" s="36"/>
      <c r="CDZ27" s="36"/>
      <c r="CEA27" s="36"/>
      <c r="CEB27" s="36"/>
      <c r="CEC27" s="36"/>
      <c r="CED27" s="36"/>
      <c r="CEE27" s="36"/>
      <c r="CEF27" s="36"/>
      <c r="CEG27" s="36"/>
      <c r="CEH27" s="36"/>
      <c r="CEI27" s="36"/>
      <c r="CEJ27" s="36"/>
      <c r="CEK27" s="36"/>
      <c r="CEL27" s="36"/>
      <c r="CEM27" s="36"/>
      <c r="CEN27" s="36"/>
      <c r="CEO27" s="36"/>
      <c r="CEP27" s="36"/>
      <c r="CEQ27" s="36"/>
      <c r="CER27" s="36"/>
      <c r="CES27" s="36"/>
      <c r="CET27" s="36"/>
      <c r="CEU27" s="36"/>
      <c r="CEV27" s="36"/>
      <c r="CEW27" s="36"/>
      <c r="CEX27" s="36"/>
      <c r="CEY27" s="36"/>
      <c r="CEZ27" s="36"/>
      <c r="CFA27" s="36"/>
      <c r="CFB27" s="36"/>
      <c r="CFC27" s="36"/>
      <c r="CFD27" s="36"/>
      <c r="CFE27" s="36"/>
      <c r="CFF27" s="36"/>
      <c r="CFG27" s="36"/>
      <c r="CFH27" s="36"/>
      <c r="CFI27" s="36"/>
      <c r="CFJ27" s="36"/>
      <c r="CFK27" s="36"/>
      <c r="CFL27" s="36"/>
      <c r="CFM27" s="36"/>
      <c r="CFN27" s="36"/>
      <c r="CFO27" s="36"/>
      <c r="CFP27" s="36"/>
      <c r="CFQ27" s="36"/>
      <c r="CFR27" s="36"/>
      <c r="CFS27" s="36"/>
      <c r="CFT27" s="36"/>
      <c r="CFU27" s="36"/>
      <c r="CFV27" s="36"/>
      <c r="CFW27" s="36"/>
      <c r="CFX27" s="36"/>
      <c r="CFY27" s="36"/>
      <c r="CFZ27" s="36"/>
      <c r="CGA27" s="36"/>
      <c r="CGB27" s="36"/>
      <c r="CGC27" s="36"/>
      <c r="CGD27" s="36"/>
      <c r="CGE27" s="36"/>
      <c r="CGF27" s="36"/>
      <c r="CGG27" s="36"/>
      <c r="CGH27" s="36"/>
      <c r="CGI27" s="36"/>
      <c r="CGJ27" s="36"/>
      <c r="CGK27" s="36"/>
      <c r="CGL27" s="36"/>
      <c r="CGM27" s="36"/>
      <c r="CGN27" s="36"/>
      <c r="CGO27" s="36"/>
      <c r="CGP27" s="36"/>
      <c r="CGQ27" s="36"/>
      <c r="CGR27" s="36"/>
      <c r="CGS27" s="36"/>
      <c r="CGT27" s="36"/>
      <c r="CGU27" s="36"/>
      <c r="CGV27" s="36"/>
      <c r="CGW27" s="36"/>
      <c r="CGX27" s="36"/>
      <c r="CGY27" s="36"/>
      <c r="CGZ27" s="36"/>
      <c r="CHA27" s="36"/>
      <c r="CHB27" s="36"/>
      <c r="CHC27" s="36"/>
      <c r="CHD27" s="36"/>
      <c r="CHE27" s="36"/>
      <c r="CHF27" s="36"/>
      <c r="CHG27" s="36"/>
      <c r="CHH27" s="36"/>
      <c r="CHI27" s="36"/>
      <c r="CHJ27" s="36"/>
      <c r="CHK27" s="36"/>
      <c r="CHL27" s="36"/>
      <c r="CHM27" s="36"/>
      <c r="CHN27" s="36"/>
      <c r="CHO27" s="36"/>
      <c r="CHP27" s="36"/>
      <c r="CHQ27" s="36"/>
      <c r="CHR27" s="36"/>
      <c r="CHS27" s="36"/>
      <c r="CHT27" s="36"/>
      <c r="CHU27" s="36"/>
      <c r="CHV27" s="36"/>
      <c r="CHW27" s="36"/>
      <c r="CHX27" s="36"/>
      <c r="CHY27" s="36"/>
      <c r="CHZ27" s="36"/>
      <c r="CIA27" s="36"/>
      <c r="CIB27" s="36"/>
      <c r="CIC27" s="36"/>
      <c r="CID27" s="36"/>
      <c r="CIE27" s="36"/>
      <c r="CIF27" s="36"/>
      <c r="CIG27" s="36"/>
      <c r="CIH27" s="36"/>
      <c r="CII27" s="36"/>
      <c r="CIJ27" s="36"/>
      <c r="CIK27" s="36"/>
      <c r="CIL27" s="36"/>
      <c r="CIM27" s="36"/>
      <c r="CIN27" s="36"/>
      <c r="CIO27" s="36"/>
      <c r="CIP27" s="36"/>
      <c r="CIQ27" s="36"/>
      <c r="CIR27" s="36"/>
      <c r="CIS27" s="36"/>
      <c r="CIT27" s="36"/>
      <c r="CIU27" s="36"/>
      <c r="CIV27" s="36"/>
      <c r="CIW27" s="36"/>
      <c r="CIX27" s="36"/>
      <c r="CIY27" s="36"/>
      <c r="CIZ27" s="36"/>
      <c r="CJA27" s="36"/>
      <c r="CJB27" s="36"/>
      <c r="CJC27" s="36"/>
      <c r="CJD27" s="36"/>
      <c r="CJE27" s="36"/>
      <c r="CJF27" s="36"/>
      <c r="CJG27" s="36"/>
      <c r="CJH27" s="36"/>
      <c r="CJI27" s="36"/>
      <c r="CJJ27" s="36"/>
      <c r="CJK27" s="36"/>
      <c r="CJL27" s="36"/>
      <c r="CJM27" s="36"/>
      <c r="CJN27" s="36"/>
      <c r="CJO27" s="36"/>
      <c r="CJP27" s="36"/>
      <c r="CJQ27" s="36"/>
      <c r="CJR27" s="36"/>
      <c r="CJS27" s="36"/>
      <c r="CJT27" s="36"/>
      <c r="CJU27" s="36"/>
      <c r="CJV27" s="36"/>
      <c r="CJW27" s="36"/>
      <c r="CJX27" s="36"/>
      <c r="CJY27" s="36"/>
      <c r="CJZ27" s="36"/>
      <c r="CKA27" s="36"/>
      <c r="CKB27" s="36"/>
      <c r="CKC27" s="36"/>
      <c r="CKD27" s="36"/>
      <c r="CKE27" s="36"/>
      <c r="CKF27" s="36"/>
      <c r="CKG27" s="36"/>
      <c r="CKH27" s="36"/>
      <c r="CKI27" s="36"/>
      <c r="CKJ27" s="36"/>
      <c r="CKK27" s="36"/>
      <c r="CKL27" s="36"/>
      <c r="CKM27" s="36"/>
      <c r="CKN27" s="36"/>
      <c r="CKO27" s="36"/>
      <c r="CKP27" s="36"/>
      <c r="CKQ27" s="36"/>
      <c r="CKR27" s="36"/>
      <c r="CKS27" s="36"/>
      <c r="CKT27" s="36"/>
      <c r="CKU27" s="36"/>
      <c r="CKV27" s="36"/>
      <c r="CKW27" s="36"/>
      <c r="CKX27" s="36"/>
      <c r="CKY27" s="36"/>
      <c r="CKZ27" s="36"/>
      <c r="CLA27" s="36"/>
      <c r="CLB27" s="36"/>
      <c r="CLC27" s="36"/>
      <c r="CLD27" s="36"/>
      <c r="CLE27" s="36"/>
      <c r="CLF27" s="36"/>
      <c r="CLG27" s="36"/>
      <c r="CLH27" s="36"/>
      <c r="CLI27" s="36"/>
      <c r="CLJ27" s="36"/>
      <c r="CLK27" s="36"/>
      <c r="CLL27" s="36"/>
      <c r="CLM27" s="36"/>
      <c r="CLN27" s="36"/>
      <c r="CLO27" s="36"/>
      <c r="CLP27" s="36"/>
      <c r="CLQ27" s="36"/>
      <c r="CLR27" s="36"/>
      <c r="CLS27" s="36"/>
      <c r="CLT27" s="36"/>
      <c r="CLU27" s="36"/>
      <c r="CLV27" s="36"/>
      <c r="CLW27" s="36"/>
      <c r="CLX27" s="36"/>
      <c r="CLY27" s="36"/>
      <c r="CLZ27" s="36"/>
      <c r="CMA27" s="36"/>
      <c r="CMB27" s="36"/>
      <c r="CMC27" s="36"/>
      <c r="CMD27" s="36"/>
      <c r="CME27" s="36"/>
      <c r="CMF27" s="36"/>
      <c r="CMG27" s="36"/>
      <c r="CMH27" s="36"/>
      <c r="CMI27" s="36"/>
      <c r="CMJ27" s="36"/>
      <c r="CMK27" s="36"/>
      <c r="CML27" s="36"/>
      <c r="CMM27" s="36"/>
      <c r="CMN27" s="36"/>
      <c r="CMO27" s="36"/>
      <c r="CMP27" s="36"/>
      <c r="CMQ27" s="36"/>
      <c r="CMR27" s="36"/>
      <c r="CMS27" s="36"/>
      <c r="CMT27" s="36"/>
      <c r="CMU27" s="36"/>
      <c r="CMV27" s="36"/>
      <c r="CMW27" s="36"/>
      <c r="CMX27" s="36"/>
      <c r="CMY27" s="36"/>
      <c r="CMZ27" s="36"/>
      <c r="CNA27" s="36"/>
      <c r="CNB27" s="36"/>
      <c r="CNC27" s="36"/>
      <c r="CND27" s="36"/>
      <c r="CNE27" s="36"/>
      <c r="CNF27" s="36"/>
      <c r="CNG27" s="36"/>
      <c r="CNH27" s="36"/>
      <c r="CNI27" s="36"/>
      <c r="CNJ27" s="36"/>
      <c r="CNK27" s="36"/>
      <c r="CNL27" s="36"/>
      <c r="CNM27" s="36"/>
      <c r="CNN27" s="36"/>
      <c r="CNO27" s="36"/>
      <c r="CNP27" s="36"/>
      <c r="CNQ27" s="36"/>
      <c r="CNR27" s="36"/>
      <c r="CNS27" s="36"/>
      <c r="CNT27" s="36"/>
      <c r="CNU27" s="36"/>
      <c r="CNV27" s="36"/>
      <c r="CNW27" s="36"/>
      <c r="CNX27" s="36"/>
      <c r="CNY27" s="36"/>
      <c r="CNZ27" s="36"/>
      <c r="COA27" s="36"/>
      <c r="COB27" s="36"/>
      <c r="COC27" s="36"/>
      <c r="COD27" s="36"/>
      <c r="COE27" s="36"/>
      <c r="COF27" s="36"/>
      <c r="COG27" s="36"/>
      <c r="COH27" s="36"/>
      <c r="COI27" s="36"/>
      <c r="COJ27" s="36"/>
      <c r="COK27" s="36"/>
      <c r="COL27" s="36"/>
      <c r="COM27" s="36"/>
      <c r="CON27" s="36"/>
      <c r="COO27" s="36"/>
      <c r="COP27" s="36"/>
      <c r="COQ27" s="36"/>
      <c r="COR27" s="36"/>
      <c r="COS27" s="36"/>
      <c r="COT27" s="36"/>
      <c r="COU27" s="36"/>
      <c r="COV27" s="36"/>
      <c r="COW27" s="36"/>
      <c r="COX27" s="36"/>
      <c r="COY27" s="36"/>
      <c r="COZ27" s="36"/>
      <c r="CPA27" s="36"/>
      <c r="CPB27" s="36"/>
      <c r="CPC27" s="36"/>
      <c r="CPD27" s="36"/>
      <c r="CPE27" s="36"/>
      <c r="CPF27" s="36"/>
      <c r="CPG27" s="36"/>
      <c r="CPH27" s="36"/>
      <c r="CPI27" s="36"/>
      <c r="CPJ27" s="36"/>
      <c r="CPK27" s="36"/>
      <c r="CPL27" s="36"/>
      <c r="CPM27" s="36"/>
      <c r="CPN27" s="36"/>
      <c r="CPO27" s="36"/>
      <c r="CPP27" s="36"/>
      <c r="CPQ27" s="36"/>
      <c r="CPR27" s="36"/>
      <c r="CPS27" s="36"/>
      <c r="CPT27" s="36"/>
      <c r="CPU27" s="36"/>
      <c r="CPV27" s="36"/>
      <c r="CPW27" s="36"/>
      <c r="CPX27" s="36"/>
      <c r="CPY27" s="36"/>
      <c r="CPZ27" s="36"/>
      <c r="CQA27" s="36"/>
      <c r="CQB27" s="36"/>
      <c r="CQC27" s="36"/>
      <c r="CQD27" s="36"/>
      <c r="CQE27" s="36"/>
      <c r="CQF27" s="36"/>
      <c r="CQG27" s="36"/>
      <c r="CQH27" s="36"/>
      <c r="CQI27" s="36"/>
      <c r="CQJ27" s="36"/>
      <c r="CQK27" s="36"/>
      <c r="CQL27" s="36"/>
      <c r="CQM27" s="36"/>
      <c r="CQN27" s="36"/>
      <c r="CQO27" s="36"/>
      <c r="CQP27" s="36"/>
      <c r="CQQ27" s="36"/>
      <c r="CQR27" s="36"/>
      <c r="CQS27" s="36"/>
      <c r="CQT27" s="36"/>
      <c r="CQU27" s="36"/>
      <c r="CQV27" s="36"/>
      <c r="CQW27" s="36"/>
      <c r="CQX27" s="36"/>
      <c r="CQY27" s="36"/>
      <c r="CQZ27" s="36"/>
      <c r="CRA27" s="36"/>
      <c r="CRB27" s="36"/>
      <c r="CRC27" s="36"/>
      <c r="CRD27" s="36"/>
      <c r="CRE27" s="36"/>
      <c r="CRF27" s="36"/>
      <c r="CRG27" s="36"/>
      <c r="CRH27" s="36"/>
      <c r="CRI27" s="36"/>
      <c r="CRJ27" s="36"/>
      <c r="CRK27" s="36"/>
      <c r="CRL27" s="36"/>
      <c r="CRM27" s="36"/>
      <c r="CRN27" s="36"/>
      <c r="CRO27" s="36"/>
      <c r="CRP27" s="36"/>
      <c r="CRQ27" s="36"/>
      <c r="CRR27" s="36"/>
      <c r="CRS27" s="36"/>
      <c r="CRT27" s="36"/>
      <c r="CRU27" s="36"/>
      <c r="CRV27" s="36"/>
      <c r="CRW27" s="36"/>
      <c r="CRX27" s="36"/>
      <c r="CRY27" s="36"/>
      <c r="CRZ27" s="36"/>
      <c r="CSA27" s="36"/>
      <c r="CSB27" s="36"/>
      <c r="CSC27" s="36"/>
      <c r="CSD27" s="36"/>
      <c r="CSE27" s="36"/>
      <c r="CSF27" s="36"/>
      <c r="CSG27" s="36"/>
      <c r="CSH27" s="36"/>
      <c r="CSI27" s="36"/>
      <c r="CSJ27" s="36"/>
      <c r="CSK27" s="36"/>
      <c r="CSL27" s="36"/>
      <c r="CSM27" s="36"/>
      <c r="CSN27" s="36"/>
      <c r="CSO27" s="36"/>
      <c r="CSP27" s="36"/>
      <c r="CSQ27" s="36"/>
      <c r="CSR27" s="36"/>
      <c r="CSS27" s="36"/>
      <c r="CST27" s="36"/>
      <c r="CSU27" s="36"/>
      <c r="CSV27" s="36"/>
      <c r="CSW27" s="36"/>
      <c r="CSX27" s="36"/>
      <c r="CSY27" s="36"/>
      <c r="CSZ27" s="36"/>
      <c r="CTA27" s="36"/>
      <c r="CTB27" s="36"/>
      <c r="CTC27" s="36"/>
      <c r="CTD27" s="36"/>
      <c r="CTE27" s="36"/>
      <c r="CTF27" s="36"/>
      <c r="CTG27" s="36"/>
      <c r="CTH27" s="36"/>
      <c r="CTI27" s="36"/>
      <c r="CTJ27" s="36"/>
      <c r="CTK27" s="36"/>
      <c r="CTL27" s="36"/>
      <c r="CTM27" s="36"/>
      <c r="CTN27" s="36"/>
      <c r="CTO27" s="36"/>
      <c r="CTP27" s="36"/>
      <c r="CTQ27" s="36"/>
      <c r="CTR27" s="36"/>
      <c r="CTS27" s="36"/>
      <c r="CTT27" s="36"/>
      <c r="CTU27" s="36"/>
      <c r="CTV27" s="36"/>
      <c r="CTW27" s="36"/>
      <c r="CTX27" s="36"/>
      <c r="CTY27" s="36"/>
      <c r="CTZ27" s="36"/>
      <c r="CUA27" s="36"/>
      <c r="CUB27" s="36"/>
      <c r="CUC27" s="36"/>
      <c r="CUD27" s="36"/>
      <c r="CUE27" s="36"/>
      <c r="CUF27" s="36"/>
      <c r="CUG27" s="36"/>
      <c r="CUH27" s="36"/>
      <c r="CUI27" s="36"/>
      <c r="CUJ27" s="36"/>
      <c r="CUK27" s="36"/>
      <c r="CUL27" s="36"/>
      <c r="CUM27" s="36"/>
      <c r="CUN27" s="36"/>
      <c r="CUO27" s="36"/>
      <c r="CUP27" s="36"/>
      <c r="CUQ27" s="36"/>
      <c r="CUR27" s="36"/>
      <c r="CUS27" s="36"/>
      <c r="CUT27" s="36"/>
      <c r="CUU27" s="36"/>
      <c r="CUV27" s="36"/>
      <c r="CUW27" s="36"/>
      <c r="CUX27" s="36"/>
      <c r="CUY27" s="36"/>
      <c r="CUZ27" s="36"/>
      <c r="CVA27" s="36"/>
      <c r="CVB27" s="36"/>
      <c r="CVC27" s="36"/>
      <c r="CVD27" s="36"/>
      <c r="CVE27" s="36"/>
      <c r="CVF27" s="36"/>
      <c r="CVG27" s="36"/>
      <c r="CVH27" s="36"/>
      <c r="CVI27" s="36"/>
      <c r="CVJ27" s="36"/>
      <c r="CVK27" s="36"/>
      <c r="CVL27" s="36"/>
      <c r="CVM27" s="36"/>
      <c r="CVN27" s="36"/>
      <c r="CVO27" s="36"/>
      <c r="CVP27" s="36"/>
      <c r="CVQ27" s="36"/>
      <c r="CVR27" s="36"/>
      <c r="CVS27" s="36"/>
      <c r="CVT27" s="36"/>
      <c r="CVU27" s="36"/>
      <c r="CVV27" s="36"/>
      <c r="CVW27" s="36"/>
      <c r="CVX27" s="36"/>
      <c r="CVY27" s="36"/>
      <c r="CVZ27" s="36"/>
      <c r="CWA27" s="36"/>
      <c r="CWB27" s="36"/>
      <c r="CWC27" s="36"/>
      <c r="CWD27" s="36"/>
      <c r="CWE27" s="36"/>
      <c r="CWF27" s="36"/>
      <c r="CWG27" s="36"/>
      <c r="CWH27" s="36"/>
      <c r="CWI27" s="36"/>
      <c r="CWJ27" s="36"/>
      <c r="CWK27" s="36"/>
      <c r="CWL27" s="36"/>
      <c r="CWM27" s="36"/>
      <c r="CWN27" s="36"/>
      <c r="CWO27" s="36"/>
      <c r="CWP27" s="36"/>
      <c r="CWQ27" s="36"/>
      <c r="CWR27" s="36"/>
      <c r="CWS27" s="36"/>
      <c r="CWT27" s="36"/>
      <c r="CWU27" s="36"/>
      <c r="CWV27" s="36"/>
      <c r="CWW27" s="36"/>
      <c r="CWX27" s="36"/>
      <c r="CWY27" s="36"/>
      <c r="CWZ27" s="36"/>
      <c r="CXA27" s="36"/>
      <c r="CXB27" s="36"/>
      <c r="CXC27" s="36"/>
      <c r="CXD27" s="36"/>
      <c r="CXE27" s="36"/>
      <c r="CXF27" s="36"/>
      <c r="CXG27" s="36"/>
      <c r="CXH27" s="36"/>
      <c r="CXI27" s="36"/>
      <c r="CXJ27" s="36"/>
      <c r="CXK27" s="36"/>
      <c r="CXL27" s="36"/>
      <c r="CXM27" s="36"/>
      <c r="CXN27" s="36"/>
      <c r="CXO27" s="36"/>
      <c r="CXP27" s="36"/>
      <c r="CXQ27" s="36"/>
      <c r="CXR27" s="36"/>
      <c r="CXS27" s="36"/>
      <c r="CXT27" s="36"/>
      <c r="CXU27" s="36"/>
      <c r="CXV27" s="36"/>
      <c r="CXW27" s="36"/>
      <c r="CXX27" s="36"/>
      <c r="CXY27" s="36"/>
      <c r="CXZ27" s="36"/>
      <c r="CYA27" s="36"/>
      <c r="CYB27" s="36"/>
      <c r="CYC27" s="36"/>
      <c r="CYD27" s="36"/>
      <c r="CYE27" s="36"/>
      <c r="CYF27" s="36"/>
      <c r="CYG27" s="36"/>
      <c r="CYH27" s="36"/>
      <c r="CYI27" s="36"/>
      <c r="CYJ27" s="36"/>
      <c r="CYK27" s="36"/>
      <c r="CYL27" s="36"/>
      <c r="CYM27" s="36"/>
      <c r="CYN27" s="36"/>
      <c r="CYO27" s="36"/>
      <c r="CYP27" s="36"/>
      <c r="CYQ27" s="36"/>
      <c r="CYR27" s="36"/>
      <c r="CYS27" s="36"/>
      <c r="CYT27" s="36"/>
      <c r="CYU27" s="36"/>
      <c r="CYV27" s="36"/>
      <c r="CYW27" s="36"/>
      <c r="CYX27" s="36"/>
      <c r="CYY27" s="36"/>
      <c r="CYZ27" s="36"/>
      <c r="CZA27" s="36"/>
      <c r="CZB27" s="36"/>
      <c r="CZC27" s="36"/>
      <c r="CZD27" s="36"/>
      <c r="CZE27" s="36"/>
      <c r="CZF27" s="36"/>
      <c r="CZG27" s="36"/>
      <c r="CZH27" s="36"/>
      <c r="CZI27" s="36"/>
      <c r="CZJ27" s="36"/>
      <c r="CZK27" s="36"/>
      <c r="CZL27" s="36"/>
      <c r="CZM27" s="36"/>
      <c r="CZN27" s="36"/>
      <c r="CZO27" s="36"/>
      <c r="CZP27" s="36"/>
      <c r="CZQ27" s="36"/>
      <c r="CZR27" s="36"/>
      <c r="CZS27" s="36"/>
      <c r="CZT27" s="36"/>
      <c r="CZU27" s="36"/>
      <c r="CZV27" s="36"/>
      <c r="CZW27" s="36"/>
      <c r="CZX27" s="36"/>
      <c r="CZY27" s="36"/>
      <c r="CZZ27" s="36"/>
      <c r="DAA27" s="36"/>
      <c r="DAB27" s="36"/>
      <c r="DAC27" s="36"/>
      <c r="DAD27" s="36"/>
      <c r="DAE27" s="36"/>
      <c r="DAF27" s="36"/>
      <c r="DAG27" s="36"/>
      <c r="DAH27" s="36"/>
      <c r="DAI27" s="36"/>
      <c r="DAJ27" s="36"/>
      <c r="DAK27" s="36"/>
      <c r="DAL27" s="36"/>
      <c r="DAM27" s="36"/>
      <c r="DAN27" s="36"/>
      <c r="DAO27" s="36"/>
      <c r="DAP27" s="36"/>
      <c r="DAQ27" s="36"/>
      <c r="DAR27" s="36"/>
      <c r="DAS27" s="36"/>
      <c r="DAT27" s="36"/>
      <c r="DAU27" s="36"/>
      <c r="DAV27" s="36"/>
      <c r="DAW27" s="36"/>
      <c r="DAX27" s="36"/>
      <c r="DAY27" s="36"/>
      <c r="DAZ27" s="36"/>
      <c r="DBA27" s="36"/>
      <c r="DBB27" s="36"/>
      <c r="DBC27" s="36"/>
      <c r="DBD27" s="36"/>
      <c r="DBE27" s="36"/>
      <c r="DBF27" s="36"/>
      <c r="DBG27" s="36"/>
      <c r="DBH27" s="36"/>
      <c r="DBI27" s="36"/>
      <c r="DBJ27" s="36"/>
      <c r="DBK27" s="36"/>
      <c r="DBL27" s="36"/>
      <c r="DBM27" s="36"/>
      <c r="DBN27" s="36"/>
      <c r="DBO27" s="36"/>
      <c r="DBP27" s="36"/>
      <c r="DBQ27" s="36"/>
      <c r="DBR27" s="36"/>
      <c r="DBS27" s="36"/>
      <c r="DBT27" s="36"/>
      <c r="DBU27" s="36"/>
      <c r="DBV27" s="36"/>
      <c r="DBW27" s="36"/>
      <c r="DBX27" s="36"/>
      <c r="DBY27" s="36"/>
      <c r="DBZ27" s="36"/>
      <c r="DCA27" s="36"/>
      <c r="DCB27" s="36"/>
      <c r="DCC27" s="36"/>
      <c r="DCD27" s="36"/>
      <c r="DCE27" s="36"/>
      <c r="DCF27" s="36"/>
      <c r="DCG27" s="36"/>
      <c r="DCH27" s="36"/>
      <c r="DCI27" s="36"/>
      <c r="DCJ27" s="36"/>
      <c r="DCK27" s="36"/>
      <c r="DCL27" s="36"/>
      <c r="DCM27" s="36"/>
      <c r="DCN27" s="36"/>
      <c r="DCO27" s="36"/>
      <c r="DCP27" s="36"/>
      <c r="DCQ27" s="36"/>
      <c r="DCR27" s="36"/>
      <c r="DCS27" s="36"/>
      <c r="DCT27" s="36"/>
      <c r="DCU27" s="36"/>
      <c r="DCV27" s="36"/>
      <c r="DCW27" s="36"/>
      <c r="DCX27" s="36"/>
      <c r="DCY27" s="36"/>
      <c r="DCZ27" s="36"/>
      <c r="DDA27" s="36"/>
      <c r="DDB27" s="36"/>
      <c r="DDC27" s="36"/>
      <c r="DDD27" s="36"/>
      <c r="DDE27" s="36"/>
      <c r="DDF27" s="36"/>
      <c r="DDG27" s="36"/>
      <c r="DDH27" s="36"/>
      <c r="DDI27" s="36"/>
      <c r="DDJ27" s="36"/>
      <c r="DDK27" s="36"/>
      <c r="DDL27" s="36"/>
      <c r="DDM27" s="36"/>
      <c r="DDN27" s="36"/>
      <c r="DDO27" s="36"/>
      <c r="DDP27" s="36"/>
      <c r="DDQ27" s="36"/>
      <c r="DDR27" s="36"/>
      <c r="DDS27" s="36"/>
      <c r="DDT27" s="36"/>
      <c r="DDU27" s="36"/>
      <c r="DDV27" s="36"/>
      <c r="DDW27" s="36"/>
      <c r="DDX27" s="36"/>
      <c r="DDY27" s="36"/>
      <c r="DDZ27" s="36"/>
      <c r="DEA27" s="36"/>
      <c r="DEB27" s="36"/>
      <c r="DEC27" s="36"/>
      <c r="DED27" s="36"/>
      <c r="DEE27" s="36"/>
      <c r="DEF27" s="36"/>
      <c r="DEG27" s="36"/>
      <c r="DEH27" s="36"/>
      <c r="DEI27" s="36"/>
      <c r="DEJ27" s="36"/>
      <c r="DEK27" s="36"/>
      <c r="DEL27" s="36"/>
      <c r="DEM27" s="36"/>
      <c r="DEN27" s="36"/>
      <c r="DEO27" s="36"/>
      <c r="DEP27" s="36"/>
      <c r="DEQ27" s="36"/>
      <c r="DER27" s="36"/>
      <c r="DES27" s="36"/>
      <c r="DET27" s="36"/>
      <c r="DEU27" s="36"/>
      <c r="DEV27" s="36"/>
      <c r="DEW27" s="36"/>
      <c r="DEX27" s="36"/>
      <c r="DEY27" s="36"/>
      <c r="DEZ27" s="36"/>
      <c r="DFA27" s="36"/>
      <c r="DFB27" s="36"/>
      <c r="DFC27" s="36"/>
      <c r="DFD27" s="36"/>
      <c r="DFE27" s="36"/>
      <c r="DFF27" s="36"/>
      <c r="DFG27" s="36"/>
      <c r="DFH27" s="36"/>
      <c r="DFI27" s="36"/>
      <c r="DFJ27" s="36"/>
      <c r="DFK27" s="36"/>
      <c r="DFL27" s="36"/>
      <c r="DFM27" s="36"/>
      <c r="DFN27" s="36"/>
      <c r="DFO27" s="36"/>
      <c r="DFP27" s="36"/>
      <c r="DFQ27" s="36"/>
      <c r="DFR27" s="36"/>
      <c r="DFS27" s="36"/>
      <c r="DFT27" s="36"/>
      <c r="DFU27" s="36"/>
      <c r="DFV27" s="36"/>
      <c r="DFW27" s="36"/>
      <c r="DFX27" s="36"/>
      <c r="DFY27" s="36"/>
      <c r="DFZ27" s="36"/>
      <c r="DGA27" s="36"/>
      <c r="DGB27" s="36"/>
      <c r="DGC27" s="36"/>
      <c r="DGD27" s="36"/>
      <c r="DGE27" s="36"/>
      <c r="DGF27" s="36"/>
      <c r="DGG27" s="36"/>
      <c r="DGH27" s="36"/>
      <c r="DGI27" s="36"/>
      <c r="DGJ27" s="36"/>
      <c r="DGK27" s="36"/>
      <c r="DGL27" s="36"/>
      <c r="DGM27" s="36"/>
      <c r="DGN27" s="36"/>
      <c r="DGO27" s="36"/>
      <c r="DGP27" s="36"/>
      <c r="DGQ27" s="36"/>
      <c r="DGR27" s="36"/>
      <c r="DGS27" s="36"/>
      <c r="DGT27" s="36"/>
      <c r="DGU27" s="36"/>
      <c r="DGV27" s="36"/>
      <c r="DGW27" s="36"/>
      <c r="DGX27" s="36"/>
      <c r="DGY27" s="36"/>
      <c r="DGZ27" s="36"/>
      <c r="DHA27" s="36"/>
      <c r="DHB27" s="36"/>
      <c r="DHC27" s="36"/>
      <c r="DHD27" s="36"/>
      <c r="DHE27" s="36"/>
      <c r="DHF27" s="36"/>
      <c r="DHG27" s="36"/>
      <c r="DHH27" s="36"/>
      <c r="DHI27" s="36"/>
      <c r="DHJ27" s="36"/>
      <c r="DHK27" s="36"/>
      <c r="DHL27" s="36"/>
      <c r="DHM27" s="36"/>
      <c r="DHN27" s="36"/>
      <c r="DHO27" s="36"/>
      <c r="DHP27" s="36"/>
      <c r="DHQ27" s="36"/>
      <c r="DHR27" s="36"/>
      <c r="DHS27" s="36"/>
      <c r="DHT27" s="36"/>
      <c r="DHU27" s="36"/>
      <c r="DHV27" s="36"/>
      <c r="DHW27" s="36"/>
      <c r="DHX27" s="36"/>
      <c r="DHY27" s="36"/>
      <c r="DHZ27" s="36"/>
      <c r="DIA27" s="36"/>
      <c r="DIB27" s="36"/>
      <c r="DIC27" s="36"/>
      <c r="DID27" s="36"/>
      <c r="DIE27" s="36"/>
      <c r="DIF27" s="36"/>
      <c r="DIG27" s="36"/>
      <c r="DIH27" s="36"/>
      <c r="DII27" s="36"/>
      <c r="DIJ27" s="36"/>
      <c r="DIK27" s="36"/>
      <c r="DIL27" s="36"/>
      <c r="DIM27" s="36"/>
      <c r="DIN27" s="36"/>
      <c r="DIO27" s="36"/>
      <c r="DIP27" s="36"/>
      <c r="DIQ27" s="36"/>
      <c r="DIR27" s="36"/>
      <c r="DIS27" s="36"/>
      <c r="DIT27" s="36"/>
      <c r="DIU27" s="36"/>
      <c r="DIV27" s="36"/>
      <c r="DIW27" s="36"/>
      <c r="DIX27" s="36"/>
      <c r="DIY27" s="36"/>
      <c r="DIZ27" s="36"/>
      <c r="DJA27" s="36"/>
      <c r="DJB27" s="36"/>
      <c r="DJC27" s="36"/>
      <c r="DJD27" s="36"/>
      <c r="DJE27" s="36"/>
      <c r="DJF27" s="36"/>
      <c r="DJG27" s="36"/>
      <c r="DJH27" s="36"/>
      <c r="DJI27" s="36"/>
      <c r="DJJ27" s="36"/>
      <c r="DJK27" s="36"/>
      <c r="DJL27" s="36"/>
      <c r="DJM27" s="36"/>
      <c r="DJN27" s="36"/>
      <c r="DJO27" s="36"/>
      <c r="DJP27" s="36"/>
      <c r="DJQ27" s="36"/>
      <c r="DJR27" s="36"/>
      <c r="DJS27" s="36"/>
      <c r="DJT27" s="36"/>
      <c r="DJU27" s="36"/>
      <c r="DJV27" s="36"/>
      <c r="DJW27" s="36"/>
      <c r="DJX27" s="36"/>
      <c r="DJY27" s="36"/>
      <c r="DJZ27" s="36"/>
      <c r="DKA27" s="36"/>
      <c r="DKB27" s="36"/>
      <c r="DKC27" s="36"/>
      <c r="DKD27" s="36"/>
      <c r="DKE27" s="36"/>
      <c r="DKF27" s="36"/>
      <c r="DKG27" s="36"/>
      <c r="DKH27" s="36"/>
      <c r="DKI27" s="36"/>
      <c r="DKJ27" s="36"/>
      <c r="DKK27" s="36"/>
      <c r="DKL27" s="36"/>
      <c r="DKM27" s="36"/>
      <c r="DKN27" s="36"/>
      <c r="DKO27" s="36"/>
      <c r="DKP27" s="36"/>
      <c r="DKQ27" s="36"/>
      <c r="DKR27" s="36"/>
      <c r="DKS27" s="36"/>
      <c r="DKT27" s="36"/>
      <c r="DKU27" s="36"/>
      <c r="DKV27" s="36"/>
      <c r="DKW27" s="36"/>
      <c r="DKX27" s="36"/>
      <c r="DKY27" s="36"/>
      <c r="DKZ27" s="36"/>
      <c r="DLA27" s="36"/>
      <c r="DLB27" s="36"/>
      <c r="DLC27" s="36"/>
      <c r="DLD27" s="36"/>
      <c r="DLE27" s="36"/>
      <c r="DLF27" s="36"/>
      <c r="DLG27" s="36"/>
      <c r="DLH27" s="36"/>
      <c r="DLI27" s="36"/>
      <c r="DLJ27" s="36"/>
      <c r="DLK27" s="36"/>
      <c r="DLL27" s="36"/>
      <c r="DLM27" s="36"/>
      <c r="DLN27" s="36"/>
      <c r="DLO27" s="36"/>
      <c r="DLP27" s="36"/>
      <c r="DLQ27" s="36"/>
      <c r="DLR27" s="36"/>
      <c r="DLS27" s="36"/>
      <c r="DLT27" s="36"/>
      <c r="DLU27" s="36"/>
      <c r="DLV27" s="36"/>
      <c r="DLW27" s="36"/>
      <c r="DLX27" s="36"/>
      <c r="DLY27" s="36"/>
      <c r="DLZ27" s="36"/>
      <c r="DMA27" s="36"/>
      <c r="DMB27" s="36"/>
      <c r="DMC27" s="36"/>
      <c r="DMD27" s="36"/>
      <c r="DME27" s="36"/>
      <c r="DMF27" s="36"/>
      <c r="DMG27" s="36"/>
      <c r="DMH27" s="36"/>
      <c r="DMI27" s="36"/>
      <c r="DMJ27" s="36"/>
      <c r="DMK27" s="36"/>
      <c r="DML27" s="36"/>
      <c r="DMM27" s="36"/>
      <c r="DMN27" s="36"/>
      <c r="DMO27" s="36"/>
      <c r="DMP27" s="36"/>
      <c r="DMQ27" s="36"/>
      <c r="DMR27" s="36"/>
      <c r="DMS27" s="36"/>
      <c r="DMT27" s="36"/>
      <c r="DMU27" s="36"/>
      <c r="DMV27" s="36"/>
      <c r="DMW27" s="36"/>
      <c r="DMX27" s="36"/>
      <c r="DMY27" s="36"/>
      <c r="DMZ27" s="36"/>
      <c r="DNA27" s="36"/>
      <c r="DNB27" s="36"/>
      <c r="DNC27" s="36"/>
      <c r="DND27" s="36"/>
      <c r="DNE27" s="36"/>
      <c r="DNF27" s="36"/>
      <c r="DNG27" s="36"/>
      <c r="DNH27" s="36"/>
      <c r="DNI27" s="36"/>
      <c r="DNJ27" s="36"/>
      <c r="DNK27" s="36"/>
      <c r="DNL27" s="36"/>
      <c r="DNM27" s="36"/>
      <c r="DNN27" s="36"/>
      <c r="DNO27" s="36"/>
      <c r="DNP27" s="36"/>
      <c r="DNQ27" s="36"/>
      <c r="DNR27" s="36"/>
      <c r="DNS27" s="36"/>
      <c r="DNT27" s="36"/>
      <c r="DNU27" s="36"/>
      <c r="DNV27" s="36"/>
      <c r="DNW27" s="36"/>
      <c r="DNX27" s="36"/>
      <c r="DNY27" s="36"/>
      <c r="DNZ27" s="36"/>
      <c r="DOA27" s="36"/>
      <c r="DOB27" s="36"/>
      <c r="DOC27" s="36"/>
      <c r="DOD27" s="36"/>
      <c r="DOE27" s="36"/>
      <c r="DOF27" s="36"/>
      <c r="DOG27" s="36"/>
      <c r="DOH27" s="36"/>
      <c r="DOI27" s="36"/>
      <c r="DOJ27" s="36"/>
      <c r="DOK27" s="36"/>
      <c r="DOL27" s="36"/>
      <c r="DOM27" s="36"/>
      <c r="DON27" s="36"/>
      <c r="DOO27" s="36"/>
      <c r="DOP27" s="36"/>
      <c r="DOQ27" s="36"/>
      <c r="DOR27" s="36"/>
      <c r="DOS27" s="36"/>
      <c r="DOT27" s="36"/>
      <c r="DOU27" s="36"/>
      <c r="DOV27" s="36"/>
      <c r="DOW27" s="36"/>
      <c r="DOX27" s="36"/>
      <c r="DOY27" s="36"/>
      <c r="DOZ27" s="36"/>
      <c r="DPA27" s="36"/>
      <c r="DPB27" s="36"/>
      <c r="DPC27" s="36"/>
      <c r="DPD27" s="36"/>
      <c r="DPE27" s="36"/>
      <c r="DPF27" s="36"/>
      <c r="DPG27" s="36"/>
      <c r="DPH27" s="36"/>
      <c r="DPI27" s="36"/>
      <c r="DPJ27" s="36"/>
      <c r="DPK27" s="36"/>
      <c r="DPL27" s="36"/>
      <c r="DPM27" s="36"/>
      <c r="DPN27" s="36"/>
      <c r="DPO27" s="36"/>
      <c r="DPP27" s="36"/>
      <c r="DPQ27" s="36"/>
      <c r="DPR27" s="36"/>
      <c r="DPS27" s="36"/>
      <c r="DPT27" s="36"/>
      <c r="DPU27" s="36"/>
      <c r="DPV27" s="36"/>
      <c r="DPW27" s="36"/>
      <c r="DPX27" s="36"/>
      <c r="DPY27" s="36"/>
      <c r="DPZ27" s="36"/>
      <c r="DQA27" s="36"/>
      <c r="DQB27" s="36"/>
      <c r="DQC27" s="36"/>
      <c r="DQD27" s="36"/>
      <c r="DQE27" s="36"/>
      <c r="DQF27" s="36"/>
      <c r="DQG27" s="36"/>
      <c r="DQH27" s="36"/>
      <c r="DQI27" s="36"/>
      <c r="DQJ27" s="36"/>
      <c r="DQK27" s="36"/>
      <c r="DQL27" s="36"/>
      <c r="DQM27" s="36"/>
      <c r="DQN27" s="36"/>
      <c r="DQO27" s="36"/>
      <c r="DQP27" s="36"/>
      <c r="DQQ27" s="36"/>
      <c r="DQR27" s="36"/>
      <c r="DQS27" s="36"/>
      <c r="DQT27" s="36"/>
      <c r="DQU27" s="36"/>
      <c r="DQV27" s="36"/>
      <c r="DQW27" s="36"/>
      <c r="DQX27" s="36"/>
      <c r="DQY27" s="36"/>
      <c r="DQZ27" s="36"/>
      <c r="DRA27" s="36"/>
      <c r="DRB27" s="36"/>
      <c r="DRC27" s="36"/>
      <c r="DRD27" s="36"/>
      <c r="DRE27" s="36"/>
      <c r="DRF27" s="36"/>
      <c r="DRG27" s="36"/>
      <c r="DRH27" s="36"/>
      <c r="DRI27" s="36"/>
      <c r="DRJ27" s="36"/>
      <c r="DRK27" s="36"/>
      <c r="DRL27" s="36"/>
      <c r="DRM27" s="36"/>
      <c r="DRN27" s="36"/>
      <c r="DRO27" s="36"/>
      <c r="DRP27" s="36"/>
      <c r="DRQ27" s="36"/>
      <c r="DRR27" s="36"/>
      <c r="DRS27" s="36"/>
      <c r="DRT27" s="36"/>
      <c r="DRU27" s="36"/>
      <c r="DRV27" s="36"/>
      <c r="DRW27" s="36"/>
      <c r="DRX27" s="36"/>
      <c r="DRY27" s="36"/>
      <c r="DRZ27" s="36"/>
      <c r="DSA27" s="36"/>
      <c r="DSB27" s="36"/>
      <c r="DSC27" s="36"/>
      <c r="DSD27" s="36"/>
      <c r="DSE27" s="36"/>
      <c r="DSF27" s="36"/>
      <c r="DSG27" s="36"/>
      <c r="DSH27" s="36"/>
      <c r="DSI27" s="36"/>
      <c r="DSJ27" s="36"/>
      <c r="DSK27" s="36"/>
      <c r="DSL27" s="36"/>
      <c r="DSM27" s="36"/>
      <c r="DSN27" s="36"/>
      <c r="DSO27" s="36"/>
      <c r="DSP27" s="36"/>
      <c r="DSQ27" s="36"/>
      <c r="DSR27" s="36"/>
      <c r="DSS27" s="36"/>
      <c r="DST27" s="36"/>
      <c r="DSU27" s="36"/>
      <c r="DSV27" s="36"/>
      <c r="DSW27" s="36"/>
      <c r="DSX27" s="36"/>
      <c r="DSY27" s="36"/>
      <c r="DSZ27" s="36"/>
      <c r="DTA27" s="36"/>
      <c r="DTB27" s="36"/>
      <c r="DTC27" s="36"/>
      <c r="DTD27" s="36"/>
      <c r="DTE27" s="36"/>
      <c r="DTF27" s="36"/>
      <c r="DTG27" s="36"/>
      <c r="DTH27" s="36"/>
      <c r="DTI27" s="36"/>
      <c r="DTJ27" s="36"/>
      <c r="DTK27" s="36"/>
      <c r="DTL27" s="36"/>
      <c r="DTM27" s="36"/>
      <c r="DTN27" s="36"/>
      <c r="DTO27" s="36"/>
      <c r="DTP27" s="36"/>
      <c r="DTQ27" s="36"/>
      <c r="DTR27" s="36"/>
      <c r="DTS27" s="36"/>
      <c r="DTT27" s="36"/>
      <c r="DTU27" s="36"/>
      <c r="DTV27" s="36"/>
      <c r="DTW27" s="36"/>
      <c r="DTX27" s="36"/>
      <c r="DTY27" s="36"/>
      <c r="DTZ27" s="36"/>
      <c r="DUA27" s="36"/>
      <c r="DUB27" s="36"/>
      <c r="DUC27" s="36"/>
      <c r="DUD27" s="36"/>
      <c r="DUE27" s="36"/>
      <c r="DUF27" s="36"/>
      <c r="DUG27" s="36"/>
      <c r="DUH27" s="36"/>
      <c r="DUI27" s="36"/>
      <c r="DUJ27" s="36"/>
      <c r="DUK27" s="36"/>
      <c r="DUL27" s="36"/>
      <c r="DUM27" s="36"/>
      <c r="DUN27" s="36"/>
      <c r="DUO27" s="36"/>
      <c r="DUP27" s="36"/>
      <c r="DUQ27" s="36"/>
      <c r="DUR27" s="36"/>
      <c r="DUS27" s="36"/>
      <c r="DUT27" s="36"/>
      <c r="DUU27" s="36"/>
      <c r="DUV27" s="36"/>
      <c r="DUW27" s="36"/>
      <c r="DUX27" s="36"/>
      <c r="DUY27" s="36"/>
      <c r="DUZ27" s="36"/>
      <c r="DVA27" s="36"/>
      <c r="DVB27" s="36"/>
      <c r="DVC27" s="36"/>
      <c r="DVD27" s="36"/>
      <c r="DVE27" s="36"/>
      <c r="DVF27" s="36"/>
      <c r="DVG27" s="36"/>
      <c r="DVH27" s="36"/>
      <c r="DVI27" s="36"/>
      <c r="DVJ27" s="36"/>
      <c r="DVK27" s="36"/>
      <c r="DVL27" s="36"/>
      <c r="DVM27" s="36"/>
      <c r="DVN27" s="36"/>
      <c r="DVO27" s="36"/>
      <c r="DVP27" s="36"/>
      <c r="DVQ27" s="36"/>
      <c r="DVR27" s="36"/>
      <c r="DVS27" s="36"/>
      <c r="DVT27" s="36"/>
      <c r="DVU27" s="36"/>
      <c r="DVV27" s="36"/>
      <c r="DVW27" s="36"/>
      <c r="DVX27" s="36"/>
      <c r="DVY27" s="36"/>
      <c r="DVZ27" s="36"/>
      <c r="DWA27" s="36"/>
      <c r="DWB27" s="36"/>
      <c r="DWC27" s="36"/>
      <c r="DWD27" s="36"/>
      <c r="DWE27" s="36"/>
      <c r="DWF27" s="36"/>
      <c r="DWG27" s="36"/>
      <c r="DWH27" s="36"/>
      <c r="DWI27" s="36"/>
      <c r="DWJ27" s="36"/>
      <c r="DWK27" s="36"/>
      <c r="DWL27" s="36"/>
      <c r="DWM27" s="36"/>
      <c r="DWN27" s="36"/>
      <c r="DWO27" s="36"/>
      <c r="DWP27" s="36"/>
      <c r="DWQ27" s="36"/>
      <c r="DWR27" s="36"/>
      <c r="DWS27" s="36"/>
      <c r="DWT27" s="36"/>
      <c r="DWU27" s="36"/>
      <c r="DWV27" s="36"/>
      <c r="DWW27" s="36"/>
      <c r="DWX27" s="36"/>
      <c r="DWY27" s="36"/>
      <c r="DWZ27" s="36"/>
      <c r="DXA27" s="36"/>
      <c r="DXB27" s="36"/>
      <c r="DXC27" s="36"/>
      <c r="DXD27" s="36"/>
      <c r="DXE27" s="36"/>
      <c r="DXF27" s="36"/>
      <c r="DXG27" s="36"/>
      <c r="DXH27" s="36"/>
      <c r="DXI27" s="36"/>
      <c r="DXJ27" s="36"/>
      <c r="DXK27" s="36"/>
      <c r="DXL27" s="36"/>
      <c r="DXM27" s="36"/>
      <c r="DXN27" s="36"/>
      <c r="DXO27" s="36"/>
      <c r="DXP27" s="36"/>
      <c r="DXQ27" s="36"/>
      <c r="DXR27" s="36"/>
      <c r="DXS27" s="36"/>
      <c r="DXT27" s="36"/>
      <c r="DXU27" s="36"/>
      <c r="DXV27" s="36"/>
      <c r="DXW27" s="36"/>
      <c r="DXX27" s="36"/>
      <c r="DXY27" s="36"/>
      <c r="DXZ27" s="36"/>
      <c r="DYA27" s="36"/>
      <c r="DYB27" s="36"/>
      <c r="DYC27" s="36"/>
      <c r="DYD27" s="36"/>
      <c r="DYE27" s="36"/>
      <c r="DYF27" s="36"/>
      <c r="DYG27" s="36"/>
      <c r="DYH27" s="36"/>
      <c r="DYI27" s="36"/>
      <c r="DYJ27" s="36"/>
      <c r="DYK27" s="36"/>
      <c r="DYL27" s="36"/>
      <c r="DYM27" s="36"/>
      <c r="DYN27" s="36"/>
      <c r="DYO27" s="36"/>
      <c r="DYP27" s="36"/>
      <c r="DYQ27" s="36"/>
      <c r="DYR27" s="36"/>
      <c r="DYS27" s="36"/>
      <c r="DYT27" s="36"/>
      <c r="DYU27" s="36"/>
      <c r="DYV27" s="36"/>
      <c r="DYW27" s="36"/>
      <c r="DYX27" s="36"/>
      <c r="DYY27" s="36"/>
      <c r="DYZ27" s="36"/>
      <c r="DZA27" s="36"/>
      <c r="DZB27" s="36"/>
      <c r="DZC27" s="36"/>
      <c r="DZD27" s="36"/>
      <c r="DZE27" s="36"/>
      <c r="DZF27" s="36"/>
      <c r="DZG27" s="36"/>
      <c r="DZH27" s="36"/>
      <c r="DZI27" s="36"/>
      <c r="DZJ27" s="36"/>
      <c r="DZK27" s="36"/>
      <c r="DZL27" s="36"/>
      <c r="DZM27" s="36"/>
      <c r="DZN27" s="36"/>
      <c r="DZO27" s="36"/>
      <c r="DZP27" s="36"/>
      <c r="DZQ27" s="36"/>
      <c r="DZR27" s="36"/>
      <c r="DZS27" s="36"/>
      <c r="DZT27" s="36"/>
      <c r="DZU27" s="36"/>
      <c r="DZV27" s="36"/>
      <c r="DZW27" s="36"/>
      <c r="DZX27" s="36"/>
      <c r="DZY27" s="36"/>
      <c r="DZZ27" s="36"/>
      <c r="EAA27" s="36"/>
      <c r="EAB27" s="36"/>
      <c r="EAC27" s="36"/>
      <c r="EAD27" s="36"/>
      <c r="EAE27" s="36"/>
      <c r="EAF27" s="36"/>
      <c r="EAG27" s="36"/>
      <c r="EAH27" s="36"/>
      <c r="EAI27" s="36"/>
      <c r="EAJ27" s="36"/>
      <c r="EAK27" s="36"/>
      <c r="EAL27" s="36"/>
      <c r="EAM27" s="36"/>
      <c r="EAN27" s="36"/>
      <c r="EAO27" s="36"/>
      <c r="EAP27" s="36"/>
      <c r="EAQ27" s="36"/>
      <c r="EAR27" s="36"/>
      <c r="EAS27" s="36"/>
      <c r="EAT27" s="36"/>
      <c r="EAU27" s="36"/>
      <c r="EAV27" s="36"/>
      <c r="EAW27" s="36"/>
      <c r="EAX27" s="36"/>
      <c r="EAY27" s="36"/>
      <c r="EAZ27" s="36"/>
      <c r="EBA27" s="36"/>
      <c r="EBB27" s="36"/>
      <c r="EBC27" s="36"/>
      <c r="EBD27" s="36"/>
      <c r="EBE27" s="36"/>
      <c r="EBF27" s="36"/>
      <c r="EBG27" s="36"/>
      <c r="EBH27" s="36"/>
      <c r="EBI27" s="36"/>
      <c r="EBJ27" s="36"/>
      <c r="EBK27" s="36"/>
      <c r="EBL27" s="36"/>
      <c r="EBM27" s="36"/>
      <c r="EBN27" s="36"/>
      <c r="EBO27" s="36"/>
      <c r="EBP27" s="36"/>
      <c r="EBQ27" s="36"/>
      <c r="EBR27" s="36"/>
      <c r="EBS27" s="36"/>
      <c r="EBT27" s="36"/>
      <c r="EBU27" s="36"/>
      <c r="EBV27" s="36"/>
      <c r="EBW27" s="36"/>
      <c r="EBX27" s="36"/>
      <c r="EBY27" s="36"/>
      <c r="EBZ27" s="36"/>
      <c r="ECA27" s="36"/>
      <c r="ECB27" s="36"/>
      <c r="ECC27" s="36"/>
      <c r="ECD27" s="36"/>
      <c r="ECE27" s="36"/>
      <c r="ECF27" s="36"/>
      <c r="ECG27" s="36"/>
      <c r="ECH27" s="36"/>
      <c r="ECI27" s="36"/>
      <c r="ECJ27" s="36"/>
      <c r="ECK27" s="36"/>
      <c r="ECL27" s="36"/>
      <c r="ECM27" s="36"/>
      <c r="ECN27" s="36"/>
      <c r="ECO27" s="36"/>
      <c r="ECP27" s="36"/>
      <c r="ECQ27" s="36"/>
      <c r="ECR27" s="36"/>
      <c r="ECS27" s="36"/>
      <c r="ECT27" s="36"/>
      <c r="ECU27" s="36"/>
      <c r="ECV27" s="36"/>
      <c r="ECW27" s="36"/>
      <c r="ECX27" s="36"/>
      <c r="ECY27" s="36"/>
      <c r="ECZ27" s="36"/>
      <c r="EDA27" s="36"/>
      <c r="EDB27" s="36"/>
      <c r="EDC27" s="36"/>
      <c r="EDD27" s="36"/>
      <c r="EDE27" s="36"/>
      <c r="EDF27" s="36"/>
      <c r="EDG27" s="36"/>
      <c r="EDH27" s="36"/>
      <c r="EDI27" s="36"/>
      <c r="EDJ27" s="36"/>
      <c r="EDK27" s="36"/>
      <c r="EDL27" s="36"/>
      <c r="EDM27" s="36"/>
      <c r="EDN27" s="36"/>
      <c r="EDO27" s="36"/>
      <c r="EDP27" s="36"/>
      <c r="EDQ27" s="36"/>
      <c r="EDR27" s="36"/>
      <c r="EDS27" s="36"/>
      <c r="EDT27" s="36"/>
      <c r="EDU27" s="36"/>
      <c r="EDV27" s="36"/>
      <c r="EDW27" s="36"/>
      <c r="EDX27" s="36"/>
      <c r="EDY27" s="36"/>
      <c r="EDZ27" s="36"/>
      <c r="EEA27" s="36"/>
      <c r="EEB27" s="36"/>
      <c r="EEC27" s="36"/>
      <c r="EED27" s="36"/>
      <c r="EEE27" s="36"/>
      <c r="EEF27" s="36"/>
      <c r="EEG27" s="36"/>
      <c r="EEH27" s="36"/>
      <c r="EEI27" s="36"/>
      <c r="EEJ27" s="36"/>
      <c r="EEK27" s="36"/>
      <c r="EEL27" s="36"/>
      <c r="EEM27" s="36"/>
      <c r="EEN27" s="36"/>
      <c r="EEO27" s="36"/>
      <c r="EEP27" s="36"/>
      <c r="EEQ27" s="36"/>
      <c r="EER27" s="36"/>
      <c r="EES27" s="36"/>
      <c r="EET27" s="36"/>
      <c r="EEU27" s="36"/>
      <c r="EEV27" s="36"/>
      <c r="EEW27" s="36"/>
      <c r="EEX27" s="36"/>
      <c r="EEY27" s="36"/>
      <c r="EEZ27" s="36"/>
      <c r="EFA27" s="36"/>
      <c r="EFB27" s="36"/>
      <c r="EFC27" s="36"/>
      <c r="EFD27" s="36"/>
      <c r="EFE27" s="36"/>
      <c r="EFF27" s="36"/>
      <c r="EFG27" s="36"/>
      <c r="EFH27" s="36"/>
      <c r="EFI27" s="36"/>
      <c r="EFJ27" s="36"/>
      <c r="EFK27" s="36"/>
      <c r="EFL27" s="36"/>
      <c r="EFM27" s="36"/>
      <c r="EFN27" s="36"/>
      <c r="EFO27" s="36"/>
      <c r="EFP27" s="36"/>
      <c r="EFQ27" s="36"/>
      <c r="EFR27" s="36"/>
      <c r="EFS27" s="36"/>
      <c r="EFT27" s="36"/>
      <c r="EFU27" s="36"/>
      <c r="EFV27" s="36"/>
      <c r="EFW27" s="36"/>
      <c r="EFX27" s="36"/>
      <c r="EFY27" s="36"/>
      <c r="EFZ27" s="36"/>
      <c r="EGA27" s="36"/>
      <c r="EGB27" s="36"/>
      <c r="EGC27" s="36"/>
      <c r="EGD27" s="36"/>
      <c r="EGE27" s="36"/>
      <c r="EGF27" s="36"/>
      <c r="EGG27" s="36"/>
      <c r="EGH27" s="36"/>
      <c r="EGI27" s="36"/>
      <c r="EGJ27" s="36"/>
      <c r="EGK27" s="36"/>
      <c r="EGL27" s="36"/>
      <c r="EGM27" s="36"/>
      <c r="EGN27" s="36"/>
      <c r="EGO27" s="36"/>
      <c r="EGP27" s="36"/>
      <c r="EGQ27" s="36"/>
      <c r="EGR27" s="36"/>
      <c r="EGS27" s="36"/>
      <c r="EGT27" s="36"/>
      <c r="EGU27" s="36"/>
      <c r="EGV27" s="36"/>
      <c r="EGW27" s="36"/>
      <c r="EGX27" s="36"/>
      <c r="EGY27" s="36"/>
      <c r="EGZ27" s="36"/>
      <c r="EHA27" s="36"/>
      <c r="EHB27" s="36"/>
      <c r="EHC27" s="36"/>
      <c r="EHD27" s="36"/>
      <c r="EHE27" s="36"/>
      <c r="EHF27" s="36"/>
      <c r="EHG27" s="36"/>
      <c r="EHH27" s="36"/>
      <c r="EHI27" s="36"/>
      <c r="EHJ27" s="36"/>
      <c r="EHK27" s="36"/>
      <c r="EHL27" s="36"/>
      <c r="EHM27" s="36"/>
      <c r="EHN27" s="36"/>
      <c r="EHO27" s="36"/>
      <c r="EHP27" s="36"/>
      <c r="EHQ27" s="36"/>
      <c r="EHR27" s="36"/>
      <c r="EHS27" s="36"/>
      <c r="EHT27" s="36"/>
      <c r="EHU27" s="36"/>
      <c r="EHV27" s="36"/>
      <c r="EHW27" s="36"/>
      <c r="EHX27" s="36"/>
      <c r="EHY27" s="36"/>
      <c r="EHZ27" s="36"/>
      <c r="EIA27" s="36"/>
      <c r="EIB27" s="36"/>
      <c r="EIC27" s="36"/>
      <c r="EID27" s="36"/>
      <c r="EIE27" s="36"/>
      <c r="EIF27" s="36"/>
      <c r="EIG27" s="36"/>
      <c r="EIH27" s="36"/>
      <c r="EII27" s="36"/>
      <c r="EIJ27" s="36"/>
      <c r="EIK27" s="36"/>
      <c r="EIL27" s="36"/>
      <c r="EIM27" s="36"/>
      <c r="EIN27" s="36"/>
      <c r="EIO27" s="36"/>
      <c r="EIP27" s="36"/>
      <c r="EIQ27" s="36"/>
      <c r="EIR27" s="36"/>
      <c r="EIS27" s="36"/>
      <c r="EIT27" s="36"/>
      <c r="EIU27" s="36"/>
      <c r="EIV27" s="36"/>
      <c r="EIW27" s="36"/>
      <c r="EIX27" s="36"/>
      <c r="EIY27" s="36"/>
      <c r="EIZ27" s="36"/>
      <c r="EJA27" s="36"/>
      <c r="EJB27" s="36"/>
      <c r="EJC27" s="36"/>
      <c r="EJD27" s="36"/>
      <c r="EJE27" s="36"/>
      <c r="EJF27" s="36"/>
      <c r="EJG27" s="36"/>
      <c r="EJH27" s="36"/>
      <c r="EJI27" s="36"/>
      <c r="EJJ27" s="36"/>
      <c r="EJK27" s="36"/>
      <c r="EJL27" s="36"/>
      <c r="EJM27" s="36"/>
      <c r="EJN27" s="36"/>
      <c r="EJO27" s="36"/>
      <c r="EJP27" s="36"/>
      <c r="EJQ27" s="36"/>
      <c r="EJR27" s="36"/>
      <c r="EJS27" s="36"/>
      <c r="EJT27" s="36"/>
      <c r="EJU27" s="36"/>
      <c r="EJV27" s="36"/>
      <c r="EJW27" s="36"/>
      <c r="EJX27" s="36"/>
      <c r="EJY27" s="36"/>
      <c r="EJZ27" s="36"/>
      <c r="EKA27" s="36"/>
      <c r="EKB27" s="36"/>
      <c r="EKC27" s="36"/>
      <c r="EKD27" s="36"/>
      <c r="EKE27" s="36"/>
      <c r="EKF27" s="36"/>
      <c r="EKG27" s="36"/>
      <c r="EKH27" s="36"/>
      <c r="EKI27" s="36"/>
      <c r="EKJ27" s="36"/>
      <c r="EKK27" s="36"/>
      <c r="EKL27" s="36"/>
      <c r="EKM27" s="36"/>
      <c r="EKN27" s="36"/>
      <c r="EKO27" s="36"/>
      <c r="EKP27" s="36"/>
      <c r="EKQ27" s="36"/>
      <c r="EKR27" s="36"/>
      <c r="EKS27" s="36"/>
      <c r="EKT27" s="36"/>
      <c r="EKU27" s="36"/>
      <c r="EKV27" s="36"/>
      <c r="EKW27" s="36"/>
      <c r="EKX27" s="36"/>
      <c r="EKY27" s="36"/>
      <c r="EKZ27" s="36"/>
      <c r="ELA27" s="36"/>
      <c r="ELB27" s="36"/>
      <c r="ELC27" s="36"/>
      <c r="ELD27" s="36"/>
      <c r="ELE27" s="36"/>
      <c r="ELF27" s="36"/>
      <c r="ELG27" s="36"/>
      <c r="ELH27" s="36"/>
      <c r="ELI27" s="36"/>
      <c r="ELJ27" s="36"/>
      <c r="ELK27" s="36"/>
      <c r="ELL27" s="36"/>
      <c r="ELM27" s="36"/>
      <c r="ELN27" s="36"/>
      <c r="ELO27" s="36"/>
      <c r="ELP27" s="36"/>
      <c r="ELQ27" s="36"/>
      <c r="ELR27" s="36"/>
      <c r="ELS27" s="36"/>
      <c r="ELT27" s="36"/>
      <c r="ELU27" s="36"/>
      <c r="ELV27" s="36"/>
      <c r="ELW27" s="36"/>
      <c r="ELX27" s="36"/>
      <c r="ELY27" s="36"/>
      <c r="ELZ27" s="36"/>
      <c r="EMA27" s="36"/>
      <c r="EMB27" s="36"/>
      <c r="EMC27" s="36"/>
      <c r="EMD27" s="36"/>
      <c r="EME27" s="36"/>
      <c r="EMF27" s="36"/>
      <c r="EMG27" s="36"/>
      <c r="EMH27" s="36"/>
      <c r="EMI27" s="36"/>
      <c r="EMJ27" s="36"/>
      <c r="EMK27" s="36"/>
      <c r="EML27" s="36"/>
      <c r="EMM27" s="36"/>
      <c r="EMN27" s="36"/>
      <c r="EMO27" s="36"/>
      <c r="EMP27" s="36"/>
      <c r="EMQ27" s="36"/>
      <c r="EMR27" s="36"/>
      <c r="EMS27" s="36"/>
      <c r="EMT27" s="36"/>
      <c r="EMU27" s="36"/>
      <c r="EMV27" s="36"/>
      <c r="EMW27" s="36"/>
      <c r="EMX27" s="36"/>
      <c r="EMY27" s="36"/>
      <c r="EMZ27" s="36"/>
      <c r="ENA27" s="36"/>
      <c r="ENB27" s="36"/>
      <c r="ENC27" s="36"/>
      <c r="END27" s="36"/>
      <c r="ENE27" s="36"/>
      <c r="ENF27" s="36"/>
      <c r="ENG27" s="36"/>
      <c r="ENH27" s="36"/>
      <c r="ENI27" s="36"/>
      <c r="ENJ27" s="36"/>
      <c r="ENK27" s="36"/>
      <c r="ENL27" s="36"/>
      <c r="ENM27" s="36"/>
      <c r="ENN27" s="36"/>
      <c r="ENO27" s="36"/>
      <c r="ENP27" s="36"/>
      <c r="ENQ27" s="36"/>
      <c r="ENR27" s="36"/>
      <c r="ENS27" s="36"/>
      <c r="ENT27" s="36"/>
      <c r="ENU27" s="36"/>
      <c r="ENV27" s="36"/>
      <c r="ENW27" s="36"/>
      <c r="ENX27" s="36"/>
      <c r="ENY27" s="36"/>
      <c r="ENZ27" s="36"/>
      <c r="EOA27" s="36"/>
      <c r="EOB27" s="36"/>
      <c r="EOC27" s="36"/>
      <c r="EOD27" s="36"/>
      <c r="EOE27" s="36"/>
      <c r="EOF27" s="36"/>
      <c r="EOG27" s="36"/>
      <c r="EOH27" s="36"/>
      <c r="EOI27" s="36"/>
      <c r="EOJ27" s="36"/>
      <c r="EOK27" s="36"/>
      <c r="EOL27" s="36"/>
      <c r="EOM27" s="36"/>
      <c r="EON27" s="36"/>
      <c r="EOO27" s="36"/>
      <c r="EOP27" s="36"/>
      <c r="EOQ27" s="36"/>
      <c r="EOR27" s="36"/>
      <c r="EOS27" s="36"/>
      <c r="EOT27" s="36"/>
      <c r="EOU27" s="36"/>
      <c r="EOV27" s="36"/>
      <c r="EOW27" s="36"/>
      <c r="EOX27" s="36"/>
      <c r="EOY27" s="36"/>
      <c r="EOZ27" s="36"/>
      <c r="EPA27" s="36"/>
      <c r="EPB27" s="36"/>
      <c r="EPC27" s="36"/>
      <c r="EPD27" s="36"/>
      <c r="EPE27" s="36"/>
      <c r="EPF27" s="36"/>
      <c r="EPG27" s="36"/>
      <c r="EPH27" s="36"/>
      <c r="EPI27" s="36"/>
      <c r="EPJ27" s="36"/>
      <c r="EPK27" s="36"/>
      <c r="EPL27" s="36"/>
      <c r="EPM27" s="36"/>
      <c r="EPN27" s="36"/>
      <c r="EPO27" s="36"/>
      <c r="EPP27" s="36"/>
      <c r="EPQ27" s="36"/>
      <c r="EPR27" s="36"/>
      <c r="EPS27" s="36"/>
      <c r="EPT27" s="36"/>
      <c r="EPU27" s="36"/>
      <c r="EPV27" s="36"/>
      <c r="EPW27" s="36"/>
      <c r="EPX27" s="36"/>
      <c r="EPY27" s="36"/>
      <c r="EPZ27" s="36"/>
      <c r="EQA27" s="36"/>
      <c r="EQB27" s="36"/>
      <c r="EQC27" s="36"/>
      <c r="EQD27" s="36"/>
      <c r="EQE27" s="36"/>
      <c r="EQF27" s="36"/>
      <c r="EQG27" s="36"/>
      <c r="EQH27" s="36"/>
      <c r="EQI27" s="36"/>
      <c r="EQJ27" s="36"/>
      <c r="EQK27" s="36"/>
      <c r="EQL27" s="36"/>
      <c r="EQM27" s="36"/>
      <c r="EQN27" s="36"/>
      <c r="EQO27" s="36"/>
      <c r="EQP27" s="36"/>
      <c r="EQQ27" s="36"/>
      <c r="EQR27" s="36"/>
      <c r="EQS27" s="36"/>
      <c r="EQT27" s="36"/>
      <c r="EQU27" s="36"/>
      <c r="EQV27" s="36"/>
      <c r="EQW27" s="36"/>
      <c r="EQX27" s="36"/>
      <c r="EQY27" s="36"/>
      <c r="EQZ27" s="36"/>
      <c r="ERA27" s="36"/>
      <c r="ERB27" s="36"/>
      <c r="ERC27" s="36"/>
      <c r="ERD27" s="36"/>
      <c r="ERE27" s="36"/>
      <c r="ERF27" s="36"/>
      <c r="ERG27" s="36"/>
      <c r="ERH27" s="36"/>
      <c r="ERI27" s="36"/>
      <c r="ERJ27" s="36"/>
      <c r="ERK27" s="36"/>
      <c r="ERL27" s="36"/>
      <c r="ERM27" s="36"/>
      <c r="ERN27" s="36"/>
      <c r="ERO27" s="36"/>
      <c r="ERP27" s="36"/>
      <c r="ERQ27" s="36"/>
      <c r="ERR27" s="36"/>
      <c r="ERS27" s="36"/>
      <c r="ERT27" s="36"/>
      <c r="ERU27" s="36"/>
      <c r="ERV27" s="36"/>
      <c r="ERW27" s="36"/>
      <c r="ERX27" s="36"/>
      <c r="ERY27" s="36"/>
      <c r="ERZ27" s="36"/>
      <c r="ESA27" s="36"/>
      <c r="ESB27" s="36"/>
      <c r="ESC27" s="36"/>
      <c r="ESD27" s="36"/>
      <c r="ESE27" s="36"/>
      <c r="ESF27" s="36"/>
      <c r="ESG27" s="36"/>
      <c r="ESH27" s="36"/>
      <c r="ESI27" s="36"/>
      <c r="ESJ27" s="36"/>
      <c r="ESK27" s="36"/>
      <c r="ESL27" s="36"/>
      <c r="ESM27" s="36"/>
      <c r="ESN27" s="36"/>
      <c r="ESO27" s="36"/>
      <c r="ESP27" s="36"/>
      <c r="ESQ27" s="36"/>
      <c r="ESR27" s="36"/>
      <c r="ESS27" s="36"/>
      <c r="EST27" s="36"/>
      <c r="ESU27" s="36"/>
      <c r="ESV27" s="36"/>
      <c r="ESW27" s="36"/>
      <c r="ESX27" s="36"/>
      <c r="ESY27" s="36"/>
      <c r="ESZ27" s="36"/>
      <c r="ETA27" s="36"/>
      <c r="ETB27" s="36"/>
      <c r="ETC27" s="36"/>
      <c r="ETD27" s="36"/>
      <c r="ETE27" s="36"/>
      <c r="ETF27" s="36"/>
      <c r="ETG27" s="36"/>
      <c r="ETH27" s="36"/>
      <c r="ETI27" s="36"/>
      <c r="ETJ27" s="36"/>
      <c r="ETK27" s="36"/>
      <c r="ETL27" s="36"/>
      <c r="ETM27" s="36"/>
      <c r="ETN27" s="36"/>
      <c r="ETO27" s="36"/>
      <c r="ETP27" s="36"/>
      <c r="ETQ27" s="36"/>
      <c r="ETR27" s="36"/>
      <c r="ETS27" s="36"/>
      <c r="ETT27" s="36"/>
      <c r="ETU27" s="36"/>
      <c r="ETV27" s="36"/>
      <c r="ETW27" s="36"/>
      <c r="ETX27" s="36"/>
      <c r="ETY27" s="36"/>
      <c r="ETZ27" s="36"/>
      <c r="EUA27" s="36"/>
      <c r="EUB27" s="36"/>
      <c r="EUC27" s="36"/>
      <c r="EUD27" s="36"/>
      <c r="EUE27" s="36"/>
      <c r="EUF27" s="36"/>
      <c r="EUG27" s="36"/>
      <c r="EUH27" s="36"/>
      <c r="EUI27" s="36"/>
      <c r="EUJ27" s="36"/>
      <c r="EUK27" s="36"/>
      <c r="EUL27" s="36"/>
      <c r="EUM27" s="36"/>
      <c r="EUN27" s="36"/>
      <c r="EUO27" s="36"/>
      <c r="EUP27" s="36"/>
      <c r="EUQ27" s="36"/>
      <c r="EUR27" s="36"/>
      <c r="EUS27" s="36"/>
      <c r="EUT27" s="36"/>
      <c r="EUU27" s="36"/>
      <c r="EUV27" s="36"/>
      <c r="EUW27" s="36"/>
      <c r="EUX27" s="36"/>
      <c r="EUY27" s="36"/>
      <c r="EUZ27" s="36"/>
      <c r="EVA27" s="36"/>
      <c r="EVB27" s="36"/>
      <c r="EVC27" s="36"/>
      <c r="EVD27" s="36"/>
      <c r="EVE27" s="36"/>
      <c r="EVF27" s="36"/>
      <c r="EVG27" s="36"/>
      <c r="EVH27" s="36"/>
      <c r="EVI27" s="36"/>
      <c r="EVJ27" s="36"/>
      <c r="EVK27" s="36"/>
      <c r="EVL27" s="36"/>
      <c r="EVM27" s="36"/>
      <c r="EVN27" s="36"/>
      <c r="EVO27" s="36"/>
      <c r="EVP27" s="36"/>
      <c r="EVQ27" s="36"/>
      <c r="EVR27" s="36"/>
      <c r="EVS27" s="36"/>
      <c r="EVT27" s="36"/>
      <c r="EVU27" s="36"/>
      <c r="EVV27" s="36"/>
      <c r="EVW27" s="36"/>
      <c r="EVX27" s="36"/>
      <c r="EVY27" s="36"/>
      <c r="EVZ27" s="36"/>
      <c r="EWA27" s="36"/>
      <c r="EWB27" s="36"/>
      <c r="EWC27" s="36"/>
      <c r="EWD27" s="36"/>
      <c r="EWE27" s="36"/>
      <c r="EWF27" s="36"/>
      <c r="EWG27" s="36"/>
      <c r="EWH27" s="36"/>
      <c r="EWI27" s="36"/>
      <c r="EWJ27" s="36"/>
      <c r="EWK27" s="36"/>
      <c r="EWL27" s="36"/>
      <c r="EWM27" s="36"/>
      <c r="EWN27" s="36"/>
      <c r="EWO27" s="36"/>
      <c r="EWP27" s="36"/>
      <c r="EWQ27" s="36"/>
      <c r="EWR27" s="36"/>
      <c r="EWS27" s="36"/>
      <c r="EWT27" s="36"/>
      <c r="EWU27" s="36"/>
      <c r="EWV27" s="36"/>
      <c r="EWW27" s="36"/>
      <c r="EWX27" s="36"/>
      <c r="EWY27" s="36"/>
      <c r="EWZ27" s="36"/>
      <c r="EXA27" s="36"/>
      <c r="EXB27" s="36"/>
      <c r="EXC27" s="36"/>
      <c r="EXD27" s="36"/>
      <c r="EXE27" s="36"/>
      <c r="EXF27" s="36"/>
      <c r="EXG27" s="36"/>
      <c r="EXH27" s="36"/>
      <c r="EXI27" s="36"/>
      <c r="EXJ27" s="36"/>
      <c r="EXK27" s="36"/>
      <c r="EXL27" s="36"/>
      <c r="EXM27" s="36"/>
      <c r="EXN27" s="36"/>
      <c r="EXO27" s="36"/>
      <c r="EXP27" s="36"/>
      <c r="EXQ27" s="36"/>
      <c r="EXR27" s="36"/>
      <c r="EXS27" s="36"/>
      <c r="EXT27" s="36"/>
      <c r="EXU27" s="36"/>
      <c r="EXV27" s="36"/>
      <c r="EXW27" s="36"/>
      <c r="EXX27" s="36"/>
      <c r="EXY27" s="36"/>
      <c r="EXZ27" s="36"/>
      <c r="EYA27" s="36"/>
      <c r="EYB27" s="36"/>
      <c r="EYC27" s="36"/>
      <c r="EYD27" s="36"/>
      <c r="EYE27" s="36"/>
      <c r="EYF27" s="36"/>
      <c r="EYG27" s="36"/>
      <c r="EYH27" s="36"/>
      <c r="EYI27" s="36"/>
      <c r="EYJ27" s="36"/>
      <c r="EYK27" s="36"/>
      <c r="EYL27" s="36"/>
      <c r="EYM27" s="36"/>
      <c r="EYN27" s="36"/>
      <c r="EYO27" s="36"/>
      <c r="EYP27" s="36"/>
      <c r="EYQ27" s="36"/>
      <c r="EYR27" s="36"/>
      <c r="EYS27" s="36"/>
      <c r="EYT27" s="36"/>
      <c r="EYU27" s="36"/>
      <c r="EYV27" s="36"/>
      <c r="EYW27" s="36"/>
      <c r="EYX27" s="36"/>
      <c r="EYY27" s="36"/>
      <c r="EYZ27" s="36"/>
      <c r="EZA27" s="36"/>
      <c r="EZB27" s="36"/>
      <c r="EZC27" s="36"/>
      <c r="EZD27" s="36"/>
      <c r="EZE27" s="36"/>
      <c r="EZF27" s="36"/>
      <c r="EZG27" s="36"/>
      <c r="EZH27" s="36"/>
      <c r="EZI27" s="36"/>
      <c r="EZJ27" s="36"/>
      <c r="EZK27" s="36"/>
      <c r="EZL27" s="36"/>
      <c r="EZM27" s="36"/>
      <c r="EZN27" s="36"/>
      <c r="EZO27" s="36"/>
      <c r="EZP27" s="36"/>
      <c r="EZQ27" s="36"/>
      <c r="EZR27" s="36"/>
      <c r="EZS27" s="36"/>
      <c r="EZT27" s="36"/>
      <c r="EZU27" s="36"/>
      <c r="EZV27" s="36"/>
      <c r="EZW27" s="36"/>
      <c r="EZX27" s="36"/>
      <c r="EZY27" s="36"/>
      <c r="EZZ27" s="36"/>
      <c r="FAA27" s="36"/>
      <c r="FAB27" s="36"/>
      <c r="FAC27" s="36"/>
      <c r="FAD27" s="36"/>
      <c r="FAE27" s="36"/>
      <c r="FAF27" s="36"/>
      <c r="FAG27" s="36"/>
      <c r="FAH27" s="36"/>
      <c r="FAI27" s="36"/>
      <c r="FAJ27" s="36"/>
      <c r="FAK27" s="36"/>
      <c r="FAL27" s="36"/>
      <c r="FAM27" s="36"/>
      <c r="FAN27" s="36"/>
      <c r="FAO27" s="36"/>
      <c r="FAP27" s="36"/>
      <c r="FAQ27" s="36"/>
      <c r="FAR27" s="36"/>
      <c r="FAS27" s="36"/>
      <c r="FAT27" s="36"/>
      <c r="FAU27" s="36"/>
      <c r="FAV27" s="36"/>
      <c r="FAW27" s="36"/>
      <c r="FAX27" s="36"/>
      <c r="FAY27" s="36"/>
      <c r="FAZ27" s="36"/>
      <c r="FBA27" s="36"/>
      <c r="FBB27" s="36"/>
      <c r="FBC27" s="36"/>
      <c r="FBD27" s="36"/>
      <c r="FBE27" s="36"/>
      <c r="FBF27" s="36"/>
      <c r="FBG27" s="36"/>
      <c r="FBH27" s="36"/>
      <c r="FBI27" s="36"/>
      <c r="FBJ27" s="36"/>
      <c r="FBK27" s="36"/>
      <c r="FBL27" s="36"/>
      <c r="FBM27" s="36"/>
      <c r="FBN27" s="36"/>
      <c r="FBO27" s="36"/>
      <c r="FBP27" s="36"/>
      <c r="FBQ27" s="36"/>
      <c r="FBR27" s="36"/>
      <c r="FBS27" s="36"/>
      <c r="FBT27" s="36"/>
      <c r="FBU27" s="36"/>
      <c r="FBV27" s="36"/>
      <c r="FBW27" s="36"/>
      <c r="FBX27" s="36"/>
      <c r="FBY27" s="36"/>
      <c r="FBZ27" s="36"/>
      <c r="FCA27" s="36"/>
      <c r="FCB27" s="36"/>
      <c r="FCC27" s="36"/>
      <c r="FCD27" s="36"/>
      <c r="FCE27" s="36"/>
      <c r="FCF27" s="36"/>
      <c r="FCG27" s="36"/>
      <c r="FCH27" s="36"/>
      <c r="FCI27" s="36"/>
      <c r="FCJ27" s="36"/>
      <c r="FCK27" s="36"/>
      <c r="FCL27" s="36"/>
      <c r="FCM27" s="36"/>
      <c r="FCN27" s="36"/>
      <c r="FCO27" s="36"/>
      <c r="FCP27" s="36"/>
      <c r="FCQ27" s="36"/>
      <c r="FCR27" s="36"/>
      <c r="FCS27" s="36"/>
      <c r="FCT27" s="36"/>
      <c r="FCU27" s="36"/>
      <c r="FCV27" s="36"/>
      <c r="FCW27" s="36"/>
      <c r="FCX27" s="36"/>
      <c r="FCY27" s="36"/>
      <c r="FCZ27" s="36"/>
      <c r="FDA27" s="36"/>
      <c r="FDB27" s="36"/>
      <c r="FDC27" s="36"/>
      <c r="FDD27" s="36"/>
      <c r="FDE27" s="36"/>
      <c r="FDF27" s="36"/>
      <c r="FDG27" s="36"/>
      <c r="FDH27" s="36"/>
      <c r="FDI27" s="36"/>
      <c r="FDJ27" s="36"/>
      <c r="FDK27" s="36"/>
      <c r="FDL27" s="36"/>
      <c r="FDM27" s="36"/>
      <c r="FDN27" s="36"/>
      <c r="FDO27" s="36"/>
      <c r="FDP27" s="36"/>
      <c r="FDQ27" s="36"/>
      <c r="FDR27" s="36"/>
      <c r="FDS27" s="36"/>
      <c r="FDT27" s="36"/>
      <c r="FDU27" s="36"/>
      <c r="FDV27" s="36"/>
      <c r="FDW27" s="36"/>
      <c r="FDX27" s="36"/>
      <c r="FDY27" s="36"/>
      <c r="FDZ27" s="36"/>
      <c r="FEA27" s="36"/>
      <c r="FEB27" s="36"/>
      <c r="FEC27" s="36"/>
      <c r="FED27" s="36"/>
      <c r="FEE27" s="36"/>
      <c r="FEF27" s="36"/>
      <c r="FEG27" s="36"/>
      <c r="FEH27" s="36"/>
      <c r="FEI27" s="36"/>
      <c r="FEJ27" s="36"/>
      <c r="FEK27" s="36"/>
      <c r="FEL27" s="36"/>
      <c r="FEM27" s="36"/>
      <c r="FEN27" s="36"/>
      <c r="FEO27" s="36"/>
      <c r="FEP27" s="36"/>
      <c r="FEQ27" s="36"/>
      <c r="FER27" s="36"/>
      <c r="FES27" s="36"/>
      <c r="FET27" s="36"/>
      <c r="FEU27" s="36"/>
      <c r="FEV27" s="36"/>
      <c r="FEW27" s="36"/>
      <c r="FEX27" s="36"/>
      <c r="FEY27" s="36"/>
      <c r="FEZ27" s="36"/>
      <c r="FFA27" s="36"/>
      <c r="FFB27" s="36"/>
      <c r="FFC27" s="36"/>
      <c r="FFD27" s="36"/>
      <c r="FFE27" s="36"/>
      <c r="FFF27" s="36"/>
      <c r="FFG27" s="36"/>
      <c r="FFH27" s="36"/>
      <c r="FFI27" s="36"/>
      <c r="FFJ27" s="36"/>
      <c r="FFK27" s="36"/>
      <c r="FFL27" s="36"/>
      <c r="FFM27" s="36"/>
      <c r="FFN27" s="36"/>
      <c r="FFO27" s="36"/>
      <c r="FFP27" s="36"/>
      <c r="FFQ27" s="36"/>
      <c r="FFR27" s="36"/>
      <c r="FFS27" s="36"/>
      <c r="FFT27" s="36"/>
      <c r="FFU27" s="36"/>
      <c r="FFV27" s="36"/>
      <c r="FFW27" s="36"/>
      <c r="FFX27" s="36"/>
      <c r="FFY27" s="36"/>
      <c r="FFZ27" s="36"/>
      <c r="FGA27" s="36"/>
      <c r="FGB27" s="36"/>
      <c r="FGC27" s="36"/>
      <c r="FGD27" s="36"/>
      <c r="FGE27" s="36"/>
      <c r="FGF27" s="36"/>
      <c r="FGG27" s="36"/>
      <c r="FGH27" s="36"/>
      <c r="FGI27" s="36"/>
      <c r="FGJ27" s="36"/>
      <c r="FGK27" s="36"/>
      <c r="FGL27" s="36"/>
      <c r="FGM27" s="36"/>
      <c r="FGN27" s="36"/>
      <c r="FGO27" s="36"/>
      <c r="FGP27" s="36"/>
      <c r="FGQ27" s="36"/>
      <c r="FGR27" s="36"/>
      <c r="FGS27" s="36"/>
      <c r="FGT27" s="36"/>
      <c r="FGU27" s="36"/>
      <c r="FGV27" s="36"/>
      <c r="FGW27" s="36"/>
      <c r="FGX27" s="36"/>
      <c r="FGY27" s="36"/>
      <c r="FGZ27" s="36"/>
      <c r="FHA27" s="36"/>
      <c r="FHB27" s="36"/>
      <c r="FHC27" s="36"/>
      <c r="FHD27" s="36"/>
      <c r="FHE27" s="36"/>
      <c r="FHF27" s="36"/>
      <c r="FHG27" s="36"/>
      <c r="FHH27" s="36"/>
      <c r="FHI27" s="36"/>
      <c r="FHJ27" s="36"/>
      <c r="FHK27" s="36"/>
      <c r="FHL27" s="36"/>
      <c r="FHM27" s="36"/>
      <c r="FHN27" s="36"/>
      <c r="FHO27" s="36"/>
      <c r="FHP27" s="36"/>
      <c r="FHQ27" s="36"/>
      <c r="FHR27" s="36"/>
      <c r="FHS27" s="36"/>
      <c r="FHT27" s="36"/>
      <c r="FHU27" s="36"/>
      <c r="FHV27" s="36"/>
      <c r="FHW27" s="36"/>
      <c r="FHX27" s="36"/>
      <c r="FHY27" s="36"/>
      <c r="FHZ27" s="36"/>
      <c r="FIA27" s="36"/>
      <c r="FIB27" s="36"/>
      <c r="FIC27" s="36"/>
      <c r="FID27" s="36"/>
      <c r="FIE27" s="36"/>
      <c r="FIF27" s="36"/>
      <c r="FIG27" s="36"/>
      <c r="FIH27" s="36"/>
      <c r="FII27" s="36"/>
      <c r="FIJ27" s="36"/>
      <c r="FIK27" s="36"/>
      <c r="FIL27" s="36"/>
      <c r="FIM27" s="36"/>
      <c r="FIN27" s="36"/>
      <c r="FIO27" s="36"/>
      <c r="FIP27" s="36"/>
      <c r="FIQ27" s="36"/>
      <c r="FIR27" s="36"/>
      <c r="FIS27" s="36"/>
      <c r="FIT27" s="36"/>
      <c r="FIU27" s="36"/>
      <c r="FIV27" s="36"/>
      <c r="FIW27" s="36"/>
      <c r="FIX27" s="36"/>
      <c r="FIY27" s="36"/>
      <c r="FIZ27" s="36"/>
      <c r="FJA27" s="36"/>
      <c r="FJB27" s="36"/>
      <c r="FJC27" s="36"/>
      <c r="FJD27" s="36"/>
      <c r="FJE27" s="36"/>
      <c r="FJF27" s="36"/>
      <c r="FJG27" s="36"/>
      <c r="FJH27" s="36"/>
      <c r="FJI27" s="36"/>
      <c r="FJJ27" s="36"/>
      <c r="FJK27" s="36"/>
      <c r="FJL27" s="36"/>
      <c r="FJM27" s="36"/>
      <c r="FJN27" s="36"/>
      <c r="FJO27" s="36"/>
      <c r="FJP27" s="36"/>
      <c r="FJQ27" s="36"/>
      <c r="FJR27" s="36"/>
      <c r="FJS27" s="36"/>
      <c r="FJT27" s="36"/>
      <c r="FJU27" s="36"/>
      <c r="FJV27" s="36"/>
      <c r="FJW27" s="36"/>
      <c r="FJX27" s="36"/>
      <c r="FJY27" s="36"/>
      <c r="FJZ27" s="36"/>
      <c r="FKA27" s="36"/>
      <c r="FKB27" s="36"/>
      <c r="FKC27" s="36"/>
      <c r="FKD27" s="36"/>
      <c r="FKE27" s="36"/>
      <c r="FKF27" s="36"/>
      <c r="FKG27" s="36"/>
      <c r="FKH27" s="36"/>
      <c r="FKI27" s="36"/>
      <c r="FKJ27" s="36"/>
      <c r="FKK27" s="36"/>
      <c r="FKL27" s="36"/>
      <c r="FKM27" s="36"/>
      <c r="FKN27" s="36"/>
      <c r="FKO27" s="36"/>
      <c r="FKP27" s="36"/>
      <c r="FKQ27" s="36"/>
      <c r="FKR27" s="36"/>
      <c r="FKS27" s="36"/>
      <c r="FKT27" s="36"/>
      <c r="FKU27" s="36"/>
      <c r="FKV27" s="36"/>
      <c r="FKW27" s="36"/>
      <c r="FKX27" s="36"/>
      <c r="FKY27" s="36"/>
      <c r="FKZ27" s="36"/>
      <c r="FLA27" s="36"/>
      <c r="FLB27" s="36"/>
      <c r="FLC27" s="36"/>
      <c r="FLD27" s="36"/>
      <c r="FLE27" s="36"/>
      <c r="FLF27" s="36"/>
      <c r="FLG27" s="36"/>
      <c r="FLH27" s="36"/>
      <c r="FLI27" s="36"/>
      <c r="FLJ27" s="36"/>
      <c r="FLK27" s="36"/>
      <c r="FLL27" s="36"/>
      <c r="FLM27" s="36"/>
      <c r="FLN27" s="36"/>
      <c r="FLO27" s="36"/>
      <c r="FLP27" s="36"/>
      <c r="FLQ27" s="36"/>
      <c r="FLR27" s="36"/>
      <c r="FLS27" s="36"/>
      <c r="FLT27" s="36"/>
      <c r="FLU27" s="36"/>
      <c r="FLV27" s="36"/>
      <c r="FLW27" s="36"/>
      <c r="FLX27" s="36"/>
      <c r="FLY27" s="36"/>
      <c r="FLZ27" s="36"/>
      <c r="FMA27" s="36"/>
      <c r="FMB27" s="36"/>
      <c r="FMC27" s="36"/>
      <c r="FMD27" s="36"/>
      <c r="FME27" s="36"/>
      <c r="FMF27" s="36"/>
      <c r="FMG27" s="36"/>
      <c r="FMH27" s="36"/>
      <c r="FMI27" s="36"/>
      <c r="FMJ27" s="36"/>
      <c r="FMK27" s="36"/>
      <c r="FML27" s="36"/>
      <c r="FMM27" s="36"/>
      <c r="FMN27" s="36"/>
      <c r="FMO27" s="36"/>
      <c r="FMP27" s="36"/>
      <c r="FMQ27" s="36"/>
      <c r="FMR27" s="36"/>
      <c r="FMS27" s="36"/>
      <c r="FMT27" s="36"/>
      <c r="FMU27" s="36"/>
      <c r="FMV27" s="36"/>
      <c r="FMW27" s="36"/>
      <c r="FMX27" s="36"/>
      <c r="FMY27" s="36"/>
      <c r="FMZ27" s="36"/>
      <c r="FNA27" s="36"/>
      <c r="FNB27" s="36"/>
      <c r="FNC27" s="36"/>
      <c r="FND27" s="36"/>
      <c r="FNE27" s="36"/>
      <c r="FNF27" s="36"/>
      <c r="FNG27" s="36"/>
      <c r="FNH27" s="36"/>
      <c r="FNI27" s="36"/>
      <c r="FNJ27" s="36"/>
      <c r="FNK27" s="36"/>
      <c r="FNL27" s="36"/>
      <c r="FNM27" s="36"/>
      <c r="FNN27" s="36"/>
      <c r="FNO27" s="36"/>
      <c r="FNP27" s="36"/>
      <c r="FNQ27" s="36"/>
      <c r="FNR27" s="36"/>
      <c r="FNS27" s="36"/>
      <c r="FNT27" s="36"/>
      <c r="FNU27" s="36"/>
      <c r="FNV27" s="36"/>
      <c r="FNW27" s="36"/>
      <c r="FNX27" s="36"/>
      <c r="FNY27" s="36"/>
      <c r="FNZ27" s="36"/>
      <c r="FOA27" s="36"/>
      <c r="FOB27" s="36"/>
      <c r="FOC27" s="36"/>
      <c r="FOD27" s="36"/>
      <c r="FOE27" s="36"/>
      <c r="FOF27" s="36"/>
      <c r="FOG27" s="36"/>
      <c r="FOH27" s="36"/>
      <c r="FOI27" s="36"/>
      <c r="FOJ27" s="36"/>
      <c r="FOK27" s="36"/>
      <c r="FOL27" s="36"/>
      <c r="FOM27" s="36"/>
      <c r="FON27" s="36"/>
      <c r="FOO27" s="36"/>
      <c r="FOP27" s="36"/>
      <c r="FOQ27" s="36"/>
      <c r="FOR27" s="36"/>
      <c r="FOS27" s="36"/>
      <c r="FOT27" s="36"/>
      <c r="FOU27" s="36"/>
      <c r="FOV27" s="36"/>
      <c r="FOW27" s="36"/>
      <c r="FOX27" s="36"/>
      <c r="FOY27" s="36"/>
      <c r="FOZ27" s="36"/>
      <c r="FPA27" s="36"/>
      <c r="FPB27" s="36"/>
      <c r="FPC27" s="36"/>
      <c r="FPD27" s="36"/>
      <c r="FPE27" s="36"/>
      <c r="FPF27" s="36"/>
      <c r="FPG27" s="36"/>
      <c r="FPH27" s="36"/>
      <c r="FPI27" s="36"/>
      <c r="FPJ27" s="36"/>
      <c r="FPK27" s="36"/>
      <c r="FPL27" s="36"/>
      <c r="FPM27" s="36"/>
      <c r="FPN27" s="36"/>
      <c r="FPO27" s="36"/>
      <c r="FPP27" s="36"/>
      <c r="FPQ27" s="36"/>
      <c r="FPR27" s="36"/>
      <c r="FPS27" s="36"/>
      <c r="FPT27" s="36"/>
      <c r="FPU27" s="36"/>
      <c r="FPV27" s="36"/>
      <c r="FPW27" s="36"/>
      <c r="FPX27" s="36"/>
      <c r="FPY27" s="36"/>
      <c r="FPZ27" s="36"/>
      <c r="FQA27" s="36"/>
      <c r="FQB27" s="36"/>
      <c r="FQC27" s="36"/>
      <c r="FQD27" s="36"/>
      <c r="FQE27" s="36"/>
      <c r="FQF27" s="36"/>
      <c r="FQG27" s="36"/>
      <c r="FQH27" s="36"/>
      <c r="FQI27" s="36"/>
      <c r="FQJ27" s="36"/>
      <c r="FQK27" s="36"/>
      <c r="FQL27" s="36"/>
      <c r="FQM27" s="36"/>
      <c r="FQN27" s="36"/>
      <c r="FQO27" s="36"/>
      <c r="FQP27" s="36"/>
      <c r="FQQ27" s="36"/>
      <c r="FQR27" s="36"/>
      <c r="FQS27" s="36"/>
      <c r="FQT27" s="36"/>
      <c r="FQU27" s="36"/>
      <c r="FQV27" s="36"/>
      <c r="FQW27" s="36"/>
      <c r="FQX27" s="36"/>
      <c r="FQY27" s="36"/>
      <c r="FQZ27" s="36"/>
      <c r="FRA27" s="36"/>
      <c r="FRB27" s="36"/>
      <c r="FRC27" s="36"/>
      <c r="FRD27" s="36"/>
      <c r="FRE27" s="36"/>
      <c r="FRF27" s="36"/>
      <c r="FRG27" s="36"/>
      <c r="FRH27" s="36"/>
      <c r="FRI27" s="36"/>
      <c r="FRJ27" s="36"/>
      <c r="FRK27" s="36"/>
      <c r="FRL27" s="36"/>
      <c r="FRM27" s="36"/>
      <c r="FRN27" s="36"/>
      <c r="FRO27" s="36"/>
      <c r="FRP27" s="36"/>
      <c r="FRQ27" s="36"/>
      <c r="FRR27" s="36"/>
      <c r="FRS27" s="36"/>
      <c r="FRT27" s="36"/>
      <c r="FRU27" s="36"/>
      <c r="FRV27" s="36"/>
      <c r="FRW27" s="36"/>
      <c r="FRX27" s="36"/>
      <c r="FRY27" s="36"/>
      <c r="FRZ27" s="36"/>
      <c r="FSA27" s="36"/>
      <c r="FSB27" s="36"/>
      <c r="FSC27" s="36"/>
      <c r="FSD27" s="36"/>
      <c r="FSE27" s="36"/>
      <c r="FSF27" s="36"/>
      <c r="FSG27" s="36"/>
      <c r="FSH27" s="36"/>
      <c r="FSI27" s="36"/>
      <c r="FSJ27" s="36"/>
      <c r="FSK27" s="36"/>
      <c r="FSL27" s="36"/>
      <c r="FSM27" s="36"/>
      <c r="FSN27" s="36"/>
      <c r="FSO27" s="36"/>
      <c r="FSP27" s="36"/>
      <c r="FSQ27" s="36"/>
      <c r="FSR27" s="36"/>
      <c r="FSS27" s="36"/>
      <c r="FST27" s="36"/>
      <c r="FSU27" s="36"/>
      <c r="FSV27" s="36"/>
      <c r="FSW27" s="36"/>
      <c r="FSX27" s="36"/>
      <c r="FSY27" s="36"/>
      <c r="FSZ27" s="36"/>
      <c r="FTA27" s="36"/>
      <c r="FTB27" s="36"/>
      <c r="FTC27" s="36"/>
      <c r="FTD27" s="36"/>
      <c r="FTE27" s="36"/>
      <c r="FTF27" s="36"/>
      <c r="FTG27" s="36"/>
      <c r="FTH27" s="36"/>
      <c r="FTI27" s="36"/>
      <c r="FTJ27" s="36"/>
      <c r="FTK27" s="36"/>
      <c r="FTL27" s="36"/>
      <c r="FTM27" s="36"/>
      <c r="FTN27" s="36"/>
      <c r="FTO27" s="36"/>
      <c r="FTP27" s="36"/>
      <c r="FTQ27" s="36"/>
      <c r="FTR27" s="36"/>
      <c r="FTS27" s="36"/>
      <c r="FTT27" s="36"/>
      <c r="FTU27" s="36"/>
      <c r="FTV27" s="36"/>
      <c r="FTW27" s="36"/>
      <c r="FTX27" s="36"/>
      <c r="FTY27" s="36"/>
      <c r="FTZ27" s="36"/>
      <c r="FUA27" s="36"/>
      <c r="FUB27" s="36"/>
      <c r="FUC27" s="36"/>
      <c r="FUD27" s="36"/>
      <c r="FUE27" s="36"/>
      <c r="FUF27" s="36"/>
      <c r="FUG27" s="36"/>
      <c r="FUH27" s="36"/>
      <c r="FUI27" s="36"/>
      <c r="FUJ27" s="36"/>
      <c r="FUK27" s="36"/>
      <c r="FUL27" s="36"/>
      <c r="FUM27" s="36"/>
      <c r="FUN27" s="36"/>
      <c r="FUO27" s="36"/>
      <c r="FUP27" s="36"/>
      <c r="FUQ27" s="36"/>
      <c r="FUR27" s="36"/>
      <c r="FUS27" s="36"/>
      <c r="FUT27" s="36"/>
      <c r="FUU27" s="36"/>
      <c r="FUV27" s="36"/>
      <c r="FUW27" s="36"/>
      <c r="FUX27" s="36"/>
      <c r="FUY27" s="36"/>
      <c r="FUZ27" s="36"/>
      <c r="FVA27" s="36"/>
      <c r="FVB27" s="36"/>
      <c r="FVC27" s="36"/>
      <c r="FVD27" s="36"/>
      <c r="FVE27" s="36"/>
      <c r="FVF27" s="36"/>
      <c r="FVG27" s="36"/>
      <c r="FVH27" s="36"/>
      <c r="FVI27" s="36"/>
      <c r="FVJ27" s="36"/>
      <c r="FVK27" s="36"/>
      <c r="FVL27" s="36"/>
      <c r="FVM27" s="36"/>
      <c r="FVN27" s="36"/>
      <c r="FVO27" s="36"/>
      <c r="FVP27" s="36"/>
      <c r="FVQ27" s="36"/>
      <c r="FVR27" s="36"/>
      <c r="FVS27" s="36"/>
      <c r="FVT27" s="36"/>
      <c r="FVU27" s="36"/>
      <c r="FVV27" s="36"/>
      <c r="FVW27" s="36"/>
      <c r="FVX27" s="36"/>
      <c r="FVY27" s="36"/>
      <c r="FVZ27" s="36"/>
      <c r="FWA27" s="36"/>
      <c r="FWB27" s="36"/>
      <c r="FWC27" s="36"/>
      <c r="FWD27" s="36"/>
      <c r="FWE27" s="36"/>
      <c r="FWF27" s="36"/>
      <c r="FWG27" s="36"/>
      <c r="FWH27" s="36"/>
      <c r="FWI27" s="36"/>
      <c r="FWJ27" s="36"/>
      <c r="FWK27" s="36"/>
      <c r="FWL27" s="36"/>
      <c r="FWM27" s="36"/>
      <c r="FWN27" s="36"/>
      <c r="FWO27" s="36"/>
      <c r="FWP27" s="36"/>
      <c r="FWQ27" s="36"/>
      <c r="FWR27" s="36"/>
      <c r="FWS27" s="36"/>
      <c r="FWT27" s="36"/>
      <c r="FWU27" s="36"/>
      <c r="FWV27" s="36"/>
      <c r="FWW27" s="36"/>
      <c r="FWX27" s="36"/>
      <c r="FWY27" s="36"/>
      <c r="FWZ27" s="36"/>
      <c r="FXA27" s="36"/>
      <c r="FXB27" s="36"/>
      <c r="FXC27" s="36"/>
      <c r="FXD27" s="36"/>
      <c r="FXE27" s="36"/>
      <c r="FXF27" s="36"/>
      <c r="FXG27" s="36"/>
      <c r="FXH27" s="36"/>
      <c r="FXI27" s="36"/>
      <c r="FXJ27" s="36"/>
      <c r="FXK27" s="36"/>
      <c r="FXL27" s="36"/>
      <c r="FXM27" s="36"/>
      <c r="FXN27" s="36"/>
      <c r="FXO27" s="36"/>
      <c r="FXP27" s="36"/>
      <c r="FXQ27" s="36"/>
      <c r="FXR27" s="36"/>
      <c r="FXS27" s="36"/>
      <c r="FXT27" s="36"/>
      <c r="FXU27" s="36"/>
      <c r="FXV27" s="36"/>
      <c r="FXW27" s="36"/>
      <c r="FXX27" s="36"/>
      <c r="FXY27" s="36"/>
      <c r="FXZ27" s="36"/>
      <c r="FYA27" s="36"/>
      <c r="FYB27" s="36"/>
      <c r="FYC27" s="36"/>
      <c r="FYD27" s="36"/>
      <c r="FYE27" s="36"/>
      <c r="FYF27" s="36"/>
      <c r="FYG27" s="36"/>
      <c r="FYH27" s="36"/>
      <c r="FYI27" s="36"/>
      <c r="FYJ27" s="36"/>
      <c r="FYK27" s="36"/>
      <c r="FYL27" s="36"/>
      <c r="FYM27" s="36"/>
      <c r="FYN27" s="36"/>
      <c r="FYO27" s="36"/>
      <c r="FYP27" s="36"/>
      <c r="FYQ27" s="36"/>
      <c r="FYR27" s="36"/>
      <c r="FYS27" s="36"/>
      <c r="FYT27" s="36"/>
      <c r="FYU27" s="36"/>
      <c r="FYV27" s="36"/>
      <c r="FYW27" s="36"/>
      <c r="FYX27" s="36"/>
      <c r="FYY27" s="36"/>
      <c r="FYZ27" s="36"/>
      <c r="FZA27" s="36"/>
      <c r="FZB27" s="36"/>
      <c r="FZC27" s="36"/>
      <c r="FZD27" s="36"/>
      <c r="FZE27" s="36"/>
      <c r="FZF27" s="36"/>
      <c r="FZG27" s="36"/>
      <c r="FZH27" s="36"/>
      <c r="FZI27" s="36"/>
      <c r="FZJ27" s="36"/>
      <c r="FZK27" s="36"/>
      <c r="FZL27" s="36"/>
      <c r="FZM27" s="36"/>
      <c r="FZN27" s="36"/>
      <c r="FZO27" s="36"/>
      <c r="FZP27" s="36"/>
      <c r="FZQ27" s="36"/>
      <c r="FZR27" s="36"/>
      <c r="FZS27" s="36"/>
      <c r="FZT27" s="36"/>
      <c r="FZU27" s="36"/>
      <c r="FZV27" s="36"/>
      <c r="FZW27" s="36"/>
      <c r="FZX27" s="36"/>
      <c r="FZY27" s="36"/>
      <c r="FZZ27" s="36"/>
      <c r="GAA27" s="36"/>
      <c r="GAB27" s="36"/>
      <c r="GAC27" s="36"/>
      <c r="GAD27" s="36"/>
      <c r="GAE27" s="36"/>
      <c r="GAF27" s="36"/>
      <c r="GAG27" s="36"/>
      <c r="GAH27" s="36"/>
      <c r="GAI27" s="36"/>
      <c r="GAJ27" s="36"/>
      <c r="GAK27" s="36"/>
      <c r="GAL27" s="36"/>
      <c r="GAM27" s="36"/>
      <c r="GAN27" s="36"/>
      <c r="GAO27" s="36"/>
      <c r="GAP27" s="36"/>
      <c r="GAQ27" s="36"/>
      <c r="GAR27" s="36"/>
      <c r="GAS27" s="36"/>
      <c r="GAT27" s="36"/>
      <c r="GAU27" s="36"/>
      <c r="GAV27" s="36"/>
      <c r="GAW27" s="36"/>
      <c r="GAX27" s="36"/>
      <c r="GAY27" s="36"/>
      <c r="GAZ27" s="36"/>
      <c r="GBA27" s="36"/>
      <c r="GBB27" s="36"/>
      <c r="GBC27" s="36"/>
      <c r="GBD27" s="36"/>
      <c r="GBE27" s="36"/>
      <c r="GBF27" s="36"/>
      <c r="GBG27" s="36"/>
      <c r="GBH27" s="36"/>
      <c r="GBI27" s="36"/>
      <c r="GBJ27" s="36"/>
      <c r="GBK27" s="36"/>
      <c r="GBL27" s="36"/>
      <c r="GBM27" s="36"/>
      <c r="GBN27" s="36"/>
      <c r="GBO27" s="36"/>
      <c r="GBP27" s="36"/>
      <c r="GBQ27" s="36"/>
      <c r="GBR27" s="36"/>
      <c r="GBS27" s="36"/>
      <c r="GBT27" s="36"/>
      <c r="GBU27" s="36"/>
      <c r="GBV27" s="36"/>
      <c r="GBW27" s="36"/>
      <c r="GBX27" s="36"/>
      <c r="GBY27" s="36"/>
      <c r="GBZ27" s="36"/>
      <c r="GCA27" s="36"/>
      <c r="GCB27" s="36"/>
      <c r="GCC27" s="36"/>
      <c r="GCD27" s="36"/>
      <c r="GCE27" s="36"/>
      <c r="GCF27" s="36"/>
      <c r="GCG27" s="36"/>
      <c r="GCH27" s="36"/>
      <c r="GCI27" s="36"/>
      <c r="GCJ27" s="36"/>
      <c r="GCK27" s="36"/>
      <c r="GCL27" s="36"/>
      <c r="GCM27" s="36"/>
      <c r="GCN27" s="36"/>
      <c r="GCO27" s="36"/>
      <c r="GCP27" s="36"/>
      <c r="GCQ27" s="36"/>
      <c r="GCR27" s="36"/>
      <c r="GCS27" s="36"/>
      <c r="GCT27" s="36"/>
      <c r="GCU27" s="36"/>
      <c r="GCV27" s="36"/>
      <c r="GCW27" s="36"/>
      <c r="GCX27" s="36"/>
      <c r="GCY27" s="36"/>
      <c r="GCZ27" s="36"/>
      <c r="GDA27" s="36"/>
      <c r="GDB27" s="36"/>
      <c r="GDC27" s="36"/>
      <c r="GDD27" s="36"/>
      <c r="GDE27" s="36"/>
      <c r="GDF27" s="36"/>
      <c r="GDG27" s="36"/>
      <c r="GDH27" s="36"/>
      <c r="GDI27" s="36"/>
      <c r="GDJ27" s="36"/>
      <c r="GDK27" s="36"/>
      <c r="GDL27" s="36"/>
      <c r="GDM27" s="36"/>
      <c r="GDN27" s="36"/>
      <c r="GDO27" s="36"/>
      <c r="GDP27" s="36"/>
      <c r="GDQ27" s="36"/>
      <c r="GDR27" s="36"/>
      <c r="GDS27" s="36"/>
      <c r="GDT27" s="36"/>
      <c r="GDU27" s="36"/>
      <c r="GDV27" s="36"/>
      <c r="GDW27" s="36"/>
      <c r="GDX27" s="36"/>
      <c r="GDY27" s="36"/>
      <c r="GDZ27" s="36"/>
      <c r="GEA27" s="36"/>
      <c r="GEB27" s="36"/>
      <c r="GEC27" s="36"/>
      <c r="GED27" s="36"/>
      <c r="GEE27" s="36"/>
      <c r="GEF27" s="36"/>
      <c r="GEG27" s="36"/>
      <c r="GEH27" s="36"/>
      <c r="GEI27" s="36"/>
      <c r="GEJ27" s="36"/>
      <c r="GEK27" s="36"/>
      <c r="GEL27" s="36"/>
      <c r="GEM27" s="36"/>
      <c r="GEN27" s="36"/>
      <c r="GEO27" s="36"/>
      <c r="GEP27" s="36"/>
      <c r="GEQ27" s="36"/>
      <c r="GER27" s="36"/>
      <c r="GES27" s="36"/>
      <c r="GET27" s="36"/>
      <c r="GEU27" s="36"/>
      <c r="GEV27" s="36"/>
      <c r="GEW27" s="36"/>
      <c r="GEX27" s="36"/>
      <c r="GEY27" s="36"/>
      <c r="GEZ27" s="36"/>
      <c r="GFA27" s="36"/>
      <c r="GFB27" s="36"/>
      <c r="GFC27" s="36"/>
      <c r="GFD27" s="36"/>
      <c r="GFE27" s="36"/>
      <c r="GFF27" s="36"/>
      <c r="GFG27" s="36"/>
      <c r="GFH27" s="36"/>
      <c r="GFI27" s="36"/>
      <c r="GFJ27" s="36"/>
      <c r="GFK27" s="36"/>
      <c r="GFL27" s="36"/>
      <c r="GFM27" s="36"/>
      <c r="GFN27" s="36"/>
      <c r="GFO27" s="36"/>
      <c r="GFP27" s="36"/>
      <c r="GFQ27" s="36"/>
      <c r="GFR27" s="36"/>
      <c r="GFS27" s="36"/>
      <c r="GFT27" s="36"/>
      <c r="GFU27" s="36"/>
      <c r="GFV27" s="36"/>
      <c r="GFW27" s="36"/>
      <c r="GFX27" s="36"/>
      <c r="GFY27" s="36"/>
      <c r="GFZ27" s="36"/>
      <c r="GGA27" s="36"/>
      <c r="GGB27" s="36"/>
      <c r="GGC27" s="36"/>
      <c r="GGD27" s="36"/>
      <c r="GGE27" s="36"/>
      <c r="GGF27" s="36"/>
      <c r="GGG27" s="36"/>
      <c r="GGH27" s="36"/>
      <c r="GGI27" s="36"/>
      <c r="GGJ27" s="36"/>
      <c r="GGK27" s="36"/>
      <c r="GGL27" s="36"/>
      <c r="GGM27" s="36"/>
      <c r="GGN27" s="36"/>
      <c r="GGO27" s="36"/>
      <c r="GGP27" s="36"/>
      <c r="GGQ27" s="36"/>
      <c r="GGR27" s="36"/>
      <c r="GGS27" s="36"/>
      <c r="GGT27" s="36"/>
      <c r="GGU27" s="36"/>
      <c r="GGV27" s="36"/>
      <c r="GGW27" s="36"/>
      <c r="GGX27" s="36"/>
      <c r="GGY27" s="36"/>
      <c r="GGZ27" s="36"/>
      <c r="GHA27" s="36"/>
      <c r="GHB27" s="36"/>
      <c r="GHC27" s="36"/>
      <c r="GHD27" s="36"/>
      <c r="GHE27" s="36"/>
      <c r="GHF27" s="36"/>
      <c r="GHG27" s="36"/>
      <c r="GHH27" s="36"/>
      <c r="GHI27" s="36"/>
      <c r="GHJ27" s="36"/>
      <c r="GHK27" s="36"/>
      <c r="GHL27" s="36"/>
      <c r="GHM27" s="36"/>
      <c r="GHN27" s="36"/>
      <c r="GHO27" s="36"/>
      <c r="GHP27" s="36"/>
      <c r="GHQ27" s="36"/>
      <c r="GHR27" s="36"/>
      <c r="GHS27" s="36"/>
      <c r="GHT27" s="36"/>
      <c r="GHU27" s="36"/>
      <c r="GHV27" s="36"/>
      <c r="GHW27" s="36"/>
      <c r="GHX27" s="36"/>
      <c r="GHY27" s="36"/>
      <c r="GHZ27" s="36"/>
      <c r="GIA27" s="36"/>
      <c r="GIB27" s="36"/>
      <c r="GIC27" s="36"/>
      <c r="GID27" s="36"/>
      <c r="GIE27" s="36"/>
      <c r="GIF27" s="36"/>
      <c r="GIG27" s="36"/>
      <c r="GIH27" s="36"/>
      <c r="GII27" s="36"/>
      <c r="GIJ27" s="36"/>
      <c r="GIK27" s="36"/>
      <c r="GIL27" s="36"/>
      <c r="GIM27" s="36"/>
      <c r="GIN27" s="36"/>
      <c r="GIO27" s="36"/>
      <c r="GIP27" s="36"/>
      <c r="GIQ27" s="36"/>
      <c r="GIR27" s="36"/>
      <c r="GIS27" s="36"/>
      <c r="GIT27" s="36"/>
      <c r="GIU27" s="36"/>
      <c r="GIV27" s="36"/>
      <c r="GIW27" s="36"/>
      <c r="GIX27" s="36"/>
      <c r="GIY27" s="36"/>
      <c r="GIZ27" s="36"/>
      <c r="GJA27" s="36"/>
      <c r="GJB27" s="36"/>
      <c r="GJC27" s="36"/>
      <c r="GJD27" s="36"/>
      <c r="GJE27" s="36"/>
      <c r="GJF27" s="36"/>
      <c r="GJG27" s="36"/>
      <c r="GJH27" s="36"/>
      <c r="GJI27" s="36"/>
      <c r="GJJ27" s="36"/>
      <c r="GJK27" s="36"/>
      <c r="GJL27" s="36"/>
      <c r="GJM27" s="36"/>
      <c r="GJN27" s="36"/>
      <c r="GJO27" s="36"/>
      <c r="GJP27" s="36"/>
      <c r="GJQ27" s="36"/>
      <c r="GJR27" s="36"/>
      <c r="GJS27" s="36"/>
      <c r="GJT27" s="36"/>
      <c r="GJU27" s="36"/>
      <c r="GJV27" s="36"/>
      <c r="GJW27" s="36"/>
      <c r="GJX27" s="36"/>
      <c r="GJY27" s="36"/>
      <c r="GJZ27" s="36"/>
      <c r="GKA27" s="36"/>
      <c r="GKB27" s="36"/>
      <c r="GKC27" s="36"/>
      <c r="GKD27" s="36"/>
      <c r="GKE27" s="36"/>
      <c r="GKF27" s="36"/>
      <c r="GKG27" s="36"/>
      <c r="GKH27" s="36"/>
      <c r="GKI27" s="36"/>
      <c r="GKJ27" s="36"/>
      <c r="GKK27" s="36"/>
      <c r="GKL27" s="36"/>
      <c r="GKM27" s="36"/>
      <c r="GKN27" s="36"/>
      <c r="GKO27" s="36"/>
      <c r="GKP27" s="36"/>
      <c r="GKQ27" s="36"/>
      <c r="GKR27" s="36"/>
      <c r="GKS27" s="36"/>
      <c r="GKT27" s="36"/>
      <c r="GKU27" s="36"/>
      <c r="GKV27" s="36"/>
      <c r="GKW27" s="36"/>
      <c r="GKX27" s="36"/>
      <c r="GKY27" s="36"/>
      <c r="GKZ27" s="36"/>
      <c r="GLA27" s="36"/>
      <c r="GLB27" s="36"/>
      <c r="GLC27" s="36"/>
      <c r="GLD27" s="36"/>
      <c r="GLE27" s="36"/>
      <c r="GLF27" s="36"/>
      <c r="GLG27" s="36"/>
      <c r="GLH27" s="36"/>
      <c r="GLI27" s="36"/>
      <c r="GLJ27" s="36"/>
      <c r="GLK27" s="36"/>
      <c r="GLL27" s="36"/>
      <c r="GLM27" s="36"/>
      <c r="GLN27" s="36"/>
      <c r="GLO27" s="36"/>
      <c r="GLP27" s="36"/>
      <c r="GLQ27" s="36"/>
      <c r="GLR27" s="36"/>
      <c r="GLS27" s="36"/>
      <c r="GLT27" s="36"/>
      <c r="GLU27" s="36"/>
      <c r="GLV27" s="36"/>
      <c r="GLW27" s="36"/>
      <c r="GLX27" s="36"/>
      <c r="GLY27" s="36"/>
      <c r="GLZ27" s="36"/>
      <c r="GMA27" s="36"/>
      <c r="GMB27" s="36"/>
      <c r="GMC27" s="36"/>
      <c r="GMD27" s="36"/>
      <c r="GME27" s="36"/>
      <c r="GMF27" s="36"/>
      <c r="GMG27" s="36"/>
      <c r="GMH27" s="36"/>
      <c r="GMI27" s="36"/>
      <c r="GMJ27" s="36"/>
      <c r="GMK27" s="36"/>
      <c r="GML27" s="36"/>
      <c r="GMM27" s="36"/>
      <c r="GMN27" s="36"/>
      <c r="GMO27" s="36"/>
      <c r="GMP27" s="36"/>
      <c r="GMQ27" s="36"/>
      <c r="GMR27" s="36"/>
      <c r="GMS27" s="36"/>
      <c r="GMT27" s="36"/>
      <c r="GMU27" s="36"/>
      <c r="GMV27" s="36"/>
      <c r="GMW27" s="36"/>
      <c r="GMX27" s="36"/>
      <c r="GMY27" s="36"/>
      <c r="GMZ27" s="36"/>
      <c r="GNA27" s="36"/>
      <c r="GNB27" s="36"/>
      <c r="GNC27" s="36"/>
      <c r="GND27" s="36"/>
      <c r="GNE27" s="36"/>
      <c r="GNF27" s="36"/>
      <c r="GNG27" s="36"/>
      <c r="GNH27" s="36"/>
      <c r="GNI27" s="36"/>
      <c r="GNJ27" s="36"/>
      <c r="GNK27" s="36"/>
      <c r="GNL27" s="36"/>
      <c r="GNM27" s="36"/>
      <c r="GNN27" s="36"/>
      <c r="GNO27" s="36"/>
      <c r="GNP27" s="36"/>
      <c r="GNQ27" s="36"/>
      <c r="GNR27" s="36"/>
      <c r="GNS27" s="36"/>
      <c r="GNT27" s="36"/>
      <c r="GNU27" s="36"/>
      <c r="GNV27" s="36"/>
      <c r="GNW27" s="36"/>
      <c r="GNX27" s="36"/>
      <c r="GNY27" s="36"/>
      <c r="GNZ27" s="36"/>
      <c r="GOA27" s="36"/>
      <c r="GOB27" s="36"/>
      <c r="GOC27" s="36"/>
      <c r="GOD27" s="36"/>
      <c r="GOE27" s="36"/>
      <c r="GOF27" s="36"/>
      <c r="GOG27" s="36"/>
      <c r="GOH27" s="36"/>
      <c r="GOI27" s="36"/>
      <c r="GOJ27" s="36"/>
      <c r="GOK27" s="36"/>
      <c r="GOL27" s="36"/>
      <c r="GOM27" s="36"/>
      <c r="GON27" s="36"/>
      <c r="GOO27" s="36"/>
      <c r="GOP27" s="36"/>
      <c r="GOQ27" s="36"/>
      <c r="GOR27" s="36"/>
      <c r="GOS27" s="36"/>
      <c r="GOT27" s="36"/>
      <c r="GOU27" s="36"/>
      <c r="GOV27" s="36"/>
      <c r="GOW27" s="36"/>
      <c r="GOX27" s="36"/>
      <c r="GOY27" s="36"/>
      <c r="GOZ27" s="36"/>
      <c r="GPA27" s="36"/>
      <c r="GPB27" s="36"/>
      <c r="GPC27" s="36"/>
      <c r="GPD27" s="36"/>
      <c r="GPE27" s="36"/>
      <c r="GPF27" s="36"/>
      <c r="GPG27" s="36"/>
      <c r="GPH27" s="36"/>
      <c r="GPI27" s="36"/>
      <c r="GPJ27" s="36"/>
      <c r="GPK27" s="36"/>
      <c r="GPL27" s="36"/>
      <c r="GPM27" s="36"/>
      <c r="GPN27" s="36"/>
      <c r="GPO27" s="36"/>
      <c r="GPP27" s="36"/>
      <c r="GPQ27" s="36"/>
      <c r="GPR27" s="36"/>
      <c r="GPS27" s="36"/>
      <c r="GPT27" s="36"/>
      <c r="GPU27" s="36"/>
      <c r="GPV27" s="36"/>
      <c r="GPW27" s="36"/>
      <c r="GPX27" s="36"/>
      <c r="GPY27" s="36"/>
      <c r="GPZ27" s="36"/>
      <c r="GQA27" s="36"/>
      <c r="GQB27" s="36"/>
      <c r="GQC27" s="36"/>
      <c r="GQD27" s="36"/>
      <c r="GQE27" s="36"/>
      <c r="GQF27" s="36"/>
      <c r="GQG27" s="36"/>
      <c r="GQH27" s="36"/>
      <c r="GQI27" s="36"/>
      <c r="GQJ27" s="36"/>
      <c r="GQK27" s="36"/>
      <c r="GQL27" s="36"/>
      <c r="GQM27" s="36"/>
      <c r="GQN27" s="36"/>
      <c r="GQO27" s="36"/>
      <c r="GQP27" s="36"/>
      <c r="GQQ27" s="36"/>
      <c r="GQR27" s="36"/>
      <c r="GQS27" s="36"/>
      <c r="GQT27" s="36"/>
      <c r="GQU27" s="36"/>
      <c r="GQV27" s="36"/>
      <c r="GQW27" s="36"/>
      <c r="GQX27" s="36"/>
      <c r="GQY27" s="36"/>
      <c r="GQZ27" s="36"/>
      <c r="GRA27" s="36"/>
      <c r="GRB27" s="36"/>
      <c r="GRC27" s="36"/>
      <c r="GRD27" s="36"/>
      <c r="GRE27" s="36"/>
      <c r="GRF27" s="36"/>
      <c r="GRG27" s="36"/>
      <c r="GRH27" s="36"/>
      <c r="GRI27" s="36"/>
      <c r="GRJ27" s="36"/>
      <c r="GRK27" s="36"/>
      <c r="GRL27" s="36"/>
      <c r="GRM27" s="36"/>
      <c r="GRN27" s="36"/>
      <c r="GRO27" s="36"/>
      <c r="GRP27" s="36"/>
      <c r="GRQ27" s="36"/>
      <c r="GRR27" s="36"/>
      <c r="GRS27" s="36"/>
      <c r="GRT27" s="36"/>
      <c r="GRU27" s="36"/>
      <c r="GRV27" s="36"/>
      <c r="GRW27" s="36"/>
      <c r="GRX27" s="36"/>
      <c r="GRY27" s="36"/>
      <c r="GRZ27" s="36"/>
      <c r="GSA27" s="36"/>
      <c r="GSB27" s="36"/>
      <c r="GSC27" s="36"/>
      <c r="GSD27" s="36"/>
      <c r="GSE27" s="36"/>
      <c r="GSF27" s="36"/>
      <c r="GSG27" s="36"/>
      <c r="GSH27" s="36"/>
      <c r="GSI27" s="36"/>
      <c r="GSJ27" s="36"/>
      <c r="GSK27" s="36"/>
      <c r="GSL27" s="36"/>
      <c r="GSM27" s="36"/>
      <c r="GSN27" s="36"/>
      <c r="GSO27" s="36"/>
      <c r="GSP27" s="36"/>
      <c r="GSQ27" s="36"/>
      <c r="GSR27" s="36"/>
      <c r="GSS27" s="36"/>
      <c r="GST27" s="36"/>
      <c r="GSU27" s="36"/>
      <c r="GSV27" s="36"/>
      <c r="GSW27" s="36"/>
      <c r="GSX27" s="36"/>
      <c r="GSY27" s="36"/>
      <c r="GSZ27" s="36"/>
      <c r="GTA27" s="36"/>
      <c r="GTB27" s="36"/>
      <c r="GTC27" s="36"/>
      <c r="GTD27" s="36"/>
      <c r="GTE27" s="36"/>
      <c r="GTF27" s="36"/>
      <c r="GTG27" s="36"/>
      <c r="GTH27" s="36"/>
      <c r="GTI27" s="36"/>
      <c r="GTJ27" s="36"/>
      <c r="GTK27" s="36"/>
      <c r="GTL27" s="36"/>
      <c r="GTM27" s="36"/>
      <c r="GTN27" s="36"/>
      <c r="GTO27" s="36"/>
      <c r="GTP27" s="36"/>
      <c r="GTQ27" s="36"/>
      <c r="GTR27" s="36"/>
      <c r="GTS27" s="36"/>
      <c r="GTT27" s="36"/>
      <c r="GTU27" s="36"/>
      <c r="GTV27" s="36"/>
      <c r="GTW27" s="36"/>
      <c r="GTX27" s="36"/>
      <c r="GTY27" s="36"/>
      <c r="GTZ27" s="36"/>
      <c r="GUA27" s="36"/>
      <c r="GUB27" s="36"/>
      <c r="GUC27" s="36"/>
      <c r="GUD27" s="36"/>
      <c r="GUE27" s="36"/>
      <c r="GUF27" s="36"/>
      <c r="GUG27" s="36"/>
      <c r="GUH27" s="36"/>
      <c r="GUI27" s="36"/>
      <c r="GUJ27" s="36"/>
      <c r="GUK27" s="36"/>
      <c r="GUL27" s="36"/>
      <c r="GUM27" s="36"/>
      <c r="GUN27" s="36"/>
      <c r="GUO27" s="36"/>
      <c r="GUP27" s="36"/>
      <c r="GUQ27" s="36"/>
      <c r="GUR27" s="36"/>
      <c r="GUS27" s="36"/>
      <c r="GUT27" s="36"/>
      <c r="GUU27" s="36"/>
      <c r="GUV27" s="36"/>
      <c r="GUW27" s="36"/>
      <c r="GUX27" s="36"/>
      <c r="GUY27" s="36"/>
      <c r="GUZ27" s="36"/>
      <c r="GVA27" s="36"/>
      <c r="GVB27" s="36"/>
      <c r="GVC27" s="36"/>
      <c r="GVD27" s="36"/>
      <c r="GVE27" s="36"/>
      <c r="GVF27" s="36"/>
      <c r="GVG27" s="36"/>
      <c r="GVH27" s="36"/>
      <c r="GVI27" s="36"/>
      <c r="GVJ27" s="36"/>
      <c r="GVK27" s="36"/>
      <c r="GVL27" s="36"/>
      <c r="GVM27" s="36"/>
      <c r="GVN27" s="36"/>
      <c r="GVO27" s="36"/>
      <c r="GVP27" s="36"/>
      <c r="GVQ27" s="36"/>
      <c r="GVR27" s="36"/>
      <c r="GVS27" s="36"/>
      <c r="GVT27" s="36"/>
      <c r="GVU27" s="36"/>
      <c r="GVV27" s="36"/>
      <c r="GVW27" s="36"/>
      <c r="GVX27" s="36"/>
      <c r="GVY27" s="36"/>
      <c r="GVZ27" s="36"/>
      <c r="GWA27" s="36"/>
      <c r="GWB27" s="36"/>
      <c r="GWC27" s="36"/>
      <c r="GWD27" s="36"/>
      <c r="GWE27" s="36"/>
      <c r="GWF27" s="36"/>
      <c r="GWG27" s="36"/>
      <c r="GWH27" s="36"/>
      <c r="GWI27" s="36"/>
      <c r="GWJ27" s="36"/>
      <c r="GWK27" s="36"/>
      <c r="GWL27" s="36"/>
      <c r="GWM27" s="36"/>
      <c r="GWN27" s="36"/>
      <c r="GWO27" s="36"/>
      <c r="GWP27" s="36"/>
      <c r="GWQ27" s="36"/>
      <c r="GWR27" s="36"/>
      <c r="GWS27" s="36"/>
      <c r="GWT27" s="36"/>
      <c r="GWU27" s="36"/>
      <c r="GWV27" s="36"/>
      <c r="GWW27" s="36"/>
      <c r="GWX27" s="36"/>
      <c r="GWY27" s="36"/>
      <c r="GWZ27" s="36"/>
      <c r="GXA27" s="36"/>
      <c r="GXB27" s="36"/>
      <c r="GXC27" s="36"/>
      <c r="GXD27" s="36"/>
      <c r="GXE27" s="36"/>
      <c r="GXF27" s="36"/>
      <c r="GXG27" s="36"/>
      <c r="GXH27" s="36"/>
      <c r="GXI27" s="36"/>
      <c r="GXJ27" s="36"/>
      <c r="GXK27" s="36"/>
      <c r="GXL27" s="36"/>
      <c r="GXM27" s="36"/>
      <c r="GXN27" s="36"/>
      <c r="GXO27" s="36"/>
      <c r="GXP27" s="36"/>
      <c r="GXQ27" s="36"/>
      <c r="GXR27" s="36"/>
      <c r="GXS27" s="36"/>
      <c r="GXT27" s="36"/>
      <c r="GXU27" s="36"/>
      <c r="GXV27" s="36"/>
      <c r="GXW27" s="36"/>
      <c r="GXX27" s="36"/>
      <c r="GXY27" s="36"/>
      <c r="GXZ27" s="36"/>
      <c r="GYA27" s="36"/>
      <c r="GYB27" s="36"/>
      <c r="GYC27" s="36"/>
      <c r="GYD27" s="36"/>
      <c r="GYE27" s="36"/>
      <c r="GYF27" s="36"/>
      <c r="GYG27" s="36"/>
      <c r="GYH27" s="36"/>
      <c r="GYI27" s="36"/>
      <c r="GYJ27" s="36"/>
      <c r="GYK27" s="36"/>
      <c r="GYL27" s="36"/>
      <c r="GYM27" s="36"/>
      <c r="GYN27" s="36"/>
      <c r="GYO27" s="36"/>
      <c r="GYP27" s="36"/>
      <c r="GYQ27" s="36"/>
      <c r="GYR27" s="36"/>
      <c r="GYS27" s="36"/>
      <c r="GYT27" s="36"/>
      <c r="GYU27" s="36"/>
      <c r="GYV27" s="36"/>
      <c r="GYW27" s="36"/>
      <c r="GYX27" s="36"/>
      <c r="GYY27" s="36"/>
      <c r="GYZ27" s="36"/>
      <c r="GZA27" s="36"/>
      <c r="GZB27" s="36"/>
      <c r="GZC27" s="36"/>
      <c r="GZD27" s="36"/>
      <c r="GZE27" s="36"/>
      <c r="GZF27" s="36"/>
      <c r="GZG27" s="36"/>
      <c r="GZH27" s="36"/>
      <c r="GZI27" s="36"/>
      <c r="GZJ27" s="36"/>
      <c r="GZK27" s="36"/>
      <c r="GZL27" s="36"/>
      <c r="GZM27" s="36"/>
      <c r="GZN27" s="36"/>
      <c r="GZO27" s="36"/>
      <c r="GZP27" s="36"/>
      <c r="GZQ27" s="36"/>
      <c r="GZR27" s="36"/>
      <c r="GZS27" s="36"/>
      <c r="GZT27" s="36"/>
      <c r="GZU27" s="36"/>
      <c r="GZV27" s="36"/>
      <c r="GZW27" s="36"/>
      <c r="GZX27" s="36"/>
      <c r="GZY27" s="36"/>
      <c r="GZZ27" s="36"/>
      <c r="HAA27" s="36"/>
      <c r="HAB27" s="36"/>
      <c r="HAC27" s="36"/>
      <c r="HAD27" s="36"/>
      <c r="HAE27" s="36"/>
      <c r="HAF27" s="36"/>
      <c r="HAG27" s="36"/>
      <c r="HAH27" s="36"/>
      <c r="HAI27" s="36"/>
      <c r="HAJ27" s="36"/>
      <c r="HAK27" s="36"/>
      <c r="HAL27" s="36"/>
      <c r="HAM27" s="36"/>
      <c r="HAN27" s="36"/>
      <c r="HAO27" s="36"/>
      <c r="HAP27" s="36"/>
      <c r="HAQ27" s="36"/>
      <c r="HAR27" s="36"/>
      <c r="HAS27" s="36"/>
      <c r="HAT27" s="36"/>
      <c r="HAU27" s="36"/>
      <c r="HAV27" s="36"/>
      <c r="HAW27" s="36"/>
      <c r="HAX27" s="36"/>
      <c r="HAY27" s="36"/>
      <c r="HAZ27" s="36"/>
      <c r="HBA27" s="36"/>
      <c r="HBB27" s="36"/>
      <c r="HBC27" s="36"/>
      <c r="HBD27" s="36"/>
      <c r="HBE27" s="36"/>
      <c r="HBF27" s="36"/>
      <c r="HBG27" s="36"/>
      <c r="HBH27" s="36"/>
      <c r="HBI27" s="36"/>
      <c r="HBJ27" s="36"/>
      <c r="HBK27" s="36"/>
      <c r="HBL27" s="36"/>
      <c r="HBM27" s="36"/>
      <c r="HBN27" s="36"/>
      <c r="HBO27" s="36"/>
      <c r="HBP27" s="36"/>
      <c r="HBQ27" s="36"/>
      <c r="HBR27" s="36"/>
      <c r="HBS27" s="36"/>
      <c r="HBT27" s="36"/>
      <c r="HBU27" s="36"/>
      <c r="HBV27" s="36"/>
      <c r="HBW27" s="36"/>
      <c r="HBX27" s="36"/>
      <c r="HBY27" s="36"/>
      <c r="HBZ27" s="36"/>
      <c r="HCA27" s="36"/>
      <c r="HCB27" s="36"/>
      <c r="HCC27" s="36"/>
      <c r="HCD27" s="36"/>
      <c r="HCE27" s="36"/>
      <c r="HCF27" s="36"/>
      <c r="HCG27" s="36"/>
      <c r="HCH27" s="36"/>
      <c r="HCI27" s="36"/>
      <c r="HCJ27" s="36"/>
      <c r="HCK27" s="36"/>
      <c r="HCL27" s="36"/>
      <c r="HCM27" s="36"/>
      <c r="HCN27" s="36"/>
      <c r="HCO27" s="36"/>
      <c r="HCP27" s="36"/>
      <c r="HCQ27" s="36"/>
      <c r="HCR27" s="36"/>
      <c r="HCS27" s="36"/>
      <c r="HCT27" s="36"/>
      <c r="HCU27" s="36"/>
      <c r="HCV27" s="36"/>
      <c r="HCW27" s="36"/>
      <c r="HCX27" s="36"/>
      <c r="HCY27" s="36"/>
      <c r="HCZ27" s="36"/>
      <c r="HDA27" s="36"/>
      <c r="HDB27" s="36"/>
      <c r="HDC27" s="36"/>
      <c r="HDD27" s="36"/>
      <c r="HDE27" s="36"/>
      <c r="HDF27" s="36"/>
      <c r="HDG27" s="36"/>
      <c r="HDH27" s="36"/>
      <c r="HDI27" s="36"/>
      <c r="HDJ27" s="36"/>
      <c r="HDK27" s="36"/>
      <c r="HDL27" s="36"/>
      <c r="HDM27" s="36"/>
      <c r="HDN27" s="36"/>
      <c r="HDO27" s="36"/>
      <c r="HDP27" s="36"/>
      <c r="HDQ27" s="36"/>
      <c r="HDR27" s="36"/>
      <c r="HDS27" s="36"/>
      <c r="HDT27" s="36"/>
      <c r="HDU27" s="36"/>
      <c r="HDV27" s="36"/>
      <c r="HDW27" s="36"/>
      <c r="HDX27" s="36"/>
      <c r="HDY27" s="36"/>
      <c r="HDZ27" s="36"/>
      <c r="HEA27" s="36"/>
      <c r="HEB27" s="36"/>
      <c r="HEC27" s="36"/>
      <c r="HED27" s="36"/>
      <c r="HEE27" s="36"/>
      <c r="HEF27" s="36"/>
      <c r="HEG27" s="36"/>
      <c r="HEH27" s="36"/>
      <c r="HEI27" s="36"/>
      <c r="HEJ27" s="36"/>
      <c r="HEK27" s="36"/>
      <c r="HEL27" s="36"/>
      <c r="HEM27" s="36"/>
      <c r="HEN27" s="36"/>
      <c r="HEO27" s="36"/>
      <c r="HEP27" s="36"/>
      <c r="HEQ27" s="36"/>
      <c r="HER27" s="36"/>
      <c r="HES27" s="36"/>
      <c r="HET27" s="36"/>
      <c r="HEU27" s="36"/>
      <c r="HEV27" s="36"/>
      <c r="HEW27" s="36"/>
      <c r="HEX27" s="36"/>
      <c r="HEY27" s="36"/>
      <c r="HEZ27" s="36"/>
      <c r="HFA27" s="36"/>
      <c r="HFB27" s="36"/>
      <c r="HFC27" s="36"/>
      <c r="HFD27" s="36"/>
      <c r="HFE27" s="36"/>
      <c r="HFF27" s="36"/>
      <c r="HFG27" s="36"/>
      <c r="HFH27" s="36"/>
      <c r="HFI27" s="36"/>
      <c r="HFJ27" s="36"/>
      <c r="HFK27" s="36"/>
      <c r="HFL27" s="36"/>
      <c r="HFM27" s="36"/>
      <c r="HFN27" s="36"/>
      <c r="HFO27" s="36"/>
      <c r="HFP27" s="36"/>
      <c r="HFQ27" s="36"/>
      <c r="HFR27" s="36"/>
      <c r="HFS27" s="36"/>
      <c r="HFT27" s="36"/>
      <c r="HFU27" s="36"/>
      <c r="HFV27" s="36"/>
      <c r="HFW27" s="36"/>
      <c r="HFX27" s="36"/>
      <c r="HFY27" s="36"/>
      <c r="HFZ27" s="36"/>
      <c r="HGA27" s="36"/>
      <c r="HGB27" s="36"/>
      <c r="HGC27" s="36"/>
      <c r="HGD27" s="36"/>
      <c r="HGE27" s="36"/>
      <c r="HGF27" s="36"/>
      <c r="HGG27" s="36"/>
      <c r="HGH27" s="36"/>
      <c r="HGI27" s="36"/>
      <c r="HGJ27" s="36"/>
      <c r="HGK27" s="36"/>
      <c r="HGL27" s="36"/>
      <c r="HGM27" s="36"/>
      <c r="HGN27" s="36"/>
      <c r="HGO27" s="36"/>
      <c r="HGP27" s="36"/>
      <c r="HGQ27" s="36"/>
      <c r="HGR27" s="36"/>
      <c r="HGS27" s="36"/>
      <c r="HGT27" s="36"/>
      <c r="HGU27" s="36"/>
      <c r="HGV27" s="36"/>
      <c r="HGW27" s="36"/>
      <c r="HGX27" s="36"/>
      <c r="HGY27" s="36"/>
      <c r="HGZ27" s="36"/>
      <c r="HHA27" s="36"/>
      <c r="HHB27" s="36"/>
      <c r="HHC27" s="36"/>
      <c r="HHD27" s="36"/>
      <c r="HHE27" s="36"/>
      <c r="HHF27" s="36"/>
      <c r="HHG27" s="36"/>
      <c r="HHH27" s="36"/>
      <c r="HHI27" s="36"/>
      <c r="HHJ27" s="36"/>
      <c r="HHK27" s="36"/>
      <c r="HHL27" s="36"/>
      <c r="HHM27" s="36"/>
      <c r="HHN27" s="36"/>
      <c r="HHO27" s="36"/>
      <c r="HHP27" s="36"/>
      <c r="HHQ27" s="36"/>
      <c r="HHR27" s="36"/>
      <c r="HHS27" s="36"/>
      <c r="HHT27" s="36"/>
      <c r="HHU27" s="36"/>
      <c r="HHV27" s="36"/>
      <c r="HHW27" s="36"/>
      <c r="HHX27" s="36"/>
      <c r="HHY27" s="36"/>
      <c r="HHZ27" s="36"/>
      <c r="HIA27" s="36"/>
      <c r="HIB27" s="36"/>
      <c r="HIC27" s="36"/>
      <c r="HID27" s="36"/>
      <c r="HIE27" s="36"/>
      <c r="HIF27" s="36"/>
      <c r="HIG27" s="36"/>
      <c r="HIH27" s="36"/>
      <c r="HII27" s="36"/>
      <c r="HIJ27" s="36"/>
      <c r="HIK27" s="36"/>
      <c r="HIL27" s="36"/>
      <c r="HIM27" s="36"/>
      <c r="HIN27" s="36"/>
      <c r="HIO27" s="36"/>
      <c r="HIP27" s="36"/>
      <c r="HIQ27" s="36"/>
      <c r="HIR27" s="36"/>
      <c r="HIS27" s="36"/>
      <c r="HIT27" s="36"/>
      <c r="HIU27" s="36"/>
      <c r="HIV27" s="36"/>
      <c r="HIW27" s="36"/>
      <c r="HIX27" s="36"/>
      <c r="HIY27" s="36"/>
      <c r="HIZ27" s="36"/>
      <c r="HJA27" s="36"/>
      <c r="HJB27" s="36"/>
      <c r="HJC27" s="36"/>
      <c r="HJD27" s="36"/>
      <c r="HJE27" s="36"/>
      <c r="HJF27" s="36"/>
      <c r="HJG27" s="36"/>
      <c r="HJH27" s="36"/>
      <c r="HJI27" s="36"/>
      <c r="HJJ27" s="36"/>
      <c r="HJK27" s="36"/>
      <c r="HJL27" s="36"/>
      <c r="HJM27" s="36"/>
      <c r="HJN27" s="36"/>
      <c r="HJO27" s="36"/>
      <c r="HJP27" s="36"/>
      <c r="HJQ27" s="36"/>
      <c r="HJR27" s="36"/>
      <c r="HJS27" s="36"/>
      <c r="HJT27" s="36"/>
      <c r="HJU27" s="36"/>
      <c r="HJV27" s="36"/>
      <c r="HJW27" s="36"/>
      <c r="HJX27" s="36"/>
      <c r="HJY27" s="36"/>
      <c r="HJZ27" s="36"/>
      <c r="HKA27" s="36"/>
      <c r="HKB27" s="36"/>
      <c r="HKC27" s="36"/>
      <c r="HKD27" s="36"/>
      <c r="HKE27" s="36"/>
      <c r="HKF27" s="36"/>
      <c r="HKG27" s="36"/>
      <c r="HKH27" s="36"/>
      <c r="HKI27" s="36"/>
      <c r="HKJ27" s="36"/>
      <c r="HKK27" s="36"/>
      <c r="HKL27" s="36"/>
      <c r="HKM27" s="36"/>
      <c r="HKN27" s="36"/>
      <c r="HKO27" s="36"/>
      <c r="HKP27" s="36"/>
      <c r="HKQ27" s="36"/>
      <c r="HKR27" s="36"/>
      <c r="HKS27" s="36"/>
      <c r="HKT27" s="36"/>
      <c r="HKU27" s="36"/>
      <c r="HKV27" s="36"/>
      <c r="HKW27" s="36"/>
      <c r="HKX27" s="36"/>
      <c r="HKY27" s="36"/>
      <c r="HKZ27" s="36"/>
      <c r="HLA27" s="36"/>
      <c r="HLB27" s="36"/>
      <c r="HLC27" s="36"/>
      <c r="HLD27" s="36"/>
      <c r="HLE27" s="36"/>
      <c r="HLF27" s="36"/>
      <c r="HLG27" s="36"/>
      <c r="HLH27" s="36"/>
      <c r="HLI27" s="36"/>
      <c r="HLJ27" s="36"/>
      <c r="HLK27" s="36"/>
      <c r="HLL27" s="36"/>
      <c r="HLM27" s="36"/>
      <c r="HLN27" s="36"/>
      <c r="HLO27" s="36"/>
      <c r="HLP27" s="36"/>
      <c r="HLQ27" s="36"/>
      <c r="HLR27" s="36"/>
      <c r="HLS27" s="36"/>
      <c r="HLT27" s="36"/>
      <c r="HLU27" s="36"/>
      <c r="HLV27" s="36"/>
      <c r="HLW27" s="36"/>
      <c r="HLX27" s="36"/>
      <c r="HLY27" s="36"/>
      <c r="HLZ27" s="36"/>
      <c r="HMA27" s="36"/>
      <c r="HMB27" s="36"/>
      <c r="HMC27" s="36"/>
      <c r="HMD27" s="36"/>
      <c r="HME27" s="36"/>
      <c r="HMF27" s="36"/>
      <c r="HMG27" s="36"/>
      <c r="HMH27" s="36"/>
      <c r="HMI27" s="36"/>
      <c r="HMJ27" s="36"/>
      <c r="HMK27" s="36"/>
      <c r="HML27" s="36"/>
      <c r="HMM27" s="36"/>
      <c r="HMN27" s="36"/>
      <c r="HMO27" s="36"/>
      <c r="HMP27" s="36"/>
      <c r="HMQ27" s="36"/>
      <c r="HMR27" s="36"/>
      <c r="HMS27" s="36"/>
      <c r="HMT27" s="36"/>
      <c r="HMU27" s="36"/>
      <c r="HMV27" s="36"/>
      <c r="HMW27" s="36"/>
      <c r="HMX27" s="36"/>
      <c r="HMY27" s="36"/>
      <c r="HMZ27" s="36"/>
      <c r="HNA27" s="36"/>
      <c r="HNB27" s="36"/>
      <c r="HNC27" s="36"/>
      <c r="HND27" s="36"/>
      <c r="HNE27" s="36"/>
      <c r="HNF27" s="36"/>
      <c r="HNG27" s="36"/>
      <c r="HNH27" s="36"/>
      <c r="HNI27" s="36"/>
      <c r="HNJ27" s="36"/>
      <c r="HNK27" s="36"/>
      <c r="HNL27" s="36"/>
      <c r="HNM27" s="36"/>
      <c r="HNN27" s="36"/>
      <c r="HNO27" s="36"/>
      <c r="HNP27" s="36"/>
      <c r="HNQ27" s="36"/>
      <c r="HNR27" s="36"/>
      <c r="HNS27" s="36"/>
      <c r="HNT27" s="36"/>
      <c r="HNU27" s="36"/>
      <c r="HNV27" s="36"/>
      <c r="HNW27" s="36"/>
      <c r="HNX27" s="36"/>
      <c r="HNY27" s="36"/>
      <c r="HNZ27" s="36"/>
      <c r="HOA27" s="36"/>
      <c r="HOB27" s="36"/>
      <c r="HOC27" s="36"/>
      <c r="HOD27" s="36"/>
      <c r="HOE27" s="36"/>
      <c r="HOF27" s="36"/>
      <c r="HOG27" s="36"/>
      <c r="HOH27" s="36"/>
      <c r="HOI27" s="36"/>
      <c r="HOJ27" s="36"/>
      <c r="HOK27" s="36"/>
      <c r="HOL27" s="36"/>
      <c r="HOM27" s="36"/>
      <c r="HON27" s="36"/>
      <c r="HOO27" s="36"/>
      <c r="HOP27" s="36"/>
      <c r="HOQ27" s="36"/>
      <c r="HOR27" s="36"/>
      <c r="HOS27" s="36"/>
      <c r="HOT27" s="36"/>
      <c r="HOU27" s="36"/>
      <c r="HOV27" s="36"/>
      <c r="HOW27" s="36"/>
      <c r="HOX27" s="36"/>
      <c r="HOY27" s="36"/>
      <c r="HOZ27" s="36"/>
      <c r="HPA27" s="36"/>
      <c r="HPB27" s="36"/>
      <c r="HPC27" s="36"/>
      <c r="HPD27" s="36"/>
      <c r="HPE27" s="36"/>
      <c r="HPF27" s="36"/>
      <c r="HPG27" s="36"/>
      <c r="HPH27" s="36"/>
      <c r="HPI27" s="36"/>
      <c r="HPJ27" s="36"/>
      <c r="HPK27" s="36"/>
      <c r="HPL27" s="36"/>
      <c r="HPM27" s="36"/>
      <c r="HPN27" s="36"/>
      <c r="HPO27" s="36"/>
      <c r="HPP27" s="36"/>
      <c r="HPQ27" s="36"/>
      <c r="HPR27" s="36"/>
      <c r="HPS27" s="36"/>
      <c r="HPT27" s="36"/>
      <c r="HPU27" s="36"/>
      <c r="HPV27" s="36"/>
      <c r="HPW27" s="36"/>
      <c r="HPX27" s="36"/>
      <c r="HPY27" s="36"/>
      <c r="HPZ27" s="36"/>
      <c r="HQA27" s="36"/>
      <c r="HQB27" s="36"/>
      <c r="HQC27" s="36"/>
      <c r="HQD27" s="36"/>
      <c r="HQE27" s="36"/>
      <c r="HQF27" s="36"/>
      <c r="HQG27" s="36"/>
      <c r="HQH27" s="36"/>
      <c r="HQI27" s="36"/>
      <c r="HQJ27" s="36"/>
      <c r="HQK27" s="36"/>
      <c r="HQL27" s="36"/>
      <c r="HQM27" s="36"/>
      <c r="HQN27" s="36"/>
      <c r="HQO27" s="36"/>
      <c r="HQP27" s="36"/>
      <c r="HQQ27" s="36"/>
      <c r="HQR27" s="36"/>
      <c r="HQS27" s="36"/>
      <c r="HQT27" s="36"/>
      <c r="HQU27" s="36"/>
      <c r="HQV27" s="36"/>
      <c r="HQW27" s="36"/>
      <c r="HQX27" s="36"/>
      <c r="HQY27" s="36"/>
      <c r="HQZ27" s="36"/>
      <c r="HRA27" s="36"/>
      <c r="HRB27" s="36"/>
      <c r="HRC27" s="36"/>
      <c r="HRD27" s="36"/>
      <c r="HRE27" s="36"/>
      <c r="HRF27" s="36"/>
      <c r="HRG27" s="36"/>
      <c r="HRH27" s="36"/>
      <c r="HRI27" s="36"/>
      <c r="HRJ27" s="36"/>
      <c r="HRK27" s="36"/>
      <c r="HRL27" s="36"/>
      <c r="HRM27" s="36"/>
      <c r="HRN27" s="36"/>
      <c r="HRO27" s="36"/>
      <c r="HRP27" s="36"/>
      <c r="HRQ27" s="36"/>
      <c r="HRR27" s="36"/>
      <c r="HRS27" s="36"/>
      <c r="HRT27" s="36"/>
      <c r="HRU27" s="36"/>
      <c r="HRV27" s="36"/>
      <c r="HRW27" s="36"/>
      <c r="HRX27" s="36"/>
      <c r="HRY27" s="36"/>
      <c r="HRZ27" s="36"/>
      <c r="HSA27" s="36"/>
      <c r="HSB27" s="36"/>
      <c r="HSC27" s="36"/>
      <c r="HSD27" s="36"/>
      <c r="HSE27" s="36"/>
      <c r="HSF27" s="36"/>
      <c r="HSG27" s="36"/>
      <c r="HSH27" s="36"/>
      <c r="HSI27" s="36"/>
      <c r="HSJ27" s="36"/>
      <c r="HSK27" s="36"/>
      <c r="HSL27" s="36"/>
      <c r="HSM27" s="36"/>
      <c r="HSN27" s="36"/>
      <c r="HSO27" s="36"/>
      <c r="HSP27" s="36"/>
      <c r="HSQ27" s="36"/>
      <c r="HSR27" s="36"/>
      <c r="HSS27" s="36"/>
      <c r="HST27" s="36"/>
      <c r="HSU27" s="36"/>
      <c r="HSV27" s="36"/>
      <c r="HSW27" s="36"/>
      <c r="HSX27" s="36"/>
      <c r="HSY27" s="36"/>
      <c r="HSZ27" s="36"/>
      <c r="HTA27" s="36"/>
      <c r="HTB27" s="36"/>
      <c r="HTC27" s="36"/>
      <c r="HTD27" s="36"/>
      <c r="HTE27" s="36"/>
      <c r="HTF27" s="36"/>
      <c r="HTG27" s="36"/>
      <c r="HTH27" s="36"/>
      <c r="HTI27" s="36"/>
      <c r="HTJ27" s="36"/>
      <c r="HTK27" s="36"/>
      <c r="HTL27" s="36"/>
      <c r="HTM27" s="36"/>
      <c r="HTN27" s="36"/>
      <c r="HTO27" s="36"/>
      <c r="HTP27" s="36"/>
      <c r="HTQ27" s="36"/>
      <c r="HTR27" s="36"/>
      <c r="HTS27" s="36"/>
      <c r="HTT27" s="36"/>
      <c r="HTU27" s="36"/>
      <c r="HTV27" s="36"/>
      <c r="HTW27" s="36"/>
      <c r="HTX27" s="36"/>
      <c r="HTY27" s="36"/>
      <c r="HTZ27" s="36"/>
      <c r="HUA27" s="36"/>
      <c r="HUB27" s="36"/>
      <c r="HUC27" s="36"/>
      <c r="HUD27" s="36"/>
      <c r="HUE27" s="36"/>
      <c r="HUF27" s="36"/>
      <c r="HUG27" s="36"/>
      <c r="HUH27" s="36"/>
      <c r="HUI27" s="36"/>
      <c r="HUJ27" s="36"/>
      <c r="HUK27" s="36"/>
      <c r="HUL27" s="36"/>
      <c r="HUM27" s="36"/>
      <c r="HUN27" s="36"/>
      <c r="HUO27" s="36"/>
      <c r="HUP27" s="36"/>
      <c r="HUQ27" s="36"/>
      <c r="HUR27" s="36"/>
      <c r="HUS27" s="36"/>
      <c r="HUT27" s="36"/>
      <c r="HUU27" s="36"/>
      <c r="HUV27" s="36"/>
      <c r="HUW27" s="36"/>
      <c r="HUX27" s="36"/>
      <c r="HUY27" s="36"/>
      <c r="HUZ27" s="36"/>
      <c r="HVA27" s="36"/>
      <c r="HVB27" s="36"/>
      <c r="HVC27" s="36"/>
      <c r="HVD27" s="36"/>
      <c r="HVE27" s="36"/>
      <c r="HVF27" s="36"/>
      <c r="HVG27" s="36"/>
      <c r="HVH27" s="36"/>
      <c r="HVI27" s="36"/>
      <c r="HVJ27" s="36"/>
      <c r="HVK27" s="36"/>
      <c r="HVL27" s="36"/>
      <c r="HVM27" s="36"/>
      <c r="HVN27" s="36"/>
      <c r="HVO27" s="36"/>
      <c r="HVP27" s="36"/>
      <c r="HVQ27" s="36"/>
      <c r="HVR27" s="36"/>
      <c r="HVS27" s="36"/>
      <c r="HVT27" s="36"/>
      <c r="HVU27" s="36"/>
      <c r="HVV27" s="36"/>
      <c r="HVW27" s="36"/>
      <c r="HVX27" s="36"/>
      <c r="HVY27" s="36"/>
      <c r="HVZ27" s="36"/>
      <c r="HWA27" s="36"/>
      <c r="HWB27" s="36"/>
      <c r="HWC27" s="36"/>
      <c r="HWD27" s="36"/>
      <c r="HWE27" s="36"/>
      <c r="HWF27" s="36"/>
      <c r="HWG27" s="36"/>
      <c r="HWH27" s="36"/>
      <c r="HWI27" s="36"/>
      <c r="HWJ27" s="36"/>
      <c r="HWK27" s="36"/>
      <c r="HWL27" s="36"/>
      <c r="HWM27" s="36"/>
      <c r="HWN27" s="36"/>
      <c r="HWO27" s="36"/>
      <c r="HWP27" s="36"/>
      <c r="HWQ27" s="36"/>
      <c r="HWR27" s="36"/>
      <c r="HWS27" s="36"/>
      <c r="HWT27" s="36"/>
      <c r="HWU27" s="36"/>
      <c r="HWV27" s="36"/>
      <c r="HWW27" s="36"/>
      <c r="HWX27" s="36"/>
      <c r="HWY27" s="36"/>
      <c r="HWZ27" s="36"/>
      <c r="HXA27" s="36"/>
      <c r="HXB27" s="36"/>
      <c r="HXC27" s="36"/>
      <c r="HXD27" s="36"/>
      <c r="HXE27" s="36"/>
      <c r="HXF27" s="36"/>
      <c r="HXG27" s="36"/>
      <c r="HXH27" s="36"/>
      <c r="HXI27" s="36"/>
      <c r="HXJ27" s="36"/>
      <c r="HXK27" s="36"/>
      <c r="HXL27" s="36"/>
      <c r="HXM27" s="36"/>
      <c r="HXN27" s="36"/>
      <c r="HXO27" s="36"/>
      <c r="HXP27" s="36"/>
      <c r="HXQ27" s="36"/>
      <c r="HXR27" s="36"/>
      <c r="HXS27" s="36"/>
      <c r="HXT27" s="36"/>
      <c r="HXU27" s="36"/>
      <c r="HXV27" s="36"/>
      <c r="HXW27" s="36"/>
      <c r="HXX27" s="36"/>
      <c r="HXY27" s="36"/>
      <c r="HXZ27" s="36"/>
      <c r="HYA27" s="36"/>
      <c r="HYB27" s="36"/>
      <c r="HYC27" s="36"/>
      <c r="HYD27" s="36"/>
      <c r="HYE27" s="36"/>
      <c r="HYF27" s="36"/>
      <c r="HYG27" s="36"/>
      <c r="HYH27" s="36"/>
      <c r="HYI27" s="36"/>
      <c r="HYJ27" s="36"/>
      <c r="HYK27" s="36"/>
      <c r="HYL27" s="36"/>
      <c r="HYM27" s="36"/>
      <c r="HYN27" s="36"/>
      <c r="HYO27" s="36"/>
      <c r="HYP27" s="36"/>
      <c r="HYQ27" s="36"/>
      <c r="HYR27" s="36"/>
      <c r="HYS27" s="36"/>
      <c r="HYT27" s="36"/>
      <c r="HYU27" s="36"/>
      <c r="HYV27" s="36"/>
      <c r="HYW27" s="36"/>
      <c r="HYX27" s="36"/>
      <c r="HYY27" s="36"/>
      <c r="HYZ27" s="36"/>
      <c r="HZA27" s="36"/>
      <c r="HZB27" s="36"/>
      <c r="HZC27" s="36"/>
      <c r="HZD27" s="36"/>
      <c r="HZE27" s="36"/>
      <c r="HZF27" s="36"/>
      <c r="HZG27" s="36"/>
      <c r="HZH27" s="36"/>
      <c r="HZI27" s="36"/>
      <c r="HZJ27" s="36"/>
      <c r="HZK27" s="36"/>
      <c r="HZL27" s="36"/>
      <c r="HZM27" s="36"/>
      <c r="HZN27" s="36"/>
      <c r="HZO27" s="36"/>
      <c r="HZP27" s="36"/>
      <c r="HZQ27" s="36"/>
      <c r="HZR27" s="36"/>
      <c r="HZS27" s="36"/>
      <c r="HZT27" s="36"/>
      <c r="HZU27" s="36"/>
      <c r="HZV27" s="36"/>
      <c r="HZW27" s="36"/>
      <c r="HZX27" s="36"/>
      <c r="HZY27" s="36"/>
      <c r="HZZ27" s="36"/>
      <c r="IAA27" s="36"/>
      <c r="IAB27" s="36"/>
      <c r="IAC27" s="36"/>
      <c r="IAD27" s="36"/>
      <c r="IAE27" s="36"/>
      <c r="IAF27" s="36"/>
      <c r="IAG27" s="36"/>
      <c r="IAH27" s="36"/>
      <c r="IAI27" s="36"/>
      <c r="IAJ27" s="36"/>
      <c r="IAK27" s="36"/>
      <c r="IAL27" s="36"/>
      <c r="IAM27" s="36"/>
      <c r="IAN27" s="36"/>
      <c r="IAO27" s="36"/>
      <c r="IAP27" s="36"/>
      <c r="IAQ27" s="36"/>
      <c r="IAR27" s="36"/>
      <c r="IAS27" s="36"/>
      <c r="IAT27" s="36"/>
      <c r="IAU27" s="36"/>
      <c r="IAV27" s="36"/>
      <c r="IAW27" s="36"/>
      <c r="IAX27" s="36"/>
      <c r="IAY27" s="36"/>
      <c r="IAZ27" s="36"/>
      <c r="IBA27" s="36"/>
      <c r="IBB27" s="36"/>
      <c r="IBC27" s="36"/>
      <c r="IBD27" s="36"/>
      <c r="IBE27" s="36"/>
      <c r="IBF27" s="36"/>
      <c r="IBG27" s="36"/>
      <c r="IBH27" s="36"/>
      <c r="IBI27" s="36"/>
      <c r="IBJ27" s="36"/>
      <c r="IBK27" s="36"/>
      <c r="IBL27" s="36"/>
      <c r="IBM27" s="36"/>
      <c r="IBN27" s="36"/>
      <c r="IBO27" s="36"/>
      <c r="IBP27" s="36"/>
      <c r="IBQ27" s="36"/>
      <c r="IBR27" s="36"/>
      <c r="IBS27" s="36"/>
      <c r="IBT27" s="36"/>
      <c r="IBU27" s="36"/>
      <c r="IBV27" s="36"/>
      <c r="IBW27" s="36"/>
      <c r="IBX27" s="36"/>
      <c r="IBY27" s="36"/>
      <c r="IBZ27" s="36"/>
      <c r="ICA27" s="36"/>
      <c r="ICB27" s="36"/>
      <c r="ICC27" s="36"/>
      <c r="ICD27" s="36"/>
      <c r="ICE27" s="36"/>
      <c r="ICF27" s="36"/>
      <c r="ICG27" s="36"/>
      <c r="ICH27" s="36"/>
      <c r="ICI27" s="36"/>
      <c r="ICJ27" s="36"/>
      <c r="ICK27" s="36"/>
      <c r="ICL27" s="36"/>
      <c r="ICM27" s="36"/>
      <c r="ICN27" s="36"/>
      <c r="ICO27" s="36"/>
      <c r="ICP27" s="36"/>
      <c r="ICQ27" s="36"/>
      <c r="ICR27" s="36"/>
      <c r="ICS27" s="36"/>
      <c r="ICT27" s="36"/>
      <c r="ICU27" s="36"/>
      <c r="ICV27" s="36"/>
      <c r="ICW27" s="36"/>
      <c r="ICX27" s="36"/>
      <c r="ICY27" s="36"/>
      <c r="ICZ27" s="36"/>
      <c r="IDA27" s="36"/>
      <c r="IDB27" s="36"/>
      <c r="IDC27" s="36"/>
      <c r="IDD27" s="36"/>
      <c r="IDE27" s="36"/>
      <c r="IDF27" s="36"/>
      <c r="IDG27" s="36"/>
      <c r="IDH27" s="36"/>
      <c r="IDI27" s="36"/>
      <c r="IDJ27" s="36"/>
      <c r="IDK27" s="36"/>
      <c r="IDL27" s="36"/>
      <c r="IDM27" s="36"/>
      <c r="IDN27" s="36"/>
      <c r="IDO27" s="36"/>
      <c r="IDP27" s="36"/>
      <c r="IDQ27" s="36"/>
      <c r="IDR27" s="36"/>
      <c r="IDS27" s="36"/>
      <c r="IDT27" s="36"/>
      <c r="IDU27" s="36"/>
      <c r="IDV27" s="36"/>
      <c r="IDW27" s="36"/>
      <c r="IDX27" s="36"/>
      <c r="IDY27" s="36"/>
      <c r="IDZ27" s="36"/>
      <c r="IEA27" s="36"/>
      <c r="IEB27" s="36"/>
      <c r="IEC27" s="36"/>
      <c r="IED27" s="36"/>
      <c r="IEE27" s="36"/>
      <c r="IEF27" s="36"/>
      <c r="IEG27" s="36"/>
      <c r="IEH27" s="36"/>
      <c r="IEI27" s="36"/>
      <c r="IEJ27" s="36"/>
      <c r="IEK27" s="36"/>
      <c r="IEL27" s="36"/>
      <c r="IEM27" s="36"/>
      <c r="IEN27" s="36"/>
      <c r="IEO27" s="36"/>
      <c r="IEP27" s="36"/>
      <c r="IEQ27" s="36"/>
      <c r="IER27" s="36"/>
      <c r="IES27" s="36"/>
      <c r="IET27" s="36"/>
      <c r="IEU27" s="36"/>
      <c r="IEV27" s="36"/>
      <c r="IEW27" s="36"/>
      <c r="IEX27" s="36"/>
      <c r="IEY27" s="36"/>
      <c r="IEZ27" s="36"/>
      <c r="IFA27" s="36"/>
      <c r="IFB27" s="36"/>
      <c r="IFC27" s="36"/>
      <c r="IFD27" s="36"/>
      <c r="IFE27" s="36"/>
      <c r="IFF27" s="36"/>
      <c r="IFG27" s="36"/>
      <c r="IFH27" s="36"/>
      <c r="IFI27" s="36"/>
      <c r="IFJ27" s="36"/>
      <c r="IFK27" s="36"/>
      <c r="IFL27" s="36"/>
      <c r="IFM27" s="36"/>
      <c r="IFN27" s="36"/>
      <c r="IFO27" s="36"/>
      <c r="IFP27" s="36"/>
      <c r="IFQ27" s="36"/>
      <c r="IFR27" s="36"/>
      <c r="IFS27" s="36"/>
      <c r="IFT27" s="36"/>
      <c r="IFU27" s="36"/>
      <c r="IFV27" s="36"/>
      <c r="IFW27" s="36"/>
      <c r="IFX27" s="36"/>
      <c r="IFY27" s="36"/>
      <c r="IFZ27" s="36"/>
      <c r="IGA27" s="36"/>
      <c r="IGB27" s="36"/>
      <c r="IGC27" s="36"/>
      <c r="IGD27" s="36"/>
      <c r="IGE27" s="36"/>
      <c r="IGF27" s="36"/>
      <c r="IGG27" s="36"/>
      <c r="IGH27" s="36"/>
      <c r="IGI27" s="36"/>
      <c r="IGJ27" s="36"/>
      <c r="IGK27" s="36"/>
      <c r="IGL27" s="36"/>
      <c r="IGM27" s="36"/>
      <c r="IGN27" s="36"/>
      <c r="IGO27" s="36"/>
      <c r="IGP27" s="36"/>
      <c r="IGQ27" s="36"/>
      <c r="IGR27" s="36"/>
      <c r="IGS27" s="36"/>
      <c r="IGT27" s="36"/>
      <c r="IGU27" s="36"/>
      <c r="IGV27" s="36"/>
      <c r="IGW27" s="36"/>
      <c r="IGX27" s="36"/>
      <c r="IGY27" s="36"/>
      <c r="IGZ27" s="36"/>
      <c r="IHA27" s="36"/>
      <c r="IHB27" s="36"/>
      <c r="IHC27" s="36"/>
      <c r="IHD27" s="36"/>
      <c r="IHE27" s="36"/>
      <c r="IHF27" s="36"/>
      <c r="IHG27" s="36"/>
      <c r="IHH27" s="36"/>
      <c r="IHI27" s="36"/>
      <c r="IHJ27" s="36"/>
      <c r="IHK27" s="36"/>
      <c r="IHL27" s="36"/>
      <c r="IHM27" s="36"/>
      <c r="IHN27" s="36"/>
      <c r="IHO27" s="36"/>
      <c r="IHP27" s="36"/>
      <c r="IHQ27" s="36"/>
      <c r="IHR27" s="36"/>
      <c r="IHS27" s="36"/>
      <c r="IHT27" s="36"/>
      <c r="IHU27" s="36"/>
      <c r="IHV27" s="36"/>
      <c r="IHW27" s="36"/>
      <c r="IHX27" s="36"/>
      <c r="IHY27" s="36"/>
      <c r="IHZ27" s="36"/>
      <c r="IIA27" s="36"/>
      <c r="IIB27" s="36"/>
      <c r="IIC27" s="36"/>
      <c r="IID27" s="36"/>
      <c r="IIE27" s="36"/>
      <c r="IIF27" s="36"/>
      <c r="IIG27" s="36"/>
      <c r="IIH27" s="36"/>
      <c r="III27" s="36"/>
      <c r="IIJ27" s="36"/>
      <c r="IIK27" s="36"/>
      <c r="IIL27" s="36"/>
      <c r="IIM27" s="36"/>
      <c r="IIN27" s="36"/>
      <c r="IIO27" s="36"/>
      <c r="IIP27" s="36"/>
      <c r="IIQ27" s="36"/>
      <c r="IIR27" s="36"/>
      <c r="IIS27" s="36"/>
      <c r="IIT27" s="36"/>
      <c r="IIU27" s="36"/>
      <c r="IIV27" s="36"/>
      <c r="IIW27" s="36"/>
      <c r="IIX27" s="36"/>
      <c r="IIY27" s="36"/>
      <c r="IIZ27" s="36"/>
      <c r="IJA27" s="36"/>
      <c r="IJB27" s="36"/>
      <c r="IJC27" s="36"/>
      <c r="IJD27" s="36"/>
      <c r="IJE27" s="36"/>
      <c r="IJF27" s="36"/>
      <c r="IJG27" s="36"/>
      <c r="IJH27" s="36"/>
      <c r="IJI27" s="36"/>
      <c r="IJJ27" s="36"/>
      <c r="IJK27" s="36"/>
      <c r="IJL27" s="36"/>
      <c r="IJM27" s="36"/>
      <c r="IJN27" s="36"/>
      <c r="IJO27" s="36"/>
      <c r="IJP27" s="36"/>
      <c r="IJQ27" s="36"/>
      <c r="IJR27" s="36"/>
      <c r="IJS27" s="36"/>
      <c r="IJT27" s="36"/>
      <c r="IJU27" s="36"/>
      <c r="IJV27" s="36"/>
      <c r="IJW27" s="36"/>
      <c r="IJX27" s="36"/>
      <c r="IJY27" s="36"/>
      <c r="IJZ27" s="36"/>
      <c r="IKA27" s="36"/>
      <c r="IKB27" s="36"/>
      <c r="IKC27" s="36"/>
      <c r="IKD27" s="36"/>
      <c r="IKE27" s="36"/>
      <c r="IKF27" s="36"/>
      <c r="IKG27" s="36"/>
      <c r="IKH27" s="36"/>
      <c r="IKI27" s="36"/>
      <c r="IKJ27" s="36"/>
      <c r="IKK27" s="36"/>
      <c r="IKL27" s="36"/>
      <c r="IKM27" s="36"/>
      <c r="IKN27" s="36"/>
      <c r="IKO27" s="36"/>
      <c r="IKP27" s="36"/>
      <c r="IKQ27" s="36"/>
      <c r="IKR27" s="36"/>
      <c r="IKS27" s="36"/>
      <c r="IKT27" s="36"/>
      <c r="IKU27" s="36"/>
      <c r="IKV27" s="36"/>
      <c r="IKW27" s="36"/>
      <c r="IKX27" s="36"/>
      <c r="IKY27" s="36"/>
      <c r="IKZ27" s="36"/>
      <c r="ILA27" s="36"/>
      <c r="ILB27" s="36"/>
      <c r="ILC27" s="36"/>
      <c r="ILD27" s="36"/>
      <c r="ILE27" s="36"/>
      <c r="ILF27" s="36"/>
      <c r="ILG27" s="36"/>
      <c r="ILH27" s="36"/>
      <c r="ILI27" s="36"/>
      <c r="ILJ27" s="36"/>
      <c r="ILK27" s="36"/>
      <c r="ILL27" s="36"/>
      <c r="ILM27" s="36"/>
      <c r="ILN27" s="36"/>
      <c r="ILO27" s="36"/>
      <c r="ILP27" s="36"/>
      <c r="ILQ27" s="36"/>
      <c r="ILR27" s="36"/>
      <c r="ILS27" s="36"/>
      <c r="ILT27" s="36"/>
      <c r="ILU27" s="36"/>
      <c r="ILV27" s="36"/>
      <c r="ILW27" s="36"/>
      <c r="ILX27" s="36"/>
      <c r="ILY27" s="36"/>
      <c r="ILZ27" s="36"/>
      <c r="IMA27" s="36"/>
      <c r="IMB27" s="36"/>
      <c r="IMC27" s="36"/>
      <c r="IMD27" s="36"/>
      <c r="IME27" s="36"/>
      <c r="IMF27" s="36"/>
      <c r="IMG27" s="36"/>
      <c r="IMH27" s="36"/>
      <c r="IMI27" s="36"/>
      <c r="IMJ27" s="36"/>
      <c r="IMK27" s="36"/>
      <c r="IML27" s="36"/>
      <c r="IMM27" s="36"/>
      <c r="IMN27" s="36"/>
      <c r="IMO27" s="36"/>
      <c r="IMP27" s="36"/>
      <c r="IMQ27" s="36"/>
      <c r="IMR27" s="36"/>
      <c r="IMS27" s="36"/>
      <c r="IMT27" s="36"/>
      <c r="IMU27" s="36"/>
      <c r="IMV27" s="36"/>
      <c r="IMW27" s="36"/>
      <c r="IMX27" s="36"/>
      <c r="IMY27" s="36"/>
      <c r="IMZ27" s="36"/>
      <c r="INA27" s="36"/>
      <c r="INB27" s="36"/>
      <c r="INC27" s="36"/>
      <c r="IND27" s="36"/>
      <c r="INE27" s="36"/>
      <c r="INF27" s="36"/>
      <c r="ING27" s="36"/>
      <c r="INH27" s="36"/>
      <c r="INI27" s="36"/>
      <c r="INJ27" s="36"/>
      <c r="INK27" s="36"/>
      <c r="INL27" s="36"/>
      <c r="INM27" s="36"/>
      <c r="INN27" s="36"/>
      <c r="INO27" s="36"/>
      <c r="INP27" s="36"/>
      <c r="INQ27" s="36"/>
      <c r="INR27" s="36"/>
      <c r="INS27" s="36"/>
      <c r="INT27" s="36"/>
      <c r="INU27" s="36"/>
      <c r="INV27" s="36"/>
      <c r="INW27" s="36"/>
      <c r="INX27" s="36"/>
      <c r="INY27" s="36"/>
      <c r="INZ27" s="36"/>
      <c r="IOA27" s="36"/>
      <c r="IOB27" s="36"/>
      <c r="IOC27" s="36"/>
      <c r="IOD27" s="36"/>
      <c r="IOE27" s="36"/>
      <c r="IOF27" s="36"/>
      <c r="IOG27" s="36"/>
      <c r="IOH27" s="36"/>
      <c r="IOI27" s="36"/>
      <c r="IOJ27" s="36"/>
      <c r="IOK27" s="36"/>
      <c r="IOL27" s="36"/>
      <c r="IOM27" s="36"/>
      <c r="ION27" s="36"/>
      <c r="IOO27" s="36"/>
      <c r="IOP27" s="36"/>
      <c r="IOQ27" s="36"/>
      <c r="IOR27" s="36"/>
      <c r="IOS27" s="36"/>
      <c r="IOT27" s="36"/>
      <c r="IOU27" s="36"/>
      <c r="IOV27" s="36"/>
      <c r="IOW27" s="36"/>
      <c r="IOX27" s="36"/>
      <c r="IOY27" s="36"/>
      <c r="IOZ27" s="36"/>
      <c r="IPA27" s="36"/>
      <c r="IPB27" s="36"/>
      <c r="IPC27" s="36"/>
      <c r="IPD27" s="36"/>
      <c r="IPE27" s="36"/>
      <c r="IPF27" s="36"/>
      <c r="IPG27" s="36"/>
      <c r="IPH27" s="36"/>
      <c r="IPI27" s="36"/>
      <c r="IPJ27" s="36"/>
      <c r="IPK27" s="36"/>
      <c r="IPL27" s="36"/>
      <c r="IPM27" s="36"/>
      <c r="IPN27" s="36"/>
      <c r="IPO27" s="36"/>
      <c r="IPP27" s="36"/>
      <c r="IPQ27" s="36"/>
      <c r="IPR27" s="36"/>
      <c r="IPS27" s="36"/>
      <c r="IPT27" s="36"/>
      <c r="IPU27" s="36"/>
      <c r="IPV27" s="36"/>
      <c r="IPW27" s="36"/>
      <c r="IPX27" s="36"/>
      <c r="IPY27" s="36"/>
      <c r="IPZ27" s="36"/>
      <c r="IQA27" s="36"/>
      <c r="IQB27" s="36"/>
      <c r="IQC27" s="36"/>
      <c r="IQD27" s="36"/>
      <c r="IQE27" s="36"/>
      <c r="IQF27" s="36"/>
      <c r="IQG27" s="36"/>
      <c r="IQH27" s="36"/>
      <c r="IQI27" s="36"/>
      <c r="IQJ27" s="36"/>
      <c r="IQK27" s="36"/>
      <c r="IQL27" s="36"/>
      <c r="IQM27" s="36"/>
      <c r="IQN27" s="36"/>
      <c r="IQO27" s="36"/>
      <c r="IQP27" s="36"/>
      <c r="IQQ27" s="36"/>
      <c r="IQR27" s="36"/>
      <c r="IQS27" s="36"/>
      <c r="IQT27" s="36"/>
      <c r="IQU27" s="36"/>
      <c r="IQV27" s="36"/>
      <c r="IQW27" s="36"/>
      <c r="IQX27" s="36"/>
      <c r="IQY27" s="36"/>
      <c r="IQZ27" s="36"/>
      <c r="IRA27" s="36"/>
      <c r="IRB27" s="36"/>
      <c r="IRC27" s="36"/>
      <c r="IRD27" s="36"/>
      <c r="IRE27" s="36"/>
      <c r="IRF27" s="36"/>
      <c r="IRG27" s="36"/>
      <c r="IRH27" s="36"/>
      <c r="IRI27" s="36"/>
      <c r="IRJ27" s="36"/>
      <c r="IRK27" s="36"/>
      <c r="IRL27" s="36"/>
      <c r="IRM27" s="36"/>
      <c r="IRN27" s="36"/>
      <c r="IRO27" s="36"/>
      <c r="IRP27" s="36"/>
      <c r="IRQ27" s="36"/>
      <c r="IRR27" s="36"/>
      <c r="IRS27" s="36"/>
      <c r="IRT27" s="36"/>
      <c r="IRU27" s="36"/>
      <c r="IRV27" s="36"/>
      <c r="IRW27" s="36"/>
      <c r="IRX27" s="36"/>
      <c r="IRY27" s="36"/>
      <c r="IRZ27" s="36"/>
      <c r="ISA27" s="36"/>
      <c r="ISB27" s="36"/>
      <c r="ISC27" s="36"/>
      <c r="ISD27" s="36"/>
      <c r="ISE27" s="36"/>
      <c r="ISF27" s="36"/>
      <c r="ISG27" s="36"/>
      <c r="ISH27" s="36"/>
      <c r="ISI27" s="36"/>
      <c r="ISJ27" s="36"/>
      <c r="ISK27" s="36"/>
      <c r="ISL27" s="36"/>
      <c r="ISM27" s="36"/>
      <c r="ISN27" s="36"/>
      <c r="ISO27" s="36"/>
      <c r="ISP27" s="36"/>
      <c r="ISQ27" s="36"/>
      <c r="ISR27" s="36"/>
      <c r="ISS27" s="36"/>
      <c r="IST27" s="36"/>
      <c r="ISU27" s="36"/>
      <c r="ISV27" s="36"/>
      <c r="ISW27" s="36"/>
      <c r="ISX27" s="36"/>
      <c r="ISY27" s="36"/>
      <c r="ISZ27" s="36"/>
      <c r="ITA27" s="36"/>
      <c r="ITB27" s="36"/>
      <c r="ITC27" s="36"/>
      <c r="ITD27" s="36"/>
      <c r="ITE27" s="36"/>
      <c r="ITF27" s="36"/>
      <c r="ITG27" s="36"/>
      <c r="ITH27" s="36"/>
      <c r="ITI27" s="36"/>
      <c r="ITJ27" s="36"/>
      <c r="ITK27" s="36"/>
      <c r="ITL27" s="36"/>
      <c r="ITM27" s="36"/>
      <c r="ITN27" s="36"/>
      <c r="ITO27" s="36"/>
      <c r="ITP27" s="36"/>
      <c r="ITQ27" s="36"/>
      <c r="ITR27" s="36"/>
      <c r="ITS27" s="36"/>
      <c r="ITT27" s="36"/>
      <c r="ITU27" s="36"/>
      <c r="ITV27" s="36"/>
      <c r="ITW27" s="36"/>
      <c r="ITX27" s="36"/>
      <c r="ITY27" s="36"/>
      <c r="ITZ27" s="36"/>
      <c r="IUA27" s="36"/>
      <c r="IUB27" s="36"/>
      <c r="IUC27" s="36"/>
      <c r="IUD27" s="36"/>
      <c r="IUE27" s="36"/>
      <c r="IUF27" s="36"/>
      <c r="IUG27" s="36"/>
      <c r="IUH27" s="36"/>
      <c r="IUI27" s="36"/>
      <c r="IUJ27" s="36"/>
      <c r="IUK27" s="36"/>
      <c r="IUL27" s="36"/>
      <c r="IUM27" s="36"/>
      <c r="IUN27" s="36"/>
      <c r="IUO27" s="36"/>
      <c r="IUP27" s="36"/>
      <c r="IUQ27" s="36"/>
      <c r="IUR27" s="36"/>
      <c r="IUS27" s="36"/>
      <c r="IUT27" s="36"/>
      <c r="IUU27" s="36"/>
      <c r="IUV27" s="36"/>
      <c r="IUW27" s="36"/>
      <c r="IUX27" s="36"/>
      <c r="IUY27" s="36"/>
      <c r="IUZ27" s="36"/>
      <c r="IVA27" s="36"/>
      <c r="IVB27" s="36"/>
      <c r="IVC27" s="36"/>
      <c r="IVD27" s="36"/>
      <c r="IVE27" s="36"/>
      <c r="IVF27" s="36"/>
      <c r="IVG27" s="36"/>
      <c r="IVH27" s="36"/>
      <c r="IVI27" s="36"/>
      <c r="IVJ27" s="36"/>
      <c r="IVK27" s="36"/>
      <c r="IVL27" s="36"/>
      <c r="IVM27" s="36"/>
      <c r="IVN27" s="36"/>
      <c r="IVO27" s="36"/>
      <c r="IVP27" s="36"/>
      <c r="IVQ27" s="36"/>
      <c r="IVR27" s="36"/>
      <c r="IVS27" s="36"/>
      <c r="IVT27" s="36"/>
      <c r="IVU27" s="36"/>
      <c r="IVV27" s="36"/>
      <c r="IVW27" s="36"/>
      <c r="IVX27" s="36"/>
      <c r="IVY27" s="36"/>
      <c r="IVZ27" s="36"/>
      <c r="IWA27" s="36"/>
      <c r="IWB27" s="36"/>
      <c r="IWC27" s="36"/>
      <c r="IWD27" s="36"/>
      <c r="IWE27" s="36"/>
      <c r="IWF27" s="36"/>
      <c r="IWG27" s="36"/>
      <c r="IWH27" s="36"/>
      <c r="IWI27" s="36"/>
      <c r="IWJ27" s="36"/>
      <c r="IWK27" s="36"/>
      <c r="IWL27" s="36"/>
      <c r="IWM27" s="36"/>
      <c r="IWN27" s="36"/>
      <c r="IWO27" s="36"/>
      <c r="IWP27" s="36"/>
      <c r="IWQ27" s="36"/>
      <c r="IWR27" s="36"/>
      <c r="IWS27" s="36"/>
      <c r="IWT27" s="36"/>
      <c r="IWU27" s="36"/>
      <c r="IWV27" s="36"/>
      <c r="IWW27" s="36"/>
      <c r="IWX27" s="36"/>
      <c r="IWY27" s="36"/>
      <c r="IWZ27" s="36"/>
      <c r="IXA27" s="36"/>
      <c r="IXB27" s="36"/>
      <c r="IXC27" s="36"/>
      <c r="IXD27" s="36"/>
      <c r="IXE27" s="36"/>
      <c r="IXF27" s="36"/>
      <c r="IXG27" s="36"/>
      <c r="IXH27" s="36"/>
      <c r="IXI27" s="36"/>
      <c r="IXJ27" s="36"/>
      <c r="IXK27" s="36"/>
      <c r="IXL27" s="36"/>
      <c r="IXM27" s="36"/>
      <c r="IXN27" s="36"/>
      <c r="IXO27" s="36"/>
      <c r="IXP27" s="36"/>
      <c r="IXQ27" s="36"/>
      <c r="IXR27" s="36"/>
      <c r="IXS27" s="36"/>
      <c r="IXT27" s="36"/>
      <c r="IXU27" s="36"/>
      <c r="IXV27" s="36"/>
      <c r="IXW27" s="36"/>
      <c r="IXX27" s="36"/>
      <c r="IXY27" s="36"/>
      <c r="IXZ27" s="36"/>
      <c r="IYA27" s="36"/>
      <c r="IYB27" s="36"/>
      <c r="IYC27" s="36"/>
      <c r="IYD27" s="36"/>
      <c r="IYE27" s="36"/>
      <c r="IYF27" s="36"/>
      <c r="IYG27" s="36"/>
      <c r="IYH27" s="36"/>
      <c r="IYI27" s="36"/>
      <c r="IYJ27" s="36"/>
      <c r="IYK27" s="36"/>
      <c r="IYL27" s="36"/>
      <c r="IYM27" s="36"/>
      <c r="IYN27" s="36"/>
      <c r="IYO27" s="36"/>
      <c r="IYP27" s="36"/>
      <c r="IYQ27" s="36"/>
      <c r="IYR27" s="36"/>
      <c r="IYS27" s="36"/>
      <c r="IYT27" s="36"/>
      <c r="IYU27" s="36"/>
      <c r="IYV27" s="36"/>
      <c r="IYW27" s="36"/>
      <c r="IYX27" s="36"/>
      <c r="IYY27" s="36"/>
      <c r="IYZ27" s="36"/>
      <c r="IZA27" s="36"/>
      <c r="IZB27" s="36"/>
      <c r="IZC27" s="36"/>
      <c r="IZD27" s="36"/>
      <c r="IZE27" s="36"/>
      <c r="IZF27" s="36"/>
      <c r="IZG27" s="36"/>
      <c r="IZH27" s="36"/>
      <c r="IZI27" s="36"/>
      <c r="IZJ27" s="36"/>
      <c r="IZK27" s="36"/>
      <c r="IZL27" s="36"/>
      <c r="IZM27" s="36"/>
      <c r="IZN27" s="36"/>
      <c r="IZO27" s="36"/>
      <c r="IZP27" s="36"/>
      <c r="IZQ27" s="36"/>
      <c r="IZR27" s="36"/>
      <c r="IZS27" s="36"/>
      <c r="IZT27" s="36"/>
      <c r="IZU27" s="36"/>
      <c r="IZV27" s="36"/>
      <c r="IZW27" s="36"/>
      <c r="IZX27" s="36"/>
      <c r="IZY27" s="36"/>
      <c r="IZZ27" s="36"/>
      <c r="JAA27" s="36"/>
      <c r="JAB27" s="36"/>
      <c r="JAC27" s="36"/>
      <c r="JAD27" s="36"/>
      <c r="JAE27" s="36"/>
      <c r="JAF27" s="36"/>
      <c r="JAG27" s="36"/>
      <c r="JAH27" s="36"/>
      <c r="JAI27" s="36"/>
      <c r="JAJ27" s="36"/>
      <c r="JAK27" s="36"/>
      <c r="JAL27" s="36"/>
      <c r="JAM27" s="36"/>
      <c r="JAN27" s="36"/>
      <c r="JAO27" s="36"/>
      <c r="JAP27" s="36"/>
      <c r="JAQ27" s="36"/>
      <c r="JAR27" s="36"/>
      <c r="JAS27" s="36"/>
      <c r="JAT27" s="36"/>
      <c r="JAU27" s="36"/>
      <c r="JAV27" s="36"/>
      <c r="JAW27" s="36"/>
      <c r="JAX27" s="36"/>
      <c r="JAY27" s="36"/>
      <c r="JAZ27" s="36"/>
      <c r="JBA27" s="36"/>
      <c r="JBB27" s="36"/>
      <c r="JBC27" s="36"/>
      <c r="JBD27" s="36"/>
      <c r="JBE27" s="36"/>
      <c r="JBF27" s="36"/>
      <c r="JBG27" s="36"/>
      <c r="JBH27" s="36"/>
      <c r="JBI27" s="36"/>
      <c r="JBJ27" s="36"/>
      <c r="JBK27" s="36"/>
      <c r="JBL27" s="36"/>
      <c r="JBM27" s="36"/>
      <c r="JBN27" s="36"/>
      <c r="JBO27" s="36"/>
      <c r="JBP27" s="36"/>
      <c r="JBQ27" s="36"/>
      <c r="JBR27" s="36"/>
      <c r="JBS27" s="36"/>
      <c r="JBT27" s="36"/>
      <c r="JBU27" s="36"/>
      <c r="JBV27" s="36"/>
      <c r="JBW27" s="36"/>
      <c r="JBX27" s="36"/>
      <c r="JBY27" s="36"/>
      <c r="JBZ27" s="36"/>
      <c r="JCA27" s="36"/>
      <c r="JCB27" s="36"/>
      <c r="JCC27" s="36"/>
      <c r="JCD27" s="36"/>
      <c r="JCE27" s="36"/>
      <c r="JCF27" s="36"/>
      <c r="JCG27" s="36"/>
      <c r="JCH27" s="36"/>
      <c r="JCI27" s="36"/>
      <c r="JCJ27" s="36"/>
      <c r="JCK27" s="36"/>
      <c r="JCL27" s="36"/>
      <c r="JCM27" s="36"/>
      <c r="JCN27" s="36"/>
      <c r="JCO27" s="36"/>
      <c r="JCP27" s="36"/>
      <c r="JCQ27" s="36"/>
      <c r="JCR27" s="36"/>
      <c r="JCS27" s="36"/>
      <c r="JCT27" s="36"/>
      <c r="JCU27" s="36"/>
      <c r="JCV27" s="36"/>
      <c r="JCW27" s="36"/>
      <c r="JCX27" s="36"/>
      <c r="JCY27" s="36"/>
      <c r="JCZ27" s="36"/>
      <c r="JDA27" s="36"/>
      <c r="JDB27" s="36"/>
      <c r="JDC27" s="36"/>
      <c r="JDD27" s="36"/>
      <c r="JDE27" s="36"/>
      <c r="JDF27" s="36"/>
      <c r="JDG27" s="36"/>
      <c r="JDH27" s="36"/>
      <c r="JDI27" s="36"/>
      <c r="JDJ27" s="36"/>
      <c r="JDK27" s="36"/>
      <c r="JDL27" s="36"/>
      <c r="JDM27" s="36"/>
      <c r="JDN27" s="36"/>
      <c r="JDO27" s="36"/>
      <c r="JDP27" s="36"/>
      <c r="JDQ27" s="36"/>
      <c r="JDR27" s="36"/>
      <c r="JDS27" s="36"/>
      <c r="JDT27" s="36"/>
      <c r="JDU27" s="36"/>
      <c r="JDV27" s="36"/>
      <c r="JDW27" s="36"/>
      <c r="JDX27" s="36"/>
      <c r="JDY27" s="36"/>
      <c r="JDZ27" s="36"/>
      <c r="JEA27" s="36"/>
      <c r="JEB27" s="36"/>
      <c r="JEC27" s="36"/>
      <c r="JED27" s="36"/>
      <c r="JEE27" s="36"/>
      <c r="JEF27" s="36"/>
      <c r="JEG27" s="36"/>
      <c r="JEH27" s="36"/>
      <c r="JEI27" s="36"/>
      <c r="JEJ27" s="36"/>
      <c r="JEK27" s="36"/>
      <c r="JEL27" s="36"/>
      <c r="JEM27" s="36"/>
      <c r="JEN27" s="36"/>
      <c r="JEO27" s="36"/>
      <c r="JEP27" s="36"/>
      <c r="JEQ27" s="36"/>
      <c r="JER27" s="36"/>
      <c r="JES27" s="36"/>
      <c r="JET27" s="36"/>
      <c r="JEU27" s="36"/>
      <c r="JEV27" s="36"/>
      <c r="JEW27" s="36"/>
      <c r="JEX27" s="36"/>
      <c r="JEY27" s="36"/>
      <c r="JEZ27" s="36"/>
      <c r="JFA27" s="36"/>
      <c r="JFB27" s="36"/>
      <c r="JFC27" s="36"/>
      <c r="JFD27" s="36"/>
      <c r="JFE27" s="36"/>
      <c r="JFF27" s="36"/>
      <c r="JFG27" s="36"/>
      <c r="JFH27" s="36"/>
      <c r="JFI27" s="36"/>
      <c r="JFJ27" s="36"/>
      <c r="JFK27" s="36"/>
      <c r="JFL27" s="36"/>
      <c r="JFM27" s="36"/>
      <c r="JFN27" s="36"/>
      <c r="JFO27" s="36"/>
      <c r="JFP27" s="36"/>
      <c r="JFQ27" s="36"/>
      <c r="JFR27" s="36"/>
      <c r="JFS27" s="36"/>
      <c r="JFT27" s="36"/>
      <c r="JFU27" s="36"/>
      <c r="JFV27" s="36"/>
      <c r="JFW27" s="36"/>
      <c r="JFX27" s="36"/>
      <c r="JFY27" s="36"/>
      <c r="JFZ27" s="36"/>
      <c r="JGA27" s="36"/>
      <c r="JGB27" s="36"/>
      <c r="JGC27" s="36"/>
      <c r="JGD27" s="36"/>
      <c r="JGE27" s="36"/>
      <c r="JGF27" s="36"/>
      <c r="JGG27" s="36"/>
      <c r="JGH27" s="36"/>
      <c r="JGI27" s="36"/>
      <c r="JGJ27" s="36"/>
      <c r="JGK27" s="36"/>
      <c r="JGL27" s="36"/>
      <c r="JGM27" s="36"/>
      <c r="JGN27" s="36"/>
      <c r="JGO27" s="36"/>
      <c r="JGP27" s="36"/>
      <c r="JGQ27" s="36"/>
      <c r="JGR27" s="36"/>
      <c r="JGS27" s="36"/>
      <c r="JGT27" s="36"/>
      <c r="JGU27" s="36"/>
      <c r="JGV27" s="36"/>
      <c r="JGW27" s="36"/>
      <c r="JGX27" s="36"/>
      <c r="JGY27" s="36"/>
      <c r="JGZ27" s="36"/>
      <c r="JHA27" s="36"/>
      <c r="JHB27" s="36"/>
      <c r="JHC27" s="36"/>
      <c r="JHD27" s="36"/>
      <c r="JHE27" s="36"/>
      <c r="JHF27" s="36"/>
      <c r="JHG27" s="36"/>
      <c r="JHH27" s="36"/>
      <c r="JHI27" s="36"/>
      <c r="JHJ27" s="36"/>
      <c r="JHK27" s="36"/>
      <c r="JHL27" s="36"/>
      <c r="JHM27" s="36"/>
      <c r="JHN27" s="36"/>
      <c r="JHO27" s="36"/>
      <c r="JHP27" s="36"/>
      <c r="JHQ27" s="36"/>
      <c r="JHR27" s="36"/>
      <c r="JHS27" s="36"/>
      <c r="JHT27" s="36"/>
      <c r="JHU27" s="36"/>
      <c r="JHV27" s="36"/>
      <c r="JHW27" s="36"/>
      <c r="JHX27" s="36"/>
      <c r="JHY27" s="36"/>
      <c r="JHZ27" s="36"/>
      <c r="JIA27" s="36"/>
      <c r="JIB27" s="36"/>
      <c r="JIC27" s="36"/>
      <c r="JID27" s="36"/>
      <c r="JIE27" s="36"/>
      <c r="JIF27" s="36"/>
      <c r="JIG27" s="36"/>
      <c r="JIH27" s="36"/>
      <c r="JII27" s="36"/>
      <c r="JIJ27" s="36"/>
      <c r="JIK27" s="36"/>
      <c r="JIL27" s="36"/>
      <c r="JIM27" s="36"/>
      <c r="JIN27" s="36"/>
      <c r="JIO27" s="36"/>
      <c r="JIP27" s="36"/>
      <c r="JIQ27" s="36"/>
      <c r="JIR27" s="36"/>
      <c r="JIS27" s="36"/>
      <c r="JIT27" s="36"/>
      <c r="JIU27" s="36"/>
      <c r="JIV27" s="36"/>
      <c r="JIW27" s="36"/>
      <c r="JIX27" s="36"/>
      <c r="JIY27" s="36"/>
      <c r="JIZ27" s="36"/>
      <c r="JJA27" s="36"/>
      <c r="JJB27" s="36"/>
      <c r="JJC27" s="36"/>
      <c r="JJD27" s="36"/>
      <c r="JJE27" s="36"/>
      <c r="JJF27" s="36"/>
      <c r="JJG27" s="36"/>
      <c r="JJH27" s="36"/>
      <c r="JJI27" s="36"/>
      <c r="JJJ27" s="36"/>
      <c r="JJK27" s="36"/>
      <c r="JJL27" s="36"/>
      <c r="JJM27" s="36"/>
      <c r="JJN27" s="36"/>
      <c r="JJO27" s="36"/>
      <c r="JJP27" s="36"/>
      <c r="JJQ27" s="36"/>
      <c r="JJR27" s="36"/>
      <c r="JJS27" s="36"/>
      <c r="JJT27" s="36"/>
      <c r="JJU27" s="36"/>
      <c r="JJV27" s="36"/>
      <c r="JJW27" s="36"/>
      <c r="JJX27" s="36"/>
      <c r="JJY27" s="36"/>
      <c r="JJZ27" s="36"/>
      <c r="JKA27" s="36"/>
      <c r="JKB27" s="36"/>
      <c r="JKC27" s="36"/>
      <c r="JKD27" s="36"/>
      <c r="JKE27" s="36"/>
      <c r="JKF27" s="36"/>
      <c r="JKG27" s="36"/>
      <c r="JKH27" s="36"/>
      <c r="JKI27" s="36"/>
      <c r="JKJ27" s="36"/>
      <c r="JKK27" s="36"/>
      <c r="JKL27" s="36"/>
      <c r="JKM27" s="36"/>
      <c r="JKN27" s="36"/>
      <c r="JKO27" s="36"/>
      <c r="JKP27" s="36"/>
      <c r="JKQ27" s="36"/>
      <c r="JKR27" s="36"/>
      <c r="JKS27" s="36"/>
      <c r="JKT27" s="36"/>
      <c r="JKU27" s="36"/>
      <c r="JKV27" s="36"/>
      <c r="JKW27" s="36"/>
      <c r="JKX27" s="36"/>
      <c r="JKY27" s="36"/>
      <c r="JKZ27" s="36"/>
      <c r="JLA27" s="36"/>
      <c r="JLB27" s="36"/>
      <c r="JLC27" s="36"/>
      <c r="JLD27" s="36"/>
      <c r="JLE27" s="36"/>
      <c r="JLF27" s="36"/>
      <c r="JLG27" s="36"/>
      <c r="JLH27" s="36"/>
      <c r="JLI27" s="36"/>
      <c r="JLJ27" s="36"/>
      <c r="JLK27" s="36"/>
      <c r="JLL27" s="36"/>
      <c r="JLM27" s="36"/>
      <c r="JLN27" s="36"/>
      <c r="JLO27" s="36"/>
      <c r="JLP27" s="36"/>
      <c r="JLQ27" s="36"/>
      <c r="JLR27" s="36"/>
      <c r="JLS27" s="36"/>
      <c r="JLT27" s="36"/>
      <c r="JLU27" s="36"/>
      <c r="JLV27" s="36"/>
      <c r="JLW27" s="36"/>
      <c r="JLX27" s="36"/>
      <c r="JLY27" s="36"/>
      <c r="JLZ27" s="36"/>
      <c r="JMA27" s="36"/>
      <c r="JMB27" s="36"/>
      <c r="JMC27" s="36"/>
      <c r="JMD27" s="36"/>
      <c r="JME27" s="36"/>
      <c r="JMF27" s="36"/>
      <c r="JMG27" s="36"/>
      <c r="JMH27" s="36"/>
      <c r="JMI27" s="36"/>
      <c r="JMJ27" s="36"/>
      <c r="JMK27" s="36"/>
      <c r="JML27" s="36"/>
      <c r="JMM27" s="36"/>
      <c r="JMN27" s="36"/>
      <c r="JMO27" s="36"/>
      <c r="JMP27" s="36"/>
      <c r="JMQ27" s="36"/>
      <c r="JMR27" s="36"/>
      <c r="JMS27" s="36"/>
      <c r="JMT27" s="36"/>
      <c r="JMU27" s="36"/>
      <c r="JMV27" s="36"/>
      <c r="JMW27" s="36"/>
      <c r="JMX27" s="36"/>
      <c r="JMY27" s="36"/>
      <c r="JMZ27" s="36"/>
      <c r="JNA27" s="36"/>
      <c r="JNB27" s="36"/>
      <c r="JNC27" s="36"/>
      <c r="JND27" s="36"/>
      <c r="JNE27" s="36"/>
      <c r="JNF27" s="36"/>
      <c r="JNG27" s="36"/>
      <c r="JNH27" s="36"/>
      <c r="JNI27" s="36"/>
      <c r="JNJ27" s="36"/>
      <c r="JNK27" s="36"/>
      <c r="JNL27" s="36"/>
      <c r="JNM27" s="36"/>
      <c r="JNN27" s="36"/>
      <c r="JNO27" s="36"/>
      <c r="JNP27" s="36"/>
      <c r="JNQ27" s="36"/>
      <c r="JNR27" s="36"/>
      <c r="JNS27" s="36"/>
      <c r="JNT27" s="36"/>
      <c r="JNU27" s="36"/>
      <c r="JNV27" s="36"/>
      <c r="JNW27" s="36"/>
      <c r="JNX27" s="36"/>
      <c r="JNY27" s="36"/>
      <c r="JNZ27" s="36"/>
      <c r="JOA27" s="36"/>
      <c r="JOB27" s="36"/>
      <c r="JOC27" s="36"/>
      <c r="JOD27" s="36"/>
      <c r="JOE27" s="36"/>
      <c r="JOF27" s="36"/>
      <c r="JOG27" s="36"/>
      <c r="JOH27" s="36"/>
      <c r="JOI27" s="36"/>
      <c r="JOJ27" s="36"/>
      <c r="JOK27" s="36"/>
      <c r="JOL27" s="36"/>
      <c r="JOM27" s="36"/>
      <c r="JON27" s="36"/>
      <c r="JOO27" s="36"/>
      <c r="JOP27" s="36"/>
      <c r="JOQ27" s="36"/>
      <c r="JOR27" s="36"/>
      <c r="JOS27" s="36"/>
      <c r="JOT27" s="36"/>
      <c r="JOU27" s="36"/>
      <c r="JOV27" s="36"/>
      <c r="JOW27" s="36"/>
      <c r="JOX27" s="36"/>
      <c r="JOY27" s="36"/>
      <c r="JOZ27" s="36"/>
      <c r="JPA27" s="36"/>
      <c r="JPB27" s="36"/>
      <c r="JPC27" s="36"/>
      <c r="JPD27" s="36"/>
      <c r="JPE27" s="36"/>
      <c r="JPF27" s="36"/>
      <c r="JPG27" s="36"/>
      <c r="JPH27" s="36"/>
      <c r="JPI27" s="36"/>
      <c r="JPJ27" s="36"/>
      <c r="JPK27" s="36"/>
      <c r="JPL27" s="36"/>
      <c r="JPM27" s="36"/>
      <c r="JPN27" s="36"/>
      <c r="JPO27" s="36"/>
      <c r="JPP27" s="36"/>
      <c r="JPQ27" s="36"/>
      <c r="JPR27" s="36"/>
      <c r="JPS27" s="36"/>
      <c r="JPT27" s="36"/>
      <c r="JPU27" s="36"/>
      <c r="JPV27" s="36"/>
      <c r="JPW27" s="36"/>
      <c r="JPX27" s="36"/>
      <c r="JPY27" s="36"/>
      <c r="JPZ27" s="36"/>
      <c r="JQA27" s="36"/>
      <c r="JQB27" s="36"/>
      <c r="JQC27" s="36"/>
      <c r="JQD27" s="36"/>
      <c r="JQE27" s="36"/>
      <c r="JQF27" s="36"/>
      <c r="JQG27" s="36"/>
      <c r="JQH27" s="36"/>
      <c r="JQI27" s="36"/>
      <c r="JQJ27" s="36"/>
      <c r="JQK27" s="36"/>
      <c r="JQL27" s="36"/>
      <c r="JQM27" s="36"/>
      <c r="JQN27" s="36"/>
      <c r="JQO27" s="36"/>
      <c r="JQP27" s="36"/>
      <c r="JQQ27" s="36"/>
      <c r="JQR27" s="36"/>
      <c r="JQS27" s="36"/>
      <c r="JQT27" s="36"/>
      <c r="JQU27" s="36"/>
      <c r="JQV27" s="36"/>
      <c r="JQW27" s="36"/>
      <c r="JQX27" s="36"/>
      <c r="JQY27" s="36"/>
      <c r="JQZ27" s="36"/>
      <c r="JRA27" s="36"/>
      <c r="JRB27" s="36"/>
      <c r="JRC27" s="36"/>
      <c r="JRD27" s="36"/>
      <c r="JRE27" s="36"/>
      <c r="JRF27" s="36"/>
      <c r="JRG27" s="36"/>
      <c r="JRH27" s="36"/>
      <c r="JRI27" s="36"/>
      <c r="JRJ27" s="36"/>
      <c r="JRK27" s="36"/>
      <c r="JRL27" s="36"/>
      <c r="JRM27" s="36"/>
      <c r="JRN27" s="36"/>
      <c r="JRO27" s="36"/>
      <c r="JRP27" s="36"/>
      <c r="JRQ27" s="36"/>
      <c r="JRR27" s="36"/>
      <c r="JRS27" s="36"/>
      <c r="JRT27" s="36"/>
      <c r="JRU27" s="36"/>
      <c r="JRV27" s="36"/>
      <c r="JRW27" s="36"/>
      <c r="JRX27" s="36"/>
      <c r="JRY27" s="36"/>
      <c r="JRZ27" s="36"/>
      <c r="JSA27" s="36"/>
      <c r="JSB27" s="36"/>
      <c r="JSC27" s="36"/>
      <c r="JSD27" s="36"/>
      <c r="JSE27" s="36"/>
      <c r="JSF27" s="36"/>
      <c r="JSG27" s="36"/>
      <c r="JSH27" s="36"/>
      <c r="JSI27" s="36"/>
      <c r="JSJ27" s="36"/>
      <c r="JSK27" s="36"/>
      <c r="JSL27" s="36"/>
      <c r="JSM27" s="36"/>
      <c r="JSN27" s="36"/>
      <c r="JSO27" s="36"/>
      <c r="JSP27" s="36"/>
      <c r="JSQ27" s="36"/>
      <c r="JSR27" s="36"/>
      <c r="JSS27" s="36"/>
      <c r="JST27" s="36"/>
      <c r="JSU27" s="36"/>
      <c r="JSV27" s="36"/>
      <c r="JSW27" s="36"/>
      <c r="JSX27" s="36"/>
      <c r="JSY27" s="36"/>
      <c r="JSZ27" s="36"/>
      <c r="JTA27" s="36"/>
      <c r="JTB27" s="36"/>
      <c r="JTC27" s="36"/>
      <c r="JTD27" s="36"/>
      <c r="JTE27" s="36"/>
      <c r="JTF27" s="36"/>
      <c r="JTG27" s="36"/>
      <c r="JTH27" s="36"/>
      <c r="JTI27" s="36"/>
      <c r="JTJ27" s="36"/>
      <c r="JTK27" s="36"/>
      <c r="JTL27" s="36"/>
      <c r="JTM27" s="36"/>
      <c r="JTN27" s="36"/>
      <c r="JTO27" s="36"/>
      <c r="JTP27" s="36"/>
      <c r="JTQ27" s="36"/>
      <c r="JTR27" s="36"/>
      <c r="JTS27" s="36"/>
      <c r="JTT27" s="36"/>
      <c r="JTU27" s="36"/>
      <c r="JTV27" s="36"/>
      <c r="JTW27" s="36"/>
      <c r="JTX27" s="36"/>
      <c r="JTY27" s="36"/>
      <c r="JTZ27" s="36"/>
      <c r="JUA27" s="36"/>
      <c r="JUB27" s="36"/>
      <c r="JUC27" s="36"/>
      <c r="JUD27" s="36"/>
      <c r="JUE27" s="36"/>
      <c r="JUF27" s="36"/>
      <c r="JUG27" s="36"/>
      <c r="JUH27" s="36"/>
      <c r="JUI27" s="36"/>
      <c r="JUJ27" s="36"/>
      <c r="JUK27" s="36"/>
      <c r="JUL27" s="36"/>
      <c r="JUM27" s="36"/>
      <c r="JUN27" s="36"/>
      <c r="JUO27" s="36"/>
      <c r="JUP27" s="36"/>
      <c r="JUQ27" s="36"/>
      <c r="JUR27" s="36"/>
      <c r="JUS27" s="36"/>
      <c r="JUT27" s="36"/>
      <c r="JUU27" s="36"/>
      <c r="JUV27" s="36"/>
      <c r="JUW27" s="36"/>
      <c r="JUX27" s="36"/>
      <c r="JUY27" s="36"/>
      <c r="JUZ27" s="36"/>
      <c r="JVA27" s="36"/>
      <c r="JVB27" s="36"/>
      <c r="JVC27" s="36"/>
      <c r="JVD27" s="36"/>
      <c r="JVE27" s="36"/>
      <c r="JVF27" s="36"/>
      <c r="JVG27" s="36"/>
      <c r="JVH27" s="36"/>
      <c r="JVI27" s="36"/>
      <c r="JVJ27" s="36"/>
      <c r="JVK27" s="36"/>
      <c r="JVL27" s="36"/>
      <c r="JVM27" s="36"/>
      <c r="JVN27" s="36"/>
      <c r="JVO27" s="36"/>
      <c r="JVP27" s="36"/>
      <c r="JVQ27" s="36"/>
      <c r="JVR27" s="36"/>
      <c r="JVS27" s="36"/>
      <c r="JVT27" s="36"/>
      <c r="JVU27" s="36"/>
      <c r="JVV27" s="36"/>
      <c r="JVW27" s="36"/>
      <c r="JVX27" s="36"/>
      <c r="JVY27" s="36"/>
      <c r="JVZ27" s="36"/>
      <c r="JWA27" s="36"/>
      <c r="JWB27" s="36"/>
      <c r="JWC27" s="36"/>
      <c r="JWD27" s="36"/>
      <c r="JWE27" s="36"/>
      <c r="JWF27" s="36"/>
      <c r="JWG27" s="36"/>
      <c r="JWH27" s="36"/>
      <c r="JWI27" s="36"/>
      <c r="JWJ27" s="36"/>
      <c r="JWK27" s="36"/>
      <c r="JWL27" s="36"/>
      <c r="JWM27" s="36"/>
      <c r="JWN27" s="36"/>
      <c r="JWO27" s="36"/>
      <c r="JWP27" s="36"/>
      <c r="JWQ27" s="36"/>
      <c r="JWR27" s="36"/>
      <c r="JWS27" s="36"/>
      <c r="JWT27" s="36"/>
      <c r="JWU27" s="36"/>
      <c r="JWV27" s="36"/>
      <c r="JWW27" s="36"/>
      <c r="JWX27" s="36"/>
      <c r="JWY27" s="36"/>
      <c r="JWZ27" s="36"/>
      <c r="JXA27" s="36"/>
      <c r="JXB27" s="36"/>
      <c r="JXC27" s="36"/>
      <c r="JXD27" s="36"/>
      <c r="JXE27" s="36"/>
      <c r="JXF27" s="36"/>
      <c r="JXG27" s="36"/>
      <c r="JXH27" s="36"/>
      <c r="JXI27" s="36"/>
      <c r="JXJ27" s="36"/>
      <c r="JXK27" s="36"/>
      <c r="JXL27" s="36"/>
      <c r="JXM27" s="36"/>
      <c r="JXN27" s="36"/>
      <c r="JXO27" s="36"/>
      <c r="JXP27" s="36"/>
      <c r="JXQ27" s="36"/>
      <c r="JXR27" s="36"/>
      <c r="JXS27" s="36"/>
      <c r="JXT27" s="36"/>
      <c r="JXU27" s="36"/>
      <c r="JXV27" s="36"/>
      <c r="JXW27" s="36"/>
      <c r="JXX27" s="36"/>
      <c r="JXY27" s="36"/>
      <c r="JXZ27" s="36"/>
      <c r="JYA27" s="36"/>
      <c r="JYB27" s="36"/>
      <c r="JYC27" s="36"/>
      <c r="JYD27" s="36"/>
      <c r="JYE27" s="36"/>
      <c r="JYF27" s="36"/>
      <c r="JYG27" s="36"/>
      <c r="JYH27" s="36"/>
      <c r="JYI27" s="36"/>
      <c r="JYJ27" s="36"/>
      <c r="JYK27" s="36"/>
      <c r="JYL27" s="36"/>
      <c r="JYM27" s="36"/>
      <c r="JYN27" s="36"/>
      <c r="JYO27" s="36"/>
      <c r="JYP27" s="36"/>
      <c r="JYQ27" s="36"/>
      <c r="JYR27" s="36"/>
      <c r="JYS27" s="36"/>
      <c r="JYT27" s="36"/>
      <c r="JYU27" s="36"/>
      <c r="JYV27" s="36"/>
      <c r="JYW27" s="36"/>
      <c r="JYX27" s="36"/>
      <c r="JYY27" s="36"/>
      <c r="JYZ27" s="36"/>
      <c r="JZA27" s="36"/>
      <c r="JZB27" s="36"/>
      <c r="JZC27" s="36"/>
      <c r="JZD27" s="36"/>
      <c r="JZE27" s="36"/>
      <c r="JZF27" s="36"/>
      <c r="JZG27" s="36"/>
      <c r="JZH27" s="36"/>
      <c r="JZI27" s="36"/>
      <c r="JZJ27" s="36"/>
      <c r="JZK27" s="36"/>
      <c r="JZL27" s="36"/>
      <c r="JZM27" s="36"/>
      <c r="JZN27" s="36"/>
      <c r="JZO27" s="36"/>
      <c r="JZP27" s="36"/>
      <c r="JZQ27" s="36"/>
      <c r="JZR27" s="36"/>
      <c r="JZS27" s="36"/>
      <c r="JZT27" s="36"/>
      <c r="JZU27" s="36"/>
      <c r="JZV27" s="36"/>
      <c r="JZW27" s="36"/>
      <c r="JZX27" s="36"/>
      <c r="JZY27" s="36"/>
      <c r="JZZ27" s="36"/>
      <c r="KAA27" s="36"/>
      <c r="KAB27" s="36"/>
      <c r="KAC27" s="36"/>
      <c r="KAD27" s="36"/>
      <c r="KAE27" s="36"/>
      <c r="KAF27" s="36"/>
      <c r="KAG27" s="36"/>
      <c r="KAH27" s="36"/>
      <c r="KAI27" s="36"/>
      <c r="KAJ27" s="36"/>
      <c r="KAK27" s="36"/>
      <c r="KAL27" s="36"/>
      <c r="KAM27" s="36"/>
      <c r="KAN27" s="36"/>
      <c r="KAO27" s="36"/>
      <c r="KAP27" s="36"/>
      <c r="KAQ27" s="36"/>
      <c r="KAR27" s="36"/>
      <c r="KAS27" s="36"/>
      <c r="KAT27" s="36"/>
      <c r="KAU27" s="36"/>
      <c r="KAV27" s="36"/>
      <c r="KAW27" s="36"/>
      <c r="KAX27" s="36"/>
      <c r="KAY27" s="36"/>
      <c r="KAZ27" s="36"/>
      <c r="KBA27" s="36"/>
      <c r="KBB27" s="36"/>
      <c r="KBC27" s="36"/>
      <c r="KBD27" s="36"/>
      <c r="KBE27" s="36"/>
      <c r="KBF27" s="36"/>
      <c r="KBG27" s="36"/>
      <c r="KBH27" s="36"/>
      <c r="KBI27" s="36"/>
      <c r="KBJ27" s="36"/>
      <c r="KBK27" s="36"/>
      <c r="KBL27" s="36"/>
      <c r="KBM27" s="36"/>
      <c r="KBN27" s="36"/>
      <c r="KBO27" s="36"/>
      <c r="KBP27" s="36"/>
      <c r="KBQ27" s="36"/>
      <c r="KBR27" s="36"/>
      <c r="KBS27" s="36"/>
      <c r="KBT27" s="36"/>
      <c r="KBU27" s="36"/>
      <c r="KBV27" s="36"/>
      <c r="KBW27" s="36"/>
      <c r="KBX27" s="36"/>
      <c r="KBY27" s="36"/>
      <c r="KBZ27" s="36"/>
      <c r="KCA27" s="36"/>
      <c r="KCB27" s="36"/>
      <c r="KCC27" s="36"/>
      <c r="KCD27" s="36"/>
      <c r="KCE27" s="36"/>
      <c r="KCF27" s="36"/>
      <c r="KCG27" s="36"/>
      <c r="KCH27" s="36"/>
      <c r="KCI27" s="36"/>
      <c r="KCJ27" s="36"/>
      <c r="KCK27" s="36"/>
      <c r="KCL27" s="36"/>
      <c r="KCM27" s="36"/>
      <c r="KCN27" s="36"/>
      <c r="KCO27" s="36"/>
      <c r="KCP27" s="36"/>
      <c r="KCQ27" s="36"/>
      <c r="KCR27" s="36"/>
      <c r="KCS27" s="36"/>
      <c r="KCT27" s="36"/>
      <c r="KCU27" s="36"/>
      <c r="KCV27" s="36"/>
      <c r="KCW27" s="36"/>
      <c r="KCX27" s="36"/>
      <c r="KCY27" s="36"/>
      <c r="KCZ27" s="36"/>
      <c r="KDA27" s="36"/>
      <c r="KDB27" s="36"/>
      <c r="KDC27" s="36"/>
      <c r="KDD27" s="36"/>
      <c r="KDE27" s="36"/>
      <c r="KDF27" s="36"/>
      <c r="KDG27" s="36"/>
      <c r="KDH27" s="36"/>
      <c r="KDI27" s="36"/>
      <c r="KDJ27" s="36"/>
      <c r="KDK27" s="36"/>
      <c r="KDL27" s="36"/>
      <c r="KDM27" s="36"/>
      <c r="KDN27" s="36"/>
      <c r="KDO27" s="36"/>
      <c r="KDP27" s="36"/>
      <c r="KDQ27" s="36"/>
      <c r="KDR27" s="36"/>
      <c r="KDS27" s="36"/>
      <c r="KDT27" s="36"/>
      <c r="KDU27" s="36"/>
      <c r="KDV27" s="36"/>
      <c r="KDW27" s="36"/>
      <c r="KDX27" s="36"/>
      <c r="KDY27" s="36"/>
      <c r="KDZ27" s="36"/>
      <c r="KEA27" s="36"/>
      <c r="KEB27" s="36"/>
      <c r="KEC27" s="36"/>
      <c r="KED27" s="36"/>
      <c r="KEE27" s="36"/>
      <c r="KEF27" s="36"/>
      <c r="KEG27" s="36"/>
      <c r="KEH27" s="36"/>
      <c r="KEI27" s="36"/>
      <c r="KEJ27" s="36"/>
      <c r="KEK27" s="36"/>
      <c r="KEL27" s="36"/>
      <c r="KEM27" s="36"/>
      <c r="KEN27" s="36"/>
      <c r="KEO27" s="36"/>
      <c r="KEP27" s="36"/>
      <c r="KEQ27" s="36"/>
      <c r="KER27" s="36"/>
      <c r="KES27" s="36"/>
      <c r="KET27" s="36"/>
      <c r="KEU27" s="36"/>
      <c r="KEV27" s="36"/>
      <c r="KEW27" s="36"/>
      <c r="KEX27" s="36"/>
      <c r="KEY27" s="36"/>
      <c r="KEZ27" s="36"/>
      <c r="KFA27" s="36"/>
      <c r="KFB27" s="36"/>
      <c r="KFC27" s="36"/>
      <c r="KFD27" s="36"/>
      <c r="KFE27" s="36"/>
      <c r="KFF27" s="36"/>
      <c r="KFG27" s="36"/>
      <c r="KFH27" s="36"/>
      <c r="KFI27" s="36"/>
      <c r="KFJ27" s="36"/>
      <c r="KFK27" s="36"/>
      <c r="KFL27" s="36"/>
      <c r="KFM27" s="36"/>
      <c r="KFN27" s="36"/>
      <c r="KFO27" s="36"/>
      <c r="KFP27" s="36"/>
      <c r="KFQ27" s="36"/>
      <c r="KFR27" s="36"/>
      <c r="KFS27" s="36"/>
      <c r="KFT27" s="36"/>
      <c r="KFU27" s="36"/>
      <c r="KFV27" s="36"/>
      <c r="KFW27" s="36"/>
      <c r="KFX27" s="36"/>
      <c r="KFY27" s="36"/>
      <c r="KFZ27" s="36"/>
      <c r="KGA27" s="36"/>
      <c r="KGB27" s="36"/>
      <c r="KGC27" s="36"/>
      <c r="KGD27" s="36"/>
      <c r="KGE27" s="36"/>
      <c r="KGF27" s="36"/>
      <c r="KGG27" s="36"/>
      <c r="KGH27" s="36"/>
      <c r="KGI27" s="36"/>
      <c r="KGJ27" s="36"/>
      <c r="KGK27" s="36"/>
      <c r="KGL27" s="36"/>
      <c r="KGM27" s="36"/>
      <c r="KGN27" s="36"/>
      <c r="KGO27" s="36"/>
      <c r="KGP27" s="36"/>
      <c r="KGQ27" s="36"/>
      <c r="KGR27" s="36"/>
      <c r="KGS27" s="36"/>
      <c r="KGT27" s="36"/>
      <c r="KGU27" s="36"/>
      <c r="KGV27" s="36"/>
      <c r="KGW27" s="36"/>
      <c r="KGX27" s="36"/>
      <c r="KGY27" s="36"/>
      <c r="KGZ27" s="36"/>
      <c r="KHA27" s="36"/>
      <c r="KHB27" s="36"/>
      <c r="KHC27" s="36"/>
      <c r="KHD27" s="36"/>
      <c r="KHE27" s="36"/>
      <c r="KHF27" s="36"/>
      <c r="KHG27" s="36"/>
      <c r="KHH27" s="36"/>
      <c r="KHI27" s="36"/>
      <c r="KHJ27" s="36"/>
      <c r="KHK27" s="36"/>
      <c r="KHL27" s="36"/>
      <c r="KHM27" s="36"/>
      <c r="KHN27" s="36"/>
      <c r="KHO27" s="36"/>
      <c r="KHP27" s="36"/>
      <c r="KHQ27" s="36"/>
      <c r="KHR27" s="36"/>
      <c r="KHS27" s="36"/>
      <c r="KHT27" s="36"/>
      <c r="KHU27" s="36"/>
      <c r="KHV27" s="36"/>
      <c r="KHW27" s="36"/>
      <c r="KHX27" s="36"/>
      <c r="KHY27" s="36"/>
      <c r="KHZ27" s="36"/>
      <c r="KIA27" s="36"/>
      <c r="KIB27" s="36"/>
      <c r="KIC27" s="36"/>
      <c r="KID27" s="36"/>
      <c r="KIE27" s="36"/>
      <c r="KIF27" s="36"/>
      <c r="KIG27" s="36"/>
      <c r="KIH27" s="36"/>
      <c r="KII27" s="36"/>
      <c r="KIJ27" s="36"/>
      <c r="KIK27" s="36"/>
      <c r="KIL27" s="36"/>
      <c r="KIM27" s="36"/>
      <c r="KIN27" s="36"/>
      <c r="KIO27" s="36"/>
      <c r="KIP27" s="36"/>
      <c r="KIQ27" s="36"/>
      <c r="KIR27" s="36"/>
      <c r="KIS27" s="36"/>
      <c r="KIT27" s="36"/>
      <c r="KIU27" s="36"/>
      <c r="KIV27" s="36"/>
      <c r="KIW27" s="36"/>
      <c r="KIX27" s="36"/>
      <c r="KIY27" s="36"/>
      <c r="KIZ27" s="36"/>
      <c r="KJA27" s="36"/>
      <c r="KJB27" s="36"/>
      <c r="KJC27" s="36"/>
      <c r="KJD27" s="36"/>
      <c r="KJE27" s="36"/>
      <c r="KJF27" s="36"/>
      <c r="KJG27" s="36"/>
      <c r="KJH27" s="36"/>
      <c r="KJI27" s="36"/>
      <c r="KJJ27" s="36"/>
      <c r="KJK27" s="36"/>
      <c r="KJL27" s="36"/>
      <c r="KJM27" s="36"/>
      <c r="KJN27" s="36"/>
      <c r="KJO27" s="36"/>
      <c r="KJP27" s="36"/>
      <c r="KJQ27" s="36"/>
      <c r="KJR27" s="36"/>
      <c r="KJS27" s="36"/>
      <c r="KJT27" s="36"/>
      <c r="KJU27" s="36"/>
      <c r="KJV27" s="36"/>
      <c r="KJW27" s="36"/>
      <c r="KJX27" s="36"/>
      <c r="KJY27" s="36"/>
      <c r="KJZ27" s="36"/>
      <c r="KKA27" s="36"/>
      <c r="KKB27" s="36"/>
      <c r="KKC27" s="36"/>
      <c r="KKD27" s="36"/>
      <c r="KKE27" s="36"/>
      <c r="KKF27" s="36"/>
      <c r="KKG27" s="36"/>
      <c r="KKH27" s="36"/>
      <c r="KKI27" s="36"/>
      <c r="KKJ27" s="36"/>
      <c r="KKK27" s="36"/>
      <c r="KKL27" s="36"/>
      <c r="KKM27" s="36"/>
      <c r="KKN27" s="36"/>
      <c r="KKO27" s="36"/>
      <c r="KKP27" s="36"/>
      <c r="KKQ27" s="36"/>
      <c r="KKR27" s="36"/>
      <c r="KKS27" s="36"/>
      <c r="KKT27" s="36"/>
      <c r="KKU27" s="36"/>
      <c r="KKV27" s="36"/>
      <c r="KKW27" s="36"/>
      <c r="KKX27" s="36"/>
      <c r="KKY27" s="36"/>
      <c r="KKZ27" s="36"/>
      <c r="KLA27" s="36"/>
      <c r="KLB27" s="36"/>
      <c r="KLC27" s="36"/>
      <c r="KLD27" s="36"/>
      <c r="KLE27" s="36"/>
      <c r="KLF27" s="36"/>
      <c r="KLG27" s="36"/>
      <c r="KLH27" s="36"/>
      <c r="KLI27" s="36"/>
      <c r="KLJ27" s="36"/>
      <c r="KLK27" s="36"/>
      <c r="KLL27" s="36"/>
      <c r="KLM27" s="36"/>
      <c r="KLN27" s="36"/>
      <c r="KLO27" s="36"/>
      <c r="KLP27" s="36"/>
      <c r="KLQ27" s="36"/>
      <c r="KLR27" s="36"/>
      <c r="KLS27" s="36"/>
      <c r="KLT27" s="36"/>
      <c r="KLU27" s="36"/>
      <c r="KLV27" s="36"/>
      <c r="KLW27" s="36"/>
      <c r="KLX27" s="36"/>
      <c r="KLY27" s="36"/>
      <c r="KLZ27" s="36"/>
      <c r="KMA27" s="36"/>
      <c r="KMB27" s="36"/>
      <c r="KMC27" s="36"/>
      <c r="KMD27" s="36"/>
      <c r="KME27" s="36"/>
      <c r="KMF27" s="36"/>
      <c r="KMG27" s="36"/>
      <c r="KMH27" s="36"/>
      <c r="KMI27" s="36"/>
      <c r="KMJ27" s="36"/>
      <c r="KMK27" s="36"/>
      <c r="KML27" s="36"/>
      <c r="KMM27" s="36"/>
      <c r="KMN27" s="36"/>
      <c r="KMO27" s="36"/>
      <c r="KMP27" s="36"/>
      <c r="KMQ27" s="36"/>
      <c r="KMR27" s="36"/>
      <c r="KMS27" s="36"/>
      <c r="KMT27" s="36"/>
      <c r="KMU27" s="36"/>
      <c r="KMV27" s="36"/>
      <c r="KMW27" s="36"/>
      <c r="KMX27" s="36"/>
      <c r="KMY27" s="36"/>
      <c r="KMZ27" s="36"/>
      <c r="KNA27" s="36"/>
      <c r="KNB27" s="36"/>
      <c r="KNC27" s="36"/>
      <c r="KND27" s="36"/>
      <c r="KNE27" s="36"/>
      <c r="KNF27" s="36"/>
      <c r="KNG27" s="36"/>
      <c r="KNH27" s="36"/>
      <c r="KNI27" s="36"/>
      <c r="KNJ27" s="36"/>
      <c r="KNK27" s="36"/>
      <c r="KNL27" s="36"/>
      <c r="KNM27" s="36"/>
      <c r="KNN27" s="36"/>
      <c r="KNO27" s="36"/>
      <c r="KNP27" s="36"/>
      <c r="KNQ27" s="36"/>
      <c r="KNR27" s="36"/>
      <c r="KNS27" s="36"/>
      <c r="KNT27" s="36"/>
      <c r="KNU27" s="36"/>
      <c r="KNV27" s="36"/>
      <c r="KNW27" s="36"/>
      <c r="KNX27" s="36"/>
      <c r="KNY27" s="36"/>
      <c r="KNZ27" s="36"/>
      <c r="KOA27" s="36"/>
      <c r="KOB27" s="36"/>
      <c r="KOC27" s="36"/>
      <c r="KOD27" s="36"/>
      <c r="KOE27" s="36"/>
      <c r="KOF27" s="36"/>
      <c r="KOG27" s="36"/>
      <c r="KOH27" s="36"/>
      <c r="KOI27" s="36"/>
      <c r="KOJ27" s="36"/>
      <c r="KOK27" s="36"/>
      <c r="KOL27" s="36"/>
      <c r="KOM27" s="36"/>
      <c r="KON27" s="36"/>
      <c r="KOO27" s="36"/>
      <c r="KOP27" s="36"/>
      <c r="KOQ27" s="36"/>
      <c r="KOR27" s="36"/>
      <c r="KOS27" s="36"/>
      <c r="KOT27" s="36"/>
      <c r="KOU27" s="36"/>
      <c r="KOV27" s="36"/>
      <c r="KOW27" s="36"/>
      <c r="KOX27" s="36"/>
      <c r="KOY27" s="36"/>
      <c r="KOZ27" s="36"/>
      <c r="KPA27" s="36"/>
      <c r="KPB27" s="36"/>
      <c r="KPC27" s="36"/>
      <c r="KPD27" s="36"/>
      <c r="KPE27" s="36"/>
      <c r="KPF27" s="36"/>
      <c r="KPG27" s="36"/>
      <c r="KPH27" s="36"/>
      <c r="KPI27" s="36"/>
      <c r="KPJ27" s="36"/>
      <c r="KPK27" s="36"/>
      <c r="KPL27" s="36"/>
      <c r="KPM27" s="36"/>
      <c r="KPN27" s="36"/>
      <c r="KPO27" s="36"/>
      <c r="KPP27" s="36"/>
      <c r="KPQ27" s="36"/>
      <c r="KPR27" s="36"/>
      <c r="KPS27" s="36"/>
      <c r="KPT27" s="36"/>
      <c r="KPU27" s="36"/>
      <c r="KPV27" s="36"/>
      <c r="KPW27" s="36"/>
      <c r="KPX27" s="36"/>
      <c r="KPY27" s="36"/>
      <c r="KPZ27" s="36"/>
      <c r="KQA27" s="36"/>
      <c r="KQB27" s="36"/>
      <c r="KQC27" s="36"/>
      <c r="KQD27" s="36"/>
      <c r="KQE27" s="36"/>
      <c r="KQF27" s="36"/>
      <c r="KQG27" s="36"/>
      <c r="KQH27" s="36"/>
      <c r="KQI27" s="36"/>
      <c r="KQJ27" s="36"/>
      <c r="KQK27" s="36"/>
      <c r="KQL27" s="36"/>
      <c r="KQM27" s="36"/>
      <c r="KQN27" s="36"/>
      <c r="KQO27" s="36"/>
      <c r="KQP27" s="36"/>
      <c r="KQQ27" s="36"/>
      <c r="KQR27" s="36"/>
      <c r="KQS27" s="36"/>
      <c r="KQT27" s="36"/>
      <c r="KQU27" s="36"/>
      <c r="KQV27" s="36"/>
      <c r="KQW27" s="36"/>
      <c r="KQX27" s="36"/>
      <c r="KQY27" s="36"/>
      <c r="KQZ27" s="36"/>
      <c r="KRA27" s="36"/>
      <c r="KRB27" s="36"/>
      <c r="KRC27" s="36"/>
      <c r="KRD27" s="36"/>
      <c r="KRE27" s="36"/>
      <c r="KRF27" s="36"/>
      <c r="KRG27" s="36"/>
      <c r="KRH27" s="36"/>
      <c r="KRI27" s="36"/>
      <c r="KRJ27" s="36"/>
      <c r="KRK27" s="36"/>
      <c r="KRL27" s="36"/>
      <c r="KRM27" s="36"/>
      <c r="KRN27" s="36"/>
      <c r="KRO27" s="36"/>
      <c r="KRP27" s="36"/>
      <c r="KRQ27" s="36"/>
      <c r="KRR27" s="36"/>
      <c r="KRS27" s="36"/>
      <c r="KRT27" s="36"/>
      <c r="KRU27" s="36"/>
      <c r="KRV27" s="36"/>
      <c r="KRW27" s="36"/>
      <c r="KRX27" s="36"/>
      <c r="KRY27" s="36"/>
      <c r="KRZ27" s="36"/>
      <c r="KSA27" s="36"/>
      <c r="KSB27" s="36"/>
      <c r="KSC27" s="36"/>
      <c r="KSD27" s="36"/>
      <c r="KSE27" s="36"/>
      <c r="KSF27" s="36"/>
      <c r="KSG27" s="36"/>
      <c r="KSH27" s="36"/>
      <c r="KSI27" s="36"/>
      <c r="KSJ27" s="36"/>
      <c r="KSK27" s="36"/>
      <c r="KSL27" s="36"/>
      <c r="KSM27" s="36"/>
      <c r="KSN27" s="36"/>
      <c r="KSO27" s="36"/>
      <c r="KSP27" s="36"/>
      <c r="KSQ27" s="36"/>
      <c r="KSR27" s="36"/>
      <c r="KSS27" s="36"/>
      <c r="KST27" s="36"/>
      <c r="KSU27" s="36"/>
      <c r="KSV27" s="36"/>
      <c r="KSW27" s="36"/>
      <c r="KSX27" s="36"/>
      <c r="KSY27" s="36"/>
      <c r="KSZ27" s="36"/>
      <c r="KTA27" s="36"/>
      <c r="KTB27" s="36"/>
      <c r="KTC27" s="36"/>
      <c r="KTD27" s="36"/>
      <c r="KTE27" s="36"/>
      <c r="KTF27" s="36"/>
      <c r="KTG27" s="36"/>
      <c r="KTH27" s="36"/>
      <c r="KTI27" s="36"/>
      <c r="KTJ27" s="36"/>
      <c r="KTK27" s="36"/>
      <c r="KTL27" s="36"/>
      <c r="KTM27" s="36"/>
      <c r="KTN27" s="36"/>
      <c r="KTO27" s="36"/>
      <c r="KTP27" s="36"/>
      <c r="KTQ27" s="36"/>
      <c r="KTR27" s="36"/>
      <c r="KTS27" s="36"/>
      <c r="KTT27" s="36"/>
      <c r="KTU27" s="36"/>
      <c r="KTV27" s="36"/>
      <c r="KTW27" s="36"/>
      <c r="KTX27" s="36"/>
      <c r="KTY27" s="36"/>
      <c r="KTZ27" s="36"/>
      <c r="KUA27" s="36"/>
      <c r="KUB27" s="36"/>
      <c r="KUC27" s="36"/>
      <c r="KUD27" s="36"/>
      <c r="KUE27" s="36"/>
      <c r="KUF27" s="36"/>
      <c r="KUG27" s="36"/>
      <c r="KUH27" s="36"/>
      <c r="KUI27" s="36"/>
      <c r="KUJ27" s="36"/>
      <c r="KUK27" s="36"/>
      <c r="KUL27" s="36"/>
      <c r="KUM27" s="36"/>
      <c r="KUN27" s="36"/>
      <c r="KUO27" s="36"/>
      <c r="KUP27" s="36"/>
      <c r="KUQ27" s="36"/>
      <c r="KUR27" s="36"/>
      <c r="KUS27" s="36"/>
      <c r="KUT27" s="36"/>
      <c r="KUU27" s="36"/>
      <c r="KUV27" s="36"/>
      <c r="KUW27" s="36"/>
      <c r="KUX27" s="36"/>
      <c r="KUY27" s="36"/>
      <c r="KUZ27" s="36"/>
      <c r="KVA27" s="36"/>
      <c r="KVB27" s="36"/>
      <c r="KVC27" s="36"/>
      <c r="KVD27" s="36"/>
      <c r="KVE27" s="36"/>
      <c r="KVF27" s="36"/>
      <c r="KVG27" s="36"/>
      <c r="KVH27" s="36"/>
      <c r="KVI27" s="36"/>
      <c r="KVJ27" s="36"/>
      <c r="KVK27" s="36"/>
      <c r="KVL27" s="36"/>
      <c r="KVM27" s="36"/>
      <c r="KVN27" s="36"/>
      <c r="KVO27" s="36"/>
      <c r="KVP27" s="36"/>
      <c r="KVQ27" s="36"/>
      <c r="KVR27" s="36"/>
      <c r="KVS27" s="36"/>
      <c r="KVT27" s="36"/>
      <c r="KVU27" s="36"/>
      <c r="KVV27" s="36"/>
      <c r="KVW27" s="36"/>
      <c r="KVX27" s="36"/>
      <c r="KVY27" s="36"/>
      <c r="KVZ27" s="36"/>
      <c r="KWA27" s="36"/>
      <c r="KWB27" s="36"/>
      <c r="KWC27" s="36"/>
      <c r="KWD27" s="36"/>
      <c r="KWE27" s="36"/>
      <c r="KWF27" s="36"/>
      <c r="KWG27" s="36"/>
      <c r="KWH27" s="36"/>
      <c r="KWI27" s="36"/>
      <c r="KWJ27" s="36"/>
      <c r="KWK27" s="36"/>
      <c r="KWL27" s="36"/>
      <c r="KWM27" s="36"/>
      <c r="KWN27" s="36"/>
      <c r="KWO27" s="36"/>
      <c r="KWP27" s="36"/>
      <c r="KWQ27" s="36"/>
      <c r="KWR27" s="36"/>
      <c r="KWS27" s="36"/>
      <c r="KWT27" s="36"/>
      <c r="KWU27" s="36"/>
      <c r="KWV27" s="36"/>
      <c r="KWW27" s="36"/>
      <c r="KWX27" s="36"/>
      <c r="KWY27" s="36"/>
      <c r="KWZ27" s="36"/>
      <c r="KXA27" s="36"/>
      <c r="KXB27" s="36"/>
      <c r="KXC27" s="36"/>
      <c r="KXD27" s="36"/>
      <c r="KXE27" s="36"/>
      <c r="KXF27" s="36"/>
      <c r="KXG27" s="36"/>
      <c r="KXH27" s="36"/>
      <c r="KXI27" s="36"/>
      <c r="KXJ27" s="36"/>
      <c r="KXK27" s="36"/>
      <c r="KXL27" s="36"/>
      <c r="KXM27" s="36"/>
      <c r="KXN27" s="36"/>
      <c r="KXO27" s="36"/>
      <c r="KXP27" s="36"/>
      <c r="KXQ27" s="36"/>
      <c r="KXR27" s="36"/>
      <c r="KXS27" s="36"/>
      <c r="KXT27" s="36"/>
      <c r="KXU27" s="36"/>
      <c r="KXV27" s="36"/>
      <c r="KXW27" s="36"/>
      <c r="KXX27" s="36"/>
      <c r="KXY27" s="36"/>
      <c r="KXZ27" s="36"/>
      <c r="KYA27" s="36"/>
      <c r="KYB27" s="36"/>
      <c r="KYC27" s="36"/>
      <c r="KYD27" s="36"/>
      <c r="KYE27" s="36"/>
      <c r="KYF27" s="36"/>
      <c r="KYG27" s="36"/>
      <c r="KYH27" s="36"/>
      <c r="KYI27" s="36"/>
      <c r="KYJ27" s="36"/>
      <c r="KYK27" s="36"/>
      <c r="KYL27" s="36"/>
      <c r="KYM27" s="36"/>
      <c r="KYN27" s="36"/>
      <c r="KYO27" s="36"/>
      <c r="KYP27" s="36"/>
      <c r="KYQ27" s="36"/>
      <c r="KYR27" s="36"/>
      <c r="KYS27" s="36"/>
      <c r="KYT27" s="36"/>
      <c r="KYU27" s="36"/>
      <c r="KYV27" s="36"/>
      <c r="KYW27" s="36"/>
      <c r="KYX27" s="36"/>
      <c r="KYY27" s="36"/>
      <c r="KYZ27" s="36"/>
      <c r="KZA27" s="36"/>
      <c r="KZB27" s="36"/>
      <c r="KZC27" s="36"/>
      <c r="KZD27" s="36"/>
      <c r="KZE27" s="36"/>
      <c r="KZF27" s="36"/>
      <c r="KZG27" s="36"/>
      <c r="KZH27" s="36"/>
      <c r="KZI27" s="36"/>
      <c r="KZJ27" s="36"/>
      <c r="KZK27" s="36"/>
      <c r="KZL27" s="36"/>
      <c r="KZM27" s="36"/>
      <c r="KZN27" s="36"/>
      <c r="KZO27" s="36"/>
      <c r="KZP27" s="36"/>
      <c r="KZQ27" s="36"/>
      <c r="KZR27" s="36"/>
      <c r="KZS27" s="36"/>
      <c r="KZT27" s="36"/>
      <c r="KZU27" s="36"/>
      <c r="KZV27" s="36"/>
      <c r="KZW27" s="36"/>
      <c r="KZX27" s="36"/>
      <c r="KZY27" s="36"/>
      <c r="KZZ27" s="36"/>
      <c r="LAA27" s="36"/>
      <c r="LAB27" s="36"/>
      <c r="LAC27" s="36"/>
      <c r="LAD27" s="36"/>
      <c r="LAE27" s="36"/>
      <c r="LAF27" s="36"/>
      <c r="LAG27" s="36"/>
      <c r="LAH27" s="36"/>
      <c r="LAI27" s="36"/>
      <c r="LAJ27" s="36"/>
      <c r="LAK27" s="36"/>
      <c r="LAL27" s="36"/>
      <c r="LAM27" s="36"/>
      <c r="LAN27" s="36"/>
      <c r="LAO27" s="36"/>
      <c r="LAP27" s="36"/>
      <c r="LAQ27" s="36"/>
      <c r="LAR27" s="36"/>
      <c r="LAS27" s="36"/>
      <c r="LAT27" s="36"/>
      <c r="LAU27" s="36"/>
      <c r="LAV27" s="36"/>
      <c r="LAW27" s="36"/>
      <c r="LAX27" s="36"/>
      <c r="LAY27" s="36"/>
      <c r="LAZ27" s="36"/>
      <c r="LBA27" s="36"/>
      <c r="LBB27" s="36"/>
      <c r="LBC27" s="36"/>
      <c r="LBD27" s="36"/>
      <c r="LBE27" s="36"/>
      <c r="LBF27" s="36"/>
      <c r="LBG27" s="36"/>
      <c r="LBH27" s="36"/>
      <c r="LBI27" s="36"/>
      <c r="LBJ27" s="36"/>
      <c r="LBK27" s="36"/>
      <c r="LBL27" s="36"/>
      <c r="LBM27" s="36"/>
      <c r="LBN27" s="36"/>
      <c r="LBO27" s="36"/>
      <c r="LBP27" s="36"/>
      <c r="LBQ27" s="36"/>
      <c r="LBR27" s="36"/>
      <c r="LBS27" s="36"/>
      <c r="LBT27" s="36"/>
      <c r="LBU27" s="36"/>
      <c r="LBV27" s="36"/>
      <c r="LBW27" s="36"/>
      <c r="LBX27" s="36"/>
      <c r="LBY27" s="36"/>
      <c r="LBZ27" s="36"/>
      <c r="LCA27" s="36"/>
      <c r="LCB27" s="36"/>
      <c r="LCC27" s="36"/>
      <c r="LCD27" s="36"/>
      <c r="LCE27" s="36"/>
      <c r="LCF27" s="36"/>
      <c r="LCG27" s="36"/>
      <c r="LCH27" s="36"/>
      <c r="LCI27" s="36"/>
      <c r="LCJ27" s="36"/>
      <c r="LCK27" s="36"/>
      <c r="LCL27" s="36"/>
      <c r="LCM27" s="36"/>
      <c r="LCN27" s="36"/>
      <c r="LCO27" s="36"/>
      <c r="LCP27" s="36"/>
      <c r="LCQ27" s="36"/>
      <c r="LCR27" s="36"/>
      <c r="LCS27" s="36"/>
      <c r="LCT27" s="36"/>
      <c r="LCU27" s="36"/>
      <c r="LCV27" s="36"/>
      <c r="LCW27" s="36"/>
      <c r="LCX27" s="36"/>
      <c r="LCY27" s="36"/>
      <c r="LCZ27" s="36"/>
      <c r="LDA27" s="36"/>
      <c r="LDB27" s="36"/>
      <c r="LDC27" s="36"/>
      <c r="LDD27" s="36"/>
      <c r="LDE27" s="36"/>
      <c r="LDF27" s="36"/>
      <c r="LDG27" s="36"/>
      <c r="LDH27" s="36"/>
      <c r="LDI27" s="36"/>
      <c r="LDJ27" s="36"/>
      <c r="LDK27" s="36"/>
      <c r="LDL27" s="36"/>
      <c r="LDM27" s="36"/>
      <c r="LDN27" s="36"/>
      <c r="LDO27" s="36"/>
      <c r="LDP27" s="36"/>
      <c r="LDQ27" s="36"/>
      <c r="LDR27" s="36"/>
      <c r="LDS27" s="36"/>
      <c r="LDT27" s="36"/>
      <c r="LDU27" s="36"/>
      <c r="LDV27" s="36"/>
      <c r="LDW27" s="36"/>
      <c r="LDX27" s="36"/>
      <c r="LDY27" s="36"/>
      <c r="LDZ27" s="36"/>
      <c r="LEA27" s="36"/>
      <c r="LEB27" s="36"/>
      <c r="LEC27" s="36"/>
      <c r="LED27" s="36"/>
      <c r="LEE27" s="36"/>
      <c r="LEF27" s="36"/>
      <c r="LEG27" s="36"/>
      <c r="LEH27" s="36"/>
      <c r="LEI27" s="36"/>
      <c r="LEJ27" s="36"/>
      <c r="LEK27" s="36"/>
      <c r="LEL27" s="36"/>
      <c r="LEM27" s="36"/>
      <c r="LEN27" s="36"/>
      <c r="LEO27" s="36"/>
      <c r="LEP27" s="36"/>
      <c r="LEQ27" s="36"/>
      <c r="LER27" s="36"/>
      <c r="LES27" s="36"/>
      <c r="LET27" s="36"/>
      <c r="LEU27" s="36"/>
      <c r="LEV27" s="36"/>
      <c r="LEW27" s="36"/>
      <c r="LEX27" s="36"/>
      <c r="LEY27" s="36"/>
      <c r="LEZ27" s="36"/>
      <c r="LFA27" s="36"/>
      <c r="LFB27" s="36"/>
      <c r="LFC27" s="36"/>
      <c r="LFD27" s="36"/>
      <c r="LFE27" s="36"/>
      <c r="LFF27" s="36"/>
      <c r="LFG27" s="36"/>
      <c r="LFH27" s="36"/>
      <c r="LFI27" s="36"/>
      <c r="LFJ27" s="36"/>
      <c r="LFK27" s="36"/>
      <c r="LFL27" s="36"/>
      <c r="LFM27" s="36"/>
      <c r="LFN27" s="36"/>
      <c r="LFO27" s="36"/>
      <c r="LFP27" s="36"/>
      <c r="LFQ27" s="36"/>
      <c r="LFR27" s="36"/>
      <c r="LFS27" s="36"/>
      <c r="LFT27" s="36"/>
      <c r="LFU27" s="36"/>
      <c r="LFV27" s="36"/>
      <c r="LFW27" s="36"/>
      <c r="LFX27" s="36"/>
      <c r="LFY27" s="36"/>
      <c r="LFZ27" s="36"/>
      <c r="LGA27" s="36"/>
      <c r="LGB27" s="36"/>
      <c r="LGC27" s="36"/>
      <c r="LGD27" s="36"/>
      <c r="LGE27" s="36"/>
      <c r="LGF27" s="36"/>
      <c r="LGG27" s="36"/>
      <c r="LGH27" s="36"/>
      <c r="LGI27" s="36"/>
      <c r="LGJ27" s="36"/>
      <c r="LGK27" s="36"/>
      <c r="LGL27" s="36"/>
      <c r="LGM27" s="36"/>
      <c r="LGN27" s="36"/>
      <c r="LGO27" s="36"/>
      <c r="LGP27" s="36"/>
      <c r="LGQ27" s="36"/>
      <c r="LGR27" s="36"/>
      <c r="LGS27" s="36"/>
      <c r="LGT27" s="36"/>
      <c r="LGU27" s="36"/>
      <c r="LGV27" s="36"/>
      <c r="LGW27" s="36"/>
      <c r="LGX27" s="36"/>
      <c r="LGY27" s="36"/>
      <c r="LGZ27" s="36"/>
      <c r="LHA27" s="36"/>
      <c r="LHB27" s="36"/>
      <c r="LHC27" s="36"/>
      <c r="LHD27" s="36"/>
      <c r="LHE27" s="36"/>
      <c r="LHF27" s="36"/>
      <c r="LHG27" s="36"/>
      <c r="LHH27" s="36"/>
      <c r="LHI27" s="36"/>
      <c r="LHJ27" s="36"/>
      <c r="LHK27" s="36"/>
      <c r="LHL27" s="36"/>
      <c r="LHM27" s="36"/>
      <c r="LHN27" s="36"/>
      <c r="LHO27" s="36"/>
      <c r="LHP27" s="36"/>
      <c r="LHQ27" s="36"/>
      <c r="LHR27" s="36"/>
      <c r="LHS27" s="36"/>
      <c r="LHT27" s="36"/>
      <c r="LHU27" s="36"/>
      <c r="LHV27" s="36"/>
      <c r="LHW27" s="36"/>
      <c r="LHX27" s="36"/>
      <c r="LHY27" s="36"/>
      <c r="LHZ27" s="36"/>
      <c r="LIA27" s="36"/>
      <c r="LIB27" s="36"/>
      <c r="LIC27" s="36"/>
      <c r="LID27" s="36"/>
      <c r="LIE27" s="36"/>
      <c r="LIF27" s="36"/>
      <c r="LIG27" s="36"/>
      <c r="LIH27" s="36"/>
      <c r="LII27" s="36"/>
      <c r="LIJ27" s="36"/>
      <c r="LIK27" s="36"/>
      <c r="LIL27" s="36"/>
      <c r="LIM27" s="36"/>
      <c r="LIN27" s="36"/>
      <c r="LIO27" s="36"/>
      <c r="LIP27" s="36"/>
      <c r="LIQ27" s="36"/>
      <c r="LIR27" s="36"/>
      <c r="LIS27" s="36"/>
      <c r="LIT27" s="36"/>
      <c r="LIU27" s="36"/>
      <c r="LIV27" s="36"/>
      <c r="LIW27" s="36"/>
      <c r="LIX27" s="36"/>
      <c r="LIY27" s="36"/>
      <c r="LIZ27" s="36"/>
      <c r="LJA27" s="36"/>
      <c r="LJB27" s="36"/>
      <c r="LJC27" s="36"/>
      <c r="LJD27" s="36"/>
      <c r="LJE27" s="36"/>
      <c r="LJF27" s="36"/>
      <c r="LJG27" s="36"/>
      <c r="LJH27" s="36"/>
      <c r="LJI27" s="36"/>
      <c r="LJJ27" s="36"/>
      <c r="LJK27" s="36"/>
      <c r="LJL27" s="36"/>
      <c r="LJM27" s="36"/>
      <c r="LJN27" s="36"/>
      <c r="LJO27" s="36"/>
      <c r="LJP27" s="36"/>
      <c r="LJQ27" s="36"/>
      <c r="LJR27" s="36"/>
      <c r="LJS27" s="36"/>
      <c r="LJT27" s="36"/>
      <c r="LJU27" s="36"/>
      <c r="LJV27" s="36"/>
      <c r="LJW27" s="36"/>
      <c r="LJX27" s="36"/>
      <c r="LJY27" s="36"/>
      <c r="LJZ27" s="36"/>
      <c r="LKA27" s="36"/>
      <c r="LKB27" s="36"/>
      <c r="LKC27" s="36"/>
      <c r="LKD27" s="36"/>
      <c r="LKE27" s="36"/>
      <c r="LKF27" s="36"/>
      <c r="LKG27" s="36"/>
      <c r="LKH27" s="36"/>
      <c r="LKI27" s="36"/>
      <c r="LKJ27" s="36"/>
      <c r="LKK27" s="36"/>
      <c r="LKL27" s="36"/>
      <c r="LKM27" s="36"/>
      <c r="LKN27" s="36"/>
      <c r="LKO27" s="36"/>
      <c r="LKP27" s="36"/>
      <c r="LKQ27" s="36"/>
      <c r="LKR27" s="36"/>
      <c r="LKS27" s="36"/>
      <c r="LKT27" s="36"/>
      <c r="LKU27" s="36"/>
      <c r="LKV27" s="36"/>
      <c r="LKW27" s="36"/>
      <c r="LKX27" s="36"/>
      <c r="LKY27" s="36"/>
      <c r="LKZ27" s="36"/>
      <c r="LLA27" s="36"/>
      <c r="LLB27" s="36"/>
      <c r="LLC27" s="36"/>
      <c r="LLD27" s="36"/>
      <c r="LLE27" s="36"/>
      <c r="LLF27" s="36"/>
      <c r="LLG27" s="36"/>
      <c r="LLH27" s="36"/>
      <c r="LLI27" s="36"/>
      <c r="LLJ27" s="36"/>
      <c r="LLK27" s="36"/>
      <c r="LLL27" s="36"/>
      <c r="LLM27" s="36"/>
      <c r="LLN27" s="36"/>
      <c r="LLO27" s="36"/>
      <c r="LLP27" s="36"/>
      <c r="LLQ27" s="36"/>
      <c r="LLR27" s="36"/>
      <c r="LLS27" s="36"/>
      <c r="LLT27" s="36"/>
      <c r="LLU27" s="36"/>
      <c r="LLV27" s="36"/>
      <c r="LLW27" s="36"/>
      <c r="LLX27" s="36"/>
      <c r="LLY27" s="36"/>
      <c r="LLZ27" s="36"/>
      <c r="LMA27" s="36"/>
      <c r="LMB27" s="36"/>
      <c r="LMC27" s="36"/>
      <c r="LMD27" s="36"/>
      <c r="LME27" s="36"/>
      <c r="LMF27" s="36"/>
      <c r="LMG27" s="36"/>
      <c r="LMH27" s="36"/>
      <c r="LMI27" s="36"/>
      <c r="LMJ27" s="36"/>
      <c r="LMK27" s="36"/>
      <c r="LML27" s="36"/>
      <c r="LMM27" s="36"/>
      <c r="LMN27" s="36"/>
      <c r="LMO27" s="36"/>
      <c r="LMP27" s="36"/>
      <c r="LMQ27" s="36"/>
      <c r="LMR27" s="36"/>
      <c r="LMS27" s="36"/>
      <c r="LMT27" s="36"/>
      <c r="LMU27" s="36"/>
      <c r="LMV27" s="36"/>
      <c r="LMW27" s="36"/>
      <c r="LMX27" s="36"/>
      <c r="LMY27" s="36"/>
      <c r="LMZ27" s="36"/>
      <c r="LNA27" s="36"/>
      <c r="LNB27" s="36"/>
      <c r="LNC27" s="36"/>
      <c r="LND27" s="36"/>
      <c r="LNE27" s="36"/>
      <c r="LNF27" s="36"/>
      <c r="LNG27" s="36"/>
      <c r="LNH27" s="36"/>
      <c r="LNI27" s="36"/>
      <c r="LNJ27" s="36"/>
      <c r="LNK27" s="36"/>
      <c r="LNL27" s="36"/>
      <c r="LNM27" s="36"/>
      <c r="LNN27" s="36"/>
      <c r="LNO27" s="36"/>
      <c r="LNP27" s="36"/>
      <c r="LNQ27" s="36"/>
      <c r="LNR27" s="36"/>
      <c r="LNS27" s="36"/>
      <c r="LNT27" s="36"/>
      <c r="LNU27" s="36"/>
      <c r="LNV27" s="36"/>
      <c r="LNW27" s="36"/>
      <c r="LNX27" s="36"/>
      <c r="LNY27" s="36"/>
      <c r="LNZ27" s="36"/>
      <c r="LOA27" s="36"/>
      <c r="LOB27" s="36"/>
      <c r="LOC27" s="36"/>
      <c r="LOD27" s="36"/>
      <c r="LOE27" s="36"/>
      <c r="LOF27" s="36"/>
      <c r="LOG27" s="36"/>
      <c r="LOH27" s="36"/>
      <c r="LOI27" s="36"/>
      <c r="LOJ27" s="36"/>
      <c r="LOK27" s="36"/>
      <c r="LOL27" s="36"/>
      <c r="LOM27" s="36"/>
      <c r="LON27" s="36"/>
      <c r="LOO27" s="36"/>
      <c r="LOP27" s="36"/>
      <c r="LOQ27" s="36"/>
      <c r="LOR27" s="36"/>
      <c r="LOS27" s="36"/>
      <c r="LOT27" s="36"/>
      <c r="LOU27" s="36"/>
      <c r="LOV27" s="36"/>
      <c r="LOW27" s="36"/>
      <c r="LOX27" s="36"/>
      <c r="LOY27" s="36"/>
      <c r="LOZ27" s="36"/>
      <c r="LPA27" s="36"/>
      <c r="LPB27" s="36"/>
      <c r="LPC27" s="36"/>
      <c r="LPD27" s="36"/>
      <c r="LPE27" s="36"/>
      <c r="LPF27" s="36"/>
      <c r="LPG27" s="36"/>
      <c r="LPH27" s="36"/>
      <c r="LPI27" s="36"/>
      <c r="LPJ27" s="36"/>
      <c r="LPK27" s="36"/>
      <c r="LPL27" s="36"/>
      <c r="LPM27" s="36"/>
      <c r="LPN27" s="36"/>
      <c r="LPO27" s="36"/>
      <c r="LPP27" s="36"/>
      <c r="LPQ27" s="36"/>
      <c r="LPR27" s="36"/>
      <c r="LPS27" s="36"/>
      <c r="LPT27" s="36"/>
      <c r="LPU27" s="36"/>
      <c r="LPV27" s="36"/>
      <c r="LPW27" s="36"/>
      <c r="LPX27" s="36"/>
      <c r="LPY27" s="36"/>
      <c r="LPZ27" s="36"/>
      <c r="LQA27" s="36"/>
      <c r="LQB27" s="36"/>
      <c r="LQC27" s="36"/>
      <c r="LQD27" s="36"/>
      <c r="LQE27" s="36"/>
      <c r="LQF27" s="36"/>
      <c r="LQG27" s="36"/>
      <c r="LQH27" s="36"/>
      <c r="LQI27" s="36"/>
      <c r="LQJ27" s="36"/>
      <c r="LQK27" s="36"/>
      <c r="LQL27" s="36"/>
      <c r="LQM27" s="36"/>
      <c r="LQN27" s="36"/>
      <c r="LQO27" s="36"/>
      <c r="LQP27" s="36"/>
      <c r="LQQ27" s="36"/>
      <c r="LQR27" s="36"/>
      <c r="LQS27" s="36"/>
      <c r="LQT27" s="36"/>
      <c r="LQU27" s="36"/>
      <c r="LQV27" s="36"/>
      <c r="LQW27" s="36"/>
      <c r="LQX27" s="36"/>
      <c r="LQY27" s="36"/>
      <c r="LQZ27" s="36"/>
      <c r="LRA27" s="36"/>
      <c r="LRB27" s="36"/>
      <c r="LRC27" s="36"/>
      <c r="LRD27" s="36"/>
      <c r="LRE27" s="36"/>
      <c r="LRF27" s="36"/>
      <c r="LRG27" s="36"/>
      <c r="LRH27" s="36"/>
      <c r="LRI27" s="36"/>
      <c r="LRJ27" s="36"/>
      <c r="LRK27" s="36"/>
      <c r="LRL27" s="36"/>
      <c r="LRM27" s="36"/>
      <c r="LRN27" s="36"/>
      <c r="LRO27" s="36"/>
      <c r="LRP27" s="36"/>
      <c r="LRQ27" s="36"/>
      <c r="LRR27" s="36"/>
      <c r="LRS27" s="36"/>
      <c r="LRT27" s="36"/>
      <c r="LRU27" s="36"/>
      <c r="LRV27" s="36"/>
      <c r="LRW27" s="36"/>
      <c r="LRX27" s="36"/>
      <c r="LRY27" s="36"/>
      <c r="LRZ27" s="36"/>
      <c r="LSA27" s="36"/>
      <c r="LSB27" s="36"/>
      <c r="LSC27" s="36"/>
      <c r="LSD27" s="36"/>
      <c r="LSE27" s="36"/>
      <c r="LSF27" s="36"/>
      <c r="LSG27" s="36"/>
      <c r="LSH27" s="36"/>
      <c r="LSI27" s="36"/>
      <c r="LSJ27" s="36"/>
      <c r="LSK27" s="36"/>
      <c r="LSL27" s="36"/>
      <c r="LSM27" s="36"/>
      <c r="LSN27" s="36"/>
      <c r="LSO27" s="36"/>
      <c r="LSP27" s="36"/>
      <c r="LSQ27" s="36"/>
      <c r="LSR27" s="36"/>
      <c r="LSS27" s="36"/>
      <c r="LST27" s="36"/>
      <c r="LSU27" s="36"/>
      <c r="LSV27" s="36"/>
      <c r="LSW27" s="36"/>
      <c r="LSX27" s="36"/>
      <c r="LSY27" s="36"/>
      <c r="LSZ27" s="36"/>
      <c r="LTA27" s="36"/>
      <c r="LTB27" s="36"/>
      <c r="LTC27" s="36"/>
      <c r="LTD27" s="36"/>
      <c r="LTE27" s="36"/>
      <c r="LTF27" s="36"/>
      <c r="LTG27" s="36"/>
      <c r="LTH27" s="36"/>
      <c r="LTI27" s="36"/>
      <c r="LTJ27" s="36"/>
      <c r="LTK27" s="36"/>
      <c r="LTL27" s="36"/>
      <c r="LTM27" s="36"/>
      <c r="LTN27" s="36"/>
      <c r="LTO27" s="36"/>
      <c r="LTP27" s="36"/>
      <c r="LTQ27" s="36"/>
      <c r="LTR27" s="36"/>
      <c r="LTS27" s="36"/>
      <c r="LTT27" s="36"/>
      <c r="LTU27" s="36"/>
      <c r="LTV27" s="36"/>
      <c r="LTW27" s="36"/>
      <c r="LTX27" s="36"/>
      <c r="LTY27" s="36"/>
      <c r="LTZ27" s="36"/>
      <c r="LUA27" s="36"/>
      <c r="LUB27" s="36"/>
      <c r="LUC27" s="36"/>
      <c r="LUD27" s="36"/>
      <c r="LUE27" s="36"/>
      <c r="LUF27" s="36"/>
      <c r="LUG27" s="36"/>
      <c r="LUH27" s="36"/>
      <c r="LUI27" s="36"/>
      <c r="LUJ27" s="36"/>
      <c r="LUK27" s="36"/>
      <c r="LUL27" s="36"/>
      <c r="LUM27" s="36"/>
      <c r="LUN27" s="36"/>
      <c r="LUO27" s="36"/>
      <c r="LUP27" s="36"/>
      <c r="LUQ27" s="36"/>
      <c r="LUR27" s="36"/>
      <c r="LUS27" s="36"/>
      <c r="LUT27" s="36"/>
      <c r="LUU27" s="36"/>
      <c r="LUV27" s="36"/>
      <c r="LUW27" s="36"/>
      <c r="LUX27" s="36"/>
      <c r="LUY27" s="36"/>
      <c r="LUZ27" s="36"/>
      <c r="LVA27" s="36"/>
      <c r="LVB27" s="36"/>
      <c r="LVC27" s="36"/>
      <c r="LVD27" s="36"/>
      <c r="LVE27" s="36"/>
      <c r="LVF27" s="36"/>
      <c r="LVG27" s="36"/>
      <c r="LVH27" s="36"/>
      <c r="LVI27" s="36"/>
      <c r="LVJ27" s="36"/>
      <c r="LVK27" s="36"/>
      <c r="LVL27" s="36"/>
      <c r="LVM27" s="36"/>
      <c r="LVN27" s="36"/>
      <c r="LVO27" s="36"/>
      <c r="LVP27" s="36"/>
      <c r="LVQ27" s="36"/>
      <c r="LVR27" s="36"/>
      <c r="LVS27" s="36"/>
      <c r="LVT27" s="36"/>
      <c r="LVU27" s="36"/>
      <c r="LVV27" s="36"/>
      <c r="LVW27" s="36"/>
      <c r="LVX27" s="36"/>
      <c r="LVY27" s="36"/>
      <c r="LVZ27" s="36"/>
      <c r="LWA27" s="36"/>
      <c r="LWB27" s="36"/>
      <c r="LWC27" s="36"/>
      <c r="LWD27" s="36"/>
      <c r="LWE27" s="36"/>
      <c r="LWF27" s="36"/>
      <c r="LWG27" s="36"/>
      <c r="LWH27" s="36"/>
      <c r="LWI27" s="36"/>
      <c r="LWJ27" s="36"/>
      <c r="LWK27" s="36"/>
      <c r="LWL27" s="36"/>
      <c r="LWM27" s="36"/>
      <c r="LWN27" s="36"/>
      <c r="LWO27" s="36"/>
      <c r="LWP27" s="36"/>
      <c r="LWQ27" s="36"/>
      <c r="LWR27" s="36"/>
      <c r="LWS27" s="36"/>
      <c r="LWT27" s="36"/>
      <c r="LWU27" s="36"/>
      <c r="LWV27" s="36"/>
      <c r="LWW27" s="36"/>
      <c r="LWX27" s="36"/>
      <c r="LWY27" s="36"/>
      <c r="LWZ27" s="36"/>
      <c r="LXA27" s="36"/>
      <c r="LXB27" s="36"/>
      <c r="LXC27" s="36"/>
      <c r="LXD27" s="36"/>
      <c r="LXE27" s="36"/>
      <c r="LXF27" s="36"/>
      <c r="LXG27" s="36"/>
      <c r="LXH27" s="36"/>
      <c r="LXI27" s="36"/>
      <c r="LXJ27" s="36"/>
      <c r="LXK27" s="36"/>
      <c r="LXL27" s="36"/>
      <c r="LXM27" s="36"/>
      <c r="LXN27" s="36"/>
      <c r="LXO27" s="36"/>
      <c r="LXP27" s="36"/>
      <c r="LXQ27" s="36"/>
      <c r="LXR27" s="36"/>
      <c r="LXS27" s="36"/>
      <c r="LXT27" s="36"/>
      <c r="LXU27" s="36"/>
      <c r="LXV27" s="36"/>
      <c r="LXW27" s="36"/>
      <c r="LXX27" s="36"/>
      <c r="LXY27" s="36"/>
      <c r="LXZ27" s="36"/>
      <c r="LYA27" s="36"/>
      <c r="LYB27" s="36"/>
      <c r="LYC27" s="36"/>
      <c r="LYD27" s="36"/>
      <c r="LYE27" s="36"/>
      <c r="LYF27" s="36"/>
      <c r="LYG27" s="36"/>
      <c r="LYH27" s="36"/>
      <c r="LYI27" s="36"/>
      <c r="LYJ27" s="36"/>
      <c r="LYK27" s="36"/>
      <c r="LYL27" s="36"/>
      <c r="LYM27" s="36"/>
      <c r="LYN27" s="36"/>
      <c r="LYO27" s="36"/>
      <c r="LYP27" s="36"/>
      <c r="LYQ27" s="36"/>
      <c r="LYR27" s="36"/>
      <c r="LYS27" s="36"/>
      <c r="LYT27" s="36"/>
      <c r="LYU27" s="36"/>
      <c r="LYV27" s="36"/>
      <c r="LYW27" s="36"/>
      <c r="LYX27" s="36"/>
      <c r="LYY27" s="36"/>
      <c r="LYZ27" s="36"/>
      <c r="LZA27" s="36"/>
      <c r="LZB27" s="36"/>
      <c r="LZC27" s="36"/>
      <c r="LZD27" s="36"/>
      <c r="LZE27" s="36"/>
      <c r="LZF27" s="36"/>
      <c r="LZG27" s="36"/>
      <c r="LZH27" s="36"/>
      <c r="LZI27" s="36"/>
      <c r="LZJ27" s="36"/>
      <c r="LZK27" s="36"/>
      <c r="LZL27" s="36"/>
      <c r="LZM27" s="36"/>
      <c r="LZN27" s="36"/>
      <c r="LZO27" s="36"/>
      <c r="LZP27" s="36"/>
      <c r="LZQ27" s="36"/>
      <c r="LZR27" s="36"/>
      <c r="LZS27" s="36"/>
      <c r="LZT27" s="36"/>
      <c r="LZU27" s="36"/>
      <c r="LZV27" s="36"/>
      <c r="LZW27" s="36"/>
      <c r="LZX27" s="36"/>
      <c r="LZY27" s="36"/>
      <c r="LZZ27" s="36"/>
      <c r="MAA27" s="36"/>
      <c r="MAB27" s="36"/>
      <c r="MAC27" s="36"/>
      <c r="MAD27" s="36"/>
      <c r="MAE27" s="36"/>
      <c r="MAF27" s="36"/>
      <c r="MAG27" s="36"/>
      <c r="MAH27" s="36"/>
      <c r="MAI27" s="36"/>
      <c r="MAJ27" s="36"/>
      <c r="MAK27" s="36"/>
      <c r="MAL27" s="36"/>
      <c r="MAM27" s="36"/>
      <c r="MAN27" s="36"/>
      <c r="MAO27" s="36"/>
      <c r="MAP27" s="36"/>
      <c r="MAQ27" s="36"/>
      <c r="MAR27" s="36"/>
      <c r="MAS27" s="36"/>
      <c r="MAT27" s="36"/>
      <c r="MAU27" s="36"/>
      <c r="MAV27" s="36"/>
      <c r="MAW27" s="36"/>
      <c r="MAX27" s="36"/>
      <c r="MAY27" s="36"/>
      <c r="MAZ27" s="36"/>
      <c r="MBA27" s="36"/>
      <c r="MBB27" s="36"/>
      <c r="MBC27" s="36"/>
      <c r="MBD27" s="36"/>
      <c r="MBE27" s="36"/>
      <c r="MBF27" s="36"/>
      <c r="MBG27" s="36"/>
      <c r="MBH27" s="36"/>
      <c r="MBI27" s="36"/>
      <c r="MBJ27" s="36"/>
      <c r="MBK27" s="36"/>
      <c r="MBL27" s="36"/>
      <c r="MBM27" s="36"/>
      <c r="MBN27" s="36"/>
      <c r="MBO27" s="36"/>
      <c r="MBP27" s="36"/>
      <c r="MBQ27" s="36"/>
      <c r="MBR27" s="36"/>
      <c r="MBS27" s="36"/>
      <c r="MBT27" s="36"/>
      <c r="MBU27" s="36"/>
      <c r="MBV27" s="36"/>
      <c r="MBW27" s="36"/>
      <c r="MBX27" s="36"/>
      <c r="MBY27" s="36"/>
      <c r="MBZ27" s="36"/>
      <c r="MCA27" s="36"/>
      <c r="MCB27" s="36"/>
      <c r="MCC27" s="36"/>
      <c r="MCD27" s="36"/>
      <c r="MCE27" s="36"/>
      <c r="MCF27" s="36"/>
      <c r="MCG27" s="36"/>
      <c r="MCH27" s="36"/>
      <c r="MCI27" s="36"/>
      <c r="MCJ27" s="36"/>
      <c r="MCK27" s="36"/>
      <c r="MCL27" s="36"/>
      <c r="MCM27" s="36"/>
      <c r="MCN27" s="36"/>
      <c r="MCO27" s="36"/>
      <c r="MCP27" s="36"/>
      <c r="MCQ27" s="36"/>
      <c r="MCR27" s="36"/>
      <c r="MCS27" s="36"/>
      <c r="MCT27" s="36"/>
      <c r="MCU27" s="36"/>
      <c r="MCV27" s="36"/>
      <c r="MCW27" s="36"/>
      <c r="MCX27" s="36"/>
      <c r="MCY27" s="36"/>
      <c r="MCZ27" s="36"/>
      <c r="MDA27" s="36"/>
      <c r="MDB27" s="36"/>
      <c r="MDC27" s="36"/>
      <c r="MDD27" s="36"/>
      <c r="MDE27" s="36"/>
      <c r="MDF27" s="36"/>
      <c r="MDG27" s="36"/>
      <c r="MDH27" s="36"/>
      <c r="MDI27" s="36"/>
      <c r="MDJ27" s="36"/>
      <c r="MDK27" s="36"/>
      <c r="MDL27" s="36"/>
      <c r="MDM27" s="36"/>
      <c r="MDN27" s="36"/>
      <c r="MDO27" s="36"/>
      <c r="MDP27" s="36"/>
      <c r="MDQ27" s="36"/>
      <c r="MDR27" s="36"/>
      <c r="MDS27" s="36"/>
      <c r="MDT27" s="36"/>
      <c r="MDU27" s="36"/>
      <c r="MDV27" s="36"/>
      <c r="MDW27" s="36"/>
      <c r="MDX27" s="36"/>
      <c r="MDY27" s="36"/>
      <c r="MDZ27" s="36"/>
      <c r="MEA27" s="36"/>
      <c r="MEB27" s="36"/>
      <c r="MEC27" s="36"/>
      <c r="MED27" s="36"/>
      <c r="MEE27" s="36"/>
      <c r="MEF27" s="36"/>
      <c r="MEG27" s="36"/>
      <c r="MEH27" s="36"/>
      <c r="MEI27" s="36"/>
      <c r="MEJ27" s="36"/>
      <c r="MEK27" s="36"/>
      <c r="MEL27" s="36"/>
      <c r="MEM27" s="36"/>
      <c r="MEN27" s="36"/>
      <c r="MEO27" s="36"/>
      <c r="MEP27" s="36"/>
      <c r="MEQ27" s="36"/>
      <c r="MER27" s="36"/>
      <c r="MES27" s="36"/>
      <c r="MET27" s="36"/>
      <c r="MEU27" s="36"/>
      <c r="MEV27" s="36"/>
      <c r="MEW27" s="36"/>
      <c r="MEX27" s="36"/>
      <c r="MEY27" s="36"/>
      <c r="MEZ27" s="36"/>
      <c r="MFA27" s="36"/>
      <c r="MFB27" s="36"/>
      <c r="MFC27" s="36"/>
      <c r="MFD27" s="36"/>
      <c r="MFE27" s="36"/>
      <c r="MFF27" s="36"/>
      <c r="MFG27" s="36"/>
      <c r="MFH27" s="36"/>
      <c r="MFI27" s="36"/>
      <c r="MFJ27" s="36"/>
      <c r="MFK27" s="36"/>
      <c r="MFL27" s="36"/>
      <c r="MFM27" s="36"/>
      <c r="MFN27" s="36"/>
      <c r="MFO27" s="36"/>
      <c r="MFP27" s="36"/>
      <c r="MFQ27" s="36"/>
      <c r="MFR27" s="36"/>
      <c r="MFS27" s="36"/>
      <c r="MFT27" s="36"/>
      <c r="MFU27" s="36"/>
      <c r="MFV27" s="36"/>
      <c r="MFW27" s="36"/>
      <c r="MFX27" s="36"/>
      <c r="MFY27" s="36"/>
      <c r="MFZ27" s="36"/>
      <c r="MGA27" s="36"/>
      <c r="MGB27" s="36"/>
      <c r="MGC27" s="36"/>
      <c r="MGD27" s="36"/>
      <c r="MGE27" s="36"/>
      <c r="MGF27" s="36"/>
      <c r="MGG27" s="36"/>
      <c r="MGH27" s="36"/>
      <c r="MGI27" s="36"/>
      <c r="MGJ27" s="36"/>
      <c r="MGK27" s="36"/>
      <c r="MGL27" s="36"/>
      <c r="MGM27" s="36"/>
      <c r="MGN27" s="36"/>
      <c r="MGO27" s="36"/>
      <c r="MGP27" s="36"/>
      <c r="MGQ27" s="36"/>
      <c r="MGR27" s="36"/>
      <c r="MGS27" s="36"/>
      <c r="MGT27" s="36"/>
      <c r="MGU27" s="36"/>
      <c r="MGV27" s="36"/>
      <c r="MGW27" s="36"/>
      <c r="MGX27" s="36"/>
      <c r="MGY27" s="36"/>
      <c r="MGZ27" s="36"/>
      <c r="MHA27" s="36"/>
      <c r="MHB27" s="36"/>
      <c r="MHC27" s="36"/>
      <c r="MHD27" s="36"/>
      <c r="MHE27" s="36"/>
      <c r="MHF27" s="36"/>
      <c r="MHG27" s="36"/>
      <c r="MHH27" s="36"/>
      <c r="MHI27" s="36"/>
      <c r="MHJ27" s="36"/>
      <c r="MHK27" s="36"/>
      <c r="MHL27" s="36"/>
      <c r="MHM27" s="36"/>
      <c r="MHN27" s="36"/>
      <c r="MHO27" s="36"/>
      <c r="MHP27" s="36"/>
      <c r="MHQ27" s="36"/>
      <c r="MHR27" s="36"/>
      <c r="MHS27" s="36"/>
      <c r="MHT27" s="36"/>
      <c r="MHU27" s="36"/>
      <c r="MHV27" s="36"/>
      <c r="MHW27" s="36"/>
      <c r="MHX27" s="36"/>
      <c r="MHY27" s="36"/>
      <c r="MHZ27" s="36"/>
      <c r="MIA27" s="36"/>
      <c r="MIB27" s="36"/>
      <c r="MIC27" s="36"/>
      <c r="MID27" s="36"/>
      <c r="MIE27" s="36"/>
      <c r="MIF27" s="36"/>
      <c r="MIG27" s="36"/>
      <c r="MIH27" s="36"/>
      <c r="MII27" s="36"/>
      <c r="MIJ27" s="36"/>
      <c r="MIK27" s="36"/>
      <c r="MIL27" s="36"/>
      <c r="MIM27" s="36"/>
      <c r="MIN27" s="36"/>
      <c r="MIO27" s="36"/>
      <c r="MIP27" s="36"/>
      <c r="MIQ27" s="36"/>
      <c r="MIR27" s="36"/>
      <c r="MIS27" s="36"/>
      <c r="MIT27" s="36"/>
      <c r="MIU27" s="36"/>
      <c r="MIV27" s="36"/>
      <c r="MIW27" s="36"/>
      <c r="MIX27" s="36"/>
      <c r="MIY27" s="36"/>
      <c r="MIZ27" s="36"/>
      <c r="MJA27" s="36"/>
      <c r="MJB27" s="36"/>
      <c r="MJC27" s="36"/>
      <c r="MJD27" s="36"/>
      <c r="MJE27" s="36"/>
      <c r="MJF27" s="36"/>
      <c r="MJG27" s="36"/>
      <c r="MJH27" s="36"/>
      <c r="MJI27" s="36"/>
      <c r="MJJ27" s="36"/>
      <c r="MJK27" s="36"/>
      <c r="MJL27" s="36"/>
      <c r="MJM27" s="36"/>
      <c r="MJN27" s="36"/>
      <c r="MJO27" s="36"/>
      <c r="MJP27" s="36"/>
      <c r="MJQ27" s="36"/>
      <c r="MJR27" s="36"/>
      <c r="MJS27" s="36"/>
      <c r="MJT27" s="36"/>
      <c r="MJU27" s="36"/>
      <c r="MJV27" s="36"/>
      <c r="MJW27" s="36"/>
      <c r="MJX27" s="36"/>
      <c r="MJY27" s="36"/>
      <c r="MJZ27" s="36"/>
      <c r="MKA27" s="36"/>
      <c r="MKB27" s="36"/>
      <c r="MKC27" s="36"/>
      <c r="MKD27" s="36"/>
      <c r="MKE27" s="36"/>
      <c r="MKF27" s="36"/>
      <c r="MKG27" s="36"/>
      <c r="MKH27" s="36"/>
      <c r="MKI27" s="36"/>
      <c r="MKJ27" s="36"/>
      <c r="MKK27" s="36"/>
      <c r="MKL27" s="36"/>
      <c r="MKM27" s="36"/>
      <c r="MKN27" s="36"/>
      <c r="MKO27" s="36"/>
      <c r="MKP27" s="36"/>
      <c r="MKQ27" s="36"/>
      <c r="MKR27" s="36"/>
      <c r="MKS27" s="36"/>
      <c r="MKT27" s="36"/>
      <c r="MKU27" s="36"/>
      <c r="MKV27" s="36"/>
      <c r="MKW27" s="36"/>
      <c r="MKX27" s="36"/>
      <c r="MKY27" s="36"/>
      <c r="MKZ27" s="36"/>
      <c r="MLA27" s="36"/>
      <c r="MLB27" s="36"/>
      <c r="MLC27" s="36"/>
      <c r="MLD27" s="36"/>
      <c r="MLE27" s="36"/>
      <c r="MLF27" s="36"/>
      <c r="MLG27" s="36"/>
      <c r="MLH27" s="36"/>
      <c r="MLI27" s="36"/>
      <c r="MLJ27" s="36"/>
      <c r="MLK27" s="36"/>
      <c r="MLL27" s="36"/>
      <c r="MLM27" s="36"/>
      <c r="MLN27" s="36"/>
      <c r="MLO27" s="36"/>
      <c r="MLP27" s="36"/>
      <c r="MLQ27" s="36"/>
      <c r="MLR27" s="36"/>
      <c r="MLS27" s="36"/>
      <c r="MLT27" s="36"/>
      <c r="MLU27" s="36"/>
      <c r="MLV27" s="36"/>
      <c r="MLW27" s="36"/>
      <c r="MLX27" s="36"/>
      <c r="MLY27" s="36"/>
      <c r="MLZ27" s="36"/>
      <c r="MMA27" s="36"/>
      <c r="MMB27" s="36"/>
      <c r="MMC27" s="36"/>
      <c r="MMD27" s="36"/>
      <c r="MME27" s="36"/>
      <c r="MMF27" s="36"/>
      <c r="MMG27" s="36"/>
      <c r="MMH27" s="36"/>
      <c r="MMI27" s="36"/>
      <c r="MMJ27" s="36"/>
      <c r="MMK27" s="36"/>
      <c r="MML27" s="36"/>
      <c r="MMM27" s="36"/>
      <c r="MMN27" s="36"/>
      <c r="MMO27" s="36"/>
      <c r="MMP27" s="36"/>
      <c r="MMQ27" s="36"/>
      <c r="MMR27" s="36"/>
      <c r="MMS27" s="36"/>
      <c r="MMT27" s="36"/>
      <c r="MMU27" s="36"/>
      <c r="MMV27" s="36"/>
      <c r="MMW27" s="36"/>
      <c r="MMX27" s="36"/>
      <c r="MMY27" s="36"/>
      <c r="MMZ27" s="36"/>
      <c r="MNA27" s="36"/>
      <c r="MNB27" s="36"/>
      <c r="MNC27" s="36"/>
      <c r="MND27" s="36"/>
      <c r="MNE27" s="36"/>
      <c r="MNF27" s="36"/>
      <c r="MNG27" s="36"/>
      <c r="MNH27" s="36"/>
      <c r="MNI27" s="36"/>
      <c r="MNJ27" s="36"/>
      <c r="MNK27" s="36"/>
      <c r="MNL27" s="36"/>
      <c r="MNM27" s="36"/>
      <c r="MNN27" s="36"/>
      <c r="MNO27" s="36"/>
      <c r="MNP27" s="36"/>
      <c r="MNQ27" s="36"/>
      <c r="MNR27" s="36"/>
      <c r="MNS27" s="36"/>
      <c r="MNT27" s="36"/>
      <c r="MNU27" s="36"/>
      <c r="MNV27" s="36"/>
      <c r="MNW27" s="36"/>
      <c r="MNX27" s="36"/>
      <c r="MNY27" s="36"/>
      <c r="MNZ27" s="36"/>
      <c r="MOA27" s="36"/>
      <c r="MOB27" s="36"/>
      <c r="MOC27" s="36"/>
      <c r="MOD27" s="36"/>
      <c r="MOE27" s="36"/>
      <c r="MOF27" s="36"/>
      <c r="MOG27" s="36"/>
      <c r="MOH27" s="36"/>
      <c r="MOI27" s="36"/>
      <c r="MOJ27" s="36"/>
      <c r="MOK27" s="36"/>
      <c r="MOL27" s="36"/>
      <c r="MOM27" s="36"/>
      <c r="MON27" s="36"/>
      <c r="MOO27" s="36"/>
      <c r="MOP27" s="36"/>
      <c r="MOQ27" s="36"/>
      <c r="MOR27" s="36"/>
      <c r="MOS27" s="36"/>
      <c r="MOT27" s="36"/>
      <c r="MOU27" s="36"/>
      <c r="MOV27" s="36"/>
      <c r="MOW27" s="36"/>
      <c r="MOX27" s="36"/>
      <c r="MOY27" s="36"/>
      <c r="MOZ27" s="36"/>
      <c r="MPA27" s="36"/>
      <c r="MPB27" s="36"/>
      <c r="MPC27" s="36"/>
      <c r="MPD27" s="36"/>
      <c r="MPE27" s="36"/>
      <c r="MPF27" s="36"/>
      <c r="MPG27" s="36"/>
      <c r="MPH27" s="36"/>
      <c r="MPI27" s="36"/>
      <c r="MPJ27" s="36"/>
      <c r="MPK27" s="36"/>
      <c r="MPL27" s="36"/>
      <c r="MPM27" s="36"/>
      <c r="MPN27" s="36"/>
      <c r="MPO27" s="36"/>
      <c r="MPP27" s="36"/>
      <c r="MPQ27" s="36"/>
      <c r="MPR27" s="36"/>
      <c r="MPS27" s="36"/>
      <c r="MPT27" s="36"/>
      <c r="MPU27" s="36"/>
      <c r="MPV27" s="36"/>
      <c r="MPW27" s="36"/>
      <c r="MPX27" s="36"/>
      <c r="MPY27" s="36"/>
      <c r="MPZ27" s="36"/>
      <c r="MQA27" s="36"/>
      <c r="MQB27" s="36"/>
      <c r="MQC27" s="36"/>
      <c r="MQD27" s="36"/>
      <c r="MQE27" s="36"/>
      <c r="MQF27" s="36"/>
      <c r="MQG27" s="36"/>
      <c r="MQH27" s="36"/>
      <c r="MQI27" s="36"/>
      <c r="MQJ27" s="36"/>
      <c r="MQK27" s="36"/>
      <c r="MQL27" s="36"/>
      <c r="MQM27" s="36"/>
      <c r="MQN27" s="36"/>
      <c r="MQO27" s="36"/>
      <c r="MQP27" s="36"/>
      <c r="MQQ27" s="36"/>
      <c r="MQR27" s="36"/>
      <c r="MQS27" s="36"/>
      <c r="MQT27" s="36"/>
      <c r="MQU27" s="36"/>
      <c r="MQV27" s="36"/>
      <c r="MQW27" s="36"/>
      <c r="MQX27" s="36"/>
      <c r="MQY27" s="36"/>
      <c r="MQZ27" s="36"/>
      <c r="MRA27" s="36"/>
      <c r="MRB27" s="36"/>
      <c r="MRC27" s="36"/>
      <c r="MRD27" s="36"/>
      <c r="MRE27" s="36"/>
      <c r="MRF27" s="36"/>
      <c r="MRG27" s="36"/>
      <c r="MRH27" s="36"/>
      <c r="MRI27" s="36"/>
      <c r="MRJ27" s="36"/>
      <c r="MRK27" s="36"/>
      <c r="MRL27" s="36"/>
      <c r="MRM27" s="36"/>
      <c r="MRN27" s="36"/>
      <c r="MRO27" s="36"/>
      <c r="MRP27" s="36"/>
      <c r="MRQ27" s="36"/>
      <c r="MRR27" s="36"/>
      <c r="MRS27" s="36"/>
      <c r="MRT27" s="36"/>
      <c r="MRU27" s="36"/>
      <c r="MRV27" s="36"/>
      <c r="MRW27" s="36"/>
      <c r="MRX27" s="36"/>
      <c r="MRY27" s="36"/>
      <c r="MRZ27" s="36"/>
      <c r="MSA27" s="36"/>
      <c r="MSB27" s="36"/>
      <c r="MSC27" s="36"/>
      <c r="MSD27" s="36"/>
      <c r="MSE27" s="36"/>
      <c r="MSF27" s="36"/>
      <c r="MSG27" s="36"/>
      <c r="MSH27" s="36"/>
      <c r="MSI27" s="36"/>
      <c r="MSJ27" s="36"/>
      <c r="MSK27" s="36"/>
      <c r="MSL27" s="36"/>
      <c r="MSM27" s="36"/>
      <c r="MSN27" s="36"/>
      <c r="MSO27" s="36"/>
      <c r="MSP27" s="36"/>
      <c r="MSQ27" s="36"/>
      <c r="MSR27" s="36"/>
      <c r="MSS27" s="36"/>
      <c r="MST27" s="36"/>
      <c r="MSU27" s="36"/>
      <c r="MSV27" s="36"/>
      <c r="MSW27" s="36"/>
      <c r="MSX27" s="36"/>
      <c r="MSY27" s="36"/>
      <c r="MSZ27" s="36"/>
      <c r="MTA27" s="36"/>
      <c r="MTB27" s="36"/>
      <c r="MTC27" s="36"/>
      <c r="MTD27" s="36"/>
      <c r="MTE27" s="36"/>
      <c r="MTF27" s="36"/>
      <c r="MTG27" s="36"/>
      <c r="MTH27" s="36"/>
      <c r="MTI27" s="36"/>
      <c r="MTJ27" s="36"/>
      <c r="MTK27" s="36"/>
      <c r="MTL27" s="36"/>
      <c r="MTM27" s="36"/>
      <c r="MTN27" s="36"/>
      <c r="MTO27" s="36"/>
      <c r="MTP27" s="36"/>
      <c r="MTQ27" s="36"/>
      <c r="MTR27" s="36"/>
      <c r="MTS27" s="36"/>
      <c r="MTT27" s="36"/>
      <c r="MTU27" s="36"/>
      <c r="MTV27" s="36"/>
      <c r="MTW27" s="36"/>
      <c r="MTX27" s="36"/>
      <c r="MTY27" s="36"/>
      <c r="MTZ27" s="36"/>
      <c r="MUA27" s="36"/>
      <c r="MUB27" s="36"/>
      <c r="MUC27" s="36"/>
      <c r="MUD27" s="36"/>
      <c r="MUE27" s="36"/>
      <c r="MUF27" s="36"/>
      <c r="MUG27" s="36"/>
      <c r="MUH27" s="36"/>
      <c r="MUI27" s="36"/>
      <c r="MUJ27" s="36"/>
      <c r="MUK27" s="36"/>
      <c r="MUL27" s="36"/>
      <c r="MUM27" s="36"/>
      <c r="MUN27" s="36"/>
      <c r="MUO27" s="36"/>
      <c r="MUP27" s="36"/>
      <c r="MUQ27" s="36"/>
      <c r="MUR27" s="36"/>
      <c r="MUS27" s="36"/>
      <c r="MUT27" s="36"/>
      <c r="MUU27" s="36"/>
      <c r="MUV27" s="36"/>
      <c r="MUW27" s="36"/>
      <c r="MUX27" s="36"/>
      <c r="MUY27" s="36"/>
      <c r="MUZ27" s="36"/>
      <c r="MVA27" s="36"/>
      <c r="MVB27" s="36"/>
      <c r="MVC27" s="36"/>
      <c r="MVD27" s="36"/>
      <c r="MVE27" s="36"/>
      <c r="MVF27" s="36"/>
      <c r="MVG27" s="36"/>
      <c r="MVH27" s="36"/>
      <c r="MVI27" s="36"/>
      <c r="MVJ27" s="36"/>
      <c r="MVK27" s="36"/>
      <c r="MVL27" s="36"/>
      <c r="MVM27" s="36"/>
      <c r="MVN27" s="36"/>
      <c r="MVO27" s="36"/>
      <c r="MVP27" s="36"/>
      <c r="MVQ27" s="36"/>
      <c r="MVR27" s="36"/>
      <c r="MVS27" s="36"/>
      <c r="MVT27" s="36"/>
      <c r="MVU27" s="36"/>
      <c r="MVV27" s="36"/>
      <c r="MVW27" s="36"/>
      <c r="MVX27" s="36"/>
      <c r="MVY27" s="36"/>
      <c r="MVZ27" s="36"/>
      <c r="MWA27" s="36"/>
      <c r="MWB27" s="36"/>
      <c r="MWC27" s="36"/>
      <c r="MWD27" s="36"/>
      <c r="MWE27" s="36"/>
      <c r="MWF27" s="36"/>
      <c r="MWG27" s="36"/>
      <c r="MWH27" s="36"/>
      <c r="MWI27" s="36"/>
      <c r="MWJ27" s="36"/>
      <c r="MWK27" s="36"/>
      <c r="MWL27" s="36"/>
      <c r="MWM27" s="36"/>
      <c r="MWN27" s="36"/>
      <c r="MWO27" s="36"/>
      <c r="MWP27" s="36"/>
      <c r="MWQ27" s="36"/>
      <c r="MWR27" s="36"/>
      <c r="MWS27" s="36"/>
      <c r="MWT27" s="36"/>
      <c r="MWU27" s="36"/>
      <c r="MWV27" s="36"/>
      <c r="MWW27" s="36"/>
      <c r="MWX27" s="36"/>
      <c r="MWY27" s="36"/>
      <c r="MWZ27" s="36"/>
      <c r="MXA27" s="36"/>
      <c r="MXB27" s="36"/>
      <c r="MXC27" s="36"/>
      <c r="MXD27" s="36"/>
      <c r="MXE27" s="36"/>
      <c r="MXF27" s="36"/>
      <c r="MXG27" s="36"/>
      <c r="MXH27" s="36"/>
      <c r="MXI27" s="36"/>
      <c r="MXJ27" s="36"/>
      <c r="MXK27" s="36"/>
      <c r="MXL27" s="36"/>
      <c r="MXM27" s="36"/>
      <c r="MXN27" s="36"/>
      <c r="MXO27" s="36"/>
      <c r="MXP27" s="36"/>
      <c r="MXQ27" s="36"/>
      <c r="MXR27" s="36"/>
      <c r="MXS27" s="36"/>
      <c r="MXT27" s="36"/>
      <c r="MXU27" s="36"/>
      <c r="MXV27" s="36"/>
      <c r="MXW27" s="36"/>
      <c r="MXX27" s="36"/>
      <c r="MXY27" s="36"/>
      <c r="MXZ27" s="36"/>
      <c r="MYA27" s="36"/>
      <c r="MYB27" s="36"/>
      <c r="MYC27" s="36"/>
      <c r="MYD27" s="36"/>
      <c r="MYE27" s="36"/>
      <c r="MYF27" s="36"/>
      <c r="MYG27" s="36"/>
      <c r="MYH27" s="36"/>
      <c r="MYI27" s="36"/>
      <c r="MYJ27" s="36"/>
      <c r="MYK27" s="36"/>
      <c r="MYL27" s="36"/>
      <c r="MYM27" s="36"/>
      <c r="MYN27" s="36"/>
      <c r="MYO27" s="36"/>
      <c r="MYP27" s="36"/>
      <c r="MYQ27" s="36"/>
      <c r="MYR27" s="36"/>
      <c r="MYS27" s="36"/>
      <c r="MYT27" s="36"/>
      <c r="MYU27" s="36"/>
      <c r="MYV27" s="36"/>
      <c r="MYW27" s="36"/>
      <c r="MYX27" s="36"/>
      <c r="MYY27" s="36"/>
      <c r="MYZ27" s="36"/>
      <c r="MZA27" s="36"/>
      <c r="MZB27" s="36"/>
      <c r="MZC27" s="36"/>
      <c r="MZD27" s="36"/>
      <c r="MZE27" s="36"/>
      <c r="MZF27" s="36"/>
      <c r="MZG27" s="36"/>
      <c r="MZH27" s="36"/>
      <c r="MZI27" s="36"/>
      <c r="MZJ27" s="36"/>
      <c r="MZK27" s="36"/>
      <c r="MZL27" s="36"/>
      <c r="MZM27" s="36"/>
      <c r="MZN27" s="36"/>
      <c r="MZO27" s="36"/>
      <c r="MZP27" s="36"/>
      <c r="MZQ27" s="36"/>
      <c r="MZR27" s="36"/>
      <c r="MZS27" s="36"/>
      <c r="MZT27" s="36"/>
      <c r="MZU27" s="36"/>
      <c r="MZV27" s="36"/>
      <c r="MZW27" s="36"/>
      <c r="MZX27" s="36"/>
      <c r="MZY27" s="36"/>
      <c r="MZZ27" s="36"/>
      <c r="NAA27" s="36"/>
      <c r="NAB27" s="36"/>
      <c r="NAC27" s="36"/>
      <c r="NAD27" s="36"/>
      <c r="NAE27" s="36"/>
      <c r="NAF27" s="36"/>
      <c r="NAG27" s="36"/>
      <c r="NAH27" s="36"/>
      <c r="NAI27" s="36"/>
      <c r="NAJ27" s="36"/>
      <c r="NAK27" s="36"/>
      <c r="NAL27" s="36"/>
      <c r="NAM27" s="36"/>
      <c r="NAN27" s="36"/>
      <c r="NAO27" s="36"/>
      <c r="NAP27" s="36"/>
      <c r="NAQ27" s="36"/>
      <c r="NAR27" s="36"/>
      <c r="NAS27" s="36"/>
      <c r="NAT27" s="36"/>
      <c r="NAU27" s="36"/>
      <c r="NAV27" s="36"/>
      <c r="NAW27" s="36"/>
      <c r="NAX27" s="36"/>
      <c r="NAY27" s="36"/>
      <c r="NAZ27" s="36"/>
      <c r="NBA27" s="36"/>
      <c r="NBB27" s="36"/>
      <c r="NBC27" s="36"/>
      <c r="NBD27" s="36"/>
      <c r="NBE27" s="36"/>
      <c r="NBF27" s="36"/>
      <c r="NBG27" s="36"/>
      <c r="NBH27" s="36"/>
      <c r="NBI27" s="36"/>
      <c r="NBJ27" s="36"/>
      <c r="NBK27" s="36"/>
      <c r="NBL27" s="36"/>
      <c r="NBM27" s="36"/>
      <c r="NBN27" s="36"/>
      <c r="NBO27" s="36"/>
      <c r="NBP27" s="36"/>
      <c r="NBQ27" s="36"/>
      <c r="NBR27" s="36"/>
      <c r="NBS27" s="36"/>
      <c r="NBT27" s="36"/>
      <c r="NBU27" s="36"/>
      <c r="NBV27" s="36"/>
      <c r="NBW27" s="36"/>
      <c r="NBX27" s="36"/>
      <c r="NBY27" s="36"/>
      <c r="NBZ27" s="36"/>
      <c r="NCA27" s="36"/>
      <c r="NCB27" s="36"/>
      <c r="NCC27" s="36"/>
      <c r="NCD27" s="36"/>
      <c r="NCE27" s="36"/>
      <c r="NCF27" s="36"/>
      <c r="NCG27" s="36"/>
      <c r="NCH27" s="36"/>
      <c r="NCI27" s="36"/>
      <c r="NCJ27" s="36"/>
      <c r="NCK27" s="36"/>
      <c r="NCL27" s="36"/>
      <c r="NCM27" s="36"/>
      <c r="NCN27" s="36"/>
      <c r="NCO27" s="36"/>
      <c r="NCP27" s="36"/>
      <c r="NCQ27" s="36"/>
      <c r="NCR27" s="36"/>
      <c r="NCS27" s="36"/>
      <c r="NCT27" s="36"/>
      <c r="NCU27" s="36"/>
      <c r="NCV27" s="36"/>
      <c r="NCW27" s="36"/>
      <c r="NCX27" s="36"/>
      <c r="NCY27" s="36"/>
      <c r="NCZ27" s="36"/>
      <c r="NDA27" s="36"/>
      <c r="NDB27" s="36"/>
      <c r="NDC27" s="36"/>
      <c r="NDD27" s="36"/>
      <c r="NDE27" s="36"/>
      <c r="NDF27" s="36"/>
      <c r="NDG27" s="36"/>
      <c r="NDH27" s="36"/>
      <c r="NDI27" s="36"/>
      <c r="NDJ27" s="36"/>
      <c r="NDK27" s="36"/>
      <c r="NDL27" s="36"/>
      <c r="NDM27" s="36"/>
      <c r="NDN27" s="36"/>
      <c r="NDO27" s="36"/>
      <c r="NDP27" s="36"/>
      <c r="NDQ27" s="36"/>
      <c r="NDR27" s="36"/>
      <c r="NDS27" s="36"/>
      <c r="NDT27" s="36"/>
      <c r="NDU27" s="36"/>
      <c r="NDV27" s="36"/>
      <c r="NDW27" s="36"/>
      <c r="NDX27" s="36"/>
      <c r="NDY27" s="36"/>
      <c r="NDZ27" s="36"/>
      <c r="NEA27" s="36"/>
      <c r="NEB27" s="36"/>
      <c r="NEC27" s="36"/>
      <c r="NED27" s="36"/>
      <c r="NEE27" s="36"/>
      <c r="NEF27" s="36"/>
      <c r="NEG27" s="36"/>
      <c r="NEH27" s="36"/>
      <c r="NEI27" s="36"/>
      <c r="NEJ27" s="36"/>
      <c r="NEK27" s="36"/>
      <c r="NEL27" s="36"/>
      <c r="NEM27" s="36"/>
      <c r="NEN27" s="36"/>
      <c r="NEO27" s="36"/>
      <c r="NEP27" s="36"/>
      <c r="NEQ27" s="36"/>
      <c r="NER27" s="36"/>
      <c r="NES27" s="36"/>
      <c r="NET27" s="36"/>
      <c r="NEU27" s="36"/>
      <c r="NEV27" s="36"/>
      <c r="NEW27" s="36"/>
      <c r="NEX27" s="36"/>
      <c r="NEY27" s="36"/>
      <c r="NEZ27" s="36"/>
      <c r="NFA27" s="36"/>
      <c r="NFB27" s="36"/>
      <c r="NFC27" s="36"/>
      <c r="NFD27" s="36"/>
      <c r="NFE27" s="36"/>
      <c r="NFF27" s="36"/>
      <c r="NFG27" s="36"/>
      <c r="NFH27" s="36"/>
      <c r="NFI27" s="36"/>
      <c r="NFJ27" s="36"/>
      <c r="NFK27" s="36"/>
      <c r="NFL27" s="36"/>
      <c r="NFM27" s="36"/>
      <c r="NFN27" s="36"/>
      <c r="NFO27" s="36"/>
      <c r="NFP27" s="36"/>
      <c r="NFQ27" s="36"/>
      <c r="NFR27" s="36"/>
      <c r="NFS27" s="36"/>
      <c r="NFT27" s="36"/>
      <c r="NFU27" s="36"/>
      <c r="NFV27" s="36"/>
      <c r="NFW27" s="36"/>
      <c r="NFX27" s="36"/>
      <c r="NFY27" s="36"/>
      <c r="NFZ27" s="36"/>
      <c r="NGA27" s="36"/>
      <c r="NGB27" s="36"/>
      <c r="NGC27" s="36"/>
      <c r="NGD27" s="36"/>
      <c r="NGE27" s="36"/>
      <c r="NGF27" s="36"/>
      <c r="NGG27" s="36"/>
      <c r="NGH27" s="36"/>
      <c r="NGI27" s="36"/>
      <c r="NGJ27" s="36"/>
      <c r="NGK27" s="36"/>
      <c r="NGL27" s="36"/>
      <c r="NGM27" s="36"/>
      <c r="NGN27" s="36"/>
      <c r="NGO27" s="36"/>
      <c r="NGP27" s="36"/>
      <c r="NGQ27" s="36"/>
      <c r="NGR27" s="36"/>
      <c r="NGS27" s="36"/>
      <c r="NGT27" s="36"/>
      <c r="NGU27" s="36"/>
      <c r="NGV27" s="36"/>
      <c r="NGW27" s="36"/>
      <c r="NGX27" s="36"/>
      <c r="NGY27" s="36"/>
      <c r="NGZ27" s="36"/>
      <c r="NHA27" s="36"/>
      <c r="NHB27" s="36"/>
      <c r="NHC27" s="36"/>
      <c r="NHD27" s="36"/>
      <c r="NHE27" s="36"/>
      <c r="NHF27" s="36"/>
      <c r="NHG27" s="36"/>
      <c r="NHH27" s="36"/>
      <c r="NHI27" s="36"/>
      <c r="NHJ27" s="36"/>
      <c r="NHK27" s="36"/>
      <c r="NHL27" s="36"/>
      <c r="NHM27" s="36"/>
      <c r="NHN27" s="36"/>
      <c r="NHO27" s="36"/>
      <c r="NHP27" s="36"/>
      <c r="NHQ27" s="36"/>
      <c r="NHR27" s="36"/>
      <c r="NHS27" s="36"/>
      <c r="NHT27" s="36"/>
      <c r="NHU27" s="36"/>
      <c r="NHV27" s="36"/>
      <c r="NHW27" s="36"/>
      <c r="NHX27" s="36"/>
      <c r="NHY27" s="36"/>
      <c r="NHZ27" s="36"/>
      <c r="NIA27" s="36"/>
      <c r="NIB27" s="36"/>
      <c r="NIC27" s="36"/>
      <c r="NID27" s="36"/>
      <c r="NIE27" s="36"/>
      <c r="NIF27" s="36"/>
      <c r="NIG27" s="36"/>
      <c r="NIH27" s="36"/>
      <c r="NII27" s="36"/>
      <c r="NIJ27" s="36"/>
      <c r="NIK27" s="36"/>
      <c r="NIL27" s="36"/>
      <c r="NIM27" s="36"/>
      <c r="NIN27" s="36"/>
      <c r="NIO27" s="36"/>
      <c r="NIP27" s="36"/>
      <c r="NIQ27" s="36"/>
      <c r="NIR27" s="36"/>
      <c r="NIS27" s="36"/>
      <c r="NIT27" s="36"/>
      <c r="NIU27" s="36"/>
      <c r="NIV27" s="36"/>
      <c r="NIW27" s="36"/>
      <c r="NIX27" s="36"/>
      <c r="NIY27" s="36"/>
      <c r="NIZ27" s="36"/>
      <c r="NJA27" s="36"/>
      <c r="NJB27" s="36"/>
      <c r="NJC27" s="36"/>
      <c r="NJD27" s="36"/>
      <c r="NJE27" s="36"/>
      <c r="NJF27" s="36"/>
      <c r="NJG27" s="36"/>
      <c r="NJH27" s="36"/>
      <c r="NJI27" s="36"/>
      <c r="NJJ27" s="36"/>
      <c r="NJK27" s="36"/>
      <c r="NJL27" s="36"/>
      <c r="NJM27" s="36"/>
      <c r="NJN27" s="36"/>
      <c r="NJO27" s="36"/>
      <c r="NJP27" s="36"/>
      <c r="NJQ27" s="36"/>
      <c r="NJR27" s="36"/>
      <c r="NJS27" s="36"/>
      <c r="NJT27" s="36"/>
      <c r="NJU27" s="36"/>
      <c r="NJV27" s="36"/>
      <c r="NJW27" s="36"/>
      <c r="NJX27" s="36"/>
      <c r="NJY27" s="36"/>
      <c r="NJZ27" s="36"/>
      <c r="NKA27" s="36"/>
      <c r="NKB27" s="36"/>
      <c r="NKC27" s="36"/>
      <c r="NKD27" s="36"/>
      <c r="NKE27" s="36"/>
      <c r="NKF27" s="36"/>
      <c r="NKG27" s="36"/>
      <c r="NKH27" s="36"/>
      <c r="NKI27" s="36"/>
      <c r="NKJ27" s="36"/>
      <c r="NKK27" s="36"/>
      <c r="NKL27" s="36"/>
      <c r="NKM27" s="36"/>
      <c r="NKN27" s="36"/>
      <c r="NKO27" s="36"/>
      <c r="NKP27" s="36"/>
      <c r="NKQ27" s="36"/>
      <c r="NKR27" s="36"/>
      <c r="NKS27" s="36"/>
      <c r="NKT27" s="36"/>
      <c r="NKU27" s="36"/>
      <c r="NKV27" s="36"/>
      <c r="NKW27" s="36"/>
      <c r="NKX27" s="36"/>
      <c r="NKY27" s="36"/>
      <c r="NKZ27" s="36"/>
      <c r="NLA27" s="36"/>
      <c r="NLB27" s="36"/>
      <c r="NLC27" s="36"/>
      <c r="NLD27" s="36"/>
      <c r="NLE27" s="36"/>
      <c r="NLF27" s="36"/>
      <c r="NLG27" s="36"/>
      <c r="NLH27" s="36"/>
      <c r="NLI27" s="36"/>
      <c r="NLJ27" s="36"/>
      <c r="NLK27" s="36"/>
      <c r="NLL27" s="36"/>
      <c r="NLM27" s="36"/>
      <c r="NLN27" s="36"/>
      <c r="NLO27" s="36"/>
      <c r="NLP27" s="36"/>
      <c r="NLQ27" s="36"/>
      <c r="NLR27" s="36"/>
      <c r="NLS27" s="36"/>
      <c r="NLT27" s="36"/>
      <c r="NLU27" s="36"/>
      <c r="NLV27" s="36"/>
      <c r="NLW27" s="36"/>
      <c r="NLX27" s="36"/>
      <c r="NLY27" s="36"/>
      <c r="NLZ27" s="36"/>
      <c r="NMA27" s="36"/>
      <c r="NMB27" s="36"/>
      <c r="NMC27" s="36"/>
      <c r="NMD27" s="36"/>
      <c r="NME27" s="36"/>
      <c r="NMF27" s="36"/>
      <c r="NMG27" s="36"/>
      <c r="NMH27" s="36"/>
      <c r="NMI27" s="36"/>
      <c r="NMJ27" s="36"/>
      <c r="NMK27" s="36"/>
      <c r="NML27" s="36"/>
      <c r="NMM27" s="36"/>
      <c r="NMN27" s="36"/>
      <c r="NMO27" s="36"/>
      <c r="NMP27" s="36"/>
      <c r="NMQ27" s="36"/>
      <c r="NMR27" s="36"/>
      <c r="NMS27" s="36"/>
      <c r="NMT27" s="36"/>
      <c r="NMU27" s="36"/>
      <c r="NMV27" s="36"/>
      <c r="NMW27" s="36"/>
      <c r="NMX27" s="36"/>
      <c r="NMY27" s="36"/>
      <c r="NMZ27" s="36"/>
      <c r="NNA27" s="36"/>
      <c r="NNB27" s="36"/>
      <c r="NNC27" s="36"/>
      <c r="NND27" s="36"/>
      <c r="NNE27" s="36"/>
      <c r="NNF27" s="36"/>
      <c r="NNG27" s="36"/>
      <c r="NNH27" s="36"/>
      <c r="NNI27" s="36"/>
      <c r="NNJ27" s="36"/>
      <c r="NNK27" s="36"/>
      <c r="NNL27" s="36"/>
      <c r="NNM27" s="36"/>
      <c r="NNN27" s="36"/>
      <c r="NNO27" s="36"/>
      <c r="NNP27" s="36"/>
      <c r="NNQ27" s="36"/>
      <c r="NNR27" s="36"/>
      <c r="NNS27" s="36"/>
      <c r="NNT27" s="36"/>
      <c r="NNU27" s="36"/>
      <c r="NNV27" s="36"/>
      <c r="NNW27" s="36"/>
      <c r="NNX27" s="36"/>
      <c r="NNY27" s="36"/>
      <c r="NNZ27" s="36"/>
      <c r="NOA27" s="36"/>
      <c r="NOB27" s="36"/>
      <c r="NOC27" s="36"/>
      <c r="NOD27" s="36"/>
      <c r="NOE27" s="36"/>
      <c r="NOF27" s="36"/>
      <c r="NOG27" s="36"/>
      <c r="NOH27" s="36"/>
      <c r="NOI27" s="36"/>
      <c r="NOJ27" s="36"/>
      <c r="NOK27" s="36"/>
      <c r="NOL27" s="36"/>
      <c r="NOM27" s="36"/>
      <c r="NON27" s="36"/>
      <c r="NOO27" s="36"/>
      <c r="NOP27" s="36"/>
      <c r="NOQ27" s="36"/>
      <c r="NOR27" s="36"/>
      <c r="NOS27" s="36"/>
      <c r="NOT27" s="36"/>
      <c r="NOU27" s="36"/>
      <c r="NOV27" s="36"/>
      <c r="NOW27" s="36"/>
      <c r="NOX27" s="36"/>
      <c r="NOY27" s="36"/>
      <c r="NOZ27" s="36"/>
      <c r="NPA27" s="36"/>
      <c r="NPB27" s="36"/>
      <c r="NPC27" s="36"/>
      <c r="NPD27" s="36"/>
      <c r="NPE27" s="36"/>
      <c r="NPF27" s="36"/>
      <c r="NPG27" s="36"/>
      <c r="NPH27" s="36"/>
      <c r="NPI27" s="36"/>
      <c r="NPJ27" s="36"/>
      <c r="NPK27" s="36"/>
      <c r="NPL27" s="36"/>
      <c r="NPM27" s="36"/>
      <c r="NPN27" s="36"/>
      <c r="NPO27" s="36"/>
      <c r="NPP27" s="36"/>
      <c r="NPQ27" s="36"/>
      <c r="NPR27" s="36"/>
      <c r="NPS27" s="36"/>
      <c r="NPT27" s="36"/>
      <c r="NPU27" s="36"/>
      <c r="NPV27" s="36"/>
      <c r="NPW27" s="36"/>
      <c r="NPX27" s="36"/>
      <c r="NPY27" s="36"/>
      <c r="NPZ27" s="36"/>
      <c r="NQA27" s="36"/>
      <c r="NQB27" s="36"/>
      <c r="NQC27" s="36"/>
      <c r="NQD27" s="36"/>
      <c r="NQE27" s="36"/>
      <c r="NQF27" s="36"/>
      <c r="NQG27" s="36"/>
      <c r="NQH27" s="36"/>
      <c r="NQI27" s="36"/>
      <c r="NQJ27" s="36"/>
      <c r="NQK27" s="36"/>
      <c r="NQL27" s="36"/>
      <c r="NQM27" s="36"/>
      <c r="NQN27" s="36"/>
      <c r="NQO27" s="36"/>
      <c r="NQP27" s="36"/>
      <c r="NQQ27" s="36"/>
      <c r="NQR27" s="36"/>
      <c r="NQS27" s="36"/>
      <c r="NQT27" s="36"/>
      <c r="NQU27" s="36"/>
      <c r="NQV27" s="36"/>
      <c r="NQW27" s="36"/>
      <c r="NQX27" s="36"/>
      <c r="NQY27" s="36"/>
      <c r="NQZ27" s="36"/>
      <c r="NRA27" s="36"/>
      <c r="NRB27" s="36"/>
      <c r="NRC27" s="36"/>
      <c r="NRD27" s="36"/>
      <c r="NRE27" s="36"/>
      <c r="NRF27" s="36"/>
      <c r="NRG27" s="36"/>
      <c r="NRH27" s="36"/>
      <c r="NRI27" s="36"/>
      <c r="NRJ27" s="36"/>
      <c r="NRK27" s="36"/>
      <c r="NRL27" s="36"/>
      <c r="NRM27" s="36"/>
      <c r="NRN27" s="36"/>
      <c r="NRO27" s="36"/>
      <c r="NRP27" s="36"/>
      <c r="NRQ27" s="36"/>
      <c r="NRR27" s="36"/>
      <c r="NRS27" s="36"/>
      <c r="NRT27" s="36"/>
      <c r="NRU27" s="36"/>
      <c r="NRV27" s="36"/>
      <c r="NRW27" s="36"/>
      <c r="NRX27" s="36"/>
      <c r="NRY27" s="36"/>
      <c r="NRZ27" s="36"/>
      <c r="NSA27" s="36"/>
      <c r="NSB27" s="36"/>
      <c r="NSC27" s="36"/>
      <c r="NSD27" s="36"/>
      <c r="NSE27" s="36"/>
      <c r="NSF27" s="36"/>
      <c r="NSG27" s="36"/>
      <c r="NSH27" s="36"/>
      <c r="NSI27" s="36"/>
      <c r="NSJ27" s="36"/>
      <c r="NSK27" s="36"/>
      <c r="NSL27" s="36"/>
      <c r="NSM27" s="36"/>
      <c r="NSN27" s="36"/>
      <c r="NSO27" s="36"/>
      <c r="NSP27" s="36"/>
      <c r="NSQ27" s="36"/>
      <c r="NSR27" s="36"/>
      <c r="NSS27" s="36"/>
      <c r="NST27" s="36"/>
      <c r="NSU27" s="36"/>
      <c r="NSV27" s="36"/>
      <c r="NSW27" s="36"/>
      <c r="NSX27" s="36"/>
      <c r="NSY27" s="36"/>
      <c r="NSZ27" s="36"/>
      <c r="NTA27" s="36"/>
      <c r="NTB27" s="36"/>
      <c r="NTC27" s="36"/>
      <c r="NTD27" s="36"/>
      <c r="NTE27" s="36"/>
      <c r="NTF27" s="36"/>
      <c r="NTG27" s="36"/>
      <c r="NTH27" s="36"/>
      <c r="NTI27" s="36"/>
      <c r="NTJ27" s="36"/>
      <c r="NTK27" s="36"/>
      <c r="NTL27" s="36"/>
      <c r="NTM27" s="36"/>
      <c r="NTN27" s="36"/>
      <c r="NTO27" s="36"/>
      <c r="NTP27" s="36"/>
      <c r="NTQ27" s="36"/>
      <c r="NTR27" s="36"/>
      <c r="NTS27" s="36"/>
      <c r="NTT27" s="36"/>
      <c r="NTU27" s="36"/>
      <c r="NTV27" s="36"/>
      <c r="NTW27" s="36"/>
      <c r="NTX27" s="36"/>
      <c r="NTY27" s="36"/>
      <c r="NTZ27" s="36"/>
      <c r="NUA27" s="36"/>
      <c r="NUB27" s="36"/>
      <c r="NUC27" s="36"/>
      <c r="NUD27" s="36"/>
      <c r="NUE27" s="36"/>
      <c r="NUF27" s="36"/>
      <c r="NUG27" s="36"/>
      <c r="NUH27" s="36"/>
      <c r="NUI27" s="36"/>
      <c r="NUJ27" s="36"/>
      <c r="NUK27" s="36"/>
      <c r="NUL27" s="36"/>
      <c r="NUM27" s="36"/>
      <c r="NUN27" s="36"/>
      <c r="NUO27" s="36"/>
      <c r="NUP27" s="36"/>
      <c r="NUQ27" s="36"/>
      <c r="NUR27" s="36"/>
      <c r="NUS27" s="36"/>
      <c r="NUT27" s="36"/>
      <c r="NUU27" s="36"/>
      <c r="NUV27" s="36"/>
      <c r="NUW27" s="36"/>
      <c r="NUX27" s="36"/>
      <c r="NUY27" s="36"/>
      <c r="NUZ27" s="36"/>
      <c r="NVA27" s="36"/>
      <c r="NVB27" s="36"/>
      <c r="NVC27" s="36"/>
      <c r="NVD27" s="36"/>
      <c r="NVE27" s="36"/>
      <c r="NVF27" s="36"/>
      <c r="NVG27" s="36"/>
      <c r="NVH27" s="36"/>
      <c r="NVI27" s="36"/>
      <c r="NVJ27" s="36"/>
      <c r="NVK27" s="36"/>
      <c r="NVL27" s="36"/>
      <c r="NVM27" s="36"/>
      <c r="NVN27" s="36"/>
      <c r="NVO27" s="36"/>
      <c r="NVP27" s="36"/>
      <c r="NVQ27" s="36"/>
      <c r="NVR27" s="36"/>
      <c r="NVS27" s="36"/>
      <c r="NVT27" s="36"/>
      <c r="NVU27" s="36"/>
      <c r="NVV27" s="36"/>
      <c r="NVW27" s="36"/>
      <c r="NVX27" s="36"/>
      <c r="NVY27" s="36"/>
      <c r="NVZ27" s="36"/>
      <c r="NWA27" s="36"/>
      <c r="NWB27" s="36"/>
      <c r="NWC27" s="36"/>
      <c r="NWD27" s="36"/>
      <c r="NWE27" s="36"/>
      <c r="NWF27" s="36"/>
      <c r="NWG27" s="36"/>
      <c r="NWH27" s="36"/>
      <c r="NWI27" s="36"/>
      <c r="NWJ27" s="36"/>
      <c r="NWK27" s="36"/>
      <c r="NWL27" s="36"/>
      <c r="NWM27" s="36"/>
      <c r="NWN27" s="36"/>
      <c r="NWO27" s="36"/>
      <c r="NWP27" s="36"/>
      <c r="NWQ27" s="36"/>
      <c r="NWR27" s="36"/>
      <c r="NWS27" s="36"/>
      <c r="NWT27" s="36"/>
      <c r="NWU27" s="36"/>
      <c r="NWV27" s="36"/>
      <c r="NWW27" s="36"/>
      <c r="NWX27" s="36"/>
      <c r="NWY27" s="36"/>
      <c r="NWZ27" s="36"/>
      <c r="NXA27" s="36"/>
      <c r="NXB27" s="36"/>
      <c r="NXC27" s="36"/>
      <c r="NXD27" s="36"/>
      <c r="NXE27" s="36"/>
      <c r="NXF27" s="36"/>
      <c r="NXG27" s="36"/>
      <c r="NXH27" s="36"/>
      <c r="NXI27" s="36"/>
      <c r="NXJ27" s="36"/>
      <c r="NXK27" s="36"/>
      <c r="NXL27" s="36"/>
      <c r="NXM27" s="36"/>
      <c r="NXN27" s="36"/>
      <c r="NXO27" s="36"/>
      <c r="NXP27" s="36"/>
      <c r="NXQ27" s="36"/>
      <c r="NXR27" s="36"/>
      <c r="NXS27" s="36"/>
      <c r="NXT27" s="36"/>
      <c r="NXU27" s="36"/>
      <c r="NXV27" s="36"/>
      <c r="NXW27" s="36"/>
      <c r="NXX27" s="36"/>
      <c r="NXY27" s="36"/>
      <c r="NXZ27" s="36"/>
      <c r="NYA27" s="36"/>
      <c r="NYB27" s="36"/>
      <c r="NYC27" s="36"/>
      <c r="NYD27" s="36"/>
      <c r="NYE27" s="36"/>
      <c r="NYF27" s="36"/>
      <c r="NYG27" s="36"/>
      <c r="NYH27" s="36"/>
      <c r="NYI27" s="36"/>
      <c r="NYJ27" s="36"/>
      <c r="NYK27" s="36"/>
      <c r="NYL27" s="36"/>
      <c r="NYM27" s="36"/>
      <c r="NYN27" s="36"/>
      <c r="NYO27" s="36"/>
      <c r="NYP27" s="36"/>
      <c r="NYQ27" s="36"/>
      <c r="NYR27" s="36"/>
      <c r="NYS27" s="36"/>
      <c r="NYT27" s="36"/>
      <c r="NYU27" s="36"/>
      <c r="NYV27" s="36"/>
      <c r="NYW27" s="36"/>
      <c r="NYX27" s="36"/>
      <c r="NYY27" s="36"/>
      <c r="NYZ27" s="36"/>
      <c r="NZA27" s="36"/>
      <c r="NZB27" s="36"/>
      <c r="NZC27" s="36"/>
      <c r="NZD27" s="36"/>
      <c r="NZE27" s="36"/>
      <c r="NZF27" s="36"/>
      <c r="NZG27" s="36"/>
      <c r="NZH27" s="36"/>
      <c r="NZI27" s="36"/>
      <c r="NZJ27" s="36"/>
      <c r="NZK27" s="36"/>
      <c r="NZL27" s="36"/>
      <c r="NZM27" s="36"/>
      <c r="NZN27" s="36"/>
      <c r="NZO27" s="36"/>
      <c r="NZP27" s="36"/>
      <c r="NZQ27" s="36"/>
      <c r="NZR27" s="36"/>
      <c r="NZS27" s="36"/>
      <c r="NZT27" s="36"/>
      <c r="NZU27" s="36"/>
      <c r="NZV27" s="36"/>
      <c r="NZW27" s="36"/>
      <c r="NZX27" s="36"/>
      <c r="NZY27" s="36"/>
      <c r="NZZ27" s="36"/>
      <c r="OAA27" s="36"/>
      <c r="OAB27" s="36"/>
      <c r="OAC27" s="36"/>
      <c r="OAD27" s="36"/>
      <c r="OAE27" s="36"/>
      <c r="OAF27" s="36"/>
      <c r="OAG27" s="36"/>
      <c r="OAH27" s="36"/>
      <c r="OAI27" s="36"/>
      <c r="OAJ27" s="36"/>
      <c r="OAK27" s="36"/>
      <c r="OAL27" s="36"/>
      <c r="OAM27" s="36"/>
      <c r="OAN27" s="36"/>
      <c r="OAO27" s="36"/>
      <c r="OAP27" s="36"/>
      <c r="OAQ27" s="36"/>
      <c r="OAR27" s="36"/>
      <c r="OAS27" s="36"/>
      <c r="OAT27" s="36"/>
      <c r="OAU27" s="36"/>
      <c r="OAV27" s="36"/>
      <c r="OAW27" s="36"/>
      <c r="OAX27" s="36"/>
      <c r="OAY27" s="36"/>
      <c r="OAZ27" s="36"/>
      <c r="OBA27" s="36"/>
      <c r="OBB27" s="36"/>
      <c r="OBC27" s="36"/>
      <c r="OBD27" s="36"/>
      <c r="OBE27" s="36"/>
      <c r="OBF27" s="36"/>
      <c r="OBG27" s="36"/>
      <c r="OBH27" s="36"/>
      <c r="OBI27" s="36"/>
      <c r="OBJ27" s="36"/>
      <c r="OBK27" s="36"/>
      <c r="OBL27" s="36"/>
      <c r="OBM27" s="36"/>
      <c r="OBN27" s="36"/>
      <c r="OBO27" s="36"/>
      <c r="OBP27" s="36"/>
      <c r="OBQ27" s="36"/>
      <c r="OBR27" s="36"/>
      <c r="OBS27" s="36"/>
      <c r="OBT27" s="36"/>
      <c r="OBU27" s="36"/>
      <c r="OBV27" s="36"/>
      <c r="OBW27" s="36"/>
      <c r="OBX27" s="36"/>
      <c r="OBY27" s="36"/>
      <c r="OBZ27" s="36"/>
      <c r="OCA27" s="36"/>
      <c r="OCB27" s="36"/>
      <c r="OCC27" s="36"/>
      <c r="OCD27" s="36"/>
      <c r="OCE27" s="36"/>
      <c r="OCF27" s="36"/>
      <c r="OCG27" s="36"/>
      <c r="OCH27" s="36"/>
      <c r="OCI27" s="36"/>
      <c r="OCJ27" s="36"/>
      <c r="OCK27" s="36"/>
      <c r="OCL27" s="36"/>
      <c r="OCM27" s="36"/>
      <c r="OCN27" s="36"/>
      <c r="OCO27" s="36"/>
      <c r="OCP27" s="36"/>
      <c r="OCQ27" s="36"/>
      <c r="OCR27" s="36"/>
      <c r="OCS27" s="36"/>
      <c r="OCT27" s="36"/>
      <c r="OCU27" s="36"/>
      <c r="OCV27" s="36"/>
      <c r="OCW27" s="36"/>
      <c r="OCX27" s="36"/>
      <c r="OCY27" s="36"/>
      <c r="OCZ27" s="36"/>
      <c r="ODA27" s="36"/>
      <c r="ODB27" s="36"/>
      <c r="ODC27" s="36"/>
      <c r="ODD27" s="36"/>
      <c r="ODE27" s="36"/>
      <c r="ODF27" s="36"/>
      <c r="ODG27" s="36"/>
      <c r="ODH27" s="36"/>
      <c r="ODI27" s="36"/>
      <c r="ODJ27" s="36"/>
      <c r="ODK27" s="36"/>
      <c r="ODL27" s="36"/>
      <c r="ODM27" s="36"/>
      <c r="ODN27" s="36"/>
      <c r="ODO27" s="36"/>
      <c r="ODP27" s="36"/>
      <c r="ODQ27" s="36"/>
      <c r="ODR27" s="36"/>
      <c r="ODS27" s="36"/>
      <c r="ODT27" s="36"/>
      <c r="ODU27" s="36"/>
      <c r="ODV27" s="36"/>
      <c r="ODW27" s="36"/>
      <c r="ODX27" s="36"/>
      <c r="ODY27" s="36"/>
      <c r="ODZ27" s="36"/>
      <c r="OEA27" s="36"/>
      <c r="OEB27" s="36"/>
      <c r="OEC27" s="36"/>
      <c r="OED27" s="36"/>
      <c r="OEE27" s="36"/>
      <c r="OEF27" s="36"/>
      <c r="OEG27" s="36"/>
      <c r="OEH27" s="36"/>
      <c r="OEI27" s="36"/>
      <c r="OEJ27" s="36"/>
      <c r="OEK27" s="36"/>
      <c r="OEL27" s="36"/>
      <c r="OEM27" s="36"/>
      <c r="OEN27" s="36"/>
      <c r="OEO27" s="36"/>
      <c r="OEP27" s="36"/>
      <c r="OEQ27" s="36"/>
      <c r="OER27" s="36"/>
      <c r="OES27" s="36"/>
      <c r="OET27" s="36"/>
      <c r="OEU27" s="36"/>
      <c r="OEV27" s="36"/>
      <c r="OEW27" s="36"/>
      <c r="OEX27" s="36"/>
      <c r="OEY27" s="36"/>
      <c r="OEZ27" s="36"/>
      <c r="OFA27" s="36"/>
      <c r="OFB27" s="36"/>
      <c r="OFC27" s="36"/>
      <c r="OFD27" s="36"/>
      <c r="OFE27" s="36"/>
      <c r="OFF27" s="36"/>
      <c r="OFG27" s="36"/>
      <c r="OFH27" s="36"/>
      <c r="OFI27" s="36"/>
      <c r="OFJ27" s="36"/>
      <c r="OFK27" s="36"/>
      <c r="OFL27" s="36"/>
      <c r="OFM27" s="36"/>
      <c r="OFN27" s="36"/>
      <c r="OFO27" s="36"/>
      <c r="OFP27" s="36"/>
      <c r="OFQ27" s="36"/>
      <c r="OFR27" s="36"/>
      <c r="OFS27" s="36"/>
      <c r="OFT27" s="36"/>
      <c r="OFU27" s="36"/>
      <c r="OFV27" s="36"/>
      <c r="OFW27" s="36"/>
      <c r="OFX27" s="36"/>
      <c r="OFY27" s="36"/>
      <c r="OFZ27" s="36"/>
      <c r="OGA27" s="36"/>
      <c r="OGB27" s="36"/>
      <c r="OGC27" s="36"/>
      <c r="OGD27" s="36"/>
      <c r="OGE27" s="36"/>
      <c r="OGF27" s="36"/>
      <c r="OGG27" s="36"/>
      <c r="OGH27" s="36"/>
      <c r="OGI27" s="36"/>
      <c r="OGJ27" s="36"/>
      <c r="OGK27" s="36"/>
      <c r="OGL27" s="36"/>
      <c r="OGM27" s="36"/>
      <c r="OGN27" s="36"/>
      <c r="OGO27" s="36"/>
      <c r="OGP27" s="36"/>
      <c r="OGQ27" s="36"/>
      <c r="OGR27" s="36"/>
      <c r="OGS27" s="36"/>
      <c r="OGT27" s="36"/>
      <c r="OGU27" s="36"/>
      <c r="OGV27" s="36"/>
      <c r="OGW27" s="36"/>
      <c r="OGX27" s="36"/>
      <c r="OGY27" s="36"/>
      <c r="OGZ27" s="36"/>
      <c r="OHA27" s="36"/>
      <c r="OHB27" s="36"/>
      <c r="OHC27" s="36"/>
      <c r="OHD27" s="36"/>
      <c r="OHE27" s="36"/>
      <c r="OHF27" s="36"/>
      <c r="OHG27" s="36"/>
      <c r="OHH27" s="36"/>
      <c r="OHI27" s="36"/>
      <c r="OHJ27" s="36"/>
      <c r="OHK27" s="36"/>
      <c r="OHL27" s="36"/>
      <c r="OHM27" s="36"/>
      <c r="OHN27" s="36"/>
      <c r="OHO27" s="36"/>
      <c r="OHP27" s="36"/>
      <c r="OHQ27" s="36"/>
      <c r="OHR27" s="36"/>
      <c r="OHS27" s="36"/>
      <c r="OHT27" s="36"/>
      <c r="OHU27" s="36"/>
      <c r="OHV27" s="36"/>
      <c r="OHW27" s="36"/>
      <c r="OHX27" s="36"/>
      <c r="OHY27" s="36"/>
      <c r="OHZ27" s="36"/>
      <c r="OIA27" s="36"/>
      <c r="OIB27" s="36"/>
      <c r="OIC27" s="36"/>
      <c r="OID27" s="36"/>
      <c r="OIE27" s="36"/>
      <c r="OIF27" s="36"/>
      <c r="OIG27" s="36"/>
      <c r="OIH27" s="36"/>
      <c r="OII27" s="36"/>
      <c r="OIJ27" s="36"/>
      <c r="OIK27" s="36"/>
      <c r="OIL27" s="36"/>
      <c r="OIM27" s="36"/>
      <c r="OIN27" s="36"/>
      <c r="OIO27" s="36"/>
      <c r="OIP27" s="36"/>
      <c r="OIQ27" s="36"/>
      <c r="OIR27" s="36"/>
      <c r="OIS27" s="36"/>
      <c r="OIT27" s="36"/>
      <c r="OIU27" s="36"/>
      <c r="OIV27" s="36"/>
      <c r="OIW27" s="36"/>
      <c r="OIX27" s="36"/>
      <c r="OIY27" s="36"/>
      <c r="OIZ27" s="36"/>
      <c r="OJA27" s="36"/>
      <c r="OJB27" s="36"/>
      <c r="OJC27" s="36"/>
      <c r="OJD27" s="36"/>
      <c r="OJE27" s="36"/>
      <c r="OJF27" s="36"/>
      <c r="OJG27" s="36"/>
      <c r="OJH27" s="36"/>
      <c r="OJI27" s="36"/>
      <c r="OJJ27" s="36"/>
      <c r="OJK27" s="36"/>
      <c r="OJL27" s="36"/>
      <c r="OJM27" s="36"/>
      <c r="OJN27" s="36"/>
      <c r="OJO27" s="36"/>
      <c r="OJP27" s="36"/>
      <c r="OJQ27" s="36"/>
      <c r="OJR27" s="36"/>
      <c r="OJS27" s="36"/>
      <c r="OJT27" s="36"/>
      <c r="OJU27" s="36"/>
      <c r="OJV27" s="36"/>
      <c r="OJW27" s="36"/>
      <c r="OJX27" s="36"/>
      <c r="OJY27" s="36"/>
      <c r="OJZ27" s="36"/>
      <c r="OKA27" s="36"/>
      <c r="OKB27" s="36"/>
      <c r="OKC27" s="36"/>
      <c r="OKD27" s="36"/>
      <c r="OKE27" s="36"/>
      <c r="OKF27" s="36"/>
      <c r="OKG27" s="36"/>
      <c r="OKH27" s="36"/>
      <c r="OKI27" s="36"/>
      <c r="OKJ27" s="36"/>
      <c r="OKK27" s="36"/>
      <c r="OKL27" s="36"/>
      <c r="OKM27" s="36"/>
      <c r="OKN27" s="36"/>
      <c r="OKO27" s="36"/>
      <c r="OKP27" s="36"/>
      <c r="OKQ27" s="36"/>
      <c r="OKR27" s="36"/>
      <c r="OKS27" s="36"/>
      <c r="OKT27" s="36"/>
      <c r="OKU27" s="36"/>
      <c r="OKV27" s="36"/>
      <c r="OKW27" s="36"/>
      <c r="OKX27" s="36"/>
      <c r="OKY27" s="36"/>
      <c r="OKZ27" s="36"/>
      <c r="OLA27" s="36"/>
      <c r="OLB27" s="36"/>
      <c r="OLC27" s="36"/>
      <c r="OLD27" s="36"/>
      <c r="OLE27" s="36"/>
      <c r="OLF27" s="36"/>
      <c r="OLG27" s="36"/>
      <c r="OLH27" s="36"/>
      <c r="OLI27" s="36"/>
      <c r="OLJ27" s="36"/>
      <c r="OLK27" s="36"/>
      <c r="OLL27" s="36"/>
      <c r="OLM27" s="36"/>
      <c r="OLN27" s="36"/>
      <c r="OLO27" s="36"/>
      <c r="OLP27" s="36"/>
      <c r="OLQ27" s="36"/>
      <c r="OLR27" s="36"/>
      <c r="OLS27" s="36"/>
      <c r="OLT27" s="36"/>
      <c r="OLU27" s="36"/>
      <c r="OLV27" s="36"/>
      <c r="OLW27" s="36"/>
      <c r="OLX27" s="36"/>
      <c r="OLY27" s="36"/>
      <c r="OLZ27" s="36"/>
      <c r="OMA27" s="36"/>
      <c r="OMB27" s="36"/>
      <c r="OMC27" s="36"/>
      <c r="OMD27" s="36"/>
      <c r="OME27" s="36"/>
      <c r="OMF27" s="36"/>
      <c r="OMG27" s="36"/>
      <c r="OMH27" s="36"/>
      <c r="OMI27" s="36"/>
      <c r="OMJ27" s="36"/>
      <c r="OMK27" s="36"/>
      <c r="OML27" s="36"/>
      <c r="OMM27" s="36"/>
      <c r="OMN27" s="36"/>
      <c r="OMO27" s="36"/>
      <c r="OMP27" s="36"/>
      <c r="OMQ27" s="36"/>
      <c r="OMR27" s="36"/>
      <c r="OMS27" s="36"/>
      <c r="OMT27" s="36"/>
      <c r="OMU27" s="36"/>
      <c r="OMV27" s="36"/>
      <c r="OMW27" s="36"/>
      <c r="OMX27" s="36"/>
      <c r="OMY27" s="36"/>
      <c r="OMZ27" s="36"/>
      <c r="ONA27" s="36"/>
      <c r="ONB27" s="36"/>
      <c r="ONC27" s="36"/>
      <c r="OND27" s="36"/>
      <c r="ONE27" s="36"/>
      <c r="ONF27" s="36"/>
      <c r="ONG27" s="36"/>
      <c r="ONH27" s="36"/>
      <c r="ONI27" s="36"/>
      <c r="ONJ27" s="36"/>
      <c r="ONK27" s="36"/>
      <c r="ONL27" s="36"/>
      <c r="ONM27" s="36"/>
      <c r="ONN27" s="36"/>
      <c r="ONO27" s="36"/>
      <c r="ONP27" s="36"/>
      <c r="ONQ27" s="36"/>
      <c r="ONR27" s="36"/>
      <c r="ONS27" s="36"/>
      <c r="ONT27" s="36"/>
      <c r="ONU27" s="36"/>
      <c r="ONV27" s="36"/>
      <c r="ONW27" s="36"/>
      <c r="ONX27" s="36"/>
      <c r="ONY27" s="36"/>
      <c r="ONZ27" s="36"/>
      <c r="OOA27" s="36"/>
      <c r="OOB27" s="36"/>
      <c r="OOC27" s="36"/>
      <c r="OOD27" s="36"/>
      <c r="OOE27" s="36"/>
      <c r="OOF27" s="36"/>
      <c r="OOG27" s="36"/>
      <c r="OOH27" s="36"/>
      <c r="OOI27" s="36"/>
      <c r="OOJ27" s="36"/>
      <c r="OOK27" s="36"/>
      <c r="OOL27" s="36"/>
      <c r="OOM27" s="36"/>
      <c r="OON27" s="36"/>
      <c r="OOO27" s="36"/>
      <c r="OOP27" s="36"/>
      <c r="OOQ27" s="36"/>
      <c r="OOR27" s="36"/>
      <c r="OOS27" s="36"/>
      <c r="OOT27" s="36"/>
      <c r="OOU27" s="36"/>
      <c r="OOV27" s="36"/>
      <c r="OOW27" s="36"/>
      <c r="OOX27" s="36"/>
      <c r="OOY27" s="36"/>
      <c r="OOZ27" s="36"/>
      <c r="OPA27" s="36"/>
      <c r="OPB27" s="36"/>
      <c r="OPC27" s="36"/>
      <c r="OPD27" s="36"/>
      <c r="OPE27" s="36"/>
      <c r="OPF27" s="36"/>
      <c r="OPG27" s="36"/>
      <c r="OPH27" s="36"/>
      <c r="OPI27" s="36"/>
      <c r="OPJ27" s="36"/>
      <c r="OPK27" s="36"/>
      <c r="OPL27" s="36"/>
      <c r="OPM27" s="36"/>
      <c r="OPN27" s="36"/>
      <c r="OPO27" s="36"/>
      <c r="OPP27" s="36"/>
      <c r="OPQ27" s="36"/>
      <c r="OPR27" s="36"/>
      <c r="OPS27" s="36"/>
      <c r="OPT27" s="36"/>
      <c r="OPU27" s="36"/>
      <c r="OPV27" s="36"/>
      <c r="OPW27" s="36"/>
      <c r="OPX27" s="36"/>
      <c r="OPY27" s="36"/>
      <c r="OPZ27" s="36"/>
      <c r="OQA27" s="36"/>
      <c r="OQB27" s="36"/>
      <c r="OQC27" s="36"/>
      <c r="OQD27" s="36"/>
      <c r="OQE27" s="36"/>
      <c r="OQF27" s="36"/>
      <c r="OQG27" s="36"/>
      <c r="OQH27" s="36"/>
      <c r="OQI27" s="36"/>
      <c r="OQJ27" s="36"/>
      <c r="OQK27" s="36"/>
      <c r="OQL27" s="36"/>
      <c r="OQM27" s="36"/>
      <c r="OQN27" s="36"/>
      <c r="OQO27" s="36"/>
      <c r="OQP27" s="36"/>
      <c r="OQQ27" s="36"/>
      <c r="OQR27" s="36"/>
      <c r="OQS27" s="36"/>
      <c r="OQT27" s="36"/>
      <c r="OQU27" s="36"/>
      <c r="OQV27" s="36"/>
      <c r="OQW27" s="36"/>
      <c r="OQX27" s="36"/>
      <c r="OQY27" s="36"/>
      <c r="OQZ27" s="36"/>
      <c r="ORA27" s="36"/>
      <c r="ORB27" s="36"/>
      <c r="ORC27" s="36"/>
      <c r="ORD27" s="36"/>
      <c r="ORE27" s="36"/>
      <c r="ORF27" s="36"/>
      <c r="ORG27" s="36"/>
      <c r="ORH27" s="36"/>
      <c r="ORI27" s="36"/>
      <c r="ORJ27" s="36"/>
      <c r="ORK27" s="36"/>
      <c r="ORL27" s="36"/>
      <c r="ORM27" s="36"/>
      <c r="ORN27" s="36"/>
      <c r="ORO27" s="36"/>
      <c r="ORP27" s="36"/>
      <c r="ORQ27" s="36"/>
      <c r="ORR27" s="36"/>
      <c r="ORS27" s="36"/>
      <c r="ORT27" s="36"/>
      <c r="ORU27" s="36"/>
      <c r="ORV27" s="36"/>
      <c r="ORW27" s="36"/>
      <c r="ORX27" s="36"/>
      <c r="ORY27" s="36"/>
      <c r="ORZ27" s="36"/>
      <c r="OSA27" s="36"/>
      <c r="OSB27" s="36"/>
      <c r="OSC27" s="36"/>
      <c r="OSD27" s="36"/>
      <c r="OSE27" s="36"/>
      <c r="OSF27" s="36"/>
      <c r="OSG27" s="36"/>
      <c r="OSH27" s="36"/>
      <c r="OSI27" s="36"/>
      <c r="OSJ27" s="36"/>
      <c r="OSK27" s="36"/>
      <c r="OSL27" s="36"/>
      <c r="OSM27" s="36"/>
      <c r="OSN27" s="36"/>
      <c r="OSO27" s="36"/>
      <c r="OSP27" s="36"/>
      <c r="OSQ27" s="36"/>
      <c r="OSR27" s="36"/>
      <c r="OSS27" s="36"/>
      <c r="OST27" s="36"/>
      <c r="OSU27" s="36"/>
      <c r="OSV27" s="36"/>
      <c r="OSW27" s="36"/>
      <c r="OSX27" s="36"/>
      <c r="OSY27" s="36"/>
      <c r="OSZ27" s="36"/>
      <c r="OTA27" s="36"/>
      <c r="OTB27" s="36"/>
      <c r="OTC27" s="36"/>
      <c r="OTD27" s="36"/>
      <c r="OTE27" s="36"/>
      <c r="OTF27" s="36"/>
      <c r="OTG27" s="36"/>
      <c r="OTH27" s="36"/>
      <c r="OTI27" s="36"/>
      <c r="OTJ27" s="36"/>
      <c r="OTK27" s="36"/>
      <c r="OTL27" s="36"/>
      <c r="OTM27" s="36"/>
      <c r="OTN27" s="36"/>
      <c r="OTO27" s="36"/>
      <c r="OTP27" s="36"/>
      <c r="OTQ27" s="36"/>
      <c r="OTR27" s="36"/>
      <c r="OTS27" s="36"/>
      <c r="OTT27" s="36"/>
      <c r="OTU27" s="36"/>
      <c r="OTV27" s="36"/>
      <c r="OTW27" s="36"/>
      <c r="OTX27" s="36"/>
      <c r="OTY27" s="36"/>
      <c r="OTZ27" s="36"/>
      <c r="OUA27" s="36"/>
      <c r="OUB27" s="36"/>
      <c r="OUC27" s="36"/>
      <c r="OUD27" s="36"/>
      <c r="OUE27" s="36"/>
      <c r="OUF27" s="36"/>
      <c r="OUG27" s="36"/>
      <c r="OUH27" s="36"/>
      <c r="OUI27" s="36"/>
      <c r="OUJ27" s="36"/>
      <c r="OUK27" s="36"/>
      <c r="OUL27" s="36"/>
      <c r="OUM27" s="36"/>
      <c r="OUN27" s="36"/>
      <c r="OUO27" s="36"/>
      <c r="OUP27" s="36"/>
      <c r="OUQ27" s="36"/>
      <c r="OUR27" s="36"/>
      <c r="OUS27" s="36"/>
      <c r="OUT27" s="36"/>
      <c r="OUU27" s="36"/>
      <c r="OUV27" s="36"/>
      <c r="OUW27" s="36"/>
      <c r="OUX27" s="36"/>
      <c r="OUY27" s="36"/>
      <c r="OUZ27" s="36"/>
      <c r="OVA27" s="36"/>
      <c r="OVB27" s="36"/>
      <c r="OVC27" s="36"/>
      <c r="OVD27" s="36"/>
      <c r="OVE27" s="36"/>
      <c r="OVF27" s="36"/>
      <c r="OVG27" s="36"/>
      <c r="OVH27" s="36"/>
      <c r="OVI27" s="36"/>
      <c r="OVJ27" s="36"/>
      <c r="OVK27" s="36"/>
      <c r="OVL27" s="36"/>
      <c r="OVM27" s="36"/>
      <c r="OVN27" s="36"/>
      <c r="OVO27" s="36"/>
      <c r="OVP27" s="36"/>
      <c r="OVQ27" s="36"/>
      <c r="OVR27" s="36"/>
      <c r="OVS27" s="36"/>
      <c r="OVT27" s="36"/>
      <c r="OVU27" s="36"/>
      <c r="OVV27" s="36"/>
      <c r="OVW27" s="36"/>
      <c r="OVX27" s="36"/>
      <c r="OVY27" s="36"/>
      <c r="OVZ27" s="36"/>
      <c r="OWA27" s="36"/>
      <c r="OWB27" s="36"/>
      <c r="OWC27" s="36"/>
      <c r="OWD27" s="36"/>
      <c r="OWE27" s="36"/>
      <c r="OWF27" s="36"/>
      <c r="OWG27" s="36"/>
      <c r="OWH27" s="36"/>
      <c r="OWI27" s="36"/>
      <c r="OWJ27" s="36"/>
      <c r="OWK27" s="36"/>
      <c r="OWL27" s="36"/>
      <c r="OWM27" s="36"/>
      <c r="OWN27" s="36"/>
      <c r="OWO27" s="36"/>
      <c r="OWP27" s="36"/>
      <c r="OWQ27" s="36"/>
      <c r="OWR27" s="36"/>
      <c r="OWS27" s="36"/>
      <c r="OWT27" s="36"/>
      <c r="OWU27" s="36"/>
      <c r="OWV27" s="36"/>
      <c r="OWW27" s="36"/>
      <c r="OWX27" s="36"/>
      <c r="OWY27" s="36"/>
      <c r="OWZ27" s="36"/>
      <c r="OXA27" s="36"/>
      <c r="OXB27" s="36"/>
      <c r="OXC27" s="36"/>
      <c r="OXD27" s="36"/>
      <c r="OXE27" s="36"/>
      <c r="OXF27" s="36"/>
      <c r="OXG27" s="36"/>
      <c r="OXH27" s="36"/>
      <c r="OXI27" s="36"/>
      <c r="OXJ27" s="36"/>
      <c r="OXK27" s="36"/>
      <c r="OXL27" s="36"/>
      <c r="OXM27" s="36"/>
      <c r="OXN27" s="36"/>
      <c r="OXO27" s="36"/>
      <c r="OXP27" s="36"/>
      <c r="OXQ27" s="36"/>
      <c r="OXR27" s="36"/>
      <c r="OXS27" s="36"/>
      <c r="OXT27" s="36"/>
      <c r="OXU27" s="36"/>
      <c r="OXV27" s="36"/>
      <c r="OXW27" s="36"/>
      <c r="OXX27" s="36"/>
      <c r="OXY27" s="36"/>
      <c r="OXZ27" s="36"/>
      <c r="OYA27" s="36"/>
      <c r="OYB27" s="36"/>
      <c r="OYC27" s="36"/>
      <c r="OYD27" s="36"/>
      <c r="OYE27" s="36"/>
      <c r="OYF27" s="36"/>
      <c r="OYG27" s="36"/>
      <c r="OYH27" s="36"/>
      <c r="OYI27" s="36"/>
      <c r="OYJ27" s="36"/>
      <c r="OYK27" s="36"/>
      <c r="OYL27" s="36"/>
      <c r="OYM27" s="36"/>
      <c r="OYN27" s="36"/>
      <c r="OYO27" s="36"/>
      <c r="OYP27" s="36"/>
      <c r="OYQ27" s="36"/>
      <c r="OYR27" s="36"/>
      <c r="OYS27" s="36"/>
      <c r="OYT27" s="36"/>
      <c r="OYU27" s="36"/>
      <c r="OYV27" s="36"/>
      <c r="OYW27" s="36"/>
      <c r="OYX27" s="36"/>
      <c r="OYY27" s="36"/>
      <c r="OYZ27" s="36"/>
      <c r="OZA27" s="36"/>
      <c r="OZB27" s="36"/>
      <c r="OZC27" s="36"/>
      <c r="OZD27" s="36"/>
      <c r="OZE27" s="36"/>
      <c r="OZF27" s="36"/>
      <c r="OZG27" s="36"/>
      <c r="OZH27" s="36"/>
      <c r="OZI27" s="36"/>
      <c r="OZJ27" s="36"/>
      <c r="OZK27" s="36"/>
      <c r="OZL27" s="36"/>
      <c r="OZM27" s="36"/>
      <c r="OZN27" s="36"/>
      <c r="OZO27" s="36"/>
      <c r="OZP27" s="36"/>
      <c r="OZQ27" s="36"/>
      <c r="OZR27" s="36"/>
      <c r="OZS27" s="36"/>
      <c r="OZT27" s="36"/>
      <c r="OZU27" s="36"/>
      <c r="OZV27" s="36"/>
      <c r="OZW27" s="36"/>
      <c r="OZX27" s="36"/>
      <c r="OZY27" s="36"/>
      <c r="OZZ27" s="36"/>
      <c r="PAA27" s="36"/>
      <c r="PAB27" s="36"/>
      <c r="PAC27" s="36"/>
      <c r="PAD27" s="36"/>
      <c r="PAE27" s="36"/>
      <c r="PAF27" s="36"/>
      <c r="PAG27" s="36"/>
      <c r="PAH27" s="36"/>
      <c r="PAI27" s="36"/>
      <c r="PAJ27" s="36"/>
      <c r="PAK27" s="36"/>
      <c r="PAL27" s="36"/>
      <c r="PAM27" s="36"/>
      <c r="PAN27" s="36"/>
      <c r="PAO27" s="36"/>
      <c r="PAP27" s="36"/>
      <c r="PAQ27" s="36"/>
      <c r="PAR27" s="36"/>
      <c r="PAS27" s="36"/>
      <c r="PAT27" s="36"/>
      <c r="PAU27" s="36"/>
      <c r="PAV27" s="36"/>
      <c r="PAW27" s="36"/>
      <c r="PAX27" s="36"/>
      <c r="PAY27" s="36"/>
      <c r="PAZ27" s="36"/>
      <c r="PBA27" s="36"/>
      <c r="PBB27" s="36"/>
      <c r="PBC27" s="36"/>
      <c r="PBD27" s="36"/>
      <c r="PBE27" s="36"/>
      <c r="PBF27" s="36"/>
      <c r="PBG27" s="36"/>
      <c r="PBH27" s="36"/>
      <c r="PBI27" s="36"/>
      <c r="PBJ27" s="36"/>
      <c r="PBK27" s="36"/>
      <c r="PBL27" s="36"/>
      <c r="PBM27" s="36"/>
      <c r="PBN27" s="36"/>
      <c r="PBO27" s="36"/>
      <c r="PBP27" s="36"/>
      <c r="PBQ27" s="36"/>
      <c r="PBR27" s="36"/>
      <c r="PBS27" s="36"/>
      <c r="PBT27" s="36"/>
      <c r="PBU27" s="36"/>
      <c r="PBV27" s="36"/>
      <c r="PBW27" s="36"/>
      <c r="PBX27" s="36"/>
      <c r="PBY27" s="36"/>
      <c r="PBZ27" s="36"/>
      <c r="PCA27" s="36"/>
      <c r="PCB27" s="36"/>
      <c r="PCC27" s="36"/>
      <c r="PCD27" s="36"/>
      <c r="PCE27" s="36"/>
      <c r="PCF27" s="36"/>
      <c r="PCG27" s="36"/>
      <c r="PCH27" s="36"/>
      <c r="PCI27" s="36"/>
      <c r="PCJ27" s="36"/>
      <c r="PCK27" s="36"/>
      <c r="PCL27" s="36"/>
      <c r="PCM27" s="36"/>
      <c r="PCN27" s="36"/>
      <c r="PCO27" s="36"/>
      <c r="PCP27" s="36"/>
      <c r="PCQ27" s="36"/>
      <c r="PCR27" s="36"/>
      <c r="PCS27" s="36"/>
      <c r="PCT27" s="36"/>
      <c r="PCU27" s="36"/>
      <c r="PCV27" s="36"/>
      <c r="PCW27" s="36"/>
      <c r="PCX27" s="36"/>
      <c r="PCY27" s="36"/>
      <c r="PCZ27" s="36"/>
      <c r="PDA27" s="36"/>
      <c r="PDB27" s="36"/>
      <c r="PDC27" s="36"/>
      <c r="PDD27" s="36"/>
      <c r="PDE27" s="36"/>
      <c r="PDF27" s="36"/>
      <c r="PDG27" s="36"/>
      <c r="PDH27" s="36"/>
      <c r="PDI27" s="36"/>
      <c r="PDJ27" s="36"/>
      <c r="PDK27" s="36"/>
      <c r="PDL27" s="36"/>
      <c r="PDM27" s="36"/>
      <c r="PDN27" s="36"/>
      <c r="PDO27" s="36"/>
      <c r="PDP27" s="36"/>
      <c r="PDQ27" s="36"/>
      <c r="PDR27" s="36"/>
      <c r="PDS27" s="36"/>
      <c r="PDT27" s="36"/>
      <c r="PDU27" s="36"/>
      <c r="PDV27" s="36"/>
      <c r="PDW27" s="36"/>
      <c r="PDX27" s="36"/>
      <c r="PDY27" s="36"/>
      <c r="PDZ27" s="36"/>
      <c r="PEA27" s="36"/>
      <c r="PEB27" s="36"/>
      <c r="PEC27" s="36"/>
      <c r="PED27" s="36"/>
      <c r="PEE27" s="36"/>
      <c r="PEF27" s="36"/>
      <c r="PEG27" s="36"/>
      <c r="PEH27" s="36"/>
      <c r="PEI27" s="36"/>
      <c r="PEJ27" s="36"/>
      <c r="PEK27" s="36"/>
      <c r="PEL27" s="36"/>
      <c r="PEM27" s="36"/>
      <c r="PEN27" s="36"/>
      <c r="PEO27" s="36"/>
      <c r="PEP27" s="36"/>
      <c r="PEQ27" s="36"/>
      <c r="PER27" s="36"/>
      <c r="PES27" s="36"/>
      <c r="PET27" s="36"/>
      <c r="PEU27" s="36"/>
      <c r="PEV27" s="36"/>
      <c r="PEW27" s="36"/>
      <c r="PEX27" s="36"/>
      <c r="PEY27" s="36"/>
      <c r="PEZ27" s="36"/>
      <c r="PFA27" s="36"/>
      <c r="PFB27" s="36"/>
      <c r="PFC27" s="36"/>
      <c r="PFD27" s="36"/>
      <c r="PFE27" s="36"/>
      <c r="PFF27" s="36"/>
      <c r="PFG27" s="36"/>
      <c r="PFH27" s="36"/>
      <c r="PFI27" s="36"/>
      <c r="PFJ27" s="36"/>
      <c r="PFK27" s="36"/>
      <c r="PFL27" s="36"/>
      <c r="PFM27" s="36"/>
      <c r="PFN27" s="36"/>
      <c r="PFO27" s="36"/>
      <c r="PFP27" s="36"/>
      <c r="PFQ27" s="36"/>
      <c r="PFR27" s="36"/>
      <c r="PFS27" s="36"/>
      <c r="PFT27" s="36"/>
      <c r="PFU27" s="36"/>
      <c r="PFV27" s="36"/>
      <c r="PFW27" s="36"/>
      <c r="PFX27" s="36"/>
      <c r="PFY27" s="36"/>
      <c r="PFZ27" s="36"/>
      <c r="PGA27" s="36"/>
      <c r="PGB27" s="36"/>
      <c r="PGC27" s="36"/>
      <c r="PGD27" s="36"/>
      <c r="PGE27" s="36"/>
      <c r="PGF27" s="36"/>
      <c r="PGG27" s="36"/>
      <c r="PGH27" s="36"/>
      <c r="PGI27" s="36"/>
      <c r="PGJ27" s="36"/>
      <c r="PGK27" s="36"/>
      <c r="PGL27" s="36"/>
      <c r="PGM27" s="36"/>
      <c r="PGN27" s="36"/>
      <c r="PGO27" s="36"/>
      <c r="PGP27" s="36"/>
      <c r="PGQ27" s="36"/>
      <c r="PGR27" s="36"/>
      <c r="PGS27" s="36"/>
      <c r="PGT27" s="36"/>
      <c r="PGU27" s="36"/>
      <c r="PGV27" s="36"/>
      <c r="PGW27" s="36"/>
      <c r="PGX27" s="36"/>
      <c r="PGY27" s="36"/>
      <c r="PGZ27" s="36"/>
      <c r="PHA27" s="36"/>
      <c r="PHB27" s="36"/>
      <c r="PHC27" s="36"/>
      <c r="PHD27" s="36"/>
      <c r="PHE27" s="36"/>
      <c r="PHF27" s="36"/>
      <c r="PHG27" s="36"/>
      <c r="PHH27" s="36"/>
      <c r="PHI27" s="36"/>
      <c r="PHJ27" s="36"/>
      <c r="PHK27" s="36"/>
      <c r="PHL27" s="36"/>
      <c r="PHM27" s="36"/>
      <c r="PHN27" s="36"/>
      <c r="PHO27" s="36"/>
      <c r="PHP27" s="36"/>
      <c r="PHQ27" s="36"/>
      <c r="PHR27" s="36"/>
      <c r="PHS27" s="36"/>
      <c r="PHT27" s="36"/>
      <c r="PHU27" s="36"/>
      <c r="PHV27" s="36"/>
      <c r="PHW27" s="36"/>
      <c r="PHX27" s="36"/>
      <c r="PHY27" s="36"/>
      <c r="PHZ27" s="36"/>
      <c r="PIA27" s="36"/>
      <c r="PIB27" s="36"/>
      <c r="PIC27" s="36"/>
      <c r="PID27" s="36"/>
      <c r="PIE27" s="36"/>
      <c r="PIF27" s="36"/>
      <c r="PIG27" s="36"/>
      <c r="PIH27" s="36"/>
      <c r="PII27" s="36"/>
      <c r="PIJ27" s="36"/>
      <c r="PIK27" s="36"/>
      <c r="PIL27" s="36"/>
      <c r="PIM27" s="36"/>
      <c r="PIN27" s="36"/>
      <c r="PIO27" s="36"/>
      <c r="PIP27" s="36"/>
      <c r="PIQ27" s="36"/>
      <c r="PIR27" s="36"/>
      <c r="PIS27" s="36"/>
      <c r="PIT27" s="36"/>
      <c r="PIU27" s="36"/>
      <c r="PIV27" s="36"/>
      <c r="PIW27" s="36"/>
      <c r="PIX27" s="36"/>
      <c r="PIY27" s="36"/>
      <c r="PIZ27" s="36"/>
      <c r="PJA27" s="36"/>
      <c r="PJB27" s="36"/>
      <c r="PJC27" s="36"/>
      <c r="PJD27" s="36"/>
      <c r="PJE27" s="36"/>
      <c r="PJF27" s="36"/>
      <c r="PJG27" s="36"/>
      <c r="PJH27" s="36"/>
      <c r="PJI27" s="36"/>
      <c r="PJJ27" s="36"/>
      <c r="PJK27" s="36"/>
      <c r="PJL27" s="36"/>
      <c r="PJM27" s="36"/>
      <c r="PJN27" s="36"/>
      <c r="PJO27" s="36"/>
      <c r="PJP27" s="36"/>
      <c r="PJQ27" s="36"/>
      <c r="PJR27" s="36"/>
      <c r="PJS27" s="36"/>
      <c r="PJT27" s="36"/>
      <c r="PJU27" s="36"/>
      <c r="PJV27" s="36"/>
      <c r="PJW27" s="36"/>
      <c r="PJX27" s="36"/>
      <c r="PJY27" s="36"/>
      <c r="PJZ27" s="36"/>
      <c r="PKA27" s="36"/>
      <c r="PKB27" s="36"/>
      <c r="PKC27" s="36"/>
      <c r="PKD27" s="36"/>
      <c r="PKE27" s="36"/>
      <c r="PKF27" s="36"/>
      <c r="PKG27" s="36"/>
      <c r="PKH27" s="36"/>
      <c r="PKI27" s="36"/>
      <c r="PKJ27" s="36"/>
      <c r="PKK27" s="36"/>
      <c r="PKL27" s="36"/>
      <c r="PKM27" s="36"/>
      <c r="PKN27" s="36"/>
      <c r="PKO27" s="36"/>
      <c r="PKP27" s="36"/>
      <c r="PKQ27" s="36"/>
      <c r="PKR27" s="36"/>
      <c r="PKS27" s="36"/>
      <c r="PKT27" s="36"/>
      <c r="PKU27" s="36"/>
      <c r="PKV27" s="36"/>
      <c r="PKW27" s="36"/>
      <c r="PKX27" s="36"/>
      <c r="PKY27" s="36"/>
      <c r="PKZ27" s="36"/>
      <c r="PLA27" s="36"/>
      <c r="PLB27" s="36"/>
      <c r="PLC27" s="36"/>
      <c r="PLD27" s="36"/>
      <c r="PLE27" s="36"/>
      <c r="PLF27" s="36"/>
      <c r="PLG27" s="36"/>
      <c r="PLH27" s="36"/>
      <c r="PLI27" s="36"/>
      <c r="PLJ27" s="36"/>
      <c r="PLK27" s="36"/>
      <c r="PLL27" s="36"/>
      <c r="PLM27" s="36"/>
      <c r="PLN27" s="36"/>
      <c r="PLO27" s="36"/>
      <c r="PLP27" s="36"/>
      <c r="PLQ27" s="36"/>
      <c r="PLR27" s="36"/>
      <c r="PLS27" s="36"/>
      <c r="PLT27" s="36"/>
      <c r="PLU27" s="36"/>
      <c r="PLV27" s="36"/>
      <c r="PLW27" s="36"/>
      <c r="PLX27" s="36"/>
      <c r="PLY27" s="36"/>
      <c r="PLZ27" s="36"/>
      <c r="PMA27" s="36"/>
      <c r="PMB27" s="36"/>
      <c r="PMC27" s="36"/>
      <c r="PMD27" s="36"/>
      <c r="PME27" s="36"/>
      <c r="PMF27" s="36"/>
      <c r="PMG27" s="36"/>
      <c r="PMH27" s="36"/>
      <c r="PMI27" s="36"/>
      <c r="PMJ27" s="36"/>
      <c r="PMK27" s="36"/>
      <c r="PML27" s="36"/>
      <c r="PMM27" s="36"/>
      <c r="PMN27" s="36"/>
      <c r="PMO27" s="36"/>
      <c r="PMP27" s="36"/>
      <c r="PMQ27" s="36"/>
      <c r="PMR27" s="36"/>
      <c r="PMS27" s="36"/>
      <c r="PMT27" s="36"/>
      <c r="PMU27" s="36"/>
      <c r="PMV27" s="36"/>
      <c r="PMW27" s="36"/>
      <c r="PMX27" s="36"/>
      <c r="PMY27" s="36"/>
      <c r="PMZ27" s="36"/>
      <c r="PNA27" s="36"/>
      <c r="PNB27" s="36"/>
      <c r="PNC27" s="36"/>
      <c r="PND27" s="36"/>
      <c r="PNE27" s="36"/>
      <c r="PNF27" s="36"/>
      <c r="PNG27" s="36"/>
      <c r="PNH27" s="36"/>
      <c r="PNI27" s="36"/>
      <c r="PNJ27" s="36"/>
      <c r="PNK27" s="36"/>
      <c r="PNL27" s="36"/>
      <c r="PNM27" s="36"/>
      <c r="PNN27" s="36"/>
      <c r="PNO27" s="36"/>
      <c r="PNP27" s="36"/>
      <c r="PNQ27" s="36"/>
      <c r="PNR27" s="36"/>
      <c r="PNS27" s="36"/>
      <c r="PNT27" s="36"/>
      <c r="PNU27" s="36"/>
      <c r="PNV27" s="36"/>
      <c r="PNW27" s="36"/>
      <c r="PNX27" s="36"/>
      <c r="PNY27" s="36"/>
      <c r="PNZ27" s="36"/>
      <c r="POA27" s="36"/>
      <c r="POB27" s="36"/>
      <c r="POC27" s="36"/>
      <c r="POD27" s="36"/>
      <c r="POE27" s="36"/>
      <c r="POF27" s="36"/>
      <c r="POG27" s="36"/>
      <c r="POH27" s="36"/>
      <c r="POI27" s="36"/>
      <c r="POJ27" s="36"/>
      <c r="POK27" s="36"/>
      <c r="POL27" s="36"/>
      <c r="POM27" s="36"/>
      <c r="PON27" s="36"/>
      <c r="POO27" s="36"/>
      <c r="POP27" s="36"/>
      <c r="POQ27" s="36"/>
      <c r="POR27" s="36"/>
      <c r="POS27" s="36"/>
      <c r="POT27" s="36"/>
      <c r="POU27" s="36"/>
      <c r="POV27" s="36"/>
      <c r="POW27" s="36"/>
      <c r="POX27" s="36"/>
      <c r="POY27" s="36"/>
      <c r="POZ27" s="36"/>
      <c r="PPA27" s="36"/>
      <c r="PPB27" s="36"/>
      <c r="PPC27" s="36"/>
      <c r="PPD27" s="36"/>
      <c r="PPE27" s="36"/>
      <c r="PPF27" s="36"/>
      <c r="PPG27" s="36"/>
      <c r="PPH27" s="36"/>
      <c r="PPI27" s="36"/>
      <c r="PPJ27" s="36"/>
      <c r="PPK27" s="36"/>
      <c r="PPL27" s="36"/>
      <c r="PPM27" s="36"/>
      <c r="PPN27" s="36"/>
      <c r="PPO27" s="36"/>
      <c r="PPP27" s="36"/>
      <c r="PPQ27" s="36"/>
      <c r="PPR27" s="36"/>
      <c r="PPS27" s="36"/>
      <c r="PPT27" s="36"/>
      <c r="PPU27" s="36"/>
      <c r="PPV27" s="36"/>
      <c r="PPW27" s="36"/>
      <c r="PPX27" s="36"/>
      <c r="PPY27" s="36"/>
      <c r="PPZ27" s="36"/>
      <c r="PQA27" s="36"/>
      <c r="PQB27" s="36"/>
      <c r="PQC27" s="36"/>
      <c r="PQD27" s="36"/>
      <c r="PQE27" s="36"/>
      <c r="PQF27" s="36"/>
      <c r="PQG27" s="36"/>
      <c r="PQH27" s="36"/>
      <c r="PQI27" s="36"/>
      <c r="PQJ27" s="36"/>
      <c r="PQK27" s="36"/>
      <c r="PQL27" s="36"/>
      <c r="PQM27" s="36"/>
      <c r="PQN27" s="36"/>
      <c r="PQO27" s="36"/>
      <c r="PQP27" s="36"/>
      <c r="PQQ27" s="36"/>
      <c r="PQR27" s="36"/>
      <c r="PQS27" s="36"/>
      <c r="PQT27" s="36"/>
      <c r="PQU27" s="36"/>
      <c r="PQV27" s="36"/>
      <c r="PQW27" s="36"/>
      <c r="PQX27" s="36"/>
      <c r="PQY27" s="36"/>
      <c r="PQZ27" s="36"/>
      <c r="PRA27" s="36"/>
      <c r="PRB27" s="36"/>
      <c r="PRC27" s="36"/>
      <c r="PRD27" s="36"/>
      <c r="PRE27" s="36"/>
      <c r="PRF27" s="36"/>
      <c r="PRG27" s="36"/>
      <c r="PRH27" s="36"/>
      <c r="PRI27" s="36"/>
      <c r="PRJ27" s="36"/>
      <c r="PRK27" s="36"/>
      <c r="PRL27" s="36"/>
      <c r="PRM27" s="36"/>
      <c r="PRN27" s="36"/>
      <c r="PRO27" s="36"/>
      <c r="PRP27" s="36"/>
      <c r="PRQ27" s="36"/>
      <c r="PRR27" s="36"/>
      <c r="PRS27" s="36"/>
      <c r="PRT27" s="36"/>
      <c r="PRU27" s="36"/>
      <c r="PRV27" s="36"/>
      <c r="PRW27" s="36"/>
      <c r="PRX27" s="36"/>
      <c r="PRY27" s="36"/>
      <c r="PRZ27" s="36"/>
      <c r="PSA27" s="36"/>
      <c r="PSB27" s="36"/>
      <c r="PSC27" s="36"/>
      <c r="PSD27" s="36"/>
      <c r="PSE27" s="36"/>
      <c r="PSF27" s="36"/>
      <c r="PSG27" s="36"/>
      <c r="PSH27" s="36"/>
      <c r="PSI27" s="36"/>
      <c r="PSJ27" s="36"/>
      <c r="PSK27" s="36"/>
      <c r="PSL27" s="36"/>
      <c r="PSM27" s="36"/>
      <c r="PSN27" s="36"/>
      <c r="PSO27" s="36"/>
      <c r="PSP27" s="36"/>
      <c r="PSQ27" s="36"/>
      <c r="PSR27" s="36"/>
      <c r="PSS27" s="36"/>
      <c r="PST27" s="36"/>
      <c r="PSU27" s="36"/>
      <c r="PSV27" s="36"/>
      <c r="PSW27" s="36"/>
      <c r="PSX27" s="36"/>
      <c r="PSY27" s="36"/>
      <c r="PSZ27" s="36"/>
      <c r="PTA27" s="36"/>
      <c r="PTB27" s="36"/>
      <c r="PTC27" s="36"/>
      <c r="PTD27" s="36"/>
      <c r="PTE27" s="36"/>
      <c r="PTF27" s="36"/>
      <c r="PTG27" s="36"/>
      <c r="PTH27" s="36"/>
      <c r="PTI27" s="36"/>
      <c r="PTJ27" s="36"/>
      <c r="PTK27" s="36"/>
      <c r="PTL27" s="36"/>
      <c r="PTM27" s="36"/>
      <c r="PTN27" s="36"/>
      <c r="PTO27" s="36"/>
      <c r="PTP27" s="36"/>
      <c r="PTQ27" s="36"/>
      <c r="PTR27" s="36"/>
      <c r="PTS27" s="36"/>
      <c r="PTT27" s="36"/>
      <c r="PTU27" s="36"/>
      <c r="PTV27" s="36"/>
      <c r="PTW27" s="36"/>
      <c r="PTX27" s="36"/>
      <c r="PTY27" s="36"/>
      <c r="PTZ27" s="36"/>
      <c r="PUA27" s="36"/>
      <c r="PUB27" s="36"/>
      <c r="PUC27" s="36"/>
      <c r="PUD27" s="36"/>
      <c r="PUE27" s="36"/>
      <c r="PUF27" s="36"/>
      <c r="PUG27" s="36"/>
      <c r="PUH27" s="36"/>
      <c r="PUI27" s="36"/>
      <c r="PUJ27" s="36"/>
      <c r="PUK27" s="36"/>
      <c r="PUL27" s="36"/>
      <c r="PUM27" s="36"/>
      <c r="PUN27" s="36"/>
      <c r="PUO27" s="36"/>
      <c r="PUP27" s="36"/>
      <c r="PUQ27" s="36"/>
      <c r="PUR27" s="36"/>
      <c r="PUS27" s="36"/>
      <c r="PUT27" s="36"/>
      <c r="PUU27" s="36"/>
      <c r="PUV27" s="36"/>
      <c r="PUW27" s="36"/>
      <c r="PUX27" s="36"/>
      <c r="PUY27" s="36"/>
      <c r="PUZ27" s="36"/>
      <c r="PVA27" s="36"/>
      <c r="PVB27" s="36"/>
      <c r="PVC27" s="36"/>
      <c r="PVD27" s="36"/>
      <c r="PVE27" s="36"/>
      <c r="PVF27" s="36"/>
      <c r="PVG27" s="36"/>
      <c r="PVH27" s="36"/>
      <c r="PVI27" s="36"/>
      <c r="PVJ27" s="36"/>
      <c r="PVK27" s="36"/>
      <c r="PVL27" s="36"/>
      <c r="PVM27" s="36"/>
      <c r="PVN27" s="36"/>
      <c r="PVO27" s="36"/>
      <c r="PVP27" s="36"/>
      <c r="PVQ27" s="36"/>
      <c r="PVR27" s="36"/>
      <c r="PVS27" s="36"/>
      <c r="PVT27" s="36"/>
      <c r="PVU27" s="36"/>
      <c r="PVV27" s="36"/>
      <c r="PVW27" s="36"/>
      <c r="PVX27" s="36"/>
      <c r="PVY27" s="36"/>
      <c r="PVZ27" s="36"/>
      <c r="PWA27" s="36"/>
      <c r="PWB27" s="36"/>
      <c r="PWC27" s="36"/>
      <c r="PWD27" s="36"/>
      <c r="PWE27" s="36"/>
      <c r="PWF27" s="36"/>
      <c r="PWG27" s="36"/>
      <c r="PWH27" s="36"/>
      <c r="PWI27" s="36"/>
      <c r="PWJ27" s="36"/>
      <c r="PWK27" s="36"/>
      <c r="PWL27" s="36"/>
      <c r="PWM27" s="36"/>
      <c r="PWN27" s="36"/>
      <c r="PWO27" s="36"/>
      <c r="PWP27" s="36"/>
      <c r="PWQ27" s="36"/>
      <c r="PWR27" s="36"/>
      <c r="PWS27" s="36"/>
      <c r="PWT27" s="36"/>
      <c r="PWU27" s="36"/>
      <c r="PWV27" s="36"/>
      <c r="PWW27" s="36"/>
      <c r="PWX27" s="36"/>
      <c r="PWY27" s="36"/>
      <c r="PWZ27" s="36"/>
      <c r="PXA27" s="36"/>
      <c r="PXB27" s="36"/>
      <c r="PXC27" s="36"/>
      <c r="PXD27" s="36"/>
      <c r="PXE27" s="36"/>
      <c r="PXF27" s="36"/>
      <c r="PXG27" s="36"/>
      <c r="PXH27" s="36"/>
      <c r="PXI27" s="36"/>
      <c r="PXJ27" s="36"/>
      <c r="PXK27" s="36"/>
      <c r="PXL27" s="36"/>
      <c r="PXM27" s="36"/>
      <c r="PXN27" s="36"/>
      <c r="PXO27" s="36"/>
      <c r="PXP27" s="36"/>
      <c r="PXQ27" s="36"/>
      <c r="PXR27" s="36"/>
      <c r="PXS27" s="36"/>
      <c r="PXT27" s="36"/>
      <c r="PXU27" s="36"/>
      <c r="PXV27" s="36"/>
      <c r="PXW27" s="36"/>
      <c r="PXX27" s="36"/>
      <c r="PXY27" s="36"/>
      <c r="PXZ27" s="36"/>
      <c r="PYA27" s="36"/>
      <c r="PYB27" s="36"/>
      <c r="PYC27" s="36"/>
      <c r="PYD27" s="36"/>
      <c r="PYE27" s="36"/>
      <c r="PYF27" s="36"/>
      <c r="PYG27" s="36"/>
      <c r="PYH27" s="36"/>
      <c r="PYI27" s="36"/>
      <c r="PYJ27" s="36"/>
      <c r="PYK27" s="36"/>
      <c r="PYL27" s="36"/>
      <c r="PYM27" s="36"/>
      <c r="PYN27" s="36"/>
      <c r="PYO27" s="36"/>
      <c r="PYP27" s="36"/>
      <c r="PYQ27" s="36"/>
      <c r="PYR27" s="36"/>
      <c r="PYS27" s="36"/>
      <c r="PYT27" s="36"/>
      <c r="PYU27" s="36"/>
      <c r="PYV27" s="36"/>
      <c r="PYW27" s="36"/>
      <c r="PYX27" s="36"/>
      <c r="PYY27" s="36"/>
      <c r="PYZ27" s="36"/>
      <c r="PZA27" s="36"/>
      <c r="PZB27" s="36"/>
      <c r="PZC27" s="36"/>
      <c r="PZD27" s="36"/>
      <c r="PZE27" s="36"/>
      <c r="PZF27" s="36"/>
      <c r="PZG27" s="36"/>
      <c r="PZH27" s="36"/>
      <c r="PZI27" s="36"/>
      <c r="PZJ27" s="36"/>
      <c r="PZK27" s="36"/>
      <c r="PZL27" s="36"/>
      <c r="PZM27" s="36"/>
      <c r="PZN27" s="36"/>
      <c r="PZO27" s="36"/>
      <c r="PZP27" s="36"/>
      <c r="PZQ27" s="36"/>
      <c r="PZR27" s="36"/>
      <c r="PZS27" s="36"/>
      <c r="PZT27" s="36"/>
      <c r="PZU27" s="36"/>
      <c r="PZV27" s="36"/>
      <c r="PZW27" s="36"/>
      <c r="PZX27" s="36"/>
      <c r="PZY27" s="36"/>
      <c r="PZZ27" s="36"/>
      <c r="QAA27" s="36"/>
      <c r="QAB27" s="36"/>
      <c r="QAC27" s="36"/>
      <c r="QAD27" s="36"/>
      <c r="QAE27" s="36"/>
      <c r="QAF27" s="36"/>
      <c r="QAG27" s="36"/>
      <c r="QAH27" s="36"/>
      <c r="QAI27" s="36"/>
      <c r="QAJ27" s="36"/>
      <c r="QAK27" s="36"/>
      <c r="QAL27" s="36"/>
      <c r="QAM27" s="36"/>
      <c r="QAN27" s="36"/>
      <c r="QAO27" s="36"/>
      <c r="QAP27" s="36"/>
      <c r="QAQ27" s="36"/>
      <c r="QAR27" s="36"/>
      <c r="QAS27" s="36"/>
      <c r="QAT27" s="36"/>
      <c r="QAU27" s="36"/>
      <c r="QAV27" s="36"/>
      <c r="QAW27" s="36"/>
      <c r="QAX27" s="36"/>
      <c r="QAY27" s="36"/>
      <c r="QAZ27" s="36"/>
      <c r="QBA27" s="36"/>
      <c r="QBB27" s="36"/>
      <c r="QBC27" s="36"/>
      <c r="QBD27" s="36"/>
      <c r="QBE27" s="36"/>
      <c r="QBF27" s="36"/>
      <c r="QBG27" s="36"/>
      <c r="QBH27" s="36"/>
      <c r="QBI27" s="36"/>
      <c r="QBJ27" s="36"/>
      <c r="QBK27" s="36"/>
      <c r="QBL27" s="36"/>
      <c r="QBM27" s="36"/>
      <c r="QBN27" s="36"/>
      <c r="QBO27" s="36"/>
      <c r="QBP27" s="36"/>
      <c r="QBQ27" s="36"/>
      <c r="QBR27" s="36"/>
      <c r="QBS27" s="36"/>
      <c r="QBT27" s="36"/>
      <c r="QBU27" s="36"/>
      <c r="QBV27" s="36"/>
      <c r="QBW27" s="36"/>
      <c r="QBX27" s="36"/>
      <c r="QBY27" s="36"/>
      <c r="QBZ27" s="36"/>
      <c r="QCA27" s="36"/>
      <c r="QCB27" s="36"/>
      <c r="QCC27" s="36"/>
      <c r="QCD27" s="36"/>
      <c r="QCE27" s="36"/>
      <c r="QCF27" s="36"/>
      <c r="QCG27" s="36"/>
      <c r="QCH27" s="36"/>
      <c r="QCI27" s="36"/>
      <c r="QCJ27" s="36"/>
      <c r="QCK27" s="36"/>
      <c r="QCL27" s="36"/>
      <c r="QCM27" s="36"/>
      <c r="QCN27" s="36"/>
      <c r="QCO27" s="36"/>
      <c r="QCP27" s="36"/>
      <c r="QCQ27" s="36"/>
      <c r="QCR27" s="36"/>
      <c r="QCS27" s="36"/>
      <c r="QCT27" s="36"/>
      <c r="QCU27" s="36"/>
      <c r="QCV27" s="36"/>
      <c r="QCW27" s="36"/>
      <c r="QCX27" s="36"/>
      <c r="QCY27" s="36"/>
      <c r="QCZ27" s="36"/>
      <c r="QDA27" s="36"/>
      <c r="QDB27" s="36"/>
      <c r="QDC27" s="36"/>
      <c r="QDD27" s="36"/>
      <c r="QDE27" s="36"/>
      <c r="QDF27" s="36"/>
      <c r="QDG27" s="36"/>
      <c r="QDH27" s="36"/>
      <c r="QDI27" s="36"/>
      <c r="QDJ27" s="36"/>
      <c r="QDK27" s="36"/>
      <c r="QDL27" s="36"/>
      <c r="QDM27" s="36"/>
      <c r="QDN27" s="36"/>
      <c r="QDO27" s="36"/>
      <c r="QDP27" s="36"/>
      <c r="QDQ27" s="36"/>
      <c r="QDR27" s="36"/>
      <c r="QDS27" s="36"/>
      <c r="QDT27" s="36"/>
      <c r="QDU27" s="36"/>
      <c r="QDV27" s="36"/>
      <c r="QDW27" s="36"/>
      <c r="QDX27" s="36"/>
      <c r="QDY27" s="36"/>
      <c r="QDZ27" s="36"/>
      <c r="QEA27" s="36"/>
      <c r="QEB27" s="36"/>
      <c r="QEC27" s="36"/>
      <c r="QED27" s="36"/>
      <c r="QEE27" s="36"/>
      <c r="QEF27" s="36"/>
      <c r="QEG27" s="36"/>
      <c r="QEH27" s="36"/>
      <c r="QEI27" s="36"/>
      <c r="QEJ27" s="36"/>
      <c r="QEK27" s="36"/>
      <c r="QEL27" s="36"/>
      <c r="QEM27" s="36"/>
      <c r="QEN27" s="36"/>
      <c r="QEO27" s="36"/>
      <c r="QEP27" s="36"/>
      <c r="QEQ27" s="36"/>
      <c r="QER27" s="36"/>
      <c r="QES27" s="36"/>
      <c r="QET27" s="36"/>
      <c r="QEU27" s="36"/>
      <c r="QEV27" s="36"/>
      <c r="QEW27" s="36"/>
      <c r="QEX27" s="36"/>
      <c r="QEY27" s="36"/>
      <c r="QEZ27" s="36"/>
      <c r="QFA27" s="36"/>
      <c r="QFB27" s="36"/>
      <c r="QFC27" s="36"/>
      <c r="QFD27" s="36"/>
      <c r="QFE27" s="36"/>
      <c r="QFF27" s="36"/>
      <c r="QFG27" s="36"/>
      <c r="QFH27" s="36"/>
      <c r="QFI27" s="36"/>
      <c r="QFJ27" s="36"/>
      <c r="QFK27" s="36"/>
      <c r="QFL27" s="36"/>
      <c r="QFM27" s="36"/>
      <c r="QFN27" s="36"/>
      <c r="QFO27" s="36"/>
      <c r="QFP27" s="36"/>
      <c r="QFQ27" s="36"/>
      <c r="QFR27" s="36"/>
      <c r="QFS27" s="36"/>
      <c r="QFT27" s="36"/>
      <c r="QFU27" s="36"/>
      <c r="QFV27" s="36"/>
      <c r="QFW27" s="36"/>
      <c r="QFX27" s="36"/>
      <c r="QFY27" s="36"/>
      <c r="QFZ27" s="36"/>
      <c r="QGA27" s="36"/>
      <c r="QGB27" s="36"/>
      <c r="QGC27" s="36"/>
      <c r="QGD27" s="36"/>
      <c r="QGE27" s="36"/>
      <c r="QGF27" s="36"/>
      <c r="QGG27" s="36"/>
      <c r="QGH27" s="36"/>
      <c r="QGI27" s="36"/>
      <c r="QGJ27" s="36"/>
      <c r="QGK27" s="36"/>
      <c r="QGL27" s="36"/>
      <c r="QGM27" s="36"/>
      <c r="QGN27" s="36"/>
      <c r="QGO27" s="36"/>
      <c r="QGP27" s="36"/>
      <c r="QGQ27" s="36"/>
      <c r="QGR27" s="36"/>
      <c r="QGS27" s="36"/>
      <c r="QGT27" s="36"/>
      <c r="QGU27" s="36"/>
      <c r="QGV27" s="36"/>
      <c r="QGW27" s="36"/>
      <c r="QGX27" s="36"/>
      <c r="QGY27" s="36"/>
      <c r="QGZ27" s="36"/>
      <c r="QHA27" s="36"/>
      <c r="QHB27" s="36"/>
      <c r="QHC27" s="36"/>
      <c r="QHD27" s="36"/>
      <c r="QHE27" s="36"/>
      <c r="QHF27" s="36"/>
      <c r="QHG27" s="36"/>
      <c r="QHH27" s="36"/>
      <c r="QHI27" s="36"/>
      <c r="QHJ27" s="36"/>
      <c r="QHK27" s="36"/>
      <c r="QHL27" s="36"/>
      <c r="QHM27" s="36"/>
      <c r="QHN27" s="36"/>
      <c r="QHO27" s="36"/>
      <c r="QHP27" s="36"/>
      <c r="QHQ27" s="36"/>
      <c r="QHR27" s="36"/>
      <c r="QHS27" s="36"/>
      <c r="QHT27" s="36"/>
      <c r="QHU27" s="36"/>
      <c r="QHV27" s="36"/>
      <c r="QHW27" s="36"/>
      <c r="QHX27" s="36"/>
      <c r="QHY27" s="36"/>
      <c r="QHZ27" s="36"/>
      <c r="QIA27" s="36"/>
      <c r="QIB27" s="36"/>
      <c r="QIC27" s="36"/>
      <c r="QID27" s="36"/>
      <c r="QIE27" s="36"/>
      <c r="QIF27" s="36"/>
      <c r="QIG27" s="36"/>
      <c r="QIH27" s="36"/>
      <c r="QII27" s="36"/>
      <c r="QIJ27" s="36"/>
      <c r="QIK27" s="36"/>
      <c r="QIL27" s="36"/>
      <c r="QIM27" s="36"/>
      <c r="QIN27" s="36"/>
      <c r="QIO27" s="36"/>
      <c r="QIP27" s="36"/>
      <c r="QIQ27" s="36"/>
      <c r="QIR27" s="36"/>
      <c r="QIS27" s="36"/>
      <c r="QIT27" s="36"/>
      <c r="QIU27" s="36"/>
      <c r="QIV27" s="36"/>
      <c r="QIW27" s="36"/>
      <c r="QIX27" s="36"/>
      <c r="QIY27" s="36"/>
      <c r="QIZ27" s="36"/>
      <c r="QJA27" s="36"/>
      <c r="QJB27" s="36"/>
      <c r="QJC27" s="36"/>
      <c r="QJD27" s="36"/>
      <c r="QJE27" s="36"/>
      <c r="QJF27" s="36"/>
      <c r="QJG27" s="36"/>
      <c r="QJH27" s="36"/>
      <c r="QJI27" s="36"/>
      <c r="QJJ27" s="36"/>
      <c r="QJK27" s="36"/>
      <c r="QJL27" s="36"/>
      <c r="QJM27" s="36"/>
      <c r="QJN27" s="36"/>
      <c r="QJO27" s="36"/>
      <c r="QJP27" s="36"/>
      <c r="QJQ27" s="36"/>
      <c r="QJR27" s="36"/>
      <c r="QJS27" s="36"/>
      <c r="QJT27" s="36"/>
      <c r="QJU27" s="36"/>
      <c r="QJV27" s="36"/>
      <c r="QJW27" s="36"/>
      <c r="QJX27" s="36"/>
      <c r="QJY27" s="36"/>
      <c r="QJZ27" s="36"/>
      <c r="QKA27" s="36"/>
      <c r="QKB27" s="36"/>
      <c r="QKC27" s="36"/>
      <c r="QKD27" s="36"/>
      <c r="QKE27" s="36"/>
      <c r="QKF27" s="36"/>
      <c r="QKG27" s="36"/>
      <c r="QKH27" s="36"/>
      <c r="QKI27" s="36"/>
      <c r="QKJ27" s="36"/>
      <c r="QKK27" s="36"/>
      <c r="QKL27" s="36"/>
      <c r="QKM27" s="36"/>
      <c r="QKN27" s="36"/>
      <c r="QKO27" s="36"/>
      <c r="QKP27" s="36"/>
      <c r="QKQ27" s="36"/>
      <c r="QKR27" s="36"/>
      <c r="QKS27" s="36"/>
      <c r="QKT27" s="36"/>
      <c r="QKU27" s="36"/>
      <c r="QKV27" s="36"/>
      <c r="QKW27" s="36"/>
      <c r="QKX27" s="36"/>
      <c r="QKY27" s="36"/>
      <c r="QKZ27" s="36"/>
      <c r="QLA27" s="36"/>
      <c r="QLB27" s="36"/>
      <c r="QLC27" s="36"/>
      <c r="QLD27" s="36"/>
      <c r="QLE27" s="36"/>
      <c r="QLF27" s="36"/>
      <c r="QLG27" s="36"/>
      <c r="QLH27" s="36"/>
      <c r="QLI27" s="36"/>
      <c r="QLJ27" s="36"/>
      <c r="QLK27" s="36"/>
      <c r="QLL27" s="36"/>
      <c r="QLM27" s="36"/>
      <c r="QLN27" s="36"/>
      <c r="QLO27" s="36"/>
      <c r="QLP27" s="36"/>
      <c r="QLQ27" s="36"/>
      <c r="QLR27" s="36"/>
      <c r="QLS27" s="36"/>
      <c r="QLT27" s="36"/>
      <c r="QLU27" s="36"/>
      <c r="QLV27" s="36"/>
      <c r="QLW27" s="36"/>
      <c r="QLX27" s="36"/>
      <c r="QLY27" s="36"/>
      <c r="QLZ27" s="36"/>
      <c r="QMA27" s="36"/>
      <c r="QMB27" s="36"/>
      <c r="QMC27" s="36"/>
      <c r="QMD27" s="36"/>
      <c r="QME27" s="36"/>
      <c r="QMF27" s="36"/>
      <c r="QMG27" s="36"/>
      <c r="QMH27" s="36"/>
      <c r="QMI27" s="36"/>
      <c r="QMJ27" s="36"/>
      <c r="QMK27" s="36"/>
      <c r="QML27" s="36"/>
      <c r="QMM27" s="36"/>
      <c r="QMN27" s="36"/>
      <c r="QMO27" s="36"/>
      <c r="QMP27" s="36"/>
      <c r="QMQ27" s="36"/>
      <c r="QMR27" s="36"/>
      <c r="QMS27" s="36"/>
      <c r="QMT27" s="36"/>
      <c r="QMU27" s="36"/>
      <c r="QMV27" s="36"/>
      <c r="QMW27" s="36"/>
      <c r="QMX27" s="36"/>
      <c r="QMY27" s="36"/>
      <c r="QMZ27" s="36"/>
      <c r="QNA27" s="36"/>
      <c r="QNB27" s="36"/>
      <c r="QNC27" s="36"/>
      <c r="QND27" s="36"/>
      <c r="QNE27" s="36"/>
      <c r="QNF27" s="36"/>
      <c r="QNG27" s="36"/>
      <c r="QNH27" s="36"/>
      <c r="QNI27" s="36"/>
      <c r="QNJ27" s="36"/>
      <c r="QNK27" s="36"/>
      <c r="QNL27" s="36"/>
      <c r="QNM27" s="36"/>
      <c r="QNN27" s="36"/>
      <c r="QNO27" s="36"/>
      <c r="QNP27" s="36"/>
      <c r="QNQ27" s="36"/>
      <c r="QNR27" s="36"/>
      <c r="QNS27" s="36"/>
      <c r="QNT27" s="36"/>
      <c r="QNU27" s="36"/>
      <c r="QNV27" s="36"/>
      <c r="QNW27" s="36"/>
      <c r="QNX27" s="36"/>
      <c r="QNY27" s="36"/>
      <c r="QNZ27" s="36"/>
      <c r="QOA27" s="36"/>
      <c r="QOB27" s="36"/>
      <c r="QOC27" s="36"/>
      <c r="QOD27" s="36"/>
      <c r="QOE27" s="36"/>
      <c r="QOF27" s="36"/>
      <c r="QOG27" s="36"/>
      <c r="QOH27" s="36"/>
      <c r="QOI27" s="36"/>
      <c r="QOJ27" s="36"/>
      <c r="QOK27" s="36"/>
      <c r="QOL27" s="36"/>
      <c r="QOM27" s="36"/>
      <c r="QON27" s="36"/>
      <c r="QOO27" s="36"/>
      <c r="QOP27" s="36"/>
      <c r="QOQ27" s="36"/>
      <c r="QOR27" s="36"/>
      <c r="QOS27" s="36"/>
      <c r="QOT27" s="36"/>
      <c r="QOU27" s="36"/>
      <c r="QOV27" s="36"/>
      <c r="QOW27" s="36"/>
      <c r="QOX27" s="36"/>
      <c r="QOY27" s="36"/>
      <c r="QOZ27" s="36"/>
      <c r="QPA27" s="36"/>
      <c r="QPB27" s="36"/>
      <c r="QPC27" s="36"/>
      <c r="QPD27" s="36"/>
      <c r="QPE27" s="36"/>
      <c r="QPF27" s="36"/>
      <c r="QPG27" s="36"/>
      <c r="QPH27" s="36"/>
      <c r="QPI27" s="36"/>
      <c r="QPJ27" s="36"/>
      <c r="QPK27" s="36"/>
      <c r="QPL27" s="36"/>
      <c r="QPM27" s="36"/>
      <c r="QPN27" s="36"/>
      <c r="QPO27" s="36"/>
      <c r="QPP27" s="36"/>
      <c r="QPQ27" s="36"/>
      <c r="QPR27" s="36"/>
      <c r="QPS27" s="36"/>
      <c r="QPT27" s="36"/>
      <c r="QPU27" s="36"/>
      <c r="QPV27" s="36"/>
      <c r="QPW27" s="36"/>
      <c r="QPX27" s="36"/>
      <c r="QPY27" s="36"/>
      <c r="QPZ27" s="36"/>
      <c r="QQA27" s="36"/>
      <c r="QQB27" s="36"/>
      <c r="QQC27" s="36"/>
      <c r="QQD27" s="36"/>
      <c r="QQE27" s="36"/>
      <c r="QQF27" s="36"/>
      <c r="QQG27" s="36"/>
      <c r="QQH27" s="36"/>
      <c r="QQI27" s="36"/>
      <c r="QQJ27" s="36"/>
      <c r="QQK27" s="36"/>
      <c r="QQL27" s="36"/>
      <c r="QQM27" s="36"/>
      <c r="QQN27" s="36"/>
      <c r="QQO27" s="36"/>
      <c r="QQP27" s="36"/>
      <c r="QQQ27" s="36"/>
      <c r="QQR27" s="36"/>
      <c r="QQS27" s="36"/>
      <c r="QQT27" s="36"/>
      <c r="QQU27" s="36"/>
      <c r="QQV27" s="36"/>
      <c r="QQW27" s="36"/>
      <c r="QQX27" s="36"/>
      <c r="QQY27" s="36"/>
      <c r="QQZ27" s="36"/>
      <c r="QRA27" s="36"/>
      <c r="QRB27" s="36"/>
      <c r="QRC27" s="36"/>
      <c r="QRD27" s="36"/>
      <c r="QRE27" s="36"/>
      <c r="QRF27" s="36"/>
      <c r="QRG27" s="36"/>
      <c r="QRH27" s="36"/>
      <c r="QRI27" s="36"/>
      <c r="QRJ27" s="36"/>
      <c r="QRK27" s="36"/>
      <c r="QRL27" s="36"/>
      <c r="QRM27" s="36"/>
      <c r="QRN27" s="36"/>
      <c r="QRO27" s="36"/>
      <c r="QRP27" s="36"/>
      <c r="QRQ27" s="36"/>
      <c r="QRR27" s="36"/>
      <c r="QRS27" s="36"/>
      <c r="QRT27" s="36"/>
      <c r="QRU27" s="36"/>
      <c r="QRV27" s="36"/>
      <c r="QRW27" s="36"/>
      <c r="QRX27" s="36"/>
      <c r="QRY27" s="36"/>
      <c r="QRZ27" s="36"/>
      <c r="QSA27" s="36"/>
      <c r="QSB27" s="36"/>
      <c r="QSC27" s="36"/>
      <c r="QSD27" s="36"/>
      <c r="QSE27" s="36"/>
      <c r="QSF27" s="36"/>
      <c r="QSG27" s="36"/>
      <c r="QSH27" s="36"/>
      <c r="QSI27" s="36"/>
      <c r="QSJ27" s="36"/>
      <c r="QSK27" s="36"/>
      <c r="QSL27" s="36"/>
      <c r="QSM27" s="36"/>
      <c r="QSN27" s="36"/>
      <c r="QSO27" s="36"/>
      <c r="QSP27" s="36"/>
      <c r="QSQ27" s="36"/>
      <c r="QSR27" s="36"/>
      <c r="QSS27" s="36"/>
      <c r="QST27" s="36"/>
      <c r="QSU27" s="36"/>
      <c r="QSV27" s="36"/>
      <c r="QSW27" s="36"/>
      <c r="QSX27" s="36"/>
      <c r="QSY27" s="36"/>
      <c r="QSZ27" s="36"/>
      <c r="QTA27" s="36"/>
      <c r="QTB27" s="36"/>
      <c r="QTC27" s="36"/>
      <c r="QTD27" s="36"/>
      <c r="QTE27" s="36"/>
      <c r="QTF27" s="36"/>
      <c r="QTG27" s="36"/>
      <c r="QTH27" s="36"/>
      <c r="QTI27" s="36"/>
      <c r="QTJ27" s="36"/>
      <c r="QTK27" s="36"/>
      <c r="QTL27" s="36"/>
      <c r="QTM27" s="36"/>
      <c r="QTN27" s="36"/>
      <c r="QTO27" s="36"/>
      <c r="QTP27" s="36"/>
      <c r="QTQ27" s="36"/>
      <c r="QTR27" s="36"/>
      <c r="QTS27" s="36"/>
      <c r="QTT27" s="36"/>
      <c r="QTU27" s="36"/>
      <c r="QTV27" s="36"/>
      <c r="QTW27" s="36"/>
      <c r="QTX27" s="36"/>
      <c r="QTY27" s="36"/>
      <c r="QTZ27" s="36"/>
      <c r="QUA27" s="36"/>
      <c r="QUB27" s="36"/>
      <c r="QUC27" s="36"/>
      <c r="QUD27" s="36"/>
      <c r="QUE27" s="36"/>
      <c r="QUF27" s="36"/>
      <c r="QUG27" s="36"/>
      <c r="QUH27" s="36"/>
      <c r="QUI27" s="36"/>
      <c r="QUJ27" s="36"/>
      <c r="QUK27" s="36"/>
      <c r="QUL27" s="36"/>
      <c r="QUM27" s="36"/>
      <c r="QUN27" s="36"/>
      <c r="QUO27" s="36"/>
      <c r="QUP27" s="36"/>
      <c r="QUQ27" s="36"/>
      <c r="QUR27" s="36"/>
      <c r="QUS27" s="36"/>
      <c r="QUT27" s="36"/>
      <c r="QUU27" s="36"/>
      <c r="QUV27" s="36"/>
      <c r="QUW27" s="36"/>
      <c r="QUX27" s="36"/>
      <c r="QUY27" s="36"/>
      <c r="QUZ27" s="36"/>
      <c r="QVA27" s="36"/>
      <c r="QVB27" s="36"/>
      <c r="QVC27" s="36"/>
      <c r="QVD27" s="36"/>
      <c r="QVE27" s="36"/>
      <c r="QVF27" s="36"/>
      <c r="QVG27" s="36"/>
      <c r="QVH27" s="36"/>
      <c r="QVI27" s="36"/>
      <c r="QVJ27" s="36"/>
      <c r="QVK27" s="36"/>
      <c r="QVL27" s="36"/>
      <c r="QVM27" s="36"/>
      <c r="QVN27" s="36"/>
      <c r="QVO27" s="36"/>
      <c r="QVP27" s="36"/>
      <c r="QVQ27" s="36"/>
      <c r="QVR27" s="36"/>
      <c r="QVS27" s="36"/>
      <c r="QVT27" s="36"/>
      <c r="QVU27" s="36"/>
      <c r="QVV27" s="36"/>
      <c r="QVW27" s="36"/>
      <c r="QVX27" s="36"/>
      <c r="QVY27" s="36"/>
      <c r="QVZ27" s="36"/>
      <c r="QWA27" s="36"/>
      <c r="QWB27" s="36"/>
      <c r="QWC27" s="36"/>
      <c r="QWD27" s="36"/>
      <c r="QWE27" s="36"/>
      <c r="QWF27" s="36"/>
      <c r="QWG27" s="36"/>
      <c r="QWH27" s="36"/>
      <c r="QWI27" s="36"/>
      <c r="QWJ27" s="36"/>
      <c r="QWK27" s="36"/>
      <c r="QWL27" s="36"/>
      <c r="QWM27" s="36"/>
      <c r="QWN27" s="36"/>
      <c r="QWO27" s="36"/>
      <c r="QWP27" s="36"/>
      <c r="QWQ27" s="36"/>
      <c r="QWR27" s="36"/>
      <c r="QWS27" s="36"/>
      <c r="QWT27" s="36"/>
      <c r="QWU27" s="36"/>
      <c r="QWV27" s="36"/>
      <c r="QWW27" s="36"/>
      <c r="QWX27" s="36"/>
      <c r="QWY27" s="36"/>
      <c r="QWZ27" s="36"/>
      <c r="QXA27" s="36"/>
      <c r="QXB27" s="36"/>
      <c r="QXC27" s="36"/>
      <c r="QXD27" s="36"/>
      <c r="QXE27" s="36"/>
      <c r="QXF27" s="36"/>
      <c r="QXG27" s="36"/>
      <c r="QXH27" s="36"/>
      <c r="QXI27" s="36"/>
      <c r="QXJ27" s="36"/>
      <c r="QXK27" s="36"/>
      <c r="QXL27" s="36"/>
      <c r="QXM27" s="36"/>
      <c r="QXN27" s="36"/>
      <c r="QXO27" s="36"/>
      <c r="QXP27" s="36"/>
      <c r="QXQ27" s="36"/>
      <c r="QXR27" s="36"/>
      <c r="QXS27" s="36"/>
      <c r="QXT27" s="36"/>
      <c r="QXU27" s="36"/>
      <c r="QXV27" s="36"/>
      <c r="QXW27" s="36"/>
      <c r="QXX27" s="36"/>
      <c r="QXY27" s="36"/>
      <c r="QXZ27" s="36"/>
      <c r="QYA27" s="36"/>
      <c r="QYB27" s="36"/>
      <c r="QYC27" s="36"/>
      <c r="QYD27" s="36"/>
      <c r="QYE27" s="36"/>
      <c r="QYF27" s="36"/>
      <c r="QYG27" s="36"/>
      <c r="QYH27" s="36"/>
      <c r="QYI27" s="36"/>
      <c r="QYJ27" s="36"/>
      <c r="QYK27" s="36"/>
      <c r="QYL27" s="36"/>
      <c r="QYM27" s="36"/>
      <c r="QYN27" s="36"/>
      <c r="QYO27" s="36"/>
      <c r="QYP27" s="36"/>
      <c r="QYQ27" s="36"/>
      <c r="QYR27" s="36"/>
      <c r="QYS27" s="36"/>
      <c r="QYT27" s="36"/>
      <c r="QYU27" s="36"/>
      <c r="QYV27" s="36"/>
      <c r="QYW27" s="36"/>
      <c r="QYX27" s="36"/>
      <c r="QYY27" s="36"/>
      <c r="QYZ27" s="36"/>
      <c r="QZA27" s="36"/>
      <c r="QZB27" s="36"/>
      <c r="QZC27" s="36"/>
      <c r="QZD27" s="36"/>
      <c r="QZE27" s="36"/>
      <c r="QZF27" s="36"/>
      <c r="QZG27" s="36"/>
      <c r="QZH27" s="36"/>
      <c r="QZI27" s="36"/>
      <c r="QZJ27" s="36"/>
      <c r="QZK27" s="36"/>
      <c r="QZL27" s="36"/>
      <c r="QZM27" s="36"/>
      <c r="QZN27" s="36"/>
      <c r="QZO27" s="36"/>
      <c r="QZP27" s="36"/>
      <c r="QZQ27" s="36"/>
      <c r="QZR27" s="36"/>
      <c r="QZS27" s="36"/>
      <c r="QZT27" s="36"/>
      <c r="QZU27" s="36"/>
      <c r="QZV27" s="36"/>
      <c r="QZW27" s="36"/>
      <c r="QZX27" s="36"/>
      <c r="QZY27" s="36"/>
      <c r="QZZ27" s="36"/>
      <c r="RAA27" s="36"/>
      <c r="RAB27" s="36"/>
      <c r="RAC27" s="36"/>
      <c r="RAD27" s="36"/>
      <c r="RAE27" s="36"/>
      <c r="RAF27" s="36"/>
      <c r="RAG27" s="36"/>
      <c r="RAH27" s="36"/>
      <c r="RAI27" s="36"/>
      <c r="RAJ27" s="36"/>
      <c r="RAK27" s="36"/>
      <c r="RAL27" s="36"/>
      <c r="RAM27" s="36"/>
      <c r="RAN27" s="36"/>
      <c r="RAO27" s="36"/>
      <c r="RAP27" s="36"/>
      <c r="RAQ27" s="36"/>
      <c r="RAR27" s="36"/>
      <c r="RAS27" s="36"/>
      <c r="RAT27" s="36"/>
      <c r="RAU27" s="36"/>
      <c r="RAV27" s="36"/>
      <c r="RAW27" s="36"/>
      <c r="RAX27" s="36"/>
      <c r="RAY27" s="36"/>
      <c r="RAZ27" s="36"/>
      <c r="RBA27" s="36"/>
      <c r="RBB27" s="36"/>
      <c r="RBC27" s="36"/>
      <c r="RBD27" s="36"/>
      <c r="RBE27" s="36"/>
      <c r="RBF27" s="36"/>
      <c r="RBG27" s="36"/>
      <c r="RBH27" s="36"/>
      <c r="RBI27" s="36"/>
      <c r="RBJ27" s="36"/>
      <c r="RBK27" s="36"/>
      <c r="RBL27" s="36"/>
      <c r="RBM27" s="36"/>
      <c r="RBN27" s="36"/>
      <c r="RBO27" s="36"/>
      <c r="RBP27" s="36"/>
      <c r="RBQ27" s="36"/>
      <c r="RBR27" s="36"/>
      <c r="RBS27" s="36"/>
      <c r="RBT27" s="36"/>
      <c r="RBU27" s="36"/>
      <c r="RBV27" s="36"/>
      <c r="RBW27" s="36"/>
      <c r="RBX27" s="36"/>
      <c r="RBY27" s="36"/>
      <c r="RBZ27" s="36"/>
      <c r="RCA27" s="36"/>
      <c r="RCB27" s="36"/>
      <c r="RCC27" s="36"/>
      <c r="RCD27" s="36"/>
      <c r="RCE27" s="36"/>
      <c r="RCF27" s="36"/>
      <c r="RCG27" s="36"/>
      <c r="RCH27" s="36"/>
      <c r="RCI27" s="36"/>
      <c r="RCJ27" s="36"/>
      <c r="RCK27" s="36"/>
      <c r="RCL27" s="36"/>
      <c r="RCM27" s="36"/>
      <c r="RCN27" s="36"/>
      <c r="RCO27" s="36"/>
      <c r="RCP27" s="36"/>
      <c r="RCQ27" s="36"/>
      <c r="RCR27" s="36"/>
      <c r="RCS27" s="36"/>
      <c r="RCT27" s="36"/>
      <c r="RCU27" s="36"/>
      <c r="RCV27" s="36"/>
      <c r="RCW27" s="36"/>
      <c r="RCX27" s="36"/>
      <c r="RCY27" s="36"/>
      <c r="RCZ27" s="36"/>
      <c r="RDA27" s="36"/>
      <c r="RDB27" s="36"/>
      <c r="RDC27" s="36"/>
      <c r="RDD27" s="36"/>
      <c r="RDE27" s="36"/>
      <c r="RDF27" s="36"/>
      <c r="RDG27" s="36"/>
      <c r="RDH27" s="36"/>
      <c r="RDI27" s="36"/>
      <c r="RDJ27" s="36"/>
      <c r="RDK27" s="36"/>
      <c r="RDL27" s="36"/>
      <c r="RDM27" s="36"/>
      <c r="RDN27" s="36"/>
      <c r="RDO27" s="36"/>
      <c r="RDP27" s="36"/>
      <c r="RDQ27" s="36"/>
      <c r="RDR27" s="36"/>
      <c r="RDS27" s="36"/>
      <c r="RDT27" s="36"/>
      <c r="RDU27" s="36"/>
      <c r="RDV27" s="36"/>
      <c r="RDW27" s="36"/>
      <c r="RDX27" s="36"/>
      <c r="RDY27" s="36"/>
      <c r="RDZ27" s="36"/>
      <c r="REA27" s="36"/>
      <c r="REB27" s="36"/>
      <c r="REC27" s="36"/>
      <c r="RED27" s="36"/>
      <c r="REE27" s="36"/>
      <c r="REF27" s="36"/>
      <c r="REG27" s="36"/>
      <c r="REH27" s="36"/>
      <c r="REI27" s="36"/>
      <c r="REJ27" s="36"/>
      <c r="REK27" s="36"/>
      <c r="REL27" s="36"/>
      <c r="REM27" s="36"/>
      <c r="REN27" s="36"/>
      <c r="REO27" s="36"/>
      <c r="REP27" s="36"/>
      <c r="REQ27" s="36"/>
      <c r="RER27" s="36"/>
      <c r="RES27" s="36"/>
      <c r="RET27" s="36"/>
      <c r="REU27" s="36"/>
      <c r="REV27" s="36"/>
      <c r="REW27" s="36"/>
      <c r="REX27" s="36"/>
      <c r="REY27" s="36"/>
      <c r="REZ27" s="36"/>
      <c r="RFA27" s="36"/>
      <c r="RFB27" s="36"/>
      <c r="RFC27" s="36"/>
      <c r="RFD27" s="36"/>
      <c r="RFE27" s="36"/>
      <c r="RFF27" s="36"/>
      <c r="RFG27" s="36"/>
      <c r="RFH27" s="36"/>
      <c r="RFI27" s="36"/>
      <c r="RFJ27" s="36"/>
      <c r="RFK27" s="36"/>
      <c r="RFL27" s="36"/>
      <c r="RFM27" s="36"/>
      <c r="RFN27" s="36"/>
      <c r="RFO27" s="36"/>
      <c r="RFP27" s="36"/>
      <c r="RFQ27" s="36"/>
      <c r="RFR27" s="36"/>
      <c r="RFS27" s="36"/>
      <c r="RFT27" s="36"/>
      <c r="RFU27" s="36"/>
      <c r="RFV27" s="36"/>
      <c r="RFW27" s="36"/>
      <c r="RFX27" s="36"/>
      <c r="RFY27" s="36"/>
      <c r="RFZ27" s="36"/>
      <c r="RGA27" s="36"/>
      <c r="RGB27" s="36"/>
      <c r="RGC27" s="36"/>
      <c r="RGD27" s="36"/>
      <c r="RGE27" s="36"/>
      <c r="RGF27" s="36"/>
      <c r="RGG27" s="36"/>
      <c r="RGH27" s="36"/>
      <c r="RGI27" s="36"/>
      <c r="RGJ27" s="36"/>
      <c r="RGK27" s="36"/>
      <c r="RGL27" s="36"/>
      <c r="RGM27" s="36"/>
      <c r="RGN27" s="36"/>
      <c r="RGO27" s="36"/>
      <c r="RGP27" s="36"/>
      <c r="RGQ27" s="36"/>
      <c r="RGR27" s="36"/>
      <c r="RGS27" s="36"/>
      <c r="RGT27" s="36"/>
      <c r="RGU27" s="36"/>
      <c r="RGV27" s="36"/>
      <c r="RGW27" s="36"/>
      <c r="RGX27" s="36"/>
      <c r="RGY27" s="36"/>
      <c r="RGZ27" s="36"/>
      <c r="RHA27" s="36"/>
      <c r="RHB27" s="36"/>
      <c r="RHC27" s="36"/>
      <c r="RHD27" s="36"/>
      <c r="RHE27" s="36"/>
      <c r="RHF27" s="36"/>
      <c r="RHG27" s="36"/>
      <c r="RHH27" s="36"/>
      <c r="RHI27" s="36"/>
      <c r="RHJ27" s="36"/>
      <c r="RHK27" s="36"/>
      <c r="RHL27" s="36"/>
      <c r="RHM27" s="36"/>
      <c r="RHN27" s="36"/>
      <c r="RHO27" s="36"/>
      <c r="RHP27" s="36"/>
      <c r="RHQ27" s="36"/>
      <c r="RHR27" s="36"/>
      <c r="RHS27" s="36"/>
      <c r="RHT27" s="36"/>
      <c r="RHU27" s="36"/>
      <c r="RHV27" s="36"/>
      <c r="RHW27" s="36"/>
      <c r="RHX27" s="36"/>
      <c r="RHY27" s="36"/>
      <c r="RHZ27" s="36"/>
      <c r="RIA27" s="36"/>
      <c r="RIB27" s="36"/>
      <c r="RIC27" s="36"/>
      <c r="RID27" s="36"/>
      <c r="RIE27" s="36"/>
      <c r="RIF27" s="36"/>
      <c r="RIG27" s="36"/>
      <c r="RIH27" s="36"/>
      <c r="RII27" s="36"/>
      <c r="RIJ27" s="36"/>
      <c r="RIK27" s="36"/>
      <c r="RIL27" s="36"/>
      <c r="RIM27" s="36"/>
      <c r="RIN27" s="36"/>
      <c r="RIO27" s="36"/>
      <c r="RIP27" s="36"/>
      <c r="RIQ27" s="36"/>
      <c r="RIR27" s="36"/>
      <c r="RIS27" s="36"/>
      <c r="RIT27" s="36"/>
      <c r="RIU27" s="36"/>
      <c r="RIV27" s="36"/>
      <c r="RIW27" s="36"/>
      <c r="RIX27" s="36"/>
      <c r="RIY27" s="36"/>
      <c r="RIZ27" s="36"/>
      <c r="RJA27" s="36"/>
      <c r="RJB27" s="36"/>
      <c r="RJC27" s="36"/>
      <c r="RJD27" s="36"/>
      <c r="RJE27" s="36"/>
      <c r="RJF27" s="36"/>
      <c r="RJG27" s="36"/>
      <c r="RJH27" s="36"/>
      <c r="RJI27" s="36"/>
      <c r="RJJ27" s="36"/>
      <c r="RJK27" s="36"/>
      <c r="RJL27" s="36"/>
      <c r="RJM27" s="36"/>
      <c r="RJN27" s="36"/>
      <c r="RJO27" s="36"/>
      <c r="RJP27" s="36"/>
      <c r="RJQ27" s="36"/>
      <c r="RJR27" s="36"/>
      <c r="RJS27" s="36"/>
      <c r="RJT27" s="36"/>
      <c r="RJU27" s="36"/>
      <c r="RJV27" s="36"/>
      <c r="RJW27" s="36"/>
      <c r="RJX27" s="36"/>
      <c r="RJY27" s="36"/>
      <c r="RJZ27" s="36"/>
      <c r="RKA27" s="36"/>
      <c r="RKB27" s="36"/>
      <c r="RKC27" s="36"/>
      <c r="RKD27" s="36"/>
      <c r="RKE27" s="36"/>
      <c r="RKF27" s="36"/>
      <c r="RKG27" s="36"/>
      <c r="RKH27" s="36"/>
      <c r="RKI27" s="36"/>
      <c r="RKJ27" s="36"/>
      <c r="RKK27" s="36"/>
      <c r="RKL27" s="36"/>
      <c r="RKM27" s="36"/>
      <c r="RKN27" s="36"/>
      <c r="RKO27" s="36"/>
      <c r="RKP27" s="36"/>
      <c r="RKQ27" s="36"/>
      <c r="RKR27" s="36"/>
      <c r="RKS27" s="36"/>
      <c r="RKT27" s="36"/>
      <c r="RKU27" s="36"/>
      <c r="RKV27" s="36"/>
      <c r="RKW27" s="36"/>
      <c r="RKX27" s="36"/>
      <c r="RKY27" s="36"/>
      <c r="RKZ27" s="36"/>
      <c r="RLA27" s="36"/>
      <c r="RLB27" s="36"/>
      <c r="RLC27" s="36"/>
      <c r="RLD27" s="36"/>
      <c r="RLE27" s="36"/>
      <c r="RLF27" s="36"/>
      <c r="RLG27" s="36"/>
      <c r="RLH27" s="36"/>
      <c r="RLI27" s="36"/>
      <c r="RLJ27" s="36"/>
      <c r="RLK27" s="36"/>
      <c r="RLL27" s="36"/>
      <c r="RLM27" s="36"/>
      <c r="RLN27" s="36"/>
      <c r="RLO27" s="36"/>
      <c r="RLP27" s="36"/>
      <c r="RLQ27" s="36"/>
      <c r="RLR27" s="36"/>
      <c r="RLS27" s="36"/>
      <c r="RLT27" s="36"/>
      <c r="RLU27" s="36"/>
      <c r="RLV27" s="36"/>
      <c r="RLW27" s="36"/>
      <c r="RLX27" s="36"/>
      <c r="RLY27" s="36"/>
      <c r="RLZ27" s="36"/>
      <c r="RMA27" s="36"/>
      <c r="RMB27" s="36"/>
      <c r="RMC27" s="36"/>
      <c r="RMD27" s="36"/>
      <c r="RME27" s="36"/>
      <c r="RMF27" s="36"/>
      <c r="RMG27" s="36"/>
      <c r="RMH27" s="36"/>
      <c r="RMI27" s="36"/>
      <c r="RMJ27" s="36"/>
      <c r="RMK27" s="36"/>
      <c r="RML27" s="36"/>
      <c r="RMM27" s="36"/>
      <c r="RMN27" s="36"/>
      <c r="RMO27" s="36"/>
      <c r="RMP27" s="36"/>
      <c r="RMQ27" s="36"/>
      <c r="RMR27" s="36"/>
      <c r="RMS27" s="36"/>
      <c r="RMT27" s="36"/>
      <c r="RMU27" s="36"/>
      <c r="RMV27" s="36"/>
      <c r="RMW27" s="36"/>
      <c r="RMX27" s="36"/>
      <c r="RMY27" s="36"/>
      <c r="RMZ27" s="36"/>
      <c r="RNA27" s="36"/>
      <c r="RNB27" s="36"/>
      <c r="RNC27" s="36"/>
      <c r="RND27" s="36"/>
      <c r="RNE27" s="36"/>
      <c r="RNF27" s="36"/>
      <c r="RNG27" s="36"/>
      <c r="RNH27" s="36"/>
      <c r="RNI27" s="36"/>
      <c r="RNJ27" s="36"/>
      <c r="RNK27" s="36"/>
      <c r="RNL27" s="36"/>
      <c r="RNM27" s="36"/>
      <c r="RNN27" s="36"/>
      <c r="RNO27" s="36"/>
      <c r="RNP27" s="36"/>
      <c r="RNQ27" s="36"/>
      <c r="RNR27" s="36"/>
      <c r="RNS27" s="36"/>
      <c r="RNT27" s="36"/>
      <c r="RNU27" s="36"/>
      <c r="RNV27" s="36"/>
      <c r="RNW27" s="36"/>
      <c r="RNX27" s="36"/>
      <c r="RNY27" s="36"/>
      <c r="RNZ27" s="36"/>
      <c r="ROA27" s="36"/>
      <c r="ROB27" s="36"/>
      <c r="ROC27" s="36"/>
      <c r="ROD27" s="36"/>
      <c r="ROE27" s="36"/>
      <c r="ROF27" s="36"/>
      <c r="ROG27" s="36"/>
      <c r="ROH27" s="36"/>
      <c r="ROI27" s="36"/>
      <c r="ROJ27" s="36"/>
      <c r="ROK27" s="36"/>
      <c r="ROL27" s="36"/>
      <c r="ROM27" s="36"/>
      <c r="RON27" s="36"/>
      <c r="ROO27" s="36"/>
      <c r="ROP27" s="36"/>
      <c r="ROQ27" s="36"/>
      <c r="ROR27" s="36"/>
      <c r="ROS27" s="36"/>
      <c r="ROT27" s="36"/>
      <c r="ROU27" s="36"/>
      <c r="ROV27" s="36"/>
      <c r="ROW27" s="36"/>
      <c r="ROX27" s="36"/>
      <c r="ROY27" s="36"/>
      <c r="ROZ27" s="36"/>
      <c r="RPA27" s="36"/>
      <c r="RPB27" s="36"/>
      <c r="RPC27" s="36"/>
      <c r="RPD27" s="36"/>
      <c r="RPE27" s="36"/>
      <c r="RPF27" s="36"/>
      <c r="RPG27" s="36"/>
      <c r="RPH27" s="36"/>
      <c r="RPI27" s="36"/>
      <c r="RPJ27" s="36"/>
      <c r="RPK27" s="36"/>
      <c r="RPL27" s="36"/>
      <c r="RPM27" s="36"/>
      <c r="RPN27" s="36"/>
      <c r="RPO27" s="36"/>
      <c r="RPP27" s="36"/>
      <c r="RPQ27" s="36"/>
      <c r="RPR27" s="36"/>
      <c r="RPS27" s="36"/>
      <c r="RPT27" s="36"/>
      <c r="RPU27" s="36"/>
      <c r="RPV27" s="36"/>
      <c r="RPW27" s="36"/>
      <c r="RPX27" s="36"/>
      <c r="RPY27" s="36"/>
      <c r="RPZ27" s="36"/>
      <c r="RQA27" s="36"/>
      <c r="RQB27" s="36"/>
      <c r="RQC27" s="36"/>
      <c r="RQD27" s="36"/>
      <c r="RQE27" s="36"/>
      <c r="RQF27" s="36"/>
      <c r="RQG27" s="36"/>
      <c r="RQH27" s="36"/>
      <c r="RQI27" s="36"/>
      <c r="RQJ27" s="36"/>
      <c r="RQK27" s="36"/>
      <c r="RQL27" s="36"/>
      <c r="RQM27" s="36"/>
      <c r="RQN27" s="36"/>
      <c r="RQO27" s="36"/>
      <c r="RQP27" s="36"/>
      <c r="RQQ27" s="36"/>
      <c r="RQR27" s="36"/>
      <c r="RQS27" s="36"/>
      <c r="RQT27" s="36"/>
      <c r="RQU27" s="36"/>
      <c r="RQV27" s="36"/>
      <c r="RQW27" s="36"/>
      <c r="RQX27" s="36"/>
      <c r="RQY27" s="36"/>
      <c r="RQZ27" s="36"/>
      <c r="RRA27" s="36"/>
      <c r="RRB27" s="36"/>
      <c r="RRC27" s="36"/>
      <c r="RRD27" s="36"/>
      <c r="RRE27" s="36"/>
      <c r="RRF27" s="36"/>
      <c r="RRG27" s="36"/>
      <c r="RRH27" s="36"/>
      <c r="RRI27" s="36"/>
      <c r="RRJ27" s="36"/>
      <c r="RRK27" s="36"/>
      <c r="RRL27" s="36"/>
      <c r="RRM27" s="36"/>
      <c r="RRN27" s="36"/>
      <c r="RRO27" s="36"/>
      <c r="RRP27" s="36"/>
      <c r="RRQ27" s="36"/>
      <c r="RRR27" s="36"/>
      <c r="RRS27" s="36"/>
      <c r="RRT27" s="36"/>
      <c r="RRU27" s="36"/>
      <c r="RRV27" s="36"/>
      <c r="RRW27" s="36"/>
      <c r="RRX27" s="36"/>
      <c r="RRY27" s="36"/>
      <c r="RRZ27" s="36"/>
      <c r="RSA27" s="36"/>
      <c r="RSB27" s="36"/>
      <c r="RSC27" s="36"/>
      <c r="RSD27" s="36"/>
      <c r="RSE27" s="36"/>
      <c r="RSF27" s="36"/>
      <c r="RSG27" s="36"/>
      <c r="RSH27" s="36"/>
      <c r="RSI27" s="36"/>
      <c r="RSJ27" s="36"/>
      <c r="RSK27" s="36"/>
      <c r="RSL27" s="36"/>
      <c r="RSM27" s="36"/>
      <c r="RSN27" s="36"/>
      <c r="RSO27" s="36"/>
      <c r="RSP27" s="36"/>
      <c r="RSQ27" s="36"/>
      <c r="RSR27" s="36"/>
      <c r="RSS27" s="36"/>
      <c r="RST27" s="36"/>
      <c r="RSU27" s="36"/>
      <c r="RSV27" s="36"/>
      <c r="RSW27" s="36"/>
      <c r="RSX27" s="36"/>
      <c r="RSY27" s="36"/>
      <c r="RSZ27" s="36"/>
      <c r="RTA27" s="36"/>
      <c r="RTB27" s="36"/>
      <c r="RTC27" s="36"/>
      <c r="RTD27" s="36"/>
      <c r="RTE27" s="36"/>
      <c r="RTF27" s="36"/>
      <c r="RTG27" s="36"/>
      <c r="RTH27" s="36"/>
      <c r="RTI27" s="36"/>
      <c r="RTJ27" s="36"/>
      <c r="RTK27" s="36"/>
      <c r="RTL27" s="36"/>
      <c r="RTM27" s="36"/>
      <c r="RTN27" s="36"/>
      <c r="RTO27" s="36"/>
      <c r="RTP27" s="36"/>
      <c r="RTQ27" s="36"/>
      <c r="RTR27" s="36"/>
      <c r="RTS27" s="36"/>
      <c r="RTT27" s="36"/>
      <c r="RTU27" s="36"/>
      <c r="RTV27" s="36"/>
      <c r="RTW27" s="36"/>
      <c r="RTX27" s="36"/>
      <c r="RTY27" s="36"/>
      <c r="RTZ27" s="36"/>
      <c r="RUA27" s="36"/>
      <c r="RUB27" s="36"/>
      <c r="RUC27" s="36"/>
      <c r="RUD27" s="36"/>
      <c r="RUE27" s="36"/>
      <c r="RUF27" s="36"/>
      <c r="RUG27" s="36"/>
      <c r="RUH27" s="36"/>
      <c r="RUI27" s="36"/>
      <c r="RUJ27" s="36"/>
      <c r="RUK27" s="36"/>
      <c r="RUL27" s="36"/>
      <c r="RUM27" s="36"/>
      <c r="RUN27" s="36"/>
      <c r="RUO27" s="36"/>
      <c r="RUP27" s="36"/>
      <c r="RUQ27" s="36"/>
      <c r="RUR27" s="36"/>
      <c r="RUS27" s="36"/>
      <c r="RUT27" s="36"/>
      <c r="RUU27" s="36"/>
      <c r="RUV27" s="36"/>
      <c r="RUW27" s="36"/>
      <c r="RUX27" s="36"/>
      <c r="RUY27" s="36"/>
      <c r="RUZ27" s="36"/>
      <c r="RVA27" s="36"/>
      <c r="RVB27" s="36"/>
      <c r="RVC27" s="36"/>
      <c r="RVD27" s="36"/>
      <c r="RVE27" s="36"/>
      <c r="RVF27" s="36"/>
      <c r="RVG27" s="36"/>
      <c r="RVH27" s="36"/>
      <c r="RVI27" s="36"/>
      <c r="RVJ27" s="36"/>
      <c r="RVK27" s="36"/>
      <c r="RVL27" s="36"/>
      <c r="RVM27" s="36"/>
      <c r="RVN27" s="36"/>
      <c r="RVO27" s="36"/>
      <c r="RVP27" s="36"/>
      <c r="RVQ27" s="36"/>
      <c r="RVR27" s="36"/>
      <c r="RVS27" s="36"/>
      <c r="RVT27" s="36"/>
      <c r="RVU27" s="36"/>
      <c r="RVV27" s="36"/>
      <c r="RVW27" s="36"/>
      <c r="RVX27" s="36"/>
      <c r="RVY27" s="36"/>
      <c r="RVZ27" s="36"/>
      <c r="RWA27" s="36"/>
      <c r="RWB27" s="36"/>
      <c r="RWC27" s="36"/>
      <c r="RWD27" s="36"/>
      <c r="RWE27" s="36"/>
      <c r="RWF27" s="36"/>
      <c r="RWG27" s="36"/>
      <c r="RWH27" s="36"/>
      <c r="RWI27" s="36"/>
      <c r="RWJ27" s="36"/>
      <c r="RWK27" s="36"/>
      <c r="RWL27" s="36"/>
      <c r="RWM27" s="36"/>
      <c r="RWN27" s="36"/>
      <c r="RWO27" s="36"/>
      <c r="RWP27" s="36"/>
      <c r="RWQ27" s="36"/>
      <c r="RWR27" s="36"/>
      <c r="RWS27" s="36"/>
      <c r="RWT27" s="36"/>
      <c r="RWU27" s="36"/>
      <c r="RWV27" s="36"/>
      <c r="RWW27" s="36"/>
      <c r="RWX27" s="36"/>
      <c r="RWY27" s="36"/>
      <c r="RWZ27" s="36"/>
      <c r="RXA27" s="36"/>
      <c r="RXB27" s="36"/>
      <c r="RXC27" s="36"/>
      <c r="RXD27" s="36"/>
      <c r="RXE27" s="36"/>
      <c r="RXF27" s="36"/>
      <c r="RXG27" s="36"/>
      <c r="RXH27" s="36"/>
      <c r="RXI27" s="36"/>
      <c r="RXJ27" s="36"/>
      <c r="RXK27" s="36"/>
      <c r="RXL27" s="36"/>
      <c r="RXM27" s="36"/>
      <c r="RXN27" s="36"/>
      <c r="RXO27" s="36"/>
      <c r="RXP27" s="36"/>
      <c r="RXQ27" s="36"/>
      <c r="RXR27" s="36"/>
      <c r="RXS27" s="36"/>
      <c r="RXT27" s="36"/>
      <c r="RXU27" s="36"/>
      <c r="RXV27" s="36"/>
      <c r="RXW27" s="36"/>
      <c r="RXX27" s="36"/>
      <c r="RXY27" s="36"/>
      <c r="RXZ27" s="36"/>
      <c r="RYA27" s="36"/>
      <c r="RYB27" s="36"/>
      <c r="RYC27" s="36"/>
      <c r="RYD27" s="36"/>
      <c r="RYE27" s="36"/>
      <c r="RYF27" s="36"/>
      <c r="RYG27" s="36"/>
      <c r="RYH27" s="36"/>
      <c r="RYI27" s="36"/>
      <c r="RYJ27" s="36"/>
      <c r="RYK27" s="36"/>
      <c r="RYL27" s="36"/>
      <c r="RYM27" s="36"/>
      <c r="RYN27" s="36"/>
      <c r="RYO27" s="36"/>
      <c r="RYP27" s="36"/>
      <c r="RYQ27" s="36"/>
      <c r="RYR27" s="36"/>
      <c r="RYS27" s="36"/>
      <c r="RYT27" s="36"/>
      <c r="RYU27" s="36"/>
      <c r="RYV27" s="36"/>
      <c r="RYW27" s="36"/>
      <c r="RYX27" s="36"/>
      <c r="RYY27" s="36"/>
      <c r="RYZ27" s="36"/>
      <c r="RZA27" s="36"/>
      <c r="RZB27" s="36"/>
      <c r="RZC27" s="36"/>
      <c r="RZD27" s="36"/>
      <c r="RZE27" s="36"/>
      <c r="RZF27" s="36"/>
      <c r="RZG27" s="36"/>
      <c r="RZH27" s="36"/>
      <c r="RZI27" s="36"/>
      <c r="RZJ27" s="36"/>
      <c r="RZK27" s="36"/>
      <c r="RZL27" s="36"/>
      <c r="RZM27" s="36"/>
      <c r="RZN27" s="36"/>
      <c r="RZO27" s="36"/>
      <c r="RZP27" s="36"/>
      <c r="RZQ27" s="36"/>
      <c r="RZR27" s="36"/>
      <c r="RZS27" s="36"/>
      <c r="RZT27" s="36"/>
      <c r="RZU27" s="36"/>
      <c r="RZV27" s="36"/>
      <c r="RZW27" s="36"/>
      <c r="RZX27" s="36"/>
      <c r="RZY27" s="36"/>
      <c r="RZZ27" s="36"/>
      <c r="SAA27" s="36"/>
      <c r="SAB27" s="36"/>
      <c r="SAC27" s="36"/>
      <c r="SAD27" s="36"/>
      <c r="SAE27" s="36"/>
      <c r="SAF27" s="36"/>
      <c r="SAG27" s="36"/>
      <c r="SAH27" s="36"/>
      <c r="SAI27" s="36"/>
      <c r="SAJ27" s="36"/>
      <c r="SAK27" s="36"/>
      <c r="SAL27" s="36"/>
      <c r="SAM27" s="36"/>
      <c r="SAN27" s="36"/>
      <c r="SAO27" s="36"/>
      <c r="SAP27" s="36"/>
      <c r="SAQ27" s="36"/>
      <c r="SAR27" s="36"/>
      <c r="SAS27" s="36"/>
      <c r="SAT27" s="36"/>
      <c r="SAU27" s="36"/>
      <c r="SAV27" s="36"/>
      <c r="SAW27" s="36"/>
      <c r="SAX27" s="36"/>
      <c r="SAY27" s="36"/>
      <c r="SAZ27" s="36"/>
      <c r="SBA27" s="36"/>
      <c r="SBB27" s="36"/>
      <c r="SBC27" s="36"/>
      <c r="SBD27" s="36"/>
      <c r="SBE27" s="36"/>
      <c r="SBF27" s="36"/>
      <c r="SBG27" s="36"/>
      <c r="SBH27" s="36"/>
      <c r="SBI27" s="36"/>
      <c r="SBJ27" s="36"/>
      <c r="SBK27" s="36"/>
      <c r="SBL27" s="36"/>
      <c r="SBM27" s="36"/>
      <c r="SBN27" s="36"/>
      <c r="SBO27" s="36"/>
      <c r="SBP27" s="36"/>
      <c r="SBQ27" s="36"/>
      <c r="SBR27" s="36"/>
      <c r="SBS27" s="36"/>
      <c r="SBT27" s="36"/>
      <c r="SBU27" s="36"/>
      <c r="SBV27" s="36"/>
      <c r="SBW27" s="36"/>
      <c r="SBX27" s="36"/>
      <c r="SBY27" s="36"/>
      <c r="SBZ27" s="36"/>
      <c r="SCA27" s="36"/>
      <c r="SCB27" s="36"/>
      <c r="SCC27" s="36"/>
      <c r="SCD27" s="36"/>
      <c r="SCE27" s="36"/>
      <c r="SCF27" s="36"/>
      <c r="SCG27" s="36"/>
      <c r="SCH27" s="36"/>
      <c r="SCI27" s="36"/>
      <c r="SCJ27" s="36"/>
      <c r="SCK27" s="36"/>
      <c r="SCL27" s="36"/>
      <c r="SCM27" s="36"/>
      <c r="SCN27" s="36"/>
      <c r="SCO27" s="36"/>
      <c r="SCP27" s="36"/>
      <c r="SCQ27" s="36"/>
      <c r="SCR27" s="36"/>
      <c r="SCS27" s="36"/>
      <c r="SCT27" s="36"/>
      <c r="SCU27" s="36"/>
      <c r="SCV27" s="36"/>
      <c r="SCW27" s="36"/>
      <c r="SCX27" s="36"/>
      <c r="SCY27" s="36"/>
      <c r="SCZ27" s="36"/>
      <c r="SDA27" s="36"/>
      <c r="SDB27" s="36"/>
      <c r="SDC27" s="36"/>
      <c r="SDD27" s="36"/>
      <c r="SDE27" s="36"/>
      <c r="SDF27" s="36"/>
      <c r="SDG27" s="36"/>
      <c r="SDH27" s="36"/>
      <c r="SDI27" s="36"/>
      <c r="SDJ27" s="36"/>
      <c r="SDK27" s="36"/>
      <c r="SDL27" s="36"/>
      <c r="SDM27" s="36"/>
      <c r="SDN27" s="36"/>
      <c r="SDO27" s="36"/>
      <c r="SDP27" s="36"/>
      <c r="SDQ27" s="36"/>
      <c r="SDR27" s="36"/>
      <c r="SDS27" s="36"/>
      <c r="SDT27" s="36"/>
      <c r="SDU27" s="36"/>
      <c r="SDV27" s="36"/>
      <c r="SDW27" s="36"/>
      <c r="SDX27" s="36"/>
      <c r="SDY27" s="36"/>
      <c r="SDZ27" s="36"/>
      <c r="SEA27" s="36"/>
      <c r="SEB27" s="36"/>
      <c r="SEC27" s="36"/>
      <c r="SED27" s="36"/>
      <c r="SEE27" s="36"/>
      <c r="SEF27" s="36"/>
      <c r="SEG27" s="36"/>
      <c r="SEH27" s="36"/>
      <c r="SEI27" s="36"/>
      <c r="SEJ27" s="36"/>
      <c r="SEK27" s="36"/>
      <c r="SEL27" s="36"/>
      <c r="SEM27" s="36"/>
      <c r="SEN27" s="36"/>
      <c r="SEO27" s="36"/>
      <c r="SEP27" s="36"/>
      <c r="SEQ27" s="36"/>
      <c r="SER27" s="36"/>
      <c r="SES27" s="36"/>
      <c r="SET27" s="36"/>
      <c r="SEU27" s="36"/>
      <c r="SEV27" s="36"/>
      <c r="SEW27" s="36"/>
      <c r="SEX27" s="36"/>
      <c r="SEY27" s="36"/>
      <c r="SEZ27" s="36"/>
      <c r="SFA27" s="36"/>
      <c r="SFB27" s="36"/>
      <c r="SFC27" s="36"/>
      <c r="SFD27" s="36"/>
      <c r="SFE27" s="36"/>
      <c r="SFF27" s="36"/>
      <c r="SFG27" s="36"/>
      <c r="SFH27" s="36"/>
      <c r="SFI27" s="36"/>
      <c r="SFJ27" s="36"/>
      <c r="SFK27" s="36"/>
      <c r="SFL27" s="36"/>
      <c r="SFM27" s="36"/>
      <c r="SFN27" s="36"/>
      <c r="SFO27" s="36"/>
      <c r="SFP27" s="36"/>
      <c r="SFQ27" s="36"/>
      <c r="SFR27" s="36"/>
      <c r="SFS27" s="36"/>
      <c r="SFT27" s="36"/>
      <c r="SFU27" s="36"/>
      <c r="SFV27" s="36"/>
      <c r="SFW27" s="36"/>
      <c r="SFX27" s="36"/>
      <c r="SFY27" s="36"/>
      <c r="SFZ27" s="36"/>
      <c r="SGA27" s="36"/>
      <c r="SGB27" s="36"/>
      <c r="SGC27" s="36"/>
      <c r="SGD27" s="36"/>
      <c r="SGE27" s="36"/>
      <c r="SGF27" s="36"/>
      <c r="SGG27" s="36"/>
      <c r="SGH27" s="36"/>
      <c r="SGI27" s="36"/>
      <c r="SGJ27" s="36"/>
      <c r="SGK27" s="36"/>
      <c r="SGL27" s="36"/>
      <c r="SGM27" s="36"/>
      <c r="SGN27" s="36"/>
      <c r="SGO27" s="36"/>
      <c r="SGP27" s="36"/>
      <c r="SGQ27" s="36"/>
      <c r="SGR27" s="36"/>
      <c r="SGS27" s="36"/>
      <c r="SGT27" s="36"/>
      <c r="SGU27" s="36"/>
      <c r="SGV27" s="36"/>
      <c r="SGW27" s="36"/>
      <c r="SGX27" s="36"/>
      <c r="SGY27" s="36"/>
      <c r="SGZ27" s="36"/>
      <c r="SHA27" s="36"/>
      <c r="SHB27" s="36"/>
      <c r="SHC27" s="36"/>
      <c r="SHD27" s="36"/>
      <c r="SHE27" s="36"/>
      <c r="SHF27" s="36"/>
      <c r="SHG27" s="36"/>
      <c r="SHH27" s="36"/>
      <c r="SHI27" s="36"/>
      <c r="SHJ27" s="36"/>
      <c r="SHK27" s="36"/>
      <c r="SHL27" s="36"/>
      <c r="SHM27" s="36"/>
      <c r="SHN27" s="36"/>
      <c r="SHO27" s="36"/>
      <c r="SHP27" s="36"/>
      <c r="SHQ27" s="36"/>
      <c r="SHR27" s="36"/>
      <c r="SHS27" s="36"/>
      <c r="SHT27" s="36"/>
      <c r="SHU27" s="36"/>
      <c r="SHV27" s="36"/>
      <c r="SHW27" s="36"/>
      <c r="SHX27" s="36"/>
      <c r="SHY27" s="36"/>
      <c r="SHZ27" s="36"/>
      <c r="SIA27" s="36"/>
      <c r="SIB27" s="36"/>
      <c r="SIC27" s="36"/>
      <c r="SID27" s="36"/>
      <c r="SIE27" s="36"/>
      <c r="SIF27" s="36"/>
      <c r="SIG27" s="36"/>
      <c r="SIH27" s="36"/>
      <c r="SII27" s="36"/>
      <c r="SIJ27" s="36"/>
      <c r="SIK27" s="36"/>
      <c r="SIL27" s="36"/>
      <c r="SIM27" s="36"/>
      <c r="SIN27" s="36"/>
      <c r="SIO27" s="36"/>
      <c r="SIP27" s="36"/>
      <c r="SIQ27" s="36"/>
      <c r="SIR27" s="36"/>
      <c r="SIS27" s="36"/>
      <c r="SIT27" s="36"/>
      <c r="SIU27" s="36"/>
      <c r="SIV27" s="36"/>
      <c r="SIW27" s="36"/>
      <c r="SIX27" s="36"/>
      <c r="SIY27" s="36"/>
      <c r="SIZ27" s="36"/>
      <c r="SJA27" s="36"/>
      <c r="SJB27" s="36"/>
      <c r="SJC27" s="36"/>
      <c r="SJD27" s="36"/>
      <c r="SJE27" s="36"/>
      <c r="SJF27" s="36"/>
      <c r="SJG27" s="36"/>
      <c r="SJH27" s="36"/>
      <c r="SJI27" s="36"/>
      <c r="SJJ27" s="36"/>
      <c r="SJK27" s="36"/>
      <c r="SJL27" s="36"/>
      <c r="SJM27" s="36"/>
      <c r="SJN27" s="36"/>
      <c r="SJO27" s="36"/>
      <c r="SJP27" s="36"/>
      <c r="SJQ27" s="36"/>
      <c r="SJR27" s="36"/>
      <c r="SJS27" s="36"/>
      <c r="SJT27" s="36"/>
      <c r="SJU27" s="36"/>
      <c r="SJV27" s="36"/>
      <c r="SJW27" s="36"/>
      <c r="SJX27" s="36"/>
      <c r="SJY27" s="36"/>
      <c r="SJZ27" s="36"/>
      <c r="SKA27" s="36"/>
      <c r="SKB27" s="36"/>
      <c r="SKC27" s="36"/>
      <c r="SKD27" s="36"/>
      <c r="SKE27" s="36"/>
      <c r="SKF27" s="36"/>
      <c r="SKG27" s="36"/>
      <c r="SKH27" s="36"/>
      <c r="SKI27" s="36"/>
      <c r="SKJ27" s="36"/>
      <c r="SKK27" s="36"/>
      <c r="SKL27" s="36"/>
      <c r="SKM27" s="36"/>
      <c r="SKN27" s="36"/>
      <c r="SKO27" s="36"/>
      <c r="SKP27" s="36"/>
      <c r="SKQ27" s="36"/>
      <c r="SKR27" s="36"/>
      <c r="SKS27" s="36"/>
      <c r="SKT27" s="36"/>
      <c r="SKU27" s="36"/>
      <c r="SKV27" s="36"/>
      <c r="SKW27" s="36"/>
      <c r="SKX27" s="36"/>
      <c r="SKY27" s="36"/>
      <c r="SKZ27" s="36"/>
      <c r="SLA27" s="36"/>
      <c r="SLB27" s="36"/>
      <c r="SLC27" s="36"/>
      <c r="SLD27" s="36"/>
      <c r="SLE27" s="36"/>
      <c r="SLF27" s="36"/>
      <c r="SLG27" s="36"/>
      <c r="SLH27" s="36"/>
      <c r="SLI27" s="36"/>
      <c r="SLJ27" s="36"/>
      <c r="SLK27" s="36"/>
      <c r="SLL27" s="36"/>
      <c r="SLM27" s="36"/>
      <c r="SLN27" s="36"/>
      <c r="SLO27" s="36"/>
      <c r="SLP27" s="36"/>
      <c r="SLQ27" s="36"/>
      <c r="SLR27" s="36"/>
      <c r="SLS27" s="36"/>
      <c r="SLT27" s="36"/>
      <c r="SLU27" s="36"/>
      <c r="SLV27" s="36"/>
      <c r="SLW27" s="36"/>
      <c r="SLX27" s="36"/>
      <c r="SLY27" s="36"/>
      <c r="SLZ27" s="36"/>
      <c r="SMA27" s="36"/>
      <c r="SMB27" s="36"/>
      <c r="SMC27" s="36"/>
      <c r="SMD27" s="36"/>
      <c r="SME27" s="36"/>
      <c r="SMF27" s="36"/>
      <c r="SMG27" s="36"/>
      <c r="SMH27" s="36"/>
      <c r="SMI27" s="36"/>
      <c r="SMJ27" s="36"/>
      <c r="SMK27" s="36"/>
      <c r="SML27" s="36"/>
      <c r="SMM27" s="36"/>
      <c r="SMN27" s="36"/>
      <c r="SMO27" s="36"/>
      <c r="SMP27" s="36"/>
      <c r="SMQ27" s="36"/>
      <c r="SMR27" s="36"/>
      <c r="SMS27" s="36"/>
      <c r="SMT27" s="36"/>
      <c r="SMU27" s="36"/>
      <c r="SMV27" s="36"/>
      <c r="SMW27" s="36"/>
      <c r="SMX27" s="36"/>
      <c r="SMY27" s="36"/>
      <c r="SMZ27" s="36"/>
      <c r="SNA27" s="36"/>
      <c r="SNB27" s="36"/>
      <c r="SNC27" s="36"/>
      <c r="SND27" s="36"/>
      <c r="SNE27" s="36"/>
      <c r="SNF27" s="36"/>
      <c r="SNG27" s="36"/>
      <c r="SNH27" s="36"/>
      <c r="SNI27" s="36"/>
      <c r="SNJ27" s="36"/>
      <c r="SNK27" s="36"/>
      <c r="SNL27" s="36"/>
      <c r="SNM27" s="36"/>
      <c r="SNN27" s="36"/>
      <c r="SNO27" s="36"/>
      <c r="SNP27" s="36"/>
      <c r="SNQ27" s="36"/>
      <c r="SNR27" s="36"/>
      <c r="SNS27" s="36"/>
      <c r="SNT27" s="36"/>
      <c r="SNU27" s="36"/>
      <c r="SNV27" s="36"/>
      <c r="SNW27" s="36"/>
      <c r="SNX27" s="36"/>
      <c r="SNY27" s="36"/>
      <c r="SNZ27" s="36"/>
      <c r="SOA27" s="36"/>
      <c r="SOB27" s="36"/>
      <c r="SOC27" s="36"/>
      <c r="SOD27" s="36"/>
      <c r="SOE27" s="36"/>
      <c r="SOF27" s="36"/>
      <c r="SOG27" s="36"/>
      <c r="SOH27" s="36"/>
      <c r="SOI27" s="36"/>
      <c r="SOJ27" s="36"/>
      <c r="SOK27" s="36"/>
      <c r="SOL27" s="36"/>
      <c r="SOM27" s="36"/>
      <c r="SON27" s="36"/>
      <c r="SOO27" s="36"/>
      <c r="SOP27" s="36"/>
      <c r="SOQ27" s="36"/>
      <c r="SOR27" s="36"/>
      <c r="SOS27" s="36"/>
      <c r="SOT27" s="36"/>
      <c r="SOU27" s="36"/>
      <c r="SOV27" s="36"/>
      <c r="SOW27" s="36"/>
      <c r="SOX27" s="36"/>
      <c r="SOY27" s="36"/>
      <c r="SOZ27" s="36"/>
      <c r="SPA27" s="36"/>
      <c r="SPB27" s="36"/>
      <c r="SPC27" s="36"/>
      <c r="SPD27" s="36"/>
      <c r="SPE27" s="36"/>
      <c r="SPF27" s="36"/>
      <c r="SPG27" s="36"/>
      <c r="SPH27" s="36"/>
      <c r="SPI27" s="36"/>
      <c r="SPJ27" s="36"/>
      <c r="SPK27" s="36"/>
      <c r="SPL27" s="36"/>
      <c r="SPM27" s="36"/>
      <c r="SPN27" s="36"/>
      <c r="SPO27" s="36"/>
      <c r="SPP27" s="36"/>
      <c r="SPQ27" s="36"/>
      <c r="SPR27" s="36"/>
      <c r="SPS27" s="36"/>
      <c r="SPT27" s="36"/>
      <c r="SPU27" s="36"/>
      <c r="SPV27" s="36"/>
      <c r="SPW27" s="36"/>
      <c r="SPX27" s="36"/>
      <c r="SPY27" s="36"/>
      <c r="SPZ27" s="36"/>
      <c r="SQA27" s="36"/>
      <c r="SQB27" s="36"/>
      <c r="SQC27" s="36"/>
      <c r="SQD27" s="36"/>
      <c r="SQE27" s="36"/>
      <c r="SQF27" s="36"/>
      <c r="SQG27" s="36"/>
      <c r="SQH27" s="36"/>
      <c r="SQI27" s="36"/>
      <c r="SQJ27" s="36"/>
      <c r="SQK27" s="36"/>
      <c r="SQL27" s="36"/>
      <c r="SQM27" s="36"/>
      <c r="SQN27" s="36"/>
      <c r="SQO27" s="36"/>
      <c r="SQP27" s="36"/>
      <c r="SQQ27" s="36"/>
      <c r="SQR27" s="36"/>
      <c r="SQS27" s="36"/>
      <c r="SQT27" s="36"/>
      <c r="SQU27" s="36"/>
      <c r="SQV27" s="36"/>
      <c r="SQW27" s="36"/>
      <c r="SQX27" s="36"/>
      <c r="SQY27" s="36"/>
      <c r="SQZ27" s="36"/>
      <c r="SRA27" s="36"/>
      <c r="SRB27" s="36"/>
      <c r="SRC27" s="36"/>
      <c r="SRD27" s="36"/>
      <c r="SRE27" s="36"/>
      <c r="SRF27" s="36"/>
      <c r="SRG27" s="36"/>
      <c r="SRH27" s="36"/>
      <c r="SRI27" s="36"/>
      <c r="SRJ27" s="36"/>
      <c r="SRK27" s="36"/>
      <c r="SRL27" s="36"/>
      <c r="SRM27" s="36"/>
      <c r="SRN27" s="36"/>
      <c r="SRO27" s="36"/>
      <c r="SRP27" s="36"/>
      <c r="SRQ27" s="36"/>
      <c r="SRR27" s="36"/>
      <c r="SRS27" s="36"/>
      <c r="SRT27" s="36"/>
      <c r="SRU27" s="36"/>
      <c r="SRV27" s="36"/>
      <c r="SRW27" s="36"/>
      <c r="SRX27" s="36"/>
      <c r="SRY27" s="36"/>
      <c r="SRZ27" s="36"/>
      <c r="SSA27" s="36"/>
      <c r="SSB27" s="36"/>
      <c r="SSC27" s="36"/>
      <c r="SSD27" s="36"/>
      <c r="SSE27" s="36"/>
      <c r="SSF27" s="36"/>
      <c r="SSG27" s="36"/>
      <c r="SSH27" s="36"/>
      <c r="SSI27" s="36"/>
      <c r="SSJ27" s="36"/>
      <c r="SSK27" s="36"/>
      <c r="SSL27" s="36"/>
      <c r="SSM27" s="36"/>
      <c r="SSN27" s="36"/>
      <c r="SSO27" s="36"/>
      <c r="SSP27" s="36"/>
      <c r="SSQ27" s="36"/>
      <c r="SSR27" s="36"/>
      <c r="SSS27" s="36"/>
      <c r="SST27" s="36"/>
      <c r="SSU27" s="36"/>
      <c r="SSV27" s="36"/>
      <c r="SSW27" s="36"/>
      <c r="SSX27" s="36"/>
      <c r="SSY27" s="36"/>
      <c r="SSZ27" s="36"/>
      <c r="STA27" s="36"/>
      <c r="STB27" s="36"/>
      <c r="STC27" s="36"/>
      <c r="STD27" s="36"/>
      <c r="STE27" s="36"/>
      <c r="STF27" s="36"/>
      <c r="STG27" s="36"/>
      <c r="STH27" s="36"/>
      <c r="STI27" s="36"/>
      <c r="STJ27" s="36"/>
      <c r="STK27" s="36"/>
      <c r="STL27" s="36"/>
      <c r="STM27" s="36"/>
      <c r="STN27" s="36"/>
      <c r="STO27" s="36"/>
      <c r="STP27" s="36"/>
      <c r="STQ27" s="36"/>
      <c r="STR27" s="36"/>
      <c r="STS27" s="36"/>
      <c r="STT27" s="36"/>
      <c r="STU27" s="36"/>
      <c r="STV27" s="36"/>
      <c r="STW27" s="36"/>
      <c r="STX27" s="36"/>
      <c r="STY27" s="36"/>
      <c r="STZ27" s="36"/>
      <c r="SUA27" s="36"/>
      <c r="SUB27" s="36"/>
      <c r="SUC27" s="36"/>
      <c r="SUD27" s="36"/>
      <c r="SUE27" s="36"/>
      <c r="SUF27" s="36"/>
      <c r="SUG27" s="36"/>
      <c r="SUH27" s="36"/>
      <c r="SUI27" s="36"/>
      <c r="SUJ27" s="36"/>
      <c r="SUK27" s="36"/>
      <c r="SUL27" s="36"/>
      <c r="SUM27" s="36"/>
      <c r="SUN27" s="36"/>
      <c r="SUO27" s="36"/>
      <c r="SUP27" s="36"/>
      <c r="SUQ27" s="36"/>
      <c r="SUR27" s="36"/>
      <c r="SUS27" s="36"/>
      <c r="SUT27" s="36"/>
      <c r="SUU27" s="36"/>
      <c r="SUV27" s="36"/>
      <c r="SUW27" s="36"/>
      <c r="SUX27" s="36"/>
      <c r="SUY27" s="36"/>
      <c r="SUZ27" s="36"/>
      <c r="SVA27" s="36"/>
      <c r="SVB27" s="36"/>
      <c r="SVC27" s="36"/>
      <c r="SVD27" s="36"/>
      <c r="SVE27" s="36"/>
      <c r="SVF27" s="36"/>
      <c r="SVG27" s="36"/>
      <c r="SVH27" s="36"/>
      <c r="SVI27" s="36"/>
      <c r="SVJ27" s="36"/>
      <c r="SVK27" s="36"/>
      <c r="SVL27" s="36"/>
      <c r="SVM27" s="36"/>
      <c r="SVN27" s="36"/>
      <c r="SVO27" s="36"/>
      <c r="SVP27" s="36"/>
      <c r="SVQ27" s="36"/>
      <c r="SVR27" s="36"/>
      <c r="SVS27" s="36"/>
      <c r="SVT27" s="36"/>
      <c r="SVU27" s="36"/>
      <c r="SVV27" s="36"/>
      <c r="SVW27" s="36"/>
      <c r="SVX27" s="36"/>
      <c r="SVY27" s="36"/>
      <c r="SVZ27" s="36"/>
      <c r="SWA27" s="36"/>
      <c r="SWB27" s="36"/>
      <c r="SWC27" s="36"/>
      <c r="SWD27" s="36"/>
      <c r="SWE27" s="36"/>
      <c r="SWF27" s="36"/>
      <c r="SWG27" s="36"/>
      <c r="SWH27" s="36"/>
      <c r="SWI27" s="36"/>
      <c r="SWJ27" s="36"/>
      <c r="SWK27" s="36"/>
      <c r="SWL27" s="36"/>
      <c r="SWM27" s="36"/>
      <c r="SWN27" s="36"/>
      <c r="SWO27" s="36"/>
      <c r="SWP27" s="36"/>
      <c r="SWQ27" s="36"/>
      <c r="SWR27" s="36"/>
      <c r="SWS27" s="36"/>
      <c r="SWT27" s="36"/>
      <c r="SWU27" s="36"/>
      <c r="SWV27" s="36"/>
      <c r="SWW27" s="36"/>
      <c r="SWX27" s="36"/>
      <c r="SWY27" s="36"/>
      <c r="SWZ27" s="36"/>
      <c r="SXA27" s="36"/>
      <c r="SXB27" s="36"/>
      <c r="SXC27" s="36"/>
      <c r="SXD27" s="36"/>
      <c r="SXE27" s="36"/>
      <c r="SXF27" s="36"/>
      <c r="SXG27" s="36"/>
      <c r="SXH27" s="36"/>
      <c r="SXI27" s="36"/>
      <c r="SXJ27" s="36"/>
      <c r="SXK27" s="36"/>
      <c r="SXL27" s="36"/>
      <c r="SXM27" s="36"/>
      <c r="SXN27" s="36"/>
      <c r="SXO27" s="36"/>
      <c r="SXP27" s="36"/>
      <c r="SXQ27" s="36"/>
      <c r="SXR27" s="36"/>
      <c r="SXS27" s="36"/>
      <c r="SXT27" s="36"/>
      <c r="SXU27" s="36"/>
      <c r="SXV27" s="36"/>
      <c r="SXW27" s="36"/>
      <c r="SXX27" s="36"/>
      <c r="SXY27" s="36"/>
      <c r="SXZ27" s="36"/>
      <c r="SYA27" s="36"/>
      <c r="SYB27" s="36"/>
      <c r="SYC27" s="36"/>
      <c r="SYD27" s="36"/>
      <c r="SYE27" s="36"/>
      <c r="SYF27" s="36"/>
      <c r="SYG27" s="36"/>
      <c r="SYH27" s="36"/>
      <c r="SYI27" s="36"/>
      <c r="SYJ27" s="36"/>
      <c r="SYK27" s="36"/>
      <c r="SYL27" s="36"/>
      <c r="SYM27" s="36"/>
      <c r="SYN27" s="36"/>
      <c r="SYO27" s="36"/>
      <c r="SYP27" s="36"/>
      <c r="SYQ27" s="36"/>
      <c r="SYR27" s="36"/>
      <c r="SYS27" s="36"/>
      <c r="SYT27" s="36"/>
      <c r="SYU27" s="36"/>
      <c r="SYV27" s="36"/>
      <c r="SYW27" s="36"/>
      <c r="SYX27" s="36"/>
      <c r="SYY27" s="36"/>
      <c r="SYZ27" s="36"/>
      <c r="SZA27" s="36"/>
      <c r="SZB27" s="36"/>
      <c r="SZC27" s="36"/>
      <c r="SZD27" s="36"/>
      <c r="SZE27" s="36"/>
      <c r="SZF27" s="36"/>
      <c r="SZG27" s="36"/>
      <c r="SZH27" s="36"/>
      <c r="SZI27" s="36"/>
      <c r="SZJ27" s="36"/>
      <c r="SZK27" s="36"/>
      <c r="SZL27" s="36"/>
      <c r="SZM27" s="36"/>
      <c r="SZN27" s="36"/>
      <c r="SZO27" s="36"/>
      <c r="SZP27" s="36"/>
      <c r="SZQ27" s="36"/>
      <c r="SZR27" s="36"/>
      <c r="SZS27" s="36"/>
      <c r="SZT27" s="36"/>
      <c r="SZU27" s="36"/>
      <c r="SZV27" s="36"/>
      <c r="SZW27" s="36"/>
      <c r="SZX27" s="36"/>
      <c r="SZY27" s="36"/>
      <c r="SZZ27" s="36"/>
      <c r="TAA27" s="36"/>
      <c r="TAB27" s="36"/>
      <c r="TAC27" s="36"/>
      <c r="TAD27" s="36"/>
      <c r="TAE27" s="36"/>
      <c r="TAF27" s="36"/>
      <c r="TAG27" s="36"/>
      <c r="TAH27" s="36"/>
      <c r="TAI27" s="36"/>
      <c r="TAJ27" s="36"/>
      <c r="TAK27" s="36"/>
      <c r="TAL27" s="36"/>
      <c r="TAM27" s="36"/>
      <c r="TAN27" s="36"/>
      <c r="TAO27" s="36"/>
      <c r="TAP27" s="36"/>
      <c r="TAQ27" s="36"/>
      <c r="TAR27" s="36"/>
      <c r="TAS27" s="36"/>
      <c r="TAT27" s="36"/>
      <c r="TAU27" s="36"/>
      <c r="TAV27" s="36"/>
      <c r="TAW27" s="36"/>
      <c r="TAX27" s="36"/>
      <c r="TAY27" s="36"/>
      <c r="TAZ27" s="36"/>
      <c r="TBA27" s="36"/>
      <c r="TBB27" s="36"/>
      <c r="TBC27" s="36"/>
      <c r="TBD27" s="36"/>
      <c r="TBE27" s="36"/>
      <c r="TBF27" s="36"/>
      <c r="TBG27" s="36"/>
      <c r="TBH27" s="36"/>
      <c r="TBI27" s="36"/>
      <c r="TBJ27" s="36"/>
      <c r="TBK27" s="36"/>
      <c r="TBL27" s="36"/>
      <c r="TBM27" s="36"/>
      <c r="TBN27" s="36"/>
      <c r="TBO27" s="36"/>
      <c r="TBP27" s="36"/>
      <c r="TBQ27" s="36"/>
      <c r="TBR27" s="36"/>
      <c r="TBS27" s="36"/>
      <c r="TBT27" s="36"/>
      <c r="TBU27" s="36"/>
      <c r="TBV27" s="36"/>
      <c r="TBW27" s="36"/>
      <c r="TBX27" s="36"/>
      <c r="TBY27" s="36"/>
      <c r="TBZ27" s="36"/>
      <c r="TCA27" s="36"/>
      <c r="TCB27" s="36"/>
      <c r="TCC27" s="36"/>
      <c r="TCD27" s="36"/>
      <c r="TCE27" s="36"/>
      <c r="TCF27" s="36"/>
      <c r="TCG27" s="36"/>
      <c r="TCH27" s="36"/>
      <c r="TCI27" s="36"/>
      <c r="TCJ27" s="36"/>
      <c r="TCK27" s="36"/>
      <c r="TCL27" s="36"/>
      <c r="TCM27" s="36"/>
      <c r="TCN27" s="36"/>
      <c r="TCO27" s="36"/>
      <c r="TCP27" s="36"/>
      <c r="TCQ27" s="36"/>
      <c r="TCR27" s="36"/>
      <c r="TCS27" s="36"/>
      <c r="TCT27" s="36"/>
      <c r="TCU27" s="36"/>
      <c r="TCV27" s="36"/>
      <c r="TCW27" s="36"/>
      <c r="TCX27" s="36"/>
      <c r="TCY27" s="36"/>
      <c r="TCZ27" s="36"/>
      <c r="TDA27" s="36"/>
      <c r="TDB27" s="36"/>
      <c r="TDC27" s="36"/>
      <c r="TDD27" s="36"/>
      <c r="TDE27" s="36"/>
      <c r="TDF27" s="36"/>
      <c r="TDG27" s="36"/>
      <c r="TDH27" s="36"/>
      <c r="TDI27" s="36"/>
      <c r="TDJ27" s="36"/>
      <c r="TDK27" s="36"/>
      <c r="TDL27" s="36"/>
      <c r="TDM27" s="36"/>
      <c r="TDN27" s="36"/>
      <c r="TDO27" s="36"/>
      <c r="TDP27" s="36"/>
      <c r="TDQ27" s="36"/>
      <c r="TDR27" s="36"/>
      <c r="TDS27" s="36"/>
      <c r="TDT27" s="36"/>
      <c r="TDU27" s="36"/>
      <c r="TDV27" s="36"/>
      <c r="TDW27" s="36"/>
      <c r="TDX27" s="36"/>
      <c r="TDY27" s="36"/>
      <c r="TDZ27" s="36"/>
      <c r="TEA27" s="36"/>
      <c r="TEB27" s="36"/>
      <c r="TEC27" s="36"/>
      <c r="TED27" s="36"/>
      <c r="TEE27" s="36"/>
      <c r="TEF27" s="36"/>
      <c r="TEG27" s="36"/>
      <c r="TEH27" s="36"/>
      <c r="TEI27" s="36"/>
      <c r="TEJ27" s="36"/>
      <c r="TEK27" s="36"/>
      <c r="TEL27" s="36"/>
      <c r="TEM27" s="36"/>
      <c r="TEN27" s="36"/>
      <c r="TEO27" s="36"/>
      <c r="TEP27" s="36"/>
      <c r="TEQ27" s="36"/>
      <c r="TER27" s="36"/>
      <c r="TES27" s="36"/>
      <c r="TET27" s="36"/>
      <c r="TEU27" s="36"/>
      <c r="TEV27" s="36"/>
      <c r="TEW27" s="36"/>
      <c r="TEX27" s="36"/>
      <c r="TEY27" s="36"/>
      <c r="TEZ27" s="36"/>
      <c r="TFA27" s="36"/>
      <c r="TFB27" s="36"/>
      <c r="TFC27" s="36"/>
      <c r="TFD27" s="36"/>
      <c r="TFE27" s="36"/>
      <c r="TFF27" s="36"/>
      <c r="TFG27" s="36"/>
      <c r="TFH27" s="36"/>
      <c r="TFI27" s="36"/>
      <c r="TFJ27" s="36"/>
      <c r="TFK27" s="36"/>
      <c r="TFL27" s="36"/>
      <c r="TFM27" s="36"/>
      <c r="TFN27" s="36"/>
      <c r="TFO27" s="36"/>
      <c r="TFP27" s="36"/>
      <c r="TFQ27" s="36"/>
      <c r="TFR27" s="36"/>
      <c r="TFS27" s="36"/>
      <c r="TFT27" s="36"/>
      <c r="TFU27" s="36"/>
      <c r="TFV27" s="36"/>
      <c r="TFW27" s="36"/>
      <c r="TFX27" s="36"/>
      <c r="TFY27" s="36"/>
      <c r="TFZ27" s="36"/>
      <c r="TGA27" s="36"/>
      <c r="TGB27" s="36"/>
      <c r="TGC27" s="36"/>
      <c r="TGD27" s="36"/>
      <c r="TGE27" s="36"/>
      <c r="TGF27" s="36"/>
      <c r="TGG27" s="36"/>
      <c r="TGH27" s="36"/>
      <c r="TGI27" s="36"/>
      <c r="TGJ27" s="36"/>
      <c r="TGK27" s="36"/>
      <c r="TGL27" s="36"/>
      <c r="TGM27" s="36"/>
      <c r="TGN27" s="36"/>
      <c r="TGO27" s="36"/>
      <c r="TGP27" s="36"/>
      <c r="TGQ27" s="36"/>
      <c r="TGR27" s="36"/>
      <c r="TGS27" s="36"/>
      <c r="TGT27" s="36"/>
      <c r="TGU27" s="36"/>
      <c r="TGV27" s="36"/>
      <c r="TGW27" s="36"/>
      <c r="TGX27" s="36"/>
      <c r="TGY27" s="36"/>
      <c r="TGZ27" s="36"/>
      <c r="THA27" s="36"/>
      <c r="THB27" s="36"/>
      <c r="THC27" s="36"/>
      <c r="THD27" s="36"/>
      <c r="THE27" s="36"/>
      <c r="THF27" s="36"/>
      <c r="THG27" s="36"/>
      <c r="THH27" s="36"/>
      <c r="THI27" s="36"/>
      <c r="THJ27" s="36"/>
      <c r="THK27" s="36"/>
      <c r="THL27" s="36"/>
      <c r="THM27" s="36"/>
      <c r="THN27" s="36"/>
      <c r="THO27" s="36"/>
      <c r="THP27" s="36"/>
      <c r="THQ27" s="36"/>
      <c r="THR27" s="36"/>
      <c r="THS27" s="36"/>
      <c r="THT27" s="36"/>
      <c r="THU27" s="36"/>
      <c r="THV27" s="36"/>
      <c r="THW27" s="36"/>
      <c r="THX27" s="36"/>
      <c r="THY27" s="36"/>
      <c r="THZ27" s="36"/>
      <c r="TIA27" s="36"/>
      <c r="TIB27" s="36"/>
      <c r="TIC27" s="36"/>
      <c r="TID27" s="36"/>
      <c r="TIE27" s="36"/>
      <c r="TIF27" s="36"/>
      <c r="TIG27" s="36"/>
      <c r="TIH27" s="36"/>
      <c r="TII27" s="36"/>
      <c r="TIJ27" s="36"/>
      <c r="TIK27" s="36"/>
      <c r="TIL27" s="36"/>
      <c r="TIM27" s="36"/>
      <c r="TIN27" s="36"/>
      <c r="TIO27" s="36"/>
      <c r="TIP27" s="36"/>
      <c r="TIQ27" s="36"/>
      <c r="TIR27" s="36"/>
      <c r="TIS27" s="36"/>
      <c r="TIT27" s="36"/>
      <c r="TIU27" s="36"/>
      <c r="TIV27" s="36"/>
      <c r="TIW27" s="36"/>
      <c r="TIX27" s="36"/>
      <c r="TIY27" s="36"/>
      <c r="TIZ27" s="36"/>
      <c r="TJA27" s="36"/>
      <c r="TJB27" s="36"/>
      <c r="TJC27" s="36"/>
      <c r="TJD27" s="36"/>
      <c r="TJE27" s="36"/>
      <c r="TJF27" s="36"/>
      <c r="TJG27" s="36"/>
      <c r="TJH27" s="36"/>
      <c r="TJI27" s="36"/>
      <c r="TJJ27" s="36"/>
      <c r="TJK27" s="36"/>
      <c r="TJL27" s="36"/>
      <c r="TJM27" s="36"/>
      <c r="TJN27" s="36"/>
      <c r="TJO27" s="36"/>
      <c r="TJP27" s="36"/>
      <c r="TJQ27" s="36"/>
      <c r="TJR27" s="36"/>
      <c r="TJS27" s="36"/>
      <c r="TJT27" s="36"/>
      <c r="TJU27" s="36"/>
      <c r="TJV27" s="36"/>
      <c r="TJW27" s="36"/>
      <c r="TJX27" s="36"/>
      <c r="TJY27" s="36"/>
      <c r="TJZ27" s="36"/>
    </row>
    <row r="28" spans="1:13806" s="17" customFormat="1" ht="24.9" customHeight="1">
      <c r="A28" s="36"/>
      <c r="B28" s="36"/>
      <c r="C28" s="915"/>
      <c r="D28" s="914"/>
      <c r="E28" s="914"/>
      <c r="F28" s="914"/>
      <c r="G28" s="914"/>
      <c r="H28" s="914"/>
      <c r="I28" s="914"/>
      <c r="J28" s="914"/>
      <c r="K28" s="914"/>
      <c r="L28" s="914"/>
      <c r="M28" s="914"/>
      <c r="N28" s="914"/>
      <c r="O28" s="915"/>
      <c r="P28" s="915"/>
      <c r="Q28" s="36"/>
      <c r="R28" s="36"/>
      <c r="S28" s="36"/>
      <c r="T28" s="36"/>
      <c r="U28" s="36"/>
      <c r="V28" s="36"/>
      <c r="W28" s="36"/>
      <c r="X28" s="36"/>
      <c r="Y28" s="36"/>
      <c r="Z28" s="36"/>
      <c r="AA28" s="36"/>
      <c r="AB28" s="36"/>
      <c r="AC28" s="16"/>
      <c r="AD28" s="16"/>
      <c r="AE28" s="16"/>
      <c r="AF28" s="36"/>
      <c r="AG28" s="36"/>
      <c r="AH28" s="36"/>
      <c r="AI28" s="36"/>
      <c r="AJ28" s="36"/>
      <c r="AK28" s="36"/>
      <c r="AL28" s="36"/>
      <c r="AM28" s="3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20"/>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6"/>
      <c r="CZ28" s="36"/>
      <c r="DA28" s="36"/>
      <c r="DB28" s="36"/>
      <c r="DC28" s="36"/>
      <c r="DD28" s="36"/>
      <c r="DE28" s="36"/>
      <c r="DF28" s="36"/>
      <c r="DG28" s="36"/>
      <c r="DH28" s="36"/>
      <c r="DI28" s="36"/>
      <c r="DJ28" s="36"/>
      <c r="DK28" s="36"/>
      <c r="DL28" s="36"/>
      <c r="DM28" s="36"/>
      <c r="DN28" s="36"/>
      <c r="DO28" s="36"/>
      <c r="DP28" s="36"/>
      <c r="DQ28" s="36"/>
      <c r="DR28" s="36"/>
      <c r="DS28" s="36"/>
      <c r="DT28" s="36"/>
      <c r="DU28" s="36"/>
      <c r="DV28" s="36"/>
      <c r="DW28" s="36"/>
      <c r="DX28" s="36"/>
      <c r="DY28" s="36"/>
      <c r="DZ28" s="36"/>
      <c r="EA28" s="36"/>
      <c r="EB28" s="36"/>
      <c r="EC28" s="36"/>
      <c r="ED28" s="36"/>
      <c r="EE28" s="36"/>
      <c r="EF28" s="36"/>
      <c r="EG28" s="36"/>
      <c r="EH28" s="36"/>
      <c r="EI28" s="36"/>
      <c r="EJ28" s="36"/>
      <c r="EK28" s="36"/>
      <c r="EL28" s="36"/>
      <c r="EM28" s="36"/>
      <c r="EN28" s="36"/>
      <c r="EO28" s="36"/>
      <c r="EP28" s="36"/>
      <c r="EQ28" s="36"/>
      <c r="ER28" s="36"/>
      <c r="ES28" s="36"/>
      <c r="ET28" s="36"/>
      <c r="EU28" s="36"/>
      <c r="EV28" s="36"/>
      <c r="EW28" s="36"/>
      <c r="EX28" s="36"/>
      <c r="EY28" s="36"/>
      <c r="EZ28" s="36"/>
      <c r="FA28" s="36"/>
      <c r="FB28" s="36"/>
      <c r="FC28" s="36"/>
      <c r="FD28" s="36"/>
      <c r="FE28" s="36"/>
      <c r="FF28" s="36"/>
      <c r="FG28" s="36"/>
      <c r="FH28" s="36"/>
      <c r="FI28" s="36"/>
      <c r="FJ28" s="36"/>
      <c r="FK28" s="36"/>
      <c r="FL28" s="36"/>
      <c r="FM28" s="36"/>
      <c r="FN28" s="36"/>
      <c r="FO28" s="36"/>
      <c r="FP28" s="36"/>
      <c r="FQ28" s="36"/>
      <c r="FR28" s="36"/>
      <c r="FS28" s="36"/>
      <c r="FT28" s="36"/>
      <c r="FU28" s="36"/>
      <c r="FV28" s="36"/>
      <c r="FW28" s="36"/>
      <c r="FX28" s="36"/>
      <c r="FY28" s="36"/>
      <c r="FZ28" s="36"/>
      <c r="GA28" s="36"/>
      <c r="GB28" s="36"/>
      <c r="GC28" s="36"/>
      <c r="GD28" s="36"/>
      <c r="GE28" s="36"/>
      <c r="GF28" s="36"/>
      <c r="GG28" s="36"/>
      <c r="GH28" s="36"/>
      <c r="GI28" s="36"/>
      <c r="GJ28" s="36"/>
      <c r="GK28" s="36"/>
      <c r="GL28" s="36"/>
      <c r="GM28" s="36"/>
      <c r="GN28" s="36"/>
      <c r="GO28" s="36"/>
      <c r="GP28" s="36"/>
      <c r="GQ28" s="36"/>
      <c r="GR28" s="36"/>
      <c r="GS28" s="36"/>
      <c r="GT28" s="36"/>
      <c r="GU28" s="36"/>
      <c r="GV28" s="36"/>
      <c r="GW28" s="36"/>
      <c r="GX28" s="36"/>
      <c r="GY28" s="36"/>
      <c r="GZ28" s="36"/>
      <c r="HA28" s="36"/>
      <c r="HB28" s="36"/>
      <c r="HC28" s="36"/>
      <c r="HD28" s="36"/>
      <c r="HE28" s="36"/>
      <c r="HF28" s="36"/>
      <c r="HG28" s="36"/>
      <c r="HH28" s="36"/>
      <c r="HI28" s="36"/>
      <c r="HJ28" s="36"/>
      <c r="HK28" s="36"/>
      <c r="HL28" s="36"/>
      <c r="HM28" s="36"/>
      <c r="HN28" s="36"/>
      <c r="HO28" s="36"/>
      <c r="HP28" s="36"/>
      <c r="HQ28" s="36"/>
      <c r="HR28" s="36"/>
      <c r="HS28" s="36"/>
      <c r="HT28" s="36"/>
      <c r="HU28" s="36"/>
      <c r="HV28" s="36"/>
      <c r="HW28" s="36"/>
      <c r="HX28" s="36"/>
      <c r="HY28" s="36"/>
      <c r="HZ28" s="36"/>
      <c r="IA28" s="36"/>
      <c r="IB28" s="36"/>
      <c r="IC28" s="36"/>
      <c r="ID28" s="36"/>
      <c r="IE28" s="36"/>
      <c r="IF28" s="36"/>
      <c r="IG28" s="36"/>
      <c r="IH28" s="36"/>
      <c r="II28" s="36"/>
      <c r="IJ28" s="36"/>
      <c r="IK28" s="36"/>
      <c r="IL28" s="36"/>
      <c r="IM28" s="36"/>
      <c r="IN28" s="36"/>
      <c r="IO28" s="36"/>
      <c r="IP28" s="36"/>
      <c r="IQ28" s="36"/>
      <c r="IR28" s="36"/>
      <c r="IS28" s="36"/>
      <c r="IT28" s="36"/>
      <c r="IU28" s="36"/>
      <c r="IV28" s="36"/>
      <c r="IW28" s="36"/>
      <c r="IX28" s="36"/>
      <c r="IY28" s="36"/>
      <c r="IZ28" s="36"/>
      <c r="JA28" s="36"/>
      <c r="JB28" s="36"/>
      <c r="JC28" s="36"/>
      <c r="JD28" s="36"/>
      <c r="JE28" s="36"/>
      <c r="JF28" s="36"/>
      <c r="JG28" s="36"/>
      <c r="JH28" s="36"/>
      <c r="JI28" s="36"/>
      <c r="JJ28" s="36"/>
      <c r="JK28" s="36"/>
      <c r="JL28" s="36"/>
      <c r="JM28" s="36"/>
      <c r="JN28" s="36"/>
      <c r="JO28" s="36"/>
      <c r="JP28" s="36"/>
      <c r="JQ28" s="36"/>
      <c r="JR28" s="36"/>
      <c r="JS28" s="36"/>
      <c r="JT28" s="36"/>
      <c r="JU28" s="36"/>
      <c r="JV28" s="36"/>
      <c r="JW28" s="36"/>
      <c r="JX28" s="36"/>
      <c r="JY28" s="36"/>
      <c r="JZ28" s="36"/>
      <c r="KA28" s="36"/>
      <c r="KB28" s="36"/>
      <c r="KC28" s="36"/>
      <c r="KD28" s="36"/>
      <c r="KE28" s="36"/>
      <c r="KF28" s="36"/>
      <c r="KG28" s="36"/>
      <c r="KH28" s="36"/>
      <c r="KI28" s="36"/>
      <c r="KJ28" s="36"/>
      <c r="KK28" s="36"/>
      <c r="KL28" s="36"/>
      <c r="KM28" s="36"/>
      <c r="KN28" s="36"/>
      <c r="KO28" s="36"/>
      <c r="KP28" s="36"/>
      <c r="KQ28" s="36"/>
      <c r="KR28" s="36"/>
      <c r="KS28" s="36"/>
      <c r="KT28" s="36"/>
      <c r="KU28" s="36"/>
      <c r="KV28" s="36"/>
      <c r="KW28" s="36"/>
      <c r="KX28" s="36"/>
      <c r="KY28" s="36"/>
      <c r="KZ28" s="36"/>
      <c r="LA28" s="36"/>
      <c r="LB28" s="36"/>
      <c r="LC28" s="36"/>
      <c r="LD28" s="36"/>
      <c r="LE28" s="36"/>
      <c r="LF28" s="36"/>
      <c r="LG28" s="36"/>
      <c r="LH28" s="36"/>
      <c r="LI28" s="36"/>
      <c r="LJ28" s="36"/>
      <c r="LK28" s="36"/>
      <c r="LL28" s="36"/>
      <c r="LM28" s="36"/>
      <c r="LN28" s="36"/>
      <c r="LO28" s="36"/>
      <c r="LP28" s="36"/>
      <c r="LQ28" s="36"/>
      <c r="LR28" s="36"/>
      <c r="LS28" s="36"/>
      <c r="LT28" s="36"/>
      <c r="LU28" s="36"/>
      <c r="LV28" s="36"/>
      <c r="LW28" s="36"/>
      <c r="LX28" s="36"/>
      <c r="LY28" s="36"/>
      <c r="LZ28" s="36"/>
      <c r="MA28" s="36"/>
      <c r="MB28" s="36"/>
      <c r="MC28" s="36"/>
      <c r="MD28" s="36"/>
      <c r="ME28" s="36"/>
      <c r="MF28" s="36"/>
      <c r="MG28" s="36"/>
      <c r="MH28" s="36"/>
      <c r="MI28" s="36"/>
      <c r="MJ28" s="36"/>
      <c r="MK28" s="36"/>
      <c r="ML28" s="36"/>
      <c r="MM28" s="36"/>
      <c r="MN28" s="36"/>
      <c r="MO28" s="36"/>
      <c r="MP28" s="36"/>
      <c r="MQ28" s="36"/>
      <c r="MR28" s="36"/>
      <c r="MS28" s="36"/>
      <c r="MT28" s="36"/>
      <c r="MU28" s="36"/>
      <c r="MV28" s="36"/>
      <c r="MW28" s="36"/>
      <c r="MX28" s="36"/>
      <c r="MY28" s="36"/>
      <c r="MZ28" s="36"/>
      <c r="NA28" s="36"/>
      <c r="NB28" s="36"/>
      <c r="NC28" s="36"/>
      <c r="ND28" s="36"/>
      <c r="NE28" s="36"/>
      <c r="NF28" s="36"/>
      <c r="NG28" s="36"/>
      <c r="NH28" s="36"/>
      <c r="NI28" s="36"/>
      <c r="NJ28" s="36"/>
      <c r="NK28" s="36"/>
      <c r="NL28" s="36"/>
      <c r="NM28" s="36"/>
      <c r="NN28" s="36"/>
      <c r="NO28" s="36"/>
      <c r="NP28" s="36"/>
      <c r="NQ28" s="36"/>
      <c r="NR28" s="36"/>
      <c r="NS28" s="36"/>
      <c r="NT28" s="36"/>
      <c r="NU28" s="36"/>
      <c r="NV28" s="36"/>
      <c r="NW28" s="36"/>
      <c r="NX28" s="36"/>
      <c r="NY28" s="36"/>
      <c r="NZ28" s="36"/>
      <c r="OA28" s="36"/>
      <c r="OB28" s="36"/>
      <c r="OC28" s="36"/>
      <c r="OD28" s="36"/>
      <c r="OE28" s="36"/>
      <c r="OF28" s="36"/>
      <c r="OG28" s="36"/>
      <c r="OH28" s="36"/>
      <c r="OI28" s="36"/>
      <c r="OJ28" s="36"/>
      <c r="OK28" s="36"/>
      <c r="OL28" s="36"/>
      <c r="OM28" s="36"/>
      <c r="ON28" s="36"/>
      <c r="OO28" s="36"/>
      <c r="OP28" s="36"/>
      <c r="OQ28" s="36"/>
      <c r="OR28" s="36"/>
      <c r="OS28" s="36"/>
      <c r="OT28" s="36"/>
      <c r="OU28" s="36"/>
      <c r="OV28" s="36"/>
      <c r="OW28" s="36"/>
      <c r="OX28" s="36"/>
      <c r="OY28" s="36"/>
      <c r="OZ28" s="36"/>
      <c r="PA28" s="36"/>
      <c r="PB28" s="36"/>
      <c r="PC28" s="36"/>
      <c r="PD28" s="36"/>
      <c r="PE28" s="36"/>
      <c r="PF28" s="36"/>
      <c r="PG28" s="36"/>
      <c r="PH28" s="36"/>
      <c r="PI28" s="36"/>
      <c r="PJ28" s="36"/>
      <c r="PK28" s="36"/>
      <c r="PL28" s="36"/>
      <c r="PM28" s="36"/>
      <c r="PN28" s="36"/>
      <c r="PO28" s="36"/>
      <c r="PP28" s="36"/>
      <c r="PQ28" s="36"/>
      <c r="PR28" s="36"/>
      <c r="PS28" s="36"/>
      <c r="PT28" s="36"/>
      <c r="PU28" s="36"/>
      <c r="PV28" s="36"/>
      <c r="PW28" s="36"/>
      <c r="PX28" s="36"/>
      <c r="PY28" s="36"/>
      <c r="PZ28" s="36"/>
      <c r="QA28" s="36"/>
      <c r="QB28" s="36"/>
      <c r="QC28" s="36"/>
      <c r="QD28" s="36"/>
      <c r="QE28" s="36"/>
      <c r="QF28" s="36"/>
      <c r="QG28" s="36"/>
      <c r="QH28" s="36"/>
      <c r="QI28" s="36"/>
      <c r="QJ28" s="36"/>
      <c r="QK28" s="36"/>
      <c r="QL28" s="36"/>
      <c r="QM28" s="36"/>
      <c r="QN28" s="36"/>
      <c r="QO28" s="36"/>
      <c r="QP28" s="36"/>
      <c r="QQ28" s="36"/>
      <c r="QR28" s="36"/>
      <c r="QS28" s="36"/>
      <c r="QT28" s="36"/>
      <c r="QU28" s="36"/>
      <c r="QV28" s="36"/>
      <c r="QW28" s="36"/>
      <c r="QX28" s="36"/>
      <c r="QY28" s="36"/>
      <c r="QZ28" s="36"/>
      <c r="RA28" s="36"/>
      <c r="RB28" s="36"/>
      <c r="RC28" s="36"/>
      <c r="RD28" s="36"/>
      <c r="RE28" s="36"/>
      <c r="RF28" s="36"/>
      <c r="RG28" s="36"/>
      <c r="RH28" s="36"/>
      <c r="RI28" s="36"/>
      <c r="RJ28" s="36"/>
      <c r="RK28" s="36"/>
      <c r="RL28" s="36"/>
      <c r="RM28" s="36"/>
      <c r="RN28" s="36"/>
      <c r="RO28" s="36"/>
      <c r="RP28" s="36"/>
      <c r="RQ28" s="36"/>
      <c r="RR28" s="36"/>
      <c r="RS28" s="36"/>
      <c r="RT28" s="36"/>
      <c r="RU28" s="36"/>
      <c r="RV28" s="36"/>
      <c r="RW28" s="36"/>
      <c r="RX28" s="36"/>
      <c r="RY28" s="36"/>
      <c r="RZ28" s="36"/>
      <c r="SA28" s="36"/>
      <c r="SB28" s="36"/>
      <c r="SC28" s="36"/>
      <c r="SD28" s="36"/>
      <c r="SE28" s="36"/>
      <c r="SF28" s="36"/>
      <c r="SG28" s="36"/>
      <c r="SH28" s="36"/>
      <c r="SI28" s="36"/>
      <c r="SJ28" s="36"/>
      <c r="SK28" s="36"/>
      <c r="SL28" s="36"/>
      <c r="SM28" s="36"/>
      <c r="SN28" s="36"/>
      <c r="SO28" s="36"/>
      <c r="SP28" s="36"/>
      <c r="SQ28" s="36"/>
      <c r="SR28" s="36"/>
      <c r="SS28" s="36"/>
      <c r="ST28" s="36"/>
      <c r="SU28" s="36"/>
      <c r="SV28" s="36"/>
      <c r="SW28" s="36"/>
      <c r="SX28" s="36"/>
      <c r="SY28" s="36"/>
      <c r="SZ28" s="36"/>
      <c r="TA28" s="36"/>
      <c r="TB28" s="36"/>
      <c r="TC28" s="36"/>
      <c r="TD28" s="36"/>
      <c r="TE28" s="36"/>
      <c r="TF28" s="36"/>
      <c r="TG28" s="36"/>
      <c r="TH28" s="36"/>
      <c r="TI28" s="36"/>
      <c r="TJ28" s="36"/>
      <c r="TK28" s="36"/>
      <c r="TL28" s="36"/>
      <c r="TM28" s="36"/>
      <c r="TN28" s="36"/>
      <c r="TO28" s="36"/>
      <c r="TP28" s="36"/>
      <c r="TQ28" s="36"/>
      <c r="TR28" s="36"/>
      <c r="TS28" s="36"/>
      <c r="TT28" s="36"/>
      <c r="TU28" s="36"/>
      <c r="TV28" s="36"/>
      <c r="TW28" s="36"/>
      <c r="TX28" s="36"/>
      <c r="TY28" s="36"/>
      <c r="TZ28" s="36"/>
      <c r="UA28" s="36"/>
      <c r="UB28" s="36"/>
      <c r="UC28" s="36"/>
      <c r="UD28" s="36"/>
      <c r="UE28" s="36"/>
      <c r="UF28" s="36"/>
      <c r="UG28" s="36"/>
      <c r="UH28" s="36"/>
      <c r="UI28" s="36"/>
      <c r="UJ28" s="36"/>
      <c r="UK28" s="36"/>
      <c r="UL28" s="36"/>
      <c r="UM28" s="36"/>
      <c r="UN28" s="36"/>
      <c r="UO28" s="36"/>
      <c r="UP28" s="36"/>
      <c r="UQ28" s="36"/>
      <c r="UR28" s="36"/>
      <c r="US28" s="36"/>
      <c r="UT28" s="36"/>
      <c r="UU28" s="36"/>
      <c r="UV28" s="36"/>
      <c r="UW28" s="36"/>
      <c r="UX28" s="36"/>
      <c r="UY28" s="36"/>
      <c r="UZ28" s="36"/>
      <c r="VA28" s="36"/>
      <c r="VB28" s="36"/>
      <c r="VC28" s="36"/>
      <c r="VD28" s="36"/>
      <c r="VE28" s="36"/>
      <c r="VF28" s="36"/>
      <c r="VG28" s="36"/>
      <c r="VH28" s="36"/>
      <c r="VI28" s="36"/>
      <c r="VJ28" s="36"/>
      <c r="VK28" s="36"/>
      <c r="VL28" s="36"/>
      <c r="VM28" s="36"/>
      <c r="VN28" s="36"/>
      <c r="VO28" s="36"/>
      <c r="VP28" s="36"/>
      <c r="VQ28" s="36"/>
      <c r="VR28" s="36"/>
      <c r="VS28" s="36"/>
      <c r="VT28" s="36"/>
      <c r="VU28" s="36"/>
      <c r="VV28" s="36"/>
      <c r="VW28" s="36"/>
      <c r="VX28" s="36"/>
      <c r="VY28" s="36"/>
      <c r="VZ28" s="36"/>
      <c r="WA28" s="36"/>
      <c r="WB28" s="36"/>
      <c r="WC28" s="36"/>
      <c r="WD28" s="36"/>
      <c r="WE28" s="36"/>
      <c r="WF28" s="36"/>
      <c r="WG28" s="36"/>
      <c r="WH28" s="36"/>
      <c r="WI28" s="36"/>
      <c r="WJ28" s="36"/>
      <c r="WK28" s="36"/>
      <c r="WL28" s="36"/>
      <c r="WM28" s="36"/>
      <c r="WN28" s="36"/>
      <c r="WO28" s="36"/>
      <c r="WP28" s="36"/>
      <c r="WQ28" s="36"/>
      <c r="WR28" s="36"/>
      <c r="WS28" s="36"/>
      <c r="WT28" s="36"/>
      <c r="WU28" s="36"/>
      <c r="WV28" s="36"/>
      <c r="WW28" s="36"/>
      <c r="WX28" s="36"/>
      <c r="WY28" s="36"/>
      <c r="WZ28" s="36"/>
      <c r="XA28" s="36"/>
      <c r="XB28" s="36"/>
      <c r="XC28" s="36"/>
      <c r="XD28" s="36"/>
      <c r="XE28" s="36"/>
      <c r="XF28" s="36"/>
      <c r="XG28" s="36"/>
      <c r="XH28" s="36"/>
      <c r="XI28" s="36"/>
      <c r="XJ28" s="36"/>
      <c r="XK28" s="36"/>
      <c r="XL28" s="36"/>
      <c r="XM28" s="36"/>
      <c r="XN28" s="36"/>
      <c r="XO28" s="36"/>
      <c r="XP28" s="36"/>
      <c r="XQ28" s="36"/>
      <c r="XR28" s="36"/>
      <c r="XS28" s="36"/>
      <c r="XT28" s="36"/>
      <c r="XU28" s="36"/>
      <c r="XV28" s="36"/>
      <c r="XW28" s="36"/>
      <c r="XX28" s="36"/>
      <c r="XY28" s="36"/>
      <c r="XZ28" s="36"/>
      <c r="YA28" s="36"/>
      <c r="YB28" s="36"/>
      <c r="YC28" s="36"/>
      <c r="YD28" s="36"/>
      <c r="YE28" s="36"/>
      <c r="YF28" s="36"/>
      <c r="YG28" s="36"/>
      <c r="YH28" s="36"/>
      <c r="YI28" s="36"/>
      <c r="YJ28" s="36"/>
      <c r="YK28" s="36"/>
      <c r="YL28" s="36"/>
      <c r="YM28" s="36"/>
      <c r="YN28" s="36"/>
      <c r="YO28" s="36"/>
      <c r="YP28" s="36"/>
      <c r="YQ28" s="36"/>
      <c r="YR28" s="36"/>
      <c r="YS28" s="36"/>
      <c r="YT28" s="36"/>
      <c r="YU28" s="36"/>
      <c r="YV28" s="36"/>
      <c r="YW28" s="36"/>
      <c r="YX28" s="36"/>
      <c r="YY28" s="36"/>
      <c r="YZ28" s="36"/>
      <c r="ZA28" s="36"/>
      <c r="ZB28" s="36"/>
      <c r="ZC28" s="36"/>
      <c r="ZD28" s="36"/>
      <c r="ZE28" s="36"/>
      <c r="ZF28" s="36"/>
      <c r="ZG28" s="36"/>
      <c r="ZH28" s="36"/>
      <c r="ZI28" s="36"/>
      <c r="ZJ28" s="36"/>
      <c r="ZK28" s="36"/>
      <c r="ZL28" s="36"/>
      <c r="ZM28" s="36"/>
      <c r="ZN28" s="36"/>
      <c r="ZO28" s="36"/>
      <c r="ZP28" s="36"/>
      <c r="ZQ28" s="36"/>
      <c r="ZR28" s="36"/>
      <c r="ZS28" s="36"/>
      <c r="ZT28" s="36"/>
      <c r="ZU28" s="36"/>
      <c r="ZV28" s="36"/>
      <c r="ZW28" s="36"/>
      <c r="ZX28" s="36"/>
      <c r="ZY28" s="36"/>
      <c r="ZZ28" s="36"/>
      <c r="AAA28" s="36"/>
      <c r="AAB28" s="36"/>
      <c r="AAC28" s="36"/>
      <c r="AAD28" s="36"/>
      <c r="AAE28" s="36"/>
      <c r="AAF28" s="36"/>
      <c r="AAG28" s="36"/>
      <c r="AAH28" s="36"/>
      <c r="AAI28" s="36"/>
      <c r="AAJ28" s="36"/>
      <c r="AAK28" s="36"/>
      <c r="AAL28" s="36"/>
      <c r="AAM28" s="36"/>
      <c r="AAN28" s="36"/>
      <c r="AAO28" s="36"/>
      <c r="AAP28" s="36"/>
      <c r="AAQ28" s="36"/>
      <c r="AAR28" s="36"/>
      <c r="AAS28" s="36"/>
      <c r="AAT28" s="36"/>
      <c r="AAU28" s="36"/>
      <c r="AAV28" s="36"/>
      <c r="AAW28" s="36"/>
      <c r="AAX28" s="36"/>
      <c r="AAY28" s="36"/>
      <c r="AAZ28" s="36"/>
      <c r="ABA28" s="36"/>
      <c r="ABB28" s="36"/>
      <c r="ABC28" s="36"/>
      <c r="ABD28" s="36"/>
      <c r="ABE28" s="36"/>
      <c r="ABF28" s="36"/>
      <c r="ABG28" s="36"/>
      <c r="ABH28" s="36"/>
      <c r="ABI28" s="36"/>
      <c r="ABJ28" s="36"/>
      <c r="ABK28" s="36"/>
      <c r="ABL28" s="36"/>
      <c r="ABM28" s="36"/>
      <c r="ABN28" s="36"/>
      <c r="ABO28" s="36"/>
      <c r="ABP28" s="36"/>
      <c r="ABQ28" s="36"/>
      <c r="ABR28" s="36"/>
      <c r="ABS28" s="36"/>
      <c r="ABT28" s="36"/>
      <c r="ABU28" s="36"/>
      <c r="ABV28" s="36"/>
      <c r="ABW28" s="36"/>
      <c r="ABX28" s="36"/>
      <c r="ABY28" s="36"/>
      <c r="ABZ28" s="36"/>
      <c r="ACA28" s="36"/>
      <c r="ACB28" s="36"/>
      <c r="ACC28" s="36"/>
      <c r="ACD28" s="36"/>
      <c r="ACE28" s="36"/>
      <c r="ACF28" s="36"/>
      <c r="ACG28" s="36"/>
      <c r="ACH28" s="36"/>
      <c r="ACI28" s="36"/>
      <c r="ACJ28" s="36"/>
      <c r="ACK28" s="36"/>
      <c r="ACL28" s="36"/>
      <c r="ACM28" s="36"/>
      <c r="ACN28" s="36"/>
      <c r="ACO28" s="36"/>
      <c r="ACP28" s="36"/>
      <c r="ACQ28" s="36"/>
      <c r="ACR28" s="36"/>
      <c r="ACS28" s="36"/>
      <c r="ACT28" s="36"/>
      <c r="ACU28" s="36"/>
      <c r="ACV28" s="36"/>
      <c r="ACW28" s="36"/>
      <c r="ACX28" s="36"/>
      <c r="ACY28" s="36"/>
      <c r="ACZ28" s="36"/>
      <c r="ADA28" s="36"/>
      <c r="ADB28" s="36"/>
      <c r="ADC28" s="36"/>
      <c r="ADD28" s="36"/>
      <c r="ADE28" s="36"/>
      <c r="ADF28" s="36"/>
      <c r="ADG28" s="36"/>
      <c r="ADH28" s="36"/>
      <c r="ADI28" s="36"/>
      <c r="ADJ28" s="36"/>
      <c r="ADK28" s="36"/>
      <c r="ADL28" s="36"/>
      <c r="ADM28" s="36"/>
      <c r="ADN28" s="36"/>
      <c r="ADO28" s="36"/>
      <c r="ADP28" s="36"/>
      <c r="ADQ28" s="36"/>
      <c r="ADR28" s="36"/>
      <c r="ADS28" s="36"/>
      <c r="ADT28" s="36"/>
      <c r="ADU28" s="36"/>
      <c r="ADV28" s="36"/>
      <c r="ADW28" s="36"/>
      <c r="ADX28" s="36"/>
      <c r="ADY28" s="36"/>
      <c r="ADZ28" s="36"/>
      <c r="AEA28" s="36"/>
      <c r="AEB28" s="36"/>
      <c r="AEC28" s="36"/>
      <c r="AED28" s="36"/>
      <c r="AEE28" s="36"/>
      <c r="AEF28" s="36"/>
      <c r="AEG28" s="36"/>
      <c r="AEH28" s="36"/>
      <c r="AEI28" s="36"/>
      <c r="AEJ28" s="36"/>
      <c r="AEK28" s="36"/>
      <c r="AEL28" s="36"/>
      <c r="AEM28" s="36"/>
      <c r="AEN28" s="36"/>
      <c r="AEO28" s="36"/>
      <c r="AEP28" s="36"/>
      <c r="AEQ28" s="36"/>
      <c r="AER28" s="36"/>
      <c r="AES28" s="36"/>
      <c r="AET28" s="36"/>
      <c r="AEU28" s="36"/>
      <c r="AEV28" s="36"/>
      <c r="AEW28" s="36"/>
      <c r="AEX28" s="36"/>
      <c r="AEY28" s="36"/>
      <c r="AEZ28" s="36"/>
      <c r="AFA28" s="36"/>
      <c r="AFB28" s="36"/>
      <c r="AFC28" s="36"/>
      <c r="AFD28" s="36"/>
      <c r="AFE28" s="36"/>
      <c r="AFF28" s="36"/>
      <c r="AFG28" s="36"/>
      <c r="AFH28" s="36"/>
      <c r="AFI28" s="36"/>
      <c r="AFJ28" s="36"/>
      <c r="AFK28" s="36"/>
      <c r="AFL28" s="36"/>
      <c r="AFM28" s="36"/>
      <c r="AFN28" s="36"/>
      <c r="AFO28" s="36"/>
      <c r="AFP28" s="36"/>
      <c r="AFQ28" s="36"/>
      <c r="AFR28" s="36"/>
      <c r="AFS28" s="36"/>
      <c r="AFT28" s="36"/>
      <c r="AFU28" s="36"/>
      <c r="AFV28" s="36"/>
      <c r="AFW28" s="36"/>
      <c r="AFX28" s="36"/>
      <c r="AFY28" s="36"/>
      <c r="AFZ28" s="36"/>
      <c r="AGA28" s="36"/>
      <c r="AGB28" s="36"/>
      <c r="AGC28" s="36"/>
      <c r="AGD28" s="36"/>
      <c r="AGE28" s="36"/>
      <c r="AGF28" s="36"/>
      <c r="AGG28" s="36"/>
      <c r="AGH28" s="36"/>
      <c r="AGI28" s="36"/>
      <c r="AGJ28" s="36"/>
      <c r="AGK28" s="36"/>
      <c r="AGL28" s="36"/>
      <c r="AGM28" s="36"/>
      <c r="AGN28" s="36"/>
      <c r="AGO28" s="36"/>
      <c r="AGP28" s="36"/>
      <c r="AGQ28" s="36"/>
      <c r="AGR28" s="36"/>
      <c r="AGS28" s="36"/>
      <c r="AGT28" s="36"/>
      <c r="AGU28" s="36"/>
      <c r="AGV28" s="36"/>
      <c r="AGW28" s="36"/>
      <c r="AGX28" s="36"/>
      <c r="AGY28" s="36"/>
      <c r="AGZ28" s="36"/>
      <c r="AHA28" s="36"/>
      <c r="AHB28" s="36"/>
      <c r="AHC28" s="36"/>
      <c r="AHD28" s="36"/>
      <c r="AHE28" s="36"/>
      <c r="AHF28" s="36"/>
      <c r="AHG28" s="36"/>
      <c r="AHH28" s="36"/>
      <c r="AHI28" s="36"/>
      <c r="AHJ28" s="36"/>
      <c r="AHK28" s="36"/>
      <c r="AHL28" s="36"/>
      <c r="AHM28" s="36"/>
      <c r="AHN28" s="36"/>
      <c r="AHO28" s="36"/>
      <c r="AHP28" s="36"/>
      <c r="AHQ28" s="36"/>
      <c r="AHR28" s="36"/>
      <c r="AHS28" s="36"/>
      <c r="AHT28" s="36"/>
      <c r="AHU28" s="36"/>
      <c r="AHV28" s="36"/>
      <c r="AHW28" s="36"/>
      <c r="AHX28" s="36"/>
      <c r="AHY28" s="36"/>
      <c r="AHZ28" s="36"/>
      <c r="AIA28" s="36"/>
      <c r="AIB28" s="36"/>
      <c r="AIC28" s="36"/>
      <c r="AID28" s="36"/>
      <c r="AIE28" s="36"/>
      <c r="AIF28" s="36"/>
      <c r="AIG28" s="36"/>
      <c r="AIH28" s="36"/>
      <c r="AII28" s="36"/>
      <c r="AIJ28" s="36"/>
      <c r="AIK28" s="36"/>
      <c r="AIL28" s="36"/>
      <c r="AIM28" s="36"/>
      <c r="AIN28" s="36"/>
      <c r="AIO28" s="36"/>
      <c r="AIP28" s="36"/>
      <c r="AIQ28" s="36"/>
      <c r="AIR28" s="36"/>
      <c r="AIS28" s="36"/>
      <c r="AIT28" s="36"/>
      <c r="AIU28" s="36"/>
      <c r="AIV28" s="36"/>
      <c r="AIW28" s="36"/>
      <c r="AIX28" s="36"/>
      <c r="AIY28" s="36"/>
      <c r="AIZ28" s="36"/>
      <c r="AJA28" s="36"/>
      <c r="AJB28" s="36"/>
      <c r="AJC28" s="36"/>
      <c r="AJD28" s="36"/>
      <c r="AJE28" s="36"/>
      <c r="AJF28" s="36"/>
      <c r="AJG28" s="36"/>
      <c r="AJH28" s="36"/>
      <c r="AJI28" s="36"/>
      <c r="AJJ28" s="36"/>
      <c r="AJK28" s="36"/>
      <c r="AJL28" s="36"/>
      <c r="AJM28" s="36"/>
      <c r="AJN28" s="36"/>
      <c r="AJO28" s="36"/>
      <c r="AJP28" s="36"/>
      <c r="AJQ28" s="36"/>
      <c r="AJR28" s="36"/>
      <c r="AJS28" s="36"/>
      <c r="AJT28" s="36"/>
      <c r="AJU28" s="36"/>
      <c r="AJV28" s="36"/>
      <c r="AJW28" s="36"/>
      <c r="AJX28" s="36"/>
      <c r="AJY28" s="36"/>
      <c r="AJZ28" s="36"/>
      <c r="AKA28" s="36"/>
      <c r="AKB28" s="36"/>
      <c r="AKC28" s="36"/>
      <c r="AKD28" s="36"/>
      <c r="AKE28" s="36"/>
      <c r="AKF28" s="36"/>
      <c r="AKG28" s="36"/>
      <c r="AKH28" s="36"/>
      <c r="AKI28" s="36"/>
      <c r="AKJ28" s="36"/>
      <c r="AKK28" s="36"/>
      <c r="AKL28" s="36"/>
      <c r="AKM28" s="36"/>
      <c r="AKN28" s="36"/>
      <c r="AKO28" s="36"/>
      <c r="AKP28" s="36"/>
      <c r="AKQ28" s="36"/>
      <c r="AKR28" s="36"/>
      <c r="AKS28" s="36"/>
      <c r="AKT28" s="36"/>
      <c r="AKU28" s="36"/>
      <c r="AKV28" s="36"/>
      <c r="AKW28" s="36"/>
      <c r="AKX28" s="36"/>
      <c r="AKY28" s="36"/>
      <c r="AKZ28" s="36"/>
      <c r="ALA28" s="36"/>
      <c r="ALB28" s="36"/>
      <c r="ALC28" s="36"/>
      <c r="ALD28" s="36"/>
      <c r="ALE28" s="36"/>
      <c r="ALF28" s="36"/>
      <c r="ALG28" s="36"/>
      <c r="ALH28" s="36"/>
      <c r="ALI28" s="36"/>
      <c r="ALJ28" s="36"/>
      <c r="ALK28" s="36"/>
      <c r="ALL28" s="36"/>
      <c r="ALM28" s="36"/>
      <c r="ALN28" s="36"/>
      <c r="ALO28" s="36"/>
      <c r="ALP28" s="36"/>
      <c r="ALQ28" s="36"/>
      <c r="ALR28" s="36"/>
      <c r="ALS28" s="36"/>
      <c r="ALT28" s="36"/>
      <c r="ALU28" s="36"/>
      <c r="ALV28" s="36"/>
      <c r="ALW28" s="36"/>
      <c r="ALX28" s="36"/>
      <c r="ALY28" s="36"/>
      <c r="ALZ28" s="36"/>
      <c r="AMA28" s="36"/>
      <c r="AMB28" s="36"/>
      <c r="AMC28" s="36"/>
      <c r="AMD28" s="36"/>
      <c r="AME28" s="36"/>
      <c r="AMF28" s="36"/>
      <c r="AMG28" s="36"/>
      <c r="AMH28" s="36"/>
      <c r="AMI28" s="36"/>
      <c r="AMJ28" s="36"/>
      <c r="AMK28" s="36"/>
      <c r="AML28" s="36"/>
      <c r="AMM28" s="36"/>
      <c r="AMN28" s="36"/>
      <c r="AMO28" s="36"/>
      <c r="AMP28" s="36"/>
      <c r="AMQ28" s="36"/>
      <c r="AMR28" s="36"/>
      <c r="AMS28" s="36"/>
      <c r="AMT28" s="36"/>
      <c r="AMU28" s="36"/>
      <c r="AMV28" s="36"/>
      <c r="AMW28" s="36"/>
      <c r="AMX28" s="36"/>
      <c r="AMY28" s="36"/>
      <c r="AMZ28" s="36"/>
      <c r="ANA28" s="36"/>
      <c r="ANB28" s="36"/>
      <c r="ANC28" s="36"/>
      <c r="AND28" s="36"/>
      <c r="ANE28" s="36"/>
      <c r="ANF28" s="36"/>
      <c r="ANG28" s="36"/>
      <c r="ANH28" s="36"/>
      <c r="ANI28" s="36"/>
      <c r="ANJ28" s="36"/>
      <c r="ANK28" s="36"/>
      <c r="ANL28" s="36"/>
      <c r="ANM28" s="36"/>
      <c r="ANN28" s="36"/>
      <c r="ANO28" s="36"/>
      <c r="ANP28" s="36"/>
      <c r="ANQ28" s="36"/>
      <c r="ANR28" s="36"/>
      <c r="ANS28" s="36"/>
      <c r="ANT28" s="36"/>
      <c r="ANU28" s="36"/>
      <c r="ANV28" s="36"/>
      <c r="ANW28" s="36"/>
      <c r="ANX28" s="36"/>
      <c r="ANY28" s="36"/>
      <c r="ANZ28" s="36"/>
      <c r="AOA28" s="36"/>
      <c r="AOB28" s="36"/>
      <c r="AOC28" s="36"/>
      <c r="AOD28" s="36"/>
      <c r="AOE28" s="36"/>
      <c r="AOF28" s="36"/>
      <c r="AOG28" s="36"/>
      <c r="AOH28" s="36"/>
      <c r="AOI28" s="36"/>
      <c r="AOJ28" s="36"/>
      <c r="AOK28" s="36"/>
      <c r="AOL28" s="36"/>
      <c r="AOM28" s="36"/>
      <c r="AON28" s="36"/>
      <c r="AOO28" s="36"/>
      <c r="AOP28" s="36"/>
      <c r="AOQ28" s="36"/>
      <c r="AOR28" s="36"/>
      <c r="AOS28" s="36"/>
      <c r="AOT28" s="36"/>
      <c r="AOU28" s="36"/>
      <c r="AOV28" s="36"/>
      <c r="AOW28" s="36"/>
      <c r="AOX28" s="36"/>
      <c r="AOY28" s="36"/>
      <c r="AOZ28" s="36"/>
      <c r="APA28" s="36"/>
      <c r="APB28" s="36"/>
      <c r="APC28" s="36"/>
      <c r="APD28" s="36"/>
      <c r="APE28" s="36"/>
      <c r="APF28" s="36"/>
      <c r="APG28" s="36"/>
      <c r="APH28" s="36"/>
      <c r="API28" s="36"/>
      <c r="APJ28" s="36"/>
      <c r="APK28" s="36"/>
      <c r="APL28" s="36"/>
      <c r="APM28" s="36"/>
      <c r="APN28" s="36"/>
      <c r="APO28" s="36"/>
      <c r="APP28" s="36"/>
      <c r="APQ28" s="36"/>
      <c r="APR28" s="36"/>
      <c r="APS28" s="36"/>
      <c r="APT28" s="36"/>
      <c r="APU28" s="36"/>
      <c r="APV28" s="36"/>
      <c r="APW28" s="36"/>
      <c r="APX28" s="36"/>
      <c r="APY28" s="36"/>
      <c r="APZ28" s="36"/>
      <c r="AQA28" s="36"/>
      <c r="AQB28" s="36"/>
      <c r="AQC28" s="36"/>
      <c r="AQD28" s="36"/>
      <c r="AQE28" s="36"/>
      <c r="AQF28" s="36"/>
      <c r="AQG28" s="36"/>
      <c r="AQH28" s="36"/>
      <c r="AQI28" s="36"/>
      <c r="AQJ28" s="36"/>
      <c r="AQK28" s="36"/>
      <c r="AQL28" s="36"/>
      <c r="AQM28" s="36"/>
      <c r="AQN28" s="36"/>
      <c r="AQO28" s="36"/>
      <c r="AQP28" s="36"/>
      <c r="AQQ28" s="36"/>
      <c r="AQR28" s="36"/>
      <c r="AQS28" s="36"/>
      <c r="AQT28" s="36"/>
      <c r="AQU28" s="36"/>
      <c r="AQV28" s="36"/>
      <c r="AQW28" s="36"/>
      <c r="AQX28" s="36"/>
      <c r="AQY28" s="36"/>
      <c r="AQZ28" s="36"/>
      <c r="ARA28" s="36"/>
      <c r="ARB28" s="36"/>
      <c r="ARC28" s="36"/>
      <c r="ARD28" s="36"/>
      <c r="ARE28" s="36"/>
      <c r="ARF28" s="36"/>
      <c r="ARG28" s="36"/>
      <c r="ARH28" s="36"/>
      <c r="ARI28" s="36"/>
      <c r="ARJ28" s="36"/>
      <c r="ARK28" s="36"/>
      <c r="ARL28" s="36"/>
      <c r="ARM28" s="36"/>
      <c r="ARN28" s="36"/>
      <c r="ARO28" s="36"/>
      <c r="ARP28" s="36"/>
      <c r="ARQ28" s="36"/>
      <c r="ARR28" s="36"/>
      <c r="ARS28" s="36"/>
      <c r="ART28" s="36"/>
      <c r="ARU28" s="36"/>
      <c r="ARV28" s="36"/>
      <c r="ARW28" s="36"/>
      <c r="ARX28" s="36"/>
      <c r="ARY28" s="36"/>
      <c r="ARZ28" s="36"/>
      <c r="ASA28" s="36"/>
      <c r="ASB28" s="36"/>
      <c r="ASC28" s="36"/>
      <c r="ASD28" s="36"/>
      <c r="ASE28" s="36"/>
      <c r="ASF28" s="36"/>
      <c r="ASG28" s="36"/>
      <c r="ASH28" s="36"/>
      <c r="ASI28" s="36"/>
      <c r="ASJ28" s="36"/>
      <c r="ASK28" s="36"/>
      <c r="ASL28" s="36"/>
      <c r="ASM28" s="36"/>
      <c r="ASN28" s="36"/>
      <c r="ASO28" s="36"/>
      <c r="ASP28" s="36"/>
      <c r="ASQ28" s="36"/>
      <c r="ASR28" s="36"/>
      <c r="ASS28" s="36"/>
      <c r="AST28" s="36"/>
      <c r="ASU28" s="36"/>
      <c r="ASV28" s="36"/>
      <c r="ASW28" s="36"/>
      <c r="ASX28" s="36"/>
      <c r="ASY28" s="36"/>
      <c r="ASZ28" s="36"/>
      <c r="ATA28" s="36"/>
      <c r="ATB28" s="36"/>
      <c r="ATC28" s="36"/>
      <c r="ATD28" s="36"/>
      <c r="ATE28" s="36"/>
      <c r="ATF28" s="36"/>
      <c r="ATG28" s="36"/>
      <c r="ATH28" s="36"/>
      <c r="ATI28" s="36"/>
      <c r="ATJ28" s="36"/>
      <c r="ATK28" s="36"/>
      <c r="ATL28" s="36"/>
      <c r="ATM28" s="36"/>
      <c r="ATN28" s="36"/>
      <c r="ATO28" s="36"/>
      <c r="ATP28" s="36"/>
      <c r="ATQ28" s="36"/>
      <c r="ATR28" s="36"/>
      <c r="ATS28" s="36"/>
      <c r="ATT28" s="36"/>
      <c r="ATU28" s="36"/>
      <c r="ATV28" s="36"/>
      <c r="ATW28" s="36"/>
      <c r="ATX28" s="36"/>
      <c r="ATY28" s="36"/>
      <c r="ATZ28" s="36"/>
      <c r="AUA28" s="36"/>
      <c r="AUB28" s="36"/>
      <c r="AUC28" s="36"/>
      <c r="AUD28" s="36"/>
      <c r="AUE28" s="36"/>
      <c r="AUF28" s="36"/>
      <c r="AUG28" s="36"/>
      <c r="AUH28" s="36"/>
      <c r="AUI28" s="36"/>
      <c r="AUJ28" s="36"/>
      <c r="AUK28" s="36"/>
      <c r="AUL28" s="36"/>
      <c r="AUM28" s="36"/>
      <c r="AUN28" s="36"/>
      <c r="AUO28" s="36"/>
      <c r="AUP28" s="36"/>
      <c r="AUQ28" s="36"/>
      <c r="AUR28" s="36"/>
      <c r="AUS28" s="36"/>
      <c r="AUT28" s="36"/>
      <c r="AUU28" s="36"/>
      <c r="AUV28" s="36"/>
      <c r="AUW28" s="36"/>
      <c r="AUX28" s="36"/>
      <c r="AUY28" s="36"/>
      <c r="AUZ28" s="36"/>
      <c r="AVA28" s="36"/>
      <c r="AVB28" s="36"/>
      <c r="AVC28" s="36"/>
      <c r="AVD28" s="36"/>
      <c r="AVE28" s="36"/>
      <c r="AVF28" s="36"/>
      <c r="AVG28" s="36"/>
      <c r="AVH28" s="36"/>
      <c r="AVI28" s="36"/>
      <c r="AVJ28" s="36"/>
      <c r="AVK28" s="36"/>
      <c r="AVL28" s="36"/>
      <c r="AVM28" s="36"/>
      <c r="AVN28" s="36"/>
      <c r="AVO28" s="36"/>
      <c r="AVP28" s="36"/>
      <c r="AVQ28" s="36"/>
      <c r="AVR28" s="36"/>
      <c r="AVS28" s="36"/>
      <c r="AVT28" s="36"/>
      <c r="AVU28" s="36"/>
      <c r="AVV28" s="36"/>
      <c r="AVW28" s="36"/>
      <c r="AVX28" s="36"/>
      <c r="AVY28" s="36"/>
      <c r="AVZ28" s="36"/>
      <c r="AWA28" s="36"/>
      <c r="AWB28" s="36"/>
      <c r="AWC28" s="36"/>
      <c r="AWD28" s="36"/>
      <c r="AWE28" s="36"/>
      <c r="AWF28" s="36"/>
      <c r="AWG28" s="36"/>
      <c r="AWH28" s="36"/>
      <c r="AWI28" s="36"/>
      <c r="AWJ28" s="36"/>
      <c r="AWK28" s="36"/>
      <c r="AWL28" s="36"/>
      <c r="AWM28" s="36"/>
      <c r="AWN28" s="36"/>
      <c r="AWO28" s="36"/>
      <c r="AWP28" s="36"/>
      <c r="AWQ28" s="36"/>
      <c r="AWR28" s="36"/>
      <c r="AWS28" s="36"/>
      <c r="AWT28" s="36"/>
      <c r="AWU28" s="36"/>
      <c r="AWV28" s="36"/>
      <c r="AWW28" s="36"/>
      <c r="AWX28" s="36"/>
      <c r="AWY28" s="36"/>
      <c r="AWZ28" s="36"/>
      <c r="AXA28" s="36"/>
      <c r="AXB28" s="36"/>
      <c r="AXC28" s="36"/>
      <c r="AXD28" s="36"/>
      <c r="AXE28" s="36"/>
      <c r="AXF28" s="36"/>
      <c r="AXG28" s="36"/>
      <c r="AXH28" s="36"/>
      <c r="AXI28" s="36"/>
      <c r="AXJ28" s="36"/>
      <c r="AXK28" s="36"/>
      <c r="AXL28" s="36"/>
      <c r="AXM28" s="36"/>
      <c r="AXN28" s="36"/>
      <c r="AXO28" s="36"/>
      <c r="AXP28" s="36"/>
      <c r="AXQ28" s="36"/>
      <c r="AXR28" s="36"/>
      <c r="AXS28" s="36"/>
      <c r="AXT28" s="36"/>
      <c r="AXU28" s="36"/>
      <c r="AXV28" s="36"/>
      <c r="AXW28" s="36"/>
      <c r="AXX28" s="36"/>
      <c r="AXY28" s="36"/>
      <c r="AXZ28" s="36"/>
      <c r="AYA28" s="36"/>
      <c r="AYB28" s="36"/>
      <c r="AYC28" s="36"/>
      <c r="AYD28" s="36"/>
      <c r="AYE28" s="36"/>
      <c r="AYF28" s="36"/>
      <c r="AYG28" s="36"/>
      <c r="AYH28" s="36"/>
      <c r="AYI28" s="36"/>
      <c r="AYJ28" s="36"/>
      <c r="AYK28" s="36"/>
      <c r="AYL28" s="36"/>
      <c r="AYM28" s="36"/>
      <c r="AYN28" s="36"/>
      <c r="AYO28" s="36"/>
      <c r="AYP28" s="36"/>
      <c r="AYQ28" s="36"/>
      <c r="AYR28" s="36"/>
      <c r="AYS28" s="36"/>
      <c r="AYT28" s="36"/>
      <c r="AYU28" s="36"/>
      <c r="AYV28" s="36"/>
      <c r="AYW28" s="36"/>
      <c r="AYX28" s="36"/>
      <c r="AYY28" s="36"/>
      <c r="AYZ28" s="36"/>
      <c r="AZA28" s="36"/>
      <c r="AZB28" s="36"/>
      <c r="AZC28" s="36"/>
      <c r="AZD28" s="36"/>
      <c r="AZE28" s="36"/>
      <c r="AZF28" s="36"/>
      <c r="AZG28" s="36"/>
      <c r="AZH28" s="36"/>
      <c r="AZI28" s="36"/>
      <c r="AZJ28" s="36"/>
      <c r="AZK28" s="36"/>
      <c r="AZL28" s="36"/>
      <c r="AZM28" s="36"/>
      <c r="AZN28" s="36"/>
      <c r="AZO28" s="36"/>
      <c r="AZP28" s="36"/>
      <c r="AZQ28" s="36"/>
      <c r="AZR28" s="36"/>
      <c r="AZS28" s="36"/>
      <c r="AZT28" s="36"/>
      <c r="AZU28" s="36"/>
      <c r="AZV28" s="36"/>
      <c r="AZW28" s="36"/>
      <c r="AZX28" s="36"/>
      <c r="AZY28" s="36"/>
      <c r="AZZ28" s="36"/>
      <c r="BAA28" s="36"/>
      <c r="BAB28" s="36"/>
      <c r="BAC28" s="36"/>
      <c r="BAD28" s="36"/>
      <c r="BAE28" s="36"/>
      <c r="BAF28" s="36"/>
      <c r="BAG28" s="36"/>
      <c r="BAH28" s="36"/>
      <c r="BAI28" s="36"/>
      <c r="BAJ28" s="36"/>
      <c r="BAK28" s="36"/>
      <c r="BAL28" s="36"/>
      <c r="BAM28" s="36"/>
      <c r="BAN28" s="36"/>
      <c r="BAO28" s="36"/>
      <c r="BAP28" s="36"/>
      <c r="BAQ28" s="36"/>
      <c r="BAR28" s="36"/>
      <c r="BAS28" s="36"/>
      <c r="BAT28" s="36"/>
      <c r="BAU28" s="36"/>
      <c r="BAV28" s="36"/>
      <c r="BAW28" s="36"/>
      <c r="BAX28" s="36"/>
      <c r="BAY28" s="36"/>
      <c r="BAZ28" s="36"/>
      <c r="BBA28" s="36"/>
      <c r="BBB28" s="36"/>
      <c r="BBC28" s="36"/>
      <c r="BBD28" s="36"/>
      <c r="BBE28" s="36"/>
      <c r="BBF28" s="36"/>
      <c r="BBG28" s="36"/>
      <c r="BBH28" s="36"/>
      <c r="BBI28" s="36"/>
      <c r="BBJ28" s="36"/>
      <c r="BBK28" s="36"/>
      <c r="BBL28" s="36"/>
      <c r="BBM28" s="36"/>
      <c r="BBN28" s="36"/>
      <c r="BBO28" s="36"/>
      <c r="BBP28" s="36"/>
      <c r="BBQ28" s="36"/>
      <c r="BBR28" s="36"/>
      <c r="BBS28" s="36"/>
      <c r="BBT28" s="36"/>
      <c r="BBU28" s="36"/>
      <c r="BBV28" s="36"/>
      <c r="BBW28" s="36"/>
      <c r="BBX28" s="36"/>
      <c r="BBY28" s="36"/>
      <c r="BBZ28" s="36"/>
      <c r="BCA28" s="36"/>
      <c r="BCB28" s="36"/>
      <c r="BCC28" s="36"/>
      <c r="BCD28" s="36"/>
      <c r="BCE28" s="36"/>
      <c r="BCF28" s="36"/>
      <c r="BCG28" s="36"/>
      <c r="BCH28" s="36"/>
      <c r="BCI28" s="36"/>
      <c r="BCJ28" s="36"/>
      <c r="BCK28" s="36"/>
      <c r="BCL28" s="36"/>
      <c r="BCM28" s="36"/>
      <c r="BCN28" s="36"/>
      <c r="BCO28" s="36"/>
      <c r="BCP28" s="36"/>
      <c r="BCQ28" s="36"/>
      <c r="BCR28" s="36"/>
      <c r="BCS28" s="36"/>
      <c r="BCT28" s="36"/>
      <c r="BCU28" s="36"/>
      <c r="BCV28" s="36"/>
      <c r="BCW28" s="36"/>
      <c r="BCX28" s="36"/>
      <c r="BCY28" s="36"/>
      <c r="BCZ28" s="36"/>
      <c r="BDA28" s="36"/>
      <c r="BDB28" s="36"/>
      <c r="BDC28" s="36"/>
      <c r="BDD28" s="36"/>
      <c r="BDE28" s="36"/>
      <c r="BDF28" s="36"/>
      <c r="BDG28" s="36"/>
      <c r="BDH28" s="36"/>
      <c r="BDI28" s="36"/>
      <c r="BDJ28" s="36"/>
      <c r="BDK28" s="36"/>
      <c r="BDL28" s="36"/>
      <c r="BDM28" s="36"/>
      <c r="BDN28" s="36"/>
      <c r="BDO28" s="36"/>
      <c r="BDP28" s="36"/>
      <c r="BDQ28" s="36"/>
      <c r="BDR28" s="36"/>
      <c r="BDS28" s="36"/>
      <c r="BDT28" s="36"/>
      <c r="BDU28" s="36"/>
      <c r="BDV28" s="36"/>
      <c r="BDW28" s="36"/>
      <c r="BDX28" s="36"/>
      <c r="BDY28" s="36"/>
      <c r="BDZ28" s="36"/>
      <c r="BEA28" s="36"/>
      <c r="BEB28" s="36"/>
      <c r="BEC28" s="36"/>
      <c r="BED28" s="36"/>
      <c r="BEE28" s="36"/>
      <c r="BEF28" s="36"/>
      <c r="BEG28" s="36"/>
      <c r="BEH28" s="36"/>
      <c r="BEI28" s="36"/>
      <c r="BEJ28" s="36"/>
      <c r="BEK28" s="36"/>
      <c r="BEL28" s="36"/>
      <c r="BEM28" s="36"/>
      <c r="BEN28" s="36"/>
      <c r="BEO28" s="36"/>
      <c r="BEP28" s="36"/>
      <c r="BEQ28" s="36"/>
      <c r="BER28" s="36"/>
      <c r="BES28" s="36"/>
      <c r="BET28" s="36"/>
      <c r="BEU28" s="36"/>
      <c r="BEV28" s="36"/>
      <c r="BEW28" s="36"/>
      <c r="BEX28" s="36"/>
      <c r="BEY28" s="36"/>
      <c r="BEZ28" s="36"/>
      <c r="BFA28" s="36"/>
      <c r="BFB28" s="36"/>
      <c r="BFC28" s="36"/>
      <c r="BFD28" s="36"/>
      <c r="BFE28" s="36"/>
      <c r="BFF28" s="36"/>
      <c r="BFG28" s="36"/>
      <c r="BFH28" s="36"/>
      <c r="BFI28" s="36"/>
      <c r="BFJ28" s="36"/>
      <c r="BFK28" s="36"/>
      <c r="BFL28" s="36"/>
      <c r="BFM28" s="36"/>
      <c r="BFN28" s="36"/>
      <c r="BFO28" s="36"/>
      <c r="BFP28" s="36"/>
      <c r="BFQ28" s="36"/>
      <c r="BFR28" s="36"/>
      <c r="BFS28" s="36"/>
      <c r="BFT28" s="36"/>
      <c r="BFU28" s="36"/>
      <c r="BFV28" s="36"/>
      <c r="BFW28" s="36"/>
      <c r="BFX28" s="36"/>
      <c r="BFY28" s="36"/>
      <c r="BFZ28" s="36"/>
      <c r="BGA28" s="36"/>
      <c r="BGB28" s="36"/>
      <c r="BGC28" s="36"/>
      <c r="BGD28" s="36"/>
      <c r="BGE28" s="36"/>
      <c r="BGF28" s="36"/>
      <c r="BGG28" s="36"/>
      <c r="BGH28" s="36"/>
      <c r="BGI28" s="36"/>
      <c r="BGJ28" s="36"/>
      <c r="BGK28" s="36"/>
      <c r="BGL28" s="36"/>
      <c r="BGM28" s="36"/>
      <c r="BGN28" s="36"/>
      <c r="BGO28" s="36"/>
      <c r="BGP28" s="36"/>
      <c r="BGQ28" s="36"/>
      <c r="BGR28" s="36"/>
      <c r="BGS28" s="36"/>
      <c r="BGT28" s="36"/>
      <c r="BGU28" s="36"/>
      <c r="BGV28" s="36"/>
      <c r="BGW28" s="36"/>
      <c r="BGX28" s="36"/>
      <c r="BGY28" s="36"/>
      <c r="BGZ28" s="36"/>
      <c r="BHA28" s="36"/>
      <c r="BHB28" s="36"/>
      <c r="BHC28" s="36"/>
      <c r="BHD28" s="36"/>
      <c r="BHE28" s="36"/>
      <c r="BHF28" s="36"/>
      <c r="BHG28" s="36"/>
      <c r="BHH28" s="36"/>
      <c r="BHI28" s="36"/>
      <c r="BHJ28" s="36"/>
      <c r="BHK28" s="36"/>
      <c r="BHL28" s="36"/>
      <c r="BHM28" s="36"/>
      <c r="BHN28" s="36"/>
      <c r="BHO28" s="36"/>
      <c r="BHP28" s="36"/>
      <c r="BHQ28" s="36"/>
      <c r="BHR28" s="36"/>
      <c r="BHS28" s="36"/>
      <c r="BHT28" s="36"/>
      <c r="BHU28" s="36"/>
      <c r="BHV28" s="36"/>
      <c r="BHW28" s="36"/>
      <c r="BHX28" s="36"/>
      <c r="BHY28" s="36"/>
      <c r="BHZ28" s="36"/>
      <c r="BIA28" s="36"/>
      <c r="BIB28" s="36"/>
      <c r="BIC28" s="36"/>
      <c r="BID28" s="36"/>
      <c r="BIE28" s="36"/>
      <c r="BIF28" s="36"/>
      <c r="BIG28" s="36"/>
      <c r="BIH28" s="36"/>
      <c r="BII28" s="36"/>
      <c r="BIJ28" s="36"/>
      <c r="BIK28" s="36"/>
      <c r="BIL28" s="36"/>
      <c r="BIM28" s="36"/>
      <c r="BIN28" s="36"/>
      <c r="BIO28" s="36"/>
      <c r="BIP28" s="36"/>
      <c r="BIQ28" s="36"/>
      <c r="BIR28" s="36"/>
      <c r="BIS28" s="36"/>
      <c r="BIT28" s="36"/>
      <c r="BIU28" s="36"/>
      <c r="BIV28" s="36"/>
      <c r="BIW28" s="36"/>
      <c r="BIX28" s="36"/>
      <c r="BIY28" s="36"/>
      <c r="BIZ28" s="36"/>
      <c r="BJA28" s="36"/>
      <c r="BJB28" s="36"/>
      <c r="BJC28" s="36"/>
      <c r="BJD28" s="36"/>
      <c r="BJE28" s="36"/>
      <c r="BJF28" s="36"/>
      <c r="BJG28" s="36"/>
      <c r="BJH28" s="36"/>
      <c r="BJI28" s="36"/>
      <c r="BJJ28" s="36"/>
      <c r="BJK28" s="36"/>
      <c r="BJL28" s="36"/>
      <c r="BJM28" s="36"/>
      <c r="BJN28" s="36"/>
      <c r="BJO28" s="36"/>
      <c r="BJP28" s="36"/>
      <c r="BJQ28" s="36"/>
      <c r="BJR28" s="36"/>
      <c r="BJS28" s="36"/>
      <c r="BJT28" s="36"/>
      <c r="BJU28" s="36"/>
      <c r="BJV28" s="36"/>
      <c r="BJW28" s="36"/>
      <c r="BJX28" s="36"/>
      <c r="BJY28" s="36"/>
      <c r="BJZ28" s="36"/>
      <c r="BKA28" s="36"/>
      <c r="BKB28" s="36"/>
      <c r="BKC28" s="36"/>
      <c r="BKD28" s="36"/>
      <c r="BKE28" s="36"/>
      <c r="BKF28" s="36"/>
      <c r="BKG28" s="36"/>
      <c r="BKH28" s="36"/>
      <c r="BKI28" s="36"/>
      <c r="BKJ28" s="36"/>
      <c r="BKK28" s="36"/>
      <c r="BKL28" s="36"/>
      <c r="BKM28" s="36"/>
      <c r="BKN28" s="36"/>
      <c r="BKO28" s="36"/>
      <c r="BKP28" s="36"/>
      <c r="BKQ28" s="36"/>
      <c r="BKR28" s="36"/>
      <c r="BKS28" s="36"/>
      <c r="BKT28" s="36"/>
      <c r="BKU28" s="36"/>
      <c r="BKV28" s="36"/>
      <c r="BKW28" s="36"/>
      <c r="BKX28" s="36"/>
      <c r="BKY28" s="36"/>
      <c r="BKZ28" s="36"/>
      <c r="BLA28" s="36"/>
      <c r="BLB28" s="36"/>
      <c r="BLC28" s="36"/>
      <c r="BLD28" s="36"/>
      <c r="BLE28" s="36"/>
      <c r="BLF28" s="36"/>
      <c r="BLG28" s="36"/>
      <c r="BLH28" s="36"/>
      <c r="BLI28" s="36"/>
      <c r="BLJ28" s="36"/>
      <c r="BLK28" s="36"/>
      <c r="BLL28" s="36"/>
      <c r="BLM28" s="36"/>
      <c r="BLN28" s="36"/>
      <c r="BLO28" s="36"/>
      <c r="BLP28" s="36"/>
      <c r="BLQ28" s="36"/>
      <c r="BLR28" s="36"/>
      <c r="BLS28" s="36"/>
      <c r="BLT28" s="36"/>
      <c r="BLU28" s="36"/>
      <c r="BLV28" s="36"/>
      <c r="BLW28" s="36"/>
      <c r="BLX28" s="36"/>
      <c r="BLY28" s="36"/>
      <c r="BLZ28" s="36"/>
      <c r="BMA28" s="36"/>
      <c r="BMB28" s="36"/>
      <c r="BMC28" s="36"/>
      <c r="BMD28" s="36"/>
      <c r="BME28" s="36"/>
      <c r="BMF28" s="36"/>
      <c r="BMG28" s="36"/>
      <c r="BMH28" s="36"/>
      <c r="BMI28" s="36"/>
      <c r="BMJ28" s="36"/>
      <c r="BMK28" s="36"/>
      <c r="BML28" s="36"/>
      <c r="BMM28" s="36"/>
      <c r="BMN28" s="36"/>
      <c r="BMO28" s="36"/>
      <c r="BMP28" s="36"/>
      <c r="BMQ28" s="36"/>
      <c r="BMR28" s="36"/>
      <c r="BMS28" s="36"/>
      <c r="BMT28" s="36"/>
      <c r="BMU28" s="36"/>
      <c r="BMV28" s="36"/>
      <c r="BMW28" s="36"/>
      <c r="BMX28" s="36"/>
      <c r="BMY28" s="36"/>
      <c r="BMZ28" s="36"/>
      <c r="BNA28" s="36"/>
      <c r="BNB28" s="36"/>
      <c r="BNC28" s="36"/>
      <c r="BND28" s="36"/>
      <c r="BNE28" s="36"/>
      <c r="BNF28" s="36"/>
      <c r="BNG28" s="36"/>
      <c r="BNH28" s="36"/>
      <c r="BNI28" s="36"/>
      <c r="BNJ28" s="36"/>
      <c r="BNK28" s="36"/>
      <c r="BNL28" s="36"/>
      <c r="BNM28" s="36"/>
      <c r="BNN28" s="36"/>
      <c r="BNO28" s="36"/>
      <c r="BNP28" s="36"/>
      <c r="BNQ28" s="36"/>
      <c r="BNR28" s="36"/>
      <c r="BNS28" s="36"/>
      <c r="BNT28" s="36"/>
      <c r="BNU28" s="36"/>
      <c r="BNV28" s="36"/>
      <c r="BNW28" s="36"/>
      <c r="BNX28" s="36"/>
      <c r="BNY28" s="36"/>
      <c r="BNZ28" s="36"/>
      <c r="BOA28" s="36"/>
      <c r="BOB28" s="36"/>
      <c r="BOC28" s="36"/>
      <c r="BOD28" s="36"/>
      <c r="BOE28" s="36"/>
      <c r="BOF28" s="36"/>
      <c r="BOG28" s="36"/>
      <c r="BOH28" s="36"/>
      <c r="BOI28" s="36"/>
      <c r="BOJ28" s="36"/>
      <c r="BOK28" s="36"/>
      <c r="BOL28" s="36"/>
      <c r="BOM28" s="36"/>
      <c r="BON28" s="36"/>
      <c r="BOO28" s="36"/>
      <c r="BOP28" s="36"/>
      <c r="BOQ28" s="36"/>
      <c r="BOR28" s="36"/>
      <c r="BOS28" s="36"/>
      <c r="BOT28" s="36"/>
      <c r="BOU28" s="36"/>
      <c r="BOV28" s="36"/>
      <c r="BOW28" s="36"/>
      <c r="BOX28" s="36"/>
      <c r="BOY28" s="36"/>
      <c r="BOZ28" s="36"/>
      <c r="BPA28" s="36"/>
      <c r="BPB28" s="36"/>
      <c r="BPC28" s="36"/>
      <c r="BPD28" s="36"/>
      <c r="BPE28" s="36"/>
      <c r="BPF28" s="36"/>
      <c r="BPG28" s="36"/>
      <c r="BPH28" s="36"/>
      <c r="BPI28" s="36"/>
      <c r="BPJ28" s="36"/>
      <c r="BPK28" s="36"/>
      <c r="BPL28" s="36"/>
      <c r="BPM28" s="36"/>
      <c r="BPN28" s="36"/>
      <c r="BPO28" s="36"/>
      <c r="BPP28" s="36"/>
      <c r="BPQ28" s="36"/>
      <c r="BPR28" s="36"/>
      <c r="BPS28" s="36"/>
      <c r="BPT28" s="36"/>
      <c r="BPU28" s="36"/>
      <c r="BPV28" s="36"/>
      <c r="BPW28" s="36"/>
      <c r="BPX28" s="36"/>
      <c r="BPY28" s="36"/>
      <c r="BPZ28" s="36"/>
      <c r="BQA28" s="36"/>
      <c r="BQB28" s="36"/>
      <c r="BQC28" s="36"/>
      <c r="BQD28" s="36"/>
      <c r="BQE28" s="36"/>
      <c r="BQF28" s="36"/>
      <c r="BQG28" s="36"/>
      <c r="BQH28" s="36"/>
      <c r="BQI28" s="36"/>
      <c r="BQJ28" s="36"/>
      <c r="BQK28" s="36"/>
      <c r="BQL28" s="36"/>
      <c r="BQM28" s="36"/>
      <c r="BQN28" s="36"/>
      <c r="BQO28" s="36"/>
      <c r="BQP28" s="36"/>
      <c r="BQQ28" s="36"/>
      <c r="BQR28" s="36"/>
      <c r="BQS28" s="36"/>
      <c r="BQT28" s="36"/>
      <c r="BQU28" s="36"/>
      <c r="BQV28" s="36"/>
      <c r="BQW28" s="36"/>
      <c r="BQX28" s="36"/>
      <c r="BQY28" s="36"/>
      <c r="BQZ28" s="36"/>
      <c r="BRA28" s="36"/>
      <c r="BRB28" s="36"/>
      <c r="BRC28" s="36"/>
      <c r="BRD28" s="36"/>
      <c r="BRE28" s="36"/>
      <c r="BRF28" s="36"/>
      <c r="BRG28" s="36"/>
      <c r="BRH28" s="36"/>
      <c r="BRI28" s="36"/>
      <c r="BRJ28" s="36"/>
      <c r="BRK28" s="36"/>
      <c r="BRL28" s="36"/>
      <c r="BRM28" s="36"/>
      <c r="BRN28" s="36"/>
      <c r="BRO28" s="36"/>
      <c r="BRP28" s="36"/>
      <c r="BRQ28" s="36"/>
      <c r="BRR28" s="36"/>
      <c r="BRS28" s="36"/>
      <c r="BRT28" s="36"/>
      <c r="BRU28" s="36"/>
      <c r="BRV28" s="36"/>
      <c r="BRW28" s="36"/>
      <c r="BRX28" s="36"/>
      <c r="BRY28" s="36"/>
      <c r="BRZ28" s="36"/>
      <c r="BSA28" s="36"/>
      <c r="BSB28" s="36"/>
      <c r="BSC28" s="36"/>
      <c r="BSD28" s="36"/>
      <c r="BSE28" s="36"/>
      <c r="BSF28" s="36"/>
      <c r="BSG28" s="36"/>
      <c r="BSH28" s="36"/>
      <c r="BSI28" s="36"/>
      <c r="BSJ28" s="36"/>
      <c r="BSK28" s="36"/>
      <c r="BSL28" s="36"/>
      <c r="BSM28" s="36"/>
      <c r="BSN28" s="36"/>
      <c r="BSO28" s="36"/>
      <c r="BSP28" s="36"/>
      <c r="BSQ28" s="36"/>
      <c r="BSR28" s="36"/>
      <c r="BSS28" s="36"/>
      <c r="BST28" s="36"/>
      <c r="BSU28" s="36"/>
      <c r="BSV28" s="36"/>
      <c r="BSW28" s="36"/>
      <c r="BSX28" s="36"/>
      <c r="BSY28" s="36"/>
      <c r="BSZ28" s="36"/>
      <c r="BTA28" s="36"/>
      <c r="BTB28" s="36"/>
      <c r="BTC28" s="36"/>
      <c r="BTD28" s="36"/>
      <c r="BTE28" s="36"/>
      <c r="BTF28" s="36"/>
      <c r="BTG28" s="36"/>
      <c r="BTH28" s="36"/>
      <c r="BTI28" s="36"/>
      <c r="BTJ28" s="36"/>
      <c r="BTK28" s="36"/>
      <c r="BTL28" s="36"/>
      <c r="BTM28" s="36"/>
      <c r="BTN28" s="36"/>
      <c r="BTO28" s="36"/>
      <c r="BTP28" s="36"/>
      <c r="BTQ28" s="36"/>
      <c r="BTR28" s="36"/>
      <c r="BTS28" s="36"/>
      <c r="BTT28" s="36"/>
      <c r="BTU28" s="36"/>
      <c r="BTV28" s="36"/>
      <c r="BTW28" s="36"/>
      <c r="BTX28" s="36"/>
      <c r="BTY28" s="36"/>
      <c r="BTZ28" s="36"/>
      <c r="BUA28" s="36"/>
      <c r="BUB28" s="36"/>
      <c r="BUC28" s="36"/>
      <c r="BUD28" s="36"/>
      <c r="BUE28" s="36"/>
      <c r="BUF28" s="36"/>
      <c r="BUG28" s="36"/>
      <c r="BUH28" s="36"/>
      <c r="BUI28" s="36"/>
      <c r="BUJ28" s="36"/>
      <c r="BUK28" s="36"/>
      <c r="BUL28" s="36"/>
      <c r="BUM28" s="36"/>
      <c r="BUN28" s="36"/>
      <c r="BUO28" s="36"/>
      <c r="BUP28" s="36"/>
      <c r="BUQ28" s="36"/>
      <c r="BUR28" s="36"/>
      <c r="BUS28" s="36"/>
      <c r="BUT28" s="36"/>
      <c r="BUU28" s="36"/>
      <c r="BUV28" s="36"/>
      <c r="BUW28" s="36"/>
      <c r="BUX28" s="36"/>
      <c r="BUY28" s="36"/>
      <c r="BUZ28" s="36"/>
      <c r="BVA28" s="36"/>
      <c r="BVB28" s="36"/>
      <c r="BVC28" s="36"/>
      <c r="BVD28" s="36"/>
      <c r="BVE28" s="36"/>
      <c r="BVF28" s="36"/>
      <c r="BVG28" s="36"/>
      <c r="BVH28" s="36"/>
      <c r="BVI28" s="36"/>
      <c r="BVJ28" s="36"/>
      <c r="BVK28" s="36"/>
      <c r="BVL28" s="36"/>
      <c r="BVM28" s="36"/>
      <c r="BVN28" s="36"/>
      <c r="BVO28" s="36"/>
      <c r="BVP28" s="36"/>
      <c r="BVQ28" s="36"/>
      <c r="BVR28" s="36"/>
      <c r="BVS28" s="36"/>
      <c r="BVT28" s="36"/>
      <c r="BVU28" s="36"/>
      <c r="BVV28" s="36"/>
      <c r="BVW28" s="36"/>
      <c r="BVX28" s="36"/>
      <c r="BVY28" s="36"/>
      <c r="BVZ28" s="36"/>
      <c r="BWA28" s="36"/>
      <c r="BWB28" s="36"/>
      <c r="BWC28" s="36"/>
      <c r="BWD28" s="36"/>
      <c r="BWE28" s="36"/>
      <c r="BWF28" s="36"/>
      <c r="BWG28" s="36"/>
      <c r="BWH28" s="36"/>
      <c r="BWI28" s="36"/>
      <c r="BWJ28" s="36"/>
      <c r="BWK28" s="36"/>
      <c r="BWL28" s="36"/>
      <c r="BWM28" s="36"/>
      <c r="BWN28" s="36"/>
      <c r="BWO28" s="36"/>
      <c r="BWP28" s="36"/>
      <c r="BWQ28" s="36"/>
      <c r="BWR28" s="36"/>
      <c r="BWS28" s="36"/>
      <c r="BWT28" s="36"/>
      <c r="BWU28" s="36"/>
      <c r="BWV28" s="36"/>
      <c r="BWW28" s="36"/>
      <c r="BWX28" s="36"/>
      <c r="BWY28" s="36"/>
      <c r="BWZ28" s="36"/>
      <c r="BXA28" s="36"/>
      <c r="BXB28" s="36"/>
      <c r="BXC28" s="36"/>
      <c r="BXD28" s="36"/>
      <c r="BXE28" s="36"/>
      <c r="BXF28" s="36"/>
      <c r="BXG28" s="36"/>
      <c r="BXH28" s="36"/>
      <c r="BXI28" s="36"/>
      <c r="BXJ28" s="36"/>
      <c r="BXK28" s="36"/>
      <c r="BXL28" s="36"/>
      <c r="BXM28" s="36"/>
      <c r="BXN28" s="36"/>
      <c r="BXO28" s="36"/>
      <c r="BXP28" s="36"/>
      <c r="BXQ28" s="36"/>
      <c r="BXR28" s="36"/>
      <c r="BXS28" s="36"/>
      <c r="BXT28" s="36"/>
      <c r="BXU28" s="36"/>
      <c r="BXV28" s="36"/>
      <c r="BXW28" s="36"/>
      <c r="BXX28" s="36"/>
      <c r="BXY28" s="36"/>
      <c r="BXZ28" s="36"/>
      <c r="BYA28" s="36"/>
      <c r="BYB28" s="36"/>
      <c r="BYC28" s="36"/>
      <c r="BYD28" s="36"/>
      <c r="BYE28" s="36"/>
      <c r="BYF28" s="36"/>
      <c r="BYG28" s="36"/>
      <c r="BYH28" s="36"/>
      <c r="BYI28" s="36"/>
      <c r="BYJ28" s="36"/>
      <c r="BYK28" s="36"/>
      <c r="BYL28" s="36"/>
      <c r="BYM28" s="36"/>
      <c r="BYN28" s="36"/>
      <c r="BYO28" s="36"/>
      <c r="BYP28" s="36"/>
      <c r="BYQ28" s="36"/>
      <c r="BYR28" s="36"/>
      <c r="BYS28" s="36"/>
      <c r="BYT28" s="36"/>
      <c r="BYU28" s="36"/>
      <c r="BYV28" s="36"/>
      <c r="BYW28" s="36"/>
      <c r="BYX28" s="36"/>
      <c r="BYY28" s="36"/>
      <c r="BYZ28" s="36"/>
      <c r="BZA28" s="36"/>
      <c r="BZB28" s="36"/>
      <c r="BZC28" s="36"/>
      <c r="BZD28" s="36"/>
      <c r="BZE28" s="36"/>
      <c r="BZF28" s="36"/>
      <c r="BZG28" s="36"/>
      <c r="BZH28" s="36"/>
      <c r="BZI28" s="36"/>
      <c r="BZJ28" s="36"/>
      <c r="BZK28" s="36"/>
      <c r="BZL28" s="36"/>
      <c r="BZM28" s="36"/>
      <c r="BZN28" s="36"/>
      <c r="BZO28" s="36"/>
      <c r="BZP28" s="36"/>
      <c r="BZQ28" s="36"/>
      <c r="BZR28" s="36"/>
      <c r="BZS28" s="36"/>
      <c r="BZT28" s="36"/>
      <c r="BZU28" s="36"/>
      <c r="BZV28" s="36"/>
      <c r="BZW28" s="36"/>
      <c r="BZX28" s="36"/>
      <c r="BZY28" s="36"/>
      <c r="BZZ28" s="36"/>
      <c r="CAA28" s="36"/>
      <c r="CAB28" s="36"/>
      <c r="CAC28" s="36"/>
      <c r="CAD28" s="36"/>
      <c r="CAE28" s="36"/>
      <c r="CAF28" s="36"/>
      <c r="CAG28" s="36"/>
      <c r="CAH28" s="36"/>
      <c r="CAI28" s="36"/>
      <c r="CAJ28" s="36"/>
      <c r="CAK28" s="36"/>
      <c r="CAL28" s="36"/>
      <c r="CAM28" s="36"/>
      <c r="CAN28" s="36"/>
      <c r="CAO28" s="36"/>
      <c r="CAP28" s="36"/>
      <c r="CAQ28" s="36"/>
      <c r="CAR28" s="36"/>
      <c r="CAS28" s="36"/>
      <c r="CAT28" s="36"/>
      <c r="CAU28" s="36"/>
      <c r="CAV28" s="36"/>
      <c r="CAW28" s="36"/>
      <c r="CAX28" s="36"/>
      <c r="CAY28" s="36"/>
      <c r="CAZ28" s="36"/>
      <c r="CBA28" s="36"/>
      <c r="CBB28" s="36"/>
      <c r="CBC28" s="36"/>
      <c r="CBD28" s="36"/>
      <c r="CBE28" s="36"/>
      <c r="CBF28" s="36"/>
      <c r="CBG28" s="36"/>
      <c r="CBH28" s="36"/>
      <c r="CBI28" s="36"/>
      <c r="CBJ28" s="36"/>
      <c r="CBK28" s="36"/>
      <c r="CBL28" s="36"/>
      <c r="CBM28" s="36"/>
      <c r="CBN28" s="36"/>
      <c r="CBO28" s="36"/>
      <c r="CBP28" s="36"/>
      <c r="CBQ28" s="36"/>
      <c r="CBR28" s="36"/>
      <c r="CBS28" s="36"/>
      <c r="CBT28" s="36"/>
      <c r="CBU28" s="36"/>
      <c r="CBV28" s="36"/>
      <c r="CBW28" s="36"/>
      <c r="CBX28" s="36"/>
      <c r="CBY28" s="36"/>
      <c r="CBZ28" s="36"/>
      <c r="CCA28" s="36"/>
      <c r="CCB28" s="36"/>
      <c r="CCC28" s="36"/>
      <c r="CCD28" s="36"/>
      <c r="CCE28" s="36"/>
      <c r="CCF28" s="36"/>
      <c r="CCG28" s="36"/>
      <c r="CCH28" s="36"/>
      <c r="CCI28" s="36"/>
      <c r="CCJ28" s="36"/>
      <c r="CCK28" s="36"/>
      <c r="CCL28" s="36"/>
      <c r="CCM28" s="36"/>
      <c r="CCN28" s="36"/>
      <c r="CCO28" s="36"/>
      <c r="CCP28" s="36"/>
      <c r="CCQ28" s="36"/>
      <c r="CCR28" s="36"/>
      <c r="CCS28" s="36"/>
      <c r="CCT28" s="36"/>
      <c r="CCU28" s="36"/>
      <c r="CCV28" s="36"/>
      <c r="CCW28" s="36"/>
      <c r="CCX28" s="36"/>
      <c r="CCY28" s="36"/>
      <c r="CCZ28" s="36"/>
      <c r="CDA28" s="36"/>
      <c r="CDB28" s="36"/>
      <c r="CDC28" s="36"/>
      <c r="CDD28" s="36"/>
      <c r="CDE28" s="36"/>
      <c r="CDF28" s="36"/>
      <c r="CDG28" s="36"/>
      <c r="CDH28" s="36"/>
      <c r="CDI28" s="36"/>
      <c r="CDJ28" s="36"/>
      <c r="CDK28" s="36"/>
      <c r="CDL28" s="36"/>
      <c r="CDM28" s="36"/>
      <c r="CDN28" s="36"/>
      <c r="CDO28" s="36"/>
      <c r="CDP28" s="36"/>
      <c r="CDQ28" s="36"/>
      <c r="CDR28" s="36"/>
      <c r="CDS28" s="36"/>
      <c r="CDT28" s="36"/>
      <c r="CDU28" s="36"/>
      <c r="CDV28" s="36"/>
      <c r="CDW28" s="36"/>
      <c r="CDX28" s="36"/>
      <c r="CDY28" s="36"/>
      <c r="CDZ28" s="36"/>
      <c r="CEA28" s="36"/>
      <c r="CEB28" s="36"/>
      <c r="CEC28" s="36"/>
      <c r="CED28" s="36"/>
      <c r="CEE28" s="36"/>
      <c r="CEF28" s="36"/>
      <c r="CEG28" s="36"/>
      <c r="CEH28" s="36"/>
      <c r="CEI28" s="36"/>
      <c r="CEJ28" s="36"/>
      <c r="CEK28" s="36"/>
      <c r="CEL28" s="36"/>
      <c r="CEM28" s="36"/>
      <c r="CEN28" s="36"/>
      <c r="CEO28" s="36"/>
      <c r="CEP28" s="36"/>
      <c r="CEQ28" s="36"/>
      <c r="CER28" s="36"/>
      <c r="CES28" s="36"/>
      <c r="CET28" s="36"/>
      <c r="CEU28" s="36"/>
      <c r="CEV28" s="36"/>
      <c r="CEW28" s="36"/>
      <c r="CEX28" s="36"/>
      <c r="CEY28" s="36"/>
      <c r="CEZ28" s="36"/>
      <c r="CFA28" s="36"/>
      <c r="CFB28" s="36"/>
      <c r="CFC28" s="36"/>
      <c r="CFD28" s="36"/>
      <c r="CFE28" s="36"/>
      <c r="CFF28" s="36"/>
      <c r="CFG28" s="36"/>
      <c r="CFH28" s="36"/>
      <c r="CFI28" s="36"/>
      <c r="CFJ28" s="36"/>
      <c r="CFK28" s="36"/>
      <c r="CFL28" s="36"/>
      <c r="CFM28" s="36"/>
      <c r="CFN28" s="36"/>
      <c r="CFO28" s="36"/>
      <c r="CFP28" s="36"/>
      <c r="CFQ28" s="36"/>
      <c r="CFR28" s="36"/>
      <c r="CFS28" s="36"/>
      <c r="CFT28" s="36"/>
      <c r="CFU28" s="36"/>
      <c r="CFV28" s="36"/>
      <c r="CFW28" s="36"/>
      <c r="CFX28" s="36"/>
      <c r="CFY28" s="36"/>
      <c r="CFZ28" s="36"/>
      <c r="CGA28" s="36"/>
      <c r="CGB28" s="36"/>
      <c r="CGC28" s="36"/>
      <c r="CGD28" s="36"/>
      <c r="CGE28" s="36"/>
      <c r="CGF28" s="36"/>
      <c r="CGG28" s="36"/>
      <c r="CGH28" s="36"/>
      <c r="CGI28" s="36"/>
      <c r="CGJ28" s="36"/>
      <c r="CGK28" s="36"/>
      <c r="CGL28" s="36"/>
      <c r="CGM28" s="36"/>
      <c r="CGN28" s="36"/>
      <c r="CGO28" s="36"/>
      <c r="CGP28" s="36"/>
      <c r="CGQ28" s="36"/>
      <c r="CGR28" s="36"/>
      <c r="CGS28" s="36"/>
      <c r="CGT28" s="36"/>
      <c r="CGU28" s="36"/>
      <c r="CGV28" s="36"/>
      <c r="CGW28" s="36"/>
      <c r="CGX28" s="36"/>
      <c r="CGY28" s="36"/>
      <c r="CGZ28" s="36"/>
      <c r="CHA28" s="36"/>
      <c r="CHB28" s="36"/>
      <c r="CHC28" s="36"/>
      <c r="CHD28" s="36"/>
      <c r="CHE28" s="36"/>
      <c r="CHF28" s="36"/>
      <c r="CHG28" s="36"/>
      <c r="CHH28" s="36"/>
      <c r="CHI28" s="36"/>
      <c r="CHJ28" s="36"/>
      <c r="CHK28" s="36"/>
      <c r="CHL28" s="36"/>
      <c r="CHM28" s="36"/>
      <c r="CHN28" s="36"/>
      <c r="CHO28" s="36"/>
      <c r="CHP28" s="36"/>
      <c r="CHQ28" s="36"/>
      <c r="CHR28" s="36"/>
      <c r="CHS28" s="36"/>
      <c r="CHT28" s="36"/>
      <c r="CHU28" s="36"/>
      <c r="CHV28" s="36"/>
      <c r="CHW28" s="36"/>
      <c r="CHX28" s="36"/>
      <c r="CHY28" s="36"/>
      <c r="CHZ28" s="36"/>
      <c r="CIA28" s="36"/>
      <c r="CIB28" s="36"/>
      <c r="CIC28" s="36"/>
      <c r="CID28" s="36"/>
      <c r="CIE28" s="36"/>
      <c r="CIF28" s="36"/>
      <c r="CIG28" s="36"/>
      <c r="CIH28" s="36"/>
      <c r="CII28" s="36"/>
      <c r="CIJ28" s="36"/>
      <c r="CIK28" s="36"/>
      <c r="CIL28" s="36"/>
      <c r="CIM28" s="36"/>
      <c r="CIN28" s="36"/>
      <c r="CIO28" s="36"/>
      <c r="CIP28" s="36"/>
      <c r="CIQ28" s="36"/>
      <c r="CIR28" s="36"/>
      <c r="CIS28" s="36"/>
      <c r="CIT28" s="36"/>
      <c r="CIU28" s="36"/>
      <c r="CIV28" s="36"/>
      <c r="CIW28" s="36"/>
      <c r="CIX28" s="36"/>
      <c r="CIY28" s="36"/>
      <c r="CIZ28" s="36"/>
      <c r="CJA28" s="36"/>
      <c r="CJB28" s="36"/>
      <c r="CJC28" s="36"/>
      <c r="CJD28" s="36"/>
      <c r="CJE28" s="36"/>
      <c r="CJF28" s="36"/>
      <c r="CJG28" s="36"/>
      <c r="CJH28" s="36"/>
      <c r="CJI28" s="36"/>
      <c r="CJJ28" s="36"/>
      <c r="CJK28" s="36"/>
      <c r="CJL28" s="36"/>
      <c r="CJM28" s="36"/>
      <c r="CJN28" s="36"/>
      <c r="CJO28" s="36"/>
      <c r="CJP28" s="36"/>
      <c r="CJQ28" s="36"/>
      <c r="CJR28" s="36"/>
      <c r="CJS28" s="36"/>
      <c r="CJT28" s="36"/>
      <c r="CJU28" s="36"/>
      <c r="CJV28" s="36"/>
      <c r="CJW28" s="36"/>
      <c r="CJX28" s="36"/>
      <c r="CJY28" s="36"/>
      <c r="CJZ28" s="36"/>
      <c r="CKA28" s="36"/>
      <c r="CKB28" s="36"/>
      <c r="CKC28" s="36"/>
      <c r="CKD28" s="36"/>
      <c r="CKE28" s="36"/>
      <c r="CKF28" s="36"/>
      <c r="CKG28" s="36"/>
      <c r="CKH28" s="36"/>
      <c r="CKI28" s="36"/>
      <c r="CKJ28" s="36"/>
      <c r="CKK28" s="36"/>
      <c r="CKL28" s="36"/>
      <c r="CKM28" s="36"/>
      <c r="CKN28" s="36"/>
      <c r="CKO28" s="36"/>
      <c r="CKP28" s="36"/>
      <c r="CKQ28" s="36"/>
      <c r="CKR28" s="36"/>
      <c r="CKS28" s="36"/>
      <c r="CKT28" s="36"/>
      <c r="CKU28" s="36"/>
      <c r="CKV28" s="36"/>
      <c r="CKW28" s="36"/>
      <c r="CKX28" s="36"/>
      <c r="CKY28" s="36"/>
      <c r="CKZ28" s="36"/>
      <c r="CLA28" s="36"/>
      <c r="CLB28" s="36"/>
      <c r="CLC28" s="36"/>
      <c r="CLD28" s="36"/>
      <c r="CLE28" s="36"/>
      <c r="CLF28" s="36"/>
      <c r="CLG28" s="36"/>
      <c r="CLH28" s="36"/>
      <c r="CLI28" s="36"/>
      <c r="CLJ28" s="36"/>
      <c r="CLK28" s="36"/>
      <c r="CLL28" s="36"/>
      <c r="CLM28" s="36"/>
      <c r="CLN28" s="36"/>
      <c r="CLO28" s="36"/>
      <c r="CLP28" s="36"/>
      <c r="CLQ28" s="36"/>
      <c r="CLR28" s="36"/>
      <c r="CLS28" s="36"/>
      <c r="CLT28" s="36"/>
      <c r="CLU28" s="36"/>
      <c r="CLV28" s="36"/>
      <c r="CLW28" s="36"/>
      <c r="CLX28" s="36"/>
      <c r="CLY28" s="36"/>
      <c r="CLZ28" s="36"/>
      <c r="CMA28" s="36"/>
      <c r="CMB28" s="36"/>
      <c r="CMC28" s="36"/>
      <c r="CMD28" s="36"/>
      <c r="CME28" s="36"/>
      <c r="CMF28" s="36"/>
      <c r="CMG28" s="36"/>
      <c r="CMH28" s="36"/>
      <c r="CMI28" s="36"/>
      <c r="CMJ28" s="36"/>
      <c r="CMK28" s="36"/>
      <c r="CML28" s="36"/>
      <c r="CMM28" s="36"/>
      <c r="CMN28" s="36"/>
      <c r="CMO28" s="36"/>
      <c r="CMP28" s="36"/>
      <c r="CMQ28" s="36"/>
      <c r="CMR28" s="36"/>
      <c r="CMS28" s="36"/>
      <c r="CMT28" s="36"/>
      <c r="CMU28" s="36"/>
      <c r="CMV28" s="36"/>
      <c r="CMW28" s="36"/>
      <c r="CMX28" s="36"/>
      <c r="CMY28" s="36"/>
      <c r="CMZ28" s="36"/>
      <c r="CNA28" s="36"/>
      <c r="CNB28" s="36"/>
      <c r="CNC28" s="36"/>
      <c r="CND28" s="36"/>
      <c r="CNE28" s="36"/>
      <c r="CNF28" s="36"/>
      <c r="CNG28" s="36"/>
      <c r="CNH28" s="36"/>
      <c r="CNI28" s="36"/>
      <c r="CNJ28" s="36"/>
      <c r="CNK28" s="36"/>
      <c r="CNL28" s="36"/>
      <c r="CNM28" s="36"/>
      <c r="CNN28" s="36"/>
      <c r="CNO28" s="36"/>
      <c r="CNP28" s="36"/>
      <c r="CNQ28" s="36"/>
      <c r="CNR28" s="36"/>
      <c r="CNS28" s="36"/>
      <c r="CNT28" s="36"/>
      <c r="CNU28" s="36"/>
      <c r="CNV28" s="36"/>
      <c r="CNW28" s="36"/>
      <c r="CNX28" s="36"/>
      <c r="CNY28" s="36"/>
      <c r="CNZ28" s="36"/>
      <c r="COA28" s="36"/>
      <c r="COB28" s="36"/>
      <c r="COC28" s="36"/>
      <c r="COD28" s="36"/>
      <c r="COE28" s="36"/>
      <c r="COF28" s="36"/>
      <c r="COG28" s="36"/>
      <c r="COH28" s="36"/>
      <c r="COI28" s="36"/>
      <c r="COJ28" s="36"/>
      <c r="COK28" s="36"/>
      <c r="COL28" s="36"/>
      <c r="COM28" s="36"/>
      <c r="CON28" s="36"/>
      <c r="COO28" s="36"/>
      <c r="COP28" s="36"/>
      <c r="COQ28" s="36"/>
      <c r="COR28" s="36"/>
      <c r="COS28" s="36"/>
      <c r="COT28" s="36"/>
      <c r="COU28" s="36"/>
      <c r="COV28" s="36"/>
      <c r="COW28" s="36"/>
      <c r="COX28" s="36"/>
      <c r="COY28" s="36"/>
      <c r="COZ28" s="36"/>
      <c r="CPA28" s="36"/>
      <c r="CPB28" s="36"/>
      <c r="CPC28" s="36"/>
      <c r="CPD28" s="36"/>
      <c r="CPE28" s="36"/>
      <c r="CPF28" s="36"/>
      <c r="CPG28" s="36"/>
      <c r="CPH28" s="36"/>
      <c r="CPI28" s="36"/>
      <c r="CPJ28" s="36"/>
      <c r="CPK28" s="36"/>
      <c r="CPL28" s="36"/>
      <c r="CPM28" s="36"/>
      <c r="CPN28" s="36"/>
      <c r="CPO28" s="36"/>
      <c r="CPP28" s="36"/>
      <c r="CPQ28" s="36"/>
      <c r="CPR28" s="36"/>
      <c r="CPS28" s="36"/>
      <c r="CPT28" s="36"/>
      <c r="CPU28" s="36"/>
      <c r="CPV28" s="36"/>
      <c r="CPW28" s="36"/>
      <c r="CPX28" s="36"/>
      <c r="CPY28" s="36"/>
      <c r="CPZ28" s="36"/>
      <c r="CQA28" s="36"/>
      <c r="CQB28" s="36"/>
      <c r="CQC28" s="36"/>
      <c r="CQD28" s="36"/>
      <c r="CQE28" s="36"/>
      <c r="CQF28" s="36"/>
      <c r="CQG28" s="36"/>
      <c r="CQH28" s="36"/>
      <c r="CQI28" s="36"/>
      <c r="CQJ28" s="36"/>
      <c r="CQK28" s="36"/>
      <c r="CQL28" s="36"/>
      <c r="CQM28" s="36"/>
      <c r="CQN28" s="36"/>
      <c r="CQO28" s="36"/>
      <c r="CQP28" s="36"/>
      <c r="CQQ28" s="36"/>
      <c r="CQR28" s="36"/>
      <c r="CQS28" s="36"/>
      <c r="CQT28" s="36"/>
      <c r="CQU28" s="36"/>
      <c r="CQV28" s="36"/>
      <c r="CQW28" s="36"/>
      <c r="CQX28" s="36"/>
      <c r="CQY28" s="36"/>
      <c r="CQZ28" s="36"/>
      <c r="CRA28" s="36"/>
      <c r="CRB28" s="36"/>
      <c r="CRC28" s="36"/>
      <c r="CRD28" s="36"/>
      <c r="CRE28" s="36"/>
      <c r="CRF28" s="36"/>
      <c r="CRG28" s="36"/>
      <c r="CRH28" s="36"/>
      <c r="CRI28" s="36"/>
      <c r="CRJ28" s="36"/>
      <c r="CRK28" s="36"/>
      <c r="CRL28" s="36"/>
      <c r="CRM28" s="36"/>
      <c r="CRN28" s="36"/>
      <c r="CRO28" s="36"/>
      <c r="CRP28" s="36"/>
      <c r="CRQ28" s="36"/>
      <c r="CRR28" s="36"/>
      <c r="CRS28" s="36"/>
      <c r="CRT28" s="36"/>
      <c r="CRU28" s="36"/>
      <c r="CRV28" s="36"/>
      <c r="CRW28" s="36"/>
      <c r="CRX28" s="36"/>
      <c r="CRY28" s="36"/>
      <c r="CRZ28" s="36"/>
      <c r="CSA28" s="36"/>
      <c r="CSB28" s="36"/>
      <c r="CSC28" s="36"/>
      <c r="CSD28" s="36"/>
      <c r="CSE28" s="36"/>
      <c r="CSF28" s="36"/>
      <c r="CSG28" s="36"/>
      <c r="CSH28" s="36"/>
      <c r="CSI28" s="36"/>
      <c r="CSJ28" s="36"/>
      <c r="CSK28" s="36"/>
      <c r="CSL28" s="36"/>
      <c r="CSM28" s="36"/>
      <c r="CSN28" s="36"/>
      <c r="CSO28" s="36"/>
      <c r="CSP28" s="36"/>
      <c r="CSQ28" s="36"/>
      <c r="CSR28" s="36"/>
      <c r="CSS28" s="36"/>
      <c r="CST28" s="36"/>
      <c r="CSU28" s="36"/>
      <c r="CSV28" s="36"/>
      <c r="CSW28" s="36"/>
      <c r="CSX28" s="36"/>
      <c r="CSY28" s="36"/>
      <c r="CSZ28" s="36"/>
      <c r="CTA28" s="36"/>
      <c r="CTB28" s="36"/>
      <c r="CTC28" s="36"/>
      <c r="CTD28" s="36"/>
      <c r="CTE28" s="36"/>
      <c r="CTF28" s="36"/>
      <c r="CTG28" s="36"/>
      <c r="CTH28" s="36"/>
      <c r="CTI28" s="36"/>
      <c r="CTJ28" s="36"/>
      <c r="CTK28" s="36"/>
      <c r="CTL28" s="36"/>
      <c r="CTM28" s="36"/>
      <c r="CTN28" s="36"/>
      <c r="CTO28" s="36"/>
      <c r="CTP28" s="36"/>
      <c r="CTQ28" s="36"/>
      <c r="CTR28" s="36"/>
      <c r="CTS28" s="36"/>
      <c r="CTT28" s="36"/>
      <c r="CTU28" s="36"/>
      <c r="CTV28" s="36"/>
      <c r="CTW28" s="36"/>
      <c r="CTX28" s="36"/>
      <c r="CTY28" s="36"/>
      <c r="CTZ28" s="36"/>
      <c r="CUA28" s="36"/>
      <c r="CUB28" s="36"/>
      <c r="CUC28" s="36"/>
      <c r="CUD28" s="36"/>
      <c r="CUE28" s="36"/>
      <c r="CUF28" s="36"/>
      <c r="CUG28" s="36"/>
      <c r="CUH28" s="36"/>
      <c r="CUI28" s="36"/>
      <c r="CUJ28" s="36"/>
      <c r="CUK28" s="36"/>
      <c r="CUL28" s="36"/>
      <c r="CUM28" s="36"/>
      <c r="CUN28" s="36"/>
      <c r="CUO28" s="36"/>
      <c r="CUP28" s="36"/>
      <c r="CUQ28" s="36"/>
      <c r="CUR28" s="36"/>
      <c r="CUS28" s="36"/>
      <c r="CUT28" s="36"/>
      <c r="CUU28" s="36"/>
      <c r="CUV28" s="36"/>
      <c r="CUW28" s="36"/>
      <c r="CUX28" s="36"/>
      <c r="CUY28" s="36"/>
      <c r="CUZ28" s="36"/>
      <c r="CVA28" s="36"/>
      <c r="CVB28" s="36"/>
      <c r="CVC28" s="36"/>
      <c r="CVD28" s="36"/>
      <c r="CVE28" s="36"/>
      <c r="CVF28" s="36"/>
      <c r="CVG28" s="36"/>
      <c r="CVH28" s="36"/>
      <c r="CVI28" s="36"/>
      <c r="CVJ28" s="36"/>
      <c r="CVK28" s="36"/>
      <c r="CVL28" s="36"/>
      <c r="CVM28" s="36"/>
      <c r="CVN28" s="36"/>
      <c r="CVO28" s="36"/>
      <c r="CVP28" s="36"/>
      <c r="CVQ28" s="36"/>
      <c r="CVR28" s="36"/>
      <c r="CVS28" s="36"/>
      <c r="CVT28" s="36"/>
      <c r="CVU28" s="36"/>
      <c r="CVV28" s="36"/>
      <c r="CVW28" s="36"/>
      <c r="CVX28" s="36"/>
      <c r="CVY28" s="36"/>
      <c r="CVZ28" s="36"/>
      <c r="CWA28" s="36"/>
      <c r="CWB28" s="36"/>
      <c r="CWC28" s="36"/>
      <c r="CWD28" s="36"/>
      <c r="CWE28" s="36"/>
      <c r="CWF28" s="36"/>
      <c r="CWG28" s="36"/>
      <c r="CWH28" s="36"/>
      <c r="CWI28" s="36"/>
      <c r="CWJ28" s="36"/>
      <c r="CWK28" s="36"/>
      <c r="CWL28" s="36"/>
      <c r="CWM28" s="36"/>
      <c r="CWN28" s="36"/>
      <c r="CWO28" s="36"/>
      <c r="CWP28" s="36"/>
      <c r="CWQ28" s="36"/>
      <c r="CWR28" s="36"/>
      <c r="CWS28" s="36"/>
      <c r="CWT28" s="36"/>
      <c r="CWU28" s="36"/>
      <c r="CWV28" s="36"/>
      <c r="CWW28" s="36"/>
      <c r="CWX28" s="36"/>
      <c r="CWY28" s="36"/>
      <c r="CWZ28" s="36"/>
      <c r="CXA28" s="36"/>
      <c r="CXB28" s="36"/>
      <c r="CXC28" s="36"/>
      <c r="CXD28" s="36"/>
      <c r="CXE28" s="36"/>
      <c r="CXF28" s="36"/>
      <c r="CXG28" s="36"/>
      <c r="CXH28" s="36"/>
      <c r="CXI28" s="36"/>
      <c r="CXJ28" s="36"/>
      <c r="CXK28" s="36"/>
      <c r="CXL28" s="36"/>
      <c r="CXM28" s="36"/>
      <c r="CXN28" s="36"/>
      <c r="CXO28" s="36"/>
      <c r="CXP28" s="36"/>
      <c r="CXQ28" s="36"/>
      <c r="CXR28" s="36"/>
      <c r="CXS28" s="36"/>
      <c r="CXT28" s="36"/>
      <c r="CXU28" s="36"/>
      <c r="CXV28" s="36"/>
      <c r="CXW28" s="36"/>
      <c r="CXX28" s="36"/>
      <c r="CXY28" s="36"/>
      <c r="CXZ28" s="36"/>
      <c r="CYA28" s="36"/>
      <c r="CYB28" s="36"/>
      <c r="CYC28" s="36"/>
      <c r="CYD28" s="36"/>
      <c r="CYE28" s="36"/>
      <c r="CYF28" s="36"/>
      <c r="CYG28" s="36"/>
      <c r="CYH28" s="36"/>
      <c r="CYI28" s="36"/>
      <c r="CYJ28" s="36"/>
      <c r="CYK28" s="36"/>
      <c r="CYL28" s="36"/>
      <c r="CYM28" s="36"/>
      <c r="CYN28" s="36"/>
      <c r="CYO28" s="36"/>
      <c r="CYP28" s="36"/>
      <c r="CYQ28" s="36"/>
      <c r="CYR28" s="36"/>
      <c r="CYS28" s="36"/>
      <c r="CYT28" s="36"/>
      <c r="CYU28" s="36"/>
      <c r="CYV28" s="36"/>
      <c r="CYW28" s="36"/>
      <c r="CYX28" s="36"/>
      <c r="CYY28" s="36"/>
      <c r="CYZ28" s="36"/>
      <c r="CZA28" s="36"/>
      <c r="CZB28" s="36"/>
      <c r="CZC28" s="36"/>
      <c r="CZD28" s="36"/>
      <c r="CZE28" s="36"/>
      <c r="CZF28" s="36"/>
      <c r="CZG28" s="36"/>
      <c r="CZH28" s="36"/>
      <c r="CZI28" s="36"/>
      <c r="CZJ28" s="36"/>
      <c r="CZK28" s="36"/>
      <c r="CZL28" s="36"/>
      <c r="CZM28" s="36"/>
      <c r="CZN28" s="36"/>
      <c r="CZO28" s="36"/>
      <c r="CZP28" s="36"/>
      <c r="CZQ28" s="36"/>
      <c r="CZR28" s="36"/>
      <c r="CZS28" s="36"/>
      <c r="CZT28" s="36"/>
      <c r="CZU28" s="36"/>
      <c r="CZV28" s="36"/>
      <c r="CZW28" s="36"/>
      <c r="CZX28" s="36"/>
      <c r="CZY28" s="36"/>
      <c r="CZZ28" s="36"/>
      <c r="DAA28" s="36"/>
      <c r="DAB28" s="36"/>
      <c r="DAC28" s="36"/>
      <c r="DAD28" s="36"/>
      <c r="DAE28" s="36"/>
      <c r="DAF28" s="36"/>
      <c r="DAG28" s="36"/>
      <c r="DAH28" s="36"/>
      <c r="DAI28" s="36"/>
      <c r="DAJ28" s="36"/>
      <c r="DAK28" s="36"/>
      <c r="DAL28" s="36"/>
      <c r="DAM28" s="36"/>
      <c r="DAN28" s="36"/>
      <c r="DAO28" s="36"/>
      <c r="DAP28" s="36"/>
      <c r="DAQ28" s="36"/>
      <c r="DAR28" s="36"/>
      <c r="DAS28" s="36"/>
      <c r="DAT28" s="36"/>
      <c r="DAU28" s="36"/>
      <c r="DAV28" s="36"/>
      <c r="DAW28" s="36"/>
      <c r="DAX28" s="36"/>
      <c r="DAY28" s="36"/>
      <c r="DAZ28" s="36"/>
      <c r="DBA28" s="36"/>
      <c r="DBB28" s="36"/>
      <c r="DBC28" s="36"/>
      <c r="DBD28" s="36"/>
      <c r="DBE28" s="36"/>
      <c r="DBF28" s="36"/>
      <c r="DBG28" s="36"/>
      <c r="DBH28" s="36"/>
      <c r="DBI28" s="36"/>
      <c r="DBJ28" s="36"/>
      <c r="DBK28" s="36"/>
      <c r="DBL28" s="36"/>
      <c r="DBM28" s="36"/>
      <c r="DBN28" s="36"/>
      <c r="DBO28" s="36"/>
      <c r="DBP28" s="36"/>
      <c r="DBQ28" s="36"/>
      <c r="DBR28" s="36"/>
      <c r="DBS28" s="36"/>
      <c r="DBT28" s="36"/>
      <c r="DBU28" s="36"/>
      <c r="DBV28" s="36"/>
      <c r="DBW28" s="36"/>
      <c r="DBX28" s="36"/>
      <c r="DBY28" s="36"/>
      <c r="DBZ28" s="36"/>
      <c r="DCA28" s="36"/>
      <c r="DCB28" s="36"/>
      <c r="DCC28" s="36"/>
      <c r="DCD28" s="36"/>
      <c r="DCE28" s="36"/>
      <c r="DCF28" s="36"/>
      <c r="DCG28" s="36"/>
      <c r="DCH28" s="36"/>
      <c r="DCI28" s="36"/>
      <c r="DCJ28" s="36"/>
      <c r="DCK28" s="36"/>
      <c r="DCL28" s="36"/>
      <c r="DCM28" s="36"/>
      <c r="DCN28" s="36"/>
      <c r="DCO28" s="36"/>
      <c r="DCP28" s="36"/>
      <c r="DCQ28" s="36"/>
      <c r="DCR28" s="36"/>
      <c r="DCS28" s="36"/>
      <c r="DCT28" s="36"/>
      <c r="DCU28" s="36"/>
      <c r="DCV28" s="36"/>
      <c r="DCW28" s="36"/>
      <c r="DCX28" s="36"/>
      <c r="DCY28" s="36"/>
      <c r="DCZ28" s="36"/>
      <c r="DDA28" s="36"/>
      <c r="DDB28" s="36"/>
      <c r="DDC28" s="36"/>
      <c r="DDD28" s="36"/>
      <c r="DDE28" s="36"/>
      <c r="DDF28" s="36"/>
      <c r="DDG28" s="36"/>
      <c r="DDH28" s="36"/>
      <c r="DDI28" s="36"/>
      <c r="DDJ28" s="36"/>
      <c r="DDK28" s="36"/>
      <c r="DDL28" s="36"/>
      <c r="DDM28" s="36"/>
      <c r="DDN28" s="36"/>
      <c r="DDO28" s="36"/>
      <c r="DDP28" s="36"/>
      <c r="DDQ28" s="36"/>
      <c r="DDR28" s="36"/>
      <c r="DDS28" s="36"/>
      <c r="DDT28" s="36"/>
      <c r="DDU28" s="36"/>
      <c r="DDV28" s="36"/>
      <c r="DDW28" s="36"/>
      <c r="DDX28" s="36"/>
      <c r="DDY28" s="36"/>
      <c r="DDZ28" s="36"/>
      <c r="DEA28" s="36"/>
      <c r="DEB28" s="36"/>
      <c r="DEC28" s="36"/>
      <c r="DED28" s="36"/>
      <c r="DEE28" s="36"/>
      <c r="DEF28" s="36"/>
      <c r="DEG28" s="36"/>
      <c r="DEH28" s="36"/>
      <c r="DEI28" s="36"/>
      <c r="DEJ28" s="36"/>
      <c r="DEK28" s="36"/>
      <c r="DEL28" s="36"/>
      <c r="DEM28" s="36"/>
      <c r="DEN28" s="36"/>
      <c r="DEO28" s="36"/>
      <c r="DEP28" s="36"/>
      <c r="DEQ28" s="36"/>
      <c r="DER28" s="36"/>
      <c r="DES28" s="36"/>
      <c r="DET28" s="36"/>
      <c r="DEU28" s="36"/>
      <c r="DEV28" s="36"/>
      <c r="DEW28" s="36"/>
      <c r="DEX28" s="36"/>
      <c r="DEY28" s="36"/>
      <c r="DEZ28" s="36"/>
      <c r="DFA28" s="36"/>
      <c r="DFB28" s="36"/>
      <c r="DFC28" s="36"/>
      <c r="DFD28" s="36"/>
      <c r="DFE28" s="36"/>
      <c r="DFF28" s="36"/>
      <c r="DFG28" s="36"/>
      <c r="DFH28" s="36"/>
      <c r="DFI28" s="36"/>
      <c r="DFJ28" s="36"/>
      <c r="DFK28" s="36"/>
      <c r="DFL28" s="36"/>
      <c r="DFM28" s="36"/>
      <c r="DFN28" s="36"/>
      <c r="DFO28" s="36"/>
      <c r="DFP28" s="36"/>
      <c r="DFQ28" s="36"/>
      <c r="DFR28" s="36"/>
      <c r="DFS28" s="36"/>
      <c r="DFT28" s="36"/>
      <c r="DFU28" s="36"/>
      <c r="DFV28" s="36"/>
      <c r="DFW28" s="36"/>
      <c r="DFX28" s="36"/>
      <c r="DFY28" s="36"/>
      <c r="DFZ28" s="36"/>
      <c r="DGA28" s="36"/>
      <c r="DGB28" s="36"/>
      <c r="DGC28" s="36"/>
      <c r="DGD28" s="36"/>
      <c r="DGE28" s="36"/>
      <c r="DGF28" s="36"/>
      <c r="DGG28" s="36"/>
      <c r="DGH28" s="36"/>
      <c r="DGI28" s="36"/>
      <c r="DGJ28" s="36"/>
      <c r="DGK28" s="36"/>
      <c r="DGL28" s="36"/>
      <c r="DGM28" s="36"/>
      <c r="DGN28" s="36"/>
      <c r="DGO28" s="36"/>
      <c r="DGP28" s="36"/>
      <c r="DGQ28" s="36"/>
      <c r="DGR28" s="36"/>
      <c r="DGS28" s="36"/>
      <c r="DGT28" s="36"/>
      <c r="DGU28" s="36"/>
      <c r="DGV28" s="36"/>
      <c r="DGW28" s="36"/>
      <c r="DGX28" s="36"/>
      <c r="DGY28" s="36"/>
      <c r="DGZ28" s="36"/>
      <c r="DHA28" s="36"/>
      <c r="DHB28" s="36"/>
      <c r="DHC28" s="36"/>
      <c r="DHD28" s="36"/>
      <c r="DHE28" s="36"/>
      <c r="DHF28" s="36"/>
      <c r="DHG28" s="36"/>
      <c r="DHH28" s="36"/>
      <c r="DHI28" s="36"/>
      <c r="DHJ28" s="36"/>
      <c r="DHK28" s="36"/>
      <c r="DHL28" s="36"/>
      <c r="DHM28" s="36"/>
      <c r="DHN28" s="36"/>
      <c r="DHO28" s="36"/>
      <c r="DHP28" s="36"/>
      <c r="DHQ28" s="36"/>
      <c r="DHR28" s="36"/>
      <c r="DHS28" s="36"/>
      <c r="DHT28" s="36"/>
      <c r="DHU28" s="36"/>
      <c r="DHV28" s="36"/>
      <c r="DHW28" s="36"/>
      <c r="DHX28" s="36"/>
      <c r="DHY28" s="36"/>
      <c r="DHZ28" s="36"/>
      <c r="DIA28" s="36"/>
      <c r="DIB28" s="36"/>
      <c r="DIC28" s="36"/>
      <c r="DID28" s="36"/>
      <c r="DIE28" s="36"/>
      <c r="DIF28" s="36"/>
      <c r="DIG28" s="36"/>
      <c r="DIH28" s="36"/>
      <c r="DII28" s="36"/>
      <c r="DIJ28" s="36"/>
      <c r="DIK28" s="36"/>
      <c r="DIL28" s="36"/>
      <c r="DIM28" s="36"/>
      <c r="DIN28" s="36"/>
      <c r="DIO28" s="36"/>
      <c r="DIP28" s="36"/>
      <c r="DIQ28" s="36"/>
      <c r="DIR28" s="36"/>
      <c r="DIS28" s="36"/>
      <c r="DIT28" s="36"/>
      <c r="DIU28" s="36"/>
      <c r="DIV28" s="36"/>
      <c r="DIW28" s="36"/>
      <c r="DIX28" s="36"/>
      <c r="DIY28" s="36"/>
      <c r="DIZ28" s="36"/>
      <c r="DJA28" s="36"/>
      <c r="DJB28" s="36"/>
      <c r="DJC28" s="36"/>
      <c r="DJD28" s="36"/>
      <c r="DJE28" s="36"/>
      <c r="DJF28" s="36"/>
      <c r="DJG28" s="36"/>
      <c r="DJH28" s="36"/>
      <c r="DJI28" s="36"/>
      <c r="DJJ28" s="36"/>
      <c r="DJK28" s="36"/>
      <c r="DJL28" s="36"/>
      <c r="DJM28" s="36"/>
      <c r="DJN28" s="36"/>
      <c r="DJO28" s="36"/>
      <c r="DJP28" s="36"/>
      <c r="DJQ28" s="36"/>
      <c r="DJR28" s="36"/>
      <c r="DJS28" s="36"/>
      <c r="DJT28" s="36"/>
      <c r="DJU28" s="36"/>
      <c r="DJV28" s="36"/>
      <c r="DJW28" s="36"/>
      <c r="DJX28" s="36"/>
      <c r="DJY28" s="36"/>
      <c r="DJZ28" s="36"/>
      <c r="DKA28" s="36"/>
      <c r="DKB28" s="36"/>
      <c r="DKC28" s="36"/>
      <c r="DKD28" s="36"/>
      <c r="DKE28" s="36"/>
      <c r="DKF28" s="36"/>
      <c r="DKG28" s="36"/>
      <c r="DKH28" s="36"/>
      <c r="DKI28" s="36"/>
      <c r="DKJ28" s="36"/>
      <c r="DKK28" s="36"/>
      <c r="DKL28" s="36"/>
      <c r="DKM28" s="36"/>
      <c r="DKN28" s="36"/>
      <c r="DKO28" s="36"/>
      <c r="DKP28" s="36"/>
      <c r="DKQ28" s="36"/>
      <c r="DKR28" s="36"/>
      <c r="DKS28" s="36"/>
      <c r="DKT28" s="36"/>
      <c r="DKU28" s="36"/>
      <c r="DKV28" s="36"/>
      <c r="DKW28" s="36"/>
      <c r="DKX28" s="36"/>
      <c r="DKY28" s="36"/>
      <c r="DKZ28" s="36"/>
      <c r="DLA28" s="36"/>
      <c r="DLB28" s="36"/>
      <c r="DLC28" s="36"/>
      <c r="DLD28" s="36"/>
      <c r="DLE28" s="36"/>
      <c r="DLF28" s="36"/>
      <c r="DLG28" s="36"/>
      <c r="DLH28" s="36"/>
      <c r="DLI28" s="36"/>
      <c r="DLJ28" s="36"/>
      <c r="DLK28" s="36"/>
      <c r="DLL28" s="36"/>
      <c r="DLM28" s="36"/>
      <c r="DLN28" s="36"/>
      <c r="DLO28" s="36"/>
      <c r="DLP28" s="36"/>
      <c r="DLQ28" s="36"/>
      <c r="DLR28" s="36"/>
      <c r="DLS28" s="36"/>
      <c r="DLT28" s="36"/>
      <c r="DLU28" s="36"/>
      <c r="DLV28" s="36"/>
      <c r="DLW28" s="36"/>
      <c r="DLX28" s="36"/>
      <c r="DLY28" s="36"/>
      <c r="DLZ28" s="36"/>
      <c r="DMA28" s="36"/>
      <c r="DMB28" s="36"/>
      <c r="DMC28" s="36"/>
      <c r="DMD28" s="36"/>
      <c r="DME28" s="36"/>
      <c r="DMF28" s="36"/>
      <c r="DMG28" s="36"/>
      <c r="DMH28" s="36"/>
      <c r="DMI28" s="36"/>
      <c r="DMJ28" s="36"/>
      <c r="DMK28" s="36"/>
      <c r="DML28" s="36"/>
      <c r="DMM28" s="36"/>
      <c r="DMN28" s="36"/>
      <c r="DMO28" s="36"/>
      <c r="DMP28" s="36"/>
      <c r="DMQ28" s="36"/>
      <c r="DMR28" s="36"/>
      <c r="DMS28" s="36"/>
      <c r="DMT28" s="36"/>
      <c r="DMU28" s="36"/>
      <c r="DMV28" s="36"/>
      <c r="DMW28" s="36"/>
      <c r="DMX28" s="36"/>
      <c r="DMY28" s="36"/>
      <c r="DMZ28" s="36"/>
      <c r="DNA28" s="36"/>
      <c r="DNB28" s="36"/>
      <c r="DNC28" s="36"/>
      <c r="DND28" s="36"/>
      <c r="DNE28" s="36"/>
      <c r="DNF28" s="36"/>
      <c r="DNG28" s="36"/>
      <c r="DNH28" s="36"/>
      <c r="DNI28" s="36"/>
      <c r="DNJ28" s="36"/>
      <c r="DNK28" s="36"/>
      <c r="DNL28" s="36"/>
      <c r="DNM28" s="36"/>
      <c r="DNN28" s="36"/>
      <c r="DNO28" s="36"/>
      <c r="DNP28" s="36"/>
      <c r="DNQ28" s="36"/>
      <c r="DNR28" s="36"/>
      <c r="DNS28" s="36"/>
      <c r="DNT28" s="36"/>
      <c r="DNU28" s="36"/>
      <c r="DNV28" s="36"/>
      <c r="DNW28" s="36"/>
      <c r="DNX28" s="36"/>
      <c r="DNY28" s="36"/>
      <c r="DNZ28" s="36"/>
      <c r="DOA28" s="36"/>
      <c r="DOB28" s="36"/>
      <c r="DOC28" s="36"/>
      <c r="DOD28" s="36"/>
      <c r="DOE28" s="36"/>
      <c r="DOF28" s="36"/>
      <c r="DOG28" s="36"/>
      <c r="DOH28" s="36"/>
      <c r="DOI28" s="36"/>
      <c r="DOJ28" s="36"/>
      <c r="DOK28" s="36"/>
      <c r="DOL28" s="36"/>
      <c r="DOM28" s="36"/>
      <c r="DON28" s="36"/>
      <c r="DOO28" s="36"/>
      <c r="DOP28" s="36"/>
      <c r="DOQ28" s="36"/>
      <c r="DOR28" s="36"/>
      <c r="DOS28" s="36"/>
      <c r="DOT28" s="36"/>
      <c r="DOU28" s="36"/>
      <c r="DOV28" s="36"/>
      <c r="DOW28" s="36"/>
      <c r="DOX28" s="36"/>
      <c r="DOY28" s="36"/>
      <c r="DOZ28" s="36"/>
      <c r="DPA28" s="36"/>
      <c r="DPB28" s="36"/>
      <c r="DPC28" s="36"/>
      <c r="DPD28" s="36"/>
      <c r="DPE28" s="36"/>
      <c r="DPF28" s="36"/>
      <c r="DPG28" s="36"/>
      <c r="DPH28" s="36"/>
      <c r="DPI28" s="36"/>
      <c r="DPJ28" s="36"/>
      <c r="DPK28" s="36"/>
      <c r="DPL28" s="36"/>
      <c r="DPM28" s="36"/>
      <c r="DPN28" s="36"/>
      <c r="DPO28" s="36"/>
      <c r="DPP28" s="36"/>
      <c r="DPQ28" s="36"/>
      <c r="DPR28" s="36"/>
      <c r="DPS28" s="36"/>
      <c r="DPT28" s="36"/>
      <c r="DPU28" s="36"/>
      <c r="DPV28" s="36"/>
      <c r="DPW28" s="36"/>
      <c r="DPX28" s="36"/>
      <c r="DPY28" s="36"/>
      <c r="DPZ28" s="36"/>
      <c r="DQA28" s="36"/>
      <c r="DQB28" s="36"/>
      <c r="DQC28" s="36"/>
      <c r="DQD28" s="36"/>
      <c r="DQE28" s="36"/>
      <c r="DQF28" s="36"/>
      <c r="DQG28" s="36"/>
      <c r="DQH28" s="36"/>
      <c r="DQI28" s="36"/>
      <c r="DQJ28" s="36"/>
      <c r="DQK28" s="36"/>
      <c r="DQL28" s="36"/>
      <c r="DQM28" s="36"/>
      <c r="DQN28" s="36"/>
      <c r="DQO28" s="36"/>
      <c r="DQP28" s="36"/>
      <c r="DQQ28" s="36"/>
      <c r="DQR28" s="36"/>
      <c r="DQS28" s="36"/>
      <c r="DQT28" s="36"/>
      <c r="DQU28" s="36"/>
      <c r="DQV28" s="36"/>
      <c r="DQW28" s="36"/>
      <c r="DQX28" s="36"/>
      <c r="DQY28" s="36"/>
      <c r="DQZ28" s="36"/>
      <c r="DRA28" s="36"/>
      <c r="DRB28" s="36"/>
      <c r="DRC28" s="36"/>
      <c r="DRD28" s="36"/>
      <c r="DRE28" s="36"/>
      <c r="DRF28" s="36"/>
      <c r="DRG28" s="36"/>
      <c r="DRH28" s="36"/>
      <c r="DRI28" s="36"/>
      <c r="DRJ28" s="36"/>
      <c r="DRK28" s="36"/>
      <c r="DRL28" s="36"/>
      <c r="DRM28" s="36"/>
      <c r="DRN28" s="36"/>
      <c r="DRO28" s="36"/>
      <c r="DRP28" s="36"/>
      <c r="DRQ28" s="36"/>
      <c r="DRR28" s="36"/>
      <c r="DRS28" s="36"/>
      <c r="DRT28" s="36"/>
      <c r="DRU28" s="36"/>
      <c r="DRV28" s="36"/>
      <c r="DRW28" s="36"/>
      <c r="DRX28" s="36"/>
      <c r="DRY28" s="36"/>
      <c r="DRZ28" s="36"/>
      <c r="DSA28" s="36"/>
      <c r="DSB28" s="36"/>
      <c r="DSC28" s="36"/>
      <c r="DSD28" s="36"/>
      <c r="DSE28" s="36"/>
      <c r="DSF28" s="36"/>
      <c r="DSG28" s="36"/>
      <c r="DSH28" s="36"/>
      <c r="DSI28" s="36"/>
      <c r="DSJ28" s="36"/>
      <c r="DSK28" s="36"/>
      <c r="DSL28" s="36"/>
      <c r="DSM28" s="36"/>
      <c r="DSN28" s="36"/>
      <c r="DSO28" s="36"/>
      <c r="DSP28" s="36"/>
      <c r="DSQ28" s="36"/>
      <c r="DSR28" s="36"/>
      <c r="DSS28" s="36"/>
      <c r="DST28" s="36"/>
      <c r="DSU28" s="36"/>
      <c r="DSV28" s="36"/>
      <c r="DSW28" s="36"/>
      <c r="DSX28" s="36"/>
      <c r="DSY28" s="36"/>
      <c r="DSZ28" s="36"/>
      <c r="DTA28" s="36"/>
      <c r="DTB28" s="36"/>
      <c r="DTC28" s="36"/>
      <c r="DTD28" s="36"/>
      <c r="DTE28" s="36"/>
      <c r="DTF28" s="36"/>
      <c r="DTG28" s="36"/>
      <c r="DTH28" s="36"/>
      <c r="DTI28" s="36"/>
      <c r="DTJ28" s="36"/>
      <c r="DTK28" s="36"/>
      <c r="DTL28" s="36"/>
      <c r="DTM28" s="36"/>
      <c r="DTN28" s="36"/>
      <c r="DTO28" s="36"/>
      <c r="DTP28" s="36"/>
      <c r="DTQ28" s="36"/>
      <c r="DTR28" s="36"/>
      <c r="DTS28" s="36"/>
      <c r="DTT28" s="36"/>
      <c r="DTU28" s="36"/>
      <c r="DTV28" s="36"/>
      <c r="DTW28" s="36"/>
      <c r="DTX28" s="36"/>
      <c r="DTY28" s="36"/>
      <c r="DTZ28" s="36"/>
      <c r="DUA28" s="36"/>
      <c r="DUB28" s="36"/>
      <c r="DUC28" s="36"/>
      <c r="DUD28" s="36"/>
      <c r="DUE28" s="36"/>
      <c r="DUF28" s="36"/>
      <c r="DUG28" s="36"/>
      <c r="DUH28" s="36"/>
      <c r="DUI28" s="36"/>
      <c r="DUJ28" s="36"/>
      <c r="DUK28" s="36"/>
      <c r="DUL28" s="36"/>
      <c r="DUM28" s="36"/>
      <c r="DUN28" s="36"/>
      <c r="DUO28" s="36"/>
      <c r="DUP28" s="36"/>
      <c r="DUQ28" s="36"/>
      <c r="DUR28" s="36"/>
      <c r="DUS28" s="36"/>
      <c r="DUT28" s="36"/>
      <c r="DUU28" s="36"/>
      <c r="DUV28" s="36"/>
      <c r="DUW28" s="36"/>
      <c r="DUX28" s="36"/>
      <c r="DUY28" s="36"/>
      <c r="DUZ28" s="36"/>
      <c r="DVA28" s="36"/>
      <c r="DVB28" s="36"/>
      <c r="DVC28" s="36"/>
      <c r="DVD28" s="36"/>
      <c r="DVE28" s="36"/>
      <c r="DVF28" s="36"/>
      <c r="DVG28" s="36"/>
      <c r="DVH28" s="36"/>
      <c r="DVI28" s="36"/>
      <c r="DVJ28" s="36"/>
      <c r="DVK28" s="36"/>
      <c r="DVL28" s="36"/>
      <c r="DVM28" s="36"/>
      <c r="DVN28" s="36"/>
      <c r="DVO28" s="36"/>
      <c r="DVP28" s="36"/>
      <c r="DVQ28" s="36"/>
      <c r="DVR28" s="36"/>
      <c r="DVS28" s="36"/>
      <c r="DVT28" s="36"/>
      <c r="DVU28" s="36"/>
      <c r="DVV28" s="36"/>
      <c r="DVW28" s="36"/>
      <c r="DVX28" s="36"/>
      <c r="DVY28" s="36"/>
      <c r="DVZ28" s="36"/>
      <c r="DWA28" s="36"/>
      <c r="DWB28" s="36"/>
      <c r="DWC28" s="36"/>
      <c r="DWD28" s="36"/>
      <c r="DWE28" s="36"/>
      <c r="DWF28" s="36"/>
      <c r="DWG28" s="36"/>
      <c r="DWH28" s="36"/>
      <c r="DWI28" s="36"/>
      <c r="DWJ28" s="36"/>
      <c r="DWK28" s="36"/>
      <c r="DWL28" s="36"/>
      <c r="DWM28" s="36"/>
      <c r="DWN28" s="36"/>
      <c r="DWO28" s="36"/>
      <c r="DWP28" s="36"/>
      <c r="DWQ28" s="36"/>
      <c r="DWR28" s="36"/>
      <c r="DWS28" s="36"/>
      <c r="DWT28" s="36"/>
      <c r="DWU28" s="36"/>
      <c r="DWV28" s="36"/>
      <c r="DWW28" s="36"/>
      <c r="DWX28" s="36"/>
      <c r="DWY28" s="36"/>
      <c r="DWZ28" s="36"/>
      <c r="DXA28" s="36"/>
      <c r="DXB28" s="36"/>
      <c r="DXC28" s="36"/>
      <c r="DXD28" s="36"/>
      <c r="DXE28" s="36"/>
      <c r="DXF28" s="36"/>
      <c r="DXG28" s="36"/>
      <c r="DXH28" s="36"/>
      <c r="DXI28" s="36"/>
      <c r="DXJ28" s="36"/>
      <c r="DXK28" s="36"/>
      <c r="DXL28" s="36"/>
      <c r="DXM28" s="36"/>
      <c r="DXN28" s="36"/>
      <c r="DXO28" s="36"/>
      <c r="DXP28" s="36"/>
      <c r="DXQ28" s="36"/>
      <c r="DXR28" s="36"/>
      <c r="DXS28" s="36"/>
      <c r="DXT28" s="36"/>
      <c r="DXU28" s="36"/>
      <c r="DXV28" s="36"/>
      <c r="DXW28" s="36"/>
      <c r="DXX28" s="36"/>
      <c r="DXY28" s="36"/>
      <c r="DXZ28" s="36"/>
      <c r="DYA28" s="36"/>
      <c r="DYB28" s="36"/>
      <c r="DYC28" s="36"/>
      <c r="DYD28" s="36"/>
      <c r="DYE28" s="36"/>
      <c r="DYF28" s="36"/>
      <c r="DYG28" s="36"/>
      <c r="DYH28" s="36"/>
      <c r="DYI28" s="36"/>
      <c r="DYJ28" s="36"/>
      <c r="DYK28" s="36"/>
      <c r="DYL28" s="36"/>
      <c r="DYM28" s="36"/>
      <c r="DYN28" s="36"/>
      <c r="DYO28" s="36"/>
      <c r="DYP28" s="36"/>
      <c r="DYQ28" s="36"/>
      <c r="DYR28" s="36"/>
      <c r="DYS28" s="36"/>
      <c r="DYT28" s="36"/>
      <c r="DYU28" s="36"/>
      <c r="DYV28" s="36"/>
      <c r="DYW28" s="36"/>
      <c r="DYX28" s="36"/>
      <c r="DYY28" s="36"/>
      <c r="DYZ28" s="36"/>
      <c r="DZA28" s="36"/>
      <c r="DZB28" s="36"/>
      <c r="DZC28" s="36"/>
      <c r="DZD28" s="36"/>
      <c r="DZE28" s="36"/>
      <c r="DZF28" s="36"/>
      <c r="DZG28" s="36"/>
      <c r="DZH28" s="36"/>
      <c r="DZI28" s="36"/>
      <c r="DZJ28" s="36"/>
      <c r="DZK28" s="36"/>
      <c r="DZL28" s="36"/>
      <c r="DZM28" s="36"/>
      <c r="DZN28" s="36"/>
      <c r="DZO28" s="36"/>
      <c r="DZP28" s="36"/>
      <c r="DZQ28" s="36"/>
      <c r="DZR28" s="36"/>
      <c r="DZS28" s="36"/>
      <c r="DZT28" s="36"/>
      <c r="DZU28" s="36"/>
      <c r="DZV28" s="36"/>
      <c r="DZW28" s="36"/>
      <c r="DZX28" s="36"/>
      <c r="DZY28" s="36"/>
      <c r="DZZ28" s="36"/>
      <c r="EAA28" s="36"/>
      <c r="EAB28" s="36"/>
      <c r="EAC28" s="36"/>
      <c r="EAD28" s="36"/>
      <c r="EAE28" s="36"/>
      <c r="EAF28" s="36"/>
      <c r="EAG28" s="36"/>
      <c r="EAH28" s="36"/>
      <c r="EAI28" s="36"/>
      <c r="EAJ28" s="36"/>
      <c r="EAK28" s="36"/>
      <c r="EAL28" s="36"/>
      <c r="EAM28" s="36"/>
      <c r="EAN28" s="36"/>
      <c r="EAO28" s="36"/>
      <c r="EAP28" s="36"/>
      <c r="EAQ28" s="36"/>
      <c r="EAR28" s="36"/>
      <c r="EAS28" s="36"/>
      <c r="EAT28" s="36"/>
      <c r="EAU28" s="36"/>
      <c r="EAV28" s="36"/>
      <c r="EAW28" s="36"/>
      <c r="EAX28" s="36"/>
      <c r="EAY28" s="36"/>
      <c r="EAZ28" s="36"/>
      <c r="EBA28" s="36"/>
      <c r="EBB28" s="36"/>
      <c r="EBC28" s="36"/>
      <c r="EBD28" s="36"/>
      <c r="EBE28" s="36"/>
      <c r="EBF28" s="36"/>
      <c r="EBG28" s="36"/>
      <c r="EBH28" s="36"/>
      <c r="EBI28" s="36"/>
      <c r="EBJ28" s="36"/>
      <c r="EBK28" s="36"/>
      <c r="EBL28" s="36"/>
      <c r="EBM28" s="36"/>
      <c r="EBN28" s="36"/>
      <c r="EBO28" s="36"/>
      <c r="EBP28" s="36"/>
      <c r="EBQ28" s="36"/>
      <c r="EBR28" s="36"/>
      <c r="EBS28" s="36"/>
      <c r="EBT28" s="36"/>
      <c r="EBU28" s="36"/>
      <c r="EBV28" s="36"/>
      <c r="EBW28" s="36"/>
      <c r="EBX28" s="36"/>
      <c r="EBY28" s="36"/>
      <c r="EBZ28" s="36"/>
      <c r="ECA28" s="36"/>
      <c r="ECB28" s="36"/>
      <c r="ECC28" s="36"/>
      <c r="ECD28" s="36"/>
      <c r="ECE28" s="36"/>
      <c r="ECF28" s="36"/>
      <c r="ECG28" s="36"/>
      <c r="ECH28" s="36"/>
      <c r="ECI28" s="36"/>
      <c r="ECJ28" s="36"/>
      <c r="ECK28" s="36"/>
      <c r="ECL28" s="36"/>
      <c r="ECM28" s="36"/>
      <c r="ECN28" s="36"/>
      <c r="ECO28" s="36"/>
      <c r="ECP28" s="36"/>
      <c r="ECQ28" s="36"/>
      <c r="ECR28" s="36"/>
      <c r="ECS28" s="36"/>
      <c r="ECT28" s="36"/>
      <c r="ECU28" s="36"/>
      <c r="ECV28" s="36"/>
      <c r="ECW28" s="36"/>
      <c r="ECX28" s="36"/>
      <c r="ECY28" s="36"/>
      <c r="ECZ28" s="36"/>
      <c r="EDA28" s="36"/>
      <c r="EDB28" s="36"/>
      <c r="EDC28" s="36"/>
      <c r="EDD28" s="36"/>
      <c r="EDE28" s="36"/>
      <c r="EDF28" s="36"/>
      <c r="EDG28" s="36"/>
      <c r="EDH28" s="36"/>
      <c r="EDI28" s="36"/>
      <c r="EDJ28" s="36"/>
      <c r="EDK28" s="36"/>
      <c r="EDL28" s="36"/>
      <c r="EDM28" s="36"/>
      <c r="EDN28" s="36"/>
      <c r="EDO28" s="36"/>
      <c r="EDP28" s="36"/>
      <c r="EDQ28" s="36"/>
      <c r="EDR28" s="36"/>
      <c r="EDS28" s="36"/>
      <c r="EDT28" s="36"/>
      <c r="EDU28" s="36"/>
      <c r="EDV28" s="36"/>
      <c r="EDW28" s="36"/>
      <c r="EDX28" s="36"/>
      <c r="EDY28" s="36"/>
      <c r="EDZ28" s="36"/>
      <c r="EEA28" s="36"/>
      <c r="EEB28" s="36"/>
      <c r="EEC28" s="36"/>
      <c r="EED28" s="36"/>
      <c r="EEE28" s="36"/>
      <c r="EEF28" s="36"/>
      <c r="EEG28" s="36"/>
      <c r="EEH28" s="36"/>
      <c r="EEI28" s="36"/>
      <c r="EEJ28" s="36"/>
      <c r="EEK28" s="36"/>
      <c r="EEL28" s="36"/>
      <c r="EEM28" s="36"/>
      <c r="EEN28" s="36"/>
      <c r="EEO28" s="36"/>
      <c r="EEP28" s="36"/>
      <c r="EEQ28" s="36"/>
      <c r="EER28" s="36"/>
      <c r="EES28" s="36"/>
      <c r="EET28" s="36"/>
      <c r="EEU28" s="36"/>
      <c r="EEV28" s="36"/>
      <c r="EEW28" s="36"/>
      <c r="EEX28" s="36"/>
      <c r="EEY28" s="36"/>
      <c r="EEZ28" s="36"/>
      <c r="EFA28" s="36"/>
      <c r="EFB28" s="36"/>
      <c r="EFC28" s="36"/>
      <c r="EFD28" s="36"/>
      <c r="EFE28" s="36"/>
      <c r="EFF28" s="36"/>
      <c r="EFG28" s="36"/>
      <c r="EFH28" s="36"/>
      <c r="EFI28" s="36"/>
      <c r="EFJ28" s="36"/>
      <c r="EFK28" s="36"/>
      <c r="EFL28" s="36"/>
      <c r="EFM28" s="36"/>
      <c r="EFN28" s="36"/>
      <c r="EFO28" s="36"/>
      <c r="EFP28" s="36"/>
      <c r="EFQ28" s="36"/>
      <c r="EFR28" s="36"/>
      <c r="EFS28" s="36"/>
      <c r="EFT28" s="36"/>
      <c r="EFU28" s="36"/>
      <c r="EFV28" s="36"/>
      <c r="EFW28" s="36"/>
      <c r="EFX28" s="36"/>
      <c r="EFY28" s="36"/>
      <c r="EFZ28" s="36"/>
      <c r="EGA28" s="36"/>
      <c r="EGB28" s="36"/>
      <c r="EGC28" s="36"/>
      <c r="EGD28" s="36"/>
      <c r="EGE28" s="36"/>
      <c r="EGF28" s="36"/>
      <c r="EGG28" s="36"/>
      <c r="EGH28" s="36"/>
      <c r="EGI28" s="36"/>
      <c r="EGJ28" s="36"/>
      <c r="EGK28" s="36"/>
      <c r="EGL28" s="36"/>
      <c r="EGM28" s="36"/>
      <c r="EGN28" s="36"/>
      <c r="EGO28" s="36"/>
      <c r="EGP28" s="36"/>
      <c r="EGQ28" s="36"/>
      <c r="EGR28" s="36"/>
      <c r="EGS28" s="36"/>
      <c r="EGT28" s="36"/>
      <c r="EGU28" s="36"/>
      <c r="EGV28" s="36"/>
      <c r="EGW28" s="36"/>
      <c r="EGX28" s="36"/>
      <c r="EGY28" s="36"/>
      <c r="EGZ28" s="36"/>
      <c r="EHA28" s="36"/>
      <c r="EHB28" s="36"/>
      <c r="EHC28" s="36"/>
      <c r="EHD28" s="36"/>
      <c r="EHE28" s="36"/>
      <c r="EHF28" s="36"/>
      <c r="EHG28" s="36"/>
      <c r="EHH28" s="36"/>
      <c r="EHI28" s="36"/>
      <c r="EHJ28" s="36"/>
      <c r="EHK28" s="36"/>
      <c r="EHL28" s="36"/>
      <c r="EHM28" s="36"/>
      <c r="EHN28" s="36"/>
      <c r="EHO28" s="36"/>
      <c r="EHP28" s="36"/>
      <c r="EHQ28" s="36"/>
      <c r="EHR28" s="36"/>
      <c r="EHS28" s="36"/>
      <c r="EHT28" s="36"/>
      <c r="EHU28" s="36"/>
      <c r="EHV28" s="36"/>
      <c r="EHW28" s="36"/>
      <c r="EHX28" s="36"/>
      <c r="EHY28" s="36"/>
      <c r="EHZ28" s="36"/>
      <c r="EIA28" s="36"/>
      <c r="EIB28" s="36"/>
      <c r="EIC28" s="36"/>
      <c r="EID28" s="36"/>
      <c r="EIE28" s="36"/>
      <c r="EIF28" s="36"/>
      <c r="EIG28" s="36"/>
      <c r="EIH28" s="36"/>
      <c r="EII28" s="36"/>
      <c r="EIJ28" s="36"/>
      <c r="EIK28" s="36"/>
      <c r="EIL28" s="36"/>
      <c r="EIM28" s="36"/>
      <c r="EIN28" s="36"/>
      <c r="EIO28" s="36"/>
      <c r="EIP28" s="36"/>
      <c r="EIQ28" s="36"/>
      <c r="EIR28" s="36"/>
      <c r="EIS28" s="36"/>
      <c r="EIT28" s="36"/>
      <c r="EIU28" s="36"/>
      <c r="EIV28" s="36"/>
      <c r="EIW28" s="36"/>
      <c r="EIX28" s="36"/>
      <c r="EIY28" s="36"/>
      <c r="EIZ28" s="36"/>
      <c r="EJA28" s="36"/>
      <c r="EJB28" s="36"/>
      <c r="EJC28" s="36"/>
      <c r="EJD28" s="36"/>
      <c r="EJE28" s="36"/>
      <c r="EJF28" s="36"/>
      <c r="EJG28" s="36"/>
      <c r="EJH28" s="36"/>
      <c r="EJI28" s="36"/>
      <c r="EJJ28" s="36"/>
      <c r="EJK28" s="36"/>
      <c r="EJL28" s="36"/>
      <c r="EJM28" s="36"/>
      <c r="EJN28" s="36"/>
      <c r="EJO28" s="36"/>
      <c r="EJP28" s="36"/>
      <c r="EJQ28" s="36"/>
      <c r="EJR28" s="36"/>
      <c r="EJS28" s="36"/>
      <c r="EJT28" s="36"/>
      <c r="EJU28" s="36"/>
      <c r="EJV28" s="36"/>
      <c r="EJW28" s="36"/>
      <c r="EJX28" s="36"/>
      <c r="EJY28" s="36"/>
      <c r="EJZ28" s="36"/>
      <c r="EKA28" s="36"/>
      <c r="EKB28" s="36"/>
      <c r="EKC28" s="36"/>
      <c r="EKD28" s="36"/>
      <c r="EKE28" s="36"/>
      <c r="EKF28" s="36"/>
      <c r="EKG28" s="36"/>
      <c r="EKH28" s="36"/>
      <c r="EKI28" s="36"/>
      <c r="EKJ28" s="36"/>
      <c r="EKK28" s="36"/>
      <c r="EKL28" s="36"/>
      <c r="EKM28" s="36"/>
      <c r="EKN28" s="36"/>
      <c r="EKO28" s="36"/>
      <c r="EKP28" s="36"/>
      <c r="EKQ28" s="36"/>
      <c r="EKR28" s="36"/>
      <c r="EKS28" s="36"/>
      <c r="EKT28" s="36"/>
      <c r="EKU28" s="36"/>
      <c r="EKV28" s="36"/>
      <c r="EKW28" s="36"/>
      <c r="EKX28" s="36"/>
      <c r="EKY28" s="36"/>
      <c r="EKZ28" s="36"/>
      <c r="ELA28" s="36"/>
      <c r="ELB28" s="36"/>
      <c r="ELC28" s="36"/>
      <c r="ELD28" s="36"/>
      <c r="ELE28" s="36"/>
      <c r="ELF28" s="36"/>
      <c r="ELG28" s="36"/>
      <c r="ELH28" s="36"/>
      <c r="ELI28" s="36"/>
      <c r="ELJ28" s="36"/>
      <c r="ELK28" s="36"/>
      <c r="ELL28" s="36"/>
      <c r="ELM28" s="36"/>
      <c r="ELN28" s="36"/>
      <c r="ELO28" s="36"/>
      <c r="ELP28" s="36"/>
      <c r="ELQ28" s="36"/>
      <c r="ELR28" s="36"/>
      <c r="ELS28" s="36"/>
      <c r="ELT28" s="36"/>
      <c r="ELU28" s="36"/>
      <c r="ELV28" s="36"/>
      <c r="ELW28" s="36"/>
      <c r="ELX28" s="36"/>
      <c r="ELY28" s="36"/>
      <c r="ELZ28" s="36"/>
      <c r="EMA28" s="36"/>
      <c r="EMB28" s="36"/>
      <c r="EMC28" s="36"/>
      <c r="EMD28" s="36"/>
      <c r="EME28" s="36"/>
      <c r="EMF28" s="36"/>
      <c r="EMG28" s="36"/>
      <c r="EMH28" s="36"/>
      <c r="EMI28" s="36"/>
      <c r="EMJ28" s="36"/>
      <c r="EMK28" s="36"/>
      <c r="EML28" s="36"/>
      <c r="EMM28" s="36"/>
      <c r="EMN28" s="36"/>
      <c r="EMO28" s="36"/>
      <c r="EMP28" s="36"/>
      <c r="EMQ28" s="36"/>
      <c r="EMR28" s="36"/>
      <c r="EMS28" s="36"/>
      <c r="EMT28" s="36"/>
      <c r="EMU28" s="36"/>
      <c r="EMV28" s="36"/>
      <c r="EMW28" s="36"/>
      <c r="EMX28" s="36"/>
      <c r="EMY28" s="36"/>
      <c r="EMZ28" s="36"/>
      <c r="ENA28" s="36"/>
      <c r="ENB28" s="36"/>
      <c r="ENC28" s="36"/>
      <c r="END28" s="36"/>
      <c r="ENE28" s="36"/>
      <c r="ENF28" s="36"/>
      <c r="ENG28" s="36"/>
      <c r="ENH28" s="36"/>
      <c r="ENI28" s="36"/>
      <c r="ENJ28" s="36"/>
      <c r="ENK28" s="36"/>
      <c r="ENL28" s="36"/>
      <c r="ENM28" s="36"/>
      <c r="ENN28" s="36"/>
      <c r="ENO28" s="36"/>
      <c r="ENP28" s="36"/>
      <c r="ENQ28" s="36"/>
      <c r="ENR28" s="36"/>
      <c r="ENS28" s="36"/>
      <c r="ENT28" s="36"/>
      <c r="ENU28" s="36"/>
      <c r="ENV28" s="36"/>
      <c r="ENW28" s="36"/>
      <c r="ENX28" s="36"/>
      <c r="ENY28" s="36"/>
      <c r="ENZ28" s="36"/>
      <c r="EOA28" s="36"/>
      <c r="EOB28" s="36"/>
      <c r="EOC28" s="36"/>
      <c r="EOD28" s="36"/>
      <c r="EOE28" s="36"/>
      <c r="EOF28" s="36"/>
      <c r="EOG28" s="36"/>
      <c r="EOH28" s="36"/>
      <c r="EOI28" s="36"/>
      <c r="EOJ28" s="36"/>
      <c r="EOK28" s="36"/>
      <c r="EOL28" s="36"/>
      <c r="EOM28" s="36"/>
      <c r="EON28" s="36"/>
      <c r="EOO28" s="36"/>
      <c r="EOP28" s="36"/>
      <c r="EOQ28" s="36"/>
      <c r="EOR28" s="36"/>
      <c r="EOS28" s="36"/>
      <c r="EOT28" s="36"/>
      <c r="EOU28" s="36"/>
      <c r="EOV28" s="36"/>
      <c r="EOW28" s="36"/>
      <c r="EOX28" s="36"/>
      <c r="EOY28" s="36"/>
      <c r="EOZ28" s="36"/>
      <c r="EPA28" s="36"/>
      <c r="EPB28" s="36"/>
      <c r="EPC28" s="36"/>
      <c r="EPD28" s="36"/>
      <c r="EPE28" s="36"/>
      <c r="EPF28" s="36"/>
      <c r="EPG28" s="36"/>
      <c r="EPH28" s="36"/>
      <c r="EPI28" s="36"/>
      <c r="EPJ28" s="36"/>
      <c r="EPK28" s="36"/>
      <c r="EPL28" s="36"/>
      <c r="EPM28" s="36"/>
      <c r="EPN28" s="36"/>
      <c r="EPO28" s="36"/>
      <c r="EPP28" s="36"/>
      <c r="EPQ28" s="36"/>
      <c r="EPR28" s="36"/>
      <c r="EPS28" s="36"/>
      <c r="EPT28" s="36"/>
      <c r="EPU28" s="36"/>
      <c r="EPV28" s="36"/>
      <c r="EPW28" s="36"/>
      <c r="EPX28" s="36"/>
      <c r="EPY28" s="36"/>
      <c r="EPZ28" s="36"/>
      <c r="EQA28" s="36"/>
      <c r="EQB28" s="36"/>
      <c r="EQC28" s="36"/>
      <c r="EQD28" s="36"/>
      <c r="EQE28" s="36"/>
      <c r="EQF28" s="36"/>
      <c r="EQG28" s="36"/>
      <c r="EQH28" s="36"/>
      <c r="EQI28" s="36"/>
      <c r="EQJ28" s="36"/>
      <c r="EQK28" s="36"/>
      <c r="EQL28" s="36"/>
      <c r="EQM28" s="36"/>
      <c r="EQN28" s="36"/>
      <c r="EQO28" s="36"/>
      <c r="EQP28" s="36"/>
      <c r="EQQ28" s="36"/>
      <c r="EQR28" s="36"/>
      <c r="EQS28" s="36"/>
      <c r="EQT28" s="36"/>
      <c r="EQU28" s="36"/>
      <c r="EQV28" s="36"/>
      <c r="EQW28" s="36"/>
      <c r="EQX28" s="36"/>
      <c r="EQY28" s="36"/>
      <c r="EQZ28" s="36"/>
      <c r="ERA28" s="36"/>
      <c r="ERB28" s="36"/>
      <c r="ERC28" s="36"/>
      <c r="ERD28" s="36"/>
      <c r="ERE28" s="36"/>
      <c r="ERF28" s="36"/>
      <c r="ERG28" s="36"/>
      <c r="ERH28" s="36"/>
      <c r="ERI28" s="36"/>
      <c r="ERJ28" s="36"/>
      <c r="ERK28" s="36"/>
      <c r="ERL28" s="36"/>
      <c r="ERM28" s="36"/>
      <c r="ERN28" s="36"/>
      <c r="ERO28" s="36"/>
      <c r="ERP28" s="36"/>
      <c r="ERQ28" s="36"/>
      <c r="ERR28" s="36"/>
      <c r="ERS28" s="36"/>
      <c r="ERT28" s="36"/>
      <c r="ERU28" s="36"/>
      <c r="ERV28" s="36"/>
      <c r="ERW28" s="36"/>
      <c r="ERX28" s="36"/>
      <c r="ERY28" s="36"/>
      <c r="ERZ28" s="36"/>
      <c r="ESA28" s="36"/>
      <c r="ESB28" s="36"/>
      <c r="ESC28" s="36"/>
      <c r="ESD28" s="36"/>
      <c r="ESE28" s="36"/>
      <c r="ESF28" s="36"/>
      <c r="ESG28" s="36"/>
      <c r="ESH28" s="36"/>
      <c r="ESI28" s="36"/>
      <c r="ESJ28" s="36"/>
      <c r="ESK28" s="36"/>
      <c r="ESL28" s="36"/>
      <c r="ESM28" s="36"/>
      <c r="ESN28" s="36"/>
      <c r="ESO28" s="36"/>
      <c r="ESP28" s="36"/>
      <c r="ESQ28" s="36"/>
      <c r="ESR28" s="36"/>
      <c r="ESS28" s="36"/>
      <c r="EST28" s="36"/>
      <c r="ESU28" s="36"/>
      <c r="ESV28" s="36"/>
      <c r="ESW28" s="36"/>
      <c r="ESX28" s="36"/>
      <c r="ESY28" s="36"/>
      <c r="ESZ28" s="36"/>
      <c r="ETA28" s="36"/>
      <c r="ETB28" s="36"/>
      <c r="ETC28" s="36"/>
      <c r="ETD28" s="36"/>
      <c r="ETE28" s="36"/>
      <c r="ETF28" s="36"/>
      <c r="ETG28" s="36"/>
      <c r="ETH28" s="36"/>
      <c r="ETI28" s="36"/>
      <c r="ETJ28" s="36"/>
      <c r="ETK28" s="36"/>
      <c r="ETL28" s="36"/>
      <c r="ETM28" s="36"/>
      <c r="ETN28" s="36"/>
      <c r="ETO28" s="36"/>
      <c r="ETP28" s="36"/>
      <c r="ETQ28" s="36"/>
      <c r="ETR28" s="36"/>
      <c r="ETS28" s="36"/>
      <c r="ETT28" s="36"/>
      <c r="ETU28" s="36"/>
      <c r="ETV28" s="36"/>
      <c r="ETW28" s="36"/>
      <c r="ETX28" s="36"/>
      <c r="ETY28" s="36"/>
      <c r="ETZ28" s="36"/>
      <c r="EUA28" s="36"/>
      <c r="EUB28" s="36"/>
      <c r="EUC28" s="36"/>
      <c r="EUD28" s="36"/>
      <c r="EUE28" s="36"/>
      <c r="EUF28" s="36"/>
      <c r="EUG28" s="36"/>
      <c r="EUH28" s="36"/>
      <c r="EUI28" s="36"/>
      <c r="EUJ28" s="36"/>
      <c r="EUK28" s="36"/>
      <c r="EUL28" s="36"/>
      <c r="EUM28" s="36"/>
      <c r="EUN28" s="36"/>
      <c r="EUO28" s="36"/>
      <c r="EUP28" s="36"/>
      <c r="EUQ28" s="36"/>
      <c r="EUR28" s="36"/>
      <c r="EUS28" s="36"/>
      <c r="EUT28" s="36"/>
      <c r="EUU28" s="36"/>
      <c r="EUV28" s="36"/>
      <c r="EUW28" s="36"/>
      <c r="EUX28" s="36"/>
      <c r="EUY28" s="36"/>
      <c r="EUZ28" s="36"/>
      <c r="EVA28" s="36"/>
      <c r="EVB28" s="36"/>
      <c r="EVC28" s="36"/>
      <c r="EVD28" s="36"/>
      <c r="EVE28" s="36"/>
      <c r="EVF28" s="36"/>
      <c r="EVG28" s="36"/>
      <c r="EVH28" s="36"/>
      <c r="EVI28" s="36"/>
      <c r="EVJ28" s="36"/>
      <c r="EVK28" s="36"/>
      <c r="EVL28" s="36"/>
      <c r="EVM28" s="36"/>
      <c r="EVN28" s="36"/>
      <c r="EVO28" s="36"/>
      <c r="EVP28" s="36"/>
      <c r="EVQ28" s="36"/>
      <c r="EVR28" s="36"/>
      <c r="EVS28" s="36"/>
      <c r="EVT28" s="36"/>
      <c r="EVU28" s="36"/>
      <c r="EVV28" s="36"/>
      <c r="EVW28" s="36"/>
      <c r="EVX28" s="36"/>
      <c r="EVY28" s="36"/>
      <c r="EVZ28" s="36"/>
      <c r="EWA28" s="36"/>
      <c r="EWB28" s="36"/>
      <c r="EWC28" s="36"/>
      <c r="EWD28" s="36"/>
      <c r="EWE28" s="36"/>
      <c r="EWF28" s="36"/>
      <c r="EWG28" s="36"/>
      <c r="EWH28" s="36"/>
      <c r="EWI28" s="36"/>
      <c r="EWJ28" s="36"/>
      <c r="EWK28" s="36"/>
      <c r="EWL28" s="36"/>
      <c r="EWM28" s="36"/>
      <c r="EWN28" s="36"/>
      <c r="EWO28" s="36"/>
      <c r="EWP28" s="36"/>
      <c r="EWQ28" s="36"/>
      <c r="EWR28" s="36"/>
      <c r="EWS28" s="36"/>
      <c r="EWT28" s="36"/>
      <c r="EWU28" s="36"/>
      <c r="EWV28" s="36"/>
      <c r="EWW28" s="36"/>
      <c r="EWX28" s="36"/>
      <c r="EWY28" s="36"/>
      <c r="EWZ28" s="36"/>
      <c r="EXA28" s="36"/>
      <c r="EXB28" s="36"/>
      <c r="EXC28" s="36"/>
      <c r="EXD28" s="36"/>
      <c r="EXE28" s="36"/>
      <c r="EXF28" s="36"/>
      <c r="EXG28" s="36"/>
      <c r="EXH28" s="36"/>
      <c r="EXI28" s="36"/>
      <c r="EXJ28" s="36"/>
      <c r="EXK28" s="36"/>
      <c r="EXL28" s="36"/>
      <c r="EXM28" s="36"/>
      <c r="EXN28" s="36"/>
      <c r="EXO28" s="36"/>
      <c r="EXP28" s="36"/>
      <c r="EXQ28" s="36"/>
      <c r="EXR28" s="36"/>
      <c r="EXS28" s="36"/>
      <c r="EXT28" s="36"/>
      <c r="EXU28" s="36"/>
      <c r="EXV28" s="36"/>
      <c r="EXW28" s="36"/>
      <c r="EXX28" s="36"/>
      <c r="EXY28" s="36"/>
      <c r="EXZ28" s="36"/>
      <c r="EYA28" s="36"/>
      <c r="EYB28" s="36"/>
      <c r="EYC28" s="36"/>
      <c r="EYD28" s="36"/>
      <c r="EYE28" s="36"/>
      <c r="EYF28" s="36"/>
      <c r="EYG28" s="36"/>
      <c r="EYH28" s="36"/>
      <c r="EYI28" s="36"/>
      <c r="EYJ28" s="36"/>
      <c r="EYK28" s="36"/>
      <c r="EYL28" s="36"/>
      <c r="EYM28" s="36"/>
      <c r="EYN28" s="36"/>
      <c r="EYO28" s="36"/>
      <c r="EYP28" s="36"/>
      <c r="EYQ28" s="36"/>
      <c r="EYR28" s="36"/>
      <c r="EYS28" s="36"/>
      <c r="EYT28" s="36"/>
      <c r="EYU28" s="36"/>
      <c r="EYV28" s="36"/>
      <c r="EYW28" s="36"/>
      <c r="EYX28" s="36"/>
      <c r="EYY28" s="36"/>
      <c r="EYZ28" s="36"/>
      <c r="EZA28" s="36"/>
      <c r="EZB28" s="36"/>
      <c r="EZC28" s="36"/>
      <c r="EZD28" s="36"/>
      <c r="EZE28" s="36"/>
      <c r="EZF28" s="36"/>
      <c r="EZG28" s="36"/>
      <c r="EZH28" s="36"/>
      <c r="EZI28" s="36"/>
      <c r="EZJ28" s="36"/>
      <c r="EZK28" s="36"/>
      <c r="EZL28" s="36"/>
      <c r="EZM28" s="36"/>
      <c r="EZN28" s="36"/>
      <c r="EZO28" s="36"/>
      <c r="EZP28" s="36"/>
      <c r="EZQ28" s="36"/>
      <c r="EZR28" s="36"/>
      <c r="EZS28" s="36"/>
      <c r="EZT28" s="36"/>
      <c r="EZU28" s="36"/>
      <c r="EZV28" s="36"/>
      <c r="EZW28" s="36"/>
      <c r="EZX28" s="36"/>
      <c r="EZY28" s="36"/>
      <c r="EZZ28" s="36"/>
      <c r="FAA28" s="36"/>
      <c r="FAB28" s="36"/>
      <c r="FAC28" s="36"/>
      <c r="FAD28" s="36"/>
      <c r="FAE28" s="36"/>
      <c r="FAF28" s="36"/>
      <c r="FAG28" s="36"/>
      <c r="FAH28" s="36"/>
      <c r="FAI28" s="36"/>
      <c r="FAJ28" s="36"/>
      <c r="FAK28" s="36"/>
      <c r="FAL28" s="36"/>
      <c r="FAM28" s="36"/>
      <c r="FAN28" s="36"/>
      <c r="FAO28" s="36"/>
      <c r="FAP28" s="36"/>
      <c r="FAQ28" s="36"/>
      <c r="FAR28" s="36"/>
      <c r="FAS28" s="36"/>
      <c r="FAT28" s="36"/>
      <c r="FAU28" s="36"/>
      <c r="FAV28" s="36"/>
      <c r="FAW28" s="36"/>
      <c r="FAX28" s="36"/>
      <c r="FAY28" s="36"/>
      <c r="FAZ28" s="36"/>
      <c r="FBA28" s="36"/>
      <c r="FBB28" s="36"/>
      <c r="FBC28" s="36"/>
      <c r="FBD28" s="36"/>
      <c r="FBE28" s="36"/>
      <c r="FBF28" s="36"/>
      <c r="FBG28" s="36"/>
      <c r="FBH28" s="36"/>
      <c r="FBI28" s="36"/>
      <c r="FBJ28" s="36"/>
      <c r="FBK28" s="36"/>
      <c r="FBL28" s="36"/>
      <c r="FBM28" s="36"/>
      <c r="FBN28" s="36"/>
      <c r="FBO28" s="36"/>
      <c r="FBP28" s="36"/>
      <c r="FBQ28" s="36"/>
      <c r="FBR28" s="36"/>
      <c r="FBS28" s="36"/>
      <c r="FBT28" s="36"/>
      <c r="FBU28" s="36"/>
      <c r="FBV28" s="36"/>
      <c r="FBW28" s="36"/>
      <c r="FBX28" s="36"/>
      <c r="FBY28" s="36"/>
      <c r="FBZ28" s="36"/>
      <c r="FCA28" s="36"/>
      <c r="FCB28" s="36"/>
      <c r="FCC28" s="36"/>
      <c r="FCD28" s="36"/>
      <c r="FCE28" s="36"/>
      <c r="FCF28" s="36"/>
      <c r="FCG28" s="36"/>
      <c r="FCH28" s="36"/>
      <c r="FCI28" s="36"/>
      <c r="FCJ28" s="36"/>
      <c r="FCK28" s="36"/>
      <c r="FCL28" s="36"/>
      <c r="FCM28" s="36"/>
      <c r="FCN28" s="36"/>
      <c r="FCO28" s="36"/>
      <c r="FCP28" s="36"/>
      <c r="FCQ28" s="36"/>
      <c r="FCR28" s="36"/>
      <c r="FCS28" s="36"/>
      <c r="FCT28" s="36"/>
      <c r="FCU28" s="36"/>
      <c r="FCV28" s="36"/>
      <c r="FCW28" s="36"/>
      <c r="FCX28" s="36"/>
      <c r="FCY28" s="36"/>
      <c r="FCZ28" s="36"/>
      <c r="FDA28" s="36"/>
      <c r="FDB28" s="36"/>
      <c r="FDC28" s="36"/>
      <c r="FDD28" s="36"/>
      <c r="FDE28" s="36"/>
      <c r="FDF28" s="36"/>
      <c r="FDG28" s="36"/>
      <c r="FDH28" s="36"/>
      <c r="FDI28" s="36"/>
      <c r="FDJ28" s="36"/>
      <c r="FDK28" s="36"/>
      <c r="FDL28" s="36"/>
      <c r="FDM28" s="36"/>
      <c r="FDN28" s="36"/>
      <c r="FDO28" s="36"/>
      <c r="FDP28" s="36"/>
      <c r="FDQ28" s="36"/>
      <c r="FDR28" s="36"/>
      <c r="FDS28" s="36"/>
      <c r="FDT28" s="36"/>
      <c r="FDU28" s="36"/>
      <c r="FDV28" s="36"/>
      <c r="FDW28" s="36"/>
      <c r="FDX28" s="36"/>
      <c r="FDY28" s="36"/>
      <c r="FDZ28" s="36"/>
      <c r="FEA28" s="36"/>
      <c r="FEB28" s="36"/>
      <c r="FEC28" s="36"/>
      <c r="FED28" s="36"/>
      <c r="FEE28" s="36"/>
      <c r="FEF28" s="36"/>
      <c r="FEG28" s="36"/>
      <c r="FEH28" s="36"/>
      <c r="FEI28" s="36"/>
      <c r="FEJ28" s="36"/>
      <c r="FEK28" s="36"/>
      <c r="FEL28" s="36"/>
      <c r="FEM28" s="36"/>
      <c r="FEN28" s="36"/>
      <c r="FEO28" s="36"/>
      <c r="FEP28" s="36"/>
      <c r="FEQ28" s="36"/>
      <c r="FER28" s="36"/>
      <c r="FES28" s="36"/>
      <c r="FET28" s="36"/>
      <c r="FEU28" s="36"/>
      <c r="FEV28" s="36"/>
      <c r="FEW28" s="36"/>
      <c r="FEX28" s="36"/>
      <c r="FEY28" s="36"/>
      <c r="FEZ28" s="36"/>
      <c r="FFA28" s="36"/>
      <c r="FFB28" s="36"/>
      <c r="FFC28" s="36"/>
      <c r="FFD28" s="36"/>
      <c r="FFE28" s="36"/>
      <c r="FFF28" s="36"/>
      <c r="FFG28" s="36"/>
      <c r="FFH28" s="36"/>
      <c r="FFI28" s="36"/>
      <c r="FFJ28" s="36"/>
      <c r="FFK28" s="36"/>
      <c r="FFL28" s="36"/>
      <c r="FFM28" s="36"/>
      <c r="FFN28" s="36"/>
      <c r="FFO28" s="36"/>
      <c r="FFP28" s="36"/>
      <c r="FFQ28" s="36"/>
      <c r="FFR28" s="36"/>
      <c r="FFS28" s="36"/>
      <c r="FFT28" s="36"/>
      <c r="FFU28" s="36"/>
      <c r="FFV28" s="36"/>
      <c r="FFW28" s="36"/>
      <c r="FFX28" s="36"/>
      <c r="FFY28" s="36"/>
      <c r="FFZ28" s="36"/>
      <c r="FGA28" s="36"/>
      <c r="FGB28" s="36"/>
      <c r="FGC28" s="36"/>
      <c r="FGD28" s="36"/>
      <c r="FGE28" s="36"/>
      <c r="FGF28" s="36"/>
      <c r="FGG28" s="36"/>
      <c r="FGH28" s="36"/>
      <c r="FGI28" s="36"/>
      <c r="FGJ28" s="36"/>
      <c r="FGK28" s="36"/>
      <c r="FGL28" s="36"/>
      <c r="FGM28" s="36"/>
      <c r="FGN28" s="36"/>
      <c r="FGO28" s="36"/>
      <c r="FGP28" s="36"/>
      <c r="FGQ28" s="36"/>
      <c r="FGR28" s="36"/>
      <c r="FGS28" s="36"/>
      <c r="FGT28" s="36"/>
      <c r="FGU28" s="36"/>
      <c r="FGV28" s="36"/>
      <c r="FGW28" s="36"/>
      <c r="FGX28" s="36"/>
      <c r="FGY28" s="36"/>
      <c r="FGZ28" s="36"/>
      <c r="FHA28" s="36"/>
      <c r="FHB28" s="36"/>
      <c r="FHC28" s="36"/>
      <c r="FHD28" s="36"/>
      <c r="FHE28" s="36"/>
      <c r="FHF28" s="36"/>
      <c r="FHG28" s="36"/>
      <c r="FHH28" s="36"/>
      <c r="FHI28" s="36"/>
      <c r="FHJ28" s="36"/>
      <c r="FHK28" s="36"/>
      <c r="FHL28" s="36"/>
      <c r="FHM28" s="36"/>
      <c r="FHN28" s="36"/>
      <c r="FHO28" s="36"/>
      <c r="FHP28" s="36"/>
      <c r="FHQ28" s="36"/>
      <c r="FHR28" s="36"/>
      <c r="FHS28" s="36"/>
      <c r="FHT28" s="36"/>
      <c r="FHU28" s="36"/>
      <c r="FHV28" s="36"/>
      <c r="FHW28" s="36"/>
      <c r="FHX28" s="36"/>
      <c r="FHY28" s="36"/>
      <c r="FHZ28" s="36"/>
      <c r="FIA28" s="36"/>
      <c r="FIB28" s="36"/>
      <c r="FIC28" s="36"/>
      <c r="FID28" s="36"/>
      <c r="FIE28" s="36"/>
      <c r="FIF28" s="36"/>
      <c r="FIG28" s="36"/>
      <c r="FIH28" s="36"/>
      <c r="FII28" s="36"/>
      <c r="FIJ28" s="36"/>
      <c r="FIK28" s="36"/>
      <c r="FIL28" s="36"/>
      <c r="FIM28" s="36"/>
      <c r="FIN28" s="36"/>
      <c r="FIO28" s="36"/>
      <c r="FIP28" s="36"/>
      <c r="FIQ28" s="36"/>
      <c r="FIR28" s="36"/>
      <c r="FIS28" s="36"/>
      <c r="FIT28" s="36"/>
      <c r="FIU28" s="36"/>
      <c r="FIV28" s="36"/>
      <c r="FIW28" s="36"/>
      <c r="FIX28" s="36"/>
      <c r="FIY28" s="36"/>
      <c r="FIZ28" s="36"/>
      <c r="FJA28" s="36"/>
      <c r="FJB28" s="36"/>
      <c r="FJC28" s="36"/>
      <c r="FJD28" s="36"/>
      <c r="FJE28" s="36"/>
      <c r="FJF28" s="36"/>
      <c r="FJG28" s="36"/>
      <c r="FJH28" s="36"/>
      <c r="FJI28" s="36"/>
      <c r="FJJ28" s="36"/>
      <c r="FJK28" s="36"/>
      <c r="FJL28" s="36"/>
      <c r="FJM28" s="36"/>
      <c r="FJN28" s="36"/>
      <c r="FJO28" s="36"/>
      <c r="FJP28" s="36"/>
      <c r="FJQ28" s="36"/>
      <c r="FJR28" s="36"/>
      <c r="FJS28" s="36"/>
      <c r="FJT28" s="36"/>
      <c r="FJU28" s="36"/>
      <c r="FJV28" s="36"/>
      <c r="FJW28" s="36"/>
      <c r="FJX28" s="36"/>
      <c r="FJY28" s="36"/>
      <c r="FJZ28" s="36"/>
      <c r="FKA28" s="36"/>
      <c r="FKB28" s="36"/>
      <c r="FKC28" s="36"/>
      <c r="FKD28" s="36"/>
      <c r="FKE28" s="36"/>
      <c r="FKF28" s="36"/>
      <c r="FKG28" s="36"/>
      <c r="FKH28" s="36"/>
      <c r="FKI28" s="36"/>
      <c r="FKJ28" s="36"/>
      <c r="FKK28" s="36"/>
      <c r="FKL28" s="36"/>
      <c r="FKM28" s="36"/>
      <c r="FKN28" s="36"/>
      <c r="FKO28" s="36"/>
      <c r="FKP28" s="36"/>
      <c r="FKQ28" s="36"/>
      <c r="FKR28" s="36"/>
      <c r="FKS28" s="36"/>
      <c r="FKT28" s="36"/>
      <c r="FKU28" s="36"/>
      <c r="FKV28" s="36"/>
      <c r="FKW28" s="36"/>
      <c r="FKX28" s="36"/>
      <c r="FKY28" s="36"/>
      <c r="FKZ28" s="36"/>
      <c r="FLA28" s="36"/>
      <c r="FLB28" s="36"/>
      <c r="FLC28" s="36"/>
      <c r="FLD28" s="36"/>
      <c r="FLE28" s="36"/>
      <c r="FLF28" s="36"/>
      <c r="FLG28" s="36"/>
      <c r="FLH28" s="36"/>
      <c r="FLI28" s="36"/>
      <c r="FLJ28" s="36"/>
      <c r="FLK28" s="36"/>
      <c r="FLL28" s="36"/>
      <c r="FLM28" s="36"/>
      <c r="FLN28" s="36"/>
      <c r="FLO28" s="36"/>
      <c r="FLP28" s="36"/>
      <c r="FLQ28" s="36"/>
      <c r="FLR28" s="36"/>
      <c r="FLS28" s="36"/>
      <c r="FLT28" s="36"/>
      <c r="FLU28" s="36"/>
      <c r="FLV28" s="36"/>
      <c r="FLW28" s="36"/>
      <c r="FLX28" s="36"/>
      <c r="FLY28" s="36"/>
      <c r="FLZ28" s="36"/>
      <c r="FMA28" s="36"/>
      <c r="FMB28" s="36"/>
      <c r="FMC28" s="36"/>
      <c r="FMD28" s="36"/>
      <c r="FME28" s="36"/>
      <c r="FMF28" s="36"/>
      <c r="FMG28" s="36"/>
      <c r="FMH28" s="36"/>
      <c r="FMI28" s="36"/>
      <c r="FMJ28" s="36"/>
      <c r="FMK28" s="36"/>
      <c r="FML28" s="36"/>
      <c r="FMM28" s="36"/>
      <c r="FMN28" s="36"/>
      <c r="FMO28" s="36"/>
      <c r="FMP28" s="36"/>
      <c r="FMQ28" s="36"/>
      <c r="FMR28" s="36"/>
      <c r="FMS28" s="36"/>
      <c r="FMT28" s="36"/>
      <c r="FMU28" s="36"/>
      <c r="FMV28" s="36"/>
      <c r="FMW28" s="36"/>
      <c r="FMX28" s="36"/>
      <c r="FMY28" s="36"/>
      <c r="FMZ28" s="36"/>
      <c r="FNA28" s="36"/>
      <c r="FNB28" s="36"/>
      <c r="FNC28" s="36"/>
      <c r="FND28" s="36"/>
      <c r="FNE28" s="36"/>
      <c r="FNF28" s="36"/>
      <c r="FNG28" s="36"/>
      <c r="FNH28" s="36"/>
      <c r="FNI28" s="36"/>
      <c r="FNJ28" s="36"/>
      <c r="FNK28" s="36"/>
      <c r="FNL28" s="36"/>
      <c r="FNM28" s="36"/>
      <c r="FNN28" s="36"/>
      <c r="FNO28" s="36"/>
      <c r="FNP28" s="36"/>
      <c r="FNQ28" s="36"/>
      <c r="FNR28" s="36"/>
      <c r="FNS28" s="36"/>
      <c r="FNT28" s="36"/>
      <c r="FNU28" s="36"/>
      <c r="FNV28" s="36"/>
      <c r="FNW28" s="36"/>
      <c r="FNX28" s="36"/>
      <c r="FNY28" s="36"/>
      <c r="FNZ28" s="36"/>
      <c r="FOA28" s="36"/>
      <c r="FOB28" s="36"/>
      <c r="FOC28" s="36"/>
      <c r="FOD28" s="36"/>
      <c r="FOE28" s="36"/>
      <c r="FOF28" s="36"/>
      <c r="FOG28" s="36"/>
      <c r="FOH28" s="36"/>
      <c r="FOI28" s="36"/>
      <c r="FOJ28" s="36"/>
      <c r="FOK28" s="36"/>
      <c r="FOL28" s="36"/>
      <c r="FOM28" s="36"/>
      <c r="FON28" s="36"/>
      <c r="FOO28" s="36"/>
      <c r="FOP28" s="36"/>
      <c r="FOQ28" s="36"/>
      <c r="FOR28" s="36"/>
      <c r="FOS28" s="36"/>
      <c r="FOT28" s="36"/>
      <c r="FOU28" s="36"/>
      <c r="FOV28" s="36"/>
      <c r="FOW28" s="36"/>
      <c r="FOX28" s="36"/>
      <c r="FOY28" s="36"/>
      <c r="FOZ28" s="36"/>
      <c r="FPA28" s="36"/>
      <c r="FPB28" s="36"/>
      <c r="FPC28" s="36"/>
      <c r="FPD28" s="36"/>
      <c r="FPE28" s="36"/>
      <c r="FPF28" s="36"/>
      <c r="FPG28" s="36"/>
      <c r="FPH28" s="36"/>
      <c r="FPI28" s="36"/>
      <c r="FPJ28" s="36"/>
      <c r="FPK28" s="36"/>
      <c r="FPL28" s="36"/>
      <c r="FPM28" s="36"/>
      <c r="FPN28" s="36"/>
      <c r="FPO28" s="36"/>
      <c r="FPP28" s="36"/>
      <c r="FPQ28" s="36"/>
      <c r="FPR28" s="36"/>
      <c r="FPS28" s="36"/>
      <c r="FPT28" s="36"/>
      <c r="FPU28" s="36"/>
      <c r="FPV28" s="36"/>
      <c r="FPW28" s="36"/>
      <c r="FPX28" s="36"/>
      <c r="FPY28" s="36"/>
      <c r="FPZ28" s="36"/>
      <c r="FQA28" s="36"/>
      <c r="FQB28" s="36"/>
      <c r="FQC28" s="36"/>
      <c r="FQD28" s="36"/>
      <c r="FQE28" s="36"/>
      <c r="FQF28" s="36"/>
      <c r="FQG28" s="36"/>
      <c r="FQH28" s="36"/>
      <c r="FQI28" s="36"/>
      <c r="FQJ28" s="36"/>
      <c r="FQK28" s="36"/>
      <c r="FQL28" s="36"/>
      <c r="FQM28" s="36"/>
      <c r="FQN28" s="36"/>
      <c r="FQO28" s="36"/>
      <c r="FQP28" s="36"/>
      <c r="FQQ28" s="36"/>
      <c r="FQR28" s="36"/>
      <c r="FQS28" s="36"/>
      <c r="FQT28" s="36"/>
      <c r="FQU28" s="36"/>
      <c r="FQV28" s="36"/>
      <c r="FQW28" s="36"/>
      <c r="FQX28" s="36"/>
      <c r="FQY28" s="36"/>
      <c r="FQZ28" s="36"/>
      <c r="FRA28" s="36"/>
      <c r="FRB28" s="36"/>
      <c r="FRC28" s="36"/>
      <c r="FRD28" s="36"/>
      <c r="FRE28" s="36"/>
      <c r="FRF28" s="36"/>
      <c r="FRG28" s="36"/>
      <c r="FRH28" s="36"/>
      <c r="FRI28" s="36"/>
      <c r="FRJ28" s="36"/>
      <c r="FRK28" s="36"/>
      <c r="FRL28" s="36"/>
      <c r="FRM28" s="36"/>
      <c r="FRN28" s="36"/>
      <c r="FRO28" s="36"/>
      <c r="FRP28" s="36"/>
      <c r="FRQ28" s="36"/>
      <c r="FRR28" s="36"/>
      <c r="FRS28" s="36"/>
      <c r="FRT28" s="36"/>
      <c r="FRU28" s="36"/>
      <c r="FRV28" s="36"/>
      <c r="FRW28" s="36"/>
      <c r="FRX28" s="36"/>
      <c r="FRY28" s="36"/>
      <c r="FRZ28" s="36"/>
      <c r="FSA28" s="36"/>
      <c r="FSB28" s="36"/>
      <c r="FSC28" s="36"/>
      <c r="FSD28" s="36"/>
      <c r="FSE28" s="36"/>
      <c r="FSF28" s="36"/>
      <c r="FSG28" s="36"/>
      <c r="FSH28" s="36"/>
      <c r="FSI28" s="36"/>
      <c r="FSJ28" s="36"/>
      <c r="FSK28" s="36"/>
      <c r="FSL28" s="36"/>
      <c r="FSM28" s="36"/>
      <c r="FSN28" s="36"/>
      <c r="FSO28" s="36"/>
      <c r="FSP28" s="36"/>
      <c r="FSQ28" s="36"/>
      <c r="FSR28" s="36"/>
      <c r="FSS28" s="36"/>
      <c r="FST28" s="36"/>
      <c r="FSU28" s="36"/>
      <c r="FSV28" s="36"/>
      <c r="FSW28" s="36"/>
      <c r="FSX28" s="36"/>
      <c r="FSY28" s="36"/>
      <c r="FSZ28" s="36"/>
      <c r="FTA28" s="36"/>
      <c r="FTB28" s="36"/>
      <c r="FTC28" s="36"/>
      <c r="FTD28" s="36"/>
      <c r="FTE28" s="36"/>
      <c r="FTF28" s="36"/>
      <c r="FTG28" s="36"/>
      <c r="FTH28" s="36"/>
      <c r="FTI28" s="36"/>
      <c r="FTJ28" s="36"/>
      <c r="FTK28" s="36"/>
      <c r="FTL28" s="36"/>
      <c r="FTM28" s="36"/>
      <c r="FTN28" s="36"/>
      <c r="FTO28" s="36"/>
      <c r="FTP28" s="36"/>
      <c r="FTQ28" s="36"/>
      <c r="FTR28" s="36"/>
      <c r="FTS28" s="36"/>
      <c r="FTT28" s="36"/>
      <c r="FTU28" s="36"/>
      <c r="FTV28" s="36"/>
      <c r="FTW28" s="36"/>
      <c r="FTX28" s="36"/>
      <c r="FTY28" s="36"/>
      <c r="FTZ28" s="36"/>
      <c r="FUA28" s="36"/>
      <c r="FUB28" s="36"/>
      <c r="FUC28" s="36"/>
      <c r="FUD28" s="36"/>
      <c r="FUE28" s="36"/>
      <c r="FUF28" s="36"/>
      <c r="FUG28" s="36"/>
      <c r="FUH28" s="36"/>
      <c r="FUI28" s="36"/>
      <c r="FUJ28" s="36"/>
      <c r="FUK28" s="36"/>
      <c r="FUL28" s="36"/>
      <c r="FUM28" s="36"/>
      <c r="FUN28" s="36"/>
      <c r="FUO28" s="36"/>
      <c r="FUP28" s="36"/>
      <c r="FUQ28" s="36"/>
      <c r="FUR28" s="36"/>
      <c r="FUS28" s="36"/>
      <c r="FUT28" s="36"/>
      <c r="FUU28" s="36"/>
      <c r="FUV28" s="36"/>
      <c r="FUW28" s="36"/>
      <c r="FUX28" s="36"/>
      <c r="FUY28" s="36"/>
      <c r="FUZ28" s="36"/>
      <c r="FVA28" s="36"/>
      <c r="FVB28" s="36"/>
      <c r="FVC28" s="36"/>
      <c r="FVD28" s="36"/>
      <c r="FVE28" s="36"/>
      <c r="FVF28" s="36"/>
      <c r="FVG28" s="36"/>
      <c r="FVH28" s="36"/>
      <c r="FVI28" s="36"/>
      <c r="FVJ28" s="36"/>
      <c r="FVK28" s="36"/>
      <c r="FVL28" s="36"/>
      <c r="FVM28" s="36"/>
      <c r="FVN28" s="36"/>
      <c r="FVO28" s="36"/>
      <c r="FVP28" s="36"/>
      <c r="FVQ28" s="36"/>
      <c r="FVR28" s="36"/>
      <c r="FVS28" s="36"/>
      <c r="FVT28" s="36"/>
      <c r="FVU28" s="36"/>
      <c r="FVV28" s="36"/>
      <c r="FVW28" s="36"/>
      <c r="FVX28" s="36"/>
      <c r="FVY28" s="36"/>
      <c r="FVZ28" s="36"/>
      <c r="FWA28" s="36"/>
      <c r="FWB28" s="36"/>
      <c r="FWC28" s="36"/>
      <c r="FWD28" s="36"/>
      <c r="FWE28" s="36"/>
      <c r="FWF28" s="36"/>
      <c r="FWG28" s="36"/>
      <c r="FWH28" s="36"/>
      <c r="FWI28" s="36"/>
      <c r="FWJ28" s="36"/>
      <c r="FWK28" s="36"/>
      <c r="FWL28" s="36"/>
      <c r="FWM28" s="36"/>
      <c r="FWN28" s="36"/>
      <c r="FWO28" s="36"/>
      <c r="FWP28" s="36"/>
      <c r="FWQ28" s="36"/>
      <c r="FWR28" s="36"/>
      <c r="FWS28" s="36"/>
      <c r="FWT28" s="36"/>
      <c r="FWU28" s="36"/>
      <c r="FWV28" s="36"/>
      <c r="FWW28" s="36"/>
      <c r="FWX28" s="36"/>
      <c r="FWY28" s="36"/>
      <c r="FWZ28" s="36"/>
      <c r="FXA28" s="36"/>
      <c r="FXB28" s="36"/>
      <c r="FXC28" s="36"/>
      <c r="FXD28" s="36"/>
      <c r="FXE28" s="36"/>
      <c r="FXF28" s="36"/>
      <c r="FXG28" s="36"/>
      <c r="FXH28" s="36"/>
      <c r="FXI28" s="36"/>
      <c r="FXJ28" s="36"/>
      <c r="FXK28" s="36"/>
      <c r="FXL28" s="36"/>
      <c r="FXM28" s="36"/>
      <c r="FXN28" s="36"/>
      <c r="FXO28" s="36"/>
      <c r="FXP28" s="36"/>
      <c r="FXQ28" s="36"/>
      <c r="FXR28" s="36"/>
      <c r="FXS28" s="36"/>
      <c r="FXT28" s="36"/>
      <c r="FXU28" s="36"/>
      <c r="FXV28" s="36"/>
      <c r="FXW28" s="36"/>
      <c r="FXX28" s="36"/>
      <c r="FXY28" s="36"/>
      <c r="FXZ28" s="36"/>
      <c r="FYA28" s="36"/>
      <c r="FYB28" s="36"/>
      <c r="FYC28" s="36"/>
      <c r="FYD28" s="36"/>
      <c r="FYE28" s="36"/>
      <c r="FYF28" s="36"/>
      <c r="FYG28" s="36"/>
      <c r="FYH28" s="36"/>
      <c r="FYI28" s="36"/>
      <c r="FYJ28" s="36"/>
      <c r="FYK28" s="36"/>
      <c r="FYL28" s="36"/>
      <c r="FYM28" s="36"/>
      <c r="FYN28" s="36"/>
      <c r="FYO28" s="36"/>
      <c r="FYP28" s="36"/>
      <c r="FYQ28" s="36"/>
      <c r="FYR28" s="36"/>
      <c r="FYS28" s="36"/>
      <c r="FYT28" s="36"/>
      <c r="FYU28" s="36"/>
      <c r="FYV28" s="36"/>
      <c r="FYW28" s="36"/>
      <c r="FYX28" s="36"/>
      <c r="FYY28" s="36"/>
      <c r="FYZ28" s="36"/>
      <c r="FZA28" s="36"/>
      <c r="FZB28" s="36"/>
      <c r="FZC28" s="36"/>
      <c r="FZD28" s="36"/>
      <c r="FZE28" s="36"/>
      <c r="FZF28" s="36"/>
      <c r="FZG28" s="36"/>
      <c r="FZH28" s="36"/>
      <c r="FZI28" s="36"/>
      <c r="FZJ28" s="36"/>
      <c r="FZK28" s="36"/>
      <c r="FZL28" s="36"/>
      <c r="FZM28" s="36"/>
      <c r="FZN28" s="36"/>
      <c r="FZO28" s="36"/>
      <c r="FZP28" s="36"/>
      <c r="FZQ28" s="36"/>
      <c r="FZR28" s="36"/>
      <c r="FZS28" s="36"/>
      <c r="FZT28" s="36"/>
      <c r="FZU28" s="36"/>
      <c r="FZV28" s="36"/>
      <c r="FZW28" s="36"/>
      <c r="FZX28" s="36"/>
      <c r="FZY28" s="36"/>
      <c r="FZZ28" s="36"/>
      <c r="GAA28" s="36"/>
      <c r="GAB28" s="36"/>
      <c r="GAC28" s="36"/>
      <c r="GAD28" s="36"/>
      <c r="GAE28" s="36"/>
      <c r="GAF28" s="36"/>
      <c r="GAG28" s="36"/>
      <c r="GAH28" s="36"/>
      <c r="GAI28" s="36"/>
      <c r="GAJ28" s="36"/>
      <c r="GAK28" s="36"/>
      <c r="GAL28" s="36"/>
      <c r="GAM28" s="36"/>
      <c r="GAN28" s="36"/>
      <c r="GAO28" s="36"/>
      <c r="GAP28" s="36"/>
      <c r="GAQ28" s="36"/>
      <c r="GAR28" s="36"/>
      <c r="GAS28" s="36"/>
      <c r="GAT28" s="36"/>
      <c r="GAU28" s="36"/>
      <c r="GAV28" s="36"/>
      <c r="GAW28" s="36"/>
      <c r="GAX28" s="36"/>
      <c r="GAY28" s="36"/>
      <c r="GAZ28" s="36"/>
      <c r="GBA28" s="36"/>
      <c r="GBB28" s="36"/>
      <c r="GBC28" s="36"/>
      <c r="GBD28" s="36"/>
      <c r="GBE28" s="36"/>
      <c r="GBF28" s="36"/>
      <c r="GBG28" s="36"/>
      <c r="GBH28" s="36"/>
      <c r="GBI28" s="36"/>
      <c r="GBJ28" s="36"/>
      <c r="GBK28" s="36"/>
      <c r="GBL28" s="36"/>
      <c r="GBM28" s="36"/>
      <c r="GBN28" s="36"/>
      <c r="GBO28" s="36"/>
      <c r="GBP28" s="36"/>
      <c r="GBQ28" s="36"/>
      <c r="GBR28" s="36"/>
      <c r="GBS28" s="36"/>
      <c r="GBT28" s="36"/>
      <c r="GBU28" s="36"/>
      <c r="GBV28" s="36"/>
      <c r="GBW28" s="36"/>
      <c r="GBX28" s="36"/>
      <c r="GBY28" s="36"/>
      <c r="GBZ28" s="36"/>
      <c r="GCA28" s="36"/>
      <c r="GCB28" s="36"/>
      <c r="GCC28" s="36"/>
      <c r="GCD28" s="36"/>
      <c r="GCE28" s="36"/>
      <c r="GCF28" s="36"/>
      <c r="GCG28" s="36"/>
      <c r="GCH28" s="36"/>
      <c r="GCI28" s="36"/>
      <c r="GCJ28" s="36"/>
      <c r="GCK28" s="36"/>
      <c r="GCL28" s="36"/>
      <c r="GCM28" s="36"/>
      <c r="GCN28" s="36"/>
      <c r="GCO28" s="36"/>
      <c r="GCP28" s="36"/>
      <c r="GCQ28" s="36"/>
      <c r="GCR28" s="36"/>
      <c r="GCS28" s="36"/>
      <c r="GCT28" s="36"/>
      <c r="GCU28" s="36"/>
      <c r="GCV28" s="36"/>
      <c r="GCW28" s="36"/>
      <c r="GCX28" s="36"/>
      <c r="GCY28" s="36"/>
      <c r="GCZ28" s="36"/>
      <c r="GDA28" s="36"/>
      <c r="GDB28" s="36"/>
      <c r="GDC28" s="36"/>
      <c r="GDD28" s="36"/>
      <c r="GDE28" s="36"/>
      <c r="GDF28" s="36"/>
      <c r="GDG28" s="36"/>
      <c r="GDH28" s="36"/>
      <c r="GDI28" s="36"/>
      <c r="GDJ28" s="36"/>
      <c r="GDK28" s="36"/>
      <c r="GDL28" s="36"/>
      <c r="GDM28" s="36"/>
      <c r="GDN28" s="36"/>
      <c r="GDO28" s="36"/>
      <c r="GDP28" s="36"/>
      <c r="GDQ28" s="36"/>
      <c r="GDR28" s="36"/>
      <c r="GDS28" s="36"/>
      <c r="GDT28" s="36"/>
      <c r="GDU28" s="36"/>
      <c r="GDV28" s="36"/>
      <c r="GDW28" s="36"/>
      <c r="GDX28" s="36"/>
      <c r="GDY28" s="36"/>
      <c r="GDZ28" s="36"/>
      <c r="GEA28" s="36"/>
      <c r="GEB28" s="36"/>
      <c r="GEC28" s="36"/>
      <c r="GED28" s="36"/>
      <c r="GEE28" s="36"/>
      <c r="GEF28" s="36"/>
      <c r="GEG28" s="36"/>
      <c r="GEH28" s="36"/>
      <c r="GEI28" s="36"/>
      <c r="GEJ28" s="36"/>
      <c r="GEK28" s="36"/>
      <c r="GEL28" s="36"/>
      <c r="GEM28" s="36"/>
      <c r="GEN28" s="36"/>
      <c r="GEO28" s="36"/>
      <c r="GEP28" s="36"/>
      <c r="GEQ28" s="36"/>
      <c r="GER28" s="36"/>
      <c r="GES28" s="36"/>
      <c r="GET28" s="36"/>
      <c r="GEU28" s="36"/>
      <c r="GEV28" s="36"/>
      <c r="GEW28" s="36"/>
      <c r="GEX28" s="36"/>
      <c r="GEY28" s="36"/>
      <c r="GEZ28" s="36"/>
      <c r="GFA28" s="36"/>
      <c r="GFB28" s="36"/>
      <c r="GFC28" s="36"/>
      <c r="GFD28" s="36"/>
      <c r="GFE28" s="36"/>
      <c r="GFF28" s="36"/>
      <c r="GFG28" s="36"/>
      <c r="GFH28" s="36"/>
      <c r="GFI28" s="36"/>
      <c r="GFJ28" s="36"/>
      <c r="GFK28" s="36"/>
      <c r="GFL28" s="36"/>
      <c r="GFM28" s="36"/>
      <c r="GFN28" s="36"/>
      <c r="GFO28" s="36"/>
      <c r="GFP28" s="36"/>
      <c r="GFQ28" s="36"/>
      <c r="GFR28" s="36"/>
      <c r="GFS28" s="36"/>
      <c r="GFT28" s="36"/>
      <c r="GFU28" s="36"/>
      <c r="GFV28" s="36"/>
      <c r="GFW28" s="36"/>
      <c r="GFX28" s="36"/>
      <c r="GFY28" s="36"/>
      <c r="GFZ28" s="36"/>
      <c r="GGA28" s="36"/>
      <c r="GGB28" s="36"/>
      <c r="GGC28" s="36"/>
      <c r="GGD28" s="36"/>
      <c r="GGE28" s="36"/>
      <c r="GGF28" s="36"/>
      <c r="GGG28" s="36"/>
      <c r="GGH28" s="36"/>
      <c r="GGI28" s="36"/>
      <c r="GGJ28" s="36"/>
      <c r="GGK28" s="36"/>
      <c r="GGL28" s="36"/>
      <c r="GGM28" s="36"/>
      <c r="GGN28" s="36"/>
      <c r="GGO28" s="36"/>
      <c r="GGP28" s="36"/>
      <c r="GGQ28" s="36"/>
      <c r="GGR28" s="36"/>
      <c r="GGS28" s="36"/>
      <c r="GGT28" s="36"/>
      <c r="GGU28" s="36"/>
      <c r="GGV28" s="36"/>
      <c r="GGW28" s="36"/>
      <c r="GGX28" s="36"/>
      <c r="GGY28" s="36"/>
      <c r="GGZ28" s="36"/>
      <c r="GHA28" s="36"/>
      <c r="GHB28" s="36"/>
      <c r="GHC28" s="36"/>
      <c r="GHD28" s="36"/>
      <c r="GHE28" s="36"/>
      <c r="GHF28" s="36"/>
      <c r="GHG28" s="36"/>
      <c r="GHH28" s="36"/>
      <c r="GHI28" s="36"/>
      <c r="GHJ28" s="36"/>
      <c r="GHK28" s="36"/>
      <c r="GHL28" s="36"/>
      <c r="GHM28" s="36"/>
      <c r="GHN28" s="36"/>
      <c r="GHO28" s="36"/>
      <c r="GHP28" s="36"/>
      <c r="GHQ28" s="36"/>
      <c r="GHR28" s="36"/>
      <c r="GHS28" s="36"/>
      <c r="GHT28" s="36"/>
      <c r="GHU28" s="36"/>
      <c r="GHV28" s="36"/>
      <c r="GHW28" s="36"/>
      <c r="GHX28" s="36"/>
      <c r="GHY28" s="36"/>
      <c r="GHZ28" s="36"/>
      <c r="GIA28" s="36"/>
      <c r="GIB28" s="36"/>
      <c r="GIC28" s="36"/>
      <c r="GID28" s="36"/>
      <c r="GIE28" s="36"/>
      <c r="GIF28" s="36"/>
      <c r="GIG28" s="36"/>
      <c r="GIH28" s="36"/>
      <c r="GII28" s="36"/>
      <c r="GIJ28" s="36"/>
      <c r="GIK28" s="36"/>
      <c r="GIL28" s="36"/>
      <c r="GIM28" s="36"/>
      <c r="GIN28" s="36"/>
      <c r="GIO28" s="36"/>
      <c r="GIP28" s="36"/>
      <c r="GIQ28" s="36"/>
      <c r="GIR28" s="36"/>
      <c r="GIS28" s="36"/>
      <c r="GIT28" s="36"/>
      <c r="GIU28" s="36"/>
      <c r="GIV28" s="36"/>
      <c r="GIW28" s="36"/>
      <c r="GIX28" s="36"/>
      <c r="GIY28" s="36"/>
      <c r="GIZ28" s="36"/>
      <c r="GJA28" s="36"/>
      <c r="GJB28" s="36"/>
      <c r="GJC28" s="36"/>
      <c r="GJD28" s="36"/>
      <c r="GJE28" s="36"/>
      <c r="GJF28" s="36"/>
      <c r="GJG28" s="36"/>
      <c r="GJH28" s="36"/>
      <c r="GJI28" s="36"/>
      <c r="GJJ28" s="36"/>
      <c r="GJK28" s="36"/>
      <c r="GJL28" s="36"/>
      <c r="GJM28" s="36"/>
      <c r="GJN28" s="36"/>
      <c r="GJO28" s="36"/>
      <c r="GJP28" s="36"/>
      <c r="GJQ28" s="36"/>
      <c r="GJR28" s="36"/>
      <c r="GJS28" s="36"/>
      <c r="GJT28" s="36"/>
      <c r="GJU28" s="36"/>
      <c r="GJV28" s="36"/>
      <c r="GJW28" s="36"/>
      <c r="GJX28" s="36"/>
      <c r="GJY28" s="36"/>
      <c r="GJZ28" s="36"/>
      <c r="GKA28" s="36"/>
      <c r="GKB28" s="36"/>
      <c r="GKC28" s="36"/>
      <c r="GKD28" s="36"/>
      <c r="GKE28" s="36"/>
      <c r="GKF28" s="36"/>
      <c r="GKG28" s="36"/>
      <c r="GKH28" s="36"/>
      <c r="GKI28" s="36"/>
      <c r="GKJ28" s="36"/>
      <c r="GKK28" s="36"/>
      <c r="GKL28" s="36"/>
      <c r="GKM28" s="36"/>
      <c r="GKN28" s="36"/>
      <c r="GKO28" s="36"/>
      <c r="GKP28" s="36"/>
      <c r="GKQ28" s="36"/>
      <c r="GKR28" s="36"/>
      <c r="GKS28" s="36"/>
      <c r="GKT28" s="36"/>
      <c r="GKU28" s="36"/>
      <c r="GKV28" s="36"/>
      <c r="GKW28" s="36"/>
      <c r="GKX28" s="36"/>
      <c r="GKY28" s="36"/>
      <c r="GKZ28" s="36"/>
      <c r="GLA28" s="36"/>
      <c r="GLB28" s="36"/>
      <c r="GLC28" s="36"/>
      <c r="GLD28" s="36"/>
      <c r="GLE28" s="36"/>
      <c r="GLF28" s="36"/>
      <c r="GLG28" s="36"/>
      <c r="GLH28" s="36"/>
      <c r="GLI28" s="36"/>
      <c r="GLJ28" s="36"/>
      <c r="GLK28" s="36"/>
      <c r="GLL28" s="36"/>
      <c r="GLM28" s="36"/>
      <c r="GLN28" s="36"/>
      <c r="GLO28" s="36"/>
      <c r="GLP28" s="36"/>
      <c r="GLQ28" s="36"/>
      <c r="GLR28" s="36"/>
      <c r="GLS28" s="36"/>
      <c r="GLT28" s="36"/>
      <c r="GLU28" s="36"/>
      <c r="GLV28" s="36"/>
      <c r="GLW28" s="36"/>
      <c r="GLX28" s="36"/>
      <c r="GLY28" s="36"/>
      <c r="GLZ28" s="36"/>
      <c r="GMA28" s="36"/>
      <c r="GMB28" s="36"/>
      <c r="GMC28" s="36"/>
      <c r="GMD28" s="36"/>
      <c r="GME28" s="36"/>
      <c r="GMF28" s="36"/>
      <c r="GMG28" s="36"/>
      <c r="GMH28" s="36"/>
      <c r="GMI28" s="36"/>
      <c r="GMJ28" s="36"/>
      <c r="GMK28" s="36"/>
      <c r="GML28" s="36"/>
      <c r="GMM28" s="36"/>
      <c r="GMN28" s="36"/>
      <c r="GMO28" s="36"/>
      <c r="GMP28" s="36"/>
      <c r="GMQ28" s="36"/>
      <c r="GMR28" s="36"/>
      <c r="GMS28" s="36"/>
      <c r="GMT28" s="36"/>
      <c r="GMU28" s="36"/>
      <c r="GMV28" s="36"/>
      <c r="GMW28" s="36"/>
      <c r="GMX28" s="36"/>
      <c r="GMY28" s="36"/>
      <c r="GMZ28" s="36"/>
      <c r="GNA28" s="36"/>
      <c r="GNB28" s="36"/>
      <c r="GNC28" s="36"/>
      <c r="GND28" s="36"/>
      <c r="GNE28" s="36"/>
      <c r="GNF28" s="36"/>
      <c r="GNG28" s="36"/>
      <c r="GNH28" s="36"/>
      <c r="GNI28" s="36"/>
      <c r="GNJ28" s="36"/>
      <c r="GNK28" s="36"/>
      <c r="GNL28" s="36"/>
      <c r="GNM28" s="36"/>
      <c r="GNN28" s="36"/>
      <c r="GNO28" s="36"/>
      <c r="GNP28" s="36"/>
      <c r="GNQ28" s="36"/>
      <c r="GNR28" s="36"/>
      <c r="GNS28" s="36"/>
      <c r="GNT28" s="36"/>
      <c r="GNU28" s="36"/>
      <c r="GNV28" s="36"/>
      <c r="GNW28" s="36"/>
      <c r="GNX28" s="36"/>
      <c r="GNY28" s="36"/>
      <c r="GNZ28" s="36"/>
      <c r="GOA28" s="36"/>
      <c r="GOB28" s="36"/>
      <c r="GOC28" s="36"/>
      <c r="GOD28" s="36"/>
      <c r="GOE28" s="36"/>
      <c r="GOF28" s="36"/>
      <c r="GOG28" s="36"/>
      <c r="GOH28" s="36"/>
      <c r="GOI28" s="36"/>
      <c r="GOJ28" s="36"/>
      <c r="GOK28" s="36"/>
      <c r="GOL28" s="36"/>
      <c r="GOM28" s="36"/>
      <c r="GON28" s="36"/>
      <c r="GOO28" s="36"/>
      <c r="GOP28" s="36"/>
      <c r="GOQ28" s="36"/>
      <c r="GOR28" s="36"/>
      <c r="GOS28" s="36"/>
      <c r="GOT28" s="36"/>
      <c r="GOU28" s="36"/>
      <c r="GOV28" s="36"/>
      <c r="GOW28" s="36"/>
      <c r="GOX28" s="36"/>
      <c r="GOY28" s="36"/>
      <c r="GOZ28" s="36"/>
      <c r="GPA28" s="36"/>
      <c r="GPB28" s="36"/>
      <c r="GPC28" s="36"/>
      <c r="GPD28" s="36"/>
      <c r="GPE28" s="36"/>
      <c r="GPF28" s="36"/>
      <c r="GPG28" s="36"/>
      <c r="GPH28" s="36"/>
      <c r="GPI28" s="36"/>
      <c r="GPJ28" s="36"/>
      <c r="GPK28" s="36"/>
      <c r="GPL28" s="36"/>
      <c r="GPM28" s="36"/>
      <c r="GPN28" s="36"/>
      <c r="GPO28" s="36"/>
      <c r="GPP28" s="36"/>
      <c r="GPQ28" s="36"/>
      <c r="GPR28" s="36"/>
      <c r="GPS28" s="36"/>
      <c r="GPT28" s="36"/>
      <c r="GPU28" s="36"/>
      <c r="GPV28" s="36"/>
      <c r="GPW28" s="36"/>
      <c r="GPX28" s="36"/>
      <c r="GPY28" s="36"/>
      <c r="GPZ28" s="36"/>
      <c r="GQA28" s="36"/>
      <c r="GQB28" s="36"/>
      <c r="GQC28" s="36"/>
      <c r="GQD28" s="36"/>
      <c r="GQE28" s="36"/>
      <c r="GQF28" s="36"/>
      <c r="GQG28" s="36"/>
      <c r="GQH28" s="36"/>
      <c r="GQI28" s="36"/>
      <c r="GQJ28" s="36"/>
      <c r="GQK28" s="36"/>
      <c r="GQL28" s="36"/>
      <c r="GQM28" s="36"/>
      <c r="GQN28" s="36"/>
      <c r="GQO28" s="36"/>
      <c r="GQP28" s="36"/>
      <c r="GQQ28" s="36"/>
      <c r="GQR28" s="36"/>
      <c r="GQS28" s="36"/>
      <c r="GQT28" s="36"/>
      <c r="GQU28" s="36"/>
      <c r="GQV28" s="36"/>
      <c r="GQW28" s="36"/>
      <c r="GQX28" s="36"/>
      <c r="GQY28" s="36"/>
      <c r="GQZ28" s="36"/>
      <c r="GRA28" s="36"/>
      <c r="GRB28" s="36"/>
      <c r="GRC28" s="36"/>
      <c r="GRD28" s="36"/>
      <c r="GRE28" s="36"/>
      <c r="GRF28" s="36"/>
      <c r="GRG28" s="36"/>
      <c r="GRH28" s="36"/>
      <c r="GRI28" s="36"/>
      <c r="GRJ28" s="36"/>
      <c r="GRK28" s="36"/>
      <c r="GRL28" s="36"/>
      <c r="GRM28" s="36"/>
      <c r="GRN28" s="36"/>
      <c r="GRO28" s="36"/>
      <c r="GRP28" s="36"/>
      <c r="GRQ28" s="36"/>
      <c r="GRR28" s="36"/>
      <c r="GRS28" s="36"/>
      <c r="GRT28" s="36"/>
      <c r="GRU28" s="36"/>
      <c r="GRV28" s="36"/>
      <c r="GRW28" s="36"/>
      <c r="GRX28" s="36"/>
      <c r="GRY28" s="36"/>
      <c r="GRZ28" s="36"/>
      <c r="GSA28" s="36"/>
      <c r="GSB28" s="36"/>
      <c r="GSC28" s="36"/>
      <c r="GSD28" s="36"/>
      <c r="GSE28" s="36"/>
      <c r="GSF28" s="36"/>
      <c r="GSG28" s="36"/>
      <c r="GSH28" s="36"/>
      <c r="GSI28" s="36"/>
      <c r="GSJ28" s="36"/>
      <c r="GSK28" s="36"/>
      <c r="GSL28" s="36"/>
      <c r="GSM28" s="36"/>
      <c r="GSN28" s="36"/>
      <c r="GSO28" s="36"/>
      <c r="GSP28" s="36"/>
      <c r="GSQ28" s="36"/>
      <c r="GSR28" s="36"/>
      <c r="GSS28" s="36"/>
      <c r="GST28" s="36"/>
      <c r="GSU28" s="36"/>
      <c r="GSV28" s="36"/>
      <c r="GSW28" s="36"/>
      <c r="GSX28" s="36"/>
      <c r="GSY28" s="36"/>
      <c r="GSZ28" s="36"/>
      <c r="GTA28" s="36"/>
      <c r="GTB28" s="36"/>
      <c r="GTC28" s="36"/>
      <c r="GTD28" s="36"/>
      <c r="GTE28" s="36"/>
      <c r="GTF28" s="36"/>
      <c r="GTG28" s="36"/>
      <c r="GTH28" s="36"/>
      <c r="GTI28" s="36"/>
      <c r="GTJ28" s="36"/>
      <c r="GTK28" s="36"/>
      <c r="GTL28" s="36"/>
      <c r="GTM28" s="36"/>
      <c r="GTN28" s="36"/>
      <c r="GTO28" s="36"/>
      <c r="GTP28" s="36"/>
      <c r="GTQ28" s="36"/>
      <c r="GTR28" s="36"/>
      <c r="GTS28" s="36"/>
      <c r="GTT28" s="36"/>
      <c r="GTU28" s="36"/>
      <c r="GTV28" s="36"/>
      <c r="GTW28" s="36"/>
      <c r="GTX28" s="36"/>
      <c r="GTY28" s="36"/>
      <c r="GTZ28" s="36"/>
      <c r="GUA28" s="36"/>
      <c r="GUB28" s="36"/>
      <c r="GUC28" s="36"/>
      <c r="GUD28" s="36"/>
      <c r="GUE28" s="36"/>
      <c r="GUF28" s="36"/>
      <c r="GUG28" s="36"/>
      <c r="GUH28" s="36"/>
      <c r="GUI28" s="36"/>
      <c r="GUJ28" s="36"/>
      <c r="GUK28" s="36"/>
      <c r="GUL28" s="36"/>
      <c r="GUM28" s="36"/>
      <c r="GUN28" s="36"/>
      <c r="GUO28" s="36"/>
      <c r="GUP28" s="36"/>
      <c r="GUQ28" s="36"/>
      <c r="GUR28" s="36"/>
      <c r="GUS28" s="36"/>
      <c r="GUT28" s="36"/>
      <c r="GUU28" s="36"/>
      <c r="GUV28" s="36"/>
      <c r="GUW28" s="36"/>
      <c r="GUX28" s="36"/>
      <c r="GUY28" s="36"/>
      <c r="GUZ28" s="36"/>
      <c r="GVA28" s="36"/>
      <c r="GVB28" s="36"/>
      <c r="GVC28" s="36"/>
      <c r="GVD28" s="36"/>
      <c r="GVE28" s="36"/>
      <c r="GVF28" s="36"/>
      <c r="GVG28" s="36"/>
      <c r="GVH28" s="36"/>
      <c r="GVI28" s="36"/>
      <c r="GVJ28" s="36"/>
      <c r="GVK28" s="36"/>
      <c r="GVL28" s="36"/>
      <c r="GVM28" s="36"/>
      <c r="GVN28" s="36"/>
      <c r="GVO28" s="36"/>
      <c r="GVP28" s="36"/>
      <c r="GVQ28" s="36"/>
      <c r="GVR28" s="36"/>
      <c r="GVS28" s="36"/>
      <c r="GVT28" s="36"/>
      <c r="GVU28" s="36"/>
      <c r="GVV28" s="36"/>
      <c r="GVW28" s="36"/>
      <c r="GVX28" s="36"/>
      <c r="GVY28" s="36"/>
      <c r="GVZ28" s="36"/>
      <c r="GWA28" s="36"/>
      <c r="GWB28" s="36"/>
      <c r="GWC28" s="36"/>
      <c r="GWD28" s="36"/>
      <c r="GWE28" s="36"/>
      <c r="GWF28" s="36"/>
      <c r="GWG28" s="36"/>
      <c r="GWH28" s="36"/>
      <c r="GWI28" s="36"/>
      <c r="GWJ28" s="36"/>
      <c r="GWK28" s="36"/>
      <c r="GWL28" s="36"/>
      <c r="GWM28" s="36"/>
      <c r="GWN28" s="36"/>
      <c r="GWO28" s="36"/>
      <c r="GWP28" s="36"/>
      <c r="GWQ28" s="36"/>
      <c r="GWR28" s="36"/>
      <c r="GWS28" s="36"/>
      <c r="GWT28" s="36"/>
      <c r="GWU28" s="36"/>
      <c r="GWV28" s="36"/>
      <c r="GWW28" s="36"/>
      <c r="GWX28" s="36"/>
      <c r="GWY28" s="36"/>
      <c r="GWZ28" s="36"/>
      <c r="GXA28" s="36"/>
      <c r="GXB28" s="36"/>
      <c r="GXC28" s="36"/>
      <c r="GXD28" s="36"/>
      <c r="GXE28" s="36"/>
      <c r="GXF28" s="36"/>
      <c r="GXG28" s="36"/>
      <c r="GXH28" s="36"/>
      <c r="GXI28" s="36"/>
      <c r="GXJ28" s="36"/>
      <c r="GXK28" s="36"/>
      <c r="GXL28" s="36"/>
      <c r="GXM28" s="36"/>
      <c r="GXN28" s="36"/>
      <c r="GXO28" s="36"/>
      <c r="GXP28" s="36"/>
      <c r="GXQ28" s="36"/>
      <c r="GXR28" s="36"/>
      <c r="GXS28" s="36"/>
      <c r="GXT28" s="36"/>
      <c r="GXU28" s="36"/>
      <c r="GXV28" s="36"/>
      <c r="GXW28" s="36"/>
      <c r="GXX28" s="36"/>
      <c r="GXY28" s="36"/>
      <c r="GXZ28" s="36"/>
      <c r="GYA28" s="36"/>
      <c r="GYB28" s="36"/>
      <c r="GYC28" s="36"/>
      <c r="GYD28" s="36"/>
      <c r="GYE28" s="36"/>
      <c r="GYF28" s="36"/>
      <c r="GYG28" s="36"/>
      <c r="GYH28" s="36"/>
      <c r="GYI28" s="36"/>
      <c r="GYJ28" s="36"/>
      <c r="GYK28" s="36"/>
      <c r="GYL28" s="36"/>
      <c r="GYM28" s="36"/>
      <c r="GYN28" s="36"/>
      <c r="GYO28" s="36"/>
      <c r="GYP28" s="36"/>
      <c r="GYQ28" s="36"/>
      <c r="GYR28" s="36"/>
      <c r="GYS28" s="36"/>
      <c r="GYT28" s="36"/>
      <c r="GYU28" s="36"/>
      <c r="GYV28" s="36"/>
      <c r="GYW28" s="36"/>
      <c r="GYX28" s="36"/>
      <c r="GYY28" s="36"/>
      <c r="GYZ28" s="36"/>
      <c r="GZA28" s="36"/>
      <c r="GZB28" s="36"/>
      <c r="GZC28" s="36"/>
      <c r="GZD28" s="36"/>
      <c r="GZE28" s="36"/>
      <c r="GZF28" s="36"/>
      <c r="GZG28" s="36"/>
      <c r="GZH28" s="36"/>
      <c r="GZI28" s="36"/>
      <c r="GZJ28" s="36"/>
      <c r="GZK28" s="36"/>
      <c r="GZL28" s="36"/>
      <c r="GZM28" s="36"/>
      <c r="GZN28" s="36"/>
      <c r="GZO28" s="36"/>
      <c r="GZP28" s="36"/>
      <c r="GZQ28" s="36"/>
      <c r="GZR28" s="36"/>
      <c r="GZS28" s="36"/>
      <c r="GZT28" s="36"/>
      <c r="GZU28" s="36"/>
      <c r="GZV28" s="36"/>
      <c r="GZW28" s="36"/>
      <c r="GZX28" s="36"/>
      <c r="GZY28" s="36"/>
      <c r="GZZ28" s="36"/>
      <c r="HAA28" s="36"/>
      <c r="HAB28" s="36"/>
      <c r="HAC28" s="36"/>
      <c r="HAD28" s="36"/>
      <c r="HAE28" s="36"/>
      <c r="HAF28" s="36"/>
      <c r="HAG28" s="36"/>
      <c r="HAH28" s="36"/>
      <c r="HAI28" s="36"/>
      <c r="HAJ28" s="36"/>
      <c r="HAK28" s="36"/>
      <c r="HAL28" s="36"/>
      <c r="HAM28" s="36"/>
      <c r="HAN28" s="36"/>
      <c r="HAO28" s="36"/>
      <c r="HAP28" s="36"/>
      <c r="HAQ28" s="36"/>
      <c r="HAR28" s="36"/>
      <c r="HAS28" s="36"/>
      <c r="HAT28" s="36"/>
      <c r="HAU28" s="36"/>
      <c r="HAV28" s="36"/>
      <c r="HAW28" s="36"/>
      <c r="HAX28" s="36"/>
      <c r="HAY28" s="36"/>
      <c r="HAZ28" s="36"/>
      <c r="HBA28" s="36"/>
      <c r="HBB28" s="36"/>
      <c r="HBC28" s="36"/>
      <c r="HBD28" s="36"/>
      <c r="HBE28" s="36"/>
      <c r="HBF28" s="36"/>
      <c r="HBG28" s="36"/>
      <c r="HBH28" s="36"/>
      <c r="HBI28" s="36"/>
      <c r="HBJ28" s="36"/>
      <c r="HBK28" s="36"/>
      <c r="HBL28" s="36"/>
      <c r="HBM28" s="36"/>
      <c r="HBN28" s="36"/>
      <c r="HBO28" s="36"/>
      <c r="HBP28" s="36"/>
      <c r="HBQ28" s="36"/>
      <c r="HBR28" s="36"/>
      <c r="HBS28" s="36"/>
      <c r="HBT28" s="36"/>
      <c r="HBU28" s="36"/>
      <c r="HBV28" s="36"/>
      <c r="HBW28" s="36"/>
      <c r="HBX28" s="36"/>
      <c r="HBY28" s="36"/>
      <c r="HBZ28" s="36"/>
      <c r="HCA28" s="36"/>
      <c r="HCB28" s="36"/>
      <c r="HCC28" s="36"/>
      <c r="HCD28" s="36"/>
      <c r="HCE28" s="36"/>
      <c r="HCF28" s="36"/>
      <c r="HCG28" s="36"/>
      <c r="HCH28" s="36"/>
      <c r="HCI28" s="36"/>
      <c r="HCJ28" s="36"/>
      <c r="HCK28" s="36"/>
      <c r="HCL28" s="36"/>
      <c r="HCM28" s="36"/>
      <c r="HCN28" s="36"/>
      <c r="HCO28" s="36"/>
      <c r="HCP28" s="36"/>
      <c r="HCQ28" s="36"/>
      <c r="HCR28" s="36"/>
      <c r="HCS28" s="36"/>
      <c r="HCT28" s="36"/>
      <c r="HCU28" s="36"/>
      <c r="HCV28" s="36"/>
      <c r="HCW28" s="36"/>
      <c r="HCX28" s="36"/>
      <c r="HCY28" s="36"/>
      <c r="HCZ28" s="36"/>
      <c r="HDA28" s="36"/>
      <c r="HDB28" s="36"/>
      <c r="HDC28" s="36"/>
      <c r="HDD28" s="36"/>
      <c r="HDE28" s="36"/>
      <c r="HDF28" s="36"/>
      <c r="HDG28" s="36"/>
      <c r="HDH28" s="36"/>
      <c r="HDI28" s="36"/>
      <c r="HDJ28" s="36"/>
      <c r="HDK28" s="36"/>
      <c r="HDL28" s="36"/>
      <c r="HDM28" s="36"/>
      <c r="HDN28" s="36"/>
      <c r="HDO28" s="36"/>
      <c r="HDP28" s="36"/>
      <c r="HDQ28" s="36"/>
      <c r="HDR28" s="36"/>
      <c r="HDS28" s="36"/>
      <c r="HDT28" s="36"/>
      <c r="HDU28" s="36"/>
      <c r="HDV28" s="36"/>
      <c r="HDW28" s="36"/>
      <c r="HDX28" s="36"/>
      <c r="HDY28" s="36"/>
      <c r="HDZ28" s="36"/>
      <c r="HEA28" s="36"/>
      <c r="HEB28" s="36"/>
      <c r="HEC28" s="36"/>
      <c r="HED28" s="36"/>
      <c r="HEE28" s="36"/>
      <c r="HEF28" s="36"/>
      <c r="HEG28" s="36"/>
      <c r="HEH28" s="36"/>
      <c r="HEI28" s="36"/>
      <c r="HEJ28" s="36"/>
      <c r="HEK28" s="36"/>
      <c r="HEL28" s="36"/>
      <c r="HEM28" s="36"/>
      <c r="HEN28" s="36"/>
      <c r="HEO28" s="36"/>
      <c r="HEP28" s="36"/>
      <c r="HEQ28" s="36"/>
      <c r="HER28" s="36"/>
      <c r="HES28" s="36"/>
      <c r="HET28" s="36"/>
      <c r="HEU28" s="36"/>
      <c r="HEV28" s="36"/>
      <c r="HEW28" s="36"/>
      <c r="HEX28" s="36"/>
      <c r="HEY28" s="36"/>
      <c r="HEZ28" s="36"/>
      <c r="HFA28" s="36"/>
      <c r="HFB28" s="36"/>
      <c r="HFC28" s="36"/>
      <c r="HFD28" s="36"/>
      <c r="HFE28" s="36"/>
      <c r="HFF28" s="36"/>
      <c r="HFG28" s="36"/>
      <c r="HFH28" s="36"/>
      <c r="HFI28" s="36"/>
      <c r="HFJ28" s="36"/>
      <c r="HFK28" s="36"/>
      <c r="HFL28" s="36"/>
      <c r="HFM28" s="36"/>
      <c r="HFN28" s="36"/>
      <c r="HFO28" s="36"/>
      <c r="HFP28" s="36"/>
      <c r="HFQ28" s="36"/>
      <c r="HFR28" s="36"/>
      <c r="HFS28" s="36"/>
      <c r="HFT28" s="36"/>
      <c r="HFU28" s="36"/>
      <c r="HFV28" s="36"/>
      <c r="HFW28" s="36"/>
      <c r="HFX28" s="36"/>
      <c r="HFY28" s="36"/>
      <c r="HFZ28" s="36"/>
      <c r="HGA28" s="36"/>
      <c r="HGB28" s="36"/>
      <c r="HGC28" s="36"/>
      <c r="HGD28" s="36"/>
      <c r="HGE28" s="36"/>
      <c r="HGF28" s="36"/>
      <c r="HGG28" s="36"/>
      <c r="HGH28" s="36"/>
      <c r="HGI28" s="36"/>
      <c r="HGJ28" s="36"/>
      <c r="HGK28" s="36"/>
      <c r="HGL28" s="36"/>
      <c r="HGM28" s="36"/>
      <c r="HGN28" s="36"/>
      <c r="HGO28" s="36"/>
      <c r="HGP28" s="36"/>
      <c r="HGQ28" s="36"/>
      <c r="HGR28" s="36"/>
      <c r="HGS28" s="36"/>
      <c r="HGT28" s="36"/>
      <c r="HGU28" s="36"/>
      <c r="HGV28" s="36"/>
      <c r="HGW28" s="36"/>
      <c r="HGX28" s="36"/>
      <c r="HGY28" s="36"/>
      <c r="HGZ28" s="36"/>
      <c r="HHA28" s="36"/>
      <c r="HHB28" s="36"/>
      <c r="HHC28" s="36"/>
      <c r="HHD28" s="36"/>
      <c r="HHE28" s="36"/>
      <c r="HHF28" s="36"/>
      <c r="HHG28" s="36"/>
      <c r="HHH28" s="36"/>
      <c r="HHI28" s="36"/>
      <c r="HHJ28" s="36"/>
      <c r="HHK28" s="36"/>
      <c r="HHL28" s="36"/>
      <c r="HHM28" s="36"/>
      <c r="HHN28" s="36"/>
      <c r="HHO28" s="36"/>
      <c r="HHP28" s="36"/>
      <c r="HHQ28" s="36"/>
      <c r="HHR28" s="36"/>
      <c r="HHS28" s="36"/>
      <c r="HHT28" s="36"/>
      <c r="HHU28" s="36"/>
      <c r="HHV28" s="36"/>
      <c r="HHW28" s="36"/>
      <c r="HHX28" s="36"/>
      <c r="HHY28" s="36"/>
      <c r="HHZ28" s="36"/>
      <c r="HIA28" s="36"/>
      <c r="HIB28" s="36"/>
      <c r="HIC28" s="36"/>
      <c r="HID28" s="36"/>
      <c r="HIE28" s="36"/>
      <c r="HIF28" s="36"/>
      <c r="HIG28" s="36"/>
      <c r="HIH28" s="36"/>
      <c r="HII28" s="36"/>
      <c r="HIJ28" s="36"/>
      <c r="HIK28" s="36"/>
      <c r="HIL28" s="36"/>
      <c r="HIM28" s="36"/>
      <c r="HIN28" s="36"/>
      <c r="HIO28" s="36"/>
      <c r="HIP28" s="36"/>
      <c r="HIQ28" s="36"/>
      <c r="HIR28" s="36"/>
      <c r="HIS28" s="36"/>
      <c r="HIT28" s="36"/>
      <c r="HIU28" s="36"/>
      <c r="HIV28" s="36"/>
      <c r="HIW28" s="36"/>
      <c r="HIX28" s="36"/>
      <c r="HIY28" s="36"/>
      <c r="HIZ28" s="36"/>
      <c r="HJA28" s="36"/>
      <c r="HJB28" s="36"/>
      <c r="HJC28" s="36"/>
      <c r="HJD28" s="36"/>
      <c r="HJE28" s="36"/>
      <c r="HJF28" s="36"/>
      <c r="HJG28" s="36"/>
      <c r="HJH28" s="36"/>
      <c r="HJI28" s="36"/>
      <c r="HJJ28" s="36"/>
      <c r="HJK28" s="36"/>
      <c r="HJL28" s="36"/>
      <c r="HJM28" s="36"/>
      <c r="HJN28" s="36"/>
      <c r="HJO28" s="36"/>
      <c r="HJP28" s="36"/>
      <c r="HJQ28" s="36"/>
      <c r="HJR28" s="36"/>
      <c r="HJS28" s="36"/>
      <c r="HJT28" s="36"/>
      <c r="HJU28" s="36"/>
      <c r="HJV28" s="36"/>
      <c r="HJW28" s="36"/>
      <c r="HJX28" s="36"/>
      <c r="HJY28" s="36"/>
      <c r="HJZ28" s="36"/>
      <c r="HKA28" s="36"/>
      <c r="HKB28" s="36"/>
      <c r="HKC28" s="36"/>
      <c r="HKD28" s="36"/>
      <c r="HKE28" s="36"/>
      <c r="HKF28" s="36"/>
      <c r="HKG28" s="36"/>
      <c r="HKH28" s="36"/>
      <c r="HKI28" s="36"/>
      <c r="HKJ28" s="36"/>
      <c r="HKK28" s="36"/>
      <c r="HKL28" s="36"/>
      <c r="HKM28" s="36"/>
      <c r="HKN28" s="36"/>
      <c r="HKO28" s="36"/>
      <c r="HKP28" s="36"/>
      <c r="HKQ28" s="36"/>
      <c r="HKR28" s="36"/>
      <c r="HKS28" s="36"/>
      <c r="HKT28" s="36"/>
      <c r="HKU28" s="36"/>
      <c r="HKV28" s="36"/>
      <c r="HKW28" s="36"/>
      <c r="HKX28" s="36"/>
      <c r="HKY28" s="36"/>
      <c r="HKZ28" s="36"/>
      <c r="HLA28" s="36"/>
      <c r="HLB28" s="36"/>
      <c r="HLC28" s="36"/>
      <c r="HLD28" s="36"/>
      <c r="HLE28" s="36"/>
      <c r="HLF28" s="36"/>
      <c r="HLG28" s="36"/>
      <c r="HLH28" s="36"/>
      <c r="HLI28" s="36"/>
      <c r="HLJ28" s="36"/>
      <c r="HLK28" s="36"/>
      <c r="HLL28" s="36"/>
      <c r="HLM28" s="36"/>
      <c r="HLN28" s="36"/>
      <c r="HLO28" s="36"/>
      <c r="HLP28" s="36"/>
      <c r="HLQ28" s="36"/>
      <c r="HLR28" s="36"/>
      <c r="HLS28" s="36"/>
      <c r="HLT28" s="36"/>
      <c r="HLU28" s="36"/>
      <c r="HLV28" s="36"/>
      <c r="HLW28" s="36"/>
      <c r="HLX28" s="36"/>
      <c r="HLY28" s="36"/>
      <c r="HLZ28" s="36"/>
      <c r="HMA28" s="36"/>
      <c r="HMB28" s="36"/>
      <c r="HMC28" s="36"/>
      <c r="HMD28" s="36"/>
      <c r="HME28" s="36"/>
      <c r="HMF28" s="36"/>
      <c r="HMG28" s="36"/>
      <c r="HMH28" s="36"/>
      <c r="HMI28" s="36"/>
      <c r="HMJ28" s="36"/>
      <c r="HMK28" s="36"/>
      <c r="HML28" s="36"/>
      <c r="HMM28" s="36"/>
      <c r="HMN28" s="36"/>
      <c r="HMO28" s="36"/>
      <c r="HMP28" s="36"/>
      <c r="HMQ28" s="36"/>
      <c r="HMR28" s="36"/>
      <c r="HMS28" s="36"/>
      <c r="HMT28" s="36"/>
      <c r="HMU28" s="36"/>
      <c r="HMV28" s="36"/>
      <c r="HMW28" s="36"/>
      <c r="HMX28" s="36"/>
      <c r="HMY28" s="36"/>
      <c r="HMZ28" s="36"/>
      <c r="HNA28" s="36"/>
      <c r="HNB28" s="36"/>
      <c r="HNC28" s="36"/>
      <c r="HND28" s="36"/>
      <c r="HNE28" s="36"/>
      <c r="HNF28" s="36"/>
      <c r="HNG28" s="36"/>
      <c r="HNH28" s="36"/>
      <c r="HNI28" s="36"/>
      <c r="HNJ28" s="36"/>
      <c r="HNK28" s="36"/>
      <c r="HNL28" s="36"/>
      <c r="HNM28" s="36"/>
      <c r="HNN28" s="36"/>
      <c r="HNO28" s="36"/>
      <c r="HNP28" s="36"/>
      <c r="HNQ28" s="36"/>
      <c r="HNR28" s="36"/>
      <c r="HNS28" s="36"/>
      <c r="HNT28" s="36"/>
      <c r="HNU28" s="36"/>
      <c r="HNV28" s="36"/>
      <c r="HNW28" s="36"/>
      <c r="HNX28" s="36"/>
      <c r="HNY28" s="36"/>
      <c r="HNZ28" s="36"/>
      <c r="HOA28" s="36"/>
      <c r="HOB28" s="36"/>
      <c r="HOC28" s="36"/>
      <c r="HOD28" s="36"/>
      <c r="HOE28" s="36"/>
      <c r="HOF28" s="36"/>
      <c r="HOG28" s="36"/>
      <c r="HOH28" s="36"/>
      <c r="HOI28" s="36"/>
      <c r="HOJ28" s="36"/>
      <c r="HOK28" s="36"/>
      <c r="HOL28" s="36"/>
      <c r="HOM28" s="36"/>
      <c r="HON28" s="36"/>
      <c r="HOO28" s="36"/>
      <c r="HOP28" s="36"/>
      <c r="HOQ28" s="36"/>
      <c r="HOR28" s="36"/>
      <c r="HOS28" s="36"/>
      <c r="HOT28" s="36"/>
      <c r="HOU28" s="36"/>
      <c r="HOV28" s="36"/>
      <c r="HOW28" s="36"/>
      <c r="HOX28" s="36"/>
      <c r="HOY28" s="36"/>
      <c r="HOZ28" s="36"/>
      <c r="HPA28" s="36"/>
      <c r="HPB28" s="36"/>
      <c r="HPC28" s="36"/>
      <c r="HPD28" s="36"/>
      <c r="HPE28" s="36"/>
      <c r="HPF28" s="36"/>
      <c r="HPG28" s="36"/>
      <c r="HPH28" s="36"/>
      <c r="HPI28" s="36"/>
      <c r="HPJ28" s="36"/>
      <c r="HPK28" s="36"/>
      <c r="HPL28" s="36"/>
      <c r="HPM28" s="36"/>
      <c r="HPN28" s="36"/>
      <c r="HPO28" s="36"/>
      <c r="HPP28" s="36"/>
      <c r="HPQ28" s="36"/>
      <c r="HPR28" s="36"/>
      <c r="HPS28" s="36"/>
      <c r="HPT28" s="36"/>
      <c r="HPU28" s="36"/>
      <c r="HPV28" s="36"/>
      <c r="HPW28" s="36"/>
      <c r="HPX28" s="36"/>
      <c r="HPY28" s="36"/>
      <c r="HPZ28" s="36"/>
      <c r="HQA28" s="36"/>
      <c r="HQB28" s="36"/>
      <c r="HQC28" s="36"/>
      <c r="HQD28" s="36"/>
      <c r="HQE28" s="36"/>
      <c r="HQF28" s="36"/>
      <c r="HQG28" s="36"/>
      <c r="HQH28" s="36"/>
      <c r="HQI28" s="36"/>
      <c r="HQJ28" s="36"/>
      <c r="HQK28" s="36"/>
      <c r="HQL28" s="36"/>
      <c r="HQM28" s="36"/>
      <c r="HQN28" s="36"/>
      <c r="HQO28" s="36"/>
      <c r="HQP28" s="36"/>
      <c r="HQQ28" s="36"/>
      <c r="HQR28" s="36"/>
      <c r="HQS28" s="36"/>
      <c r="HQT28" s="36"/>
      <c r="HQU28" s="36"/>
      <c r="HQV28" s="36"/>
      <c r="HQW28" s="36"/>
      <c r="HQX28" s="36"/>
      <c r="HQY28" s="36"/>
      <c r="HQZ28" s="36"/>
      <c r="HRA28" s="36"/>
      <c r="HRB28" s="36"/>
      <c r="HRC28" s="36"/>
      <c r="HRD28" s="36"/>
      <c r="HRE28" s="36"/>
      <c r="HRF28" s="36"/>
      <c r="HRG28" s="36"/>
      <c r="HRH28" s="36"/>
      <c r="HRI28" s="36"/>
      <c r="HRJ28" s="36"/>
      <c r="HRK28" s="36"/>
      <c r="HRL28" s="36"/>
      <c r="HRM28" s="36"/>
      <c r="HRN28" s="36"/>
      <c r="HRO28" s="36"/>
      <c r="HRP28" s="36"/>
      <c r="HRQ28" s="36"/>
      <c r="HRR28" s="36"/>
      <c r="HRS28" s="36"/>
      <c r="HRT28" s="36"/>
      <c r="HRU28" s="36"/>
      <c r="HRV28" s="36"/>
      <c r="HRW28" s="36"/>
      <c r="HRX28" s="36"/>
      <c r="HRY28" s="36"/>
      <c r="HRZ28" s="36"/>
      <c r="HSA28" s="36"/>
      <c r="HSB28" s="36"/>
      <c r="HSC28" s="36"/>
      <c r="HSD28" s="36"/>
      <c r="HSE28" s="36"/>
      <c r="HSF28" s="36"/>
      <c r="HSG28" s="36"/>
      <c r="HSH28" s="36"/>
      <c r="HSI28" s="36"/>
      <c r="HSJ28" s="36"/>
      <c r="HSK28" s="36"/>
      <c r="HSL28" s="36"/>
      <c r="HSM28" s="36"/>
      <c r="HSN28" s="36"/>
      <c r="HSO28" s="36"/>
      <c r="HSP28" s="36"/>
      <c r="HSQ28" s="36"/>
      <c r="HSR28" s="36"/>
      <c r="HSS28" s="36"/>
      <c r="HST28" s="36"/>
      <c r="HSU28" s="36"/>
      <c r="HSV28" s="36"/>
      <c r="HSW28" s="36"/>
      <c r="HSX28" s="36"/>
      <c r="HSY28" s="36"/>
      <c r="HSZ28" s="36"/>
      <c r="HTA28" s="36"/>
      <c r="HTB28" s="36"/>
      <c r="HTC28" s="36"/>
      <c r="HTD28" s="36"/>
      <c r="HTE28" s="36"/>
      <c r="HTF28" s="36"/>
      <c r="HTG28" s="36"/>
      <c r="HTH28" s="36"/>
      <c r="HTI28" s="36"/>
      <c r="HTJ28" s="36"/>
      <c r="HTK28" s="36"/>
      <c r="HTL28" s="36"/>
      <c r="HTM28" s="36"/>
      <c r="HTN28" s="36"/>
      <c r="HTO28" s="36"/>
      <c r="HTP28" s="36"/>
      <c r="HTQ28" s="36"/>
      <c r="HTR28" s="36"/>
      <c r="HTS28" s="36"/>
      <c r="HTT28" s="36"/>
      <c r="HTU28" s="36"/>
      <c r="HTV28" s="36"/>
      <c r="HTW28" s="36"/>
      <c r="HTX28" s="36"/>
      <c r="HTY28" s="36"/>
      <c r="HTZ28" s="36"/>
      <c r="HUA28" s="36"/>
      <c r="HUB28" s="36"/>
      <c r="HUC28" s="36"/>
      <c r="HUD28" s="36"/>
      <c r="HUE28" s="36"/>
      <c r="HUF28" s="36"/>
      <c r="HUG28" s="36"/>
      <c r="HUH28" s="36"/>
      <c r="HUI28" s="36"/>
      <c r="HUJ28" s="36"/>
      <c r="HUK28" s="36"/>
      <c r="HUL28" s="36"/>
      <c r="HUM28" s="36"/>
      <c r="HUN28" s="36"/>
      <c r="HUO28" s="36"/>
      <c r="HUP28" s="36"/>
      <c r="HUQ28" s="36"/>
      <c r="HUR28" s="36"/>
      <c r="HUS28" s="36"/>
      <c r="HUT28" s="36"/>
      <c r="HUU28" s="36"/>
      <c r="HUV28" s="36"/>
      <c r="HUW28" s="36"/>
      <c r="HUX28" s="36"/>
      <c r="HUY28" s="36"/>
      <c r="HUZ28" s="36"/>
      <c r="HVA28" s="36"/>
      <c r="HVB28" s="36"/>
      <c r="HVC28" s="36"/>
      <c r="HVD28" s="36"/>
      <c r="HVE28" s="36"/>
      <c r="HVF28" s="36"/>
      <c r="HVG28" s="36"/>
      <c r="HVH28" s="36"/>
      <c r="HVI28" s="36"/>
      <c r="HVJ28" s="36"/>
      <c r="HVK28" s="36"/>
      <c r="HVL28" s="36"/>
      <c r="HVM28" s="36"/>
      <c r="HVN28" s="36"/>
      <c r="HVO28" s="36"/>
      <c r="HVP28" s="36"/>
      <c r="HVQ28" s="36"/>
      <c r="HVR28" s="36"/>
      <c r="HVS28" s="36"/>
      <c r="HVT28" s="36"/>
      <c r="HVU28" s="36"/>
      <c r="HVV28" s="36"/>
      <c r="HVW28" s="36"/>
      <c r="HVX28" s="36"/>
      <c r="HVY28" s="36"/>
      <c r="HVZ28" s="36"/>
      <c r="HWA28" s="36"/>
      <c r="HWB28" s="36"/>
      <c r="HWC28" s="36"/>
      <c r="HWD28" s="36"/>
      <c r="HWE28" s="36"/>
      <c r="HWF28" s="36"/>
      <c r="HWG28" s="36"/>
      <c r="HWH28" s="36"/>
      <c r="HWI28" s="36"/>
      <c r="HWJ28" s="36"/>
      <c r="HWK28" s="36"/>
      <c r="HWL28" s="36"/>
      <c r="HWM28" s="36"/>
      <c r="HWN28" s="36"/>
      <c r="HWO28" s="36"/>
      <c r="HWP28" s="36"/>
      <c r="HWQ28" s="36"/>
      <c r="HWR28" s="36"/>
      <c r="HWS28" s="36"/>
      <c r="HWT28" s="36"/>
      <c r="HWU28" s="36"/>
      <c r="HWV28" s="36"/>
      <c r="HWW28" s="36"/>
      <c r="HWX28" s="36"/>
      <c r="HWY28" s="36"/>
      <c r="HWZ28" s="36"/>
      <c r="HXA28" s="36"/>
      <c r="HXB28" s="36"/>
      <c r="HXC28" s="36"/>
      <c r="HXD28" s="36"/>
      <c r="HXE28" s="36"/>
      <c r="HXF28" s="36"/>
      <c r="HXG28" s="36"/>
      <c r="HXH28" s="36"/>
      <c r="HXI28" s="36"/>
      <c r="HXJ28" s="36"/>
      <c r="HXK28" s="36"/>
      <c r="HXL28" s="36"/>
      <c r="HXM28" s="36"/>
      <c r="HXN28" s="36"/>
      <c r="HXO28" s="36"/>
      <c r="HXP28" s="36"/>
      <c r="HXQ28" s="36"/>
      <c r="HXR28" s="36"/>
      <c r="HXS28" s="36"/>
      <c r="HXT28" s="36"/>
      <c r="HXU28" s="36"/>
      <c r="HXV28" s="36"/>
      <c r="HXW28" s="36"/>
      <c r="HXX28" s="36"/>
      <c r="HXY28" s="36"/>
      <c r="HXZ28" s="36"/>
      <c r="HYA28" s="36"/>
      <c r="HYB28" s="36"/>
      <c r="HYC28" s="36"/>
      <c r="HYD28" s="36"/>
      <c r="HYE28" s="36"/>
      <c r="HYF28" s="36"/>
      <c r="HYG28" s="36"/>
      <c r="HYH28" s="36"/>
      <c r="HYI28" s="36"/>
      <c r="HYJ28" s="36"/>
      <c r="HYK28" s="36"/>
      <c r="HYL28" s="36"/>
      <c r="HYM28" s="36"/>
      <c r="HYN28" s="36"/>
      <c r="HYO28" s="36"/>
      <c r="HYP28" s="36"/>
      <c r="HYQ28" s="36"/>
      <c r="HYR28" s="36"/>
      <c r="HYS28" s="36"/>
      <c r="HYT28" s="36"/>
      <c r="HYU28" s="36"/>
      <c r="HYV28" s="36"/>
      <c r="HYW28" s="36"/>
      <c r="HYX28" s="36"/>
      <c r="HYY28" s="36"/>
      <c r="HYZ28" s="36"/>
      <c r="HZA28" s="36"/>
      <c r="HZB28" s="36"/>
      <c r="HZC28" s="36"/>
      <c r="HZD28" s="36"/>
      <c r="HZE28" s="36"/>
      <c r="HZF28" s="36"/>
      <c r="HZG28" s="36"/>
      <c r="HZH28" s="36"/>
      <c r="HZI28" s="36"/>
      <c r="HZJ28" s="36"/>
      <c r="HZK28" s="36"/>
      <c r="HZL28" s="36"/>
      <c r="HZM28" s="36"/>
      <c r="HZN28" s="36"/>
      <c r="HZO28" s="36"/>
      <c r="HZP28" s="36"/>
      <c r="HZQ28" s="36"/>
      <c r="HZR28" s="36"/>
      <c r="HZS28" s="36"/>
      <c r="HZT28" s="36"/>
      <c r="HZU28" s="36"/>
      <c r="HZV28" s="36"/>
      <c r="HZW28" s="36"/>
      <c r="HZX28" s="36"/>
      <c r="HZY28" s="36"/>
      <c r="HZZ28" s="36"/>
      <c r="IAA28" s="36"/>
      <c r="IAB28" s="36"/>
      <c r="IAC28" s="36"/>
      <c r="IAD28" s="36"/>
      <c r="IAE28" s="36"/>
      <c r="IAF28" s="36"/>
      <c r="IAG28" s="36"/>
      <c r="IAH28" s="36"/>
      <c r="IAI28" s="36"/>
      <c r="IAJ28" s="36"/>
      <c r="IAK28" s="36"/>
      <c r="IAL28" s="36"/>
      <c r="IAM28" s="36"/>
      <c r="IAN28" s="36"/>
      <c r="IAO28" s="36"/>
      <c r="IAP28" s="36"/>
      <c r="IAQ28" s="36"/>
      <c r="IAR28" s="36"/>
      <c r="IAS28" s="36"/>
      <c r="IAT28" s="36"/>
      <c r="IAU28" s="36"/>
      <c r="IAV28" s="36"/>
      <c r="IAW28" s="36"/>
      <c r="IAX28" s="36"/>
      <c r="IAY28" s="36"/>
      <c r="IAZ28" s="36"/>
      <c r="IBA28" s="36"/>
      <c r="IBB28" s="36"/>
      <c r="IBC28" s="36"/>
      <c r="IBD28" s="36"/>
      <c r="IBE28" s="36"/>
      <c r="IBF28" s="36"/>
      <c r="IBG28" s="36"/>
      <c r="IBH28" s="36"/>
      <c r="IBI28" s="36"/>
      <c r="IBJ28" s="36"/>
      <c r="IBK28" s="36"/>
      <c r="IBL28" s="36"/>
      <c r="IBM28" s="36"/>
      <c r="IBN28" s="36"/>
      <c r="IBO28" s="36"/>
      <c r="IBP28" s="36"/>
      <c r="IBQ28" s="36"/>
      <c r="IBR28" s="36"/>
      <c r="IBS28" s="36"/>
      <c r="IBT28" s="36"/>
      <c r="IBU28" s="36"/>
      <c r="IBV28" s="36"/>
      <c r="IBW28" s="36"/>
      <c r="IBX28" s="36"/>
      <c r="IBY28" s="36"/>
      <c r="IBZ28" s="36"/>
      <c r="ICA28" s="36"/>
      <c r="ICB28" s="36"/>
      <c r="ICC28" s="36"/>
      <c r="ICD28" s="36"/>
      <c r="ICE28" s="36"/>
      <c r="ICF28" s="36"/>
      <c r="ICG28" s="36"/>
      <c r="ICH28" s="36"/>
      <c r="ICI28" s="36"/>
      <c r="ICJ28" s="36"/>
      <c r="ICK28" s="36"/>
      <c r="ICL28" s="36"/>
      <c r="ICM28" s="36"/>
      <c r="ICN28" s="36"/>
      <c r="ICO28" s="36"/>
      <c r="ICP28" s="36"/>
      <c r="ICQ28" s="36"/>
      <c r="ICR28" s="36"/>
      <c r="ICS28" s="36"/>
      <c r="ICT28" s="36"/>
      <c r="ICU28" s="36"/>
      <c r="ICV28" s="36"/>
      <c r="ICW28" s="36"/>
      <c r="ICX28" s="36"/>
      <c r="ICY28" s="36"/>
      <c r="ICZ28" s="36"/>
      <c r="IDA28" s="36"/>
      <c r="IDB28" s="36"/>
      <c r="IDC28" s="36"/>
      <c r="IDD28" s="36"/>
      <c r="IDE28" s="36"/>
      <c r="IDF28" s="36"/>
      <c r="IDG28" s="36"/>
      <c r="IDH28" s="36"/>
      <c r="IDI28" s="36"/>
      <c r="IDJ28" s="36"/>
      <c r="IDK28" s="36"/>
      <c r="IDL28" s="36"/>
      <c r="IDM28" s="36"/>
      <c r="IDN28" s="36"/>
      <c r="IDO28" s="36"/>
      <c r="IDP28" s="36"/>
      <c r="IDQ28" s="36"/>
      <c r="IDR28" s="36"/>
      <c r="IDS28" s="36"/>
      <c r="IDT28" s="36"/>
      <c r="IDU28" s="36"/>
      <c r="IDV28" s="36"/>
      <c r="IDW28" s="36"/>
      <c r="IDX28" s="36"/>
      <c r="IDY28" s="36"/>
      <c r="IDZ28" s="36"/>
      <c r="IEA28" s="36"/>
      <c r="IEB28" s="36"/>
      <c r="IEC28" s="36"/>
      <c r="IED28" s="36"/>
      <c r="IEE28" s="36"/>
      <c r="IEF28" s="36"/>
      <c r="IEG28" s="36"/>
      <c r="IEH28" s="36"/>
      <c r="IEI28" s="36"/>
      <c r="IEJ28" s="36"/>
      <c r="IEK28" s="36"/>
      <c r="IEL28" s="36"/>
      <c r="IEM28" s="36"/>
      <c r="IEN28" s="36"/>
      <c r="IEO28" s="36"/>
      <c r="IEP28" s="36"/>
      <c r="IEQ28" s="36"/>
      <c r="IER28" s="36"/>
      <c r="IES28" s="36"/>
      <c r="IET28" s="36"/>
      <c r="IEU28" s="36"/>
      <c r="IEV28" s="36"/>
      <c r="IEW28" s="36"/>
      <c r="IEX28" s="36"/>
      <c r="IEY28" s="36"/>
      <c r="IEZ28" s="36"/>
      <c r="IFA28" s="36"/>
      <c r="IFB28" s="36"/>
      <c r="IFC28" s="36"/>
      <c r="IFD28" s="36"/>
      <c r="IFE28" s="36"/>
      <c r="IFF28" s="36"/>
      <c r="IFG28" s="36"/>
      <c r="IFH28" s="36"/>
      <c r="IFI28" s="36"/>
      <c r="IFJ28" s="36"/>
      <c r="IFK28" s="36"/>
      <c r="IFL28" s="36"/>
      <c r="IFM28" s="36"/>
      <c r="IFN28" s="36"/>
      <c r="IFO28" s="36"/>
      <c r="IFP28" s="36"/>
      <c r="IFQ28" s="36"/>
      <c r="IFR28" s="36"/>
      <c r="IFS28" s="36"/>
      <c r="IFT28" s="36"/>
      <c r="IFU28" s="36"/>
      <c r="IFV28" s="36"/>
      <c r="IFW28" s="36"/>
      <c r="IFX28" s="36"/>
      <c r="IFY28" s="36"/>
      <c r="IFZ28" s="36"/>
      <c r="IGA28" s="36"/>
      <c r="IGB28" s="36"/>
      <c r="IGC28" s="36"/>
      <c r="IGD28" s="36"/>
      <c r="IGE28" s="36"/>
      <c r="IGF28" s="36"/>
      <c r="IGG28" s="36"/>
      <c r="IGH28" s="36"/>
      <c r="IGI28" s="36"/>
      <c r="IGJ28" s="36"/>
      <c r="IGK28" s="36"/>
      <c r="IGL28" s="36"/>
      <c r="IGM28" s="36"/>
      <c r="IGN28" s="36"/>
      <c r="IGO28" s="36"/>
      <c r="IGP28" s="36"/>
      <c r="IGQ28" s="36"/>
      <c r="IGR28" s="36"/>
      <c r="IGS28" s="36"/>
      <c r="IGT28" s="36"/>
      <c r="IGU28" s="36"/>
      <c r="IGV28" s="36"/>
      <c r="IGW28" s="36"/>
      <c r="IGX28" s="36"/>
      <c r="IGY28" s="36"/>
      <c r="IGZ28" s="36"/>
      <c r="IHA28" s="36"/>
      <c r="IHB28" s="36"/>
      <c r="IHC28" s="36"/>
      <c r="IHD28" s="36"/>
      <c r="IHE28" s="36"/>
      <c r="IHF28" s="36"/>
      <c r="IHG28" s="36"/>
      <c r="IHH28" s="36"/>
      <c r="IHI28" s="36"/>
      <c r="IHJ28" s="36"/>
      <c r="IHK28" s="36"/>
      <c r="IHL28" s="36"/>
      <c r="IHM28" s="36"/>
      <c r="IHN28" s="36"/>
      <c r="IHO28" s="36"/>
      <c r="IHP28" s="36"/>
      <c r="IHQ28" s="36"/>
      <c r="IHR28" s="36"/>
      <c r="IHS28" s="36"/>
      <c r="IHT28" s="36"/>
      <c r="IHU28" s="36"/>
      <c r="IHV28" s="36"/>
      <c r="IHW28" s="36"/>
      <c r="IHX28" s="36"/>
      <c r="IHY28" s="36"/>
      <c r="IHZ28" s="36"/>
      <c r="IIA28" s="36"/>
      <c r="IIB28" s="36"/>
      <c r="IIC28" s="36"/>
      <c r="IID28" s="36"/>
      <c r="IIE28" s="36"/>
      <c r="IIF28" s="36"/>
      <c r="IIG28" s="36"/>
      <c r="IIH28" s="36"/>
      <c r="III28" s="36"/>
      <c r="IIJ28" s="36"/>
      <c r="IIK28" s="36"/>
      <c r="IIL28" s="36"/>
      <c r="IIM28" s="36"/>
      <c r="IIN28" s="36"/>
      <c r="IIO28" s="36"/>
      <c r="IIP28" s="36"/>
      <c r="IIQ28" s="36"/>
      <c r="IIR28" s="36"/>
      <c r="IIS28" s="36"/>
      <c r="IIT28" s="36"/>
      <c r="IIU28" s="36"/>
      <c r="IIV28" s="36"/>
      <c r="IIW28" s="36"/>
      <c r="IIX28" s="36"/>
      <c r="IIY28" s="36"/>
      <c r="IIZ28" s="36"/>
      <c r="IJA28" s="36"/>
      <c r="IJB28" s="36"/>
      <c r="IJC28" s="36"/>
      <c r="IJD28" s="36"/>
      <c r="IJE28" s="36"/>
      <c r="IJF28" s="36"/>
      <c r="IJG28" s="36"/>
      <c r="IJH28" s="36"/>
      <c r="IJI28" s="36"/>
      <c r="IJJ28" s="36"/>
      <c r="IJK28" s="36"/>
      <c r="IJL28" s="36"/>
      <c r="IJM28" s="36"/>
      <c r="IJN28" s="36"/>
      <c r="IJO28" s="36"/>
      <c r="IJP28" s="36"/>
      <c r="IJQ28" s="36"/>
      <c r="IJR28" s="36"/>
      <c r="IJS28" s="36"/>
      <c r="IJT28" s="36"/>
      <c r="IJU28" s="36"/>
      <c r="IJV28" s="36"/>
      <c r="IJW28" s="36"/>
      <c r="IJX28" s="36"/>
      <c r="IJY28" s="36"/>
      <c r="IJZ28" s="36"/>
      <c r="IKA28" s="36"/>
      <c r="IKB28" s="36"/>
      <c r="IKC28" s="36"/>
      <c r="IKD28" s="36"/>
      <c r="IKE28" s="36"/>
      <c r="IKF28" s="36"/>
      <c r="IKG28" s="36"/>
      <c r="IKH28" s="36"/>
      <c r="IKI28" s="36"/>
      <c r="IKJ28" s="36"/>
      <c r="IKK28" s="36"/>
      <c r="IKL28" s="36"/>
      <c r="IKM28" s="36"/>
      <c r="IKN28" s="36"/>
      <c r="IKO28" s="36"/>
      <c r="IKP28" s="36"/>
      <c r="IKQ28" s="36"/>
      <c r="IKR28" s="36"/>
      <c r="IKS28" s="36"/>
      <c r="IKT28" s="36"/>
      <c r="IKU28" s="36"/>
      <c r="IKV28" s="36"/>
      <c r="IKW28" s="36"/>
      <c r="IKX28" s="36"/>
      <c r="IKY28" s="36"/>
      <c r="IKZ28" s="36"/>
      <c r="ILA28" s="36"/>
      <c r="ILB28" s="36"/>
      <c r="ILC28" s="36"/>
      <c r="ILD28" s="36"/>
      <c r="ILE28" s="36"/>
      <c r="ILF28" s="36"/>
      <c r="ILG28" s="36"/>
      <c r="ILH28" s="36"/>
      <c r="ILI28" s="36"/>
      <c r="ILJ28" s="36"/>
      <c r="ILK28" s="36"/>
      <c r="ILL28" s="36"/>
      <c r="ILM28" s="36"/>
      <c r="ILN28" s="36"/>
      <c r="ILO28" s="36"/>
      <c r="ILP28" s="36"/>
      <c r="ILQ28" s="36"/>
      <c r="ILR28" s="36"/>
      <c r="ILS28" s="36"/>
      <c r="ILT28" s="36"/>
      <c r="ILU28" s="36"/>
      <c r="ILV28" s="36"/>
      <c r="ILW28" s="36"/>
      <c r="ILX28" s="36"/>
      <c r="ILY28" s="36"/>
      <c r="ILZ28" s="36"/>
      <c r="IMA28" s="36"/>
      <c r="IMB28" s="36"/>
      <c r="IMC28" s="36"/>
      <c r="IMD28" s="36"/>
      <c r="IME28" s="36"/>
      <c r="IMF28" s="36"/>
      <c r="IMG28" s="36"/>
      <c r="IMH28" s="36"/>
      <c r="IMI28" s="36"/>
      <c r="IMJ28" s="36"/>
      <c r="IMK28" s="36"/>
      <c r="IML28" s="36"/>
      <c r="IMM28" s="36"/>
      <c r="IMN28" s="36"/>
      <c r="IMO28" s="36"/>
      <c r="IMP28" s="36"/>
      <c r="IMQ28" s="36"/>
      <c r="IMR28" s="36"/>
      <c r="IMS28" s="36"/>
      <c r="IMT28" s="36"/>
      <c r="IMU28" s="36"/>
      <c r="IMV28" s="36"/>
      <c r="IMW28" s="36"/>
      <c r="IMX28" s="36"/>
      <c r="IMY28" s="36"/>
      <c r="IMZ28" s="36"/>
      <c r="INA28" s="36"/>
      <c r="INB28" s="36"/>
      <c r="INC28" s="36"/>
      <c r="IND28" s="36"/>
      <c r="INE28" s="36"/>
      <c r="INF28" s="36"/>
      <c r="ING28" s="36"/>
      <c r="INH28" s="36"/>
      <c r="INI28" s="36"/>
      <c r="INJ28" s="36"/>
      <c r="INK28" s="36"/>
      <c r="INL28" s="36"/>
      <c r="INM28" s="36"/>
      <c r="INN28" s="36"/>
      <c r="INO28" s="36"/>
      <c r="INP28" s="36"/>
      <c r="INQ28" s="36"/>
      <c r="INR28" s="36"/>
      <c r="INS28" s="36"/>
      <c r="INT28" s="36"/>
      <c r="INU28" s="36"/>
      <c r="INV28" s="36"/>
      <c r="INW28" s="36"/>
      <c r="INX28" s="36"/>
      <c r="INY28" s="36"/>
      <c r="INZ28" s="36"/>
      <c r="IOA28" s="36"/>
      <c r="IOB28" s="36"/>
      <c r="IOC28" s="36"/>
      <c r="IOD28" s="36"/>
      <c r="IOE28" s="36"/>
      <c r="IOF28" s="36"/>
      <c r="IOG28" s="36"/>
      <c r="IOH28" s="36"/>
      <c r="IOI28" s="36"/>
      <c r="IOJ28" s="36"/>
      <c r="IOK28" s="36"/>
      <c r="IOL28" s="36"/>
      <c r="IOM28" s="36"/>
      <c r="ION28" s="36"/>
      <c r="IOO28" s="36"/>
      <c r="IOP28" s="36"/>
      <c r="IOQ28" s="36"/>
      <c r="IOR28" s="36"/>
      <c r="IOS28" s="36"/>
      <c r="IOT28" s="36"/>
      <c r="IOU28" s="36"/>
      <c r="IOV28" s="36"/>
      <c r="IOW28" s="36"/>
      <c r="IOX28" s="36"/>
      <c r="IOY28" s="36"/>
      <c r="IOZ28" s="36"/>
      <c r="IPA28" s="36"/>
      <c r="IPB28" s="36"/>
      <c r="IPC28" s="36"/>
      <c r="IPD28" s="36"/>
      <c r="IPE28" s="36"/>
      <c r="IPF28" s="36"/>
      <c r="IPG28" s="36"/>
      <c r="IPH28" s="36"/>
      <c r="IPI28" s="36"/>
      <c r="IPJ28" s="36"/>
      <c r="IPK28" s="36"/>
      <c r="IPL28" s="36"/>
      <c r="IPM28" s="36"/>
      <c r="IPN28" s="36"/>
      <c r="IPO28" s="36"/>
      <c r="IPP28" s="36"/>
      <c r="IPQ28" s="36"/>
      <c r="IPR28" s="36"/>
      <c r="IPS28" s="36"/>
      <c r="IPT28" s="36"/>
      <c r="IPU28" s="36"/>
      <c r="IPV28" s="36"/>
      <c r="IPW28" s="36"/>
      <c r="IPX28" s="36"/>
      <c r="IPY28" s="36"/>
      <c r="IPZ28" s="36"/>
      <c r="IQA28" s="36"/>
      <c r="IQB28" s="36"/>
      <c r="IQC28" s="36"/>
      <c r="IQD28" s="36"/>
      <c r="IQE28" s="36"/>
      <c r="IQF28" s="36"/>
      <c r="IQG28" s="36"/>
      <c r="IQH28" s="36"/>
      <c r="IQI28" s="36"/>
      <c r="IQJ28" s="36"/>
      <c r="IQK28" s="36"/>
      <c r="IQL28" s="36"/>
      <c r="IQM28" s="36"/>
      <c r="IQN28" s="36"/>
      <c r="IQO28" s="36"/>
      <c r="IQP28" s="36"/>
      <c r="IQQ28" s="36"/>
      <c r="IQR28" s="36"/>
      <c r="IQS28" s="36"/>
      <c r="IQT28" s="36"/>
      <c r="IQU28" s="36"/>
      <c r="IQV28" s="36"/>
      <c r="IQW28" s="36"/>
      <c r="IQX28" s="36"/>
      <c r="IQY28" s="36"/>
      <c r="IQZ28" s="36"/>
      <c r="IRA28" s="36"/>
      <c r="IRB28" s="36"/>
      <c r="IRC28" s="36"/>
      <c r="IRD28" s="36"/>
      <c r="IRE28" s="36"/>
      <c r="IRF28" s="36"/>
      <c r="IRG28" s="36"/>
      <c r="IRH28" s="36"/>
      <c r="IRI28" s="36"/>
      <c r="IRJ28" s="36"/>
      <c r="IRK28" s="36"/>
      <c r="IRL28" s="36"/>
      <c r="IRM28" s="36"/>
      <c r="IRN28" s="36"/>
      <c r="IRO28" s="36"/>
      <c r="IRP28" s="36"/>
      <c r="IRQ28" s="36"/>
      <c r="IRR28" s="36"/>
      <c r="IRS28" s="36"/>
      <c r="IRT28" s="36"/>
      <c r="IRU28" s="36"/>
      <c r="IRV28" s="36"/>
      <c r="IRW28" s="36"/>
      <c r="IRX28" s="36"/>
      <c r="IRY28" s="36"/>
      <c r="IRZ28" s="36"/>
      <c r="ISA28" s="36"/>
      <c r="ISB28" s="36"/>
      <c r="ISC28" s="36"/>
      <c r="ISD28" s="36"/>
      <c r="ISE28" s="36"/>
      <c r="ISF28" s="36"/>
      <c r="ISG28" s="36"/>
      <c r="ISH28" s="36"/>
      <c r="ISI28" s="36"/>
      <c r="ISJ28" s="36"/>
      <c r="ISK28" s="36"/>
      <c r="ISL28" s="36"/>
      <c r="ISM28" s="36"/>
      <c r="ISN28" s="36"/>
      <c r="ISO28" s="36"/>
      <c r="ISP28" s="36"/>
      <c r="ISQ28" s="36"/>
      <c r="ISR28" s="36"/>
      <c r="ISS28" s="36"/>
      <c r="IST28" s="36"/>
      <c r="ISU28" s="36"/>
      <c r="ISV28" s="36"/>
      <c r="ISW28" s="36"/>
      <c r="ISX28" s="36"/>
      <c r="ISY28" s="36"/>
      <c r="ISZ28" s="36"/>
      <c r="ITA28" s="36"/>
      <c r="ITB28" s="36"/>
      <c r="ITC28" s="36"/>
      <c r="ITD28" s="36"/>
      <c r="ITE28" s="36"/>
      <c r="ITF28" s="36"/>
      <c r="ITG28" s="36"/>
      <c r="ITH28" s="36"/>
      <c r="ITI28" s="36"/>
      <c r="ITJ28" s="36"/>
      <c r="ITK28" s="36"/>
      <c r="ITL28" s="36"/>
      <c r="ITM28" s="36"/>
      <c r="ITN28" s="36"/>
      <c r="ITO28" s="36"/>
      <c r="ITP28" s="36"/>
      <c r="ITQ28" s="36"/>
      <c r="ITR28" s="36"/>
      <c r="ITS28" s="36"/>
      <c r="ITT28" s="36"/>
      <c r="ITU28" s="36"/>
      <c r="ITV28" s="36"/>
      <c r="ITW28" s="36"/>
      <c r="ITX28" s="36"/>
      <c r="ITY28" s="36"/>
      <c r="ITZ28" s="36"/>
      <c r="IUA28" s="36"/>
      <c r="IUB28" s="36"/>
      <c r="IUC28" s="36"/>
      <c r="IUD28" s="36"/>
      <c r="IUE28" s="36"/>
      <c r="IUF28" s="36"/>
      <c r="IUG28" s="36"/>
      <c r="IUH28" s="36"/>
      <c r="IUI28" s="36"/>
      <c r="IUJ28" s="36"/>
      <c r="IUK28" s="36"/>
      <c r="IUL28" s="36"/>
      <c r="IUM28" s="36"/>
      <c r="IUN28" s="36"/>
      <c r="IUO28" s="36"/>
      <c r="IUP28" s="36"/>
      <c r="IUQ28" s="36"/>
      <c r="IUR28" s="36"/>
      <c r="IUS28" s="36"/>
      <c r="IUT28" s="36"/>
      <c r="IUU28" s="36"/>
      <c r="IUV28" s="36"/>
      <c r="IUW28" s="36"/>
      <c r="IUX28" s="36"/>
      <c r="IUY28" s="36"/>
      <c r="IUZ28" s="36"/>
      <c r="IVA28" s="36"/>
      <c r="IVB28" s="36"/>
      <c r="IVC28" s="36"/>
      <c r="IVD28" s="36"/>
      <c r="IVE28" s="36"/>
      <c r="IVF28" s="36"/>
      <c r="IVG28" s="36"/>
      <c r="IVH28" s="36"/>
      <c r="IVI28" s="36"/>
      <c r="IVJ28" s="36"/>
      <c r="IVK28" s="36"/>
      <c r="IVL28" s="36"/>
      <c r="IVM28" s="36"/>
      <c r="IVN28" s="36"/>
      <c r="IVO28" s="36"/>
      <c r="IVP28" s="36"/>
      <c r="IVQ28" s="36"/>
      <c r="IVR28" s="36"/>
      <c r="IVS28" s="36"/>
      <c r="IVT28" s="36"/>
      <c r="IVU28" s="36"/>
      <c r="IVV28" s="36"/>
      <c r="IVW28" s="36"/>
      <c r="IVX28" s="36"/>
      <c r="IVY28" s="36"/>
      <c r="IVZ28" s="36"/>
      <c r="IWA28" s="36"/>
      <c r="IWB28" s="36"/>
      <c r="IWC28" s="36"/>
      <c r="IWD28" s="36"/>
      <c r="IWE28" s="36"/>
      <c r="IWF28" s="36"/>
      <c r="IWG28" s="36"/>
      <c r="IWH28" s="36"/>
      <c r="IWI28" s="36"/>
      <c r="IWJ28" s="36"/>
      <c r="IWK28" s="36"/>
      <c r="IWL28" s="36"/>
      <c r="IWM28" s="36"/>
      <c r="IWN28" s="36"/>
      <c r="IWO28" s="36"/>
      <c r="IWP28" s="36"/>
      <c r="IWQ28" s="36"/>
      <c r="IWR28" s="36"/>
      <c r="IWS28" s="36"/>
      <c r="IWT28" s="36"/>
      <c r="IWU28" s="36"/>
      <c r="IWV28" s="36"/>
      <c r="IWW28" s="36"/>
      <c r="IWX28" s="36"/>
      <c r="IWY28" s="36"/>
      <c r="IWZ28" s="36"/>
      <c r="IXA28" s="36"/>
      <c r="IXB28" s="36"/>
      <c r="IXC28" s="36"/>
      <c r="IXD28" s="36"/>
      <c r="IXE28" s="36"/>
      <c r="IXF28" s="36"/>
      <c r="IXG28" s="36"/>
      <c r="IXH28" s="36"/>
      <c r="IXI28" s="36"/>
      <c r="IXJ28" s="36"/>
      <c r="IXK28" s="36"/>
      <c r="IXL28" s="36"/>
      <c r="IXM28" s="36"/>
      <c r="IXN28" s="36"/>
      <c r="IXO28" s="36"/>
      <c r="IXP28" s="36"/>
      <c r="IXQ28" s="36"/>
      <c r="IXR28" s="36"/>
      <c r="IXS28" s="36"/>
      <c r="IXT28" s="36"/>
      <c r="IXU28" s="36"/>
      <c r="IXV28" s="36"/>
      <c r="IXW28" s="36"/>
      <c r="IXX28" s="36"/>
      <c r="IXY28" s="36"/>
      <c r="IXZ28" s="36"/>
      <c r="IYA28" s="36"/>
      <c r="IYB28" s="36"/>
      <c r="IYC28" s="36"/>
      <c r="IYD28" s="36"/>
      <c r="IYE28" s="36"/>
      <c r="IYF28" s="36"/>
      <c r="IYG28" s="36"/>
      <c r="IYH28" s="36"/>
      <c r="IYI28" s="36"/>
      <c r="IYJ28" s="36"/>
      <c r="IYK28" s="36"/>
      <c r="IYL28" s="36"/>
      <c r="IYM28" s="36"/>
      <c r="IYN28" s="36"/>
      <c r="IYO28" s="36"/>
      <c r="IYP28" s="36"/>
      <c r="IYQ28" s="36"/>
      <c r="IYR28" s="36"/>
      <c r="IYS28" s="36"/>
      <c r="IYT28" s="36"/>
      <c r="IYU28" s="36"/>
      <c r="IYV28" s="36"/>
      <c r="IYW28" s="36"/>
      <c r="IYX28" s="36"/>
      <c r="IYY28" s="36"/>
      <c r="IYZ28" s="36"/>
      <c r="IZA28" s="36"/>
      <c r="IZB28" s="36"/>
      <c r="IZC28" s="36"/>
      <c r="IZD28" s="36"/>
      <c r="IZE28" s="36"/>
      <c r="IZF28" s="36"/>
      <c r="IZG28" s="36"/>
      <c r="IZH28" s="36"/>
      <c r="IZI28" s="36"/>
      <c r="IZJ28" s="36"/>
      <c r="IZK28" s="36"/>
      <c r="IZL28" s="36"/>
      <c r="IZM28" s="36"/>
      <c r="IZN28" s="36"/>
      <c r="IZO28" s="36"/>
      <c r="IZP28" s="36"/>
      <c r="IZQ28" s="36"/>
      <c r="IZR28" s="36"/>
      <c r="IZS28" s="36"/>
      <c r="IZT28" s="36"/>
      <c r="IZU28" s="36"/>
      <c r="IZV28" s="36"/>
      <c r="IZW28" s="36"/>
      <c r="IZX28" s="36"/>
      <c r="IZY28" s="36"/>
      <c r="IZZ28" s="36"/>
      <c r="JAA28" s="36"/>
      <c r="JAB28" s="36"/>
      <c r="JAC28" s="36"/>
      <c r="JAD28" s="36"/>
      <c r="JAE28" s="36"/>
      <c r="JAF28" s="36"/>
      <c r="JAG28" s="36"/>
      <c r="JAH28" s="36"/>
      <c r="JAI28" s="36"/>
      <c r="JAJ28" s="36"/>
      <c r="JAK28" s="36"/>
      <c r="JAL28" s="36"/>
      <c r="JAM28" s="36"/>
      <c r="JAN28" s="36"/>
      <c r="JAO28" s="36"/>
      <c r="JAP28" s="36"/>
      <c r="JAQ28" s="36"/>
      <c r="JAR28" s="36"/>
      <c r="JAS28" s="36"/>
      <c r="JAT28" s="36"/>
      <c r="JAU28" s="36"/>
      <c r="JAV28" s="36"/>
      <c r="JAW28" s="36"/>
      <c r="JAX28" s="36"/>
      <c r="JAY28" s="36"/>
      <c r="JAZ28" s="36"/>
      <c r="JBA28" s="36"/>
      <c r="JBB28" s="36"/>
      <c r="JBC28" s="36"/>
      <c r="JBD28" s="36"/>
      <c r="JBE28" s="36"/>
      <c r="JBF28" s="36"/>
      <c r="JBG28" s="36"/>
      <c r="JBH28" s="36"/>
      <c r="JBI28" s="36"/>
      <c r="JBJ28" s="36"/>
      <c r="JBK28" s="36"/>
      <c r="JBL28" s="36"/>
      <c r="JBM28" s="36"/>
      <c r="JBN28" s="36"/>
      <c r="JBO28" s="36"/>
      <c r="JBP28" s="36"/>
      <c r="JBQ28" s="36"/>
      <c r="JBR28" s="36"/>
      <c r="JBS28" s="36"/>
      <c r="JBT28" s="36"/>
      <c r="JBU28" s="36"/>
      <c r="JBV28" s="36"/>
      <c r="JBW28" s="36"/>
      <c r="JBX28" s="36"/>
      <c r="JBY28" s="36"/>
      <c r="JBZ28" s="36"/>
      <c r="JCA28" s="36"/>
      <c r="JCB28" s="36"/>
      <c r="JCC28" s="36"/>
      <c r="JCD28" s="36"/>
      <c r="JCE28" s="36"/>
      <c r="JCF28" s="36"/>
      <c r="JCG28" s="36"/>
      <c r="JCH28" s="36"/>
      <c r="JCI28" s="36"/>
      <c r="JCJ28" s="36"/>
      <c r="JCK28" s="36"/>
      <c r="JCL28" s="36"/>
      <c r="JCM28" s="36"/>
      <c r="JCN28" s="36"/>
      <c r="JCO28" s="36"/>
      <c r="JCP28" s="36"/>
      <c r="JCQ28" s="36"/>
      <c r="JCR28" s="36"/>
      <c r="JCS28" s="36"/>
      <c r="JCT28" s="36"/>
      <c r="JCU28" s="36"/>
      <c r="JCV28" s="36"/>
      <c r="JCW28" s="36"/>
      <c r="JCX28" s="36"/>
      <c r="JCY28" s="36"/>
      <c r="JCZ28" s="36"/>
      <c r="JDA28" s="36"/>
      <c r="JDB28" s="36"/>
      <c r="JDC28" s="36"/>
      <c r="JDD28" s="36"/>
      <c r="JDE28" s="36"/>
      <c r="JDF28" s="36"/>
      <c r="JDG28" s="36"/>
      <c r="JDH28" s="36"/>
      <c r="JDI28" s="36"/>
      <c r="JDJ28" s="36"/>
      <c r="JDK28" s="36"/>
      <c r="JDL28" s="36"/>
      <c r="JDM28" s="36"/>
      <c r="JDN28" s="36"/>
      <c r="JDO28" s="36"/>
      <c r="JDP28" s="36"/>
      <c r="JDQ28" s="36"/>
      <c r="JDR28" s="36"/>
      <c r="JDS28" s="36"/>
      <c r="JDT28" s="36"/>
      <c r="JDU28" s="36"/>
      <c r="JDV28" s="36"/>
      <c r="JDW28" s="36"/>
      <c r="JDX28" s="36"/>
      <c r="JDY28" s="36"/>
      <c r="JDZ28" s="36"/>
      <c r="JEA28" s="36"/>
      <c r="JEB28" s="36"/>
      <c r="JEC28" s="36"/>
      <c r="JED28" s="36"/>
      <c r="JEE28" s="36"/>
      <c r="JEF28" s="36"/>
      <c r="JEG28" s="36"/>
      <c r="JEH28" s="36"/>
      <c r="JEI28" s="36"/>
      <c r="JEJ28" s="36"/>
      <c r="JEK28" s="36"/>
      <c r="JEL28" s="36"/>
      <c r="JEM28" s="36"/>
      <c r="JEN28" s="36"/>
      <c r="JEO28" s="36"/>
      <c r="JEP28" s="36"/>
      <c r="JEQ28" s="36"/>
      <c r="JER28" s="36"/>
      <c r="JES28" s="36"/>
      <c r="JET28" s="36"/>
      <c r="JEU28" s="36"/>
      <c r="JEV28" s="36"/>
      <c r="JEW28" s="36"/>
      <c r="JEX28" s="36"/>
      <c r="JEY28" s="36"/>
      <c r="JEZ28" s="36"/>
      <c r="JFA28" s="36"/>
      <c r="JFB28" s="36"/>
      <c r="JFC28" s="36"/>
      <c r="JFD28" s="36"/>
      <c r="JFE28" s="36"/>
      <c r="JFF28" s="36"/>
      <c r="JFG28" s="36"/>
      <c r="JFH28" s="36"/>
      <c r="JFI28" s="36"/>
      <c r="JFJ28" s="36"/>
      <c r="JFK28" s="36"/>
      <c r="JFL28" s="36"/>
      <c r="JFM28" s="36"/>
      <c r="JFN28" s="36"/>
      <c r="JFO28" s="36"/>
      <c r="JFP28" s="36"/>
      <c r="JFQ28" s="36"/>
      <c r="JFR28" s="36"/>
      <c r="JFS28" s="36"/>
      <c r="JFT28" s="36"/>
      <c r="JFU28" s="36"/>
      <c r="JFV28" s="36"/>
      <c r="JFW28" s="36"/>
      <c r="JFX28" s="36"/>
      <c r="JFY28" s="36"/>
      <c r="JFZ28" s="36"/>
      <c r="JGA28" s="36"/>
      <c r="JGB28" s="36"/>
      <c r="JGC28" s="36"/>
      <c r="JGD28" s="36"/>
      <c r="JGE28" s="36"/>
      <c r="JGF28" s="36"/>
      <c r="JGG28" s="36"/>
      <c r="JGH28" s="36"/>
      <c r="JGI28" s="36"/>
      <c r="JGJ28" s="36"/>
      <c r="JGK28" s="36"/>
      <c r="JGL28" s="36"/>
      <c r="JGM28" s="36"/>
      <c r="JGN28" s="36"/>
      <c r="JGO28" s="36"/>
      <c r="JGP28" s="36"/>
      <c r="JGQ28" s="36"/>
      <c r="JGR28" s="36"/>
      <c r="JGS28" s="36"/>
      <c r="JGT28" s="36"/>
      <c r="JGU28" s="36"/>
      <c r="JGV28" s="36"/>
      <c r="JGW28" s="36"/>
      <c r="JGX28" s="36"/>
      <c r="JGY28" s="36"/>
      <c r="JGZ28" s="36"/>
      <c r="JHA28" s="36"/>
      <c r="JHB28" s="36"/>
      <c r="JHC28" s="36"/>
      <c r="JHD28" s="36"/>
      <c r="JHE28" s="36"/>
      <c r="JHF28" s="36"/>
      <c r="JHG28" s="36"/>
      <c r="JHH28" s="36"/>
      <c r="JHI28" s="36"/>
      <c r="JHJ28" s="36"/>
      <c r="JHK28" s="36"/>
      <c r="JHL28" s="36"/>
      <c r="JHM28" s="36"/>
      <c r="JHN28" s="36"/>
      <c r="JHO28" s="36"/>
      <c r="JHP28" s="36"/>
      <c r="JHQ28" s="36"/>
      <c r="JHR28" s="36"/>
      <c r="JHS28" s="36"/>
      <c r="JHT28" s="36"/>
      <c r="JHU28" s="36"/>
      <c r="JHV28" s="36"/>
      <c r="JHW28" s="36"/>
      <c r="JHX28" s="36"/>
      <c r="JHY28" s="36"/>
      <c r="JHZ28" s="36"/>
      <c r="JIA28" s="36"/>
      <c r="JIB28" s="36"/>
      <c r="JIC28" s="36"/>
      <c r="JID28" s="36"/>
      <c r="JIE28" s="36"/>
      <c r="JIF28" s="36"/>
      <c r="JIG28" s="36"/>
      <c r="JIH28" s="36"/>
      <c r="JII28" s="36"/>
      <c r="JIJ28" s="36"/>
      <c r="JIK28" s="36"/>
      <c r="JIL28" s="36"/>
      <c r="JIM28" s="36"/>
      <c r="JIN28" s="36"/>
      <c r="JIO28" s="36"/>
      <c r="JIP28" s="36"/>
      <c r="JIQ28" s="36"/>
      <c r="JIR28" s="36"/>
      <c r="JIS28" s="36"/>
      <c r="JIT28" s="36"/>
      <c r="JIU28" s="36"/>
      <c r="JIV28" s="36"/>
      <c r="JIW28" s="36"/>
      <c r="JIX28" s="36"/>
      <c r="JIY28" s="36"/>
      <c r="JIZ28" s="36"/>
      <c r="JJA28" s="36"/>
      <c r="JJB28" s="36"/>
      <c r="JJC28" s="36"/>
      <c r="JJD28" s="36"/>
      <c r="JJE28" s="36"/>
      <c r="JJF28" s="36"/>
      <c r="JJG28" s="36"/>
      <c r="JJH28" s="36"/>
      <c r="JJI28" s="36"/>
      <c r="JJJ28" s="36"/>
      <c r="JJK28" s="36"/>
      <c r="JJL28" s="36"/>
      <c r="JJM28" s="36"/>
      <c r="JJN28" s="36"/>
      <c r="JJO28" s="36"/>
      <c r="JJP28" s="36"/>
      <c r="JJQ28" s="36"/>
      <c r="JJR28" s="36"/>
      <c r="JJS28" s="36"/>
      <c r="JJT28" s="36"/>
      <c r="JJU28" s="36"/>
      <c r="JJV28" s="36"/>
      <c r="JJW28" s="36"/>
      <c r="JJX28" s="36"/>
      <c r="JJY28" s="36"/>
      <c r="JJZ28" s="36"/>
      <c r="JKA28" s="36"/>
      <c r="JKB28" s="36"/>
      <c r="JKC28" s="36"/>
      <c r="JKD28" s="36"/>
      <c r="JKE28" s="36"/>
      <c r="JKF28" s="36"/>
      <c r="JKG28" s="36"/>
      <c r="JKH28" s="36"/>
      <c r="JKI28" s="36"/>
      <c r="JKJ28" s="36"/>
      <c r="JKK28" s="36"/>
      <c r="JKL28" s="36"/>
      <c r="JKM28" s="36"/>
      <c r="JKN28" s="36"/>
      <c r="JKO28" s="36"/>
      <c r="JKP28" s="36"/>
      <c r="JKQ28" s="36"/>
      <c r="JKR28" s="36"/>
      <c r="JKS28" s="36"/>
      <c r="JKT28" s="36"/>
      <c r="JKU28" s="36"/>
      <c r="JKV28" s="36"/>
      <c r="JKW28" s="36"/>
      <c r="JKX28" s="36"/>
      <c r="JKY28" s="36"/>
      <c r="JKZ28" s="36"/>
      <c r="JLA28" s="36"/>
      <c r="JLB28" s="36"/>
      <c r="JLC28" s="36"/>
      <c r="JLD28" s="36"/>
      <c r="JLE28" s="36"/>
      <c r="JLF28" s="36"/>
      <c r="JLG28" s="36"/>
      <c r="JLH28" s="36"/>
      <c r="JLI28" s="36"/>
      <c r="JLJ28" s="36"/>
      <c r="JLK28" s="36"/>
      <c r="JLL28" s="36"/>
      <c r="JLM28" s="36"/>
      <c r="JLN28" s="36"/>
      <c r="JLO28" s="36"/>
      <c r="JLP28" s="36"/>
      <c r="JLQ28" s="36"/>
      <c r="JLR28" s="36"/>
      <c r="JLS28" s="36"/>
      <c r="JLT28" s="36"/>
      <c r="JLU28" s="36"/>
      <c r="JLV28" s="36"/>
      <c r="JLW28" s="36"/>
      <c r="JLX28" s="36"/>
      <c r="JLY28" s="36"/>
      <c r="JLZ28" s="36"/>
      <c r="JMA28" s="36"/>
      <c r="JMB28" s="36"/>
      <c r="JMC28" s="36"/>
      <c r="JMD28" s="36"/>
      <c r="JME28" s="36"/>
      <c r="JMF28" s="36"/>
      <c r="JMG28" s="36"/>
      <c r="JMH28" s="36"/>
      <c r="JMI28" s="36"/>
      <c r="JMJ28" s="36"/>
      <c r="JMK28" s="36"/>
      <c r="JML28" s="36"/>
      <c r="JMM28" s="36"/>
      <c r="JMN28" s="36"/>
      <c r="JMO28" s="36"/>
      <c r="JMP28" s="36"/>
      <c r="JMQ28" s="36"/>
      <c r="JMR28" s="36"/>
      <c r="JMS28" s="36"/>
      <c r="JMT28" s="36"/>
      <c r="JMU28" s="36"/>
      <c r="JMV28" s="36"/>
      <c r="JMW28" s="36"/>
      <c r="JMX28" s="36"/>
      <c r="JMY28" s="36"/>
      <c r="JMZ28" s="36"/>
      <c r="JNA28" s="36"/>
      <c r="JNB28" s="36"/>
      <c r="JNC28" s="36"/>
      <c r="JND28" s="36"/>
      <c r="JNE28" s="36"/>
      <c r="JNF28" s="36"/>
      <c r="JNG28" s="36"/>
      <c r="JNH28" s="36"/>
      <c r="JNI28" s="36"/>
      <c r="JNJ28" s="36"/>
      <c r="JNK28" s="36"/>
      <c r="JNL28" s="36"/>
      <c r="JNM28" s="36"/>
      <c r="JNN28" s="36"/>
      <c r="JNO28" s="36"/>
      <c r="JNP28" s="36"/>
      <c r="JNQ28" s="36"/>
      <c r="JNR28" s="36"/>
      <c r="JNS28" s="36"/>
      <c r="JNT28" s="36"/>
      <c r="JNU28" s="36"/>
      <c r="JNV28" s="36"/>
      <c r="JNW28" s="36"/>
      <c r="JNX28" s="36"/>
      <c r="JNY28" s="36"/>
      <c r="JNZ28" s="36"/>
      <c r="JOA28" s="36"/>
      <c r="JOB28" s="36"/>
      <c r="JOC28" s="36"/>
      <c r="JOD28" s="36"/>
      <c r="JOE28" s="36"/>
      <c r="JOF28" s="36"/>
      <c r="JOG28" s="36"/>
      <c r="JOH28" s="36"/>
      <c r="JOI28" s="36"/>
      <c r="JOJ28" s="36"/>
      <c r="JOK28" s="36"/>
      <c r="JOL28" s="36"/>
      <c r="JOM28" s="36"/>
      <c r="JON28" s="36"/>
      <c r="JOO28" s="36"/>
      <c r="JOP28" s="36"/>
      <c r="JOQ28" s="36"/>
      <c r="JOR28" s="36"/>
      <c r="JOS28" s="36"/>
      <c r="JOT28" s="36"/>
      <c r="JOU28" s="36"/>
      <c r="JOV28" s="36"/>
      <c r="JOW28" s="36"/>
      <c r="JOX28" s="36"/>
      <c r="JOY28" s="36"/>
      <c r="JOZ28" s="36"/>
      <c r="JPA28" s="36"/>
      <c r="JPB28" s="36"/>
      <c r="JPC28" s="36"/>
      <c r="JPD28" s="36"/>
      <c r="JPE28" s="36"/>
      <c r="JPF28" s="36"/>
      <c r="JPG28" s="36"/>
      <c r="JPH28" s="36"/>
      <c r="JPI28" s="36"/>
      <c r="JPJ28" s="36"/>
      <c r="JPK28" s="36"/>
      <c r="JPL28" s="36"/>
      <c r="JPM28" s="36"/>
      <c r="JPN28" s="36"/>
      <c r="JPO28" s="36"/>
      <c r="JPP28" s="36"/>
      <c r="JPQ28" s="36"/>
      <c r="JPR28" s="36"/>
      <c r="JPS28" s="36"/>
      <c r="JPT28" s="36"/>
      <c r="JPU28" s="36"/>
      <c r="JPV28" s="36"/>
      <c r="JPW28" s="36"/>
      <c r="JPX28" s="36"/>
      <c r="JPY28" s="36"/>
      <c r="JPZ28" s="36"/>
      <c r="JQA28" s="36"/>
      <c r="JQB28" s="36"/>
      <c r="JQC28" s="36"/>
      <c r="JQD28" s="36"/>
      <c r="JQE28" s="36"/>
      <c r="JQF28" s="36"/>
      <c r="JQG28" s="36"/>
      <c r="JQH28" s="36"/>
      <c r="JQI28" s="36"/>
      <c r="JQJ28" s="36"/>
      <c r="JQK28" s="36"/>
      <c r="JQL28" s="36"/>
      <c r="JQM28" s="36"/>
      <c r="JQN28" s="36"/>
      <c r="JQO28" s="36"/>
      <c r="JQP28" s="36"/>
      <c r="JQQ28" s="36"/>
      <c r="JQR28" s="36"/>
      <c r="JQS28" s="36"/>
      <c r="JQT28" s="36"/>
      <c r="JQU28" s="36"/>
      <c r="JQV28" s="36"/>
      <c r="JQW28" s="36"/>
      <c r="JQX28" s="36"/>
      <c r="JQY28" s="36"/>
      <c r="JQZ28" s="36"/>
      <c r="JRA28" s="36"/>
      <c r="JRB28" s="36"/>
      <c r="JRC28" s="36"/>
      <c r="JRD28" s="36"/>
      <c r="JRE28" s="36"/>
      <c r="JRF28" s="36"/>
      <c r="JRG28" s="36"/>
      <c r="JRH28" s="36"/>
      <c r="JRI28" s="36"/>
      <c r="JRJ28" s="36"/>
      <c r="JRK28" s="36"/>
      <c r="JRL28" s="36"/>
      <c r="JRM28" s="36"/>
      <c r="JRN28" s="36"/>
      <c r="JRO28" s="36"/>
      <c r="JRP28" s="36"/>
      <c r="JRQ28" s="36"/>
      <c r="JRR28" s="36"/>
      <c r="JRS28" s="36"/>
      <c r="JRT28" s="36"/>
      <c r="JRU28" s="36"/>
      <c r="JRV28" s="36"/>
      <c r="JRW28" s="36"/>
      <c r="JRX28" s="36"/>
      <c r="JRY28" s="36"/>
      <c r="JRZ28" s="36"/>
      <c r="JSA28" s="36"/>
      <c r="JSB28" s="36"/>
      <c r="JSC28" s="36"/>
      <c r="JSD28" s="36"/>
      <c r="JSE28" s="36"/>
      <c r="JSF28" s="36"/>
      <c r="JSG28" s="36"/>
      <c r="JSH28" s="36"/>
      <c r="JSI28" s="36"/>
      <c r="JSJ28" s="36"/>
      <c r="JSK28" s="36"/>
      <c r="JSL28" s="36"/>
      <c r="JSM28" s="36"/>
      <c r="JSN28" s="36"/>
      <c r="JSO28" s="36"/>
      <c r="JSP28" s="36"/>
      <c r="JSQ28" s="36"/>
      <c r="JSR28" s="36"/>
      <c r="JSS28" s="36"/>
      <c r="JST28" s="36"/>
      <c r="JSU28" s="36"/>
      <c r="JSV28" s="36"/>
      <c r="JSW28" s="36"/>
      <c r="JSX28" s="36"/>
      <c r="JSY28" s="36"/>
      <c r="JSZ28" s="36"/>
      <c r="JTA28" s="36"/>
      <c r="JTB28" s="36"/>
      <c r="JTC28" s="36"/>
      <c r="JTD28" s="36"/>
      <c r="JTE28" s="36"/>
      <c r="JTF28" s="36"/>
      <c r="JTG28" s="36"/>
      <c r="JTH28" s="36"/>
      <c r="JTI28" s="36"/>
      <c r="JTJ28" s="36"/>
      <c r="JTK28" s="36"/>
      <c r="JTL28" s="36"/>
      <c r="JTM28" s="36"/>
      <c r="JTN28" s="36"/>
      <c r="JTO28" s="36"/>
      <c r="JTP28" s="36"/>
      <c r="JTQ28" s="36"/>
      <c r="JTR28" s="36"/>
      <c r="JTS28" s="36"/>
      <c r="JTT28" s="36"/>
      <c r="JTU28" s="36"/>
      <c r="JTV28" s="36"/>
      <c r="JTW28" s="36"/>
      <c r="JTX28" s="36"/>
      <c r="JTY28" s="36"/>
      <c r="JTZ28" s="36"/>
      <c r="JUA28" s="36"/>
      <c r="JUB28" s="36"/>
      <c r="JUC28" s="36"/>
      <c r="JUD28" s="36"/>
      <c r="JUE28" s="36"/>
      <c r="JUF28" s="36"/>
      <c r="JUG28" s="36"/>
      <c r="JUH28" s="36"/>
      <c r="JUI28" s="36"/>
      <c r="JUJ28" s="36"/>
      <c r="JUK28" s="36"/>
      <c r="JUL28" s="36"/>
      <c r="JUM28" s="36"/>
      <c r="JUN28" s="36"/>
      <c r="JUO28" s="36"/>
      <c r="JUP28" s="36"/>
      <c r="JUQ28" s="36"/>
      <c r="JUR28" s="36"/>
      <c r="JUS28" s="36"/>
      <c r="JUT28" s="36"/>
      <c r="JUU28" s="36"/>
      <c r="JUV28" s="36"/>
      <c r="JUW28" s="36"/>
      <c r="JUX28" s="36"/>
      <c r="JUY28" s="36"/>
      <c r="JUZ28" s="36"/>
      <c r="JVA28" s="36"/>
      <c r="JVB28" s="36"/>
      <c r="JVC28" s="36"/>
      <c r="JVD28" s="36"/>
      <c r="JVE28" s="36"/>
      <c r="JVF28" s="36"/>
      <c r="JVG28" s="36"/>
      <c r="JVH28" s="36"/>
      <c r="JVI28" s="36"/>
      <c r="JVJ28" s="36"/>
      <c r="JVK28" s="36"/>
      <c r="JVL28" s="36"/>
      <c r="JVM28" s="36"/>
      <c r="JVN28" s="36"/>
      <c r="JVO28" s="36"/>
      <c r="JVP28" s="36"/>
      <c r="JVQ28" s="36"/>
      <c r="JVR28" s="36"/>
      <c r="JVS28" s="36"/>
      <c r="JVT28" s="36"/>
      <c r="JVU28" s="36"/>
      <c r="JVV28" s="36"/>
      <c r="JVW28" s="36"/>
      <c r="JVX28" s="36"/>
      <c r="JVY28" s="36"/>
      <c r="JVZ28" s="36"/>
      <c r="JWA28" s="36"/>
      <c r="JWB28" s="36"/>
      <c r="JWC28" s="36"/>
      <c r="JWD28" s="36"/>
      <c r="JWE28" s="36"/>
      <c r="JWF28" s="36"/>
      <c r="JWG28" s="36"/>
      <c r="JWH28" s="36"/>
      <c r="JWI28" s="36"/>
      <c r="JWJ28" s="36"/>
      <c r="JWK28" s="36"/>
      <c r="JWL28" s="36"/>
      <c r="JWM28" s="36"/>
      <c r="JWN28" s="36"/>
      <c r="JWO28" s="36"/>
      <c r="JWP28" s="36"/>
      <c r="JWQ28" s="36"/>
      <c r="JWR28" s="36"/>
      <c r="JWS28" s="36"/>
      <c r="JWT28" s="36"/>
      <c r="JWU28" s="36"/>
      <c r="JWV28" s="36"/>
      <c r="JWW28" s="36"/>
      <c r="JWX28" s="36"/>
      <c r="JWY28" s="36"/>
      <c r="JWZ28" s="36"/>
      <c r="JXA28" s="36"/>
      <c r="JXB28" s="36"/>
      <c r="JXC28" s="36"/>
      <c r="JXD28" s="36"/>
      <c r="JXE28" s="36"/>
      <c r="JXF28" s="36"/>
      <c r="JXG28" s="36"/>
      <c r="JXH28" s="36"/>
      <c r="JXI28" s="36"/>
      <c r="JXJ28" s="36"/>
      <c r="JXK28" s="36"/>
      <c r="JXL28" s="36"/>
      <c r="JXM28" s="36"/>
      <c r="JXN28" s="36"/>
      <c r="JXO28" s="36"/>
      <c r="JXP28" s="36"/>
      <c r="JXQ28" s="36"/>
      <c r="JXR28" s="36"/>
      <c r="JXS28" s="36"/>
      <c r="JXT28" s="36"/>
      <c r="JXU28" s="36"/>
      <c r="JXV28" s="36"/>
      <c r="JXW28" s="36"/>
      <c r="JXX28" s="36"/>
      <c r="JXY28" s="36"/>
      <c r="JXZ28" s="36"/>
      <c r="JYA28" s="36"/>
      <c r="JYB28" s="36"/>
      <c r="JYC28" s="36"/>
      <c r="JYD28" s="36"/>
      <c r="JYE28" s="36"/>
      <c r="JYF28" s="36"/>
      <c r="JYG28" s="36"/>
      <c r="JYH28" s="36"/>
      <c r="JYI28" s="36"/>
      <c r="JYJ28" s="36"/>
      <c r="JYK28" s="36"/>
      <c r="JYL28" s="36"/>
      <c r="JYM28" s="36"/>
      <c r="JYN28" s="36"/>
      <c r="JYO28" s="36"/>
      <c r="JYP28" s="36"/>
      <c r="JYQ28" s="36"/>
      <c r="JYR28" s="36"/>
      <c r="JYS28" s="36"/>
      <c r="JYT28" s="36"/>
      <c r="JYU28" s="36"/>
      <c r="JYV28" s="36"/>
      <c r="JYW28" s="36"/>
      <c r="JYX28" s="36"/>
      <c r="JYY28" s="36"/>
      <c r="JYZ28" s="36"/>
      <c r="JZA28" s="36"/>
      <c r="JZB28" s="36"/>
      <c r="JZC28" s="36"/>
      <c r="JZD28" s="36"/>
      <c r="JZE28" s="36"/>
      <c r="JZF28" s="36"/>
      <c r="JZG28" s="36"/>
      <c r="JZH28" s="36"/>
      <c r="JZI28" s="36"/>
      <c r="JZJ28" s="36"/>
      <c r="JZK28" s="36"/>
      <c r="JZL28" s="36"/>
      <c r="JZM28" s="36"/>
      <c r="JZN28" s="36"/>
      <c r="JZO28" s="36"/>
      <c r="JZP28" s="36"/>
      <c r="JZQ28" s="36"/>
      <c r="JZR28" s="36"/>
      <c r="JZS28" s="36"/>
      <c r="JZT28" s="36"/>
      <c r="JZU28" s="36"/>
      <c r="JZV28" s="36"/>
      <c r="JZW28" s="36"/>
      <c r="JZX28" s="36"/>
      <c r="JZY28" s="36"/>
      <c r="JZZ28" s="36"/>
      <c r="KAA28" s="36"/>
      <c r="KAB28" s="36"/>
      <c r="KAC28" s="36"/>
      <c r="KAD28" s="36"/>
      <c r="KAE28" s="36"/>
      <c r="KAF28" s="36"/>
      <c r="KAG28" s="36"/>
      <c r="KAH28" s="36"/>
      <c r="KAI28" s="36"/>
      <c r="KAJ28" s="36"/>
      <c r="KAK28" s="36"/>
      <c r="KAL28" s="36"/>
      <c r="KAM28" s="36"/>
      <c r="KAN28" s="36"/>
      <c r="KAO28" s="36"/>
      <c r="KAP28" s="36"/>
      <c r="KAQ28" s="36"/>
      <c r="KAR28" s="36"/>
      <c r="KAS28" s="36"/>
      <c r="KAT28" s="36"/>
      <c r="KAU28" s="36"/>
      <c r="KAV28" s="36"/>
      <c r="KAW28" s="36"/>
      <c r="KAX28" s="36"/>
      <c r="KAY28" s="36"/>
      <c r="KAZ28" s="36"/>
      <c r="KBA28" s="36"/>
      <c r="KBB28" s="36"/>
      <c r="KBC28" s="36"/>
      <c r="KBD28" s="36"/>
      <c r="KBE28" s="36"/>
      <c r="KBF28" s="36"/>
      <c r="KBG28" s="36"/>
      <c r="KBH28" s="36"/>
      <c r="KBI28" s="36"/>
      <c r="KBJ28" s="36"/>
      <c r="KBK28" s="36"/>
      <c r="KBL28" s="36"/>
      <c r="KBM28" s="36"/>
      <c r="KBN28" s="36"/>
      <c r="KBO28" s="36"/>
      <c r="KBP28" s="36"/>
      <c r="KBQ28" s="36"/>
      <c r="KBR28" s="36"/>
      <c r="KBS28" s="36"/>
      <c r="KBT28" s="36"/>
      <c r="KBU28" s="36"/>
      <c r="KBV28" s="36"/>
      <c r="KBW28" s="36"/>
      <c r="KBX28" s="36"/>
      <c r="KBY28" s="36"/>
      <c r="KBZ28" s="36"/>
      <c r="KCA28" s="36"/>
      <c r="KCB28" s="36"/>
      <c r="KCC28" s="36"/>
      <c r="KCD28" s="36"/>
      <c r="KCE28" s="36"/>
      <c r="KCF28" s="36"/>
      <c r="KCG28" s="36"/>
      <c r="KCH28" s="36"/>
      <c r="KCI28" s="36"/>
      <c r="KCJ28" s="36"/>
      <c r="KCK28" s="36"/>
      <c r="KCL28" s="36"/>
      <c r="KCM28" s="36"/>
      <c r="KCN28" s="36"/>
      <c r="KCO28" s="36"/>
      <c r="KCP28" s="36"/>
      <c r="KCQ28" s="36"/>
      <c r="KCR28" s="36"/>
      <c r="KCS28" s="36"/>
      <c r="KCT28" s="36"/>
      <c r="KCU28" s="36"/>
      <c r="KCV28" s="36"/>
      <c r="KCW28" s="36"/>
      <c r="KCX28" s="36"/>
      <c r="KCY28" s="36"/>
      <c r="KCZ28" s="36"/>
      <c r="KDA28" s="36"/>
      <c r="KDB28" s="36"/>
      <c r="KDC28" s="36"/>
      <c r="KDD28" s="36"/>
      <c r="KDE28" s="36"/>
      <c r="KDF28" s="36"/>
      <c r="KDG28" s="36"/>
      <c r="KDH28" s="36"/>
      <c r="KDI28" s="36"/>
      <c r="KDJ28" s="36"/>
      <c r="KDK28" s="36"/>
      <c r="KDL28" s="36"/>
      <c r="KDM28" s="36"/>
      <c r="KDN28" s="36"/>
      <c r="KDO28" s="36"/>
      <c r="KDP28" s="36"/>
      <c r="KDQ28" s="36"/>
      <c r="KDR28" s="36"/>
      <c r="KDS28" s="36"/>
      <c r="KDT28" s="36"/>
      <c r="KDU28" s="36"/>
      <c r="KDV28" s="36"/>
      <c r="KDW28" s="36"/>
      <c r="KDX28" s="36"/>
      <c r="KDY28" s="36"/>
      <c r="KDZ28" s="36"/>
      <c r="KEA28" s="36"/>
      <c r="KEB28" s="36"/>
      <c r="KEC28" s="36"/>
      <c r="KED28" s="36"/>
      <c r="KEE28" s="36"/>
      <c r="KEF28" s="36"/>
      <c r="KEG28" s="36"/>
      <c r="KEH28" s="36"/>
      <c r="KEI28" s="36"/>
      <c r="KEJ28" s="36"/>
      <c r="KEK28" s="36"/>
      <c r="KEL28" s="36"/>
      <c r="KEM28" s="36"/>
      <c r="KEN28" s="36"/>
      <c r="KEO28" s="36"/>
      <c r="KEP28" s="36"/>
      <c r="KEQ28" s="36"/>
      <c r="KER28" s="36"/>
      <c r="KES28" s="36"/>
      <c r="KET28" s="36"/>
      <c r="KEU28" s="36"/>
      <c r="KEV28" s="36"/>
      <c r="KEW28" s="36"/>
      <c r="KEX28" s="36"/>
      <c r="KEY28" s="36"/>
      <c r="KEZ28" s="36"/>
      <c r="KFA28" s="36"/>
      <c r="KFB28" s="36"/>
      <c r="KFC28" s="36"/>
      <c r="KFD28" s="36"/>
      <c r="KFE28" s="36"/>
      <c r="KFF28" s="36"/>
      <c r="KFG28" s="36"/>
      <c r="KFH28" s="36"/>
      <c r="KFI28" s="36"/>
      <c r="KFJ28" s="36"/>
      <c r="KFK28" s="36"/>
      <c r="KFL28" s="36"/>
      <c r="KFM28" s="36"/>
      <c r="KFN28" s="36"/>
      <c r="KFO28" s="36"/>
      <c r="KFP28" s="36"/>
      <c r="KFQ28" s="36"/>
      <c r="KFR28" s="36"/>
      <c r="KFS28" s="36"/>
      <c r="KFT28" s="36"/>
      <c r="KFU28" s="36"/>
      <c r="KFV28" s="36"/>
      <c r="KFW28" s="36"/>
      <c r="KFX28" s="36"/>
      <c r="KFY28" s="36"/>
      <c r="KFZ28" s="36"/>
      <c r="KGA28" s="36"/>
      <c r="KGB28" s="36"/>
      <c r="KGC28" s="36"/>
      <c r="KGD28" s="36"/>
      <c r="KGE28" s="36"/>
      <c r="KGF28" s="36"/>
      <c r="KGG28" s="36"/>
      <c r="KGH28" s="36"/>
      <c r="KGI28" s="36"/>
      <c r="KGJ28" s="36"/>
      <c r="KGK28" s="36"/>
      <c r="KGL28" s="36"/>
      <c r="KGM28" s="36"/>
      <c r="KGN28" s="36"/>
      <c r="KGO28" s="36"/>
      <c r="KGP28" s="36"/>
      <c r="KGQ28" s="36"/>
      <c r="KGR28" s="36"/>
      <c r="KGS28" s="36"/>
      <c r="KGT28" s="36"/>
      <c r="KGU28" s="36"/>
      <c r="KGV28" s="36"/>
      <c r="KGW28" s="36"/>
      <c r="KGX28" s="36"/>
      <c r="KGY28" s="36"/>
      <c r="KGZ28" s="36"/>
      <c r="KHA28" s="36"/>
      <c r="KHB28" s="36"/>
      <c r="KHC28" s="36"/>
      <c r="KHD28" s="36"/>
      <c r="KHE28" s="36"/>
      <c r="KHF28" s="36"/>
      <c r="KHG28" s="36"/>
      <c r="KHH28" s="36"/>
      <c r="KHI28" s="36"/>
      <c r="KHJ28" s="36"/>
      <c r="KHK28" s="36"/>
      <c r="KHL28" s="36"/>
      <c r="KHM28" s="36"/>
      <c r="KHN28" s="36"/>
      <c r="KHO28" s="36"/>
      <c r="KHP28" s="36"/>
      <c r="KHQ28" s="36"/>
      <c r="KHR28" s="36"/>
      <c r="KHS28" s="36"/>
      <c r="KHT28" s="36"/>
      <c r="KHU28" s="36"/>
      <c r="KHV28" s="36"/>
      <c r="KHW28" s="36"/>
      <c r="KHX28" s="36"/>
      <c r="KHY28" s="36"/>
      <c r="KHZ28" s="36"/>
      <c r="KIA28" s="36"/>
      <c r="KIB28" s="36"/>
      <c r="KIC28" s="36"/>
      <c r="KID28" s="36"/>
      <c r="KIE28" s="36"/>
      <c r="KIF28" s="36"/>
      <c r="KIG28" s="36"/>
      <c r="KIH28" s="36"/>
      <c r="KII28" s="36"/>
      <c r="KIJ28" s="36"/>
      <c r="KIK28" s="36"/>
      <c r="KIL28" s="36"/>
      <c r="KIM28" s="36"/>
      <c r="KIN28" s="36"/>
      <c r="KIO28" s="36"/>
      <c r="KIP28" s="36"/>
      <c r="KIQ28" s="36"/>
      <c r="KIR28" s="36"/>
      <c r="KIS28" s="36"/>
      <c r="KIT28" s="36"/>
      <c r="KIU28" s="36"/>
      <c r="KIV28" s="36"/>
      <c r="KIW28" s="36"/>
      <c r="KIX28" s="36"/>
      <c r="KIY28" s="36"/>
      <c r="KIZ28" s="36"/>
      <c r="KJA28" s="36"/>
      <c r="KJB28" s="36"/>
      <c r="KJC28" s="36"/>
      <c r="KJD28" s="36"/>
      <c r="KJE28" s="36"/>
      <c r="KJF28" s="36"/>
      <c r="KJG28" s="36"/>
      <c r="KJH28" s="36"/>
      <c r="KJI28" s="36"/>
      <c r="KJJ28" s="36"/>
      <c r="KJK28" s="36"/>
      <c r="KJL28" s="36"/>
      <c r="KJM28" s="36"/>
      <c r="KJN28" s="36"/>
      <c r="KJO28" s="36"/>
      <c r="KJP28" s="36"/>
      <c r="KJQ28" s="36"/>
      <c r="KJR28" s="36"/>
      <c r="KJS28" s="36"/>
      <c r="KJT28" s="36"/>
      <c r="KJU28" s="36"/>
      <c r="KJV28" s="36"/>
      <c r="KJW28" s="36"/>
      <c r="KJX28" s="36"/>
      <c r="KJY28" s="36"/>
      <c r="KJZ28" s="36"/>
      <c r="KKA28" s="36"/>
      <c r="KKB28" s="36"/>
      <c r="KKC28" s="36"/>
      <c r="KKD28" s="36"/>
      <c r="KKE28" s="36"/>
      <c r="KKF28" s="36"/>
      <c r="KKG28" s="36"/>
      <c r="KKH28" s="36"/>
      <c r="KKI28" s="36"/>
      <c r="KKJ28" s="36"/>
      <c r="KKK28" s="36"/>
      <c r="KKL28" s="36"/>
      <c r="KKM28" s="36"/>
      <c r="KKN28" s="36"/>
      <c r="KKO28" s="36"/>
      <c r="KKP28" s="36"/>
      <c r="KKQ28" s="36"/>
      <c r="KKR28" s="36"/>
      <c r="KKS28" s="36"/>
      <c r="KKT28" s="36"/>
      <c r="KKU28" s="36"/>
      <c r="KKV28" s="36"/>
      <c r="KKW28" s="36"/>
      <c r="KKX28" s="36"/>
      <c r="KKY28" s="36"/>
      <c r="KKZ28" s="36"/>
      <c r="KLA28" s="36"/>
      <c r="KLB28" s="36"/>
      <c r="KLC28" s="36"/>
      <c r="KLD28" s="36"/>
      <c r="KLE28" s="36"/>
      <c r="KLF28" s="36"/>
      <c r="KLG28" s="36"/>
      <c r="KLH28" s="36"/>
      <c r="KLI28" s="36"/>
      <c r="KLJ28" s="36"/>
      <c r="KLK28" s="36"/>
      <c r="KLL28" s="36"/>
      <c r="KLM28" s="36"/>
      <c r="KLN28" s="36"/>
      <c r="KLO28" s="36"/>
      <c r="KLP28" s="36"/>
      <c r="KLQ28" s="36"/>
      <c r="KLR28" s="36"/>
      <c r="KLS28" s="36"/>
      <c r="KLT28" s="36"/>
      <c r="KLU28" s="36"/>
      <c r="KLV28" s="36"/>
      <c r="KLW28" s="36"/>
      <c r="KLX28" s="36"/>
      <c r="KLY28" s="36"/>
      <c r="KLZ28" s="36"/>
      <c r="KMA28" s="36"/>
      <c r="KMB28" s="36"/>
      <c r="KMC28" s="36"/>
      <c r="KMD28" s="36"/>
      <c r="KME28" s="36"/>
      <c r="KMF28" s="36"/>
      <c r="KMG28" s="36"/>
      <c r="KMH28" s="36"/>
      <c r="KMI28" s="36"/>
      <c r="KMJ28" s="36"/>
      <c r="KMK28" s="36"/>
      <c r="KML28" s="36"/>
      <c r="KMM28" s="36"/>
      <c r="KMN28" s="36"/>
      <c r="KMO28" s="36"/>
      <c r="KMP28" s="36"/>
      <c r="KMQ28" s="36"/>
      <c r="KMR28" s="36"/>
      <c r="KMS28" s="36"/>
      <c r="KMT28" s="36"/>
      <c r="KMU28" s="36"/>
      <c r="KMV28" s="36"/>
      <c r="KMW28" s="36"/>
      <c r="KMX28" s="36"/>
      <c r="KMY28" s="36"/>
      <c r="KMZ28" s="36"/>
      <c r="KNA28" s="36"/>
      <c r="KNB28" s="36"/>
      <c r="KNC28" s="36"/>
      <c r="KND28" s="36"/>
      <c r="KNE28" s="36"/>
      <c r="KNF28" s="36"/>
      <c r="KNG28" s="36"/>
      <c r="KNH28" s="36"/>
      <c r="KNI28" s="36"/>
      <c r="KNJ28" s="36"/>
      <c r="KNK28" s="36"/>
      <c r="KNL28" s="36"/>
      <c r="KNM28" s="36"/>
      <c r="KNN28" s="36"/>
      <c r="KNO28" s="36"/>
      <c r="KNP28" s="36"/>
      <c r="KNQ28" s="36"/>
      <c r="KNR28" s="36"/>
      <c r="KNS28" s="36"/>
      <c r="KNT28" s="36"/>
      <c r="KNU28" s="36"/>
      <c r="KNV28" s="36"/>
      <c r="KNW28" s="36"/>
      <c r="KNX28" s="36"/>
      <c r="KNY28" s="36"/>
      <c r="KNZ28" s="36"/>
      <c r="KOA28" s="36"/>
      <c r="KOB28" s="36"/>
      <c r="KOC28" s="36"/>
      <c r="KOD28" s="36"/>
      <c r="KOE28" s="36"/>
      <c r="KOF28" s="36"/>
      <c r="KOG28" s="36"/>
      <c r="KOH28" s="36"/>
      <c r="KOI28" s="36"/>
      <c r="KOJ28" s="36"/>
      <c r="KOK28" s="36"/>
      <c r="KOL28" s="36"/>
      <c r="KOM28" s="36"/>
      <c r="KON28" s="36"/>
      <c r="KOO28" s="36"/>
      <c r="KOP28" s="36"/>
      <c r="KOQ28" s="36"/>
      <c r="KOR28" s="36"/>
      <c r="KOS28" s="36"/>
      <c r="KOT28" s="36"/>
      <c r="KOU28" s="36"/>
      <c r="KOV28" s="36"/>
      <c r="KOW28" s="36"/>
      <c r="KOX28" s="36"/>
      <c r="KOY28" s="36"/>
      <c r="KOZ28" s="36"/>
      <c r="KPA28" s="36"/>
      <c r="KPB28" s="36"/>
      <c r="KPC28" s="36"/>
      <c r="KPD28" s="36"/>
      <c r="KPE28" s="36"/>
      <c r="KPF28" s="36"/>
      <c r="KPG28" s="36"/>
      <c r="KPH28" s="36"/>
      <c r="KPI28" s="36"/>
      <c r="KPJ28" s="36"/>
      <c r="KPK28" s="36"/>
      <c r="KPL28" s="36"/>
      <c r="KPM28" s="36"/>
      <c r="KPN28" s="36"/>
      <c r="KPO28" s="36"/>
      <c r="KPP28" s="36"/>
      <c r="KPQ28" s="36"/>
      <c r="KPR28" s="36"/>
      <c r="KPS28" s="36"/>
      <c r="KPT28" s="36"/>
      <c r="KPU28" s="36"/>
      <c r="KPV28" s="36"/>
      <c r="KPW28" s="36"/>
      <c r="KPX28" s="36"/>
      <c r="KPY28" s="36"/>
      <c r="KPZ28" s="36"/>
      <c r="KQA28" s="36"/>
      <c r="KQB28" s="36"/>
      <c r="KQC28" s="36"/>
      <c r="KQD28" s="36"/>
      <c r="KQE28" s="36"/>
      <c r="KQF28" s="36"/>
      <c r="KQG28" s="36"/>
      <c r="KQH28" s="36"/>
      <c r="KQI28" s="36"/>
      <c r="KQJ28" s="36"/>
      <c r="KQK28" s="36"/>
      <c r="KQL28" s="36"/>
      <c r="KQM28" s="36"/>
      <c r="KQN28" s="36"/>
      <c r="KQO28" s="36"/>
      <c r="KQP28" s="36"/>
      <c r="KQQ28" s="36"/>
      <c r="KQR28" s="36"/>
      <c r="KQS28" s="36"/>
      <c r="KQT28" s="36"/>
      <c r="KQU28" s="36"/>
      <c r="KQV28" s="36"/>
      <c r="KQW28" s="36"/>
      <c r="KQX28" s="36"/>
      <c r="KQY28" s="36"/>
      <c r="KQZ28" s="36"/>
      <c r="KRA28" s="36"/>
      <c r="KRB28" s="36"/>
      <c r="KRC28" s="36"/>
      <c r="KRD28" s="36"/>
      <c r="KRE28" s="36"/>
      <c r="KRF28" s="36"/>
      <c r="KRG28" s="36"/>
      <c r="KRH28" s="36"/>
      <c r="KRI28" s="36"/>
      <c r="KRJ28" s="36"/>
      <c r="KRK28" s="36"/>
      <c r="KRL28" s="36"/>
      <c r="KRM28" s="36"/>
      <c r="KRN28" s="36"/>
      <c r="KRO28" s="36"/>
      <c r="KRP28" s="36"/>
      <c r="KRQ28" s="36"/>
      <c r="KRR28" s="36"/>
      <c r="KRS28" s="36"/>
      <c r="KRT28" s="36"/>
      <c r="KRU28" s="36"/>
      <c r="KRV28" s="36"/>
      <c r="KRW28" s="36"/>
      <c r="KRX28" s="36"/>
      <c r="KRY28" s="36"/>
      <c r="KRZ28" s="36"/>
      <c r="KSA28" s="36"/>
      <c r="KSB28" s="36"/>
      <c r="KSC28" s="36"/>
      <c r="KSD28" s="36"/>
      <c r="KSE28" s="36"/>
      <c r="KSF28" s="36"/>
      <c r="KSG28" s="36"/>
      <c r="KSH28" s="36"/>
      <c r="KSI28" s="36"/>
      <c r="KSJ28" s="36"/>
      <c r="KSK28" s="36"/>
      <c r="KSL28" s="36"/>
      <c r="KSM28" s="36"/>
      <c r="KSN28" s="36"/>
      <c r="KSO28" s="36"/>
      <c r="KSP28" s="36"/>
      <c r="KSQ28" s="36"/>
      <c r="KSR28" s="36"/>
      <c r="KSS28" s="36"/>
      <c r="KST28" s="36"/>
      <c r="KSU28" s="36"/>
      <c r="KSV28" s="36"/>
      <c r="KSW28" s="36"/>
      <c r="KSX28" s="36"/>
      <c r="KSY28" s="36"/>
      <c r="KSZ28" s="36"/>
      <c r="KTA28" s="36"/>
      <c r="KTB28" s="36"/>
      <c r="KTC28" s="36"/>
      <c r="KTD28" s="36"/>
      <c r="KTE28" s="36"/>
      <c r="KTF28" s="36"/>
      <c r="KTG28" s="36"/>
      <c r="KTH28" s="36"/>
      <c r="KTI28" s="36"/>
      <c r="KTJ28" s="36"/>
      <c r="KTK28" s="36"/>
      <c r="KTL28" s="36"/>
      <c r="KTM28" s="36"/>
      <c r="KTN28" s="36"/>
      <c r="KTO28" s="36"/>
      <c r="KTP28" s="36"/>
      <c r="KTQ28" s="36"/>
      <c r="KTR28" s="36"/>
      <c r="KTS28" s="36"/>
      <c r="KTT28" s="36"/>
      <c r="KTU28" s="36"/>
      <c r="KTV28" s="36"/>
      <c r="KTW28" s="36"/>
      <c r="KTX28" s="36"/>
      <c r="KTY28" s="36"/>
      <c r="KTZ28" s="36"/>
      <c r="KUA28" s="36"/>
      <c r="KUB28" s="36"/>
      <c r="KUC28" s="36"/>
      <c r="KUD28" s="36"/>
      <c r="KUE28" s="36"/>
      <c r="KUF28" s="36"/>
      <c r="KUG28" s="36"/>
      <c r="KUH28" s="36"/>
      <c r="KUI28" s="36"/>
      <c r="KUJ28" s="36"/>
      <c r="KUK28" s="36"/>
      <c r="KUL28" s="36"/>
      <c r="KUM28" s="36"/>
      <c r="KUN28" s="36"/>
      <c r="KUO28" s="36"/>
      <c r="KUP28" s="36"/>
      <c r="KUQ28" s="36"/>
      <c r="KUR28" s="36"/>
      <c r="KUS28" s="36"/>
      <c r="KUT28" s="36"/>
      <c r="KUU28" s="36"/>
      <c r="KUV28" s="36"/>
      <c r="KUW28" s="36"/>
      <c r="KUX28" s="36"/>
      <c r="KUY28" s="36"/>
      <c r="KUZ28" s="36"/>
      <c r="KVA28" s="36"/>
      <c r="KVB28" s="36"/>
      <c r="KVC28" s="36"/>
      <c r="KVD28" s="36"/>
      <c r="KVE28" s="36"/>
      <c r="KVF28" s="36"/>
      <c r="KVG28" s="36"/>
      <c r="KVH28" s="36"/>
      <c r="KVI28" s="36"/>
      <c r="KVJ28" s="36"/>
      <c r="KVK28" s="36"/>
      <c r="KVL28" s="36"/>
      <c r="KVM28" s="36"/>
      <c r="KVN28" s="36"/>
      <c r="KVO28" s="36"/>
      <c r="KVP28" s="36"/>
      <c r="KVQ28" s="36"/>
      <c r="KVR28" s="36"/>
      <c r="KVS28" s="36"/>
      <c r="KVT28" s="36"/>
      <c r="KVU28" s="36"/>
      <c r="KVV28" s="36"/>
      <c r="KVW28" s="36"/>
      <c r="KVX28" s="36"/>
      <c r="KVY28" s="36"/>
      <c r="KVZ28" s="36"/>
      <c r="KWA28" s="36"/>
      <c r="KWB28" s="36"/>
      <c r="KWC28" s="36"/>
      <c r="KWD28" s="36"/>
      <c r="KWE28" s="36"/>
      <c r="KWF28" s="36"/>
      <c r="KWG28" s="36"/>
      <c r="KWH28" s="36"/>
      <c r="KWI28" s="36"/>
      <c r="KWJ28" s="36"/>
      <c r="KWK28" s="36"/>
      <c r="KWL28" s="36"/>
      <c r="KWM28" s="36"/>
      <c r="KWN28" s="36"/>
      <c r="KWO28" s="36"/>
      <c r="KWP28" s="36"/>
      <c r="KWQ28" s="36"/>
      <c r="KWR28" s="36"/>
      <c r="KWS28" s="36"/>
      <c r="KWT28" s="36"/>
      <c r="KWU28" s="36"/>
      <c r="KWV28" s="36"/>
      <c r="KWW28" s="36"/>
      <c r="KWX28" s="36"/>
      <c r="KWY28" s="36"/>
      <c r="KWZ28" s="36"/>
      <c r="KXA28" s="36"/>
      <c r="KXB28" s="36"/>
      <c r="KXC28" s="36"/>
      <c r="KXD28" s="36"/>
      <c r="KXE28" s="36"/>
      <c r="KXF28" s="36"/>
      <c r="KXG28" s="36"/>
      <c r="KXH28" s="36"/>
      <c r="KXI28" s="36"/>
      <c r="KXJ28" s="36"/>
      <c r="KXK28" s="36"/>
      <c r="KXL28" s="36"/>
      <c r="KXM28" s="36"/>
      <c r="KXN28" s="36"/>
      <c r="KXO28" s="36"/>
      <c r="KXP28" s="36"/>
      <c r="KXQ28" s="36"/>
      <c r="KXR28" s="36"/>
      <c r="KXS28" s="36"/>
      <c r="KXT28" s="36"/>
      <c r="KXU28" s="36"/>
      <c r="KXV28" s="36"/>
      <c r="KXW28" s="36"/>
      <c r="KXX28" s="36"/>
      <c r="KXY28" s="36"/>
      <c r="KXZ28" s="36"/>
      <c r="KYA28" s="36"/>
      <c r="KYB28" s="36"/>
      <c r="KYC28" s="36"/>
      <c r="KYD28" s="36"/>
      <c r="KYE28" s="36"/>
      <c r="KYF28" s="36"/>
      <c r="KYG28" s="36"/>
      <c r="KYH28" s="36"/>
      <c r="KYI28" s="36"/>
      <c r="KYJ28" s="36"/>
      <c r="KYK28" s="36"/>
      <c r="KYL28" s="36"/>
      <c r="KYM28" s="36"/>
      <c r="KYN28" s="36"/>
      <c r="KYO28" s="36"/>
      <c r="KYP28" s="36"/>
      <c r="KYQ28" s="36"/>
      <c r="KYR28" s="36"/>
      <c r="KYS28" s="36"/>
      <c r="KYT28" s="36"/>
      <c r="KYU28" s="36"/>
      <c r="KYV28" s="36"/>
      <c r="KYW28" s="36"/>
      <c r="KYX28" s="36"/>
      <c r="KYY28" s="36"/>
      <c r="KYZ28" s="36"/>
      <c r="KZA28" s="36"/>
      <c r="KZB28" s="36"/>
      <c r="KZC28" s="36"/>
      <c r="KZD28" s="36"/>
      <c r="KZE28" s="36"/>
      <c r="KZF28" s="36"/>
      <c r="KZG28" s="36"/>
      <c r="KZH28" s="36"/>
      <c r="KZI28" s="36"/>
      <c r="KZJ28" s="36"/>
      <c r="KZK28" s="36"/>
      <c r="KZL28" s="36"/>
      <c r="KZM28" s="36"/>
      <c r="KZN28" s="36"/>
      <c r="KZO28" s="36"/>
      <c r="KZP28" s="36"/>
      <c r="KZQ28" s="36"/>
      <c r="KZR28" s="36"/>
      <c r="KZS28" s="36"/>
      <c r="KZT28" s="36"/>
      <c r="KZU28" s="36"/>
      <c r="KZV28" s="36"/>
      <c r="KZW28" s="36"/>
      <c r="KZX28" s="36"/>
      <c r="KZY28" s="36"/>
      <c r="KZZ28" s="36"/>
      <c r="LAA28" s="36"/>
      <c r="LAB28" s="36"/>
      <c r="LAC28" s="36"/>
      <c r="LAD28" s="36"/>
      <c r="LAE28" s="36"/>
      <c r="LAF28" s="36"/>
      <c r="LAG28" s="36"/>
      <c r="LAH28" s="36"/>
      <c r="LAI28" s="36"/>
      <c r="LAJ28" s="36"/>
      <c r="LAK28" s="36"/>
      <c r="LAL28" s="36"/>
      <c r="LAM28" s="36"/>
      <c r="LAN28" s="36"/>
      <c r="LAO28" s="36"/>
      <c r="LAP28" s="36"/>
      <c r="LAQ28" s="36"/>
      <c r="LAR28" s="36"/>
      <c r="LAS28" s="36"/>
      <c r="LAT28" s="36"/>
      <c r="LAU28" s="36"/>
      <c r="LAV28" s="36"/>
      <c r="LAW28" s="36"/>
      <c r="LAX28" s="36"/>
      <c r="LAY28" s="36"/>
      <c r="LAZ28" s="36"/>
      <c r="LBA28" s="36"/>
      <c r="LBB28" s="36"/>
      <c r="LBC28" s="36"/>
      <c r="LBD28" s="36"/>
      <c r="LBE28" s="36"/>
      <c r="LBF28" s="36"/>
      <c r="LBG28" s="36"/>
      <c r="LBH28" s="36"/>
      <c r="LBI28" s="36"/>
      <c r="LBJ28" s="36"/>
      <c r="LBK28" s="36"/>
      <c r="LBL28" s="36"/>
      <c r="LBM28" s="36"/>
      <c r="LBN28" s="36"/>
      <c r="LBO28" s="36"/>
      <c r="LBP28" s="36"/>
      <c r="LBQ28" s="36"/>
      <c r="LBR28" s="36"/>
      <c r="LBS28" s="36"/>
      <c r="LBT28" s="36"/>
      <c r="LBU28" s="36"/>
      <c r="LBV28" s="36"/>
      <c r="LBW28" s="36"/>
      <c r="LBX28" s="36"/>
      <c r="LBY28" s="36"/>
      <c r="LBZ28" s="36"/>
      <c r="LCA28" s="36"/>
      <c r="LCB28" s="36"/>
      <c r="LCC28" s="36"/>
      <c r="LCD28" s="36"/>
      <c r="LCE28" s="36"/>
      <c r="LCF28" s="36"/>
      <c r="LCG28" s="36"/>
      <c r="LCH28" s="36"/>
      <c r="LCI28" s="36"/>
      <c r="LCJ28" s="36"/>
      <c r="LCK28" s="36"/>
      <c r="LCL28" s="36"/>
      <c r="LCM28" s="36"/>
      <c r="LCN28" s="36"/>
      <c r="LCO28" s="36"/>
      <c r="LCP28" s="36"/>
      <c r="LCQ28" s="36"/>
      <c r="LCR28" s="36"/>
      <c r="LCS28" s="36"/>
      <c r="LCT28" s="36"/>
      <c r="LCU28" s="36"/>
      <c r="LCV28" s="36"/>
      <c r="LCW28" s="36"/>
      <c r="LCX28" s="36"/>
      <c r="LCY28" s="36"/>
      <c r="LCZ28" s="36"/>
      <c r="LDA28" s="36"/>
      <c r="LDB28" s="36"/>
      <c r="LDC28" s="36"/>
      <c r="LDD28" s="36"/>
      <c r="LDE28" s="36"/>
      <c r="LDF28" s="36"/>
      <c r="LDG28" s="36"/>
      <c r="LDH28" s="36"/>
      <c r="LDI28" s="36"/>
      <c r="LDJ28" s="36"/>
      <c r="LDK28" s="36"/>
      <c r="LDL28" s="36"/>
      <c r="LDM28" s="36"/>
      <c r="LDN28" s="36"/>
      <c r="LDO28" s="36"/>
      <c r="LDP28" s="36"/>
      <c r="LDQ28" s="36"/>
      <c r="LDR28" s="36"/>
      <c r="LDS28" s="36"/>
      <c r="LDT28" s="36"/>
      <c r="LDU28" s="36"/>
      <c r="LDV28" s="36"/>
      <c r="LDW28" s="36"/>
      <c r="LDX28" s="36"/>
      <c r="LDY28" s="36"/>
      <c r="LDZ28" s="36"/>
      <c r="LEA28" s="36"/>
      <c r="LEB28" s="36"/>
      <c r="LEC28" s="36"/>
      <c r="LED28" s="36"/>
      <c r="LEE28" s="36"/>
      <c r="LEF28" s="36"/>
      <c r="LEG28" s="36"/>
      <c r="LEH28" s="36"/>
      <c r="LEI28" s="36"/>
      <c r="LEJ28" s="36"/>
      <c r="LEK28" s="36"/>
      <c r="LEL28" s="36"/>
      <c r="LEM28" s="36"/>
      <c r="LEN28" s="36"/>
      <c r="LEO28" s="36"/>
      <c r="LEP28" s="36"/>
      <c r="LEQ28" s="36"/>
      <c r="LER28" s="36"/>
      <c r="LES28" s="36"/>
      <c r="LET28" s="36"/>
      <c r="LEU28" s="36"/>
      <c r="LEV28" s="36"/>
      <c r="LEW28" s="36"/>
      <c r="LEX28" s="36"/>
      <c r="LEY28" s="36"/>
      <c r="LEZ28" s="36"/>
      <c r="LFA28" s="36"/>
      <c r="LFB28" s="36"/>
      <c r="LFC28" s="36"/>
      <c r="LFD28" s="36"/>
      <c r="LFE28" s="36"/>
      <c r="LFF28" s="36"/>
      <c r="LFG28" s="36"/>
      <c r="LFH28" s="36"/>
      <c r="LFI28" s="36"/>
      <c r="LFJ28" s="36"/>
      <c r="LFK28" s="36"/>
      <c r="LFL28" s="36"/>
      <c r="LFM28" s="36"/>
      <c r="LFN28" s="36"/>
      <c r="LFO28" s="36"/>
      <c r="LFP28" s="36"/>
      <c r="LFQ28" s="36"/>
      <c r="LFR28" s="36"/>
      <c r="LFS28" s="36"/>
      <c r="LFT28" s="36"/>
      <c r="LFU28" s="36"/>
      <c r="LFV28" s="36"/>
      <c r="LFW28" s="36"/>
      <c r="LFX28" s="36"/>
      <c r="LFY28" s="36"/>
      <c r="LFZ28" s="36"/>
      <c r="LGA28" s="36"/>
      <c r="LGB28" s="36"/>
      <c r="LGC28" s="36"/>
      <c r="LGD28" s="36"/>
      <c r="LGE28" s="36"/>
      <c r="LGF28" s="36"/>
      <c r="LGG28" s="36"/>
      <c r="LGH28" s="36"/>
      <c r="LGI28" s="36"/>
      <c r="LGJ28" s="36"/>
      <c r="LGK28" s="36"/>
      <c r="LGL28" s="36"/>
      <c r="LGM28" s="36"/>
      <c r="LGN28" s="36"/>
      <c r="LGO28" s="36"/>
      <c r="LGP28" s="36"/>
      <c r="LGQ28" s="36"/>
      <c r="LGR28" s="36"/>
      <c r="LGS28" s="36"/>
      <c r="LGT28" s="36"/>
      <c r="LGU28" s="36"/>
      <c r="LGV28" s="36"/>
      <c r="LGW28" s="36"/>
      <c r="LGX28" s="36"/>
      <c r="LGY28" s="36"/>
      <c r="LGZ28" s="36"/>
      <c r="LHA28" s="36"/>
      <c r="LHB28" s="36"/>
      <c r="LHC28" s="36"/>
      <c r="LHD28" s="36"/>
      <c r="LHE28" s="36"/>
      <c r="LHF28" s="36"/>
      <c r="LHG28" s="36"/>
      <c r="LHH28" s="36"/>
      <c r="LHI28" s="36"/>
      <c r="LHJ28" s="36"/>
      <c r="LHK28" s="36"/>
      <c r="LHL28" s="36"/>
      <c r="LHM28" s="36"/>
      <c r="LHN28" s="36"/>
      <c r="LHO28" s="36"/>
      <c r="LHP28" s="36"/>
      <c r="LHQ28" s="36"/>
      <c r="LHR28" s="36"/>
      <c r="LHS28" s="36"/>
      <c r="LHT28" s="36"/>
      <c r="LHU28" s="36"/>
      <c r="LHV28" s="36"/>
      <c r="LHW28" s="36"/>
      <c r="LHX28" s="36"/>
      <c r="LHY28" s="36"/>
      <c r="LHZ28" s="36"/>
      <c r="LIA28" s="36"/>
      <c r="LIB28" s="36"/>
      <c r="LIC28" s="36"/>
      <c r="LID28" s="36"/>
      <c r="LIE28" s="36"/>
      <c r="LIF28" s="36"/>
      <c r="LIG28" s="36"/>
      <c r="LIH28" s="36"/>
      <c r="LII28" s="36"/>
      <c r="LIJ28" s="36"/>
      <c r="LIK28" s="36"/>
      <c r="LIL28" s="36"/>
      <c r="LIM28" s="36"/>
      <c r="LIN28" s="36"/>
      <c r="LIO28" s="36"/>
      <c r="LIP28" s="36"/>
      <c r="LIQ28" s="36"/>
      <c r="LIR28" s="36"/>
      <c r="LIS28" s="36"/>
      <c r="LIT28" s="36"/>
      <c r="LIU28" s="36"/>
      <c r="LIV28" s="36"/>
      <c r="LIW28" s="36"/>
      <c r="LIX28" s="36"/>
      <c r="LIY28" s="36"/>
      <c r="LIZ28" s="36"/>
      <c r="LJA28" s="36"/>
      <c r="LJB28" s="36"/>
      <c r="LJC28" s="36"/>
      <c r="LJD28" s="36"/>
      <c r="LJE28" s="36"/>
      <c r="LJF28" s="36"/>
      <c r="LJG28" s="36"/>
      <c r="LJH28" s="36"/>
      <c r="LJI28" s="36"/>
      <c r="LJJ28" s="36"/>
      <c r="LJK28" s="36"/>
      <c r="LJL28" s="36"/>
      <c r="LJM28" s="36"/>
      <c r="LJN28" s="36"/>
      <c r="LJO28" s="36"/>
      <c r="LJP28" s="36"/>
      <c r="LJQ28" s="36"/>
      <c r="LJR28" s="36"/>
      <c r="LJS28" s="36"/>
      <c r="LJT28" s="36"/>
      <c r="LJU28" s="36"/>
      <c r="LJV28" s="36"/>
      <c r="LJW28" s="36"/>
      <c r="LJX28" s="36"/>
      <c r="LJY28" s="36"/>
      <c r="LJZ28" s="36"/>
      <c r="LKA28" s="36"/>
      <c r="LKB28" s="36"/>
      <c r="LKC28" s="36"/>
      <c r="LKD28" s="36"/>
      <c r="LKE28" s="36"/>
      <c r="LKF28" s="36"/>
      <c r="LKG28" s="36"/>
      <c r="LKH28" s="36"/>
      <c r="LKI28" s="36"/>
      <c r="LKJ28" s="36"/>
      <c r="LKK28" s="36"/>
      <c r="LKL28" s="36"/>
      <c r="LKM28" s="36"/>
      <c r="LKN28" s="36"/>
      <c r="LKO28" s="36"/>
      <c r="LKP28" s="36"/>
      <c r="LKQ28" s="36"/>
      <c r="LKR28" s="36"/>
      <c r="LKS28" s="36"/>
      <c r="LKT28" s="36"/>
      <c r="LKU28" s="36"/>
      <c r="LKV28" s="36"/>
      <c r="LKW28" s="36"/>
      <c r="LKX28" s="36"/>
      <c r="LKY28" s="36"/>
      <c r="LKZ28" s="36"/>
      <c r="LLA28" s="36"/>
      <c r="LLB28" s="36"/>
      <c r="LLC28" s="36"/>
      <c r="LLD28" s="36"/>
      <c r="LLE28" s="36"/>
      <c r="LLF28" s="36"/>
      <c r="LLG28" s="36"/>
      <c r="LLH28" s="36"/>
      <c r="LLI28" s="36"/>
      <c r="LLJ28" s="36"/>
      <c r="LLK28" s="36"/>
      <c r="LLL28" s="36"/>
      <c r="LLM28" s="36"/>
      <c r="LLN28" s="36"/>
      <c r="LLO28" s="36"/>
      <c r="LLP28" s="36"/>
      <c r="LLQ28" s="36"/>
      <c r="LLR28" s="36"/>
      <c r="LLS28" s="36"/>
      <c r="LLT28" s="36"/>
      <c r="LLU28" s="36"/>
      <c r="LLV28" s="36"/>
      <c r="LLW28" s="36"/>
      <c r="LLX28" s="36"/>
      <c r="LLY28" s="36"/>
      <c r="LLZ28" s="36"/>
      <c r="LMA28" s="36"/>
      <c r="LMB28" s="36"/>
      <c r="LMC28" s="36"/>
      <c r="LMD28" s="36"/>
      <c r="LME28" s="36"/>
      <c r="LMF28" s="36"/>
      <c r="LMG28" s="36"/>
      <c r="LMH28" s="36"/>
      <c r="LMI28" s="36"/>
      <c r="LMJ28" s="36"/>
      <c r="LMK28" s="36"/>
      <c r="LML28" s="36"/>
      <c r="LMM28" s="36"/>
      <c r="LMN28" s="36"/>
      <c r="LMO28" s="36"/>
      <c r="LMP28" s="36"/>
      <c r="LMQ28" s="36"/>
      <c r="LMR28" s="36"/>
      <c r="LMS28" s="36"/>
      <c r="LMT28" s="36"/>
      <c r="LMU28" s="36"/>
      <c r="LMV28" s="36"/>
      <c r="LMW28" s="36"/>
      <c r="LMX28" s="36"/>
      <c r="LMY28" s="36"/>
      <c r="LMZ28" s="36"/>
      <c r="LNA28" s="36"/>
      <c r="LNB28" s="36"/>
      <c r="LNC28" s="36"/>
      <c r="LND28" s="36"/>
      <c r="LNE28" s="36"/>
      <c r="LNF28" s="36"/>
      <c r="LNG28" s="36"/>
      <c r="LNH28" s="36"/>
      <c r="LNI28" s="36"/>
      <c r="LNJ28" s="36"/>
      <c r="LNK28" s="36"/>
      <c r="LNL28" s="36"/>
      <c r="LNM28" s="36"/>
      <c r="LNN28" s="36"/>
      <c r="LNO28" s="36"/>
      <c r="LNP28" s="36"/>
      <c r="LNQ28" s="36"/>
      <c r="LNR28" s="36"/>
      <c r="LNS28" s="36"/>
      <c r="LNT28" s="36"/>
      <c r="LNU28" s="36"/>
      <c r="LNV28" s="36"/>
      <c r="LNW28" s="36"/>
      <c r="LNX28" s="36"/>
      <c r="LNY28" s="36"/>
      <c r="LNZ28" s="36"/>
      <c r="LOA28" s="36"/>
      <c r="LOB28" s="36"/>
      <c r="LOC28" s="36"/>
      <c r="LOD28" s="36"/>
      <c r="LOE28" s="36"/>
      <c r="LOF28" s="36"/>
      <c r="LOG28" s="36"/>
      <c r="LOH28" s="36"/>
      <c r="LOI28" s="36"/>
      <c r="LOJ28" s="36"/>
      <c r="LOK28" s="36"/>
      <c r="LOL28" s="36"/>
      <c r="LOM28" s="36"/>
      <c r="LON28" s="36"/>
      <c r="LOO28" s="36"/>
      <c r="LOP28" s="36"/>
      <c r="LOQ28" s="36"/>
      <c r="LOR28" s="36"/>
      <c r="LOS28" s="36"/>
      <c r="LOT28" s="36"/>
      <c r="LOU28" s="36"/>
      <c r="LOV28" s="36"/>
      <c r="LOW28" s="36"/>
      <c r="LOX28" s="36"/>
      <c r="LOY28" s="36"/>
      <c r="LOZ28" s="36"/>
      <c r="LPA28" s="36"/>
      <c r="LPB28" s="36"/>
      <c r="LPC28" s="36"/>
      <c r="LPD28" s="36"/>
      <c r="LPE28" s="36"/>
      <c r="LPF28" s="36"/>
      <c r="LPG28" s="36"/>
      <c r="LPH28" s="36"/>
      <c r="LPI28" s="36"/>
      <c r="LPJ28" s="36"/>
      <c r="LPK28" s="36"/>
      <c r="LPL28" s="36"/>
      <c r="LPM28" s="36"/>
      <c r="LPN28" s="36"/>
      <c r="LPO28" s="36"/>
      <c r="LPP28" s="36"/>
      <c r="LPQ28" s="36"/>
      <c r="LPR28" s="36"/>
      <c r="LPS28" s="36"/>
      <c r="LPT28" s="36"/>
      <c r="LPU28" s="36"/>
      <c r="LPV28" s="36"/>
      <c r="LPW28" s="36"/>
      <c r="LPX28" s="36"/>
      <c r="LPY28" s="36"/>
      <c r="LPZ28" s="36"/>
      <c r="LQA28" s="36"/>
      <c r="LQB28" s="36"/>
      <c r="LQC28" s="36"/>
      <c r="LQD28" s="36"/>
      <c r="LQE28" s="36"/>
      <c r="LQF28" s="36"/>
      <c r="LQG28" s="36"/>
      <c r="LQH28" s="36"/>
      <c r="LQI28" s="36"/>
      <c r="LQJ28" s="36"/>
      <c r="LQK28" s="36"/>
      <c r="LQL28" s="36"/>
      <c r="LQM28" s="36"/>
      <c r="LQN28" s="36"/>
      <c r="LQO28" s="36"/>
      <c r="LQP28" s="36"/>
      <c r="LQQ28" s="36"/>
      <c r="LQR28" s="36"/>
      <c r="LQS28" s="36"/>
      <c r="LQT28" s="36"/>
      <c r="LQU28" s="36"/>
      <c r="LQV28" s="36"/>
      <c r="LQW28" s="36"/>
      <c r="LQX28" s="36"/>
      <c r="LQY28" s="36"/>
      <c r="LQZ28" s="36"/>
      <c r="LRA28" s="36"/>
      <c r="LRB28" s="36"/>
      <c r="LRC28" s="36"/>
      <c r="LRD28" s="36"/>
      <c r="LRE28" s="36"/>
      <c r="LRF28" s="36"/>
      <c r="LRG28" s="36"/>
      <c r="LRH28" s="36"/>
      <c r="LRI28" s="36"/>
      <c r="LRJ28" s="36"/>
      <c r="LRK28" s="36"/>
      <c r="LRL28" s="36"/>
      <c r="LRM28" s="36"/>
      <c r="LRN28" s="36"/>
      <c r="LRO28" s="36"/>
      <c r="LRP28" s="36"/>
      <c r="LRQ28" s="36"/>
      <c r="LRR28" s="36"/>
      <c r="LRS28" s="36"/>
      <c r="LRT28" s="36"/>
      <c r="LRU28" s="36"/>
      <c r="LRV28" s="36"/>
      <c r="LRW28" s="36"/>
      <c r="LRX28" s="36"/>
      <c r="LRY28" s="36"/>
      <c r="LRZ28" s="36"/>
      <c r="LSA28" s="36"/>
      <c r="LSB28" s="36"/>
      <c r="LSC28" s="36"/>
      <c r="LSD28" s="36"/>
      <c r="LSE28" s="36"/>
      <c r="LSF28" s="36"/>
      <c r="LSG28" s="36"/>
      <c r="LSH28" s="36"/>
      <c r="LSI28" s="36"/>
      <c r="LSJ28" s="36"/>
      <c r="LSK28" s="36"/>
      <c r="LSL28" s="36"/>
      <c r="LSM28" s="36"/>
      <c r="LSN28" s="36"/>
      <c r="LSO28" s="36"/>
      <c r="LSP28" s="36"/>
      <c r="LSQ28" s="36"/>
      <c r="LSR28" s="36"/>
      <c r="LSS28" s="36"/>
      <c r="LST28" s="36"/>
      <c r="LSU28" s="36"/>
      <c r="LSV28" s="36"/>
      <c r="LSW28" s="36"/>
      <c r="LSX28" s="36"/>
      <c r="LSY28" s="36"/>
      <c r="LSZ28" s="36"/>
      <c r="LTA28" s="36"/>
      <c r="LTB28" s="36"/>
      <c r="LTC28" s="36"/>
      <c r="LTD28" s="36"/>
      <c r="LTE28" s="36"/>
      <c r="LTF28" s="36"/>
      <c r="LTG28" s="36"/>
      <c r="LTH28" s="36"/>
      <c r="LTI28" s="36"/>
      <c r="LTJ28" s="36"/>
      <c r="LTK28" s="36"/>
      <c r="LTL28" s="36"/>
      <c r="LTM28" s="36"/>
      <c r="LTN28" s="36"/>
      <c r="LTO28" s="36"/>
      <c r="LTP28" s="36"/>
      <c r="LTQ28" s="36"/>
      <c r="LTR28" s="36"/>
      <c r="LTS28" s="36"/>
      <c r="LTT28" s="36"/>
      <c r="LTU28" s="36"/>
      <c r="LTV28" s="36"/>
      <c r="LTW28" s="36"/>
      <c r="LTX28" s="36"/>
      <c r="LTY28" s="36"/>
      <c r="LTZ28" s="36"/>
      <c r="LUA28" s="36"/>
      <c r="LUB28" s="36"/>
      <c r="LUC28" s="36"/>
      <c r="LUD28" s="36"/>
      <c r="LUE28" s="36"/>
      <c r="LUF28" s="36"/>
      <c r="LUG28" s="36"/>
      <c r="LUH28" s="36"/>
      <c r="LUI28" s="36"/>
      <c r="LUJ28" s="36"/>
      <c r="LUK28" s="36"/>
      <c r="LUL28" s="36"/>
      <c r="LUM28" s="36"/>
      <c r="LUN28" s="36"/>
      <c r="LUO28" s="36"/>
      <c r="LUP28" s="36"/>
      <c r="LUQ28" s="36"/>
      <c r="LUR28" s="36"/>
      <c r="LUS28" s="36"/>
      <c r="LUT28" s="36"/>
      <c r="LUU28" s="36"/>
      <c r="LUV28" s="36"/>
      <c r="LUW28" s="36"/>
      <c r="LUX28" s="36"/>
      <c r="LUY28" s="36"/>
      <c r="LUZ28" s="36"/>
      <c r="LVA28" s="36"/>
      <c r="LVB28" s="36"/>
      <c r="LVC28" s="36"/>
      <c r="LVD28" s="36"/>
      <c r="LVE28" s="36"/>
      <c r="LVF28" s="36"/>
      <c r="LVG28" s="36"/>
      <c r="LVH28" s="36"/>
      <c r="LVI28" s="36"/>
      <c r="LVJ28" s="36"/>
      <c r="LVK28" s="36"/>
      <c r="LVL28" s="36"/>
      <c r="LVM28" s="36"/>
      <c r="LVN28" s="36"/>
      <c r="LVO28" s="36"/>
      <c r="LVP28" s="36"/>
      <c r="LVQ28" s="36"/>
      <c r="LVR28" s="36"/>
      <c r="LVS28" s="36"/>
      <c r="LVT28" s="36"/>
      <c r="LVU28" s="36"/>
      <c r="LVV28" s="36"/>
      <c r="LVW28" s="36"/>
      <c r="LVX28" s="36"/>
      <c r="LVY28" s="36"/>
      <c r="LVZ28" s="36"/>
      <c r="LWA28" s="36"/>
      <c r="LWB28" s="36"/>
      <c r="LWC28" s="36"/>
      <c r="LWD28" s="36"/>
      <c r="LWE28" s="36"/>
      <c r="LWF28" s="36"/>
      <c r="LWG28" s="36"/>
      <c r="LWH28" s="36"/>
      <c r="LWI28" s="36"/>
      <c r="LWJ28" s="36"/>
      <c r="LWK28" s="36"/>
      <c r="LWL28" s="36"/>
      <c r="LWM28" s="36"/>
      <c r="LWN28" s="36"/>
      <c r="LWO28" s="36"/>
      <c r="LWP28" s="36"/>
      <c r="LWQ28" s="36"/>
      <c r="LWR28" s="36"/>
      <c r="LWS28" s="36"/>
      <c r="LWT28" s="36"/>
      <c r="LWU28" s="36"/>
      <c r="LWV28" s="36"/>
      <c r="LWW28" s="36"/>
      <c r="LWX28" s="36"/>
      <c r="LWY28" s="36"/>
      <c r="LWZ28" s="36"/>
      <c r="LXA28" s="36"/>
      <c r="LXB28" s="36"/>
      <c r="LXC28" s="36"/>
      <c r="LXD28" s="36"/>
      <c r="LXE28" s="36"/>
      <c r="LXF28" s="36"/>
      <c r="LXG28" s="36"/>
      <c r="LXH28" s="36"/>
      <c r="LXI28" s="36"/>
      <c r="LXJ28" s="36"/>
      <c r="LXK28" s="36"/>
      <c r="LXL28" s="36"/>
      <c r="LXM28" s="36"/>
      <c r="LXN28" s="36"/>
      <c r="LXO28" s="36"/>
      <c r="LXP28" s="36"/>
      <c r="LXQ28" s="36"/>
      <c r="LXR28" s="36"/>
      <c r="LXS28" s="36"/>
      <c r="LXT28" s="36"/>
      <c r="LXU28" s="36"/>
      <c r="LXV28" s="36"/>
      <c r="LXW28" s="36"/>
      <c r="LXX28" s="36"/>
      <c r="LXY28" s="36"/>
      <c r="LXZ28" s="36"/>
      <c r="LYA28" s="36"/>
      <c r="LYB28" s="36"/>
      <c r="LYC28" s="36"/>
      <c r="LYD28" s="36"/>
      <c r="LYE28" s="36"/>
      <c r="LYF28" s="36"/>
      <c r="LYG28" s="36"/>
      <c r="LYH28" s="36"/>
      <c r="LYI28" s="36"/>
      <c r="LYJ28" s="36"/>
      <c r="LYK28" s="36"/>
      <c r="LYL28" s="36"/>
      <c r="LYM28" s="36"/>
      <c r="LYN28" s="36"/>
      <c r="LYO28" s="36"/>
      <c r="LYP28" s="36"/>
      <c r="LYQ28" s="36"/>
      <c r="LYR28" s="36"/>
      <c r="LYS28" s="36"/>
      <c r="LYT28" s="36"/>
      <c r="LYU28" s="36"/>
      <c r="LYV28" s="36"/>
      <c r="LYW28" s="36"/>
      <c r="LYX28" s="36"/>
      <c r="LYY28" s="36"/>
      <c r="LYZ28" s="36"/>
      <c r="LZA28" s="36"/>
      <c r="LZB28" s="36"/>
      <c r="LZC28" s="36"/>
      <c r="LZD28" s="36"/>
      <c r="LZE28" s="36"/>
      <c r="LZF28" s="36"/>
      <c r="LZG28" s="36"/>
      <c r="LZH28" s="36"/>
      <c r="LZI28" s="36"/>
      <c r="LZJ28" s="36"/>
      <c r="LZK28" s="36"/>
      <c r="LZL28" s="36"/>
      <c r="LZM28" s="36"/>
      <c r="LZN28" s="36"/>
      <c r="LZO28" s="36"/>
      <c r="LZP28" s="36"/>
      <c r="LZQ28" s="36"/>
      <c r="LZR28" s="36"/>
      <c r="LZS28" s="36"/>
      <c r="LZT28" s="36"/>
      <c r="LZU28" s="36"/>
      <c r="LZV28" s="36"/>
      <c r="LZW28" s="36"/>
      <c r="LZX28" s="36"/>
      <c r="LZY28" s="36"/>
      <c r="LZZ28" s="36"/>
      <c r="MAA28" s="36"/>
      <c r="MAB28" s="36"/>
      <c r="MAC28" s="36"/>
      <c r="MAD28" s="36"/>
      <c r="MAE28" s="36"/>
      <c r="MAF28" s="36"/>
      <c r="MAG28" s="36"/>
      <c r="MAH28" s="36"/>
      <c r="MAI28" s="36"/>
      <c r="MAJ28" s="36"/>
      <c r="MAK28" s="36"/>
      <c r="MAL28" s="36"/>
      <c r="MAM28" s="36"/>
      <c r="MAN28" s="36"/>
      <c r="MAO28" s="36"/>
      <c r="MAP28" s="36"/>
      <c r="MAQ28" s="36"/>
      <c r="MAR28" s="36"/>
      <c r="MAS28" s="36"/>
      <c r="MAT28" s="36"/>
      <c r="MAU28" s="36"/>
      <c r="MAV28" s="36"/>
      <c r="MAW28" s="36"/>
      <c r="MAX28" s="36"/>
      <c r="MAY28" s="36"/>
      <c r="MAZ28" s="36"/>
      <c r="MBA28" s="36"/>
      <c r="MBB28" s="36"/>
      <c r="MBC28" s="36"/>
      <c r="MBD28" s="36"/>
      <c r="MBE28" s="36"/>
      <c r="MBF28" s="36"/>
      <c r="MBG28" s="36"/>
      <c r="MBH28" s="36"/>
      <c r="MBI28" s="36"/>
      <c r="MBJ28" s="36"/>
      <c r="MBK28" s="36"/>
      <c r="MBL28" s="36"/>
      <c r="MBM28" s="36"/>
      <c r="MBN28" s="36"/>
      <c r="MBO28" s="36"/>
      <c r="MBP28" s="36"/>
      <c r="MBQ28" s="36"/>
      <c r="MBR28" s="36"/>
      <c r="MBS28" s="36"/>
      <c r="MBT28" s="36"/>
      <c r="MBU28" s="36"/>
      <c r="MBV28" s="36"/>
      <c r="MBW28" s="36"/>
      <c r="MBX28" s="36"/>
      <c r="MBY28" s="36"/>
      <c r="MBZ28" s="36"/>
      <c r="MCA28" s="36"/>
      <c r="MCB28" s="36"/>
      <c r="MCC28" s="36"/>
      <c r="MCD28" s="36"/>
      <c r="MCE28" s="36"/>
      <c r="MCF28" s="36"/>
      <c r="MCG28" s="36"/>
      <c r="MCH28" s="36"/>
      <c r="MCI28" s="36"/>
      <c r="MCJ28" s="36"/>
      <c r="MCK28" s="36"/>
      <c r="MCL28" s="36"/>
      <c r="MCM28" s="36"/>
      <c r="MCN28" s="36"/>
      <c r="MCO28" s="36"/>
      <c r="MCP28" s="36"/>
      <c r="MCQ28" s="36"/>
      <c r="MCR28" s="36"/>
      <c r="MCS28" s="36"/>
      <c r="MCT28" s="36"/>
      <c r="MCU28" s="36"/>
      <c r="MCV28" s="36"/>
      <c r="MCW28" s="36"/>
      <c r="MCX28" s="36"/>
      <c r="MCY28" s="36"/>
      <c r="MCZ28" s="36"/>
      <c r="MDA28" s="36"/>
      <c r="MDB28" s="36"/>
      <c r="MDC28" s="36"/>
      <c r="MDD28" s="36"/>
      <c r="MDE28" s="36"/>
      <c r="MDF28" s="36"/>
      <c r="MDG28" s="36"/>
      <c r="MDH28" s="36"/>
      <c r="MDI28" s="36"/>
      <c r="MDJ28" s="36"/>
      <c r="MDK28" s="36"/>
      <c r="MDL28" s="36"/>
      <c r="MDM28" s="36"/>
      <c r="MDN28" s="36"/>
      <c r="MDO28" s="36"/>
      <c r="MDP28" s="36"/>
      <c r="MDQ28" s="36"/>
      <c r="MDR28" s="36"/>
      <c r="MDS28" s="36"/>
      <c r="MDT28" s="36"/>
      <c r="MDU28" s="36"/>
      <c r="MDV28" s="36"/>
      <c r="MDW28" s="36"/>
      <c r="MDX28" s="36"/>
      <c r="MDY28" s="36"/>
      <c r="MDZ28" s="36"/>
      <c r="MEA28" s="36"/>
      <c r="MEB28" s="36"/>
      <c r="MEC28" s="36"/>
      <c r="MED28" s="36"/>
      <c r="MEE28" s="36"/>
      <c r="MEF28" s="36"/>
      <c r="MEG28" s="36"/>
      <c r="MEH28" s="36"/>
      <c r="MEI28" s="36"/>
      <c r="MEJ28" s="36"/>
      <c r="MEK28" s="36"/>
      <c r="MEL28" s="36"/>
      <c r="MEM28" s="36"/>
      <c r="MEN28" s="36"/>
      <c r="MEO28" s="36"/>
      <c r="MEP28" s="36"/>
      <c r="MEQ28" s="36"/>
      <c r="MER28" s="36"/>
      <c r="MES28" s="36"/>
      <c r="MET28" s="36"/>
      <c r="MEU28" s="36"/>
      <c r="MEV28" s="36"/>
      <c r="MEW28" s="36"/>
      <c r="MEX28" s="36"/>
      <c r="MEY28" s="36"/>
      <c r="MEZ28" s="36"/>
      <c r="MFA28" s="36"/>
      <c r="MFB28" s="36"/>
      <c r="MFC28" s="36"/>
      <c r="MFD28" s="36"/>
      <c r="MFE28" s="36"/>
      <c r="MFF28" s="36"/>
      <c r="MFG28" s="36"/>
      <c r="MFH28" s="36"/>
      <c r="MFI28" s="36"/>
      <c r="MFJ28" s="36"/>
      <c r="MFK28" s="36"/>
      <c r="MFL28" s="36"/>
      <c r="MFM28" s="36"/>
      <c r="MFN28" s="36"/>
      <c r="MFO28" s="36"/>
      <c r="MFP28" s="36"/>
      <c r="MFQ28" s="36"/>
      <c r="MFR28" s="36"/>
      <c r="MFS28" s="36"/>
      <c r="MFT28" s="36"/>
      <c r="MFU28" s="36"/>
      <c r="MFV28" s="36"/>
      <c r="MFW28" s="36"/>
      <c r="MFX28" s="36"/>
      <c r="MFY28" s="36"/>
      <c r="MFZ28" s="36"/>
      <c r="MGA28" s="36"/>
      <c r="MGB28" s="36"/>
      <c r="MGC28" s="36"/>
      <c r="MGD28" s="36"/>
      <c r="MGE28" s="36"/>
      <c r="MGF28" s="36"/>
      <c r="MGG28" s="36"/>
      <c r="MGH28" s="36"/>
      <c r="MGI28" s="36"/>
      <c r="MGJ28" s="36"/>
      <c r="MGK28" s="36"/>
      <c r="MGL28" s="36"/>
      <c r="MGM28" s="36"/>
      <c r="MGN28" s="36"/>
      <c r="MGO28" s="36"/>
      <c r="MGP28" s="36"/>
      <c r="MGQ28" s="36"/>
      <c r="MGR28" s="36"/>
      <c r="MGS28" s="36"/>
      <c r="MGT28" s="36"/>
      <c r="MGU28" s="36"/>
      <c r="MGV28" s="36"/>
      <c r="MGW28" s="36"/>
      <c r="MGX28" s="36"/>
      <c r="MGY28" s="36"/>
      <c r="MGZ28" s="36"/>
      <c r="MHA28" s="36"/>
      <c r="MHB28" s="36"/>
      <c r="MHC28" s="36"/>
      <c r="MHD28" s="36"/>
      <c r="MHE28" s="36"/>
      <c r="MHF28" s="36"/>
      <c r="MHG28" s="36"/>
      <c r="MHH28" s="36"/>
      <c r="MHI28" s="36"/>
      <c r="MHJ28" s="36"/>
      <c r="MHK28" s="36"/>
      <c r="MHL28" s="36"/>
      <c r="MHM28" s="36"/>
      <c r="MHN28" s="36"/>
      <c r="MHO28" s="36"/>
      <c r="MHP28" s="36"/>
      <c r="MHQ28" s="36"/>
      <c r="MHR28" s="36"/>
      <c r="MHS28" s="36"/>
      <c r="MHT28" s="36"/>
      <c r="MHU28" s="36"/>
      <c r="MHV28" s="36"/>
      <c r="MHW28" s="36"/>
      <c r="MHX28" s="36"/>
      <c r="MHY28" s="36"/>
      <c r="MHZ28" s="36"/>
      <c r="MIA28" s="36"/>
      <c r="MIB28" s="36"/>
      <c r="MIC28" s="36"/>
      <c r="MID28" s="36"/>
      <c r="MIE28" s="36"/>
      <c r="MIF28" s="36"/>
      <c r="MIG28" s="36"/>
      <c r="MIH28" s="36"/>
      <c r="MII28" s="36"/>
      <c r="MIJ28" s="36"/>
      <c r="MIK28" s="36"/>
      <c r="MIL28" s="36"/>
      <c r="MIM28" s="36"/>
      <c r="MIN28" s="36"/>
      <c r="MIO28" s="36"/>
      <c r="MIP28" s="36"/>
      <c r="MIQ28" s="36"/>
      <c r="MIR28" s="36"/>
      <c r="MIS28" s="36"/>
      <c r="MIT28" s="36"/>
      <c r="MIU28" s="36"/>
      <c r="MIV28" s="36"/>
      <c r="MIW28" s="36"/>
      <c r="MIX28" s="36"/>
      <c r="MIY28" s="36"/>
      <c r="MIZ28" s="36"/>
      <c r="MJA28" s="36"/>
      <c r="MJB28" s="36"/>
      <c r="MJC28" s="36"/>
      <c r="MJD28" s="36"/>
      <c r="MJE28" s="36"/>
      <c r="MJF28" s="36"/>
      <c r="MJG28" s="36"/>
      <c r="MJH28" s="36"/>
      <c r="MJI28" s="36"/>
      <c r="MJJ28" s="36"/>
      <c r="MJK28" s="36"/>
      <c r="MJL28" s="36"/>
      <c r="MJM28" s="36"/>
      <c r="MJN28" s="36"/>
      <c r="MJO28" s="36"/>
      <c r="MJP28" s="36"/>
      <c r="MJQ28" s="36"/>
      <c r="MJR28" s="36"/>
      <c r="MJS28" s="36"/>
      <c r="MJT28" s="36"/>
      <c r="MJU28" s="36"/>
      <c r="MJV28" s="36"/>
      <c r="MJW28" s="36"/>
      <c r="MJX28" s="36"/>
      <c r="MJY28" s="36"/>
      <c r="MJZ28" s="36"/>
      <c r="MKA28" s="36"/>
      <c r="MKB28" s="36"/>
      <c r="MKC28" s="36"/>
      <c r="MKD28" s="36"/>
      <c r="MKE28" s="36"/>
      <c r="MKF28" s="36"/>
      <c r="MKG28" s="36"/>
      <c r="MKH28" s="36"/>
      <c r="MKI28" s="36"/>
      <c r="MKJ28" s="36"/>
      <c r="MKK28" s="36"/>
      <c r="MKL28" s="36"/>
      <c r="MKM28" s="36"/>
      <c r="MKN28" s="36"/>
      <c r="MKO28" s="36"/>
      <c r="MKP28" s="36"/>
      <c r="MKQ28" s="36"/>
      <c r="MKR28" s="36"/>
      <c r="MKS28" s="36"/>
      <c r="MKT28" s="36"/>
      <c r="MKU28" s="36"/>
      <c r="MKV28" s="36"/>
      <c r="MKW28" s="36"/>
      <c r="MKX28" s="36"/>
      <c r="MKY28" s="36"/>
      <c r="MKZ28" s="36"/>
      <c r="MLA28" s="36"/>
      <c r="MLB28" s="36"/>
      <c r="MLC28" s="36"/>
      <c r="MLD28" s="36"/>
      <c r="MLE28" s="36"/>
      <c r="MLF28" s="36"/>
      <c r="MLG28" s="36"/>
      <c r="MLH28" s="36"/>
      <c r="MLI28" s="36"/>
      <c r="MLJ28" s="36"/>
      <c r="MLK28" s="36"/>
      <c r="MLL28" s="36"/>
      <c r="MLM28" s="36"/>
      <c r="MLN28" s="36"/>
      <c r="MLO28" s="36"/>
      <c r="MLP28" s="36"/>
      <c r="MLQ28" s="36"/>
      <c r="MLR28" s="36"/>
      <c r="MLS28" s="36"/>
      <c r="MLT28" s="36"/>
      <c r="MLU28" s="36"/>
      <c r="MLV28" s="36"/>
      <c r="MLW28" s="36"/>
      <c r="MLX28" s="36"/>
      <c r="MLY28" s="36"/>
      <c r="MLZ28" s="36"/>
      <c r="MMA28" s="36"/>
      <c r="MMB28" s="36"/>
      <c r="MMC28" s="36"/>
      <c r="MMD28" s="36"/>
      <c r="MME28" s="36"/>
      <c r="MMF28" s="36"/>
      <c r="MMG28" s="36"/>
      <c r="MMH28" s="36"/>
      <c r="MMI28" s="36"/>
      <c r="MMJ28" s="36"/>
      <c r="MMK28" s="36"/>
      <c r="MML28" s="36"/>
      <c r="MMM28" s="36"/>
      <c r="MMN28" s="36"/>
      <c r="MMO28" s="36"/>
      <c r="MMP28" s="36"/>
      <c r="MMQ28" s="36"/>
      <c r="MMR28" s="36"/>
      <c r="MMS28" s="36"/>
      <c r="MMT28" s="36"/>
      <c r="MMU28" s="36"/>
      <c r="MMV28" s="36"/>
      <c r="MMW28" s="36"/>
      <c r="MMX28" s="36"/>
      <c r="MMY28" s="36"/>
      <c r="MMZ28" s="36"/>
      <c r="MNA28" s="36"/>
      <c r="MNB28" s="36"/>
      <c r="MNC28" s="36"/>
      <c r="MND28" s="36"/>
      <c r="MNE28" s="36"/>
      <c r="MNF28" s="36"/>
      <c r="MNG28" s="36"/>
      <c r="MNH28" s="36"/>
      <c r="MNI28" s="36"/>
      <c r="MNJ28" s="36"/>
      <c r="MNK28" s="36"/>
      <c r="MNL28" s="36"/>
      <c r="MNM28" s="36"/>
      <c r="MNN28" s="36"/>
      <c r="MNO28" s="36"/>
      <c r="MNP28" s="36"/>
      <c r="MNQ28" s="36"/>
      <c r="MNR28" s="36"/>
      <c r="MNS28" s="36"/>
      <c r="MNT28" s="36"/>
      <c r="MNU28" s="36"/>
      <c r="MNV28" s="36"/>
      <c r="MNW28" s="36"/>
      <c r="MNX28" s="36"/>
      <c r="MNY28" s="36"/>
      <c r="MNZ28" s="36"/>
      <c r="MOA28" s="36"/>
      <c r="MOB28" s="36"/>
      <c r="MOC28" s="36"/>
      <c r="MOD28" s="36"/>
      <c r="MOE28" s="36"/>
      <c r="MOF28" s="36"/>
      <c r="MOG28" s="36"/>
      <c r="MOH28" s="36"/>
      <c r="MOI28" s="36"/>
      <c r="MOJ28" s="36"/>
      <c r="MOK28" s="36"/>
      <c r="MOL28" s="36"/>
      <c r="MOM28" s="36"/>
      <c r="MON28" s="36"/>
      <c r="MOO28" s="36"/>
      <c r="MOP28" s="36"/>
      <c r="MOQ28" s="36"/>
      <c r="MOR28" s="36"/>
      <c r="MOS28" s="36"/>
      <c r="MOT28" s="36"/>
      <c r="MOU28" s="36"/>
      <c r="MOV28" s="36"/>
      <c r="MOW28" s="36"/>
      <c r="MOX28" s="36"/>
      <c r="MOY28" s="36"/>
      <c r="MOZ28" s="36"/>
      <c r="MPA28" s="36"/>
      <c r="MPB28" s="36"/>
      <c r="MPC28" s="36"/>
      <c r="MPD28" s="36"/>
      <c r="MPE28" s="36"/>
      <c r="MPF28" s="36"/>
      <c r="MPG28" s="36"/>
      <c r="MPH28" s="36"/>
      <c r="MPI28" s="36"/>
      <c r="MPJ28" s="36"/>
      <c r="MPK28" s="36"/>
      <c r="MPL28" s="36"/>
      <c r="MPM28" s="36"/>
      <c r="MPN28" s="36"/>
      <c r="MPO28" s="36"/>
      <c r="MPP28" s="36"/>
      <c r="MPQ28" s="36"/>
      <c r="MPR28" s="36"/>
      <c r="MPS28" s="36"/>
      <c r="MPT28" s="36"/>
      <c r="MPU28" s="36"/>
      <c r="MPV28" s="36"/>
      <c r="MPW28" s="36"/>
      <c r="MPX28" s="36"/>
      <c r="MPY28" s="36"/>
      <c r="MPZ28" s="36"/>
      <c r="MQA28" s="36"/>
      <c r="MQB28" s="36"/>
      <c r="MQC28" s="36"/>
      <c r="MQD28" s="36"/>
      <c r="MQE28" s="36"/>
      <c r="MQF28" s="36"/>
      <c r="MQG28" s="36"/>
      <c r="MQH28" s="36"/>
      <c r="MQI28" s="36"/>
      <c r="MQJ28" s="36"/>
      <c r="MQK28" s="36"/>
      <c r="MQL28" s="36"/>
      <c r="MQM28" s="36"/>
      <c r="MQN28" s="36"/>
      <c r="MQO28" s="36"/>
      <c r="MQP28" s="36"/>
      <c r="MQQ28" s="36"/>
      <c r="MQR28" s="36"/>
      <c r="MQS28" s="36"/>
      <c r="MQT28" s="36"/>
      <c r="MQU28" s="36"/>
      <c r="MQV28" s="36"/>
      <c r="MQW28" s="36"/>
      <c r="MQX28" s="36"/>
      <c r="MQY28" s="36"/>
      <c r="MQZ28" s="36"/>
      <c r="MRA28" s="36"/>
      <c r="MRB28" s="36"/>
      <c r="MRC28" s="36"/>
      <c r="MRD28" s="36"/>
      <c r="MRE28" s="36"/>
      <c r="MRF28" s="36"/>
      <c r="MRG28" s="36"/>
      <c r="MRH28" s="36"/>
      <c r="MRI28" s="36"/>
      <c r="MRJ28" s="36"/>
      <c r="MRK28" s="36"/>
      <c r="MRL28" s="36"/>
      <c r="MRM28" s="36"/>
      <c r="MRN28" s="36"/>
      <c r="MRO28" s="36"/>
      <c r="MRP28" s="36"/>
      <c r="MRQ28" s="36"/>
      <c r="MRR28" s="36"/>
      <c r="MRS28" s="36"/>
      <c r="MRT28" s="36"/>
      <c r="MRU28" s="36"/>
      <c r="MRV28" s="36"/>
      <c r="MRW28" s="36"/>
      <c r="MRX28" s="36"/>
      <c r="MRY28" s="36"/>
      <c r="MRZ28" s="36"/>
      <c r="MSA28" s="36"/>
      <c r="MSB28" s="36"/>
      <c r="MSC28" s="36"/>
      <c r="MSD28" s="36"/>
      <c r="MSE28" s="36"/>
      <c r="MSF28" s="36"/>
      <c r="MSG28" s="36"/>
      <c r="MSH28" s="36"/>
      <c r="MSI28" s="36"/>
      <c r="MSJ28" s="36"/>
      <c r="MSK28" s="36"/>
      <c r="MSL28" s="36"/>
      <c r="MSM28" s="36"/>
      <c r="MSN28" s="36"/>
      <c r="MSO28" s="36"/>
      <c r="MSP28" s="36"/>
      <c r="MSQ28" s="36"/>
      <c r="MSR28" s="36"/>
      <c r="MSS28" s="36"/>
      <c r="MST28" s="36"/>
      <c r="MSU28" s="36"/>
      <c r="MSV28" s="36"/>
      <c r="MSW28" s="36"/>
      <c r="MSX28" s="36"/>
      <c r="MSY28" s="36"/>
      <c r="MSZ28" s="36"/>
      <c r="MTA28" s="36"/>
      <c r="MTB28" s="36"/>
      <c r="MTC28" s="36"/>
      <c r="MTD28" s="36"/>
      <c r="MTE28" s="36"/>
      <c r="MTF28" s="36"/>
      <c r="MTG28" s="36"/>
      <c r="MTH28" s="36"/>
      <c r="MTI28" s="36"/>
      <c r="MTJ28" s="36"/>
      <c r="MTK28" s="36"/>
      <c r="MTL28" s="36"/>
      <c r="MTM28" s="36"/>
      <c r="MTN28" s="36"/>
      <c r="MTO28" s="36"/>
      <c r="MTP28" s="36"/>
      <c r="MTQ28" s="36"/>
      <c r="MTR28" s="36"/>
      <c r="MTS28" s="36"/>
      <c r="MTT28" s="36"/>
      <c r="MTU28" s="36"/>
      <c r="MTV28" s="36"/>
      <c r="MTW28" s="36"/>
      <c r="MTX28" s="36"/>
      <c r="MTY28" s="36"/>
      <c r="MTZ28" s="36"/>
      <c r="MUA28" s="36"/>
      <c r="MUB28" s="36"/>
      <c r="MUC28" s="36"/>
      <c r="MUD28" s="36"/>
      <c r="MUE28" s="36"/>
      <c r="MUF28" s="36"/>
      <c r="MUG28" s="36"/>
      <c r="MUH28" s="36"/>
      <c r="MUI28" s="36"/>
      <c r="MUJ28" s="36"/>
      <c r="MUK28" s="36"/>
      <c r="MUL28" s="36"/>
      <c r="MUM28" s="36"/>
      <c r="MUN28" s="36"/>
      <c r="MUO28" s="36"/>
      <c r="MUP28" s="36"/>
      <c r="MUQ28" s="36"/>
      <c r="MUR28" s="36"/>
      <c r="MUS28" s="36"/>
      <c r="MUT28" s="36"/>
      <c r="MUU28" s="36"/>
      <c r="MUV28" s="36"/>
      <c r="MUW28" s="36"/>
      <c r="MUX28" s="36"/>
      <c r="MUY28" s="36"/>
      <c r="MUZ28" s="36"/>
      <c r="MVA28" s="36"/>
      <c r="MVB28" s="36"/>
      <c r="MVC28" s="36"/>
      <c r="MVD28" s="36"/>
      <c r="MVE28" s="36"/>
      <c r="MVF28" s="36"/>
      <c r="MVG28" s="36"/>
      <c r="MVH28" s="36"/>
      <c r="MVI28" s="36"/>
      <c r="MVJ28" s="36"/>
      <c r="MVK28" s="36"/>
      <c r="MVL28" s="36"/>
      <c r="MVM28" s="36"/>
      <c r="MVN28" s="36"/>
      <c r="MVO28" s="36"/>
      <c r="MVP28" s="36"/>
      <c r="MVQ28" s="36"/>
      <c r="MVR28" s="36"/>
      <c r="MVS28" s="36"/>
      <c r="MVT28" s="36"/>
      <c r="MVU28" s="36"/>
      <c r="MVV28" s="36"/>
      <c r="MVW28" s="36"/>
      <c r="MVX28" s="36"/>
      <c r="MVY28" s="36"/>
      <c r="MVZ28" s="36"/>
      <c r="MWA28" s="36"/>
      <c r="MWB28" s="36"/>
      <c r="MWC28" s="36"/>
      <c r="MWD28" s="36"/>
      <c r="MWE28" s="36"/>
      <c r="MWF28" s="36"/>
      <c r="MWG28" s="36"/>
      <c r="MWH28" s="36"/>
      <c r="MWI28" s="36"/>
      <c r="MWJ28" s="36"/>
      <c r="MWK28" s="36"/>
      <c r="MWL28" s="36"/>
      <c r="MWM28" s="36"/>
      <c r="MWN28" s="36"/>
      <c r="MWO28" s="36"/>
      <c r="MWP28" s="36"/>
      <c r="MWQ28" s="36"/>
      <c r="MWR28" s="36"/>
      <c r="MWS28" s="36"/>
      <c r="MWT28" s="36"/>
      <c r="MWU28" s="36"/>
      <c r="MWV28" s="36"/>
      <c r="MWW28" s="36"/>
      <c r="MWX28" s="36"/>
      <c r="MWY28" s="36"/>
      <c r="MWZ28" s="36"/>
      <c r="MXA28" s="36"/>
      <c r="MXB28" s="36"/>
      <c r="MXC28" s="36"/>
      <c r="MXD28" s="36"/>
      <c r="MXE28" s="36"/>
      <c r="MXF28" s="36"/>
      <c r="MXG28" s="36"/>
      <c r="MXH28" s="36"/>
      <c r="MXI28" s="36"/>
      <c r="MXJ28" s="36"/>
      <c r="MXK28" s="36"/>
      <c r="MXL28" s="36"/>
      <c r="MXM28" s="36"/>
      <c r="MXN28" s="36"/>
      <c r="MXO28" s="36"/>
      <c r="MXP28" s="36"/>
      <c r="MXQ28" s="36"/>
      <c r="MXR28" s="36"/>
      <c r="MXS28" s="36"/>
      <c r="MXT28" s="36"/>
      <c r="MXU28" s="36"/>
      <c r="MXV28" s="36"/>
      <c r="MXW28" s="36"/>
      <c r="MXX28" s="36"/>
      <c r="MXY28" s="36"/>
      <c r="MXZ28" s="36"/>
      <c r="MYA28" s="36"/>
      <c r="MYB28" s="36"/>
      <c r="MYC28" s="36"/>
      <c r="MYD28" s="36"/>
      <c r="MYE28" s="36"/>
      <c r="MYF28" s="36"/>
      <c r="MYG28" s="36"/>
      <c r="MYH28" s="36"/>
      <c r="MYI28" s="36"/>
      <c r="MYJ28" s="36"/>
      <c r="MYK28" s="36"/>
      <c r="MYL28" s="36"/>
      <c r="MYM28" s="36"/>
      <c r="MYN28" s="36"/>
      <c r="MYO28" s="36"/>
      <c r="MYP28" s="36"/>
      <c r="MYQ28" s="36"/>
      <c r="MYR28" s="36"/>
      <c r="MYS28" s="36"/>
      <c r="MYT28" s="36"/>
      <c r="MYU28" s="36"/>
      <c r="MYV28" s="36"/>
      <c r="MYW28" s="36"/>
      <c r="MYX28" s="36"/>
      <c r="MYY28" s="36"/>
      <c r="MYZ28" s="36"/>
      <c r="MZA28" s="36"/>
      <c r="MZB28" s="36"/>
      <c r="MZC28" s="36"/>
      <c r="MZD28" s="36"/>
      <c r="MZE28" s="36"/>
      <c r="MZF28" s="36"/>
      <c r="MZG28" s="36"/>
      <c r="MZH28" s="36"/>
      <c r="MZI28" s="36"/>
      <c r="MZJ28" s="36"/>
      <c r="MZK28" s="36"/>
      <c r="MZL28" s="36"/>
      <c r="MZM28" s="36"/>
      <c r="MZN28" s="36"/>
      <c r="MZO28" s="36"/>
      <c r="MZP28" s="36"/>
      <c r="MZQ28" s="36"/>
      <c r="MZR28" s="36"/>
      <c r="MZS28" s="36"/>
      <c r="MZT28" s="36"/>
      <c r="MZU28" s="36"/>
      <c r="MZV28" s="36"/>
      <c r="MZW28" s="36"/>
      <c r="MZX28" s="36"/>
      <c r="MZY28" s="36"/>
      <c r="MZZ28" s="36"/>
      <c r="NAA28" s="36"/>
      <c r="NAB28" s="36"/>
      <c r="NAC28" s="36"/>
      <c r="NAD28" s="36"/>
      <c r="NAE28" s="36"/>
      <c r="NAF28" s="36"/>
      <c r="NAG28" s="36"/>
      <c r="NAH28" s="36"/>
      <c r="NAI28" s="36"/>
      <c r="NAJ28" s="36"/>
      <c r="NAK28" s="36"/>
      <c r="NAL28" s="36"/>
      <c r="NAM28" s="36"/>
      <c r="NAN28" s="36"/>
      <c r="NAO28" s="36"/>
      <c r="NAP28" s="36"/>
      <c r="NAQ28" s="36"/>
      <c r="NAR28" s="36"/>
      <c r="NAS28" s="36"/>
      <c r="NAT28" s="36"/>
      <c r="NAU28" s="36"/>
      <c r="NAV28" s="36"/>
      <c r="NAW28" s="36"/>
      <c r="NAX28" s="36"/>
      <c r="NAY28" s="36"/>
      <c r="NAZ28" s="36"/>
      <c r="NBA28" s="36"/>
      <c r="NBB28" s="36"/>
      <c r="NBC28" s="36"/>
      <c r="NBD28" s="36"/>
      <c r="NBE28" s="36"/>
      <c r="NBF28" s="36"/>
      <c r="NBG28" s="36"/>
      <c r="NBH28" s="36"/>
      <c r="NBI28" s="36"/>
      <c r="NBJ28" s="36"/>
      <c r="NBK28" s="36"/>
      <c r="NBL28" s="36"/>
      <c r="NBM28" s="36"/>
      <c r="NBN28" s="36"/>
      <c r="NBO28" s="36"/>
      <c r="NBP28" s="36"/>
      <c r="NBQ28" s="36"/>
      <c r="NBR28" s="36"/>
      <c r="NBS28" s="36"/>
      <c r="NBT28" s="36"/>
      <c r="NBU28" s="36"/>
      <c r="NBV28" s="36"/>
      <c r="NBW28" s="36"/>
      <c r="NBX28" s="36"/>
      <c r="NBY28" s="36"/>
      <c r="NBZ28" s="36"/>
      <c r="NCA28" s="36"/>
      <c r="NCB28" s="36"/>
      <c r="NCC28" s="36"/>
      <c r="NCD28" s="36"/>
      <c r="NCE28" s="36"/>
      <c r="NCF28" s="36"/>
      <c r="NCG28" s="36"/>
      <c r="NCH28" s="36"/>
      <c r="NCI28" s="36"/>
      <c r="NCJ28" s="36"/>
      <c r="NCK28" s="36"/>
      <c r="NCL28" s="36"/>
      <c r="NCM28" s="36"/>
      <c r="NCN28" s="36"/>
      <c r="NCO28" s="36"/>
      <c r="NCP28" s="36"/>
      <c r="NCQ28" s="36"/>
      <c r="NCR28" s="36"/>
      <c r="NCS28" s="36"/>
      <c r="NCT28" s="36"/>
      <c r="NCU28" s="36"/>
      <c r="NCV28" s="36"/>
      <c r="NCW28" s="36"/>
      <c r="NCX28" s="36"/>
      <c r="NCY28" s="36"/>
      <c r="NCZ28" s="36"/>
      <c r="NDA28" s="36"/>
      <c r="NDB28" s="36"/>
      <c r="NDC28" s="36"/>
      <c r="NDD28" s="36"/>
      <c r="NDE28" s="36"/>
      <c r="NDF28" s="36"/>
      <c r="NDG28" s="36"/>
      <c r="NDH28" s="36"/>
      <c r="NDI28" s="36"/>
      <c r="NDJ28" s="36"/>
      <c r="NDK28" s="36"/>
      <c r="NDL28" s="36"/>
      <c r="NDM28" s="36"/>
      <c r="NDN28" s="36"/>
      <c r="NDO28" s="36"/>
      <c r="NDP28" s="36"/>
      <c r="NDQ28" s="36"/>
      <c r="NDR28" s="36"/>
      <c r="NDS28" s="36"/>
      <c r="NDT28" s="36"/>
      <c r="NDU28" s="36"/>
      <c r="NDV28" s="36"/>
      <c r="NDW28" s="36"/>
      <c r="NDX28" s="36"/>
      <c r="NDY28" s="36"/>
      <c r="NDZ28" s="36"/>
      <c r="NEA28" s="36"/>
      <c r="NEB28" s="36"/>
      <c r="NEC28" s="36"/>
      <c r="NED28" s="36"/>
      <c r="NEE28" s="36"/>
      <c r="NEF28" s="36"/>
      <c r="NEG28" s="36"/>
      <c r="NEH28" s="36"/>
      <c r="NEI28" s="36"/>
      <c r="NEJ28" s="36"/>
      <c r="NEK28" s="36"/>
      <c r="NEL28" s="36"/>
      <c r="NEM28" s="36"/>
      <c r="NEN28" s="36"/>
      <c r="NEO28" s="36"/>
      <c r="NEP28" s="36"/>
      <c r="NEQ28" s="36"/>
      <c r="NER28" s="36"/>
      <c r="NES28" s="36"/>
      <c r="NET28" s="36"/>
      <c r="NEU28" s="36"/>
      <c r="NEV28" s="36"/>
      <c r="NEW28" s="36"/>
      <c r="NEX28" s="36"/>
      <c r="NEY28" s="36"/>
      <c r="NEZ28" s="36"/>
      <c r="NFA28" s="36"/>
      <c r="NFB28" s="36"/>
      <c r="NFC28" s="36"/>
      <c r="NFD28" s="36"/>
      <c r="NFE28" s="36"/>
      <c r="NFF28" s="36"/>
      <c r="NFG28" s="36"/>
      <c r="NFH28" s="36"/>
      <c r="NFI28" s="36"/>
      <c r="NFJ28" s="36"/>
      <c r="NFK28" s="36"/>
      <c r="NFL28" s="36"/>
      <c r="NFM28" s="36"/>
      <c r="NFN28" s="36"/>
      <c r="NFO28" s="36"/>
      <c r="NFP28" s="36"/>
      <c r="NFQ28" s="36"/>
      <c r="NFR28" s="36"/>
      <c r="NFS28" s="36"/>
      <c r="NFT28" s="36"/>
      <c r="NFU28" s="36"/>
      <c r="NFV28" s="36"/>
      <c r="NFW28" s="36"/>
      <c r="NFX28" s="36"/>
      <c r="NFY28" s="36"/>
      <c r="NFZ28" s="36"/>
      <c r="NGA28" s="36"/>
      <c r="NGB28" s="36"/>
      <c r="NGC28" s="36"/>
      <c r="NGD28" s="36"/>
      <c r="NGE28" s="36"/>
      <c r="NGF28" s="36"/>
      <c r="NGG28" s="36"/>
      <c r="NGH28" s="36"/>
      <c r="NGI28" s="36"/>
      <c r="NGJ28" s="36"/>
      <c r="NGK28" s="36"/>
      <c r="NGL28" s="36"/>
      <c r="NGM28" s="36"/>
      <c r="NGN28" s="36"/>
      <c r="NGO28" s="36"/>
      <c r="NGP28" s="36"/>
      <c r="NGQ28" s="36"/>
      <c r="NGR28" s="36"/>
      <c r="NGS28" s="36"/>
      <c r="NGT28" s="36"/>
      <c r="NGU28" s="36"/>
      <c r="NGV28" s="36"/>
      <c r="NGW28" s="36"/>
      <c r="NGX28" s="36"/>
      <c r="NGY28" s="36"/>
      <c r="NGZ28" s="36"/>
      <c r="NHA28" s="36"/>
      <c r="NHB28" s="36"/>
      <c r="NHC28" s="36"/>
      <c r="NHD28" s="36"/>
      <c r="NHE28" s="36"/>
      <c r="NHF28" s="36"/>
      <c r="NHG28" s="36"/>
      <c r="NHH28" s="36"/>
      <c r="NHI28" s="36"/>
      <c r="NHJ28" s="36"/>
      <c r="NHK28" s="36"/>
      <c r="NHL28" s="36"/>
      <c r="NHM28" s="36"/>
      <c r="NHN28" s="36"/>
      <c r="NHO28" s="36"/>
      <c r="NHP28" s="36"/>
      <c r="NHQ28" s="36"/>
      <c r="NHR28" s="36"/>
      <c r="NHS28" s="36"/>
      <c r="NHT28" s="36"/>
      <c r="NHU28" s="36"/>
      <c r="NHV28" s="36"/>
      <c r="NHW28" s="36"/>
      <c r="NHX28" s="36"/>
      <c r="NHY28" s="36"/>
      <c r="NHZ28" s="36"/>
      <c r="NIA28" s="36"/>
      <c r="NIB28" s="36"/>
      <c r="NIC28" s="36"/>
      <c r="NID28" s="36"/>
      <c r="NIE28" s="36"/>
      <c r="NIF28" s="36"/>
      <c r="NIG28" s="36"/>
      <c r="NIH28" s="36"/>
      <c r="NII28" s="36"/>
      <c r="NIJ28" s="36"/>
      <c r="NIK28" s="36"/>
      <c r="NIL28" s="36"/>
      <c r="NIM28" s="36"/>
      <c r="NIN28" s="36"/>
      <c r="NIO28" s="36"/>
      <c r="NIP28" s="36"/>
      <c r="NIQ28" s="36"/>
      <c r="NIR28" s="36"/>
      <c r="NIS28" s="36"/>
      <c r="NIT28" s="36"/>
      <c r="NIU28" s="36"/>
      <c r="NIV28" s="36"/>
      <c r="NIW28" s="36"/>
      <c r="NIX28" s="36"/>
      <c r="NIY28" s="36"/>
      <c r="NIZ28" s="36"/>
      <c r="NJA28" s="36"/>
      <c r="NJB28" s="36"/>
      <c r="NJC28" s="36"/>
      <c r="NJD28" s="36"/>
      <c r="NJE28" s="36"/>
      <c r="NJF28" s="36"/>
      <c r="NJG28" s="36"/>
      <c r="NJH28" s="36"/>
      <c r="NJI28" s="36"/>
      <c r="NJJ28" s="36"/>
      <c r="NJK28" s="36"/>
      <c r="NJL28" s="36"/>
      <c r="NJM28" s="36"/>
      <c r="NJN28" s="36"/>
      <c r="NJO28" s="36"/>
      <c r="NJP28" s="36"/>
      <c r="NJQ28" s="36"/>
      <c r="NJR28" s="36"/>
      <c r="NJS28" s="36"/>
      <c r="NJT28" s="36"/>
      <c r="NJU28" s="36"/>
      <c r="NJV28" s="36"/>
      <c r="NJW28" s="36"/>
      <c r="NJX28" s="36"/>
      <c r="NJY28" s="36"/>
      <c r="NJZ28" s="36"/>
      <c r="NKA28" s="36"/>
      <c r="NKB28" s="36"/>
      <c r="NKC28" s="36"/>
      <c r="NKD28" s="36"/>
      <c r="NKE28" s="36"/>
      <c r="NKF28" s="36"/>
      <c r="NKG28" s="36"/>
      <c r="NKH28" s="36"/>
      <c r="NKI28" s="36"/>
      <c r="NKJ28" s="36"/>
      <c r="NKK28" s="36"/>
      <c r="NKL28" s="36"/>
      <c r="NKM28" s="36"/>
      <c r="NKN28" s="36"/>
      <c r="NKO28" s="36"/>
      <c r="NKP28" s="36"/>
      <c r="NKQ28" s="36"/>
      <c r="NKR28" s="36"/>
      <c r="NKS28" s="36"/>
      <c r="NKT28" s="36"/>
      <c r="NKU28" s="36"/>
      <c r="NKV28" s="36"/>
      <c r="NKW28" s="36"/>
      <c r="NKX28" s="36"/>
      <c r="NKY28" s="36"/>
      <c r="NKZ28" s="36"/>
      <c r="NLA28" s="36"/>
      <c r="NLB28" s="36"/>
      <c r="NLC28" s="36"/>
      <c r="NLD28" s="36"/>
      <c r="NLE28" s="36"/>
      <c r="NLF28" s="36"/>
      <c r="NLG28" s="36"/>
      <c r="NLH28" s="36"/>
      <c r="NLI28" s="36"/>
      <c r="NLJ28" s="36"/>
      <c r="NLK28" s="36"/>
      <c r="NLL28" s="36"/>
      <c r="NLM28" s="36"/>
      <c r="NLN28" s="36"/>
      <c r="NLO28" s="36"/>
      <c r="NLP28" s="36"/>
      <c r="NLQ28" s="36"/>
      <c r="NLR28" s="36"/>
      <c r="NLS28" s="36"/>
      <c r="NLT28" s="36"/>
      <c r="NLU28" s="36"/>
      <c r="NLV28" s="36"/>
      <c r="NLW28" s="36"/>
      <c r="NLX28" s="36"/>
      <c r="NLY28" s="36"/>
      <c r="NLZ28" s="36"/>
      <c r="NMA28" s="36"/>
      <c r="NMB28" s="36"/>
      <c r="NMC28" s="36"/>
      <c r="NMD28" s="36"/>
      <c r="NME28" s="36"/>
      <c r="NMF28" s="36"/>
      <c r="NMG28" s="36"/>
      <c r="NMH28" s="36"/>
      <c r="NMI28" s="36"/>
      <c r="NMJ28" s="36"/>
      <c r="NMK28" s="36"/>
      <c r="NML28" s="36"/>
      <c r="NMM28" s="36"/>
      <c r="NMN28" s="36"/>
      <c r="NMO28" s="36"/>
      <c r="NMP28" s="36"/>
      <c r="NMQ28" s="36"/>
      <c r="NMR28" s="36"/>
      <c r="NMS28" s="36"/>
      <c r="NMT28" s="36"/>
      <c r="NMU28" s="36"/>
      <c r="NMV28" s="36"/>
      <c r="NMW28" s="36"/>
      <c r="NMX28" s="36"/>
      <c r="NMY28" s="36"/>
      <c r="NMZ28" s="36"/>
      <c r="NNA28" s="36"/>
      <c r="NNB28" s="36"/>
      <c r="NNC28" s="36"/>
      <c r="NND28" s="36"/>
      <c r="NNE28" s="36"/>
      <c r="NNF28" s="36"/>
      <c r="NNG28" s="36"/>
      <c r="NNH28" s="36"/>
      <c r="NNI28" s="36"/>
      <c r="NNJ28" s="36"/>
      <c r="NNK28" s="36"/>
      <c r="NNL28" s="36"/>
      <c r="NNM28" s="36"/>
      <c r="NNN28" s="36"/>
      <c r="NNO28" s="36"/>
      <c r="NNP28" s="36"/>
      <c r="NNQ28" s="36"/>
      <c r="NNR28" s="36"/>
      <c r="NNS28" s="36"/>
      <c r="NNT28" s="36"/>
      <c r="NNU28" s="36"/>
      <c r="NNV28" s="36"/>
      <c r="NNW28" s="36"/>
      <c r="NNX28" s="36"/>
      <c r="NNY28" s="36"/>
      <c r="NNZ28" s="36"/>
      <c r="NOA28" s="36"/>
      <c r="NOB28" s="36"/>
      <c r="NOC28" s="36"/>
      <c r="NOD28" s="36"/>
      <c r="NOE28" s="36"/>
      <c r="NOF28" s="36"/>
      <c r="NOG28" s="36"/>
      <c r="NOH28" s="36"/>
      <c r="NOI28" s="36"/>
      <c r="NOJ28" s="36"/>
      <c r="NOK28" s="36"/>
      <c r="NOL28" s="36"/>
      <c r="NOM28" s="36"/>
      <c r="NON28" s="36"/>
      <c r="NOO28" s="36"/>
      <c r="NOP28" s="36"/>
      <c r="NOQ28" s="36"/>
      <c r="NOR28" s="36"/>
      <c r="NOS28" s="36"/>
      <c r="NOT28" s="36"/>
      <c r="NOU28" s="36"/>
      <c r="NOV28" s="36"/>
      <c r="NOW28" s="36"/>
      <c r="NOX28" s="36"/>
      <c r="NOY28" s="36"/>
      <c r="NOZ28" s="36"/>
      <c r="NPA28" s="36"/>
      <c r="NPB28" s="36"/>
      <c r="NPC28" s="36"/>
      <c r="NPD28" s="36"/>
      <c r="NPE28" s="36"/>
      <c r="NPF28" s="36"/>
      <c r="NPG28" s="36"/>
      <c r="NPH28" s="36"/>
      <c r="NPI28" s="36"/>
      <c r="NPJ28" s="36"/>
      <c r="NPK28" s="36"/>
      <c r="NPL28" s="36"/>
      <c r="NPM28" s="36"/>
      <c r="NPN28" s="36"/>
      <c r="NPO28" s="36"/>
      <c r="NPP28" s="36"/>
      <c r="NPQ28" s="36"/>
      <c r="NPR28" s="36"/>
      <c r="NPS28" s="36"/>
      <c r="NPT28" s="36"/>
      <c r="NPU28" s="36"/>
      <c r="NPV28" s="36"/>
      <c r="NPW28" s="36"/>
      <c r="NPX28" s="36"/>
      <c r="NPY28" s="36"/>
      <c r="NPZ28" s="36"/>
      <c r="NQA28" s="36"/>
      <c r="NQB28" s="36"/>
      <c r="NQC28" s="36"/>
      <c r="NQD28" s="36"/>
      <c r="NQE28" s="36"/>
      <c r="NQF28" s="36"/>
      <c r="NQG28" s="36"/>
      <c r="NQH28" s="36"/>
      <c r="NQI28" s="36"/>
      <c r="NQJ28" s="36"/>
      <c r="NQK28" s="36"/>
      <c r="NQL28" s="36"/>
      <c r="NQM28" s="36"/>
      <c r="NQN28" s="36"/>
      <c r="NQO28" s="36"/>
      <c r="NQP28" s="36"/>
      <c r="NQQ28" s="36"/>
      <c r="NQR28" s="36"/>
      <c r="NQS28" s="36"/>
      <c r="NQT28" s="36"/>
      <c r="NQU28" s="36"/>
      <c r="NQV28" s="36"/>
      <c r="NQW28" s="36"/>
      <c r="NQX28" s="36"/>
      <c r="NQY28" s="36"/>
      <c r="NQZ28" s="36"/>
      <c r="NRA28" s="36"/>
      <c r="NRB28" s="36"/>
      <c r="NRC28" s="36"/>
      <c r="NRD28" s="36"/>
      <c r="NRE28" s="36"/>
      <c r="NRF28" s="36"/>
      <c r="NRG28" s="36"/>
      <c r="NRH28" s="36"/>
      <c r="NRI28" s="36"/>
      <c r="NRJ28" s="36"/>
      <c r="NRK28" s="36"/>
      <c r="NRL28" s="36"/>
      <c r="NRM28" s="36"/>
      <c r="NRN28" s="36"/>
      <c r="NRO28" s="36"/>
      <c r="NRP28" s="36"/>
      <c r="NRQ28" s="36"/>
      <c r="NRR28" s="36"/>
      <c r="NRS28" s="36"/>
      <c r="NRT28" s="36"/>
      <c r="NRU28" s="36"/>
      <c r="NRV28" s="36"/>
      <c r="NRW28" s="36"/>
      <c r="NRX28" s="36"/>
      <c r="NRY28" s="36"/>
      <c r="NRZ28" s="36"/>
      <c r="NSA28" s="36"/>
      <c r="NSB28" s="36"/>
      <c r="NSC28" s="36"/>
      <c r="NSD28" s="36"/>
      <c r="NSE28" s="36"/>
      <c r="NSF28" s="36"/>
      <c r="NSG28" s="36"/>
      <c r="NSH28" s="36"/>
      <c r="NSI28" s="36"/>
      <c r="NSJ28" s="36"/>
      <c r="NSK28" s="36"/>
      <c r="NSL28" s="36"/>
      <c r="NSM28" s="36"/>
      <c r="NSN28" s="36"/>
      <c r="NSO28" s="36"/>
      <c r="NSP28" s="36"/>
      <c r="NSQ28" s="36"/>
      <c r="NSR28" s="36"/>
      <c r="NSS28" s="36"/>
      <c r="NST28" s="36"/>
      <c r="NSU28" s="36"/>
      <c r="NSV28" s="36"/>
      <c r="NSW28" s="36"/>
      <c r="NSX28" s="36"/>
      <c r="NSY28" s="36"/>
      <c r="NSZ28" s="36"/>
      <c r="NTA28" s="36"/>
      <c r="NTB28" s="36"/>
      <c r="NTC28" s="36"/>
      <c r="NTD28" s="36"/>
      <c r="NTE28" s="36"/>
      <c r="NTF28" s="36"/>
      <c r="NTG28" s="36"/>
      <c r="NTH28" s="36"/>
      <c r="NTI28" s="36"/>
      <c r="NTJ28" s="36"/>
      <c r="NTK28" s="36"/>
      <c r="NTL28" s="36"/>
      <c r="NTM28" s="36"/>
      <c r="NTN28" s="36"/>
      <c r="NTO28" s="36"/>
      <c r="NTP28" s="36"/>
      <c r="NTQ28" s="36"/>
      <c r="NTR28" s="36"/>
      <c r="NTS28" s="36"/>
      <c r="NTT28" s="36"/>
      <c r="NTU28" s="36"/>
      <c r="NTV28" s="36"/>
      <c r="NTW28" s="36"/>
      <c r="NTX28" s="36"/>
      <c r="NTY28" s="36"/>
      <c r="NTZ28" s="36"/>
      <c r="NUA28" s="36"/>
      <c r="NUB28" s="36"/>
      <c r="NUC28" s="36"/>
      <c r="NUD28" s="36"/>
      <c r="NUE28" s="36"/>
      <c r="NUF28" s="36"/>
      <c r="NUG28" s="36"/>
      <c r="NUH28" s="36"/>
      <c r="NUI28" s="36"/>
      <c r="NUJ28" s="36"/>
      <c r="NUK28" s="36"/>
      <c r="NUL28" s="36"/>
      <c r="NUM28" s="36"/>
      <c r="NUN28" s="36"/>
      <c r="NUO28" s="36"/>
      <c r="NUP28" s="36"/>
      <c r="NUQ28" s="36"/>
      <c r="NUR28" s="36"/>
      <c r="NUS28" s="36"/>
      <c r="NUT28" s="36"/>
      <c r="NUU28" s="36"/>
      <c r="NUV28" s="36"/>
      <c r="NUW28" s="36"/>
      <c r="NUX28" s="36"/>
      <c r="NUY28" s="36"/>
      <c r="NUZ28" s="36"/>
      <c r="NVA28" s="36"/>
      <c r="NVB28" s="36"/>
      <c r="NVC28" s="36"/>
      <c r="NVD28" s="36"/>
      <c r="NVE28" s="36"/>
      <c r="NVF28" s="36"/>
      <c r="NVG28" s="36"/>
      <c r="NVH28" s="36"/>
      <c r="NVI28" s="36"/>
      <c r="NVJ28" s="36"/>
      <c r="NVK28" s="36"/>
      <c r="NVL28" s="36"/>
      <c r="NVM28" s="36"/>
      <c r="NVN28" s="36"/>
      <c r="NVO28" s="36"/>
      <c r="NVP28" s="36"/>
      <c r="NVQ28" s="36"/>
      <c r="NVR28" s="36"/>
      <c r="NVS28" s="36"/>
      <c r="NVT28" s="36"/>
      <c r="NVU28" s="36"/>
      <c r="NVV28" s="36"/>
      <c r="NVW28" s="36"/>
      <c r="NVX28" s="36"/>
      <c r="NVY28" s="36"/>
      <c r="NVZ28" s="36"/>
      <c r="NWA28" s="36"/>
      <c r="NWB28" s="36"/>
      <c r="NWC28" s="36"/>
      <c r="NWD28" s="36"/>
      <c r="NWE28" s="36"/>
      <c r="NWF28" s="36"/>
      <c r="NWG28" s="36"/>
      <c r="NWH28" s="36"/>
      <c r="NWI28" s="36"/>
      <c r="NWJ28" s="36"/>
      <c r="NWK28" s="36"/>
      <c r="NWL28" s="36"/>
      <c r="NWM28" s="36"/>
      <c r="NWN28" s="36"/>
      <c r="NWO28" s="36"/>
      <c r="NWP28" s="36"/>
      <c r="NWQ28" s="36"/>
      <c r="NWR28" s="36"/>
      <c r="NWS28" s="36"/>
      <c r="NWT28" s="36"/>
      <c r="NWU28" s="36"/>
      <c r="NWV28" s="36"/>
      <c r="NWW28" s="36"/>
      <c r="NWX28" s="36"/>
      <c r="NWY28" s="36"/>
      <c r="NWZ28" s="36"/>
      <c r="NXA28" s="36"/>
      <c r="NXB28" s="36"/>
      <c r="NXC28" s="36"/>
      <c r="NXD28" s="36"/>
      <c r="NXE28" s="36"/>
      <c r="NXF28" s="36"/>
      <c r="NXG28" s="36"/>
      <c r="NXH28" s="36"/>
      <c r="NXI28" s="36"/>
      <c r="NXJ28" s="36"/>
      <c r="NXK28" s="36"/>
      <c r="NXL28" s="36"/>
      <c r="NXM28" s="36"/>
      <c r="NXN28" s="36"/>
      <c r="NXO28" s="36"/>
      <c r="NXP28" s="36"/>
      <c r="NXQ28" s="36"/>
      <c r="NXR28" s="36"/>
      <c r="NXS28" s="36"/>
      <c r="NXT28" s="36"/>
      <c r="NXU28" s="36"/>
      <c r="NXV28" s="36"/>
      <c r="NXW28" s="36"/>
      <c r="NXX28" s="36"/>
      <c r="NXY28" s="36"/>
      <c r="NXZ28" s="36"/>
      <c r="NYA28" s="36"/>
      <c r="NYB28" s="36"/>
      <c r="NYC28" s="36"/>
      <c r="NYD28" s="36"/>
      <c r="NYE28" s="36"/>
      <c r="NYF28" s="36"/>
      <c r="NYG28" s="36"/>
      <c r="NYH28" s="36"/>
      <c r="NYI28" s="36"/>
      <c r="NYJ28" s="36"/>
      <c r="NYK28" s="36"/>
      <c r="NYL28" s="36"/>
      <c r="NYM28" s="36"/>
      <c r="NYN28" s="36"/>
      <c r="NYO28" s="36"/>
      <c r="NYP28" s="36"/>
      <c r="NYQ28" s="36"/>
      <c r="NYR28" s="36"/>
      <c r="NYS28" s="36"/>
      <c r="NYT28" s="36"/>
      <c r="NYU28" s="36"/>
      <c r="NYV28" s="36"/>
      <c r="NYW28" s="36"/>
      <c r="NYX28" s="36"/>
      <c r="NYY28" s="36"/>
      <c r="NYZ28" s="36"/>
      <c r="NZA28" s="36"/>
      <c r="NZB28" s="36"/>
      <c r="NZC28" s="36"/>
      <c r="NZD28" s="36"/>
      <c r="NZE28" s="36"/>
      <c r="NZF28" s="36"/>
      <c r="NZG28" s="36"/>
      <c r="NZH28" s="36"/>
      <c r="NZI28" s="36"/>
      <c r="NZJ28" s="36"/>
      <c r="NZK28" s="36"/>
      <c r="NZL28" s="36"/>
      <c r="NZM28" s="36"/>
      <c r="NZN28" s="36"/>
      <c r="NZO28" s="36"/>
      <c r="NZP28" s="36"/>
      <c r="NZQ28" s="36"/>
      <c r="NZR28" s="36"/>
      <c r="NZS28" s="36"/>
      <c r="NZT28" s="36"/>
      <c r="NZU28" s="36"/>
      <c r="NZV28" s="36"/>
      <c r="NZW28" s="36"/>
      <c r="NZX28" s="36"/>
      <c r="NZY28" s="36"/>
      <c r="NZZ28" s="36"/>
      <c r="OAA28" s="36"/>
      <c r="OAB28" s="36"/>
      <c r="OAC28" s="36"/>
      <c r="OAD28" s="36"/>
      <c r="OAE28" s="36"/>
      <c r="OAF28" s="36"/>
      <c r="OAG28" s="36"/>
      <c r="OAH28" s="36"/>
      <c r="OAI28" s="36"/>
      <c r="OAJ28" s="36"/>
      <c r="OAK28" s="36"/>
      <c r="OAL28" s="36"/>
      <c r="OAM28" s="36"/>
      <c r="OAN28" s="36"/>
      <c r="OAO28" s="36"/>
      <c r="OAP28" s="36"/>
      <c r="OAQ28" s="36"/>
      <c r="OAR28" s="36"/>
      <c r="OAS28" s="36"/>
      <c r="OAT28" s="36"/>
      <c r="OAU28" s="36"/>
      <c r="OAV28" s="36"/>
      <c r="OAW28" s="36"/>
      <c r="OAX28" s="36"/>
      <c r="OAY28" s="36"/>
      <c r="OAZ28" s="36"/>
      <c r="OBA28" s="36"/>
      <c r="OBB28" s="36"/>
      <c r="OBC28" s="36"/>
      <c r="OBD28" s="36"/>
      <c r="OBE28" s="36"/>
      <c r="OBF28" s="36"/>
      <c r="OBG28" s="36"/>
      <c r="OBH28" s="36"/>
      <c r="OBI28" s="36"/>
      <c r="OBJ28" s="36"/>
      <c r="OBK28" s="36"/>
      <c r="OBL28" s="36"/>
      <c r="OBM28" s="36"/>
      <c r="OBN28" s="36"/>
      <c r="OBO28" s="36"/>
      <c r="OBP28" s="36"/>
      <c r="OBQ28" s="36"/>
      <c r="OBR28" s="36"/>
      <c r="OBS28" s="36"/>
      <c r="OBT28" s="36"/>
      <c r="OBU28" s="36"/>
      <c r="OBV28" s="36"/>
      <c r="OBW28" s="36"/>
      <c r="OBX28" s="36"/>
      <c r="OBY28" s="36"/>
      <c r="OBZ28" s="36"/>
      <c r="OCA28" s="36"/>
      <c r="OCB28" s="36"/>
      <c r="OCC28" s="36"/>
      <c r="OCD28" s="36"/>
      <c r="OCE28" s="36"/>
      <c r="OCF28" s="36"/>
      <c r="OCG28" s="36"/>
      <c r="OCH28" s="36"/>
      <c r="OCI28" s="36"/>
      <c r="OCJ28" s="36"/>
      <c r="OCK28" s="36"/>
      <c r="OCL28" s="36"/>
      <c r="OCM28" s="36"/>
      <c r="OCN28" s="36"/>
      <c r="OCO28" s="36"/>
      <c r="OCP28" s="36"/>
      <c r="OCQ28" s="36"/>
      <c r="OCR28" s="36"/>
      <c r="OCS28" s="36"/>
      <c r="OCT28" s="36"/>
      <c r="OCU28" s="36"/>
      <c r="OCV28" s="36"/>
      <c r="OCW28" s="36"/>
      <c r="OCX28" s="36"/>
      <c r="OCY28" s="36"/>
      <c r="OCZ28" s="36"/>
      <c r="ODA28" s="36"/>
      <c r="ODB28" s="36"/>
      <c r="ODC28" s="36"/>
      <c r="ODD28" s="36"/>
      <c r="ODE28" s="36"/>
      <c r="ODF28" s="36"/>
      <c r="ODG28" s="36"/>
      <c r="ODH28" s="36"/>
      <c r="ODI28" s="36"/>
      <c r="ODJ28" s="36"/>
      <c r="ODK28" s="36"/>
      <c r="ODL28" s="36"/>
      <c r="ODM28" s="36"/>
      <c r="ODN28" s="36"/>
      <c r="ODO28" s="36"/>
      <c r="ODP28" s="36"/>
      <c r="ODQ28" s="36"/>
      <c r="ODR28" s="36"/>
      <c r="ODS28" s="36"/>
      <c r="ODT28" s="36"/>
      <c r="ODU28" s="36"/>
      <c r="ODV28" s="36"/>
      <c r="ODW28" s="36"/>
      <c r="ODX28" s="36"/>
      <c r="ODY28" s="36"/>
      <c r="ODZ28" s="36"/>
      <c r="OEA28" s="36"/>
      <c r="OEB28" s="36"/>
      <c r="OEC28" s="36"/>
      <c r="OED28" s="36"/>
      <c r="OEE28" s="36"/>
      <c r="OEF28" s="36"/>
      <c r="OEG28" s="36"/>
      <c r="OEH28" s="36"/>
      <c r="OEI28" s="36"/>
      <c r="OEJ28" s="36"/>
      <c r="OEK28" s="36"/>
      <c r="OEL28" s="36"/>
      <c r="OEM28" s="36"/>
      <c r="OEN28" s="36"/>
      <c r="OEO28" s="36"/>
      <c r="OEP28" s="36"/>
      <c r="OEQ28" s="36"/>
      <c r="OER28" s="36"/>
      <c r="OES28" s="36"/>
      <c r="OET28" s="36"/>
      <c r="OEU28" s="36"/>
      <c r="OEV28" s="36"/>
      <c r="OEW28" s="36"/>
      <c r="OEX28" s="36"/>
      <c r="OEY28" s="36"/>
      <c r="OEZ28" s="36"/>
      <c r="OFA28" s="36"/>
      <c r="OFB28" s="36"/>
      <c r="OFC28" s="36"/>
      <c r="OFD28" s="36"/>
      <c r="OFE28" s="36"/>
      <c r="OFF28" s="36"/>
      <c r="OFG28" s="36"/>
      <c r="OFH28" s="36"/>
      <c r="OFI28" s="36"/>
      <c r="OFJ28" s="36"/>
      <c r="OFK28" s="36"/>
      <c r="OFL28" s="36"/>
      <c r="OFM28" s="36"/>
      <c r="OFN28" s="36"/>
      <c r="OFO28" s="36"/>
      <c r="OFP28" s="36"/>
      <c r="OFQ28" s="36"/>
      <c r="OFR28" s="36"/>
      <c r="OFS28" s="36"/>
      <c r="OFT28" s="36"/>
      <c r="OFU28" s="36"/>
      <c r="OFV28" s="36"/>
      <c r="OFW28" s="36"/>
      <c r="OFX28" s="36"/>
      <c r="OFY28" s="36"/>
      <c r="OFZ28" s="36"/>
      <c r="OGA28" s="36"/>
      <c r="OGB28" s="36"/>
      <c r="OGC28" s="36"/>
      <c r="OGD28" s="36"/>
      <c r="OGE28" s="36"/>
      <c r="OGF28" s="36"/>
      <c r="OGG28" s="36"/>
      <c r="OGH28" s="36"/>
      <c r="OGI28" s="36"/>
      <c r="OGJ28" s="36"/>
      <c r="OGK28" s="36"/>
      <c r="OGL28" s="36"/>
      <c r="OGM28" s="36"/>
      <c r="OGN28" s="36"/>
      <c r="OGO28" s="36"/>
      <c r="OGP28" s="36"/>
      <c r="OGQ28" s="36"/>
      <c r="OGR28" s="36"/>
      <c r="OGS28" s="36"/>
      <c r="OGT28" s="36"/>
      <c r="OGU28" s="36"/>
      <c r="OGV28" s="36"/>
      <c r="OGW28" s="36"/>
      <c r="OGX28" s="36"/>
      <c r="OGY28" s="36"/>
      <c r="OGZ28" s="36"/>
      <c r="OHA28" s="36"/>
      <c r="OHB28" s="36"/>
      <c r="OHC28" s="36"/>
      <c r="OHD28" s="36"/>
      <c r="OHE28" s="36"/>
      <c r="OHF28" s="36"/>
      <c r="OHG28" s="36"/>
      <c r="OHH28" s="36"/>
      <c r="OHI28" s="36"/>
      <c r="OHJ28" s="36"/>
      <c r="OHK28" s="36"/>
      <c r="OHL28" s="36"/>
      <c r="OHM28" s="36"/>
      <c r="OHN28" s="36"/>
      <c r="OHO28" s="36"/>
      <c r="OHP28" s="36"/>
      <c r="OHQ28" s="36"/>
      <c r="OHR28" s="36"/>
      <c r="OHS28" s="36"/>
      <c r="OHT28" s="36"/>
      <c r="OHU28" s="36"/>
      <c r="OHV28" s="36"/>
      <c r="OHW28" s="36"/>
      <c r="OHX28" s="36"/>
      <c r="OHY28" s="36"/>
      <c r="OHZ28" s="36"/>
      <c r="OIA28" s="36"/>
      <c r="OIB28" s="36"/>
      <c r="OIC28" s="36"/>
      <c r="OID28" s="36"/>
      <c r="OIE28" s="36"/>
      <c r="OIF28" s="36"/>
      <c r="OIG28" s="36"/>
      <c r="OIH28" s="36"/>
      <c r="OII28" s="36"/>
      <c r="OIJ28" s="36"/>
      <c r="OIK28" s="36"/>
      <c r="OIL28" s="36"/>
      <c r="OIM28" s="36"/>
      <c r="OIN28" s="36"/>
      <c r="OIO28" s="36"/>
      <c r="OIP28" s="36"/>
      <c r="OIQ28" s="36"/>
      <c r="OIR28" s="36"/>
      <c r="OIS28" s="36"/>
      <c r="OIT28" s="36"/>
      <c r="OIU28" s="36"/>
      <c r="OIV28" s="36"/>
      <c r="OIW28" s="36"/>
      <c r="OIX28" s="36"/>
      <c r="OIY28" s="36"/>
      <c r="OIZ28" s="36"/>
      <c r="OJA28" s="36"/>
      <c r="OJB28" s="36"/>
      <c r="OJC28" s="36"/>
      <c r="OJD28" s="36"/>
      <c r="OJE28" s="36"/>
      <c r="OJF28" s="36"/>
      <c r="OJG28" s="36"/>
      <c r="OJH28" s="36"/>
      <c r="OJI28" s="36"/>
      <c r="OJJ28" s="36"/>
      <c r="OJK28" s="36"/>
      <c r="OJL28" s="36"/>
      <c r="OJM28" s="36"/>
      <c r="OJN28" s="36"/>
      <c r="OJO28" s="36"/>
      <c r="OJP28" s="36"/>
      <c r="OJQ28" s="36"/>
      <c r="OJR28" s="36"/>
      <c r="OJS28" s="36"/>
      <c r="OJT28" s="36"/>
      <c r="OJU28" s="36"/>
      <c r="OJV28" s="36"/>
      <c r="OJW28" s="36"/>
      <c r="OJX28" s="36"/>
      <c r="OJY28" s="36"/>
      <c r="OJZ28" s="36"/>
      <c r="OKA28" s="36"/>
      <c r="OKB28" s="36"/>
      <c r="OKC28" s="36"/>
      <c r="OKD28" s="36"/>
      <c r="OKE28" s="36"/>
      <c r="OKF28" s="36"/>
      <c r="OKG28" s="36"/>
      <c r="OKH28" s="36"/>
      <c r="OKI28" s="36"/>
      <c r="OKJ28" s="36"/>
      <c r="OKK28" s="36"/>
      <c r="OKL28" s="36"/>
      <c r="OKM28" s="36"/>
      <c r="OKN28" s="36"/>
      <c r="OKO28" s="36"/>
      <c r="OKP28" s="36"/>
      <c r="OKQ28" s="36"/>
      <c r="OKR28" s="36"/>
      <c r="OKS28" s="36"/>
      <c r="OKT28" s="36"/>
      <c r="OKU28" s="36"/>
      <c r="OKV28" s="36"/>
      <c r="OKW28" s="36"/>
      <c r="OKX28" s="36"/>
      <c r="OKY28" s="36"/>
      <c r="OKZ28" s="36"/>
      <c r="OLA28" s="36"/>
      <c r="OLB28" s="36"/>
      <c r="OLC28" s="36"/>
      <c r="OLD28" s="36"/>
      <c r="OLE28" s="36"/>
      <c r="OLF28" s="36"/>
      <c r="OLG28" s="36"/>
      <c r="OLH28" s="36"/>
      <c r="OLI28" s="36"/>
      <c r="OLJ28" s="36"/>
      <c r="OLK28" s="36"/>
      <c r="OLL28" s="36"/>
      <c r="OLM28" s="36"/>
      <c r="OLN28" s="36"/>
      <c r="OLO28" s="36"/>
      <c r="OLP28" s="36"/>
      <c r="OLQ28" s="36"/>
      <c r="OLR28" s="36"/>
      <c r="OLS28" s="36"/>
      <c r="OLT28" s="36"/>
      <c r="OLU28" s="36"/>
      <c r="OLV28" s="36"/>
      <c r="OLW28" s="36"/>
      <c r="OLX28" s="36"/>
      <c r="OLY28" s="36"/>
      <c r="OLZ28" s="36"/>
      <c r="OMA28" s="36"/>
      <c r="OMB28" s="36"/>
      <c r="OMC28" s="36"/>
      <c r="OMD28" s="36"/>
      <c r="OME28" s="36"/>
      <c r="OMF28" s="36"/>
      <c r="OMG28" s="36"/>
      <c r="OMH28" s="36"/>
      <c r="OMI28" s="36"/>
      <c r="OMJ28" s="36"/>
      <c r="OMK28" s="36"/>
      <c r="OML28" s="36"/>
      <c r="OMM28" s="36"/>
      <c r="OMN28" s="36"/>
      <c r="OMO28" s="36"/>
      <c r="OMP28" s="36"/>
      <c r="OMQ28" s="36"/>
      <c r="OMR28" s="36"/>
      <c r="OMS28" s="36"/>
      <c r="OMT28" s="36"/>
      <c r="OMU28" s="36"/>
      <c r="OMV28" s="36"/>
      <c r="OMW28" s="36"/>
      <c r="OMX28" s="36"/>
      <c r="OMY28" s="36"/>
      <c r="OMZ28" s="36"/>
      <c r="ONA28" s="36"/>
      <c r="ONB28" s="36"/>
      <c r="ONC28" s="36"/>
      <c r="OND28" s="36"/>
      <c r="ONE28" s="36"/>
      <c r="ONF28" s="36"/>
      <c r="ONG28" s="36"/>
      <c r="ONH28" s="36"/>
      <c r="ONI28" s="36"/>
      <c r="ONJ28" s="36"/>
      <c r="ONK28" s="36"/>
      <c r="ONL28" s="36"/>
      <c r="ONM28" s="36"/>
      <c r="ONN28" s="36"/>
      <c r="ONO28" s="36"/>
      <c r="ONP28" s="36"/>
      <c r="ONQ28" s="36"/>
      <c r="ONR28" s="36"/>
      <c r="ONS28" s="36"/>
      <c r="ONT28" s="36"/>
      <c r="ONU28" s="36"/>
      <c r="ONV28" s="36"/>
      <c r="ONW28" s="36"/>
      <c r="ONX28" s="36"/>
      <c r="ONY28" s="36"/>
      <c r="ONZ28" s="36"/>
      <c r="OOA28" s="36"/>
      <c r="OOB28" s="36"/>
      <c r="OOC28" s="36"/>
      <c r="OOD28" s="36"/>
      <c r="OOE28" s="36"/>
      <c r="OOF28" s="36"/>
      <c r="OOG28" s="36"/>
      <c r="OOH28" s="36"/>
      <c r="OOI28" s="36"/>
      <c r="OOJ28" s="36"/>
      <c r="OOK28" s="36"/>
      <c r="OOL28" s="36"/>
      <c r="OOM28" s="36"/>
      <c r="OON28" s="36"/>
      <c r="OOO28" s="36"/>
      <c r="OOP28" s="36"/>
      <c r="OOQ28" s="36"/>
      <c r="OOR28" s="36"/>
      <c r="OOS28" s="36"/>
      <c r="OOT28" s="36"/>
      <c r="OOU28" s="36"/>
      <c r="OOV28" s="36"/>
      <c r="OOW28" s="36"/>
      <c r="OOX28" s="36"/>
      <c r="OOY28" s="36"/>
      <c r="OOZ28" s="36"/>
      <c r="OPA28" s="36"/>
      <c r="OPB28" s="36"/>
      <c r="OPC28" s="36"/>
      <c r="OPD28" s="36"/>
      <c r="OPE28" s="36"/>
      <c r="OPF28" s="36"/>
      <c r="OPG28" s="36"/>
      <c r="OPH28" s="36"/>
      <c r="OPI28" s="36"/>
      <c r="OPJ28" s="36"/>
      <c r="OPK28" s="36"/>
      <c r="OPL28" s="36"/>
      <c r="OPM28" s="36"/>
      <c r="OPN28" s="36"/>
      <c r="OPO28" s="36"/>
      <c r="OPP28" s="36"/>
      <c r="OPQ28" s="36"/>
      <c r="OPR28" s="36"/>
      <c r="OPS28" s="36"/>
      <c r="OPT28" s="36"/>
      <c r="OPU28" s="36"/>
      <c r="OPV28" s="36"/>
      <c r="OPW28" s="36"/>
      <c r="OPX28" s="36"/>
      <c r="OPY28" s="36"/>
      <c r="OPZ28" s="36"/>
      <c r="OQA28" s="36"/>
      <c r="OQB28" s="36"/>
      <c r="OQC28" s="36"/>
      <c r="OQD28" s="36"/>
      <c r="OQE28" s="36"/>
      <c r="OQF28" s="36"/>
      <c r="OQG28" s="36"/>
      <c r="OQH28" s="36"/>
      <c r="OQI28" s="36"/>
      <c r="OQJ28" s="36"/>
      <c r="OQK28" s="36"/>
      <c r="OQL28" s="36"/>
      <c r="OQM28" s="36"/>
      <c r="OQN28" s="36"/>
      <c r="OQO28" s="36"/>
      <c r="OQP28" s="36"/>
      <c r="OQQ28" s="36"/>
      <c r="OQR28" s="36"/>
      <c r="OQS28" s="36"/>
      <c r="OQT28" s="36"/>
      <c r="OQU28" s="36"/>
      <c r="OQV28" s="36"/>
      <c r="OQW28" s="36"/>
      <c r="OQX28" s="36"/>
      <c r="OQY28" s="36"/>
      <c r="OQZ28" s="36"/>
      <c r="ORA28" s="36"/>
      <c r="ORB28" s="36"/>
      <c r="ORC28" s="36"/>
      <c r="ORD28" s="36"/>
      <c r="ORE28" s="36"/>
      <c r="ORF28" s="36"/>
      <c r="ORG28" s="36"/>
      <c r="ORH28" s="36"/>
      <c r="ORI28" s="36"/>
      <c r="ORJ28" s="36"/>
      <c r="ORK28" s="36"/>
      <c r="ORL28" s="36"/>
      <c r="ORM28" s="36"/>
      <c r="ORN28" s="36"/>
      <c r="ORO28" s="36"/>
      <c r="ORP28" s="36"/>
      <c r="ORQ28" s="36"/>
      <c r="ORR28" s="36"/>
      <c r="ORS28" s="36"/>
      <c r="ORT28" s="36"/>
      <c r="ORU28" s="36"/>
      <c r="ORV28" s="36"/>
      <c r="ORW28" s="36"/>
      <c r="ORX28" s="36"/>
      <c r="ORY28" s="36"/>
      <c r="ORZ28" s="36"/>
      <c r="OSA28" s="36"/>
      <c r="OSB28" s="36"/>
      <c r="OSC28" s="36"/>
      <c r="OSD28" s="36"/>
      <c r="OSE28" s="36"/>
      <c r="OSF28" s="36"/>
      <c r="OSG28" s="36"/>
      <c r="OSH28" s="36"/>
      <c r="OSI28" s="36"/>
      <c r="OSJ28" s="36"/>
      <c r="OSK28" s="36"/>
      <c r="OSL28" s="36"/>
      <c r="OSM28" s="36"/>
      <c r="OSN28" s="36"/>
      <c r="OSO28" s="36"/>
      <c r="OSP28" s="36"/>
      <c r="OSQ28" s="36"/>
      <c r="OSR28" s="36"/>
      <c r="OSS28" s="36"/>
      <c r="OST28" s="36"/>
      <c r="OSU28" s="36"/>
      <c r="OSV28" s="36"/>
      <c r="OSW28" s="36"/>
      <c r="OSX28" s="36"/>
      <c r="OSY28" s="36"/>
      <c r="OSZ28" s="36"/>
      <c r="OTA28" s="36"/>
      <c r="OTB28" s="36"/>
      <c r="OTC28" s="36"/>
      <c r="OTD28" s="36"/>
      <c r="OTE28" s="36"/>
      <c r="OTF28" s="36"/>
      <c r="OTG28" s="36"/>
      <c r="OTH28" s="36"/>
      <c r="OTI28" s="36"/>
      <c r="OTJ28" s="36"/>
      <c r="OTK28" s="36"/>
      <c r="OTL28" s="36"/>
      <c r="OTM28" s="36"/>
      <c r="OTN28" s="36"/>
      <c r="OTO28" s="36"/>
      <c r="OTP28" s="36"/>
      <c r="OTQ28" s="36"/>
      <c r="OTR28" s="36"/>
      <c r="OTS28" s="36"/>
      <c r="OTT28" s="36"/>
      <c r="OTU28" s="36"/>
      <c r="OTV28" s="36"/>
      <c r="OTW28" s="36"/>
      <c r="OTX28" s="36"/>
      <c r="OTY28" s="36"/>
      <c r="OTZ28" s="36"/>
      <c r="OUA28" s="36"/>
      <c r="OUB28" s="36"/>
      <c r="OUC28" s="36"/>
      <c r="OUD28" s="36"/>
      <c r="OUE28" s="36"/>
      <c r="OUF28" s="36"/>
      <c r="OUG28" s="36"/>
      <c r="OUH28" s="36"/>
      <c r="OUI28" s="36"/>
      <c r="OUJ28" s="36"/>
      <c r="OUK28" s="36"/>
      <c r="OUL28" s="36"/>
      <c r="OUM28" s="36"/>
      <c r="OUN28" s="36"/>
      <c r="OUO28" s="36"/>
      <c r="OUP28" s="36"/>
      <c r="OUQ28" s="36"/>
      <c r="OUR28" s="36"/>
      <c r="OUS28" s="36"/>
      <c r="OUT28" s="36"/>
      <c r="OUU28" s="36"/>
      <c r="OUV28" s="36"/>
      <c r="OUW28" s="36"/>
      <c r="OUX28" s="36"/>
      <c r="OUY28" s="36"/>
      <c r="OUZ28" s="36"/>
      <c r="OVA28" s="36"/>
      <c r="OVB28" s="36"/>
      <c r="OVC28" s="36"/>
      <c r="OVD28" s="36"/>
      <c r="OVE28" s="36"/>
      <c r="OVF28" s="36"/>
      <c r="OVG28" s="36"/>
      <c r="OVH28" s="36"/>
      <c r="OVI28" s="36"/>
      <c r="OVJ28" s="36"/>
      <c r="OVK28" s="36"/>
      <c r="OVL28" s="36"/>
      <c r="OVM28" s="36"/>
      <c r="OVN28" s="36"/>
      <c r="OVO28" s="36"/>
      <c r="OVP28" s="36"/>
      <c r="OVQ28" s="36"/>
      <c r="OVR28" s="36"/>
      <c r="OVS28" s="36"/>
      <c r="OVT28" s="36"/>
      <c r="OVU28" s="36"/>
      <c r="OVV28" s="36"/>
      <c r="OVW28" s="36"/>
      <c r="OVX28" s="36"/>
      <c r="OVY28" s="36"/>
      <c r="OVZ28" s="36"/>
      <c r="OWA28" s="36"/>
      <c r="OWB28" s="36"/>
      <c r="OWC28" s="36"/>
      <c r="OWD28" s="36"/>
      <c r="OWE28" s="36"/>
      <c r="OWF28" s="36"/>
      <c r="OWG28" s="36"/>
      <c r="OWH28" s="36"/>
      <c r="OWI28" s="36"/>
      <c r="OWJ28" s="36"/>
      <c r="OWK28" s="36"/>
      <c r="OWL28" s="36"/>
      <c r="OWM28" s="36"/>
      <c r="OWN28" s="36"/>
      <c r="OWO28" s="36"/>
      <c r="OWP28" s="36"/>
      <c r="OWQ28" s="36"/>
      <c r="OWR28" s="36"/>
      <c r="OWS28" s="36"/>
      <c r="OWT28" s="36"/>
      <c r="OWU28" s="36"/>
      <c r="OWV28" s="36"/>
      <c r="OWW28" s="36"/>
      <c r="OWX28" s="36"/>
      <c r="OWY28" s="36"/>
      <c r="OWZ28" s="36"/>
      <c r="OXA28" s="36"/>
      <c r="OXB28" s="36"/>
      <c r="OXC28" s="36"/>
      <c r="OXD28" s="36"/>
      <c r="OXE28" s="36"/>
      <c r="OXF28" s="36"/>
      <c r="OXG28" s="36"/>
      <c r="OXH28" s="36"/>
      <c r="OXI28" s="36"/>
      <c r="OXJ28" s="36"/>
      <c r="OXK28" s="36"/>
      <c r="OXL28" s="36"/>
      <c r="OXM28" s="36"/>
      <c r="OXN28" s="36"/>
      <c r="OXO28" s="36"/>
      <c r="OXP28" s="36"/>
      <c r="OXQ28" s="36"/>
      <c r="OXR28" s="36"/>
      <c r="OXS28" s="36"/>
      <c r="OXT28" s="36"/>
      <c r="OXU28" s="36"/>
      <c r="OXV28" s="36"/>
      <c r="OXW28" s="36"/>
      <c r="OXX28" s="36"/>
      <c r="OXY28" s="36"/>
      <c r="OXZ28" s="36"/>
      <c r="OYA28" s="36"/>
      <c r="OYB28" s="36"/>
      <c r="OYC28" s="36"/>
      <c r="OYD28" s="36"/>
      <c r="OYE28" s="36"/>
      <c r="OYF28" s="36"/>
      <c r="OYG28" s="36"/>
      <c r="OYH28" s="36"/>
      <c r="OYI28" s="36"/>
      <c r="OYJ28" s="36"/>
      <c r="OYK28" s="36"/>
      <c r="OYL28" s="36"/>
      <c r="OYM28" s="36"/>
      <c r="OYN28" s="36"/>
      <c r="OYO28" s="36"/>
      <c r="OYP28" s="36"/>
      <c r="OYQ28" s="36"/>
      <c r="OYR28" s="36"/>
      <c r="OYS28" s="36"/>
      <c r="OYT28" s="36"/>
      <c r="OYU28" s="36"/>
      <c r="OYV28" s="36"/>
      <c r="OYW28" s="36"/>
      <c r="OYX28" s="36"/>
      <c r="OYY28" s="36"/>
      <c r="OYZ28" s="36"/>
      <c r="OZA28" s="36"/>
      <c r="OZB28" s="36"/>
      <c r="OZC28" s="36"/>
      <c r="OZD28" s="36"/>
      <c r="OZE28" s="36"/>
      <c r="OZF28" s="36"/>
      <c r="OZG28" s="36"/>
      <c r="OZH28" s="36"/>
      <c r="OZI28" s="36"/>
      <c r="OZJ28" s="36"/>
      <c r="OZK28" s="36"/>
      <c r="OZL28" s="36"/>
      <c r="OZM28" s="36"/>
      <c r="OZN28" s="36"/>
      <c r="OZO28" s="36"/>
      <c r="OZP28" s="36"/>
      <c r="OZQ28" s="36"/>
      <c r="OZR28" s="36"/>
      <c r="OZS28" s="36"/>
      <c r="OZT28" s="36"/>
      <c r="OZU28" s="36"/>
      <c r="OZV28" s="36"/>
      <c r="OZW28" s="36"/>
      <c r="OZX28" s="36"/>
      <c r="OZY28" s="36"/>
      <c r="OZZ28" s="36"/>
      <c r="PAA28" s="36"/>
      <c r="PAB28" s="36"/>
      <c r="PAC28" s="36"/>
      <c r="PAD28" s="36"/>
      <c r="PAE28" s="36"/>
      <c r="PAF28" s="36"/>
      <c r="PAG28" s="36"/>
      <c r="PAH28" s="36"/>
      <c r="PAI28" s="36"/>
      <c r="PAJ28" s="36"/>
      <c r="PAK28" s="36"/>
      <c r="PAL28" s="36"/>
      <c r="PAM28" s="36"/>
      <c r="PAN28" s="36"/>
      <c r="PAO28" s="36"/>
      <c r="PAP28" s="36"/>
      <c r="PAQ28" s="36"/>
      <c r="PAR28" s="36"/>
      <c r="PAS28" s="36"/>
      <c r="PAT28" s="36"/>
      <c r="PAU28" s="36"/>
      <c r="PAV28" s="36"/>
      <c r="PAW28" s="36"/>
      <c r="PAX28" s="36"/>
      <c r="PAY28" s="36"/>
      <c r="PAZ28" s="36"/>
      <c r="PBA28" s="36"/>
      <c r="PBB28" s="36"/>
      <c r="PBC28" s="36"/>
      <c r="PBD28" s="36"/>
      <c r="PBE28" s="36"/>
      <c r="PBF28" s="36"/>
      <c r="PBG28" s="36"/>
      <c r="PBH28" s="36"/>
      <c r="PBI28" s="36"/>
      <c r="PBJ28" s="36"/>
      <c r="PBK28" s="36"/>
      <c r="PBL28" s="36"/>
      <c r="PBM28" s="36"/>
      <c r="PBN28" s="36"/>
      <c r="PBO28" s="36"/>
      <c r="PBP28" s="36"/>
      <c r="PBQ28" s="36"/>
      <c r="PBR28" s="36"/>
      <c r="PBS28" s="36"/>
      <c r="PBT28" s="36"/>
      <c r="PBU28" s="36"/>
      <c r="PBV28" s="36"/>
      <c r="PBW28" s="36"/>
      <c r="PBX28" s="36"/>
      <c r="PBY28" s="36"/>
      <c r="PBZ28" s="36"/>
      <c r="PCA28" s="36"/>
      <c r="PCB28" s="36"/>
      <c r="PCC28" s="36"/>
      <c r="PCD28" s="36"/>
      <c r="PCE28" s="36"/>
      <c r="PCF28" s="36"/>
      <c r="PCG28" s="36"/>
      <c r="PCH28" s="36"/>
      <c r="PCI28" s="36"/>
      <c r="PCJ28" s="36"/>
      <c r="PCK28" s="36"/>
      <c r="PCL28" s="36"/>
      <c r="PCM28" s="36"/>
      <c r="PCN28" s="36"/>
      <c r="PCO28" s="36"/>
      <c r="PCP28" s="36"/>
      <c r="PCQ28" s="36"/>
      <c r="PCR28" s="36"/>
      <c r="PCS28" s="36"/>
      <c r="PCT28" s="36"/>
      <c r="PCU28" s="36"/>
      <c r="PCV28" s="36"/>
      <c r="PCW28" s="36"/>
      <c r="PCX28" s="36"/>
      <c r="PCY28" s="36"/>
      <c r="PCZ28" s="36"/>
      <c r="PDA28" s="36"/>
      <c r="PDB28" s="36"/>
      <c r="PDC28" s="36"/>
      <c r="PDD28" s="36"/>
      <c r="PDE28" s="36"/>
      <c r="PDF28" s="36"/>
      <c r="PDG28" s="36"/>
      <c r="PDH28" s="36"/>
      <c r="PDI28" s="36"/>
      <c r="PDJ28" s="36"/>
      <c r="PDK28" s="36"/>
      <c r="PDL28" s="36"/>
      <c r="PDM28" s="36"/>
      <c r="PDN28" s="36"/>
      <c r="PDO28" s="36"/>
      <c r="PDP28" s="36"/>
      <c r="PDQ28" s="36"/>
      <c r="PDR28" s="36"/>
      <c r="PDS28" s="36"/>
      <c r="PDT28" s="36"/>
      <c r="PDU28" s="36"/>
      <c r="PDV28" s="36"/>
      <c r="PDW28" s="36"/>
      <c r="PDX28" s="36"/>
      <c r="PDY28" s="36"/>
      <c r="PDZ28" s="36"/>
      <c r="PEA28" s="36"/>
      <c r="PEB28" s="36"/>
      <c r="PEC28" s="36"/>
      <c r="PED28" s="36"/>
      <c r="PEE28" s="36"/>
      <c r="PEF28" s="36"/>
      <c r="PEG28" s="36"/>
      <c r="PEH28" s="36"/>
      <c r="PEI28" s="36"/>
      <c r="PEJ28" s="36"/>
      <c r="PEK28" s="36"/>
      <c r="PEL28" s="36"/>
      <c r="PEM28" s="36"/>
      <c r="PEN28" s="36"/>
      <c r="PEO28" s="36"/>
      <c r="PEP28" s="36"/>
      <c r="PEQ28" s="36"/>
      <c r="PER28" s="36"/>
      <c r="PES28" s="36"/>
      <c r="PET28" s="36"/>
      <c r="PEU28" s="36"/>
      <c r="PEV28" s="36"/>
      <c r="PEW28" s="36"/>
      <c r="PEX28" s="36"/>
      <c r="PEY28" s="36"/>
      <c r="PEZ28" s="36"/>
      <c r="PFA28" s="36"/>
      <c r="PFB28" s="36"/>
      <c r="PFC28" s="36"/>
      <c r="PFD28" s="36"/>
      <c r="PFE28" s="36"/>
      <c r="PFF28" s="36"/>
      <c r="PFG28" s="36"/>
      <c r="PFH28" s="36"/>
      <c r="PFI28" s="36"/>
      <c r="PFJ28" s="36"/>
      <c r="PFK28" s="36"/>
      <c r="PFL28" s="36"/>
      <c r="PFM28" s="36"/>
      <c r="PFN28" s="36"/>
      <c r="PFO28" s="36"/>
      <c r="PFP28" s="36"/>
      <c r="PFQ28" s="36"/>
      <c r="PFR28" s="36"/>
      <c r="PFS28" s="36"/>
      <c r="PFT28" s="36"/>
      <c r="PFU28" s="36"/>
      <c r="PFV28" s="36"/>
      <c r="PFW28" s="36"/>
      <c r="PFX28" s="36"/>
      <c r="PFY28" s="36"/>
      <c r="PFZ28" s="36"/>
      <c r="PGA28" s="36"/>
      <c r="PGB28" s="36"/>
      <c r="PGC28" s="36"/>
      <c r="PGD28" s="36"/>
      <c r="PGE28" s="36"/>
      <c r="PGF28" s="36"/>
      <c r="PGG28" s="36"/>
      <c r="PGH28" s="36"/>
      <c r="PGI28" s="36"/>
      <c r="PGJ28" s="36"/>
      <c r="PGK28" s="36"/>
      <c r="PGL28" s="36"/>
      <c r="PGM28" s="36"/>
      <c r="PGN28" s="36"/>
      <c r="PGO28" s="36"/>
      <c r="PGP28" s="36"/>
      <c r="PGQ28" s="36"/>
      <c r="PGR28" s="36"/>
      <c r="PGS28" s="36"/>
      <c r="PGT28" s="36"/>
      <c r="PGU28" s="36"/>
      <c r="PGV28" s="36"/>
      <c r="PGW28" s="36"/>
      <c r="PGX28" s="36"/>
      <c r="PGY28" s="36"/>
      <c r="PGZ28" s="36"/>
      <c r="PHA28" s="36"/>
      <c r="PHB28" s="36"/>
      <c r="PHC28" s="36"/>
      <c r="PHD28" s="36"/>
      <c r="PHE28" s="36"/>
      <c r="PHF28" s="36"/>
      <c r="PHG28" s="36"/>
      <c r="PHH28" s="36"/>
      <c r="PHI28" s="36"/>
      <c r="PHJ28" s="36"/>
      <c r="PHK28" s="36"/>
      <c r="PHL28" s="36"/>
      <c r="PHM28" s="36"/>
      <c r="PHN28" s="36"/>
      <c r="PHO28" s="36"/>
      <c r="PHP28" s="36"/>
      <c r="PHQ28" s="36"/>
      <c r="PHR28" s="36"/>
      <c r="PHS28" s="36"/>
      <c r="PHT28" s="36"/>
      <c r="PHU28" s="36"/>
      <c r="PHV28" s="36"/>
      <c r="PHW28" s="36"/>
      <c r="PHX28" s="36"/>
      <c r="PHY28" s="36"/>
      <c r="PHZ28" s="36"/>
      <c r="PIA28" s="36"/>
      <c r="PIB28" s="36"/>
      <c r="PIC28" s="36"/>
      <c r="PID28" s="36"/>
      <c r="PIE28" s="36"/>
      <c r="PIF28" s="36"/>
      <c r="PIG28" s="36"/>
      <c r="PIH28" s="36"/>
      <c r="PII28" s="36"/>
      <c r="PIJ28" s="36"/>
      <c r="PIK28" s="36"/>
      <c r="PIL28" s="36"/>
      <c r="PIM28" s="36"/>
      <c r="PIN28" s="36"/>
      <c r="PIO28" s="36"/>
      <c r="PIP28" s="36"/>
      <c r="PIQ28" s="36"/>
      <c r="PIR28" s="36"/>
      <c r="PIS28" s="36"/>
      <c r="PIT28" s="36"/>
      <c r="PIU28" s="36"/>
      <c r="PIV28" s="36"/>
      <c r="PIW28" s="36"/>
      <c r="PIX28" s="36"/>
      <c r="PIY28" s="36"/>
      <c r="PIZ28" s="36"/>
      <c r="PJA28" s="36"/>
      <c r="PJB28" s="36"/>
      <c r="PJC28" s="36"/>
      <c r="PJD28" s="36"/>
      <c r="PJE28" s="36"/>
      <c r="PJF28" s="36"/>
      <c r="PJG28" s="36"/>
      <c r="PJH28" s="36"/>
      <c r="PJI28" s="36"/>
      <c r="PJJ28" s="36"/>
      <c r="PJK28" s="36"/>
      <c r="PJL28" s="36"/>
      <c r="PJM28" s="36"/>
      <c r="PJN28" s="36"/>
      <c r="PJO28" s="36"/>
      <c r="PJP28" s="36"/>
      <c r="PJQ28" s="36"/>
      <c r="PJR28" s="36"/>
      <c r="PJS28" s="36"/>
      <c r="PJT28" s="36"/>
      <c r="PJU28" s="36"/>
      <c r="PJV28" s="36"/>
      <c r="PJW28" s="36"/>
      <c r="PJX28" s="36"/>
      <c r="PJY28" s="36"/>
      <c r="PJZ28" s="36"/>
      <c r="PKA28" s="36"/>
      <c r="PKB28" s="36"/>
      <c r="PKC28" s="36"/>
      <c r="PKD28" s="36"/>
      <c r="PKE28" s="36"/>
      <c r="PKF28" s="36"/>
      <c r="PKG28" s="36"/>
      <c r="PKH28" s="36"/>
      <c r="PKI28" s="36"/>
      <c r="PKJ28" s="36"/>
      <c r="PKK28" s="36"/>
      <c r="PKL28" s="36"/>
      <c r="PKM28" s="36"/>
      <c r="PKN28" s="36"/>
      <c r="PKO28" s="36"/>
      <c r="PKP28" s="36"/>
      <c r="PKQ28" s="36"/>
      <c r="PKR28" s="36"/>
      <c r="PKS28" s="36"/>
      <c r="PKT28" s="36"/>
      <c r="PKU28" s="36"/>
      <c r="PKV28" s="36"/>
      <c r="PKW28" s="36"/>
      <c r="PKX28" s="36"/>
      <c r="PKY28" s="36"/>
      <c r="PKZ28" s="36"/>
      <c r="PLA28" s="36"/>
      <c r="PLB28" s="36"/>
      <c r="PLC28" s="36"/>
      <c r="PLD28" s="36"/>
      <c r="PLE28" s="36"/>
      <c r="PLF28" s="36"/>
      <c r="PLG28" s="36"/>
      <c r="PLH28" s="36"/>
      <c r="PLI28" s="36"/>
      <c r="PLJ28" s="36"/>
      <c r="PLK28" s="36"/>
      <c r="PLL28" s="36"/>
      <c r="PLM28" s="36"/>
      <c r="PLN28" s="36"/>
      <c r="PLO28" s="36"/>
      <c r="PLP28" s="36"/>
      <c r="PLQ28" s="36"/>
      <c r="PLR28" s="36"/>
      <c r="PLS28" s="36"/>
      <c r="PLT28" s="36"/>
      <c r="PLU28" s="36"/>
      <c r="PLV28" s="36"/>
      <c r="PLW28" s="36"/>
      <c r="PLX28" s="36"/>
      <c r="PLY28" s="36"/>
      <c r="PLZ28" s="36"/>
      <c r="PMA28" s="36"/>
      <c r="PMB28" s="36"/>
      <c r="PMC28" s="36"/>
      <c r="PMD28" s="36"/>
      <c r="PME28" s="36"/>
      <c r="PMF28" s="36"/>
      <c r="PMG28" s="36"/>
      <c r="PMH28" s="36"/>
      <c r="PMI28" s="36"/>
      <c r="PMJ28" s="36"/>
      <c r="PMK28" s="36"/>
      <c r="PML28" s="36"/>
      <c r="PMM28" s="36"/>
      <c r="PMN28" s="36"/>
      <c r="PMO28" s="36"/>
      <c r="PMP28" s="36"/>
      <c r="PMQ28" s="36"/>
      <c r="PMR28" s="36"/>
      <c r="PMS28" s="36"/>
      <c r="PMT28" s="36"/>
      <c r="PMU28" s="36"/>
      <c r="PMV28" s="36"/>
      <c r="PMW28" s="36"/>
      <c r="PMX28" s="36"/>
      <c r="PMY28" s="36"/>
      <c r="PMZ28" s="36"/>
      <c r="PNA28" s="36"/>
      <c r="PNB28" s="36"/>
      <c r="PNC28" s="36"/>
      <c r="PND28" s="36"/>
      <c r="PNE28" s="36"/>
      <c r="PNF28" s="36"/>
      <c r="PNG28" s="36"/>
      <c r="PNH28" s="36"/>
      <c r="PNI28" s="36"/>
      <c r="PNJ28" s="36"/>
      <c r="PNK28" s="36"/>
      <c r="PNL28" s="36"/>
      <c r="PNM28" s="36"/>
      <c r="PNN28" s="36"/>
      <c r="PNO28" s="36"/>
      <c r="PNP28" s="36"/>
      <c r="PNQ28" s="36"/>
      <c r="PNR28" s="36"/>
      <c r="PNS28" s="36"/>
      <c r="PNT28" s="36"/>
      <c r="PNU28" s="36"/>
      <c r="PNV28" s="36"/>
      <c r="PNW28" s="36"/>
      <c r="PNX28" s="36"/>
      <c r="PNY28" s="36"/>
      <c r="PNZ28" s="36"/>
      <c r="POA28" s="36"/>
      <c r="POB28" s="36"/>
      <c r="POC28" s="36"/>
      <c r="POD28" s="36"/>
      <c r="POE28" s="36"/>
      <c r="POF28" s="36"/>
      <c r="POG28" s="36"/>
      <c r="POH28" s="36"/>
      <c r="POI28" s="36"/>
      <c r="POJ28" s="36"/>
      <c r="POK28" s="36"/>
      <c r="POL28" s="36"/>
      <c r="POM28" s="36"/>
      <c r="PON28" s="36"/>
      <c r="POO28" s="36"/>
      <c r="POP28" s="36"/>
      <c r="POQ28" s="36"/>
      <c r="POR28" s="36"/>
      <c r="POS28" s="36"/>
      <c r="POT28" s="36"/>
      <c r="POU28" s="36"/>
      <c r="POV28" s="36"/>
      <c r="POW28" s="36"/>
      <c r="POX28" s="36"/>
      <c r="POY28" s="36"/>
      <c r="POZ28" s="36"/>
      <c r="PPA28" s="36"/>
      <c r="PPB28" s="36"/>
      <c r="PPC28" s="36"/>
      <c r="PPD28" s="36"/>
      <c r="PPE28" s="36"/>
      <c r="PPF28" s="36"/>
      <c r="PPG28" s="36"/>
      <c r="PPH28" s="36"/>
      <c r="PPI28" s="36"/>
      <c r="PPJ28" s="36"/>
      <c r="PPK28" s="36"/>
      <c r="PPL28" s="36"/>
      <c r="PPM28" s="36"/>
      <c r="PPN28" s="36"/>
      <c r="PPO28" s="36"/>
      <c r="PPP28" s="36"/>
      <c r="PPQ28" s="36"/>
      <c r="PPR28" s="36"/>
      <c r="PPS28" s="36"/>
      <c r="PPT28" s="36"/>
      <c r="PPU28" s="36"/>
      <c r="PPV28" s="36"/>
      <c r="PPW28" s="36"/>
      <c r="PPX28" s="36"/>
      <c r="PPY28" s="36"/>
      <c r="PPZ28" s="36"/>
      <c r="PQA28" s="36"/>
      <c r="PQB28" s="36"/>
      <c r="PQC28" s="36"/>
      <c r="PQD28" s="36"/>
      <c r="PQE28" s="36"/>
      <c r="PQF28" s="36"/>
      <c r="PQG28" s="36"/>
      <c r="PQH28" s="36"/>
      <c r="PQI28" s="36"/>
      <c r="PQJ28" s="36"/>
      <c r="PQK28" s="36"/>
      <c r="PQL28" s="36"/>
      <c r="PQM28" s="36"/>
      <c r="PQN28" s="36"/>
      <c r="PQO28" s="36"/>
      <c r="PQP28" s="36"/>
      <c r="PQQ28" s="36"/>
      <c r="PQR28" s="36"/>
      <c r="PQS28" s="36"/>
      <c r="PQT28" s="36"/>
      <c r="PQU28" s="36"/>
      <c r="PQV28" s="36"/>
      <c r="PQW28" s="36"/>
      <c r="PQX28" s="36"/>
      <c r="PQY28" s="36"/>
      <c r="PQZ28" s="36"/>
      <c r="PRA28" s="36"/>
      <c r="PRB28" s="36"/>
      <c r="PRC28" s="36"/>
      <c r="PRD28" s="36"/>
      <c r="PRE28" s="36"/>
      <c r="PRF28" s="36"/>
      <c r="PRG28" s="36"/>
      <c r="PRH28" s="36"/>
      <c r="PRI28" s="36"/>
      <c r="PRJ28" s="36"/>
      <c r="PRK28" s="36"/>
      <c r="PRL28" s="36"/>
      <c r="PRM28" s="36"/>
      <c r="PRN28" s="36"/>
      <c r="PRO28" s="36"/>
      <c r="PRP28" s="36"/>
      <c r="PRQ28" s="36"/>
      <c r="PRR28" s="36"/>
      <c r="PRS28" s="36"/>
      <c r="PRT28" s="36"/>
      <c r="PRU28" s="36"/>
      <c r="PRV28" s="36"/>
      <c r="PRW28" s="36"/>
      <c r="PRX28" s="36"/>
      <c r="PRY28" s="36"/>
      <c r="PRZ28" s="36"/>
      <c r="PSA28" s="36"/>
      <c r="PSB28" s="36"/>
      <c r="PSC28" s="36"/>
      <c r="PSD28" s="36"/>
      <c r="PSE28" s="36"/>
      <c r="PSF28" s="36"/>
      <c r="PSG28" s="36"/>
      <c r="PSH28" s="36"/>
      <c r="PSI28" s="36"/>
      <c r="PSJ28" s="36"/>
      <c r="PSK28" s="36"/>
      <c r="PSL28" s="36"/>
      <c r="PSM28" s="36"/>
      <c r="PSN28" s="36"/>
      <c r="PSO28" s="36"/>
      <c r="PSP28" s="36"/>
      <c r="PSQ28" s="36"/>
      <c r="PSR28" s="36"/>
      <c r="PSS28" s="36"/>
      <c r="PST28" s="36"/>
      <c r="PSU28" s="36"/>
      <c r="PSV28" s="36"/>
      <c r="PSW28" s="36"/>
      <c r="PSX28" s="36"/>
      <c r="PSY28" s="36"/>
      <c r="PSZ28" s="36"/>
      <c r="PTA28" s="36"/>
      <c r="PTB28" s="36"/>
      <c r="PTC28" s="36"/>
      <c r="PTD28" s="36"/>
      <c r="PTE28" s="36"/>
      <c r="PTF28" s="36"/>
      <c r="PTG28" s="36"/>
      <c r="PTH28" s="36"/>
      <c r="PTI28" s="36"/>
      <c r="PTJ28" s="36"/>
      <c r="PTK28" s="36"/>
      <c r="PTL28" s="36"/>
      <c r="PTM28" s="36"/>
      <c r="PTN28" s="36"/>
      <c r="PTO28" s="36"/>
      <c r="PTP28" s="36"/>
      <c r="PTQ28" s="36"/>
      <c r="PTR28" s="36"/>
      <c r="PTS28" s="36"/>
      <c r="PTT28" s="36"/>
      <c r="PTU28" s="36"/>
      <c r="PTV28" s="36"/>
      <c r="PTW28" s="36"/>
      <c r="PTX28" s="36"/>
      <c r="PTY28" s="36"/>
      <c r="PTZ28" s="36"/>
      <c r="PUA28" s="36"/>
      <c r="PUB28" s="36"/>
      <c r="PUC28" s="36"/>
      <c r="PUD28" s="36"/>
      <c r="PUE28" s="36"/>
      <c r="PUF28" s="36"/>
      <c r="PUG28" s="36"/>
      <c r="PUH28" s="36"/>
      <c r="PUI28" s="36"/>
      <c r="PUJ28" s="36"/>
      <c r="PUK28" s="36"/>
      <c r="PUL28" s="36"/>
      <c r="PUM28" s="36"/>
      <c r="PUN28" s="36"/>
      <c r="PUO28" s="36"/>
      <c r="PUP28" s="36"/>
      <c r="PUQ28" s="36"/>
      <c r="PUR28" s="36"/>
      <c r="PUS28" s="36"/>
      <c r="PUT28" s="36"/>
      <c r="PUU28" s="36"/>
      <c r="PUV28" s="36"/>
      <c r="PUW28" s="36"/>
      <c r="PUX28" s="36"/>
      <c r="PUY28" s="36"/>
      <c r="PUZ28" s="36"/>
      <c r="PVA28" s="36"/>
      <c r="PVB28" s="36"/>
      <c r="PVC28" s="36"/>
      <c r="PVD28" s="36"/>
      <c r="PVE28" s="36"/>
      <c r="PVF28" s="36"/>
      <c r="PVG28" s="36"/>
      <c r="PVH28" s="36"/>
      <c r="PVI28" s="36"/>
      <c r="PVJ28" s="36"/>
      <c r="PVK28" s="36"/>
      <c r="PVL28" s="36"/>
      <c r="PVM28" s="36"/>
      <c r="PVN28" s="36"/>
      <c r="PVO28" s="36"/>
      <c r="PVP28" s="36"/>
      <c r="PVQ28" s="36"/>
      <c r="PVR28" s="36"/>
      <c r="PVS28" s="36"/>
      <c r="PVT28" s="36"/>
      <c r="PVU28" s="36"/>
      <c r="PVV28" s="36"/>
      <c r="PVW28" s="36"/>
      <c r="PVX28" s="36"/>
      <c r="PVY28" s="36"/>
      <c r="PVZ28" s="36"/>
      <c r="PWA28" s="36"/>
      <c r="PWB28" s="36"/>
      <c r="PWC28" s="36"/>
      <c r="PWD28" s="36"/>
      <c r="PWE28" s="36"/>
      <c r="PWF28" s="36"/>
      <c r="PWG28" s="36"/>
      <c r="PWH28" s="36"/>
      <c r="PWI28" s="36"/>
      <c r="PWJ28" s="36"/>
      <c r="PWK28" s="36"/>
      <c r="PWL28" s="36"/>
      <c r="PWM28" s="36"/>
      <c r="PWN28" s="36"/>
      <c r="PWO28" s="36"/>
      <c r="PWP28" s="36"/>
      <c r="PWQ28" s="36"/>
      <c r="PWR28" s="36"/>
      <c r="PWS28" s="36"/>
      <c r="PWT28" s="36"/>
      <c r="PWU28" s="36"/>
      <c r="PWV28" s="36"/>
      <c r="PWW28" s="36"/>
      <c r="PWX28" s="36"/>
      <c r="PWY28" s="36"/>
      <c r="PWZ28" s="36"/>
      <c r="PXA28" s="36"/>
      <c r="PXB28" s="36"/>
      <c r="PXC28" s="36"/>
      <c r="PXD28" s="36"/>
      <c r="PXE28" s="36"/>
      <c r="PXF28" s="36"/>
      <c r="PXG28" s="36"/>
      <c r="PXH28" s="36"/>
      <c r="PXI28" s="36"/>
      <c r="PXJ28" s="36"/>
      <c r="PXK28" s="36"/>
      <c r="PXL28" s="36"/>
      <c r="PXM28" s="36"/>
      <c r="PXN28" s="36"/>
      <c r="PXO28" s="36"/>
      <c r="PXP28" s="36"/>
      <c r="PXQ28" s="36"/>
      <c r="PXR28" s="36"/>
      <c r="PXS28" s="36"/>
      <c r="PXT28" s="36"/>
      <c r="PXU28" s="36"/>
      <c r="PXV28" s="36"/>
      <c r="PXW28" s="36"/>
      <c r="PXX28" s="36"/>
      <c r="PXY28" s="36"/>
      <c r="PXZ28" s="36"/>
      <c r="PYA28" s="36"/>
      <c r="PYB28" s="36"/>
      <c r="PYC28" s="36"/>
      <c r="PYD28" s="36"/>
      <c r="PYE28" s="36"/>
      <c r="PYF28" s="36"/>
      <c r="PYG28" s="36"/>
      <c r="PYH28" s="36"/>
      <c r="PYI28" s="36"/>
      <c r="PYJ28" s="36"/>
      <c r="PYK28" s="36"/>
      <c r="PYL28" s="36"/>
      <c r="PYM28" s="36"/>
      <c r="PYN28" s="36"/>
      <c r="PYO28" s="36"/>
      <c r="PYP28" s="36"/>
      <c r="PYQ28" s="36"/>
      <c r="PYR28" s="36"/>
      <c r="PYS28" s="36"/>
      <c r="PYT28" s="36"/>
      <c r="PYU28" s="36"/>
      <c r="PYV28" s="36"/>
      <c r="PYW28" s="36"/>
      <c r="PYX28" s="36"/>
      <c r="PYY28" s="36"/>
      <c r="PYZ28" s="36"/>
      <c r="PZA28" s="36"/>
      <c r="PZB28" s="36"/>
      <c r="PZC28" s="36"/>
      <c r="PZD28" s="36"/>
      <c r="PZE28" s="36"/>
      <c r="PZF28" s="36"/>
      <c r="PZG28" s="36"/>
      <c r="PZH28" s="36"/>
      <c r="PZI28" s="36"/>
      <c r="PZJ28" s="36"/>
      <c r="PZK28" s="36"/>
      <c r="PZL28" s="36"/>
      <c r="PZM28" s="36"/>
      <c r="PZN28" s="36"/>
      <c r="PZO28" s="36"/>
      <c r="PZP28" s="36"/>
      <c r="PZQ28" s="36"/>
      <c r="PZR28" s="36"/>
      <c r="PZS28" s="36"/>
      <c r="PZT28" s="36"/>
      <c r="PZU28" s="36"/>
      <c r="PZV28" s="36"/>
      <c r="PZW28" s="36"/>
      <c r="PZX28" s="36"/>
      <c r="PZY28" s="36"/>
      <c r="PZZ28" s="36"/>
      <c r="QAA28" s="36"/>
      <c r="QAB28" s="36"/>
      <c r="QAC28" s="36"/>
      <c r="QAD28" s="36"/>
      <c r="QAE28" s="36"/>
      <c r="QAF28" s="36"/>
      <c r="QAG28" s="36"/>
      <c r="QAH28" s="36"/>
      <c r="QAI28" s="36"/>
      <c r="QAJ28" s="36"/>
      <c r="QAK28" s="36"/>
      <c r="QAL28" s="36"/>
      <c r="QAM28" s="36"/>
      <c r="QAN28" s="36"/>
      <c r="QAO28" s="36"/>
      <c r="QAP28" s="36"/>
      <c r="QAQ28" s="36"/>
      <c r="QAR28" s="36"/>
      <c r="QAS28" s="36"/>
      <c r="QAT28" s="36"/>
      <c r="QAU28" s="36"/>
      <c r="QAV28" s="36"/>
      <c r="QAW28" s="36"/>
      <c r="QAX28" s="36"/>
      <c r="QAY28" s="36"/>
      <c r="QAZ28" s="36"/>
      <c r="QBA28" s="36"/>
      <c r="QBB28" s="36"/>
      <c r="QBC28" s="36"/>
      <c r="QBD28" s="36"/>
      <c r="QBE28" s="36"/>
      <c r="QBF28" s="36"/>
      <c r="QBG28" s="36"/>
      <c r="QBH28" s="36"/>
      <c r="QBI28" s="36"/>
      <c r="QBJ28" s="36"/>
      <c r="QBK28" s="36"/>
      <c r="QBL28" s="36"/>
      <c r="QBM28" s="36"/>
      <c r="QBN28" s="36"/>
      <c r="QBO28" s="36"/>
      <c r="QBP28" s="36"/>
      <c r="QBQ28" s="36"/>
      <c r="QBR28" s="36"/>
      <c r="QBS28" s="36"/>
      <c r="QBT28" s="36"/>
      <c r="QBU28" s="36"/>
      <c r="QBV28" s="36"/>
      <c r="QBW28" s="36"/>
      <c r="QBX28" s="36"/>
      <c r="QBY28" s="36"/>
      <c r="QBZ28" s="36"/>
      <c r="QCA28" s="36"/>
      <c r="QCB28" s="36"/>
      <c r="QCC28" s="36"/>
      <c r="QCD28" s="36"/>
      <c r="QCE28" s="36"/>
      <c r="QCF28" s="36"/>
      <c r="QCG28" s="36"/>
      <c r="QCH28" s="36"/>
      <c r="QCI28" s="36"/>
      <c r="QCJ28" s="36"/>
      <c r="QCK28" s="36"/>
      <c r="QCL28" s="36"/>
      <c r="QCM28" s="36"/>
      <c r="QCN28" s="36"/>
      <c r="QCO28" s="36"/>
      <c r="QCP28" s="36"/>
      <c r="QCQ28" s="36"/>
      <c r="QCR28" s="36"/>
      <c r="QCS28" s="36"/>
      <c r="QCT28" s="36"/>
      <c r="QCU28" s="36"/>
      <c r="QCV28" s="36"/>
      <c r="QCW28" s="36"/>
      <c r="QCX28" s="36"/>
      <c r="QCY28" s="36"/>
      <c r="QCZ28" s="36"/>
      <c r="QDA28" s="36"/>
      <c r="QDB28" s="36"/>
      <c r="QDC28" s="36"/>
      <c r="QDD28" s="36"/>
      <c r="QDE28" s="36"/>
      <c r="QDF28" s="36"/>
      <c r="QDG28" s="36"/>
      <c r="QDH28" s="36"/>
      <c r="QDI28" s="36"/>
      <c r="QDJ28" s="36"/>
      <c r="QDK28" s="36"/>
      <c r="QDL28" s="36"/>
      <c r="QDM28" s="36"/>
      <c r="QDN28" s="36"/>
      <c r="QDO28" s="36"/>
      <c r="QDP28" s="36"/>
      <c r="QDQ28" s="36"/>
      <c r="QDR28" s="36"/>
      <c r="QDS28" s="36"/>
      <c r="QDT28" s="36"/>
      <c r="QDU28" s="36"/>
      <c r="QDV28" s="36"/>
      <c r="QDW28" s="36"/>
      <c r="QDX28" s="36"/>
      <c r="QDY28" s="36"/>
      <c r="QDZ28" s="36"/>
      <c r="QEA28" s="36"/>
      <c r="QEB28" s="36"/>
      <c r="QEC28" s="36"/>
      <c r="QED28" s="36"/>
      <c r="QEE28" s="36"/>
      <c r="QEF28" s="36"/>
      <c r="QEG28" s="36"/>
      <c r="QEH28" s="36"/>
      <c r="QEI28" s="36"/>
      <c r="QEJ28" s="36"/>
      <c r="QEK28" s="36"/>
      <c r="QEL28" s="36"/>
      <c r="QEM28" s="36"/>
      <c r="QEN28" s="36"/>
      <c r="QEO28" s="36"/>
      <c r="QEP28" s="36"/>
      <c r="QEQ28" s="36"/>
      <c r="QER28" s="36"/>
      <c r="QES28" s="36"/>
      <c r="QET28" s="36"/>
      <c r="QEU28" s="36"/>
      <c r="QEV28" s="36"/>
      <c r="QEW28" s="36"/>
      <c r="QEX28" s="36"/>
      <c r="QEY28" s="36"/>
      <c r="QEZ28" s="36"/>
      <c r="QFA28" s="36"/>
      <c r="QFB28" s="36"/>
      <c r="QFC28" s="36"/>
      <c r="QFD28" s="36"/>
      <c r="QFE28" s="36"/>
      <c r="QFF28" s="36"/>
      <c r="QFG28" s="36"/>
      <c r="QFH28" s="36"/>
      <c r="QFI28" s="36"/>
      <c r="QFJ28" s="36"/>
      <c r="QFK28" s="36"/>
      <c r="QFL28" s="36"/>
      <c r="QFM28" s="36"/>
      <c r="QFN28" s="36"/>
      <c r="QFO28" s="36"/>
      <c r="QFP28" s="36"/>
      <c r="QFQ28" s="36"/>
      <c r="QFR28" s="36"/>
      <c r="QFS28" s="36"/>
      <c r="QFT28" s="36"/>
      <c r="QFU28" s="36"/>
      <c r="QFV28" s="36"/>
      <c r="QFW28" s="36"/>
      <c r="QFX28" s="36"/>
      <c r="QFY28" s="36"/>
      <c r="QFZ28" s="36"/>
      <c r="QGA28" s="36"/>
      <c r="QGB28" s="36"/>
      <c r="QGC28" s="36"/>
      <c r="QGD28" s="36"/>
      <c r="QGE28" s="36"/>
      <c r="QGF28" s="36"/>
      <c r="QGG28" s="36"/>
      <c r="QGH28" s="36"/>
      <c r="QGI28" s="36"/>
      <c r="QGJ28" s="36"/>
      <c r="QGK28" s="36"/>
      <c r="QGL28" s="36"/>
      <c r="QGM28" s="36"/>
      <c r="QGN28" s="36"/>
      <c r="QGO28" s="36"/>
      <c r="QGP28" s="36"/>
      <c r="QGQ28" s="36"/>
      <c r="QGR28" s="36"/>
      <c r="QGS28" s="36"/>
      <c r="QGT28" s="36"/>
      <c r="QGU28" s="36"/>
      <c r="QGV28" s="36"/>
      <c r="QGW28" s="36"/>
      <c r="QGX28" s="36"/>
      <c r="QGY28" s="36"/>
      <c r="QGZ28" s="36"/>
      <c r="QHA28" s="36"/>
      <c r="QHB28" s="36"/>
      <c r="QHC28" s="36"/>
      <c r="QHD28" s="36"/>
      <c r="QHE28" s="36"/>
      <c r="QHF28" s="36"/>
      <c r="QHG28" s="36"/>
      <c r="QHH28" s="36"/>
      <c r="QHI28" s="36"/>
      <c r="QHJ28" s="36"/>
      <c r="QHK28" s="36"/>
      <c r="QHL28" s="36"/>
      <c r="QHM28" s="36"/>
      <c r="QHN28" s="36"/>
      <c r="QHO28" s="36"/>
      <c r="QHP28" s="36"/>
      <c r="QHQ28" s="36"/>
      <c r="QHR28" s="36"/>
      <c r="QHS28" s="36"/>
      <c r="QHT28" s="36"/>
      <c r="QHU28" s="36"/>
      <c r="QHV28" s="36"/>
      <c r="QHW28" s="36"/>
      <c r="QHX28" s="36"/>
      <c r="QHY28" s="36"/>
      <c r="QHZ28" s="36"/>
      <c r="QIA28" s="36"/>
      <c r="QIB28" s="36"/>
      <c r="QIC28" s="36"/>
      <c r="QID28" s="36"/>
      <c r="QIE28" s="36"/>
      <c r="QIF28" s="36"/>
      <c r="QIG28" s="36"/>
      <c r="QIH28" s="36"/>
      <c r="QII28" s="36"/>
      <c r="QIJ28" s="36"/>
      <c r="QIK28" s="36"/>
      <c r="QIL28" s="36"/>
      <c r="QIM28" s="36"/>
      <c r="QIN28" s="36"/>
      <c r="QIO28" s="36"/>
      <c r="QIP28" s="36"/>
      <c r="QIQ28" s="36"/>
      <c r="QIR28" s="36"/>
      <c r="QIS28" s="36"/>
      <c r="QIT28" s="36"/>
      <c r="QIU28" s="36"/>
      <c r="QIV28" s="36"/>
      <c r="QIW28" s="36"/>
      <c r="QIX28" s="36"/>
      <c r="QIY28" s="36"/>
      <c r="QIZ28" s="36"/>
      <c r="QJA28" s="36"/>
      <c r="QJB28" s="36"/>
      <c r="QJC28" s="36"/>
      <c r="QJD28" s="36"/>
      <c r="QJE28" s="36"/>
      <c r="QJF28" s="36"/>
      <c r="QJG28" s="36"/>
      <c r="QJH28" s="36"/>
      <c r="QJI28" s="36"/>
      <c r="QJJ28" s="36"/>
      <c r="QJK28" s="36"/>
      <c r="QJL28" s="36"/>
      <c r="QJM28" s="36"/>
      <c r="QJN28" s="36"/>
      <c r="QJO28" s="36"/>
      <c r="QJP28" s="36"/>
      <c r="QJQ28" s="36"/>
      <c r="QJR28" s="36"/>
      <c r="QJS28" s="36"/>
      <c r="QJT28" s="36"/>
      <c r="QJU28" s="36"/>
      <c r="QJV28" s="36"/>
      <c r="QJW28" s="36"/>
      <c r="QJX28" s="36"/>
      <c r="QJY28" s="36"/>
      <c r="QJZ28" s="36"/>
      <c r="QKA28" s="36"/>
      <c r="QKB28" s="36"/>
      <c r="QKC28" s="36"/>
      <c r="QKD28" s="36"/>
      <c r="QKE28" s="36"/>
      <c r="QKF28" s="36"/>
      <c r="QKG28" s="36"/>
      <c r="QKH28" s="36"/>
      <c r="QKI28" s="36"/>
      <c r="QKJ28" s="36"/>
      <c r="QKK28" s="36"/>
      <c r="QKL28" s="36"/>
      <c r="QKM28" s="36"/>
      <c r="QKN28" s="36"/>
      <c r="QKO28" s="36"/>
      <c r="QKP28" s="36"/>
      <c r="QKQ28" s="36"/>
      <c r="QKR28" s="36"/>
      <c r="QKS28" s="36"/>
      <c r="QKT28" s="36"/>
      <c r="QKU28" s="36"/>
      <c r="QKV28" s="36"/>
      <c r="QKW28" s="36"/>
      <c r="QKX28" s="36"/>
      <c r="QKY28" s="36"/>
      <c r="QKZ28" s="36"/>
      <c r="QLA28" s="36"/>
      <c r="QLB28" s="36"/>
      <c r="QLC28" s="36"/>
      <c r="QLD28" s="36"/>
      <c r="QLE28" s="36"/>
      <c r="QLF28" s="36"/>
      <c r="QLG28" s="36"/>
      <c r="QLH28" s="36"/>
      <c r="QLI28" s="36"/>
      <c r="QLJ28" s="36"/>
      <c r="QLK28" s="36"/>
      <c r="QLL28" s="36"/>
      <c r="QLM28" s="36"/>
      <c r="QLN28" s="36"/>
      <c r="QLO28" s="36"/>
      <c r="QLP28" s="36"/>
      <c r="QLQ28" s="36"/>
      <c r="QLR28" s="36"/>
      <c r="QLS28" s="36"/>
      <c r="QLT28" s="36"/>
      <c r="QLU28" s="36"/>
      <c r="QLV28" s="36"/>
      <c r="QLW28" s="36"/>
      <c r="QLX28" s="36"/>
      <c r="QLY28" s="36"/>
      <c r="QLZ28" s="36"/>
      <c r="QMA28" s="36"/>
      <c r="QMB28" s="36"/>
      <c r="QMC28" s="36"/>
      <c r="QMD28" s="36"/>
      <c r="QME28" s="36"/>
      <c r="QMF28" s="36"/>
      <c r="QMG28" s="36"/>
      <c r="QMH28" s="36"/>
      <c r="QMI28" s="36"/>
      <c r="QMJ28" s="36"/>
      <c r="QMK28" s="36"/>
      <c r="QML28" s="36"/>
      <c r="QMM28" s="36"/>
      <c r="QMN28" s="36"/>
      <c r="QMO28" s="36"/>
      <c r="QMP28" s="36"/>
      <c r="QMQ28" s="36"/>
      <c r="QMR28" s="36"/>
      <c r="QMS28" s="36"/>
      <c r="QMT28" s="36"/>
      <c r="QMU28" s="36"/>
      <c r="QMV28" s="36"/>
      <c r="QMW28" s="36"/>
      <c r="QMX28" s="36"/>
      <c r="QMY28" s="36"/>
      <c r="QMZ28" s="36"/>
      <c r="QNA28" s="36"/>
      <c r="QNB28" s="36"/>
      <c r="QNC28" s="36"/>
      <c r="QND28" s="36"/>
      <c r="QNE28" s="36"/>
      <c r="QNF28" s="36"/>
      <c r="QNG28" s="36"/>
      <c r="QNH28" s="36"/>
      <c r="QNI28" s="36"/>
      <c r="QNJ28" s="36"/>
      <c r="QNK28" s="36"/>
      <c r="QNL28" s="36"/>
      <c r="QNM28" s="36"/>
      <c r="QNN28" s="36"/>
      <c r="QNO28" s="36"/>
      <c r="QNP28" s="36"/>
      <c r="QNQ28" s="36"/>
      <c r="QNR28" s="36"/>
      <c r="QNS28" s="36"/>
      <c r="QNT28" s="36"/>
      <c r="QNU28" s="36"/>
      <c r="QNV28" s="36"/>
      <c r="QNW28" s="36"/>
      <c r="QNX28" s="36"/>
      <c r="QNY28" s="36"/>
      <c r="QNZ28" s="36"/>
      <c r="QOA28" s="36"/>
      <c r="QOB28" s="36"/>
      <c r="QOC28" s="36"/>
      <c r="QOD28" s="36"/>
      <c r="QOE28" s="36"/>
      <c r="QOF28" s="36"/>
      <c r="QOG28" s="36"/>
      <c r="QOH28" s="36"/>
      <c r="QOI28" s="36"/>
      <c r="QOJ28" s="36"/>
      <c r="QOK28" s="36"/>
      <c r="QOL28" s="36"/>
      <c r="QOM28" s="36"/>
      <c r="QON28" s="36"/>
      <c r="QOO28" s="36"/>
      <c r="QOP28" s="36"/>
      <c r="QOQ28" s="36"/>
      <c r="QOR28" s="36"/>
      <c r="QOS28" s="36"/>
      <c r="QOT28" s="36"/>
      <c r="QOU28" s="36"/>
      <c r="QOV28" s="36"/>
      <c r="QOW28" s="36"/>
      <c r="QOX28" s="36"/>
      <c r="QOY28" s="36"/>
      <c r="QOZ28" s="36"/>
      <c r="QPA28" s="36"/>
      <c r="QPB28" s="36"/>
      <c r="QPC28" s="36"/>
      <c r="QPD28" s="36"/>
      <c r="QPE28" s="36"/>
      <c r="QPF28" s="36"/>
      <c r="QPG28" s="36"/>
      <c r="QPH28" s="36"/>
      <c r="QPI28" s="36"/>
      <c r="QPJ28" s="36"/>
      <c r="QPK28" s="36"/>
      <c r="QPL28" s="36"/>
      <c r="QPM28" s="36"/>
      <c r="QPN28" s="36"/>
      <c r="QPO28" s="36"/>
      <c r="QPP28" s="36"/>
      <c r="QPQ28" s="36"/>
      <c r="QPR28" s="36"/>
      <c r="QPS28" s="36"/>
      <c r="QPT28" s="36"/>
      <c r="QPU28" s="36"/>
      <c r="QPV28" s="36"/>
      <c r="QPW28" s="36"/>
      <c r="QPX28" s="36"/>
      <c r="QPY28" s="36"/>
      <c r="QPZ28" s="36"/>
      <c r="QQA28" s="36"/>
      <c r="QQB28" s="36"/>
      <c r="QQC28" s="36"/>
      <c r="QQD28" s="36"/>
      <c r="QQE28" s="36"/>
      <c r="QQF28" s="36"/>
      <c r="QQG28" s="36"/>
      <c r="QQH28" s="36"/>
      <c r="QQI28" s="36"/>
      <c r="QQJ28" s="36"/>
      <c r="QQK28" s="36"/>
      <c r="QQL28" s="36"/>
      <c r="QQM28" s="36"/>
      <c r="QQN28" s="36"/>
      <c r="QQO28" s="36"/>
      <c r="QQP28" s="36"/>
      <c r="QQQ28" s="36"/>
      <c r="QQR28" s="36"/>
      <c r="QQS28" s="36"/>
      <c r="QQT28" s="36"/>
      <c r="QQU28" s="36"/>
      <c r="QQV28" s="36"/>
      <c r="QQW28" s="36"/>
      <c r="QQX28" s="36"/>
      <c r="QQY28" s="36"/>
      <c r="QQZ28" s="36"/>
      <c r="QRA28" s="36"/>
      <c r="QRB28" s="36"/>
      <c r="QRC28" s="36"/>
      <c r="QRD28" s="36"/>
      <c r="QRE28" s="36"/>
      <c r="QRF28" s="36"/>
      <c r="QRG28" s="36"/>
      <c r="QRH28" s="36"/>
      <c r="QRI28" s="36"/>
      <c r="QRJ28" s="36"/>
      <c r="QRK28" s="36"/>
      <c r="QRL28" s="36"/>
      <c r="QRM28" s="36"/>
      <c r="QRN28" s="36"/>
      <c r="QRO28" s="36"/>
      <c r="QRP28" s="36"/>
      <c r="QRQ28" s="36"/>
      <c r="QRR28" s="36"/>
      <c r="QRS28" s="36"/>
      <c r="QRT28" s="36"/>
      <c r="QRU28" s="36"/>
      <c r="QRV28" s="36"/>
      <c r="QRW28" s="36"/>
      <c r="QRX28" s="36"/>
      <c r="QRY28" s="36"/>
      <c r="QRZ28" s="36"/>
      <c r="QSA28" s="36"/>
      <c r="QSB28" s="36"/>
      <c r="QSC28" s="36"/>
      <c r="QSD28" s="36"/>
      <c r="QSE28" s="36"/>
      <c r="QSF28" s="36"/>
      <c r="QSG28" s="36"/>
      <c r="QSH28" s="36"/>
      <c r="QSI28" s="36"/>
      <c r="QSJ28" s="36"/>
      <c r="QSK28" s="36"/>
      <c r="QSL28" s="36"/>
      <c r="QSM28" s="36"/>
      <c r="QSN28" s="36"/>
      <c r="QSO28" s="36"/>
      <c r="QSP28" s="36"/>
      <c r="QSQ28" s="36"/>
      <c r="QSR28" s="36"/>
      <c r="QSS28" s="36"/>
      <c r="QST28" s="36"/>
      <c r="QSU28" s="36"/>
      <c r="QSV28" s="36"/>
      <c r="QSW28" s="36"/>
      <c r="QSX28" s="36"/>
      <c r="QSY28" s="36"/>
      <c r="QSZ28" s="36"/>
      <c r="QTA28" s="36"/>
      <c r="QTB28" s="36"/>
      <c r="QTC28" s="36"/>
      <c r="QTD28" s="36"/>
      <c r="QTE28" s="36"/>
      <c r="QTF28" s="36"/>
      <c r="QTG28" s="36"/>
      <c r="QTH28" s="36"/>
      <c r="QTI28" s="36"/>
      <c r="QTJ28" s="36"/>
      <c r="QTK28" s="36"/>
      <c r="QTL28" s="36"/>
      <c r="QTM28" s="36"/>
      <c r="QTN28" s="36"/>
      <c r="QTO28" s="36"/>
      <c r="QTP28" s="36"/>
      <c r="QTQ28" s="36"/>
      <c r="QTR28" s="36"/>
      <c r="QTS28" s="36"/>
      <c r="QTT28" s="36"/>
      <c r="QTU28" s="36"/>
      <c r="QTV28" s="36"/>
      <c r="QTW28" s="36"/>
      <c r="QTX28" s="36"/>
      <c r="QTY28" s="36"/>
      <c r="QTZ28" s="36"/>
      <c r="QUA28" s="36"/>
      <c r="QUB28" s="36"/>
      <c r="QUC28" s="36"/>
      <c r="QUD28" s="36"/>
      <c r="QUE28" s="36"/>
      <c r="QUF28" s="36"/>
      <c r="QUG28" s="36"/>
      <c r="QUH28" s="36"/>
      <c r="QUI28" s="36"/>
      <c r="QUJ28" s="36"/>
      <c r="QUK28" s="36"/>
      <c r="QUL28" s="36"/>
      <c r="QUM28" s="36"/>
      <c r="QUN28" s="36"/>
      <c r="QUO28" s="36"/>
      <c r="QUP28" s="36"/>
      <c r="QUQ28" s="36"/>
      <c r="QUR28" s="36"/>
      <c r="QUS28" s="36"/>
      <c r="QUT28" s="36"/>
      <c r="QUU28" s="36"/>
      <c r="QUV28" s="36"/>
      <c r="QUW28" s="36"/>
      <c r="QUX28" s="36"/>
      <c r="QUY28" s="36"/>
      <c r="QUZ28" s="36"/>
      <c r="QVA28" s="36"/>
      <c r="QVB28" s="36"/>
      <c r="QVC28" s="36"/>
      <c r="QVD28" s="36"/>
      <c r="QVE28" s="36"/>
      <c r="QVF28" s="36"/>
      <c r="QVG28" s="36"/>
      <c r="QVH28" s="36"/>
      <c r="QVI28" s="36"/>
      <c r="QVJ28" s="36"/>
      <c r="QVK28" s="36"/>
      <c r="QVL28" s="36"/>
      <c r="QVM28" s="36"/>
      <c r="QVN28" s="36"/>
      <c r="QVO28" s="36"/>
      <c r="QVP28" s="36"/>
      <c r="QVQ28" s="36"/>
      <c r="QVR28" s="36"/>
      <c r="QVS28" s="36"/>
      <c r="QVT28" s="36"/>
      <c r="QVU28" s="36"/>
      <c r="QVV28" s="36"/>
      <c r="QVW28" s="36"/>
      <c r="QVX28" s="36"/>
      <c r="QVY28" s="36"/>
      <c r="QVZ28" s="36"/>
      <c r="QWA28" s="36"/>
      <c r="QWB28" s="36"/>
      <c r="QWC28" s="36"/>
      <c r="QWD28" s="36"/>
      <c r="QWE28" s="36"/>
      <c r="QWF28" s="36"/>
      <c r="QWG28" s="36"/>
      <c r="QWH28" s="36"/>
      <c r="QWI28" s="36"/>
      <c r="QWJ28" s="36"/>
      <c r="QWK28" s="36"/>
      <c r="QWL28" s="36"/>
      <c r="QWM28" s="36"/>
      <c r="QWN28" s="36"/>
      <c r="QWO28" s="36"/>
      <c r="QWP28" s="36"/>
      <c r="QWQ28" s="36"/>
      <c r="QWR28" s="36"/>
      <c r="QWS28" s="36"/>
      <c r="QWT28" s="36"/>
      <c r="QWU28" s="36"/>
      <c r="QWV28" s="36"/>
      <c r="QWW28" s="36"/>
      <c r="QWX28" s="36"/>
      <c r="QWY28" s="36"/>
      <c r="QWZ28" s="36"/>
      <c r="QXA28" s="36"/>
      <c r="QXB28" s="36"/>
      <c r="QXC28" s="36"/>
      <c r="QXD28" s="36"/>
      <c r="QXE28" s="36"/>
      <c r="QXF28" s="36"/>
      <c r="QXG28" s="36"/>
      <c r="QXH28" s="36"/>
      <c r="QXI28" s="36"/>
      <c r="QXJ28" s="36"/>
      <c r="QXK28" s="36"/>
      <c r="QXL28" s="36"/>
      <c r="QXM28" s="36"/>
      <c r="QXN28" s="36"/>
      <c r="QXO28" s="36"/>
      <c r="QXP28" s="36"/>
      <c r="QXQ28" s="36"/>
      <c r="QXR28" s="36"/>
      <c r="QXS28" s="36"/>
      <c r="QXT28" s="36"/>
      <c r="QXU28" s="36"/>
      <c r="QXV28" s="36"/>
      <c r="QXW28" s="36"/>
      <c r="QXX28" s="36"/>
      <c r="QXY28" s="36"/>
      <c r="QXZ28" s="36"/>
      <c r="QYA28" s="36"/>
      <c r="QYB28" s="36"/>
      <c r="QYC28" s="36"/>
      <c r="QYD28" s="36"/>
      <c r="QYE28" s="36"/>
      <c r="QYF28" s="36"/>
      <c r="QYG28" s="36"/>
      <c r="QYH28" s="36"/>
      <c r="QYI28" s="36"/>
      <c r="QYJ28" s="36"/>
      <c r="QYK28" s="36"/>
      <c r="QYL28" s="36"/>
      <c r="QYM28" s="36"/>
      <c r="QYN28" s="36"/>
      <c r="QYO28" s="36"/>
      <c r="QYP28" s="36"/>
      <c r="QYQ28" s="36"/>
      <c r="QYR28" s="36"/>
      <c r="QYS28" s="36"/>
      <c r="QYT28" s="36"/>
      <c r="QYU28" s="36"/>
      <c r="QYV28" s="36"/>
      <c r="QYW28" s="36"/>
      <c r="QYX28" s="36"/>
      <c r="QYY28" s="36"/>
      <c r="QYZ28" s="36"/>
      <c r="QZA28" s="36"/>
      <c r="QZB28" s="36"/>
      <c r="QZC28" s="36"/>
      <c r="QZD28" s="36"/>
      <c r="QZE28" s="36"/>
      <c r="QZF28" s="36"/>
      <c r="QZG28" s="36"/>
      <c r="QZH28" s="36"/>
      <c r="QZI28" s="36"/>
      <c r="QZJ28" s="36"/>
      <c r="QZK28" s="36"/>
      <c r="QZL28" s="36"/>
      <c r="QZM28" s="36"/>
      <c r="QZN28" s="36"/>
      <c r="QZO28" s="36"/>
      <c r="QZP28" s="36"/>
      <c r="QZQ28" s="36"/>
      <c r="QZR28" s="36"/>
      <c r="QZS28" s="36"/>
      <c r="QZT28" s="36"/>
      <c r="QZU28" s="36"/>
      <c r="QZV28" s="36"/>
      <c r="QZW28" s="36"/>
      <c r="QZX28" s="36"/>
      <c r="QZY28" s="36"/>
      <c r="QZZ28" s="36"/>
      <c r="RAA28" s="36"/>
      <c r="RAB28" s="36"/>
      <c r="RAC28" s="36"/>
      <c r="RAD28" s="36"/>
      <c r="RAE28" s="36"/>
      <c r="RAF28" s="36"/>
      <c r="RAG28" s="36"/>
      <c r="RAH28" s="36"/>
      <c r="RAI28" s="36"/>
      <c r="RAJ28" s="36"/>
      <c r="RAK28" s="36"/>
      <c r="RAL28" s="36"/>
      <c r="RAM28" s="36"/>
      <c r="RAN28" s="36"/>
      <c r="RAO28" s="36"/>
      <c r="RAP28" s="36"/>
      <c r="RAQ28" s="36"/>
      <c r="RAR28" s="36"/>
      <c r="RAS28" s="36"/>
      <c r="RAT28" s="36"/>
      <c r="RAU28" s="36"/>
      <c r="RAV28" s="36"/>
      <c r="RAW28" s="36"/>
      <c r="RAX28" s="36"/>
      <c r="RAY28" s="36"/>
      <c r="RAZ28" s="36"/>
      <c r="RBA28" s="36"/>
      <c r="RBB28" s="36"/>
      <c r="RBC28" s="36"/>
      <c r="RBD28" s="36"/>
      <c r="RBE28" s="36"/>
      <c r="RBF28" s="36"/>
      <c r="RBG28" s="36"/>
      <c r="RBH28" s="36"/>
      <c r="RBI28" s="36"/>
      <c r="RBJ28" s="36"/>
      <c r="RBK28" s="36"/>
      <c r="RBL28" s="36"/>
      <c r="RBM28" s="36"/>
      <c r="RBN28" s="36"/>
      <c r="RBO28" s="36"/>
      <c r="RBP28" s="36"/>
      <c r="RBQ28" s="36"/>
      <c r="RBR28" s="36"/>
      <c r="RBS28" s="36"/>
      <c r="RBT28" s="36"/>
      <c r="RBU28" s="36"/>
      <c r="RBV28" s="36"/>
      <c r="RBW28" s="36"/>
      <c r="RBX28" s="36"/>
      <c r="RBY28" s="36"/>
      <c r="RBZ28" s="36"/>
      <c r="RCA28" s="36"/>
      <c r="RCB28" s="36"/>
      <c r="RCC28" s="36"/>
      <c r="RCD28" s="36"/>
      <c r="RCE28" s="36"/>
      <c r="RCF28" s="36"/>
      <c r="RCG28" s="36"/>
      <c r="RCH28" s="36"/>
      <c r="RCI28" s="36"/>
      <c r="RCJ28" s="36"/>
      <c r="RCK28" s="36"/>
      <c r="RCL28" s="36"/>
      <c r="RCM28" s="36"/>
      <c r="RCN28" s="36"/>
      <c r="RCO28" s="36"/>
      <c r="RCP28" s="36"/>
      <c r="RCQ28" s="36"/>
      <c r="RCR28" s="36"/>
      <c r="RCS28" s="36"/>
      <c r="RCT28" s="36"/>
      <c r="RCU28" s="36"/>
      <c r="RCV28" s="36"/>
      <c r="RCW28" s="36"/>
      <c r="RCX28" s="36"/>
      <c r="RCY28" s="36"/>
      <c r="RCZ28" s="36"/>
      <c r="RDA28" s="36"/>
      <c r="RDB28" s="36"/>
      <c r="RDC28" s="36"/>
      <c r="RDD28" s="36"/>
      <c r="RDE28" s="36"/>
      <c r="RDF28" s="36"/>
      <c r="RDG28" s="36"/>
      <c r="RDH28" s="36"/>
      <c r="RDI28" s="36"/>
      <c r="RDJ28" s="36"/>
      <c r="RDK28" s="36"/>
      <c r="RDL28" s="36"/>
      <c r="RDM28" s="36"/>
      <c r="RDN28" s="36"/>
      <c r="RDO28" s="36"/>
      <c r="RDP28" s="36"/>
      <c r="RDQ28" s="36"/>
      <c r="RDR28" s="36"/>
      <c r="RDS28" s="36"/>
      <c r="RDT28" s="36"/>
      <c r="RDU28" s="36"/>
      <c r="RDV28" s="36"/>
      <c r="RDW28" s="36"/>
      <c r="RDX28" s="36"/>
      <c r="RDY28" s="36"/>
      <c r="RDZ28" s="36"/>
      <c r="REA28" s="36"/>
      <c r="REB28" s="36"/>
      <c r="REC28" s="36"/>
      <c r="RED28" s="36"/>
      <c r="REE28" s="36"/>
      <c r="REF28" s="36"/>
      <c r="REG28" s="36"/>
      <c r="REH28" s="36"/>
      <c r="REI28" s="36"/>
      <c r="REJ28" s="36"/>
      <c r="REK28" s="36"/>
      <c r="REL28" s="36"/>
      <c r="REM28" s="36"/>
      <c r="REN28" s="36"/>
      <c r="REO28" s="36"/>
      <c r="REP28" s="36"/>
      <c r="REQ28" s="36"/>
      <c r="RER28" s="36"/>
      <c r="RES28" s="36"/>
      <c r="RET28" s="36"/>
      <c r="REU28" s="36"/>
      <c r="REV28" s="36"/>
      <c r="REW28" s="36"/>
      <c r="REX28" s="36"/>
      <c r="REY28" s="36"/>
      <c r="REZ28" s="36"/>
      <c r="RFA28" s="36"/>
      <c r="RFB28" s="36"/>
      <c r="RFC28" s="36"/>
      <c r="RFD28" s="36"/>
      <c r="RFE28" s="36"/>
      <c r="RFF28" s="36"/>
      <c r="RFG28" s="36"/>
      <c r="RFH28" s="36"/>
      <c r="RFI28" s="36"/>
      <c r="RFJ28" s="36"/>
      <c r="RFK28" s="36"/>
      <c r="RFL28" s="36"/>
      <c r="RFM28" s="36"/>
      <c r="RFN28" s="36"/>
      <c r="RFO28" s="36"/>
      <c r="RFP28" s="36"/>
      <c r="RFQ28" s="36"/>
      <c r="RFR28" s="36"/>
      <c r="RFS28" s="36"/>
      <c r="RFT28" s="36"/>
      <c r="RFU28" s="36"/>
      <c r="RFV28" s="36"/>
      <c r="RFW28" s="36"/>
      <c r="RFX28" s="36"/>
      <c r="RFY28" s="36"/>
      <c r="RFZ28" s="36"/>
      <c r="RGA28" s="36"/>
      <c r="RGB28" s="36"/>
      <c r="RGC28" s="36"/>
      <c r="RGD28" s="36"/>
      <c r="RGE28" s="36"/>
      <c r="RGF28" s="36"/>
      <c r="RGG28" s="36"/>
      <c r="RGH28" s="36"/>
      <c r="RGI28" s="36"/>
      <c r="RGJ28" s="36"/>
      <c r="RGK28" s="36"/>
      <c r="RGL28" s="36"/>
      <c r="RGM28" s="36"/>
      <c r="RGN28" s="36"/>
      <c r="RGO28" s="36"/>
      <c r="RGP28" s="36"/>
      <c r="RGQ28" s="36"/>
      <c r="RGR28" s="36"/>
      <c r="RGS28" s="36"/>
      <c r="RGT28" s="36"/>
      <c r="RGU28" s="36"/>
      <c r="RGV28" s="36"/>
      <c r="RGW28" s="36"/>
      <c r="RGX28" s="36"/>
      <c r="RGY28" s="36"/>
      <c r="RGZ28" s="36"/>
      <c r="RHA28" s="36"/>
      <c r="RHB28" s="36"/>
      <c r="RHC28" s="36"/>
      <c r="RHD28" s="36"/>
      <c r="RHE28" s="36"/>
      <c r="RHF28" s="36"/>
      <c r="RHG28" s="36"/>
      <c r="RHH28" s="36"/>
      <c r="RHI28" s="36"/>
      <c r="RHJ28" s="36"/>
      <c r="RHK28" s="36"/>
      <c r="RHL28" s="36"/>
      <c r="RHM28" s="36"/>
      <c r="RHN28" s="36"/>
      <c r="RHO28" s="36"/>
      <c r="RHP28" s="36"/>
      <c r="RHQ28" s="36"/>
      <c r="RHR28" s="36"/>
      <c r="RHS28" s="36"/>
      <c r="RHT28" s="36"/>
      <c r="RHU28" s="36"/>
      <c r="RHV28" s="36"/>
      <c r="RHW28" s="36"/>
      <c r="RHX28" s="36"/>
      <c r="RHY28" s="36"/>
      <c r="RHZ28" s="36"/>
      <c r="RIA28" s="36"/>
      <c r="RIB28" s="36"/>
      <c r="RIC28" s="36"/>
      <c r="RID28" s="36"/>
      <c r="RIE28" s="36"/>
      <c r="RIF28" s="36"/>
      <c r="RIG28" s="36"/>
      <c r="RIH28" s="36"/>
      <c r="RII28" s="36"/>
      <c r="RIJ28" s="36"/>
      <c r="RIK28" s="36"/>
      <c r="RIL28" s="36"/>
      <c r="RIM28" s="36"/>
      <c r="RIN28" s="36"/>
      <c r="RIO28" s="36"/>
      <c r="RIP28" s="36"/>
      <c r="RIQ28" s="36"/>
      <c r="RIR28" s="36"/>
      <c r="RIS28" s="36"/>
      <c r="RIT28" s="36"/>
      <c r="RIU28" s="36"/>
      <c r="RIV28" s="36"/>
      <c r="RIW28" s="36"/>
      <c r="RIX28" s="36"/>
      <c r="RIY28" s="36"/>
      <c r="RIZ28" s="36"/>
      <c r="RJA28" s="36"/>
      <c r="RJB28" s="36"/>
      <c r="RJC28" s="36"/>
      <c r="RJD28" s="36"/>
      <c r="RJE28" s="36"/>
      <c r="RJF28" s="36"/>
      <c r="RJG28" s="36"/>
      <c r="RJH28" s="36"/>
      <c r="RJI28" s="36"/>
      <c r="RJJ28" s="36"/>
      <c r="RJK28" s="36"/>
      <c r="RJL28" s="36"/>
      <c r="RJM28" s="36"/>
      <c r="RJN28" s="36"/>
      <c r="RJO28" s="36"/>
      <c r="RJP28" s="36"/>
      <c r="RJQ28" s="36"/>
      <c r="RJR28" s="36"/>
      <c r="RJS28" s="36"/>
      <c r="RJT28" s="36"/>
      <c r="RJU28" s="36"/>
      <c r="RJV28" s="36"/>
      <c r="RJW28" s="36"/>
      <c r="RJX28" s="36"/>
      <c r="RJY28" s="36"/>
      <c r="RJZ28" s="36"/>
      <c r="RKA28" s="36"/>
      <c r="RKB28" s="36"/>
      <c r="RKC28" s="36"/>
      <c r="RKD28" s="36"/>
      <c r="RKE28" s="36"/>
      <c r="RKF28" s="36"/>
      <c r="RKG28" s="36"/>
      <c r="RKH28" s="36"/>
      <c r="RKI28" s="36"/>
      <c r="RKJ28" s="36"/>
      <c r="RKK28" s="36"/>
      <c r="RKL28" s="36"/>
      <c r="RKM28" s="36"/>
      <c r="RKN28" s="36"/>
      <c r="RKO28" s="36"/>
      <c r="RKP28" s="36"/>
      <c r="RKQ28" s="36"/>
      <c r="RKR28" s="36"/>
      <c r="RKS28" s="36"/>
      <c r="RKT28" s="36"/>
      <c r="RKU28" s="36"/>
      <c r="RKV28" s="36"/>
      <c r="RKW28" s="36"/>
      <c r="RKX28" s="36"/>
      <c r="RKY28" s="36"/>
      <c r="RKZ28" s="36"/>
      <c r="RLA28" s="36"/>
      <c r="RLB28" s="36"/>
      <c r="RLC28" s="36"/>
      <c r="RLD28" s="36"/>
      <c r="RLE28" s="36"/>
      <c r="RLF28" s="36"/>
      <c r="RLG28" s="36"/>
      <c r="RLH28" s="36"/>
      <c r="RLI28" s="36"/>
      <c r="RLJ28" s="36"/>
      <c r="RLK28" s="36"/>
      <c r="RLL28" s="36"/>
      <c r="RLM28" s="36"/>
      <c r="RLN28" s="36"/>
      <c r="RLO28" s="36"/>
      <c r="RLP28" s="36"/>
      <c r="RLQ28" s="36"/>
      <c r="RLR28" s="36"/>
      <c r="RLS28" s="36"/>
      <c r="RLT28" s="36"/>
      <c r="RLU28" s="36"/>
      <c r="RLV28" s="36"/>
      <c r="RLW28" s="36"/>
      <c r="RLX28" s="36"/>
      <c r="RLY28" s="36"/>
      <c r="RLZ28" s="36"/>
      <c r="RMA28" s="36"/>
      <c r="RMB28" s="36"/>
      <c r="RMC28" s="36"/>
      <c r="RMD28" s="36"/>
      <c r="RME28" s="36"/>
      <c r="RMF28" s="36"/>
      <c r="RMG28" s="36"/>
      <c r="RMH28" s="36"/>
      <c r="RMI28" s="36"/>
      <c r="RMJ28" s="36"/>
      <c r="RMK28" s="36"/>
      <c r="RML28" s="36"/>
      <c r="RMM28" s="36"/>
      <c r="RMN28" s="36"/>
      <c r="RMO28" s="36"/>
      <c r="RMP28" s="36"/>
      <c r="RMQ28" s="36"/>
      <c r="RMR28" s="36"/>
      <c r="RMS28" s="36"/>
      <c r="RMT28" s="36"/>
      <c r="RMU28" s="36"/>
      <c r="RMV28" s="36"/>
      <c r="RMW28" s="36"/>
      <c r="RMX28" s="36"/>
      <c r="RMY28" s="36"/>
      <c r="RMZ28" s="36"/>
      <c r="RNA28" s="36"/>
      <c r="RNB28" s="36"/>
      <c r="RNC28" s="36"/>
      <c r="RND28" s="36"/>
      <c r="RNE28" s="36"/>
      <c r="RNF28" s="36"/>
      <c r="RNG28" s="36"/>
      <c r="RNH28" s="36"/>
      <c r="RNI28" s="36"/>
      <c r="RNJ28" s="36"/>
      <c r="RNK28" s="36"/>
      <c r="RNL28" s="36"/>
      <c r="RNM28" s="36"/>
      <c r="RNN28" s="36"/>
      <c r="RNO28" s="36"/>
      <c r="RNP28" s="36"/>
      <c r="RNQ28" s="36"/>
      <c r="RNR28" s="36"/>
      <c r="RNS28" s="36"/>
      <c r="RNT28" s="36"/>
      <c r="RNU28" s="36"/>
      <c r="RNV28" s="36"/>
      <c r="RNW28" s="36"/>
      <c r="RNX28" s="36"/>
      <c r="RNY28" s="36"/>
      <c r="RNZ28" s="36"/>
      <c r="ROA28" s="36"/>
      <c r="ROB28" s="36"/>
      <c r="ROC28" s="36"/>
      <c r="ROD28" s="36"/>
      <c r="ROE28" s="36"/>
      <c r="ROF28" s="36"/>
      <c r="ROG28" s="36"/>
      <c r="ROH28" s="36"/>
      <c r="ROI28" s="36"/>
      <c r="ROJ28" s="36"/>
      <c r="ROK28" s="36"/>
      <c r="ROL28" s="36"/>
      <c r="ROM28" s="36"/>
      <c r="RON28" s="36"/>
      <c r="ROO28" s="36"/>
      <c r="ROP28" s="36"/>
      <c r="ROQ28" s="36"/>
      <c r="ROR28" s="36"/>
      <c r="ROS28" s="36"/>
      <c r="ROT28" s="36"/>
      <c r="ROU28" s="36"/>
      <c r="ROV28" s="36"/>
      <c r="ROW28" s="36"/>
      <c r="ROX28" s="36"/>
      <c r="ROY28" s="36"/>
      <c r="ROZ28" s="36"/>
      <c r="RPA28" s="36"/>
      <c r="RPB28" s="36"/>
      <c r="RPC28" s="36"/>
      <c r="RPD28" s="36"/>
      <c r="RPE28" s="36"/>
      <c r="RPF28" s="36"/>
      <c r="RPG28" s="36"/>
      <c r="RPH28" s="36"/>
      <c r="RPI28" s="36"/>
      <c r="RPJ28" s="36"/>
      <c r="RPK28" s="36"/>
      <c r="RPL28" s="36"/>
      <c r="RPM28" s="36"/>
      <c r="RPN28" s="36"/>
      <c r="RPO28" s="36"/>
      <c r="RPP28" s="36"/>
      <c r="RPQ28" s="36"/>
      <c r="RPR28" s="36"/>
      <c r="RPS28" s="36"/>
      <c r="RPT28" s="36"/>
      <c r="RPU28" s="36"/>
      <c r="RPV28" s="36"/>
      <c r="RPW28" s="36"/>
      <c r="RPX28" s="36"/>
      <c r="RPY28" s="36"/>
      <c r="RPZ28" s="36"/>
      <c r="RQA28" s="36"/>
      <c r="RQB28" s="36"/>
      <c r="RQC28" s="36"/>
      <c r="RQD28" s="36"/>
      <c r="RQE28" s="36"/>
      <c r="RQF28" s="36"/>
      <c r="RQG28" s="36"/>
      <c r="RQH28" s="36"/>
      <c r="RQI28" s="36"/>
      <c r="RQJ28" s="36"/>
      <c r="RQK28" s="36"/>
      <c r="RQL28" s="36"/>
      <c r="RQM28" s="36"/>
      <c r="RQN28" s="36"/>
      <c r="RQO28" s="36"/>
      <c r="RQP28" s="36"/>
      <c r="RQQ28" s="36"/>
      <c r="RQR28" s="36"/>
      <c r="RQS28" s="36"/>
      <c r="RQT28" s="36"/>
      <c r="RQU28" s="36"/>
      <c r="RQV28" s="36"/>
      <c r="RQW28" s="36"/>
      <c r="RQX28" s="36"/>
      <c r="RQY28" s="36"/>
      <c r="RQZ28" s="36"/>
      <c r="RRA28" s="36"/>
      <c r="RRB28" s="36"/>
      <c r="RRC28" s="36"/>
      <c r="RRD28" s="36"/>
      <c r="RRE28" s="36"/>
      <c r="RRF28" s="36"/>
      <c r="RRG28" s="36"/>
      <c r="RRH28" s="36"/>
      <c r="RRI28" s="36"/>
      <c r="RRJ28" s="36"/>
      <c r="RRK28" s="36"/>
      <c r="RRL28" s="36"/>
      <c r="RRM28" s="36"/>
      <c r="RRN28" s="36"/>
      <c r="RRO28" s="36"/>
      <c r="RRP28" s="36"/>
      <c r="RRQ28" s="36"/>
      <c r="RRR28" s="36"/>
      <c r="RRS28" s="36"/>
      <c r="RRT28" s="36"/>
      <c r="RRU28" s="36"/>
      <c r="RRV28" s="36"/>
      <c r="RRW28" s="36"/>
      <c r="RRX28" s="36"/>
      <c r="RRY28" s="36"/>
      <c r="RRZ28" s="36"/>
      <c r="RSA28" s="36"/>
      <c r="RSB28" s="36"/>
      <c r="RSC28" s="36"/>
      <c r="RSD28" s="36"/>
      <c r="RSE28" s="36"/>
      <c r="RSF28" s="36"/>
      <c r="RSG28" s="36"/>
      <c r="RSH28" s="36"/>
      <c r="RSI28" s="36"/>
      <c r="RSJ28" s="36"/>
      <c r="RSK28" s="36"/>
      <c r="RSL28" s="36"/>
      <c r="RSM28" s="36"/>
      <c r="RSN28" s="36"/>
      <c r="RSO28" s="36"/>
      <c r="RSP28" s="36"/>
      <c r="RSQ28" s="36"/>
      <c r="RSR28" s="36"/>
      <c r="RSS28" s="36"/>
      <c r="RST28" s="36"/>
      <c r="RSU28" s="36"/>
      <c r="RSV28" s="36"/>
      <c r="RSW28" s="36"/>
      <c r="RSX28" s="36"/>
      <c r="RSY28" s="36"/>
      <c r="RSZ28" s="36"/>
      <c r="RTA28" s="36"/>
      <c r="RTB28" s="36"/>
      <c r="RTC28" s="36"/>
      <c r="RTD28" s="36"/>
      <c r="RTE28" s="36"/>
      <c r="RTF28" s="36"/>
      <c r="RTG28" s="36"/>
      <c r="RTH28" s="36"/>
      <c r="RTI28" s="36"/>
      <c r="RTJ28" s="36"/>
      <c r="RTK28" s="36"/>
      <c r="RTL28" s="36"/>
      <c r="RTM28" s="36"/>
      <c r="RTN28" s="36"/>
      <c r="RTO28" s="36"/>
      <c r="RTP28" s="36"/>
      <c r="RTQ28" s="36"/>
      <c r="RTR28" s="36"/>
      <c r="RTS28" s="36"/>
      <c r="RTT28" s="36"/>
      <c r="RTU28" s="36"/>
      <c r="RTV28" s="36"/>
      <c r="RTW28" s="36"/>
      <c r="RTX28" s="36"/>
      <c r="RTY28" s="36"/>
      <c r="RTZ28" s="36"/>
      <c r="RUA28" s="36"/>
      <c r="RUB28" s="36"/>
      <c r="RUC28" s="36"/>
      <c r="RUD28" s="36"/>
      <c r="RUE28" s="36"/>
      <c r="RUF28" s="36"/>
      <c r="RUG28" s="36"/>
      <c r="RUH28" s="36"/>
      <c r="RUI28" s="36"/>
      <c r="RUJ28" s="36"/>
      <c r="RUK28" s="36"/>
      <c r="RUL28" s="36"/>
      <c r="RUM28" s="36"/>
      <c r="RUN28" s="36"/>
      <c r="RUO28" s="36"/>
      <c r="RUP28" s="36"/>
      <c r="RUQ28" s="36"/>
      <c r="RUR28" s="36"/>
      <c r="RUS28" s="36"/>
      <c r="RUT28" s="36"/>
      <c r="RUU28" s="36"/>
      <c r="RUV28" s="36"/>
      <c r="RUW28" s="36"/>
      <c r="RUX28" s="36"/>
      <c r="RUY28" s="36"/>
      <c r="RUZ28" s="36"/>
      <c r="RVA28" s="36"/>
      <c r="RVB28" s="36"/>
      <c r="RVC28" s="36"/>
      <c r="RVD28" s="36"/>
      <c r="RVE28" s="36"/>
      <c r="RVF28" s="36"/>
      <c r="RVG28" s="36"/>
      <c r="RVH28" s="36"/>
      <c r="RVI28" s="36"/>
      <c r="RVJ28" s="36"/>
      <c r="RVK28" s="36"/>
      <c r="RVL28" s="36"/>
      <c r="RVM28" s="36"/>
      <c r="RVN28" s="36"/>
      <c r="RVO28" s="36"/>
      <c r="RVP28" s="36"/>
      <c r="RVQ28" s="36"/>
      <c r="RVR28" s="36"/>
      <c r="RVS28" s="36"/>
      <c r="RVT28" s="36"/>
      <c r="RVU28" s="36"/>
      <c r="RVV28" s="36"/>
      <c r="RVW28" s="36"/>
      <c r="RVX28" s="36"/>
      <c r="RVY28" s="36"/>
      <c r="RVZ28" s="36"/>
      <c r="RWA28" s="36"/>
      <c r="RWB28" s="36"/>
      <c r="RWC28" s="36"/>
      <c r="RWD28" s="36"/>
      <c r="RWE28" s="36"/>
      <c r="RWF28" s="36"/>
      <c r="RWG28" s="36"/>
      <c r="RWH28" s="36"/>
      <c r="RWI28" s="36"/>
      <c r="RWJ28" s="36"/>
      <c r="RWK28" s="36"/>
      <c r="RWL28" s="36"/>
      <c r="RWM28" s="36"/>
      <c r="RWN28" s="36"/>
      <c r="RWO28" s="36"/>
      <c r="RWP28" s="36"/>
      <c r="RWQ28" s="36"/>
      <c r="RWR28" s="36"/>
      <c r="RWS28" s="36"/>
      <c r="RWT28" s="36"/>
      <c r="RWU28" s="36"/>
      <c r="RWV28" s="36"/>
      <c r="RWW28" s="36"/>
      <c r="RWX28" s="36"/>
      <c r="RWY28" s="36"/>
      <c r="RWZ28" s="36"/>
      <c r="RXA28" s="36"/>
      <c r="RXB28" s="36"/>
      <c r="RXC28" s="36"/>
      <c r="RXD28" s="36"/>
      <c r="RXE28" s="36"/>
      <c r="RXF28" s="36"/>
      <c r="RXG28" s="36"/>
      <c r="RXH28" s="36"/>
      <c r="RXI28" s="36"/>
      <c r="RXJ28" s="36"/>
      <c r="RXK28" s="36"/>
      <c r="RXL28" s="36"/>
      <c r="RXM28" s="36"/>
      <c r="RXN28" s="36"/>
      <c r="RXO28" s="36"/>
      <c r="RXP28" s="36"/>
      <c r="RXQ28" s="36"/>
      <c r="RXR28" s="36"/>
      <c r="RXS28" s="36"/>
      <c r="RXT28" s="36"/>
      <c r="RXU28" s="36"/>
      <c r="RXV28" s="36"/>
      <c r="RXW28" s="36"/>
      <c r="RXX28" s="36"/>
      <c r="RXY28" s="36"/>
      <c r="RXZ28" s="36"/>
      <c r="RYA28" s="36"/>
      <c r="RYB28" s="36"/>
      <c r="RYC28" s="36"/>
      <c r="RYD28" s="36"/>
      <c r="RYE28" s="36"/>
      <c r="RYF28" s="36"/>
      <c r="RYG28" s="36"/>
      <c r="RYH28" s="36"/>
      <c r="RYI28" s="36"/>
      <c r="RYJ28" s="36"/>
      <c r="RYK28" s="36"/>
      <c r="RYL28" s="36"/>
      <c r="RYM28" s="36"/>
      <c r="RYN28" s="36"/>
      <c r="RYO28" s="36"/>
      <c r="RYP28" s="36"/>
      <c r="RYQ28" s="36"/>
      <c r="RYR28" s="36"/>
      <c r="RYS28" s="36"/>
      <c r="RYT28" s="36"/>
      <c r="RYU28" s="36"/>
      <c r="RYV28" s="36"/>
      <c r="RYW28" s="36"/>
      <c r="RYX28" s="36"/>
      <c r="RYY28" s="36"/>
      <c r="RYZ28" s="36"/>
      <c r="RZA28" s="36"/>
      <c r="RZB28" s="36"/>
      <c r="RZC28" s="36"/>
      <c r="RZD28" s="36"/>
      <c r="RZE28" s="36"/>
      <c r="RZF28" s="36"/>
      <c r="RZG28" s="36"/>
      <c r="RZH28" s="36"/>
      <c r="RZI28" s="36"/>
      <c r="RZJ28" s="36"/>
      <c r="RZK28" s="36"/>
      <c r="RZL28" s="36"/>
      <c r="RZM28" s="36"/>
      <c r="RZN28" s="36"/>
      <c r="RZO28" s="36"/>
      <c r="RZP28" s="36"/>
      <c r="RZQ28" s="36"/>
      <c r="RZR28" s="36"/>
      <c r="RZS28" s="36"/>
      <c r="RZT28" s="36"/>
      <c r="RZU28" s="36"/>
      <c r="RZV28" s="36"/>
      <c r="RZW28" s="36"/>
      <c r="RZX28" s="36"/>
      <c r="RZY28" s="36"/>
      <c r="RZZ28" s="36"/>
      <c r="SAA28" s="36"/>
      <c r="SAB28" s="36"/>
      <c r="SAC28" s="36"/>
      <c r="SAD28" s="36"/>
      <c r="SAE28" s="36"/>
      <c r="SAF28" s="36"/>
      <c r="SAG28" s="36"/>
      <c r="SAH28" s="36"/>
      <c r="SAI28" s="36"/>
      <c r="SAJ28" s="36"/>
      <c r="SAK28" s="36"/>
      <c r="SAL28" s="36"/>
      <c r="SAM28" s="36"/>
      <c r="SAN28" s="36"/>
      <c r="SAO28" s="36"/>
      <c r="SAP28" s="36"/>
      <c r="SAQ28" s="36"/>
      <c r="SAR28" s="36"/>
      <c r="SAS28" s="36"/>
      <c r="SAT28" s="36"/>
      <c r="SAU28" s="36"/>
      <c r="SAV28" s="36"/>
      <c r="SAW28" s="36"/>
      <c r="SAX28" s="36"/>
      <c r="SAY28" s="36"/>
      <c r="SAZ28" s="36"/>
      <c r="SBA28" s="36"/>
      <c r="SBB28" s="36"/>
      <c r="SBC28" s="36"/>
      <c r="SBD28" s="36"/>
      <c r="SBE28" s="36"/>
      <c r="SBF28" s="36"/>
      <c r="SBG28" s="36"/>
      <c r="SBH28" s="36"/>
      <c r="SBI28" s="36"/>
      <c r="SBJ28" s="36"/>
      <c r="SBK28" s="36"/>
      <c r="SBL28" s="36"/>
      <c r="SBM28" s="36"/>
      <c r="SBN28" s="36"/>
      <c r="SBO28" s="36"/>
      <c r="SBP28" s="36"/>
      <c r="SBQ28" s="36"/>
      <c r="SBR28" s="36"/>
      <c r="SBS28" s="36"/>
      <c r="SBT28" s="36"/>
      <c r="SBU28" s="36"/>
      <c r="SBV28" s="36"/>
      <c r="SBW28" s="36"/>
      <c r="SBX28" s="36"/>
      <c r="SBY28" s="36"/>
      <c r="SBZ28" s="36"/>
      <c r="SCA28" s="36"/>
      <c r="SCB28" s="36"/>
      <c r="SCC28" s="36"/>
      <c r="SCD28" s="36"/>
      <c r="SCE28" s="36"/>
      <c r="SCF28" s="36"/>
      <c r="SCG28" s="36"/>
      <c r="SCH28" s="36"/>
      <c r="SCI28" s="36"/>
      <c r="SCJ28" s="36"/>
      <c r="SCK28" s="36"/>
      <c r="SCL28" s="36"/>
      <c r="SCM28" s="36"/>
      <c r="SCN28" s="36"/>
      <c r="SCO28" s="36"/>
      <c r="SCP28" s="36"/>
      <c r="SCQ28" s="36"/>
      <c r="SCR28" s="36"/>
      <c r="SCS28" s="36"/>
      <c r="SCT28" s="36"/>
      <c r="SCU28" s="36"/>
      <c r="SCV28" s="36"/>
      <c r="SCW28" s="36"/>
      <c r="SCX28" s="36"/>
      <c r="SCY28" s="36"/>
      <c r="SCZ28" s="36"/>
      <c r="SDA28" s="36"/>
      <c r="SDB28" s="36"/>
      <c r="SDC28" s="36"/>
      <c r="SDD28" s="36"/>
      <c r="SDE28" s="36"/>
      <c r="SDF28" s="36"/>
      <c r="SDG28" s="36"/>
      <c r="SDH28" s="36"/>
      <c r="SDI28" s="36"/>
      <c r="SDJ28" s="36"/>
      <c r="SDK28" s="36"/>
      <c r="SDL28" s="36"/>
      <c r="SDM28" s="36"/>
      <c r="SDN28" s="36"/>
      <c r="SDO28" s="36"/>
      <c r="SDP28" s="36"/>
      <c r="SDQ28" s="36"/>
      <c r="SDR28" s="36"/>
      <c r="SDS28" s="36"/>
      <c r="SDT28" s="36"/>
      <c r="SDU28" s="36"/>
      <c r="SDV28" s="36"/>
      <c r="SDW28" s="36"/>
      <c r="SDX28" s="36"/>
      <c r="SDY28" s="36"/>
      <c r="SDZ28" s="36"/>
      <c r="SEA28" s="36"/>
      <c r="SEB28" s="36"/>
      <c r="SEC28" s="36"/>
      <c r="SED28" s="36"/>
      <c r="SEE28" s="36"/>
      <c r="SEF28" s="36"/>
      <c r="SEG28" s="36"/>
      <c r="SEH28" s="36"/>
      <c r="SEI28" s="36"/>
      <c r="SEJ28" s="36"/>
      <c r="SEK28" s="36"/>
      <c r="SEL28" s="36"/>
      <c r="SEM28" s="36"/>
      <c r="SEN28" s="36"/>
      <c r="SEO28" s="36"/>
      <c r="SEP28" s="36"/>
      <c r="SEQ28" s="36"/>
      <c r="SER28" s="36"/>
      <c r="SES28" s="36"/>
      <c r="SET28" s="36"/>
      <c r="SEU28" s="36"/>
      <c r="SEV28" s="36"/>
      <c r="SEW28" s="36"/>
      <c r="SEX28" s="36"/>
      <c r="SEY28" s="36"/>
      <c r="SEZ28" s="36"/>
      <c r="SFA28" s="36"/>
      <c r="SFB28" s="36"/>
      <c r="SFC28" s="36"/>
      <c r="SFD28" s="36"/>
      <c r="SFE28" s="36"/>
      <c r="SFF28" s="36"/>
      <c r="SFG28" s="36"/>
      <c r="SFH28" s="36"/>
      <c r="SFI28" s="36"/>
      <c r="SFJ28" s="36"/>
      <c r="SFK28" s="36"/>
      <c r="SFL28" s="36"/>
      <c r="SFM28" s="36"/>
      <c r="SFN28" s="36"/>
      <c r="SFO28" s="36"/>
      <c r="SFP28" s="36"/>
      <c r="SFQ28" s="36"/>
      <c r="SFR28" s="36"/>
      <c r="SFS28" s="36"/>
      <c r="SFT28" s="36"/>
      <c r="SFU28" s="36"/>
      <c r="SFV28" s="36"/>
      <c r="SFW28" s="36"/>
      <c r="SFX28" s="36"/>
      <c r="SFY28" s="36"/>
      <c r="SFZ28" s="36"/>
      <c r="SGA28" s="36"/>
      <c r="SGB28" s="36"/>
      <c r="SGC28" s="36"/>
      <c r="SGD28" s="36"/>
      <c r="SGE28" s="36"/>
      <c r="SGF28" s="36"/>
      <c r="SGG28" s="36"/>
      <c r="SGH28" s="36"/>
      <c r="SGI28" s="36"/>
      <c r="SGJ28" s="36"/>
      <c r="SGK28" s="36"/>
      <c r="SGL28" s="36"/>
      <c r="SGM28" s="36"/>
      <c r="SGN28" s="36"/>
      <c r="SGO28" s="36"/>
      <c r="SGP28" s="36"/>
      <c r="SGQ28" s="36"/>
      <c r="SGR28" s="36"/>
      <c r="SGS28" s="36"/>
      <c r="SGT28" s="36"/>
      <c r="SGU28" s="36"/>
      <c r="SGV28" s="36"/>
      <c r="SGW28" s="36"/>
      <c r="SGX28" s="36"/>
      <c r="SGY28" s="36"/>
      <c r="SGZ28" s="36"/>
      <c r="SHA28" s="36"/>
      <c r="SHB28" s="36"/>
      <c r="SHC28" s="36"/>
      <c r="SHD28" s="36"/>
      <c r="SHE28" s="36"/>
      <c r="SHF28" s="36"/>
      <c r="SHG28" s="36"/>
      <c r="SHH28" s="36"/>
      <c r="SHI28" s="36"/>
      <c r="SHJ28" s="36"/>
      <c r="SHK28" s="36"/>
      <c r="SHL28" s="36"/>
      <c r="SHM28" s="36"/>
      <c r="SHN28" s="36"/>
      <c r="SHO28" s="36"/>
      <c r="SHP28" s="36"/>
      <c r="SHQ28" s="36"/>
      <c r="SHR28" s="36"/>
      <c r="SHS28" s="36"/>
      <c r="SHT28" s="36"/>
      <c r="SHU28" s="36"/>
      <c r="SHV28" s="36"/>
      <c r="SHW28" s="36"/>
      <c r="SHX28" s="36"/>
      <c r="SHY28" s="36"/>
      <c r="SHZ28" s="36"/>
      <c r="SIA28" s="36"/>
      <c r="SIB28" s="36"/>
      <c r="SIC28" s="36"/>
      <c r="SID28" s="36"/>
      <c r="SIE28" s="36"/>
      <c r="SIF28" s="36"/>
      <c r="SIG28" s="36"/>
      <c r="SIH28" s="36"/>
      <c r="SII28" s="36"/>
      <c r="SIJ28" s="36"/>
      <c r="SIK28" s="36"/>
      <c r="SIL28" s="36"/>
      <c r="SIM28" s="36"/>
      <c r="SIN28" s="36"/>
      <c r="SIO28" s="36"/>
      <c r="SIP28" s="36"/>
      <c r="SIQ28" s="36"/>
      <c r="SIR28" s="36"/>
      <c r="SIS28" s="36"/>
      <c r="SIT28" s="36"/>
      <c r="SIU28" s="36"/>
      <c r="SIV28" s="36"/>
      <c r="SIW28" s="36"/>
      <c r="SIX28" s="36"/>
      <c r="SIY28" s="36"/>
      <c r="SIZ28" s="36"/>
      <c r="SJA28" s="36"/>
      <c r="SJB28" s="36"/>
      <c r="SJC28" s="36"/>
      <c r="SJD28" s="36"/>
      <c r="SJE28" s="36"/>
      <c r="SJF28" s="36"/>
      <c r="SJG28" s="36"/>
      <c r="SJH28" s="36"/>
      <c r="SJI28" s="36"/>
      <c r="SJJ28" s="36"/>
      <c r="SJK28" s="36"/>
      <c r="SJL28" s="36"/>
      <c r="SJM28" s="36"/>
      <c r="SJN28" s="36"/>
      <c r="SJO28" s="36"/>
      <c r="SJP28" s="36"/>
      <c r="SJQ28" s="36"/>
      <c r="SJR28" s="36"/>
      <c r="SJS28" s="36"/>
      <c r="SJT28" s="36"/>
      <c r="SJU28" s="36"/>
      <c r="SJV28" s="36"/>
      <c r="SJW28" s="36"/>
      <c r="SJX28" s="36"/>
      <c r="SJY28" s="36"/>
      <c r="SJZ28" s="36"/>
      <c r="SKA28" s="36"/>
      <c r="SKB28" s="36"/>
      <c r="SKC28" s="36"/>
      <c r="SKD28" s="36"/>
      <c r="SKE28" s="36"/>
      <c r="SKF28" s="36"/>
      <c r="SKG28" s="36"/>
      <c r="SKH28" s="36"/>
      <c r="SKI28" s="36"/>
      <c r="SKJ28" s="36"/>
      <c r="SKK28" s="36"/>
      <c r="SKL28" s="36"/>
      <c r="SKM28" s="36"/>
      <c r="SKN28" s="36"/>
      <c r="SKO28" s="36"/>
      <c r="SKP28" s="36"/>
      <c r="SKQ28" s="36"/>
      <c r="SKR28" s="36"/>
      <c r="SKS28" s="36"/>
      <c r="SKT28" s="36"/>
      <c r="SKU28" s="36"/>
      <c r="SKV28" s="36"/>
      <c r="SKW28" s="36"/>
      <c r="SKX28" s="36"/>
      <c r="SKY28" s="36"/>
      <c r="SKZ28" s="36"/>
      <c r="SLA28" s="36"/>
      <c r="SLB28" s="36"/>
      <c r="SLC28" s="36"/>
      <c r="SLD28" s="36"/>
      <c r="SLE28" s="36"/>
      <c r="SLF28" s="36"/>
      <c r="SLG28" s="36"/>
      <c r="SLH28" s="36"/>
      <c r="SLI28" s="36"/>
      <c r="SLJ28" s="36"/>
      <c r="SLK28" s="36"/>
      <c r="SLL28" s="36"/>
      <c r="SLM28" s="36"/>
      <c r="SLN28" s="36"/>
      <c r="SLO28" s="36"/>
      <c r="SLP28" s="36"/>
      <c r="SLQ28" s="36"/>
      <c r="SLR28" s="36"/>
      <c r="SLS28" s="36"/>
      <c r="SLT28" s="36"/>
      <c r="SLU28" s="36"/>
      <c r="SLV28" s="36"/>
      <c r="SLW28" s="36"/>
      <c r="SLX28" s="36"/>
      <c r="SLY28" s="36"/>
      <c r="SLZ28" s="36"/>
      <c r="SMA28" s="36"/>
      <c r="SMB28" s="36"/>
      <c r="SMC28" s="36"/>
      <c r="SMD28" s="36"/>
      <c r="SME28" s="36"/>
      <c r="SMF28" s="36"/>
      <c r="SMG28" s="36"/>
      <c r="SMH28" s="36"/>
      <c r="SMI28" s="36"/>
      <c r="SMJ28" s="36"/>
      <c r="SMK28" s="36"/>
      <c r="SML28" s="36"/>
      <c r="SMM28" s="36"/>
      <c r="SMN28" s="36"/>
      <c r="SMO28" s="36"/>
      <c r="SMP28" s="36"/>
      <c r="SMQ28" s="36"/>
      <c r="SMR28" s="36"/>
      <c r="SMS28" s="36"/>
      <c r="SMT28" s="36"/>
      <c r="SMU28" s="36"/>
      <c r="SMV28" s="36"/>
      <c r="SMW28" s="36"/>
      <c r="SMX28" s="36"/>
      <c r="SMY28" s="36"/>
      <c r="SMZ28" s="36"/>
      <c r="SNA28" s="36"/>
      <c r="SNB28" s="36"/>
      <c r="SNC28" s="36"/>
      <c r="SND28" s="36"/>
      <c r="SNE28" s="36"/>
      <c r="SNF28" s="36"/>
      <c r="SNG28" s="36"/>
      <c r="SNH28" s="36"/>
      <c r="SNI28" s="36"/>
      <c r="SNJ28" s="36"/>
      <c r="SNK28" s="36"/>
      <c r="SNL28" s="36"/>
      <c r="SNM28" s="36"/>
      <c r="SNN28" s="36"/>
      <c r="SNO28" s="36"/>
      <c r="SNP28" s="36"/>
      <c r="SNQ28" s="36"/>
      <c r="SNR28" s="36"/>
      <c r="SNS28" s="36"/>
      <c r="SNT28" s="36"/>
      <c r="SNU28" s="36"/>
      <c r="SNV28" s="36"/>
      <c r="SNW28" s="36"/>
      <c r="SNX28" s="36"/>
      <c r="SNY28" s="36"/>
      <c r="SNZ28" s="36"/>
      <c r="SOA28" s="36"/>
      <c r="SOB28" s="36"/>
      <c r="SOC28" s="36"/>
      <c r="SOD28" s="36"/>
      <c r="SOE28" s="36"/>
      <c r="SOF28" s="36"/>
      <c r="SOG28" s="36"/>
      <c r="SOH28" s="36"/>
      <c r="SOI28" s="36"/>
      <c r="SOJ28" s="36"/>
      <c r="SOK28" s="36"/>
      <c r="SOL28" s="36"/>
      <c r="SOM28" s="36"/>
      <c r="SON28" s="36"/>
      <c r="SOO28" s="36"/>
      <c r="SOP28" s="36"/>
      <c r="SOQ28" s="36"/>
      <c r="SOR28" s="36"/>
      <c r="SOS28" s="36"/>
      <c r="SOT28" s="36"/>
      <c r="SOU28" s="36"/>
      <c r="SOV28" s="36"/>
      <c r="SOW28" s="36"/>
      <c r="SOX28" s="36"/>
      <c r="SOY28" s="36"/>
      <c r="SOZ28" s="36"/>
      <c r="SPA28" s="36"/>
      <c r="SPB28" s="36"/>
      <c r="SPC28" s="36"/>
      <c r="SPD28" s="36"/>
      <c r="SPE28" s="36"/>
      <c r="SPF28" s="36"/>
      <c r="SPG28" s="36"/>
      <c r="SPH28" s="36"/>
      <c r="SPI28" s="36"/>
      <c r="SPJ28" s="36"/>
      <c r="SPK28" s="36"/>
      <c r="SPL28" s="36"/>
      <c r="SPM28" s="36"/>
      <c r="SPN28" s="36"/>
      <c r="SPO28" s="36"/>
      <c r="SPP28" s="36"/>
      <c r="SPQ28" s="36"/>
      <c r="SPR28" s="36"/>
      <c r="SPS28" s="36"/>
      <c r="SPT28" s="36"/>
      <c r="SPU28" s="36"/>
      <c r="SPV28" s="36"/>
      <c r="SPW28" s="36"/>
      <c r="SPX28" s="36"/>
      <c r="SPY28" s="36"/>
      <c r="SPZ28" s="36"/>
      <c r="SQA28" s="36"/>
      <c r="SQB28" s="36"/>
      <c r="SQC28" s="36"/>
      <c r="SQD28" s="36"/>
      <c r="SQE28" s="36"/>
      <c r="SQF28" s="36"/>
      <c r="SQG28" s="36"/>
      <c r="SQH28" s="36"/>
      <c r="SQI28" s="36"/>
      <c r="SQJ28" s="36"/>
      <c r="SQK28" s="36"/>
      <c r="SQL28" s="36"/>
      <c r="SQM28" s="36"/>
      <c r="SQN28" s="36"/>
      <c r="SQO28" s="36"/>
      <c r="SQP28" s="36"/>
      <c r="SQQ28" s="36"/>
      <c r="SQR28" s="36"/>
      <c r="SQS28" s="36"/>
      <c r="SQT28" s="36"/>
      <c r="SQU28" s="36"/>
      <c r="SQV28" s="36"/>
      <c r="SQW28" s="36"/>
      <c r="SQX28" s="36"/>
      <c r="SQY28" s="36"/>
      <c r="SQZ28" s="36"/>
      <c r="SRA28" s="36"/>
      <c r="SRB28" s="36"/>
      <c r="SRC28" s="36"/>
      <c r="SRD28" s="36"/>
      <c r="SRE28" s="36"/>
      <c r="SRF28" s="36"/>
      <c r="SRG28" s="36"/>
      <c r="SRH28" s="36"/>
      <c r="SRI28" s="36"/>
      <c r="SRJ28" s="36"/>
      <c r="SRK28" s="36"/>
      <c r="SRL28" s="36"/>
      <c r="SRM28" s="36"/>
      <c r="SRN28" s="36"/>
      <c r="SRO28" s="36"/>
      <c r="SRP28" s="36"/>
      <c r="SRQ28" s="36"/>
      <c r="SRR28" s="36"/>
      <c r="SRS28" s="36"/>
      <c r="SRT28" s="36"/>
      <c r="SRU28" s="36"/>
      <c r="SRV28" s="36"/>
      <c r="SRW28" s="36"/>
      <c r="SRX28" s="36"/>
      <c r="SRY28" s="36"/>
      <c r="SRZ28" s="36"/>
      <c r="SSA28" s="36"/>
      <c r="SSB28" s="36"/>
      <c r="SSC28" s="36"/>
      <c r="SSD28" s="36"/>
      <c r="SSE28" s="36"/>
      <c r="SSF28" s="36"/>
      <c r="SSG28" s="36"/>
      <c r="SSH28" s="36"/>
      <c r="SSI28" s="36"/>
      <c r="SSJ28" s="36"/>
      <c r="SSK28" s="36"/>
      <c r="SSL28" s="36"/>
      <c r="SSM28" s="36"/>
      <c r="SSN28" s="36"/>
      <c r="SSO28" s="36"/>
      <c r="SSP28" s="36"/>
      <c r="SSQ28" s="36"/>
      <c r="SSR28" s="36"/>
      <c r="SSS28" s="36"/>
      <c r="SST28" s="36"/>
      <c r="SSU28" s="36"/>
      <c r="SSV28" s="36"/>
      <c r="SSW28" s="36"/>
      <c r="SSX28" s="36"/>
      <c r="SSY28" s="36"/>
      <c r="SSZ28" s="36"/>
      <c r="STA28" s="36"/>
      <c r="STB28" s="36"/>
      <c r="STC28" s="36"/>
      <c r="STD28" s="36"/>
      <c r="STE28" s="36"/>
      <c r="STF28" s="36"/>
      <c r="STG28" s="36"/>
      <c r="STH28" s="36"/>
      <c r="STI28" s="36"/>
      <c r="STJ28" s="36"/>
      <c r="STK28" s="36"/>
      <c r="STL28" s="36"/>
      <c r="STM28" s="36"/>
      <c r="STN28" s="36"/>
      <c r="STO28" s="36"/>
      <c r="STP28" s="36"/>
      <c r="STQ28" s="36"/>
      <c r="STR28" s="36"/>
      <c r="STS28" s="36"/>
      <c r="STT28" s="36"/>
      <c r="STU28" s="36"/>
      <c r="STV28" s="36"/>
      <c r="STW28" s="36"/>
      <c r="STX28" s="36"/>
      <c r="STY28" s="36"/>
      <c r="STZ28" s="36"/>
      <c r="SUA28" s="36"/>
      <c r="SUB28" s="36"/>
      <c r="SUC28" s="36"/>
      <c r="SUD28" s="36"/>
      <c r="SUE28" s="36"/>
      <c r="SUF28" s="36"/>
      <c r="SUG28" s="36"/>
      <c r="SUH28" s="36"/>
      <c r="SUI28" s="36"/>
      <c r="SUJ28" s="36"/>
      <c r="SUK28" s="36"/>
      <c r="SUL28" s="36"/>
      <c r="SUM28" s="36"/>
      <c r="SUN28" s="36"/>
      <c r="SUO28" s="36"/>
      <c r="SUP28" s="36"/>
      <c r="SUQ28" s="36"/>
      <c r="SUR28" s="36"/>
      <c r="SUS28" s="36"/>
      <c r="SUT28" s="36"/>
      <c r="SUU28" s="36"/>
      <c r="SUV28" s="36"/>
      <c r="SUW28" s="36"/>
      <c r="SUX28" s="36"/>
      <c r="SUY28" s="36"/>
      <c r="SUZ28" s="36"/>
      <c r="SVA28" s="36"/>
      <c r="SVB28" s="36"/>
      <c r="SVC28" s="36"/>
      <c r="SVD28" s="36"/>
      <c r="SVE28" s="36"/>
      <c r="SVF28" s="36"/>
      <c r="SVG28" s="36"/>
      <c r="SVH28" s="36"/>
      <c r="SVI28" s="36"/>
      <c r="SVJ28" s="36"/>
      <c r="SVK28" s="36"/>
      <c r="SVL28" s="36"/>
      <c r="SVM28" s="36"/>
      <c r="SVN28" s="36"/>
      <c r="SVO28" s="36"/>
      <c r="SVP28" s="36"/>
      <c r="SVQ28" s="36"/>
      <c r="SVR28" s="36"/>
      <c r="SVS28" s="36"/>
      <c r="SVT28" s="36"/>
      <c r="SVU28" s="36"/>
      <c r="SVV28" s="36"/>
      <c r="SVW28" s="36"/>
      <c r="SVX28" s="36"/>
      <c r="SVY28" s="36"/>
      <c r="SVZ28" s="36"/>
      <c r="SWA28" s="36"/>
      <c r="SWB28" s="36"/>
      <c r="SWC28" s="36"/>
      <c r="SWD28" s="36"/>
      <c r="SWE28" s="36"/>
      <c r="SWF28" s="36"/>
      <c r="SWG28" s="36"/>
      <c r="SWH28" s="36"/>
      <c r="SWI28" s="36"/>
      <c r="SWJ28" s="36"/>
      <c r="SWK28" s="36"/>
      <c r="SWL28" s="36"/>
      <c r="SWM28" s="36"/>
      <c r="SWN28" s="36"/>
      <c r="SWO28" s="36"/>
      <c r="SWP28" s="36"/>
      <c r="SWQ28" s="36"/>
      <c r="SWR28" s="36"/>
      <c r="SWS28" s="36"/>
      <c r="SWT28" s="36"/>
      <c r="SWU28" s="36"/>
      <c r="SWV28" s="36"/>
      <c r="SWW28" s="36"/>
      <c r="SWX28" s="36"/>
      <c r="SWY28" s="36"/>
      <c r="SWZ28" s="36"/>
      <c r="SXA28" s="36"/>
      <c r="SXB28" s="36"/>
      <c r="SXC28" s="36"/>
      <c r="SXD28" s="36"/>
      <c r="SXE28" s="36"/>
      <c r="SXF28" s="36"/>
      <c r="SXG28" s="36"/>
      <c r="SXH28" s="36"/>
      <c r="SXI28" s="36"/>
      <c r="SXJ28" s="36"/>
      <c r="SXK28" s="36"/>
      <c r="SXL28" s="36"/>
      <c r="SXM28" s="36"/>
      <c r="SXN28" s="36"/>
      <c r="SXO28" s="36"/>
      <c r="SXP28" s="36"/>
      <c r="SXQ28" s="36"/>
      <c r="SXR28" s="36"/>
      <c r="SXS28" s="36"/>
      <c r="SXT28" s="36"/>
      <c r="SXU28" s="36"/>
      <c r="SXV28" s="36"/>
      <c r="SXW28" s="36"/>
      <c r="SXX28" s="36"/>
      <c r="SXY28" s="36"/>
      <c r="SXZ28" s="36"/>
      <c r="SYA28" s="36"/>
      <c r="SYB28" s="36"/>
      <c r="SYC28" s="36"/>
      <c r="SYD28" s="36"/>
      <c r="SYE28" s="36"/>
      <c r="SYF28" s="36"/>
      <c r="SYG28" s="36"/>
      <c r="SYH28" s="36"/>
      <c r="SYI28" s="36"/>
      <c r="SYJ28" s="36"/>
      <c r="SYK28" s="36"/>
      <c r="SYL28" s="36"/>
      <c r="SYM28" s="36"/>
      <c r="SYN28" s="36"/>
      <c r="SYO28" s="36"/>
      <c r="SYP28" s="36"/>
      <c r="SYQ28" s="36"/>
      <c r="SYR28" s="36"/>
      <c r="SYS28" s="36"/>
      <c r="SYT28" s="36"/>
      <c r="SYU28" s="36"/>
      <c r="SYV28" s="36"/>
      <c r="SYW28" s="36"/>
      <c r="SYX28" s="36"/>
      <c r="SYY28" s="36"/>
      <c r="SYZ28" s="36"/>
      <c r="SZA28" s="36"/>
      <c r="SZB28" s="36"/>
      <c r="SZC28" s="36"/>
      <c r="SZD28" s="36"/>
      <c r="SZE28" s="36"/>
      <c r="SZF28" s="36"/>
      <c r="SZG28" s="36"/>
      <c r="SZH28" s="36"/>
      <c r="SZI28" s="36"/>
      <c r="SZJ28" s="36"/>
      <c r="SZK28" s="36"/>
      <c r="SZL28" s="36"/>
      <c r="SZM28" s="36"/>
      <c r="SZN28" s="36"/>
      <c r="SZO28" s="36"/>
      <c r="SZP28" s="36"/>
      <c r="SZQ28" s="36"/>
      <c r="SZR28" s="36"/>
      <c r="SZS28" s="36"/>
      <c r="SZT28" s="36"/>
      <c r="SZU28" s="36"/>
      <c r="SZV28" s="36"/>
      <c r="SZW28" s="36"/>
      <c r="SZX28" s="36"/>
      <c r="SZY28" s="36"/>
      <c r="SZZ28" s="36"/>
      <c r="TAA28" s="36"/>
      <c r="TAB28" s="36"/>
      <c r="TAC28" s="36"/>
      <c r="TAD28" s="36"/>
      <c r="TAE28" s="36"/>
      <c r="TAF28" s="36"/>
      <c r="TAG28" s="36"/>
      <c r="TAH28" s="36"/>
      <c r="TAI28" s="36"/>
      <c r="TAJ28" s="36"/>
      <c r="TAK28" s="36"/>
      <c r="TAL28" s="36"/>
      <c r="TAM28" s="36"/>
      <c r="TAN28" s="36"/>
      <c r="TAO28" s="36"/>
      <c r="TAP28" s="36"/>
      <c r="TAQ28" s="36"/>
      <c r="TAR28" s="36"/>
      <c r="TAS28" s="36"/>
      <c r="TAT28" s="36"/>
      <c r="TAU28" s="36"/>
      <c r="TAV28" s="36"/>
      <c r="TAW28" s="36"/>
      <c r="TAX28" s="36"/>
      <c r="TAY28" s="36"/>
      <c r="TAZ28" s="36"/>
      <c r="TBA28" s="36"/>
      <c r="TBB28" s="36"/>
      <c r="TBC28" s="36"/>
      <c r="TBD28" s="36"/>
      <c r="TBE28" s="36"/>
      <c r="TBF28" s="36"/>
      <c r="TBG28" s="36"/>
      <c r="TBH28" s="36"/>
      <c r="TBI28" s="36"/>
      <c r="TBJ28" s="36"/>
      <c r="TBK28" s="36"/>
      <c r="TBL28" s="36"/>
      <c r="TBM28" s="36"/>
      <c r="TBN28" s="36"/>
      <c r="TBO28" s="36"/>
      <c r="TBP28" s="36"/>
      <c r="TBQ28" s="36"/>
      <c r="TBR28" s="36"/>
      <c r="TBS28" s="36"/>
      <c r="TBT28" s="36"/>
      <c r="TBU28" s="36"/>
      <c r="TBV28" s="36"/>
      <c r="TBW28" s="36"/>
      <c r="TBX28" s="36"/>
      <c r="TBY28" s="36"/>
      <c r="TBZ28" s="36"/>
      <c r="TCA28" s="36"/>
      <c r="TCB28" s="36"/>
      <c r="TCC28" s="36"/>
      <c r="TCD28" s="36"/>
      <c r="TCE28" s="36"/>
      <c r="TCF28" s="36"/>
      <c r="TCG28" s="36"/>
      <c r="TCH28" s="36"/>
      <c r="TCI28" s="36"/>
      <c r="TCJ28" s="36"/>
      <c r="TCK28" s="36"/>
      <c r="TCL28" s="36"/>
      <c r="TCM28" s="36"/>
      <c r="TCN28" s="36"/>
      <c r="TCO28" s="36"/>
      <c r="TCP28" s="36"/>
      <c r="TCQ28" s="36"/>
      <c r="TCR28" s="36"/>
      <c r="TCS28" s="36"/>
      <c r="TCT28" s="36"/>
      <c r="TCU28" s="36"/>
      <c r="TCV28" s="36"/>
      <c r="TCW28" s="36"/>
      <c r="TCX28" s="36"/>
      <c r="TCY28" s="36"/>
      <c r="TCZ28" s="36"/>
      <c r="TDA28" s="36"/>
      <c r="TDB28" s="36"/>
      <c r="TDC28" s="36"/>
      <c r="TDD28" s="36"/>
      <c r="TDE28" s="36"/>
      <c r="TDF28" s="36"/>
      <c r="TDG28" s="36"/>
      <c r="TDH28" s="36"/>
      <c r="TDI28" s="36"/>
      <c r="TDJ28" s="36"/>
      <c r="TDK28" s="36"/>
      <c r="TDL28" s="36"/>
      <c r="TDM28" s="36"/>
      <c r="TDN28" s="36"/>
      <c r="TDO28" s="36"/>
      <c r="TDP28" s="36"/>
      <c r="TDQ28" s="36"/>
      <c r="TDR28" s="36"/>
      <c r="TDS28" s="36"/>
      <c r="TDT28" s="36"/>
      <c r="TDU28" s="36"/>
      <c r="TDV28" s="36"/>
      <c r="TDW28" s="36"/>
      <c r="TDX28" s="36"/>
      <c r="TDY28" s="36"/>
      <c r="TDZ28" s="36"/>
      <c r="TEA28" s="36"/>
      <c r="TEB28" s="36"/>
      <c r="TEC28" s="36"/>
      <c r="TED28" s="36"/>
      <c r="TEE28" s="36"/>
      <c r="TEF28" s="36"/>
      <c r="TEG28" s="36"/>
      <c r="TEH28" s="36"/>
      <c r="TEI28" s="36"/>
      <c r="TEJ28" s="36"/>
      <c r="TEK28" s="36"/>
      <c r="TEL28" s="36"/>
      <c r="TEM28" s="36"/>
      <c r="TEN28" s="36"/>
      <c r="TEO28" s="36"/>
      <c r="TEP28" s="36"/>
      <c r="TEQ28" s="36"/>
      <c r="TER28" s="36"/>
      <c r="TES28" s="36"/>
      <c r="TET28" s="36"/>
      <c r="TEU28" s="36"/>
      <c r="TEV28" s="36"/>
      <c r="TEW28" s="36"/>
      <c r="TEX28" s="36"/>
      <c r="TEY28" s="36"/>
      <c r="TEZ28" s="36"/>
      <c r="TFA28" s="36"/>
      <c r="TFB28" s="36"/>
      <c r="TFC28" s="36"/>
      <c r="TFD28" s="36"/>
      <c r="TFE28" s="36"/>
      <c r="TFF28" s="36"/>
      <c r="TFG28" s="36"/>
      <c r="TFH28" s="36"/>
      <c r="TFI28" s="36"/>
      <c r="TFJ28" s="36"/>
      <c r="TFK28" s="36"/>
      <c r="TFL28" s="36"/>
      <c r="TFM28" s="36"/>
      <c r="TFN28" s="36"/>
      <c r="TFO28" s="36"/>
      <c r="TFP28" s="36"/>
      <c r="TFQ28" s="36"/>
      <c r="TFR28" s="36"/>
      <c r="TFS28" s="36"/>
      <c r="TFT28" s="36"/>
      <c r="TFU28" s="36"/>
      <c r="TFV28" s="36"/>
      <c r="TFW28" s="36"/>
      <c r="TFX28" s="36"/>
      <c r="TFY28" s="36"/>
      <c r="TFZ28" s="36"/>
      <c r="TGA28" s="36"/>
      <c r="TGB28" s="36"/>
      <c r="TGC28" s="36"/>
      <c r="TGD28" s="36"/>
      <c r="TGE28" s="36"/>
      <c r="TGF28" s="36"/>
      <c r="TGG28" s="36"/>
      <c r="TGH28" s="36"/>
      <c r="TGI28" s="36"/>
      <c r="TGJ28" s="36"/>
      <c r="TGK28" s="36"/>
      <c r="TGL28" s="36"/>
      <c r="TGM28" s="36"/>
      <c r="TGN28" s="36"/>
      <c r="TGO28" s="36"/>
      <c r="TGP28" s="36"/>
      <c r="TGQ28" s="36"/>
      <c r="TGR28" s="36"/>
      <c r="TGS28" s="36"/>
      <c r="TGT28" s="36"/>
      <c r="TGU28" s="36"/>
      <c r="TGV28" s="36"/>
      <c r="TGW28" s="36"/>
      <c r="TGX28" s="36"/>
      <c r="TGY28" s="36"/>
      <c r="TGZ28" s="36"/>
      <c r="THA28" s="36"/>
      <c r="THB28" s="36"/>
      <c r="THC28" s="36"/>
      <c r="THD28" s="36"/>
      <c r="THE28" s="36"/>
      <c r="THF28" s="36"/>
      <c r="THG28" s="36"/>
      <c r="THH28" s="36"/>
      <c r="THI28" s="36"/>
      <c r="THJ28" s="36"/>
      <c r="THK28" s="36"/>
      <c r="THL28" s="36"/>
      <c r="THM28" s="36"/>
      <c r="THN28" s="36"/>
      <c r="THO28" s="36"/>
      <c r="THP28" s="36"/>
      <c r="THQ28" s="36"/>
      <c r="THR28" s="36"/>
      <c r="THS28" s="36"/>
      <c r="THT28" s="36"/>
      <c r="THU28" s="36"/>
      <c r="THV28" s="36"/>
      <c r="THW28" s="36"/>
      <c r="THX28" s="36"/>
      <c r="THY28" s="36"/>
      <c r="THZ28" s="36"/>
      <c r="TIA28" s="36"/>
      <c r="TIB28" s="36"/>
      <c r="TIC28" s="36"/>
      <c r="TID28" s="36"/>
      <c r="TIE28" s="36"/>
      <c r="TIF28" s="36"/>
      <c r="TIG28" s="36"/>
      <c r="TIH28" s="36"/>
      <c r="TII28" s="36"/>
      <c r="TIJ28" s="36"/>
      <c r="TIK28" s="36"/>
      <c r="TIL28" s="36"/>
      <c r="TIM28" s="36"/>
      <c r="TIN28" s="36"/>
      <c r="TIO28" s="36"/>
      <c r="TIP28" s="36"/>
      <c r="TIQ28" s="36"/>
      <c r="TIR28" s="36"/>
      <c r="TIS28" s="36"/>
      <c r="TIT28" s="36"/>
      <c r="TIU28" s="36"/>
      <c r="TIV28" s="36"/>
      <c r="TIW28" s="36"/>
      <c r="TIX28" s="36"/>
      <c r="TIY28" s="36"/>
      <c r="TIZ28" s="36"/>
      <c r="TJA28" s="36"/>
      <c r="TJB28" s="36"/>
      <c r="TJC28" s="36"/>
      <c r="TJD28" s="36"/>
      <c r="TJE28" s="36"/>
      <c r="TJF28" s="36"/>
      <c r="TJG28" s="36"/>
      <c r="TJH28" s="36"/>
      <c r="TJI28" s="36"/>
      <c r="TJJ28" s="36"/>
      <c r="TJK28" s="36"/>
      <c r="TJL28" s="36"/>
      <c r="TJM28" s="36"/>
      <c r="TJN28" s="36"/>
      <c r="TJO28" s="36"/>
      <c r="TJP28" s="36"/>
      <c r="TJQ28" s="36"/>
      <c r="TJR28" s="36"/>
      <c r="TJS28" s="36"/>
      <c r="TJT28" s="36"/>
      <c r="TJU28" s="36"/>
      <c r="TJV28" s="36"/>
      <c r="TJW28" s="36"/>
      <c r="TJX28" s="36"/>
      <c r="TJY28" s="36"/>
      <c r="TJZ28" s="36"/>
    </row>
    <row r="29" spans="1:13806" s="17" customFormat="1" ht="24.9" customHeight="1">
      <c r="A29" s="36"/>
      <c r="B29" s="36"/>
      <c r="C29" s="915"/>
      <c r="D29" s="914"/>
      <c r="E29" s="914"/>
      <c r="F29" s="914"/>
      <c r="G29" s="914"/>
      <c r="H29" s="914"/>
      <c r="I29" s="914"/>
      <c r="J29" s="914"/>
      <c r="K29" s="914"/>
      <c r="L29" s="914"/>
      <c r="M29" s="914"/>
      <c r="N29" s="914"/>
      <c r="O29" s="915"/>
      <c r="P29" s="915"/>
      <c r="Q29" s="36"/>
      <c r="R29" s="36"/>
      <c r="S29" s="36"/>
      <c r="T29" s="36"/>
      <c r="U29" s="36"/>
      <c r="V29" s="36"/>
      <c r="W29" s="36"/>
      <c r="X29" s="36"/>
      <c r="Y29" s="36"/>
      <c r="Z29" s="36"/>
      <c r="AA29" s="36"/>
      <c r="AB29" s="36"/>
      <c r="AC29" s="16"/>
      <c r="AD29" s="16"/>
      <c r="AE29" s="16"/>
      <c r="AF29" s="36"/>
      <c r="AG29" s="36"/>
      <c r="AH29" s="36"/>
      <c r="AI29" s="36"/>
      <c r="AJ29" s="36"/>
      <c r="AK29" s="36"/>
      <c r="AL29" s="36"/>
      <c r="AM29" s="3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20"/>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6"/>
      <c r="DL29" s="36"/>
      <c r="DM29" s="36"/>
      <c r="DN29" s="36"/>
      <c r="DO29" s="36"/>
      <c r="DP29" s="36"/>
      <c r="DQ29" s="36"/>
      <c r="DR29" s="36"/>
      <c r="DS29" s="36"/>
      <c r="DT29" s="36"/>
      <c r="DU29" s="36"/>
      <c r="DV29" s="36"/>
      <c r="DW29" s="36"/>
      <c r="DX29" s="36"/>
      <c r="DY29" s="36"/>
      <c r="DZ29" s="36"/>
      <c r="EA29" s="36"/>
      <c r="EB29" s="36"/>
      <c r="EC29" s="36"/>
      <c r="ED29" s="36"/>
      <c r="EE29" s="36"/>
      <c r="EF29" s="36"/>
      <c r="EG29" s="36"/>
      <c r="EH29" s="36"/>
      <c r="EI29" s="36"/>
      <c r="EJ29" s="36"/>
      <c r="EK29" s="36"/>
      <c r="EL29" s="36"/>
      <c r="EM29" s="36"/>
      <c r="EN29" s="36"/>
      <c r="EO29" s="36"/>
      <c r="EP29" s="36"/>
      <c r="EQ29" s="36"/>
      <c r="ER29" s="36"/>
      <c r="ES29" s="36"/>
      <c r="ET29" s="36"/>
      <c r="EU29" s="36"/>
      <c r="EV29" s="36"/>
      <c r="EW29" s="36"/>
      <c r="EX29" s="36"/>
      <c r="EY29" s="36"/>
      <c r="EZ29" s="36"/>
      <c r="FA29" s="36"/>
      <c r="FB29" s="36"/>
      <c r="FC29" s="36"/>
      <c r="FD29" s="36"/>
      <c r="FE29" s="36"/>
      <c r="FF29" s="36"/>
      <c r="FG29" s="36"/>
      <c r="FH29" s="36"/>
      <c r="FI29" s="36"/>
      <c r="FJ29" s="36"/>
      <c r="FK29" s="36"/>
      <c r="FL29" s="36"/>
      <c r="FM29" s="36"/>
      <c r="FN29" s="36"/>
      <c r="FO29" s="36"/>
      <c r="FP29" s="36"/>
      <c r="FQ29" s="36"/>
      <c r="FR29" s="36"/>
      <c r="FS29" s="36"/>
      <c r="FT29" s="36"/>
      <c r="FU29" s="36"/>
      <c r="FV29" s="36"/>
      <c r="FW29" s="36"/>
      <c r="FX29" s="36"/>
      <c r="FY29" s="36"/>
      <c r="FZ29" s="36"/>
      <c r="GA29" s="36"/>
      <c r="GB29" s="36"/>
      <c r="GC29" s="36"/>
      <c r="GD29" s="36"/>
      <c r="GE29" s="36"/>
      <c r="GF29" s="36"/>
      <c r="GG29" s="36"/>
      <c r="GH29" s="36"/>
      <c r="GI29" s="36"/>
      <c r="GJ29" s="36"/>
      <c r="GK29" s="36"/>
      <c r="GL29" s="36"/>
      <c r="GM29" s="36"/>
      <c r="GN29" s="36"/>
      <c r="GO29" s="36"/>
      <c r="GP29" s="36"/>
      <c r="GQ29" s="36"/>
      <c r="GR29" s="36"/>
      <c r="GS29" s="36"/>
      <c r="GT29" s="36"/>
      <c r="GU29" s="36"/>
      <c r="GV29" s="36"/>
      <c r="GW29" s="36"/>
      <c r="GX29" s="36"/>
      <c r="GY29" s="36"/>
      <c r="GZ29" s="36"/>
      <c r="HA29" s="36"/>
      <c r="HB29" s="36"/>
      <c r="HC29" s="36"/>
      <c r="HD29" s="36"/>
      <c r="HE29" s="36"/>
      <c r="HF29" s="36"/>
      <c r="HG29" s="36"/>
      <c r="HH29" s="36"/>
      <c r="HI29" s="36"/>
      <c r="HJ29" s="36"/>
      <c r="HK29" s="36"/>
      <c r="HL29" s="36"/>
      <c r="HM29" s="36"/>
      <c r="HN29" s="36"/>
      <c r="HO29" s="36"/>
      <c r="HP29" s="36"/>
      <c r="HQ29" s="36"/>
      <c r="HR29" s="36"/>
      <c r="HS29" s="36"/>
      <c r="HT29" s="36"/>
      <c r="HU29" s="36"/>
      <c r="HV29" s="36"/>
      <c r="HW29" s="36"/>
      <c r="HX29" s="36"/>
      <c r="HY29" s="36"/>
      <c r="HZ29" s="36"/>
      <c r="IA29" s="36"/>
      <c r="IB29" s="36"/>
      <c r="IC29" s="36"/>
      <c r="ID29" s="36"/>
      <c r="IE29" s="36"/>
      <c r="IF29" s="36"/>
      <c r="IG29" s="36"/>
      <c r="IH29" s="36"/>
      <c r="II29" s="36"/>
      <c r="IJ29" s="36"/>
      <c r="IK29" s="36"/>
      <c r="IL29" s="36"/>
      <c r="IM29" s="36"/>
      <c r="IN29" s="36"/>
      <c r="IO29" s="36"/>
      <c r="IP29" s="36"/>
      <c r="IQ29" s="36"/>
      <c r="IR29" s="36"/>
      <c r="IS29" s="36"/>
      <c r="IT29" s="36"/>
      <c r="IU29" s="36"/>
      <c r="IV29" s="36"/>
      <c r="IW29" s="36"/>
      <c r="IX29" s="36"/>
      <c r="IY29" s="36"/>
      <c r="IZ29" s="36"/>
      <c r="JA29" s="36"/>
      <c r="JB29" s="36"/>
      <c r="JC29" s="36"/>
      <c r="JD29" s="36"/>
      <c r="JE29" s="36"/>
      <c r="JF29" s="36"/>
      <c r="JG29" s="36"/>
      <c r="JH29" s="36"/>
      <c r="JI29" s="36"/>
      <c r="JJ29" s="36"/>
      <c r="JK29" s="36"/>
      <c r="JL29" s="36"/>
      <c r="JM29" s="36"/>
      <c r="JN29" s="36"/>
      <c r="JO29" s="36"/>
      <c r="JP29" s="36"/>
      <c r="JQ29" s="36"/>
      <c r="JR29" s="36"/>
      <c r="JS29" s="36"/>
      <c r="JT29" s="36"/>
      <c r="JU29" s="36"/>
      <c r="JV29" s="36"/>
      <c r="JW29" s="36"/>
      <c r="JX29" s="36"/>
      <c r="JY29" s="36"/>
      <c r="JZ29" s="36"/>
      <c r="KA29" s="36"/>
      <c r="KB29" s="36"/>
      <c r="KC29" s="36"/>
      <c r="KD29" s="36"/>
      <c r="KE29" s="36"/>
      <c r="KF29" s="36"/>
      <c r="KG29" s="36"/>
      <c r="KH29" s="36"/>
      <c r="KI29" s="36"/>
      <c r="KJ29" s="36"/>
      <c r="KK29" s="36"/>
      <c r="KL29" s="36"/>
      <c r="KM29" s="36"/>
      <c r="KN29" s="36"/>
      <c r="KO29" s="36"/>
      <c r="KP29" s="36"/>
      <c r="KQ29" s="36"/>
      <c r="KR29" s="36"/>
      <c r="KS29" s="36"/>
      <c r="KT29" s="36"/>
      <c r="KU29" s="36"/>
      <c r="KV29" s="36"/>
      <c r="KW29" s="36"/>
      <c r="KX29" s="36"/>
      <c r="KY29" s="36"/>
      <c r="KZ29" s="36"/>
      <c r="LA29" s="36"/>
      <c r="LB29" s="36"/>
      <c r="LC29" s="36"/>
      <c r="LD29" s="36"/>
      <c r="LE29" s="36"/>
      <c r="LF29" s="36"/>
      <c r="LG29" s="36"/>
      <c r="LH29" s="36"/>
      <c r="LI29" s="36"/>
      <c r="LJ29" s="36"/>
      <c r="LK29" s="36"/>
      <c r="LL29" s="36"/>
      <c r="LM29" s="36"/>
      <c r="LN29" s="36"/>
      <c r="LO29" s="36"/>
      <c r="LP29" s="36"/>
      <c r="LQ29" s="36"/>
      <c r="LR29" s="36"/>
      <c r="LS29" s="36"/>
      <c r="LT29" s="36"/>
      <c r="LU29" s="36"/>
      <c r="LV29" s="36"/>
      <c r="LW29" s="36"/>
      <c r="LX29" s="36"/>
      <c r="LY29" s="36"/>
      <c r="LZ29" s="36"/>
      <c r="MA29" s="36"/>
      <c r="MB29" s="36"/>
      <c r="MC29" s="36"/>
      <c r="MD29" s="36"/>
      <c r="ME29" s="36"/>
      <c r="MF29" s="36"/>
      <c r="MG29" s="36"/>
      <c r="MH29" s="36"/>
      <c r="MI29" s="36"/>
      <c r="MJ29" s="36"/>
      <c r="MK29" s="36"/>
      <c r="ML29" s="36"/>
      <c r="MM29" s="36"/>
      <c r="MN29" s="36"/>
      <c r="MO29" s="36"/>
      <c r="MP29" s="36"/>
      <c r="MQ29" s="36"/>
      <c r="MR29" s="36"/>
      <c r="MS29" s="36"/>
      <c r="MT29" s="36"/>
      <c r="MU29" s="36"/>
      <c r="MV29" s="36"/>
      <c r="MW29" s="36"/>
      <c r="MX29" s="36"/>
      <c r="MY29" s="36"/>
      <c r="MZ29" s="36"/>
      <c r="NA29" s="36"/>
      <c r="NB29" s="36"/>
      <c r="NC29" s="36"/>
      <c r="ND29" s="36"/>
      <c r="NE29" s="36"/>
      <c r="NF29" s="36"/>
      <c r="NG29" s="36"/>
      <c r="NH29" s="36"/>
      <c r="NI29" s="36"/>
      <c r="NJ29" s="36"/>
      <c r="NK29" s="36"/>
      <c r="NL29" s="36"/>
      <c r="NM29" s="36"/>
      <c r="NN29" s="36"/>
      <c r="NO29" s="36"/>
      <c r="NP29" s="36"/>
      <c r="NQ29" s="36"/>
      <c r="NR29" s="36"/>
      <c r="NS29" s="36"/>
      <c r="NT29" s="36"/>
      <c r="NU29" s="36"/>
      <c r="NV29" s="36"/>
      <c r="NW29" s="36"/>
      <c r="NX29" s="36"/>
      <c r="NY29" s="36"/>
      <c r="NZ29" s="36"/>
      <c r="OA29" s="36"/>
      <c r="OB29" s="36"/>
      <c r="OC29" s="36"/>
      <c r="OD29" s="36"/>
      <c r="OE29" s="36"/>
      <c r="OF29" s="36"/>
      <c r="OG29" s="36"/>
      <c r="OH29" s="36"/>
      <c r="OI29" s="36"/>
      <c r="OJ29" s="36"/>
      <c r="OK29" s="36"/>
      <c r="OL29" s="36"/>
      <c r="OM29" s="36"/>
      <c r="ON29" s="36"/>
      <c r="OO29" s="36"/>
      <c r="OP29" s="36"/>
      <c r="OQ29" s="36"/>
      <c r="OR29" s="36"/>
      <c r="OS29" s="36"/>
      <c r="OT29" s="36"/>
      <c r="OU29" s="36"/>
      <c r="OV29" s="36"/>
      <c r="OW29" s="36"/>
      <c r="OX29" s="36"/>
      <c r="OY29" s="36"/>
      <c r="OZ29" s="36"/>
      <c r="PA29" s="36"/>
      <c r="PB29" s="36"/>
      <c r="PC29" s="36"/>
      <c r="PD29" s="36"/>
      <c r="PE29" s="36"/>
      <c r="PF29" s="36"/>
      <c r="PG29" s="36"/>
      <c r="PH29" s="36"/>
      <c r="PI29" s="36"/>
      <c r="PJ29" s="36"/>
      <c r="PK29" s="36"/>
      <c r="PL29" s="36"/>
      <c r="PM29" s="36"/>
      <c r="PN29" s="36"/>
      <c r="PO29" s="36"/>
      <c r="PP29" s="36"/>
      <c r="PQ29" s="36"/>
      <c r="PR29" s="36"/>
      <c r="PS29" s="36"/>
      <c r="PT29" s="36"/>
      <c r="PU29" s="36"/>
      <c r="PV29" s="36"/>
      <c r="PW29" s="36"/>
      <c r="PX29" s="36"/>
      <c r="PY29" s="36"/>
      <c r="PZ29" s="36"/>
      <c r="QA29" s="36"/>
      <c r="QB29" s="36"/>
      <c r="QC29" s="36"/>
      <c r="QD29" s="36"/>
      <c r="QE29" s="36"/>
      <c r="QF29" s="36"/>
      <c r="QG29" s="36"/>
      <c r="QH29" s="36"/>
      <c r="QI29" s="36"/>
      <c r="QJ29" s="36"/>
      <c r="QK29" s="36"/>
      <c r="QL29" s="36"/>
      <c r="QM29" s="36"/>
      <c r="QN29" s="36"/>
      <c r="QO29" s="36"/>
      <c r="QP29" s="36"/>
      <c r="QQ29" s="36"/>
      <c r="QR29" s="36"/>
      <c r="QS29" s="36"/>
      <c r="QT29" s="36"/>
      <c r="QU29" s="36"/>
      <c r="QV29" s="36"/>
      <c r="QW29" s="36"/>
      <c r="QX29" s="36"/>
      <c r="QY29" s="36"/>
      <c r="QZ29" s="36"/>
      <c r="RA29" s="36"/>
      <c r="RB29" s="36"/>
      <c r="RC29" s="36"/>
      <c r="RD29" s="36"/>
      <c r="RE29" s="36"/>
      <c r="RF29" s="36"/>
      <c r="RG29" s="36"/>
      <c r="RH29" s="36"/>
      <c r="RI29" s="36"/>
      <c r="RJ29" s="36"/>
      <c r="RK29" s="36"/>
      <c r="RL29" s="36"/>
      <c r="RM29" s="36"/>
      <c r="RN29" s="36"/>
      <c r="RO29" s="36"/>
      <c r="RP29" s="36"/>
      <c r="RQ29" s="36"/>
      <c r="RR29" s="36"/>
      <c r="RS29" s="36"/>
      <c r="RT29" s="36"/>
      <c r="RU29" s="36"/>
      <c r="RV29" s="36"/>
      <c r="RW29" s="36"/>
      <c r="RX29" s="36"/>
      <c r="RY29" s="36"/>
      <c r="RZ29" s="36"/>
      <c r="SA29" s="36"/>
      <c r="SB29" s="36"/>
      <c r="SC29" s="36"/>
      <c r="SD29" s="36"/>
      <c r="SE29" s="36"/>
      <c r="SF29" s="36"/>
      <c r="SG29" s="36"/>
      <c r="SH29" s="36"/>
      <c r="SI29" s="36"/>
      <c r="SJ29" s="36"/>
      <c r="SK29" s="36"/>
      <c r="SL29" s="36"/>
      <c r="SM29" s="36"/>
      <c r="SN29" s="36"/>
      <c r="SO29" s="36"/>
      <c r="SP29" s="36"/>
      <c r="SQ29" s="36"/>
      <c r="SR29" s="36"/>
      <c r="SS29" s="36"/>
      <c r="ST29" s="36"/>
      <c r="SU29" s="36"/>
      <c r="SV29" s="36"/>
      <c r="SW29" s="36"/>
      <c r="SX29" s="36"/>
      <c r="SY29" s="36"/>
      <c r="SZ29" s="36"/>
      <c r="TA29" s="36"/>
      <c r="TB29" s="36"/>
      <c r="TC29" s="36"/>
      <c r="TD29" s="36"/>
      <c r="TE29" s="36"/>
      <c r="TF29" s="36"/>
      <c r="TG29" s="36"/>
      <c r="TH29" s="36"/>
      <c r="TI29" s="36"/>
      <c r="TJ29" s="36"/>
      <c r="TK29" s="36"/>
      <c r="TL29" s="36"/>
      <c r="TM29" s="36"/>
      <c r="TN29" s="36"/>
      <c r="TO29" s="36"/>
      <c r="TP29" s="36"/>
      <c r="TQ29" s="36"/>
      <c r="TR29" s="36"/>
      <c r="TS29" s="36"/>
      <c r="TT29" s="36"/>
      <c r="TU29" s="36"/>
      <c r="TV29" s="36"/>
      <c r="TW29" s="36"/>
      <c r="TX29" s="36"/>
      <c r="TY29" s="36"/>
      <c r="TZ29" s="36"/>
      <c r="UA29" s="36"/>
      <c r="UB29" s="36"/>
      <c r="UC29" s="36"/>
      <c r="UD29" s="36"/>
      <c r="UE29" s="36"/>
      <c r="UF29" s="36"/>
      <c r="UG29" s="36"/>
      <c r="UH29" s="36"/>
      <c r="UI29" s="36"/>
      <c r="UJ29" s="36"/>
      <c r="UK29" s="36"/>
      <c r="UL29" s="36"/>
      <c r="UM29" s="36"/>
      <c r="UN29" s="36"/>
      <c r="UO29" s="36"/>
      <c r="UP29" s="36"/>
      <c r="UQ29" s="36"/>
      <c r="UR29" s="36"/>
      <c r="US29" s="36"/>
      <c r="UT29" s="36"/>
      <c r="UU29" s="36"/>
      <c r="UV29" s="36"/>
      <c r="UW29" s="36"/>
      <c r="UX29" s="36"/>
      <c r="UY29" s="36"/>
      <c r="UZ29" s="36"/>
      <c r="VA29" s="36"/>
      <c r="VB29" s="36"/>
      <c r="VC29" s="36"/>
      <c r="VD29" s="36"/>
      <c r="VE29" s="36"/>
      <c r="VF29" s="36"/>
      <c r="VG29" s="36"/>
      <c r="VH29" s="36"/>
      <c r="VI29" s="36"/>
      <c r="VJ29" s="36"/>
      <c r="VK29" s="36"/>
      <c r="VL29" s="36"/>
      <c r="VM29" s="36"/>
      <c r="VN29" s="36"/>
      <c r="VO29" s="36"/>
      <c r="VP29" s="36"/>
      <c r="VQ29" s="36"/>
      <c r="VR29" s="36"/>
      <c r="VS29" s="36"/>
      <c r="VT29" s="36"/>
      <c r="VU29" s="36"/>
      <c r="VV29" s="36"/>
      <c r="VW29" s="36"/>
      <c r="VX29" s="36"/>
      <c r="VY29" s="36"/>
      <c r="VZ29" s="36"/>
      <c r="WA29" s="36"/>
      <c r="WB29" s="36"/>
      <c r="WC29" s="36"/>
      <c r="WD29" s="36"/>
      <c r="WE29" s="36"/>
      <c r="WF29" s="36"/>
      <c r="WG29" s="36"/>
      <c r="WH29" s="36"/>
      <c r="WI29" s="36"/>
      <c r="WJ29" s="36"/>
      <c r="WK29" s="36"/>
      <c r="WL29" s="36"/>
      <c r="WM29" s="36"/>
      <c r="WN29" s="36"/>
      <c r="WO29" s="36"/>
      <c r="WP29" s="36"/>
      <c r="WQ29" s="36"/>
      <c r="WR29" s="36"/>
      <c r="WS29" s="36"/>
      <c r="WT29" s="36"/>
      <c r="WU29" s="36"/>
      <c r="WV29" s="36"/>
      <c r="WW29" s="36"/>
      <c r="WX29" s="36"/>
      <c r="WY29" s="36"/>
      <c r="WZ29" s="36"/>
      <c r="XA29" s="36"/>
      <c r="XB29" s="36"/>
      <c r="XC29" s="36"/>
      <c r="XD29" s="36"/>
      <c r="XE29" s="36"/>
      <c r="XF29" s="36"/>
      <c r="XG29" s="36"/>
      <c r="XH29" s="36"/>
      <c r="XI29" s="36"/>
      <c r="XJ29" s="36"/>
      <c r="XK29" s="36"/>
      <c r="XL29" s="36"/>
      <c r="XM29" s="36"/>
      <c r="XN29" s="36"/>
      <c r="XO29" s="36"/>
      <c r="XP29" s="36"/>
      <c r="XQ29" s="36"/>
      <c r="XR29" s="36"/>
      <c r="XS29" s="36"/>
      <c r="XT29" s="36"/>
      <c r="XU29" s="36"/>
      <c r="XV29" s="36"/>
      <c r="XW29" s="36"/>
      <c r="XX29" s="36"/>
      <c r="XY29" s="36"/>
      <c r="XZ29" s="36"/>
      <c r="YA29" s="36"/>
      <c r="YB29" s="36"/>
      <c r="YC29" s="36"/>
      <c r="YD29" s="36"/>
      <c r="YE29" s="36"/>
      <c r="YF29" s="36"/>
      <c r="YG29" s="36"/>
      <c r="YH29" s="36"/>
      <c r="YI29" s="36"/>
      <c r="YJ29" s="36"/>
      <c r="YK29" s="36"/>
      <c r="YL29" s="36"/>
      <c r="YM29" s="36"/>
      <c r="YN29" s="36"/>
      <c r="YO29" s="36"/>
      <c r="YP29" s="36"/>
      <c r="YQ29" s="36"/>
      <c r="YR29" s="36"/>
      <c r="YS29" s="36"/>
      <c r="YT29" s="36"/>
      <c r="YU29" s="36"/>
      <c r="YV29" s="36"/>
      <c r="YW29" s="36"/>
      <c r="YX29" s="36"/>
      <c r="YY29" s="36"/>
      <c r="YZ29" s="36"/>
      <c r="ZA29" s="36"/>
      <c r="ZB29" s="36"/>
      <c r="ZC29" s="36"/>
      <c r="ZD29" s="36"/>
      <c r="ZE29" s="36"/>
      <c r="ZF29" s="36"/>
      <c r="ZG29" s="36"/>
      <c r="ZH29" s="36"/>
      <c r="ZI29" s="36"/>
      <c r="ZJ29" s="36"/>
      <c r="ZK29" s="36"/>
      <c r="ZL29" s="36"/>
      <c r="ZM29" s="36"/>
      <c r="ZN29" s="36"/>
      <c r="ZO29" s="36"/>
      <c r="ZP29" s="36"/>
      <c r="ZQ29" s="36"/>
      <c r="ZR29" s="36"/>
      <c r="ZS29" s="36"/>
      <c r="ZT29" s="36"/>
      <c r="ZU29" s="36"/>
      <c r="ZV29" s="36"/>
      <c r="ZW29" s="36"/>
      <c r="ZX29" s="36"/>
      <c r="ZY29" s="36"/>
      <c r="ZZ29" s="36"/>
      <c r="AAA29" s="36"/>
      <c r="AAB29" s="36"/>
      <c r="AAC29" s="36"/>
      <c r="AAD29" s="36"/>
      <c r="AAE29" s="36"/>
      <c r="AAF29" s="36"/>
      <c r="AAG29" s="36"/>
      <c r="AAH29" s="36"/>
      <c r="AAI29" s="36"/>
      <c r="AAJ29" s="36"/>
      <c r="AAK29" s="36"/>
      <c r="AAL29" s="36"/>
      <c r="AAM29" s="36"/>
      <c r="AAN29" s="36"/>
      <c r="AAO29" s="36"/>
      <c r="AAP29" s="36"/>
      <c r="AAQ29" s="36"/>
      <c r="AAR29" s="36"/>
      <c r="AAS29" s="36"/>
      <c r="AAT29" s="36"/>
      <c r="AAU29" s="36"/>
      <c r="AAV29" s="36"/>
      <c r="AAW29" s="36"/>
      <c r="AAX29" s="36"/>
      <c r="AAY29" s="36"/>
      <c r="AAZ29" s="36"/>
      <c r="ABA29" s="36"/>
      <c r="ABB29" s="36"/>
      <c r="ABC29" s="36"/>
      <c r="ABD29" s="36"/>
      <c r="ABE29" s="36"/>
      <c r="ABF29" s="36"/>
      <c r="ABG29" s="36"/>
      <c r="ABH29" s="36"/>
      <c r="ABI29" s="36"/>
      <c r="ABJ29" s="36"/>
      <c r="ABK29" s="36"/>
      <c r="ABL29" s="36"/>
      <c r="ABM29" s="36"/>
      <c r="ABN29" s="36"/>
      <c r="ABO29" s="36"/>
      <c r="ABP29" s="36"/>
      <c r="ABQ29" s="36"/>
      <c r="ABR29" s="36"/>
      <c r="ABS29" s="36"/>
      <c r="ABT29" s="36"/>
      <c r="ABU29" s="36"/>
      <c r="ABV29" s="36"/>
      <c r="ABW29" s="36"/>
      <c r="ABX29" s="36"/>
      <c r="ABY29" s="36"/>
      <c r="ABZ29" s="36"/>
      <c r="ACA29" s="36"/>
      <c r="ACB29" s="36"/>
      <c r="ACC29" s="36"/>
      <c r="ACD29" s="36"/>
      <c r="ACE29" s="36"/>
      <c r="ACF29" s="36"/>
      <c r="ACG29" s="36"/>
      <c r="ACH29" s="36"/>
      <c r="ACI29" s="36"/>
      <c r="ACJ29" s="36"/>
      <c r="ACK29" s="36"/>
      <c r="ACL29" s="36"/>
      <c r="ACM29" s="36"/>
      <c r="ACN29" s="36"/>
      <c r="ACO29" s="36"/>
      <c r="ACP29" s="36"/>
      <c r="ACQ29" s="36"/>
      <c r="ACR29" s="36"/>
      <c r="ACS29" s="36"/>
      <c r="ACT29" s="36"/>
      <c r="ACU29" s="36"/>
      <c r="ACV29" s="36"/>
      <c r="ACW29" s="36"/>
      <c r="ACX29" s="36"/>
      <c r="ACY29" s="36"/>
      <c r="ACZ29" s="36"/>
      <c r="ADA29" s="36"/>
      <c r="ADB29" s="36"/>
      <c r="ADC29" s="36"/>
      <c r="ADD29" s="36"/>
      <c r="ADE29" s="36"/>
      <c r="ADF29" s="36"/>
      <c r="ADG29" s="36"/>
      <c r="ADH29" s="36"/>
      <c r="ADI29" s="36"/>
      <c r="ADJ29" s="36"/>
      <c r="ADK29" s="36"/>
      <c r="ADL29" s="36"/>
      <c r="ADM29" s="36"/>
      <c r="ADN29" s="36"/>
      <c r="ADO29" s="36"/>
      <c r="ADP29" s="36"/>
      <c r="ADQ29" s="36"/>
      <c r="ADR29" s="36"/>
      <c r="ADS29" s="36"/>
      <c r="ADT29" s="36"/>
      <c r="ADU29" s="36"/>
      <c r="ADV29" s="36"/>
      <c r="ADW29" s="36"/>
      <c r="ADX29" s="36"/>
      <c r="ADY29" s="36"/>
      <c r="ADZ29" s="36"/>
      <c r="AEA29" s="36"/>
      <c r="AEB29" s="36"/>
      <c r="AEC29" s="36"/>
      <c r="AED29" s="36"/>
      <c r="AEE29" s="36"/>
      <c r="AEF29" s="36"/>
      <c r="AEG29" s="36"/>
      <c r="AEH29" s="36"/>
      <c r="AEI29" s="36"/>
      <c r="AEJ29" s="36"/>
      <c r="AEK29" s="36"/>
      <c r="AEL29" s="36"/>
      <c r="AEM29" s="36"/>
      <c r="AEN29" s="36"/>
      <c r="AEO29" s="36"/>
      <c r="AEP29" s="36"/>
      <c r="AEQ29" s="36"/>
      <c r="AER29" s="36"/>
      <c r="AES29" s="36"/>
      <c r="AET29" s="36"/>
      <c r="AEU29" s="36"/>
      <c r="AEV29" s="36"/>
      <c r="AEW29" s="36"/>
      <c r="AEX29" s="36"/>
      <c r="AEY29" s="36"/>
      <c r="AEZ29" s="36"/>
      <c r="AFA29" s="36"/>
      <c r="AFB29" s="36"/>
      <c r="AFC29" s="36"/>
      <c r="AFD29" s="36"/>
      <c r="AFE29" s="36"/>
      <c r="AFF29" s="36"/>
      <c r="AFG29" s="36"/>
      <c r="AFH29" s="36"/>
      <c r="AFI29" s="36"/>
      <c r="AFJ29" s="36"/>
      <c r="AFK29" s="36"/>
      <c r="AFL29" s="36"/>
      <c r="AFM29" s="36"/>
      <c r="AFN29" s="36"/>
      <c r="AFO29" s="36"/>
      <c r="AFP29" s="36"/>
      <c r="AFQ29" s="36"/>
      <c r="AFR29" s="36"/>
      <c r="AFS29" s="36"/>
      <c r="AFT29" s="36"/>
      <c r="AFU29" s="36"/>
      <c r="AFV29" s="36"/>
      <c r="AFW29" s="36"/>
      <c r="AFX29" s="36"/>
      <c r="AFY29" s="36"/>
      <c r="AFZ29" s="36"/>
      <c r="AGA29" s="36"/>
      <c r="AGB29" s="36"/>
      <c r="AGC29" s="36"/>
      <c r="AGD29" s="36"/>
      <c r="AGE29" s="36"/>
      <c r="AGF29" s="36"/>
      <c r="AGG29" s="36"/>
      <c r="AGH29" s="36"/>
      <c r="AGI29" s="36"/>
      <c r="AGJ29" s="36"/>
      <c r="AGK29" s="36"/>
      <c r="AGL29" s="36"/>
      <c r="AGM29" s="36"/>
      <c r="AGN29" s="36"/>
      <c r="AGO29" s="36"/>
      <c r="AGP29" s="36"/>
      <c r="AGQ29" s="36"/>
      <c r="AGR29" s="36"/>
      <c r="AGS29" s="36"/>
      <c r="AGT29" s="36"/>
      <c r="AGU29" s="36"/>
      <c r="AGV29" s="36"/>
      <c r="AGW29" s="36"/>
      <c r="AGX29" s="36"/>
      <c r="AGY29" s="36"/>
      <c r="AGZ29" s="36"/>
      <c r="AHA29" s="36"/>
      <c r="AHB29" s="36"/>
      <c r="AHC29" s="36"/>
      <c r="AHD29" s="36"/>
      <c r="AHE29" s="36"/>
      <c r="AHF29" s="36"/>
      <c r="AHG29" s="36"/>
      <c r="AHH29" s="36"/>
      <c r="AHI29" s="36"/>
      <c r="AHJ29" s="36"/>
      <c r="AHK29" s="36"/>
      <c r="AHL29" s="36"/>
      <c r="AHM29" s="36"/>
      <c r="AHN29" s="36"/>
      <c r="AHO29" s="36"/>
      <c r="AHP29" s="36"/>
      <c r="AHQ29" s="36"/>
      <c r="AHR29" s="36"/>
      <c r="AHS29" s="36"/>
      <c r="AHT29" s="36"/>
      <c r="AHU29" s="36"/>
      <c r="AHV29" s="36"/>
      <c r="AHW29" s="36"/>
      <c r="AHX29" s="36"/>
      <c r="AHY29" s="36"/>
      <c r="AHZ29" s="36"/>
      <c r="AIA29" s="36"/>
      <c r="AIB29" s="36"/>
      <c r="AIC29" s="36"/>
      <c r="AID29" s="36"/>
      <c r="AIE29" s="36"/>
      <c r="AIF29" s="36"/>
      <c r="AIG29" s="36"/>
      <c r="AIH29" s="36"/>
      <c r="AII29" s="36"/>
      <c r="AIJ29" s="36"/>
      <c r="AIK29" s="36"/>
      <c r="AIL29" s="36"/>
      <c r="AIM29" s="36"/>
      <c r="AIN29" s="36"/>
      <c r="AIO29" s="36"/>
      <c r="AIP29" s="36"/>
      <c r="AIQ29" s="36"/>
      <c r="AIR29" s="36"/>
      <c r="AIS29" s="36"/>
      <c r="AIT29" s="36"/>
      <c r="AIU29" s="36"/>
      <c r="AIV29" s="36"/>
      <c r="AIW29" s="36"/>
      <c r="AIX29" s="36"/>
      <c r="AIY29" s="36"/>
      <c r="AIZ29" s="36"/>
      <c r="AJA29" s="36"/>
      <c r="AJB29" s="36"/>
      <c r="AJC29" s="36"/>
      <c r="AJD29" s="36"/>
      <c r="AJE29" s="36"/>
      <c r="AJF29" s="36"/>
      <c r="AJG29" s="36"/>
      <c r="AJH29" s="36"/>
      <c r="AJI29" s="36"/>
      <c r="AJJ29" s="36"/>
      <c r="AJK29" s="36"/>
      <c r="AJL29" s="36"/>
      <c r="AJM29" s="36"/>
      <c r="AJN29" s="36"/>
      <c r="AJO29" s="36"/>
      <c r="AJP29" s="36"/>
      <c r="AJQ29" s="36"/>
      <c r="AJR29" s="36"/>
      <c r="AJS29" s="36"/>
      <c r="AJT29" s="36"/>
      <c r="AJU29" s="36"/>
      <c r="AJV29" s="36"/>
      <c r="AJW29" s="36"/>
      <c r="AJX29" s="36"/>
      <c r="AJY29" s="36"/>
      <c r="AJZ29" s="36"/>
      <c r="AKA29" s="36"/>
      <c r="AKB29" s="36"/>
      <c r="AKC29" s="36"/>
      <c r="AKD29" s="36"/>
      <c r="AKE29" s="36"/>
      <c r="AKF29" s="36"/>
      <c r="AKG29" s="36"/>
      <c r="AKH29" s="36"/>
      <c r="AKI29" s="36"/>
      <c r="AKJ29" s="36"/>
      <c r="AKK29" s="36"/>
      <c r="AKL29" s="36"/>
      <c r="AKM29" s="36"/>
      <c r="AKN29" s="36"/>
      <c r="AKO29" s="36"/>
      <c r="AKP29" s="36"/>
      <c r="AKQ29" s="36"/>
      <c r="AKR29" s="36"/>
      <c r="AKS29" s="36"/>
      <c r="AKT29" s="36"/>
      <c r="AKU29" s="36"/>
      <c r="AKV29" s="36"/>
      <c r="AKW29" s="36"/>
      <c r="AKX29" s="36"/>
      <c r="AKY29" s="36"/>
      <c r="AKZ29" s="36"/>
      <c r="ALA29" s="36"/>
      <c r="ALB29" s="36"/>
      <c r="ALC29" s="36"/>
      <c r="ALD29" s="36"/>
      <c r="ALE29" s="36"/>
      <c r="ALF29" s="36"/>
      <c r="ALG29" s="36"/>
      <c r="ALH29" s="36"/>
      <c r="ALI29" s="36"/>
      <c r="ALJ29" s="36"/>
      <c r="ALK29" s="36"/>
      <c r="ALL29" s="36"/>
      <c r="ALM29" s="36"/>
      <c r="ALN29" s="36"/>
      <c r="ALO29" s="36"/>
      <c r="ALP29" s="36"/>
      <c r="ALQ29" s="36"/>
      <c r="ALR29" s="36"/>
      <c r="ALS29" s="36"/>
      <c r="ALT29" s="36"/>
      <c r="ALU29" s="36"/>
      <c r="ALV29" s="36"/>
      <c r="ALW29" s="36"/>
      <c r="ALX29" s="36"/>
      <c r="ALY29" s="36"/>
      <c r="ALZ29" s="36"/>
      <c r="AMA29" s="36"/>
      <c r="AMB29" s="36"/>
      <c r="AMC29" s="36"/>
      <c r="AMD29" s="36"/>
      <c r="AME29" s="36"/>
      <c r="AMF29" s="36"/>
      <c r="AMG29" s="36"/>
      <c r="AMH29" s="36"/>
      <c r="AMI29" s="36"/>
      <c r="AMJ29" s="36"/>
      <c r="AMK29" s="36"/>
      <c r="AML29" s="36"/>
      <c r="AMM29" s="36"/>
      <c r="AMN29" s="36"/>
      <c r="AMO29" s="36"/>
      <c r="AMP29" s="36"/>
      <c r="AMQ29" s="36"/>
      <c r="AMR29" s="36"/>
      <c r="AMS29" s="36"/>
      <c r="AMT29" s="36"/>
      <c r="AMU29" s="36"/>
      <c r="AMV29" s="36"/>
      <c r="AMW29" s="36"/>
      <c r="AMX29" s="36"/>
      <c r="AMY29" s="36"/>
      <c r="AMZ29" s="36"/>
      <c r="ANA29" s="36"/>
      <c r="ANB29" s="36"/>
      <c r="ANC29" s="36"/>
      <c r="AND29" s="36"/>
      <c r="ANE29" s="36"/>
      <c r="ANF29" s="36"/>
      <c r="ANG29" s="36"/>
      <c r="ANH29" s="36"/>
      <c r="ANI29" s="36"/>
      <c r="ANJ29" s="36"/>
      <c r="ANK29" s="36"/>
      <c r="ANL29" s="36"/>
      <c r="ANM29" s="36"/>
      <c r="ANN29" s="36"/>
      <c r="ANO29" s="36"/>
      <c r="ANP29" s="36"/>
      <c r="ANQ29" s="36"/>
      <c r="ANR29" s="36"/>
      <c r="ANS29" s="36"/>
      <c r="ANT29" s="36"/>
      <c r="ANU29" s="36"/>
      <c r="ANV29" s="36"/>
      <c r="ANW29" s="36"/>
      <c r="ANX29" s="36"/>
      <c r="ANY29" s="36"/>
      <c r="ANZ29" s="36"/>
      <c r="AOA29" s="36"/>
      <c r="AOB29" s="36"/>
      <c r="AOC29" s="36"/>
      <c r="AOD29" s="36"/>
      <c r="AOE29" s="36"/>
      <c r="AOF29" s="36"/>
      <c r="AOG29" s="36"/>
      <c r="AOH29" s="36"/>
      <c r="AOI29" s="36"/>
      <c r="AOJ29" s="36"/>
      <c r="AOK29" s="36"/>
      <c r="AOL29" s="36"/>
      <c r="AOM29" s="36"/>
      <c r="AON29" s="36"/>
      <c r="AOO29" s="36"/>
      <c r="AOP29" s="36"/>
      <c r="AOQ29" s="36"/>
      <c r="AOR29" s="36"/>
      <c r="AOS29" s="36"/>
      <c r="AOT29" s="36"/>
      <c r="AOU29" s="36"/>
      <c r="AOV29" s="36"/>
      <c r="AOW29" s="36"/>
      <c r="AOX29" s="36"/>
      <c r="AOY29" s="36"/>
      <c r="AOZ29" s="36"/>
      <c r="APA29" s="36"/>
      <c r="APB29" s="36"/>
      <c r="APC29" s="36"/>
      <c r="APD29" s="36"/>
      <c r="APE29" s="36"/>
      <c r="APF29" s="36"/>
      <c r="APG29" s="36"/>
      <c r="APH29" s="36"/>
      <c r="API29" s="36"/>
      <c r="APJ29" s="36"/>
      <c r="APK29" s="36"/>
      <c r="APL29" s="36"/>
      <c r="APM29" s="36"/>
      <c r="APN29" s="36"/>
      <c r="APO29" s="36"/>
      <c r="APP29" s="36"/>
      <c r="APQ29" s="36"/>
      <c r="APR29" s="36"/>
      <c r="APS29" s="36"/>
      <c r="APT29" s="36"/>
      <c r="APU29" s="36"/>
      <c r="APV29" s="36"/>
      <c r="APW29" s="36"/>
      <c r="APX29" s="36"/>
      <c r="APY29" s="36"/>
      <c r="APZ29" s="36"/>
      <c r="AQA29" s="36"/>
      <c r="AQB29" s="36"/>
      <c r="AQC29" s="36"/>
      <c r="AQD29" s="36"/>
      <c r="AQE29" s="36"/>
      <c r="AQF29" s="36"/>
      <c r="AQG29" s="36"/>
      <c r="AQH29" s="36"/>
      <c r="AQI29" s="36"/>
      <c r="AQJ29" s="36"/>
      <c r="AQK29" s="36"/>
      <c r="AQL29" s="36"/>
      <c r="AQM29" s="36"/>
      <c r="AQN29" s="36"/>
      <c r="AQO29" s="36"/>
      <c r="AQP29" s="36"/>
      <c r="AQQ29" s="36"/>
      <c r="AQR29" s="36"/>
      <c r="AQS29" s="36"/>
      <c r="AQT29" s="36"/>
      <c r="AQU29" s="36"/>
      <c r="AQV29" s="36"/>
      <c r="AQW29" s="36"/>
      <c r="AQX29" s="36"/>
      <c r="AQY29" s="36"/>
      <c r="AQZ29" s="36"/>
      <c r="ARA29" s="36"/>
      <c r="ARB29" s="36"/>
      <c r="ARC29" s="36"/>
      <c r="ARD29" s="36"/>
      <c r="ARE29" s="36"/>
      <c r="ARF29" s="36"/>
      <c r="ARG29" s="36"/>
      <c r="ARH29" s="36"/>
      <c r="ARI29" s="36"/>
      <c r="ARJ29" s="36"/>
      <c r="ARK29" s="36"/>
      <c r="ARL29" s="36"/>
      <c r="ARM29" s="36"/>
      <c r="ARN29" s="36"/>
      <c r="ARO29" s="36"/>
      <c r="ARP29" s="36"/>
      <c r="ARQ29" s="36"/>
      <c r="ARR29" s="36"/>
      <c r="ARS29" s="36"/>
      <c r="ART29" s="36"/>
      <c r="ARU29" s="36"/>
      <c r="ARV29" s="36"/>
      <c r="ARW29" s="36"/>
      <c r="ARX29" s="36"/>
      <c r="ARY29" s="36"/>
      <c r="ARZ29" s="36"/>
      <c r="ASA29" s="36"/>
      <c r="ASB29" s="36"/>
      <c r="ASC29" s="36"/>
      <c r="ASD29" s="36"/>
      <c r="ASE29" s="36"/>
      <c r="ASF29" s="36"/>
      <c r="ASG29" s="36"/>
      <c r="ASH29" s="36"/>
      <c r="ASI29" s="36"/>
      <c r="ASJ29" s="36"/>
      <c r="ASK29" s="36"/>
      <c r="ASL29" s="36"/>
      <c r="ASM29" s="36"/>
      <c r="ASN29" s="36"/>
      <c r="ASO29" s="36"/>
      <c r="ASP29" s="36"/>
      <c r="ASQ29" s="36"/>
      <c r="ASR29" s="36"/>
      <c r="ASS29" s="36"/>
      <c r="AST29" s="36"/>
      <c r="ASU29" s="36"/>
      <c r="ASV29" s="36"/>
      <c r="ASW29" s="36"/>
      <c r="ASX29" s="36"/>
      <c r="ASY29" s="36"/>
      <c r="ASZ29" s="36"/>
      <c r="ATA29" s="36"/>
      <c r="ATB29" s="36"/>
      <c r="ATC29" s="36"/>
      <c r="ATD29" s="36"/>
      <c r="ATE29" s="36"/>
      <c r="ATF29" s="36"/>
      <c r="ATG29" s="36"/>
      <c r="ATH29" s="36"/>
      <c r="ATI29" s="36"/>
      <c r="ATJ29" s="36"/>
      <c r="ATK29" s="36"/>
      <c r="ATL29" s="36"/>
      <c r="ATM29" s="36"/>
      <c r="ATN29" s="36"/>
      <c r="ATO29" s="36"/>
      <c r="ATP29" s="36"/>
      <c r="ATQ29" s="36"/>
      <c r="ATR29" s="36"/>
      <c r="ATS29" s="36"/>
      <c r="ATT29" s="36"/>
      <c r="ATU29" s="36"/>
      <c r="ATV29" s="36"/>
      <c r="ATW29" s="36"/>
      <c r="ATX29" s="36"/>
      <c r="ATY29" s="36"/>
      <c r="ATZ29" s="36"/>
      <c r="AUA29" s="36"/>
      <c r="AUB29" s="36"/>
      <c r="AUC29" s="36"/>
      <c r="AUD29" s="36"/>
      <c r="AUE29" s="36"/>
      <c r="AUF29" s="36"/>
      <c r="AUG29" s="36"/>
      <c r="AUH29" s="36"/>
      <c r="AUI29" s="36"/>
      <c r="AUJ29" s="36"/>
      <c r="AUK29" s="36"/>
      <c r="AUL29" s="36"/>
      <c r="AUM29" s="36"/>
      <c r="AUN29" s="36"/>
      <c r="AUO29" s="36"/>
      <c r="AUP29" s="36"/>
      <c r="AUQ29" s="36"/>
      <c r="AUR29" s="36"/>
      <c r="AUS29" s="36"/>
      <c r="AUT29" s="36"/>
      <c r="AUU29" s="36"/>
      <c r="AUV29" s="36"/>
      <c r="AUW29" s="36"/>
      <c r="AUX29" s="36"/>
      <c r="AUY29" s="36"/>
      <c r="AUZ29" s="36"/>
      <c r="AVA29" s="36"/>
      <c r="AVB29" s="36"/>
      <c r="AVC29" s="36"/>
      <c r="AVD29" s="36"/>
      <c r="AVE29" s="36"/>
      <c r="AVF29" s="36"/>
      <c r="AVG29" s="36"/>
      <c r="AVH29" s="36"/>
      <c r="AVI29" s="36"/>
      <c r="AVJ29" s="36"/>
      <c r="AVK29" s="36"/>
      <c r="AVL29" s="36"/>
      <c r="AVM29" s="36"/>
      <c r="AVN29" s="36"/>
      <c r="AVO29" s="36"/>
      <c r="AVP29" s="36"/>
      <c r="AVQ29" s="36"/>
      <c r="AVR29" s="36"/>
      <c r="AVS29" s="36"/>
      <c r="AVT29" s="36"/>
      <c r="AVU29" s="36"/>
      <c r="AVV29" s="36"/>
      <c r="AVW29" s="36"/>
      <c r="AVX29" s="36"/>
      <c r="AVY29" s="36"/>
      <c r="AVZ29" s="36"/>
      <c r="AWA29" s="36"/>
      <c r="AWB29" s="36"/>
      <c r="AWC29" s="36"/>
      <c r="AWD29" s="36"/>
      <c r="AWE29" s="36"/>
      <c r="AWF29" s="36"/>
      <c r="AWG29" s="36"/>
      <c r="AWH29" s="36"/>
      <c r="AWI29" s="36"/>
      <c r="AWJ29" s="36"/>
      <c r="AWK29" s="36"/>
      <c r="AWL29" s="36"/>
      <c r="AWM29" s="36"/>
      <c r="AWN29" s="36"/>
      <c r="AWO29" s="36"/>
      <c r="AWP29" s="36"/>
      <c r="AWQ29" s="36"/>
      <c r="AWR29" s="36"/>
      <c r="AWS29" s="36"/>
      <c r="AWT29" s="36"/>
      <c r="AWU29" s="36"/>
      <c r="AWV29" s="36"/>
      <c r="AWW29" s="36"/>
      <c r="AWX29" s="36"/>
      <c r="AWY29" s="36"/>
      <c r="AWZ29" s="36"/>
      <c r="AXA29" s="36"/>
      <c r="AXB29" s="36"/>
      <c r="AXC29" s="36"/>
      <c r="AXD29" s="36"/>
      <c r="AXE29" s="36"/>
      <c r="AXF29" s="36"/>
      <c r="AXG29" s="36"/>
      <c r="AXH29" s="36"/>
      <c r="AXI29" s="36"/>
      <c r="AXJ29" s="36"/>
      <c r="AXK29" s="36"/>
      <c r="AXL29" s="36"/>
      <c r="AXM29" s="36"/>
      <c r="AXN29" s="36"/>
      <c r="AXO29" s="36"/>
      <c r="AXP29" s="36"/>
      <c r="AXQ29" s="36"/>
      <c r="AXR29" s="36"/>
      <c r="AXS29" s="36"/>
      <c r="AXT29" s="36"/>
      <c r="AXU29" s="36"/>
      <c r="AXV29" s="36"/>
      <c r="AXW29" s="36"/>
      <c r="AXX29" s="36"/>
      <c r="AXY29" s="36"/>
      <c r="AXZ29" s="36"/>
      <c r="AYA29" s="36"/>
      <c r="AYB29" s="36"/>
      <c r="AYC29" s="36"/>
      <c r="AYD29" s="36"/>
      <c r="AYE29" s="36"/>
      <c r="AYF29" s="36"/>
      <c r="AYG29" s="36"/>
      <c r="AYH29" s="36"/>
      <c r="AYI29" s="36"/>
      <c r="AYJ29" s="36"/>
      <c r="AYK29" s="36"/>
      <c r="AYL29" s="36"/>
      <c r="AYM29" s="36"/>
      <c r="AYN29" s="36"/>
      <c r="AYO29" s="36"/>
      <c r="AYP29" s="36"/>
      <c r="AYQ29" s="36"/>
      <c r="AYR29" s="36"/>
      <c r="AYS29" s="36"/>
      <c r="AYT29" s="36"/>
      <c r="AYU29" s="36"/>
      <c r="AYV29" s="36"/>
      <c r="AYW29" s="36"/>
      <c r="AYX29" s="36"/>
      <c r="AYY29" s="36"/>
      <c r="AYZ29" s="36"/>
      <c r="AZA29" s="36"/>
      <c r="AZB29" s="36"/>
      <c r="AZC29" s="36"/>
      <c r="AZD29" s="36"/>
      <c r="AZE29" s="36"/>
      <c r="AZF29" s="36"/>
      <c r="AZG29" s="36"/>
      <c r="AZH29" s="36"/>
      <c r="AZI29" s="36"/>
      <c r="AZJ29" s="36"/>
      <c r="AZK29" s="36"/>
      <c r="AZL29" s="36"/>
      <c r="AZM29" s="36"/>
      <c r="AZN29" s="36"/>
      <c r="AZO29" s="36"/>
      <c r="AZP29" s="36"/>
      <c r="AZQ29" s="36"/>
      <c r="AZR29" s="36"/>
      <c r="AZS29" s="36"/>
      <c r="AZT29" s="36"/>
      <c r="AZU29" s="36"/>
      <c r="AZV29" s="36"/>
      <c r="AZW29" s="36"/>
      <c r="AZX29" s="36"/>
      <c r="AZY29" s="36"/>
      <c r="AZZ29" s="36"/>
      <c r="BAA29" s="36"/>
      <c r="BAB29" s="36"/>
      <c r="BAC29" s="36"/>
      <c r="BAD29" s="36"/>
      <c r="BAE29" s="36"/>
      <c r="BAF29" s="36"/>
      <c r="BAG29" s="36"/>
      <c r="BAH29" s="36"/>
      <c r="BAI29" s="36"/>
      <c r="BAJ29" s="36"/>
      <c r="BAK29" s="36"/>
      <c r="BAL29" s="36"/>
      <c r="BAM29" s="36"/>
      <c r="BAN29" s="36"/>
      <c r="BAO29" s="36"/>
      <c r="BAP29" s="36"/>
      <c r="BAQ29" s="36"/>
      <c r="BAR29" s="36"/>
      <c r="BAS29" s="36"/>
      <c r="BAT29" s="36"/>
      <c r="BAU29" s="36"/>
      <c r="BAV29" s="36"/>
      <c r="BAW29" s="36"/>
      <c r="BAX29" s="36"/>
      <c r="BAY29" s="36"/>
      <c r="BAZ29" s="36"/>
      <c r="BBA29" s="36"/>
      <c r="BBB29" s="36"/>
      <c r="BBC29" s="36"/>
      <c r="BBD29" s="36"/>
      <c r="BBE29" s="36"/>
      <c r="BBF29" s="36"/>
      <c r="BBG29" s="36"/>
      <c r="BBH29" s="36"/>
      <c r="BBI29" s="36"/>
      <c r="BBJ29" s="36"/>
      <c r="BBK29" s="36"/>
      <c r="BBL29" s="36"/>
      <c r="BBM29" s="36"/>
      <c r="BBN29" s="36"/>
      <c r="BBO29" s="36"/>
      <c r="BBP29" s="36"/>
      <c r="BBQ29" s="36"/>
      <c r="BBR29" s="36"/>
      <c r="BBS29" s="36"/>
      <c r="BBT29" s="36"/>
      <c r="BBU29" s="36"/>
      <c r="BBV29" s="36"/>
      <c r="BBW29" s="36"/>
      <c r="BBX29" s="36"/>
      <c r="BBY29" s="36"/>
      <c r="BBZ29" s="36"/>
      <c r="BCA29" s="36"/>
      <c r="BCB29" s="36"/>
      <c r="BCC29" s="36"/>
      <c r="BCD29" s="36"/>
      <c r="BCE29" s="36"/>
      <c r="BCF29" s="36"/>
      <c r="BCG29" s="36"/>
      <c r="BCH29" s="36"/>
      <c r="BCI29" s="36"/>
      <c r="BCJ29" s="36"/>
      <c r="BCK29" s="36"/>
      <c r="BCL29" s="36"/>
      <c r="BCM29" s="36"/>
      <c r="BCN29" s="36"/>
      <c r="BCO29" s="36"/>
      <c r="BCP29" s="36"/>
      <c r="BCQ29" s="36"/>
      <c r="BCR29" s="36"/>
      <c r="BCS29" s="36"/>
      <c r="BCT29" s="36"/>
      <c r="BCU29" s="36"/>
      <c r="BCV29" s="36"/>
      <c r="BCW29" s="36"/>
      <c r="BCX29" s="36"/>
      <c r="BCY29" s="36"/>
      <c r="BCZ29" s="36"/>
      <c r="BDA29" s="36"/>
      <c r="BDB29" s="36"/>
      <c r="BDC29" s="36"/>
      <c r="BDD29" s="36"/>
      <c r="BDE29" s="36"/>
      <c r="BDF29" s="36"/>
      <c r="BDG29" s="36"/>
      <c r="BDH29" s="36"/>
      <c r="BDI29" s="36"/>
      <c r="BDJ29" s="36"/>
      <c r="BDK29" s="36"/>
      <c r="BDL29" s="36"/>
      <c r="BDM29" s="36"/>
      <c r="BDN29" s="36"/>
      <c r="BDO29" s="36"/>
      <c r="BDP29" s="36"/>
      <c r="BDQ29" s="36"/>
      <c r="BDR29" s="36"/>
      <c r="BDS29" s="36"/>
      <c r="BDT29" s="36"/>
      <c r="BDU29" s="36"/>
      <c r="BDV29" s="36"/>
      <c r="BDW29" s="36"/>
      <c r="BDX29" s="36"/>
      <c r="BDY29" s="36"/>
      <c r="BDZ29" s="36"/>
      <c r="BEA29" s="36"/>
      <c r="BEB29" s="36"/>
      <c r="BEC29" s="36"/>
      <c r="BED29" s="36"/>
      <c r="BEE29" s="36"/>
      <c r="BEF29" s="36"/>
      <c r="BEG29" s="36"/>
      <c r="BEH29" s="36"/>
      <c r="BEI29" s="36"/>
      <c r="BEJ29" s="36"/>
      <c r="BEK29" s="36"/>
      <c r="BEL29" s="36"/>
      <c r="BEM29" s="36"/>
      <c r="BEN29" s="36"/>
      <c r="BEO29" s="36"/>
      <c r="BEP29" s="36"/>
      <c r="BEQ29" s="36"/>
      <c r="BER29" s="36"/>
      <c r="BES29" s="36"/>
      <c r="BET29" s="36"/>
      <c r="BEU29" s="36"/>
      <c r="BEV29" s="36"/>
      <c r="BEW29" s="36"/>
      <c r="BEX29" s="36"/>
      <c r="BEY29" s="36"/>
      <c r="BEZ29" s="36"/>
      <c r="BFA29" s="36"/>
      <c r="BFB29" s="36"/>
      <c r="BFC29" s="36"/>
      <c r="BFD29" s="36"/>
      <c r="BFE29" s="36"/>
      <c r="BFF29" s="36"/>
      <c r="BFG29" s="36"/>
      <c r="BFH29" s="36"/>
      <c r="BFI29" s="36"/>
      <c r="BFJ29" s="36"/>
      <c r="BFK29" s="36"/>
      <c r="BFL29" s="36"/>
      <c r="BFM29" s="36"/>
      <c r="BFN29" s="36"/>
      <c r="BFO29" s="36"/>
      <c r="BFP29" s="36"/>
      <c r="BFQ29" s="36"/>
      <c r="BFR29" s="36"/>
      <c r="BFS29" s="36"/>
      <c r="BFT29" s="36"/>
      <c r="BFU29" s="36"/>
      <c r="BFV29" s="36"/>
      <c r="BFW29" s="36"/>
      <c r="BFX29" s="36"/>
      <c r="BFY29" s="36"/>
      <c r="BFZ29" s="36"/>
      <c r="BGA29" s="36"/>
      <c r="BGB29" s="36"/>
      <c r="BGC29" s="36"/>
      <c r="BGD29" s="36"/>
      <c r="BGE29" s="36"/>
      <c r="BGF29" s="36"/>
      <c r="BGG29" s="36"/>
      <c r="BGH29" s="36"/>
      <c r="BGI29" s="36"/>
      <c r="BGJ29" s="36"/>
      <c r="BGK29" s="36"/>
      <c r="BGL29" s="36"/>
      <c r="BGM29" s="36"/>
      <c r="BGN29" s="36"/>
      <c r="BGO29" s="36"/>
      <c r="BGP29" s="36"/>
      <c r="BGQ29" s="36"/>
      <c r="BGR29" s="36"/>
      <c r="BGS29" s="36"/>
      <c r="BGT29" s="36"/>
      <c r="BGU29" s="36"/>
      <c r="BGV29" s="36"/>
      <c r="BGW29" s="36"/>
      <c r="BGX29" s="36"/>
      <c r="BGY29" s="36"/>
      <c r="BGZ29" s="36"/>
      <c r="BHA29" s="36"/>
      <c r="BHB29" s="36"/>
      <c r="BHC29" s="36"/>
      <c r="BHD29" s="36"/>
      <c r="BHE29" s="36"/>
      <c r="BHF29" s="36"/>
      <c r="BHG29" s="36"/>
      <c r="BHH29" s="36"/>
      <c r="BHI29" s="36"/>
      <c r="BHJ29" s="36"/>
      <c r="BHK29" s="36"/>
      <c r="BHL29" s="36"/>
      <c r="BHM29" s="36"/>
      <c r="BHN29" s="36"/>
      <c r="BHO29" s="36"/>
      <c r="BHP29" s="36"/>
      <c r="BHQ29" s="36"/>
      <c r="BHR29" s="36"/>
      <c r="BHS29" s="36"/>
      <c r="BHT29" s="36"/>
      <c r="BHU29" s="36"/>
      <c r="BHV29" s="36"/>
      <c r="BHW29" s="36"/>
      <c r="BHX29" s="36"/>
      <c r="BHY29" s="36"/>
      <c r="BHZ29" s="36"/>
      <c r="BIA29" s="36"/>
      <c r="BIB29" s="36"/>
      <c r="BIC29" s="36"/>
      <c r="BID29" s="36"/>
      <c r="BIE29" s="36"/>
      <c r="BIF29" s="36"/>
      <c r="BIG29" s="36"/>
      <c r="BIH29" s="36"/>
      <c r="BII29" s="36"/>
      <c r="BIJ29" s="36"/>
      <c r="BIK29" s="36"/>
      <c r="BIL29" s="36"/>
      <c r="BIM29" s="36"/>
      <c r="BIN29" s="36"/>
      <c r="BIO29" s="36"/>
      <c r="BIP29" s="36"/>
      <c r="BIQ29" s="36"/>
      <c r="BIR29" s="36"/>
      <c r="BIS29" s="36"/>
      <c r="BIT29" s="36"/>
      <c r="BIU29" s="36"/>
      <c r="BIV29" s="36"/>
      <c r="BIW29" s="36"/>
      <c r="BIX29" s="36"/>
      <c r="BIY29" s="36"/>
      <c r="BIZ29" s="36"/>
      <c r="BJA29" s="36"/>
      <c r="BJB29" s="36"/>
      <c r="BJC29" s="36"/>
      <c r="BJD29" s="36"/>
      <c r="BJE29" s="36"/>
      <c r="BJF29" s="36"/>
      <c r="BJG29" s="36"/>
      <c r="BJH29" s="36"/>
      <c r="BJI29" s="36"/>
      <c r="BJJ29" s="36"/>
      <c r="BJK29" s="36"/>
      <c r="BJL29" s="36"/>
      <c r="BJM29" s="36"/>
      <c r="BJN29" s="36"/>
      <c r="BJO29" s="36"/>
      <c r="BJP29" s="36"/>
      <c r="BJQ29" s="36"/>
      <c r="BJR29" s="36"/>
      <c r="BJS29" s="36"/>
      <c r="BJT29" s="36"/>
      <c r="BJU29" s="36"/>
      <c r="BJV29" s="36"/>
      <c r="BJW29" s="36"/>
      <c r="BJX29" s="36"/>
      <c r="BJY29" s="36"/>
      <c r="BJZ29" s="36"/>
      <c r="BKA29" s="36"/>
      <c r="BKB29" s="36"/>
      <c r="BKC29" s="36"/>
      <c r="BKD29" s="36"/>
      <c r="BKE29" s="36"/>
      <c r="BKF29" s="36"/>
      <c r="BKG29" s="36"/>
      <c r="BKH29" s="36"/>
      <c r="BKI29" s="36"/>
      <c r="BKJ29" s="36"/>
      <c r="BKK29" s="36"/>
      <c r="BKL29" s="36"/>
      <c r="BKM29" s="36"/>
      <c r="BKN29" s="36"/>
      <c r="BKO29" s="36"/>
      <c r="BKP29" s="36"/>
      <c r="BKQ29" s="36"/>
      <c r="BKR29" s="36"/>
      <c r="BKS29" s="36"/>
      <c r="BKT29" s="36"/>
      <c r="BKU29" s="36"/>
      <c r="BKV29" s="36"/>
      <c r="BKW29" s="36"/>
      <c r="BKX29" s="36"/>
      <c r="BKY29" s="36"/>
      <c r="BKZ29" s="36"/>
      <c r="BLA29" s="36"/>
      <c r="BLB29" s="36"/>
      <c r="BLC29" s="36"/>
      <c r="BLD29" s="36"/>
      <c r="BLE29" s="36"/>
      <c r="BLF29" s="36"/>
      <c r="BLG29" s="36"/>
      <c r="BLH29" s="36"/>
      <c r="BLI29" s="36"/>
      <c r="BLJ29" s="36"/>
      <c r="BLK29" s="36"/>
      <c r="BLL29" s="36"/>
      <c r="BLM29" s="36"/>
      <c r="BLN29" s="36"/>
      <c r="BLO29" s="36"/>
      <c r="BLP29" s="36"/>
      <c r="BLQ29" s="36"/>
      <c r="BLR29" s="36"/>
      <c r="BLS29" s="36"/>
      <c r="BLT29" s="36"/>
      <c r="BLU29" s="36"/>
      <c r="BLV29" s="36"/>
      <c r="BLW29" s="36"/>
      <c r="BLX29" s="36"/>
      <c r="BLY29" s="36"/>
      <c r="BLZ29" s="36"/>
      <c r="BMA29" s="36"/>
      <c r="BMB29" s="36"/>
      <c r="BMC29" s="36"/>
      <c r="BMD29" s="36"/>
      <c r="BME29" s="36"/>
      <c r="BMF29" s="36"/>
      <c r="BMG29" s="36"/>
      <c r="BMH29" s="36"/>
      <c r="BMI29" s="36"/>
      <c r="BMJ29" s="36"/>
      <c r="BMK29" s="36"/>
      <c r="BML29" s="36"/>
      <c r="BMM29" s="36"/>
      <c r="BMN29" s="36"/>
      <c r="BMO29" s="36"/>
      <c r="BMP29" s="36"/>
      <c r="BMQ29" s="36"/>
      <c r="BMR29" s="36"/>
      <c r="BMS29" s="36"/>
      <c r="BMT29" s="36"/>
      <c r="BMU29" s="36"/>
      <c r="BMV29" s="36"/>
      <c r="BMW29" s="36"/>
      <c r="BMX29" s="36"/>
      <c r="BMY29" s="36"/>
      <c r="BMZ29" s="36"/>
      <c r="BNA29" s="36"/>
      <c r="BNB29" s="36"/>
      <c r="BNC29" s="36"/>
      <c r="BND29" s="36"/>
      <c r="BNE29" s="36"/>
      <c r="BNF29" s="36"/>
      <c r="BNG29" s="36"/>
      <c r="BNH29" s="36"/>
      <c r="BNI29" s="36"/>
      <c r="BNJ29" s="36"/>
      <c r="BNK29" s="36"/>
      <c r="BNL29" s="36"/>
      <c r="BNM29" s="36"/>
      <c r="BNN29" s="36"/>
      <c r="BNO29" s="36"/>
      <c r="BNP29" s="36"/>
      <c r="BNQ29" s="36"/>
      <c r="BNR29" s="36"/>
      <c r="BNS29" s="36"/>
      <c r="BNT29" s="36"/>
      <c r="BNU29" s="36"/>
      <c r="BNV29" s="36"/>
      <c r="BNW29" s="36"/>
      <c r="BNX29" s="36"/>
      <c r="BNY29" s="36"/>
      <c r="BNZ29" s="36"/>
      <c r="BOA29" s="36"/>
      <c r="BOB29" s="36"/>
      <c r="BOC29" s="36"/>
      <c r="BOD29" s="36"/>
      <c r="BOE29" s="36"/>
      <c r="BOF29" s="36"/>
      <c r="BOG29" s="36"/>
      <c r="BOH29" s="36"/>
      <c r="BOI29" s="36"/>
      <c r="BOJ29" s="36"/>
      <c r="BOK29" s="36"/>
      <c r="BOL29" s="36"/>
      <c r="BOM29" s="36"/>
      <c r="BON29" s="36"/>
      <c r="BOO29" s="36"/>
      <c r="BOP29" s="36"/>
      <c r="BOQ29" s="36"/>
      <c r="BOR29" s="36"/>
      <c r="BOS29" s="36"/>
      <c r="BOT29" s="36"/>
      <c r="BOU29" s="36"/>
      <c r="BOV29" s="36"/>
      <c r="BOW29" s="36"/>
      <c r="BOX29" s="36"/>
      <c r="BOY29" s="36"/>
      <c r="BOZ29" s="36"/>
      <c r="BPA29" s="36"/>
      <c r="BPB29" s="36"/>
      <c r="BPC29" s="36"/>
      <c r="BPD29" s="36"/>
      <c r="BPE29" s="36"/>
      <c r="BPF29" s="36"/>
      <c r="BPG29" s="36"/>
      <c r="BPH29" s="36"/>
      <c r="BPI29" s="36"/>
      <c r="BPJ29" s="36"/>
      <c r="BPK29" s="36"/>
      <c r="BPL29" s="36"/>
      <c r="BPM29" s="36"/>
      <c r="BPN29" s="36"/>
      <c r="BPO29" s="36"/>
      <c r="BPP29" s="36"/>
      <c r="BPQ29" s="36"/>
      <c r="BPR29" s="36"/>
      <c r="BPS29" s="36"/>
      <c r="BPT29" s="36"/>
      <c r="BPU29" s="36"/>
      <c r="BPV29" s="36"/>
      <c r="BPW29" s="36"/>
      <c r="BPX29" s="36"/>
      <c r="BPY29" s="36"/>
      <c r="BPZ29" s="36"/>
      <c r="BQA29" s="36"/>
      <c r="BQB29" s="36"/>
      <c r="BQC29" s="36"/>
      <c r="BQD29" s="36"/>
      <c r="BQE29" s="36"/>
      <c r="BQF29" s="36"/>
      <c r="BQG29" s="36"/>
      <c r="BQH29" s="36"/>
      <c r="BQI29" s="36"/>
      <c r="BQJ29" s="36"/>
      <c r="BQK29" s="36"/>
      <c r="BQL29" s="36"/>
      <c r="BQM29" s="36"/>
      <c r="BQN29" s="36"/>
      <c r="BQO29" s="36"/>
      <c r="BQP29" s="36"/>
      <c r="BQQ29" s="36"/>
      <c r="BQR29" s="36"/>
      <c r="BQS29" s="36"/>
      <c r="BQT29" s="36"/>
      <c r="BQU29" s="36"/>
      <c r="BQV29" s="36"/>
      <c r="BQW29" s="36"/>
      <c r="BQX29" s="36"/>
      <c r="BQY29" s="36"/>
      <c r="BQZ29" s="36"/>
      <c r="BRA29" s="36"/>
      <c r="BRB29" s="36"/>
      <c r="BRC29" s="36"/>
      <c r="BRD29" s="36"/>
      <c r="BRE29" s="36"/>
      <c r="BRF29" s="36"/>
      <c r="BRG29" s="36"/>
      <c r="BRH29" s="36"/>
      <c r="BRI29" s="36"/>
      <c r="BRJ29" s="36"/>
      <c r="BRK29" s="36"/>
      <c r="BRL29" s="36"/>
      <c r="BRM29" s="36"/>
      <c r="BRN29" s="36"/>
      <c r="BRO29" s="36"/>
      <c r="BRP29" s="36"/>
      <c r="BRQ29" s="36"/>
      <c r="BRR29" s="36"/>
      <c r="BRS29" s="36"/>
      <c r="BRT29" s="36"/>
      <c r="BRU29" s="36"/>
      <c r="BRV29" s="36"/>
      <c r="BRW29" s="36"/>
      <c r="BRX29" s="36"/>
      <c r="BRY29" s="36"/>
      <c r="BRZ29" s="36"/>
      <c r="BSA29" s="36"/>
      <c r="BSB29" s="36"/>
      <c r="BSC29" s="36"/>
      <c r="BSD29" s="36"/>
      <c r="BSE29" s="36"/>
      <c r="BSF29" s="36"/>
      <c r="BSG29" s="36"/>
      <c r="BSH29" s="36"/>
      <c r="BSI29" s="36"/>
      <c r="BSJ29" s="36"/>
      <c r="BSK29" s="36"/>
      <c r="BSL29" s="36"/>
      <c r="BSM29" s="36"/>
      <c r="BSN29" s="36"/>
      <c r="BSO29" s="36"/>
      <c r="BSP29" s="36"/>
      <c r="BSQ29" s="36"/>
      <c r="BSR29" s="36"/>
      <c r="BSS29" s="36"/>
      <c r="BST29" s="36"/>
      <c r="BSU29" s="36"/>
      <c r="BSV29" s="36"/>
      <c r="BSW29" s="36"/>
      <c r="BSX29" s="36"/>
      <c r="BSY29" s="36"/>
      <c r="BSZ29" s="36"/>
      <c r="BTA29" s="36"/>
      <c r="BTB29" s="36"/>
      <c r="BTC29" s="36"/>
      <c r="BTD29" s="36"/>
      <c r="BTE29" s="36"/>
      <c r="BTF29" s="36"/>
      <c r="BTG29" s="36"/>
      <c r="BTH29" s="36"/>
      <c r="BTI29" s="36"/>
      <c r="BTJ29" s="36"/>
      <c r="BTK29" s="36"/>
      <c r="BTL29" s="36"/>
      <c r="BTM29" s="36"/>
      <c r="BTN29" s="36"/>
      <c r="BTO29" s="36"/>
      <c r="BTP29" s="36"/>
      <c r="BTQ29" s="36"/>
      <c r="BTR29" s="36"/>
      <c r="BTS29" s="36"/>
      <c r="BTT29" s="36"/>
      <c r="BTU29" s="36"/>
      <c r="BTV29" s="36"/>
      <c r="BTW29" s="36"/>
      <c r="BTX29" s="36"/>
      <c r="BTY29" s="36"/>
      <c r="BTZ29" s="36"/>
      <c r="BUA29" s="36"/>
      <c r="BUB29" s="36"/>
      <c r="BUC29" s="36"/>
      <c r="BUD29" s="36"/>
      <c r="BUE29" s="36"/>
      <c r="BUF29" s="36"/>
      <c r="BUG29" s="36"/>
      <c r="BUH29" s="36"/>
      <c r="BUI29" s="36"/>
      <c r="BUJ29" s="36"/>
      <c r="BUK29" s="36"/>
      <c r="BUL29" s="36"/>
      <c r="BUM29" s="36"/>
      <c r="BUN29" s="36"/>
      <c r="BUO29" s="36"/>
      <c r="BUP29" s="36"/>
      <c r="BUQ29" s="36"/>
      <c r="BUR29" s="36"/>
      <c r="BUS29" s="36"/>
      <c r="BUT29" s="36"/>
      <c r="BUU29" s="36"/>
      <c r="BUV29" s="36"/>
      <c r="BUW29" s="36"/>
      <c r="BUX29" s="36"/>
      <c r="BUY29" s="36"/>
      <c r="BUZ29" s="36"/>
      <c r="BVA29" s="36"/>
      <c r="BVB29" s="36"/>
      <c r="BVC29" s="36"/>
      <c r="BVD29" s="36"/>
      <c r="BVE29" s="36"/>
      <c r="BVF29" s="36"/>
      <c r="BVG29" s="36"/>
      <c r="BVH29" s="36"/>
      <c r="BVI29" s="36"/>
      <c r="BVJ29" s="36"/>
      <c r="BVK29" s="36"/>
      <c r="BVL29" s="36"/>
      <c r="BVM29" s="36"/>
      <c r="BVN29" s="36"/>
      <c r="BVO29" s="36"/>
      <c r="BVP29" s="36"/>
      <c r="BVQ29" s="36"/>
      <c r="BVR29" s="36"/>
      <c r="BVS29" s="36"/>
      <c r="BVT29" s="36"/>
      <c r="BVU29" s="36"/>
      <c r="BVV29" s="36"/>
      <c r="BVW29" s="36"/>
      <c r="BVX29" s="36"/>
      <c r="BVY29" s="36"/>
      <c r="BVZ29" s="36"/>
      <c r="BWA29" s="36"/>
      <c r="BWB29" s="36"/>
      <c r="BWC29" s="36"/>
      <c r="BWD29" s="36"/>
      <c r="BWE29" s="36"/>
      <c r="BWF29" s="36"/>
      <c r="BWG29" s="36"/>
      <c r="BWH29" s="36"/>
      <c r="BWI29" s="36"/>
      <c r="BWJ29" s="36"/>
      <c r="BWK29" s="36"/>
      <c r="BWL29" s="36"/>
      <c r="BWM29" s="36"/>
      <c r="BWN29" s="36"/>
      <c r="BWO29" s="36"/>
      <c r="BWP29" s="36"/>
      <c r="BWQ29" s="36"/>
      <c r="BWR29" s="36"/>
      <c r="BWS29" s="36"/>
      <c r="BWT29" s="36"/>
      <c r="BWU29" s="36"/>
      <c r="BWV29" s="36"/>
      <c r="BWW29" s="36"/>
      <c r="BWX29" s="36"/>
      <c r="BWY29" s="36"/>
      <c r="BWZ29" s="36"/>
      <c r="BXA29" s="36"/>
      <c r="BXB29" s="36"/>
      <c r="BXC29" s="36"/>
      <c r="BXD29" s="36"/>
      <c r="BXE29" s="36"/>
      <c r="BXF29" s="36"/>
      <c r="BXG29" s="36"/>
      <c r="BXH29" s="36"/>
      <c r="BXI29" s="36"/>
      <c r="BXJ29" s="36"/>
      <c r="BXK29" s="36"/>
      <c r="BXL29" s="36"/>
      <c r="BXM29" s="36"/>
      <c r="BXN29" s="36"/>
      <c r="BXO29" s="36"/>
      <c r="BXP29" s="36"/>
      <c r="BXQ29" s="36"/>
      <c r="BXR29" s="36"/>
      <c r="BXS29" s="36"/>
      <c r="BXT29" s="36"/>
      <c r="BXU29" s="36"/>
      <c r="BXV29" s="36"/>
      <c r="BXW29" s="36"/>
      <c r="BXX29" s="36"/>
      <c r="BXY29" s="36"/>
      <c r="BXZ29" s="36"/>
      <c r="BYA29" s="36"/>
      <c r="BYB29" s="36"/>
      <c r="BYC29" s="36"/>
      <c r="BYD29" s="36"/>
      <c r="BYE29" s="36"/>
      <c r="BYF29" s="36"/>
      <c r="BYG29" s="36"/>
      <c r="BYH29" s="36"/>
      <c r="BYI29" s="36"/>
      <c r="BYJ29" s="36"/>
      <c r="BYK29" s="36"/>
      <c r="BYL29" s="36"/>
      <c r="BYM29" s="36"/>
      <c r="BYN29" s="36"/>
      <c r="BYO29" s="36"/>
      <c r="BYP29" s="36"/>
      <c r="BYQ29" s="36"/>
      <c r="BYR29" s="36"/>
      <c r="BYS29" s="36"/>
      <c r="BYT29" s="36"/>
      <c r="BYU29" s="36"/>
      <c r="BYV29" s="36"/>
      <c r="BYW29" s="36"/>
      <c r="BYX29" s="36"/>
      <c r="BYY29" s="36"/>
      <c r="BYZ29" s="36"/>
      <c r="BZA29" s="36"/>
      <c r="BZB29" s="36"/>
      <c r="BZC29" s="36"/>
      <c r="BZD29" s="36"/>
      <c r="BZE29" s="36"/>
      <c r="BZF29" s="36"/>
      <c r="BZG29" s="36"/>
      <c r="BZH29" s="36"/>
      <c r="BZI29" s="36"/>
      <c r="BZJ29" s="36"/>
      <c r="BZK29" s="36"/>
      <c r="BZL29" s="36"/>
      <c r="BZM29" s="36"/>
      <c r="BZN29" s="36"/>
      <c r="BZO29" s="36"/>
      <c r="BZP29" s="36"/>
      <c r="BZQ29" s="36"/>
      <c r="BZR29" s="36"/>
      <c r="BZS29" s="36"/>
      <c r="BZT29" s="36"/>
      <c r="BZU29" s="36"/>
      <c r="BZV29" s="36"/>
      <c r="BZW29" s="36"/>
      <c r="BZX29" s="36"/>
      <c r="BZY29" s="36"/>
      <c r="BZZ29" s="36"/>
      <c r="CAA29" s="36"/>
      <c r="CAB29" s="36"/>
      <c r="CAC29" s="36"/>
      <c r="CAD29" s="36"/>
      <c r="CAE29" s="36"/>
      <c r="CAF29" s="36"/>
      <c r="CAG29" s="36"/>
      <c r="CAH29" s="36"/>
      <c r="CAI29" s="36"/>
      <c r="CAJ29" s="36"/>
      <c r="CAK29" s="36"/>
      <c r="CAL29" s="36"/>
      <c r="CAM29" s="36"/>
      <c r="CAN29" s="36"/>
      <c r="CAO29" s="36"/>
      <c r="CAP29" s="36"/>
      <c r="CAQ29" s="36"/>
      <c r="CAR29" s="36"/>
      <c r="CAS29" s="36"/>
      <c r="CAT29" s="36"/>
      <c r="CAU29" s="36"/>
      <c r="CAV29" s="36"/>
      <c r="CAW29" s="36"/>
      <c r="CAX29" s="36"/>
      <c r="CAY29" s="36"/>
      <c r="CAZ29" s="36"/>
      <c r="CBA29" s="36"/>
      <c r="CBB29" s="36"/>
      <c r="CBC29" s="36"/>
      <c r="CBD29" s="36"/>
      <c r="CBE29" s="36"/>
      <c r="CBF29" s="36"/>
      <c r="CBG29" s="36"/>
      <c r="CBH29" s="36"/>
      <c r="CBI29" s="36"/>
      <c r="CBJ29" s="36"/>
      <c r="CBK29" s="36"/>
      <c r="CBL29" s="36"/>
      <c r="CBM29" s="36"/>
      <c r="CBN29" s="36"/>
      <c r="CBO29" s="36"/>
      <c r="CBP29" s="36"/>
      <c r="CBQ29" s="36"/>
      <c r="CBR29" s="36"/>
      <c r="CBS29" s="36"/>
      <c r="CBT29" s="36"/>
      <c r="CBU29" s="36"/>
      <c r="CBV29" s="36"/>
      <c r="CBW29" s="36"/>
      <c r="CBX29" s="36"/>
      <c r="CBY29" s="36"/>
      <c r="CBZ29" s="36"/>
      <c r="CCA29" s="36"/>
      <c r="CCB29" s="36"/>
      <c r="CCC29" s="36"/>
      <c r="CCD29" s="36"/>
      <c r="CCE29" s="36"/>
      <c r="CCF29" s="36"/>
      <c r="CCG29" s="36"/>
      <c r="CCH29" s="36"/>
      <c r="CCI29" s="36"/>
      <c r="CCJ29" s="36"/>
      <c r="CCK29" s="36"/>
      <c r="CCL29" s="36"/>
      <c r="CCM29" s="36"/>
      <c r="CCN29" s="36"/>
      <c r="CCO29" s="36"/>
      <c r="CCP29" s="36"/>
      <c r="CCQ29" s="36"/>
      <c r="CCR29" s="36"/>
      <c r="CCS29" s="36"/>
      <c r="CCT29" s="36"/>
      <c r="CCU29" s="36"/>
      <c r="CCV29" s="36"/>
      <c r="CCW29" s="36"/>
      <c r="CCX29" s="36"/>
      <c r="CCY29" s="36"/>
      <c r="CCZ29" s="36"/>
      <c r="CDA29" s="36"/>
      <c r="CDB29" s="36"/>
      <c r="CDC29" s="36"/>
      <c r="CDD29" s="36"/>
      <c r="CDE29" s="36"/>
      <c r="CDF29" s="36"/>
      <c r="CDG29" s="36"/>
      <c r="CDH29" s="36"/>
      <c r="CDI29" s="36"/>
      <c r="CDJ29" s="36"/>
      <c r="CDK29" s="36"/>
      <c r="CDL29" s="36"/>
      <c r="CDM29" s="36"/>
      <c r="CDN29" s="36"/>
      <c r="CDO29" s="36"/>
      <c r="CDP29" s="36"/>
      <c r="CDQ29" s="36"/>
      <c r="CDR29" s="36"/>
      <c r="CDS29" s="36"/>
      <c r="CDT29" s="36"/>
      <c r="CDU29" s="36"/>
      <c r="CDV29" s="36"/>
      <c r="CDW29" s="36"/>
      <c r="CDX29" s="36"/>
      <c r="CDY29" s="36"/>
      <c r="CDZ29" s="36"/>
      <c r="CEA29" s="36"/>
      <c r="CEB29" s="36"/>
      <c r="CEC29" s="36"/>
      <c r="CED29" s="36"/>
      <c r="CEE29" s="36"/>
      <c r="CEF29" s="36"/>
      <c r="CEG29" s="36"/>
      <c r="CEH29" s="36"/>
      <c r="CEI29" s="36"/>
      <c r="CEJ29" s="36"/>
      <c r="CEK29" s="36"/>
      <c r="CEL29" s="36"/>
      <c r="CEM29" s="36"/>
      <c r="CEN29" s="36"/>
      <c r="CEO29" s="36"/>
      <c r="CEP29" s="36"/>
      <c r="CEQ29" s="36"/>
      <c r="CER29" s="36"/>
      <c r="CES29" s="36"/>
      <c r="CET29" s="36"/>
      <c r="CEU29" s="36"/>
      <c r="CEV29" s="36"/>
      <c r="CEW29" s="36"/>
      <c r="CEX29" s="36"/>
      <c r="CEY29" s="36"/>
      <c r="CEZ29" s="36"/>
      <c r="CFA29" s="36"/>
      <c r="CFB29" s="36"/>
      <c r="CFC29" s="36"/>
      <c r="CFD29" s="36"/>
      <c r="CFE29" s="36"/>
      <c r="CFF29" s="36"/>
      <c r="CFG29" s="36"/>
      <c r="CFH29" s="36"/>
      <c r="CFI29" s="36"/>
      <c r="CFJ29" s="36"/>
      <c r="CFK29" s="36"/>
      <c r="CFL29" s="36"/>
      <c r="CFM29" s="36"/>
      <c r="CFN29" s="36"/>
      <c r="CFO29" s="36"/>
      <c r="CFP29" s="36"/>
      <c r="CFQ29" s="36"/>
      <c r="CFR29" s="36"/>
      <c r="CFS29" s="36"/>
      <c r="CFT29" s="36"/>
      <c r="CFU29" s="36"/>
      <c r="CFV29" s="36"/>
      <c r="CFW29" s="36"/>
      <c r="CFX29" s="36"/>
      <c r="CFY29" s="36"/>
      <c r="CFZ29" s="36"/>
      <c r="CGA29" s="36"/>
      <c r="CGB29" s="36"/>
      <c r="CGC29" s="36"/>
      <c r="CGD29" s="36"/>
      <c r="CGE29" s="36"/>
      <c r="CGF29" s="36"/>
      <c r="CGG29" s="36"/>
      <c r="CGH29" s="36"/>
      <c r="CGI29" s="36"/>
      <c r="CGJ29" s="36"/>
      <c r="CGK29" s="36"/>
      <c r="CGL29" s="36"/>
      <c r="CGM29" s="36"/>
      <c r="CGN29" s="36"/>
      <c r="CGO29" s="36"/>
      <c r="CGP29" s="36"/>
      <c r="CGQ29" s="36"/>
      <c r="CGR29" s="36"/>
      <c r="CGS29" s="36"/>
      <c r="CGT29" s="36"/>
      <c r="CGU29" s="36"/>
      <c r="CGV29" s="36"/>
      <c r="CGW29" s="36"/>
      <c r="CGX29" s="36"/>
      <c r="CGY29" s="36"/>
      <c r="CGZ29" s="36"/>
      <c r="CHA29" s="36"/>
      <c r="CHB29" s="36"/>
      <c r="CHC29" s="36"/>
      <c r="CHD29" s="36"/>
      <c r="CHE29" s="36"/>
      <c r="CHF29" s="36"/>
      <c r="CHG29" s="36"/>
      <c r="CHH29" s="36"/>
      <c r="CHI29" s="36"/>
      <c r="CHJ29" s="36"/>
      <c r="CHK29" s="36"/>
      <c r="CHL29" s="36"/>
      <c r="CHM29" s="36"/>
      <c r="CHN29" s="36"/>
      <c r="CHO29" s="36"/>
      <c r="CHP29" s="36"/>
      <c r="CHQ29" s="36"/>
      <c r="CHR29" s="36"/>
      <c r="CHS29" s="36"/>
      <c r="CHT29" s="36"/>
      <c r="CHU29" s="36"/>
      <c r="CHV29" s="36"/>
      <c r="CHW29" s="36"/>
      <c r="CHX29" s="36"/>
      <c r="CHY29" s="36"/>
      <c r="CHZ29" s="36"/>
      <c r="CIA29" s="36"/>
      <c r="CIB29" s="36"/>
      <c r="CIC29" s="36"/>
      <c r="CID29" s="36"/>
      <c r="CIE29" s="36"/>
      <c r="CIF29" s="36"/>
      <c r="CIG29" s="36"/>
      <c r="CIH29" s="36"/>
      <c r="CII29" s="36"/>
      <c r="CIJ29" s="36"/>
      <c r="CIK29" s="36"/>
      <c r="CIL29" s="36"/>
      <c r="CIM29" s="36"/>
      <c r="CIN29" s="36"/>
      <c r="CIO29" s="36"/>
      <c r="CIP29" s="36"/>
      <c r="CIQ29" s="36"/>
      <c r="CIR29" s="36"/>
      <c r="CIS29" s="36"/>
      <c r="CIT29" s="36"/>
      <c r="CIU29" s="36"/>
      <c r="CIV29" s="36"/>
      <c r="CIW29" s="36"/>
      <c r="CIX29" s="36"/>
      <c r="CIY29" s="36"/>
      <c r="CIZ29" s="36"/>
      <c r="CJA29" s="36"/>
      <c r="CJB29" s="36"/>
      <c r="CJC29" s="36"/>
      <c r="CJD29" s="36"/>
      <c r="CJE29" s="36"/>
      <c r="CJF29" s="36"/>
      <c r="CJG29" s="36"/>
      <c r="CJH29" s="36"/>
      <c r="CJI29" s="36"/>
      <c r="CJJ29" s="36"/>
      <c r="CJK29" s="36"/>
      <c r="CJL29" s="36"/>
      <c r="CJM29" s="36"/>
      <c r="CJN29" s="36"/>
      <c r="CJO29" s="36"/>
      <c r="CJP29" s="36"/>
      <c r="CJQ29" s="36"/>
      <c r="CJR29" s="36"/>
      <c r="CJS29" s="36"/>
      <c r="CJT29" s="36"/>
      <c r="CJU29" s="36"/>
      <c r="CJV29" s="36"/>
      <c r="CJW29" s="36"/>
      <c r="CJX29" s="36"/>
      <c r="CJY29" s="36"/>
      <c r="CJZ29" s="36"/>
      <c r="CKA29" s="36"/>
      <c r="CKB29" s="36"/>
      <c r="CKC29" s="36"/>
      <c r="CKD29" s="36"/>
      <c r="CKE29" s="36"/>
      <c r="CKF29" s="36"/>
      <c r="CKG29" s="36"/>
      <c r="CKH29" s="36"/>
      <c r="CKI29" s="36"/>
      <c r="CKJ29" s="36"/>
      <c r="CKK29" s="36"/>
      <c r="CKL29" s="36"/>
      <c r="CKM29" s="36"/>
      <c r="CKN29" s="36"/>
      <c r="CKO29" s="36"/>
      <c r="CKP29" s="36"/>
      <c r="CKQ29" s="36"/>
      <c r="CKR29" s="36"/>
      <c r="CKS29" s="36"/>
      <c r="CKT29" s="36"/>
      <c r="CKU29" s="36"/>
      <c r="CKV29" s="36"/>
      <c r="CKW29" s="36"/>
      <c r="CKX29" s="36"/>
      <c r="CKY29" s="36"/>
      <c r="CKZ29" s="36"/>
      <c r="CLA29" s="36"/>
      <c r="CLB29" s="36"/>
      <c r="CLC29" s="36"/>
      <c r="CLD29" s="36"/>
      <c r="CLE29" s="36"/>
      <c r="CLF29" s="36"/>
      <c r="CLG29" s="36"/>
      <c r="CLH29" s="36"/>
      <c r="CLI29" s="36"/>
      <c r="CLJ29" s="36"/>
      <c r="CLK29" s="36"/>
      <c r="CLL29" s="36"/>
      <c r="CLM29" s="36"/>
      <c r="CLN29" s="36"/>
      <c r="CLO29" s="36"/>
      <c r="CLP29" s="36"/>
      <c r="CLQ29" s="36"/>
      <c r="CLR29" s="36"/>
      <c r="CLS29" s="36"/>
      <c r="CLT29" s="36"/>
      <c r="CLU29" s="36"/>
      <c r="CLV29" s="36"/>
      <c r="CLW29" s="36"/>
      <c r="CLX29" s="36"/>
      <c r="CLY29" s="36"/>
      <c r="CLZ29" s="36"/>
      <c r="CMA29" s="36"/>
      <c r="CMB29" s="36"/>
      <c r="CMC29" s="36"/>
      <c r="CMD29" s="36"/>
      <c r="CME29" s="36"/>
      <c r="CMF29" s="36"/>
      <c r="CMG29" s="36"/>
      <c r="CMH29" s="36"/>
      <c r="CMI29" s="36"/>
      <c r="CMJ29" s="36"/>
      <c r="CMK29" s="36"/>
      <c r="CML29" s="36"/>
      <c r="CMM29" s="36"/>
      <c r="CMN29" s="36"/>
      <c r="CMO29" s="36"/>
      <c r="CMP29" s="36"/>
      <c r="CMQ29" s="36"/>
      <c r="CMR29" s="36"/>
      <c r="CMS29" s="36"/>
      <c r="CMT29" s="36"/>
      <c r="CMU29" s="36"/>
      <c r="CMV29" s="36"/>
      <c r="CMW29" s="36"/>
      <c r="CMX29" s="36"/>
      <c r="CMY29" s="36"/>
      <c r="CMZ29" s="36"/>
      <c r="CNA29" s="36"/>
      <c r="CNB29" s="36"/>
      <c r="CNC29" s="36"/>
      <c r="CND29" s="36"/>
      <c r="CNE29" s="36"/>
      <c r="CNF29" s="36"/>
      <c r="CNG29" s="36"/>
      <c r="CNH29" s="36"/>
      <c r="CNI29" s="36"/>
      <c r="CNJ29" s="36"/>
      <c r="CNK29" s="36"/>
      <c r="CNL29" s="36"/>
      <c r="CNM29" s="36"/>
      <c r="CNN29" s="36"/>
      <c r="CNO29" s="36"/>
      <c r="CNP29" s="36"/>
      <c r="CNQ29" s="36"/>
      <c r="CNR29" s="36"/>
      <c r="CNS29" s="36"/>
      <c r="CNT29" s="36"/>
      <c r="CNU29" s="36"/>
      <c r="CNV29" s="36"/>
      <c r="CNW29" s="36"/>
      <c r="CNX29" s="36"/>
      <c r="CNY29" s="36"/>
      <c r="CNZ29" s="36"/>
      <c r="COA29" s="36"/>
      <c r="COB29" s="36"/>
      <c r="COC29" s="36"/>
      <c r="COD29" s="36"/>
      <c r="COE29" s="36"/>
      <c r="COF29" s="36"/>
      <c r="COG29" s="36"/>
      <c r="COH29" s="36"/>
      <c r="COI29" s="36"/>
      <c r="COJ29" s="36"/>
      <c r="COK29" s="36"/>
      <c r="COL29" s="36"/>
      <c r="COM29" s="36"/>
      <c r="CON29" s="36"/>
      <c r="COO29" s="36"/>
      <c r="COP29" s="36"/>
      <c r="COQ29" s="36"/>
      <c r="COR29" s="36"/>
      <c r="COS29" s="36"/>
      <c r="COT29" s="36"/>
      <c r="COU29" s="36"/>
      <c r="COV29" s="36"/>
      <c r="COW29" s="36"/>
      <c r="COX29" s="36"/>
      <c r="COY29" s="36"/>
      <c r="COZ29" s="36"/>
      <c r="CPA29" s="36"/>
      <c r="CPB29" s="36"/>
      <c r="CPC29" s="36"/>
      <c r="CPD29" s="36"/>
      <c r="CPE29" s="36"/>
      <c r="CPF29" s="36"/>
      <c r="CPG29" s="36"/>
      <c r="CPH29" s="36"/>
      <c r="CPI29" s="36"/>
      <c r="CPJ29" s="36"/>
      <c r="CPK29" s="36"/>
      <c r="CPL29" s="36"/>
      <c r="CPM29" s="36"/>
      <c r="CPN29" s="36"/>
      <c r="CPO29" s="36"/>
      <c r="CPP29" s="36"/>
      <c r="CPQ29" s="36"/>
      <c r="CPR29" s="36"/>
      <c r="CPS29" s="36"/>
      <c r="CPT29" s="36"/>
      <c r="CPU29" s="36"/>
      <c r="CPV29" s="36"/>
      <c r="CPW29" s="36"/>
      <c r="CPX29" s="36"/>
      <c r="CPY29" s="36"/>
      <c r="CPZ29" s="36"/>
      <c r="CQA29" s="36"/>
      <c r="CQB29" s="36"/>
      <c r="CQC29" s="36"/>
      <c r="CQD29" s="36"/>
      <c r="CQE29" s="36"/>
      <c r="CQF29" s="36"/>
      <c r="CQG29" s="36"/>
      <c r="CQH29" s="36"/>
      <c r="CQI29" s="36"/>
      <c r="CQJ29" s="36"/>
      <c r="CQK29" s="36"/>
      <c r="CQL29" s="36"/>
      <c r="CQM29" s="36"/>
      <c r="CQN29" s="36"/>
      <c r="CQO29" s="36"/>
      <c r="CQP29" s="36"/>
      <c r="CQQ29" s="36"/>
      <c r="CQR29" s="36"/>
      <c r="CQS29" s="36"/>
      <c r="CQT29" s="36"/>
      <c r="CQU29" s="36"/>
      <c r="CQV29" s="36"/>
      <c r="CQW29" s="36"/>
      <c r="CQX29" s="36"/>
      <c r="CQY29" s="36"/>
      <c r="CQZ29" s="36"/>
      <c r="CRA29" s="36"/>
      <c r="CRB29" s="36"/>
      <c r="CRC29" s="36"/>
      <c r="CRD29" s="36"/>
      <c r="CRE29" s="36"/>
      <c r="CRF29" s="36"/>
      <c r="CRG29" s="36"/>
      <c r="CRH29" s="36"/>
      <c r="CRI29" s="36"/>
      <c r="CRJ29" s="36"/>
      <c r="CRK29" s="36"/>
      <c r="CRL29" s="36"/>
      <c r="CRM29" s="36"/>
      <c r="CRN29" s="36"/>
      <c r="CRO29" s="36"/>
      <c r="CRP29" s="36"/>
      <c r="CRQ29" s="36"/>
      <c r="CRR29" s="36"/>
      <c r="CRS29" s="36"/>
      <c r="CRT29" s="36"/>
      <c r="CRU29" s="36"/>
      <c r="CRV29" s="36"/>
      <c r="CRW29" s="36"/>
      <c r="CRX29" s="36"/>
      <c r="CRY29" s="36"/>
      <c r="CRZ29" s="36"/>
      <c r="CSA29" s="36"/>
      <c r="CSB29" s="36"/>
      <c r="CSC29" s="36"/>
      <c r="CSD29" s="36"/>
      <c r="CSE29" s="36"/>
      <c r="CSF29" s="36"/>
      <c r="CSG29" s="36"/>
      <c r="CSH29" s="36"/>
      <c r="CSI29" s="36"/>
      <c r="CSJ29" s="36"/>
      <c r="CSK29" s="36"/>
      <c r="CSL29" s="36"/>
      <c r="CSM29" s="36"/>
      <c r="CSN29" s="36"/>
      <c r="CSO29" s="36"/>
      <c r="CSP29" s="36"/>
      <c r="CSQ29" s="36"/>
      <c r="CSR29" s="36"/>
      <c r="CSS29" s="36"/>
      <c r="CST29" s="36"/>
      <c r="CSU29" s="36"/>
      <c r="CSV29" s="36"/>
      <c r="CSW29" s="36"/>
      <c r="CSX29" s="36"/>
      <c r="CSY29" s="36"/>
      <c r="CSZ29" s="36"/>
      <c r="CTA29" s="36"/>
      <c r="CTB29" s="36"/>
      <c r="CTC29" s="36"/>
      <c r="CTD29" s="36"/>
      <c r="CTE29" s="36"/>
      <c r="CTF29" s="36"/>
      <c r="CTG29" s="36"/>
      <c r="CTH29" s="36"/>
      <c r="CTI29" s="36"/>
      <c r="CTJ29" s="36"/>
      <c r="CTK29" s="36"/>
      <c r="CTL29" s="36"/>
      <c r="CTM29" s="36"/>
      <c r="CTN29" s="36"/>
      <c r="CTO29" s="36"/>
      <c r="CTP29" s="36"/>
      <c r="CTQ29" s="36"/>
      <c r="CTR29" s="36"/>
      <c r="CTS29" s="36"/>
      <c r="CTT29" s="36"/>
      <c r="CTU29" s="36"/>
      <c r="CTV29" s="36"/>
      <c r="CTW29" s="36"/>
      <c r="CTX29" s="36"/>
      <c r="CTY29" s="36"/>
      <c r="CTZ29" s="36"/>
      <c r="CUA29" s="36"/>
      <c r="CUB29" s="36"/>
      <c r="CUC29" s="36"/>
      <c r="CUD29" s="36"/>
      <c r="CUE29" s="36"/>
      <c r="CUF29" s="36"/>
      <c r="CUG29" s="36"/>
      <c r="CUH29" s="36"/>
      <c r="CUI29" s="36"/>
      <c r="CUJ29" s="36"/>
      <c r="CUK29" s="36"/>
      <c r="CUL29" s="36"/>
      <c r="CUM29" s="36"/>
      <c r="CUN29" s="36"/>
      <c r="CUO29" s="36"/>
      <c r="CUP29" s="36"/>
      <c r="CUQ29" s="36"/>
      <c r="CUR29" s="36"/>
      <c r="CUS29" s="36"/>
      <c r="CUT29" s="36"/>
      <c r="CUU29" s="36"/>
      <c r="CUV29" s="36"/>
      <c r="CUW29" s="36"/>
      <c r="CUX29" s="36"/>
      <c r="CUY29" s="36"/>
      <c r="CUZ29" s="36"/>
      <c r="CVA29" s="36"/>
      <c r="CVB29" s="36"/>
      <c r="CVC29" s="36"/>
      <c r="CVD29" s="36"/>
      <c r="CVE29" s="36"/>
      <c r="CVF29" s="36"/>
      <c r="CVG29" s="36"/>
      <c r="CVH29" s="36"/>
      <c r="CVI29" s="36"/>
      <c r="CVJ29" s="36"/>
      <c r="CVK29" s="36"/>
      <c r="CVL29" s="36"/>
      <c r="CVM29" s="36"/>
      <c r="CVN29" s="36"/>
      <c r="CVO29" s="36"/>
      <c r="CVP29" s="36"/>
      <c r="CVQ29" s="36"/>
      <c r="CVR29" s="36"/>
      <c r="CVS29" s="36"/>
      <c r="CVT29" s="36"/>
      <c r="CVU29" s="36"/>
      <c r="CVV29" s="36"/>
      <c r="CVW29" s="36"/>
      <c r="CVX29" s="36"/>
      <c r="CVY29" s="36"/>
      <c r="CVZ29" s="36"/>
      <c r="CWA29" s="36"/>
      <c r="CWB29" s="36"/>
      <c r="CWC29" s="36"/>
      <c r="CWD29" s="36"/>
      <c r="CWE29" s="36"/>
      <c r="CWF29" s="36"/>
      <c r="CWG29" s="36"/>
      <c r="CWH29" s="36"/>
      <c r="CWI29" s="36"/>
      <c r="CWJ29" s="36"/>
      <c r="CWK29" s="36"/>
      <c r="CWL29" s="36"/>
      <c r="CWM29" s="36"/>
      <c r="CWN29" s="36"/>
      <c r="CWO29" s="36"/>
      <c r="CWP29" s="36"/>
      <c r="CWQ29" s="36"/>
      <c r="CWR29" s="36"/>
      <c r="CWS29" s="36"/>
      <c r="CWT29" s="36"/>
      <c r="CWU29" s="36"/>
      <c r="CWV29" s="36"/>
      <c r="CWW29" s="36"/>
      <c r="CWX29" s="36"/>
      <c r="CWY29" s="36"/>
      <c r="CWZ29" s="36"/>
      <c r="CXA29" s="36"/>
      <c r="CXB29" s="36"/>
      <c r="CXC29" s="36"/>
      <c r="CXD29" s="36"/>
      <c r="CXE29" s="36"/>
      <c r="CXF29" s="36"/>
      <c r="CXG29" s="36"/>
      <c r="CXH29" s="36"/>
      <c r="CXI29" s="36"/>
      <c r="CXJ29" s="36"/>
      <c r="CXK29" s="36"/>
      <c r="CXL29" s="36"/>
      <c r="CXM29" s="36"/>
      <c r="CXN29" s="36"/>
      <c r="CXO29" s="36"/>
      <c r="CXP29" s="36"/>
      <c r="CXQ29" s="36"/>
      <c r="CXR29" s="36"/>
      <c r="CXS29" s="36"/>
      <c r="CXT29" s="36"/>
      <c r="CXU29" s="36"/>
      <c r="CXV29" s="36"/>
      <c r="CXW29" s="36"/>
      <c r="CXX29" s="36"/>
      <c r="CXY29" s="36"/>
      <c r="CXZ29" s="36"/>
      <c r="CYA29" s="36"/>
      <c r="CYB29" s="36"/>
      <c r="CYC29" s="36"/>
      <c r="CYD29" s="36"/>
      <c r="CYE29" s="36"/>
      <c r="CYF29" s="36"/>
      <c r="CYG29" s="36"/>
      <c r="CYH29" s="36"/>
      <c r="CYI29" s="36"/>
      <c r="CYJ29" s="36"/>
      <c r="CYK29" s="36"/>
      <c r="CYL29" s="36"/>
      <c r="CYM29" s="36"/>
      <c r="CYN29" s="36"/>
      <c r="CYO29" s="36"/>
      <c r="CYP29" s="36"/>
      <c r="CYQ29" s="36"/>
      <c r="CYR29" s="36"/>
      <c r="CYS29" s="36"/>
      <c r="CYT29" s="36"/>
      <c r="CYU29" s="36"/>
      <c r="CYV29" s="36"/>
      <c r="CYW29" s="36"/>
      <c r="CYX29" s="36"/>
      <c r="CYY29" s="36"/>
      <c r="CYZ29" s="36"/>
      <c r="CZA29" s="36"/>
      <c r="CZB29" s="36"/>
      <c r="CZC29" s="36"/>
      <c r="CZD29" s="36"/>
      <c r="CZE29" s="36"/>
      <c r="CZF29" s="36"/>
      <c r="CZG29" s="36"/>
      <c r="CZH29" s="36"/>
      <c r="CZI29" s="36"/>
      <c r="CZJ29" s="36"/>
      <c r="CZK29" s="36"/>
      <c r="CZL29" s="36"/>
      <c r="CZM29" s="36"/>
      <c r="CZN29" s="36"/>
      <c r="CZO29" s="36"/>
      <c r="CZP29" s="36"/>
      <c r="CZQ29" s="36"/>
      <c r="CZR29" s="36"/>
      <c r="CZS29" s="36"/>
      <c r="CZT29" s="36"/>
      <c r="CZU29" s="36"/>
      <c r="CZV29" s="36"/>
      <c r="CZW29" s="36"/>
      <c r="CZX29" s="36"/>
      <c r="CZY29" s="36"/>
      <c r="CZZ29" s="36"/>
      <c r="DAA29" s="36"/>
      <c r="DAB29" s="36"/>
      <c r="DAC29" s="36"/>
      <c r="DAD29" s="36"/>
      <c r="DAE29" s="36"/>
      <c r="DAF29" s="36"/>
      <c r="DAG29" s="36"/>
      <c r="DAH29" s="36"/>
      <c r="DAI29" s="36"/>
      <c r="DAJ29" s="36"/>
      <c r="DAK29" s="36"/>
      <c r="DAL29" s="36"/>
      <c r="DAM29" s="36"/>
      <c r="DAN29" s="36"/>
      <c r="DAO29" s="36"/>
      <c r="DAP29" s="36"/>
      <c r="DAQ29" s="36"/>
      <c r="DAR29" s="36"/>
      <c r="DAS29" s="36"/>
      <c r="DAT29" s="36"/>
      <c r="DAU29" s="36"/>
      <c r="DAV29" s="36"/>
      <c r="DAW29" s="36"/>
      <c r="DAX29" s="36"/>
      <c r="DAY29" s="36"/>
      <c r="DAZ29" s="36"/>
      <c r="DBA29" s="36"/>
      <c r="DBB29" s="36"/>
      <c r="DBC29" s="36"/>
      <c r="DBD29" s="36"/>
      <c r="DBE29" s="36"/>
      <c r="DBF29" s="36"/>
      <c r="DBG29" s="36"/>
      <c r="DBH29" s="36"/>
      <c r="DBI29" s="36"/>
      <c r="DBJ29" s="36"/>
      <c r="DBK29" s="36"/>
      <c r="DBL29" s="36"/>
      <c r="DBM29" s="36"/>
      <c r="DBN29" s="36"/>
      <c r="DBO29" s="36"/>
      <c r="DBP29" s="36"/>
      <c r="DBQ29" s="36"/>
      <c r="DBR29" s="36"/>
      <c r="DBS29" s="36"/>
      <c r="DBT29" s="36"/>
      <c r="DBU29" s="36"/>
      <c r="DBV29" s="36"/>
      <c r="DBW29" s="36"/>
      <c r="DBX29" s="36"/>
      <c r="DBY29" s="36"/>
      <c r="DBZ29" s="36"/>
      <c r="DCA29" s="36"/>
      <c r="DCB29" s="36"/>
      <c r="DCC29" s="36"/>
      <c r="DCD29" s="36"/>
      <c r="DCE29" s="36"/>
      <c r="DCF29" s="36"/>
      <c r="DCG29" s="36"/>
      <c r="DCH29" s="36"/>
      <c r="DCI29" s="36"/>
      <c r="DCJ29" s="36"/>
      <c r="DCK29" s="36"/>
      <c r="DCL29" s="36"/>
      <c r="DCM29" s="36"/>
      <c r="DCN29" s="36"/>
      <c r="DCO29" s="36"/>
      <c r="DCP29" s="36"/>
      <c r="DCQ29" s="36"/>
      <c r="DCR29" s="36"/>
      <c r="DCS29" s="36"/>
      <c r="DCT29" s="36"/>
      <c r="DCU29" s="36"/>
      <c r="DCV29" s="36"/>
      <c r="DCW29" s="36"/>
      <c r="DCX29" s="36"/>
      <c r="DCY29" s="36"/>
      <c r="DCZ29" s="36"/>
      <c r="DDA29" s="36"/>
      <c r="DDB29" s="36"/>
      <c r="DDC29" s="36"/>
      <c r="DDD29" s="36"/>
      <c r="DDE29" s="36"/>
      <c r="DDF29" s="36"/>
      <c r="DDG29" s="36"/>
      <c r="DDH29" s="36"/>
      <c r="DDI29" s="36"/>
      <c r="DDJ29" s="36"/>
      <c r="DDK29" s="36"/>
      <c r="DDL29" s="36"/>
      <c r="DDM29" s="36"/>
      <c r="DDN29" s="36"/>
      <c r="DDO29" s="36"/>
      <c r="DDP29" s="36"/>
      <c r="DDQ29" s="36"/>
      <c r="DDR29" s="36"/>
      <c r="DDS29" s="36"/>
      <c r="DDT29" s="36"/>
      <c r="DDU29" s="36"/>
      <c r="DDV29" s="36"/>
      <c r="DDW29" s="36"/>
      <c r="DDX29" s="36"/>
      <c r="DDY29" s="36"/>
      <c r="DDZ29" s="36"/>
      <c r="DEA29" s="36"/>
      <c r="DEB29" s="36"/>
      <c r="DEC29" s="36"/>
      <c r="DED29" s="36"/>
      <c r="DEE29" s="36"/>
      <c r="DEF29" s="36"/>
      <c r="DEG29" s="36"/>
      <c r="DEH29" s="36"/>
      <c r="DEI29" s="36"/>
      <c r="DEJ29" s="36"/>
      <c r="DEK29" s="36"/>
      <c r="DEL29" s="36"/>
      <c r="DEM29" s="36"/>
      <c r="DEN29" s="36"/>
      <c r="DEO29" s="36"/>
      <c r="DEP29" s="36"/>
      <c r="DEQ29" s="36"/>
      <c r="DER29" s="36"/>
      <c r="DES29" s="36"/>
      <c r="DET29" s="36"/>
      <c r="DEU29" s="36"/>
      <c r="DEV29" s="36"/>
      <c r="DEW29" s="36"/>
      <c r="DEX29" s="36"/>
      <c r="DEY29" s="36"/>
      <c r="DEZ29" s="36"/>
      <c r="DFA29" s="36"/>
      <c r="DFB29" s="36"/>
      <c r="DFC29" s="36"/>
      <c r="DFD29" s="36"/>
      <c r="DFE29" s="36"/>
      <c r="DFF29" s="36"/>
      <c r="DFG29" s="36"/>
      <c r="DFH29" s="36"/>
      <c r="DFI29" s="36"/>
      <c r="DFJ29" s="36"/>
      <c r="DFK29" s="36"/>
      <c r="DFL29" s="36"/>
      <c r="DFM29" s="36"/>
      <c r="DFN29" s="36"/>
      <c r="DFO29" s="36"/>
      <c r="DFP29" s="36"/>
      <c r="DFQ29" s="36"/>
      <c r="DFR29" s="36"/>
      <c r="DFS29" s="36"/>
      <c r="DFT29" s="36"/>
      <c r="DFU29" s="36"/>
      <c r="DFV29" s="36"/>
      <c r="DFW29" s="36"/>
      <c r="DFX29" s="36"/>
      <c r="DFY29" s="36"/>
      <c r="DFZ29" s="36"/>
      <c r="DGA29" s="36"/>
      <c r="DGB29" s="36"/>
      <c r="DGC29" s="36"/>
      <c r="DGD29" s="36"/>
      <c r="DGE29" s="36"/>
      <c r="DGF29" s="36"/>
      <c r="DGG29" s="36"/>
      <c r="DGH29" s="36"/>
      <c r="DGI29" s="36"/>
      <c r="DGJ29" s="36"/>
      <c r="DGK29" s="36"/>
      <c r="DGL29" s="36"/>
      <c r="DGM29" s="36"/>
      <c r="DGN29" s="36"/>
      <c r="DGO29" s="36"/>
      <c r="DGP29" s="36"/>
      <c r="DGQ29" s="36"/>
      <c r="DGR29" s="36"/>
      <c r="DGS29" s="36"/>
      <c r="DGT29" s="36"/>
      <c r="DGU29" s="36"/>
      <c r="DGV29" s="36"/>
      <c r="DGW29" s="36"/>
      <c r="DGX29" s="36"/>
      <c r="DGY29" s="36"/>
      <c r="DGZ29" s="36"/>
      <c r="DHA29" s="36"/>
      <c r="DHB29" s="36"/>
      <c r="DHC29" s="36"/>
      <c r="DHD29" s="36"/>
      <c r="DHE29" s="36"/>
      <c r="DHF29" s="36"/>
      <c r="DHG29" s="36"/>
      <c r="DHH29" s="36"/>
      <c r="DHI29" s="36"/>
      <c r="DHJ29" s="36"/>
      <c r="DHK29" s="36"/>
      <c r="DHL29" s="36"/>
      <c r="DHM29" s="36"/>
      <c r="DHN29" s="36"/>
      <c r="DHO29" s="36"/>
      <c r="DHP29" s="36"/>
      <c r="DHQ29" s="36"/>
      <c r="DHR29" s="36"/>
      <c r="DHS29" s="36"/>
      <c r="DHT29" s="36"/>
      <c r="DHU29" s="36"/>
      <c r="DHV29" s="36"/>
      <c r="DHW29" s="36"/>
      <c r="DHX29" s="36"/>
      <c r="DHY29" s="36"/>
      <c r="DHZ29" s="36"/>
      <c r="DIA29" s="36"/>
      <c r="DIB29" s="36"/>
      <c r="DIC29" s="36"/>
      <c r="DID29" s="36"/>
      <c r="DIE29" s="36"/>
      <c r="DIF29" s="36"/>
      <c r="DIG29" s="36"/>
      <c r="DIH29" s="36"/>
      <c r="DII29" s="36"/>
      <c r="DIJ29" s="36"/>
      <c r="DIK29" s="36"/>
      <c r="DIL29" s="36"/>
      <c r="DIM29" s="36"/>
      <c r="DIN29" s="36"/>
      <c r="DIO29" s="36"/>
      <c r="DIP29" s="36"/>
      <c r="DIQ29" s="36"/>
      <c r="DIR29" s="36"/>
      <c r="DIS29" s="36"/>
      <c r="DIT29" s="36"/>
      <c r="DIU29" s="36"/>
      <c r="DIV29" s="36"/>
      <c r="DIW29" s="36"/>
      <c r="DIX29" s="36"/>
      <c r="DIY29" s="36"/>
      <c r="DIZ29" s="36"/>
      <c r="DJA29" s="36"/>
      <c r="DJB29" s="36"/>
      <c r="DJC29" s="36"/>
      <c r="DJD29" s="36"/>
      <c r="DJE29" s="36"/>
      <c r="DJF29" s="36"/>
      <c r="DJG29" s="36"/>
      <c r="DJH29" s="36"/>
      <c r="DJI29" s="36"/>
      <c r="DJJ29" s="36"/>
      <c r="DJK29" s="36"/>
      <c r="DJL29" s="36"/>
      <c r="DJM29" s="36"/>
      <c r="DJN29" s="36"/>
      <c r="DJO29" s="36"/>
      <c r="DJP29" s="36"/>
      <c r="DJQ29" s="36"/>
      <c r="DJR29" s="36"/>
      <c r="DJS29" s="36"/>
      <c r="DJT29" s="36"/>
      <c r="DJU29" s="36"/>
      <c r="DJV29" s="36"/>
      <c r="DJW29" s="36"/>
      <c r="DJX29" s="36"/>
      <c r="DJY29" s="36"/>
      <c r="DJZ29" s="36"/>
      <c r="DKA29" s="36"/>
      <c r="DKB29" s="36"/>
      <c r="DKC29" s="36"/>
      <c r="DKD29" s="36"/>
      <c r="DKE29" s="36"/>
      <c r="DKF29" s="36"/>
      <c r="DKG29" s="36"/>
      <c r="DKH29" s="36"/>
      <c r="DKI29" s="36"/>
      <c r="DKJ29" s="36"/>
      <c r="DKK29" s="36"/>
      <c r="DKL29" s="36"/>
      <c r="DKM29" s="36"/>
      <c r="DKN29" s="36"/>
      <c r="DKO29" s="36"/>
      <c r="DKP29" s="36"/>
      <c r="DKQ29" s="36"/>
      <c r="DKR29" s="36"/>
      <c r="DKS29" s="36"/>
      <c r="DKT29" s="36"/>
      <c r="DKU29" s="36"/>
      <c r="DKV29" s="36"/>
      <c r="DKW29" s="36"/>
      <c r="DKX29" s="36"/>
      <c r="DKY29" s="36"/>
      <c r="DKZ29" s="36"/>
      <c r="DLA29" s="36"/>
      <c r="DLB29" s="36"/>
      <c r="DLC29" s="36"/>
      <c r="DLD29" s="36"/>
      <c r="DLE29" s="36"/>
      <c r="DLF29" s="36"/>
      <c r="DLG29" s="36"/>
      <c r="DLH29" s="36"/>
      <c r="DLI29" s="36"/>
      <c r="DLJ29" s="36"/>
      <c r="DLK29" s="36"/>
      <c r="DLL29" s="36"/>
      <c r="DLM29" s="36"/>
      <c r="DLN29" s="36"/>
      <c r="DLO29" s="36"/>
      <c r="DLP29" s="36"/>
      <c r="DLQ29" s="36"/>
      <c r="DLR29" s="36"/>
      <c r="DLS29" s="36"/>
      <c r="DLT29" s="36"/>
      <c r="DLU29" s="36"/>
      <c r="DLV29" s="36"/>
      <c r="DLW29" s="36"/>
      <c r="DLX29" s="36"/>
      <c r="DLY29" s="36"/>
      <c r="DLZ29" s="36"/>
      <c r="DMA29" s="36"/>
      <c r="DMB29" s="36"/>
      <c r="DMC29" s="36"/>
      <c r="DMD29" s="36"/>
      <c r="DME29" s="36"/>
      <c r="DMF29" s="36"/>
      <c r="DMG29" s="36"/>
      <c r="DMH29" s="36"/>
      <c r="DMI29" s="36"/>
      <c r="DMJ29" s="36"/>
      <c r="DMK29" s="36"/>
      <c r="DML29" s="36"/>
      <c r="DMM29" s="36"/>
      <c r="DMN29" s="36"/>
      <c r="DMO29" s="36"/>
      <c r="DMP29" s="36"/>
      <c r="DMQ29" s="36"/>
      <c r="DMR29" s="36"/>
      <c r="DMS29" s="36"/>
      <c r="DMT29" s="36"/>
      <c r="DMU29" s="36"/>
      <c r="DMV29" s="36"/>
      <c r="DMW29" s="36"/>
      <c r="DMX29" s="36"/>
      <c r="DMY29" s="36"/>
      <c r="DMZ29" s="36"/>
      <c r="DNA29" s="36"/>
      <c r="DNB29" s="36"/>
      <c r="DNC29" s="36"/>
      <c r="DND29" s="36"/>
      <c r="DNE29" s="36"/>
      <c r="DNF29" s="36"/>
      <c r="DNG29" s="36"/>
      <c r="DNH29" s="36"/>
      <c r="DNI29" s="36"/>
      <c r="DNJ29" s="36"/>
      <c r="DNK29" s="36"/>
      <c r="DNL29" s="36"/>
      <c r="DNM29" s="36"/>
      <c r="DNN29" s="36"/>
      <c r="DNO29" s="36"/>
      <c r="DNP29" s="36"/>
      <c r="DNQ29" s="36"/>
      <c r="DNR29" s="36"/>
      <c r="DNS29" s="36"/>
      <c r="DNT29" s="36"/>
      <c r="DNU29" s="36"/>
      <c r="DNV29" s="36"/>
      <c r="DNW29" s="36"/>
      <c r="DNX29" s="36"/>
      <c r="DNY29" s="36"/>
      <c r="DNZ29" s="36"/>
      <c r="DOA29" s="36"/>
      <c r="DOB29" s="36"/>
      <c r="DOC29" s="36"/>
      <c r="DOD29" s="36"/>
      <c r="DOE29" s="36"/>
      <c r="DOF29" s="36"/>
      <c r="DOG29" s="36"/>
      <c r="DOH29" s="36"/>
      <c r="DOI29" s="36"/>
      <c r="DOJ29" s="36"/>
      <c r="DOK29" s="36"/>
      <c r="DOL29" s="36"/>
      <c r="DOM29" s="36"/>
      <c r="DON29" s="36"/>
      <c r="DOO29" s="36"/>
      <c r="DOP29" s="36"/>
      <c r="DOQ29" s="36"/>
      <c r="DOR29" s="36"/>
      <c r="DOS29" s="36"/>
      <c r="DOT29" s="36"/>
      <c r="DOU29" s="36"/>
      <c r="DOV29" s="36"/>
      <c r="DOW29" s="36"/>
      <c r="DOX29" s="36"/>
      <c r="DOY29" s="36"/>
      <c r="DOZ29" s="36"/>
      <c r="DPA29" s="36"/>
      <c r="DPB29" s="36"/>
      <c r="DPC29" s="36"/>
      <c r="DPD29" s="36"/>
      <c r="DPE29" s="36"/>
      <c r="DPF29" s="36"/>
      <c r="DPG29" s="36"/>
      <c r="DPH29" s="36"/>
      <c r="DPI29" s="36"/>
      <c r="DPJ29" s="36"/>
      <c r="DPK29" s="36"/>
      <c r="DPL29" s="36"/>
      <c r="DPM29" s="36"/>
      <c r="DPN29" s="36"/>
      <c r="DPO29" s="36"/>
      <c r="DPP29" s="36"/>
      <c r="DPQ29" s="36"/>
      <c r="DPR29" s="36"/>
      <c r="DPS29" s="36"/>
      <c r="DPT29" s="36"/>
      <c r="DPU29" s="36"/>
      <c r="DPV29" s="36"/>
      <c r="DPW29" s="36"/>
      <c r="DPX29" s="36"/>
      <c r="DPY29" s="36"/>
      <c r="DPZ29" s="36"/>
      <c r="DQA29" s="36"/>
      <c r="DQB29" s="36"/>
      <c r="DQC29" s="36"/>
      <c r="DQD29" s="36"/>
      <c r="DQE29" s="36"/>
      <c r="DQF29" s="36"/>
      <c r="DQG29" s="36"/>
      <c r="DQH29" s="36"/>
      <c r="DQI29" s="36"/>
      <c r="DQJ29" s="36"/>
      <c r="DQK29" s="36"/>
      <c r="DQL29" s="36"/>
      <c r="DQM29" s="36"/>
      <c r="DQN29" s="36"/>
      <c r="DQO29" s="36"/>
      <c r="DQP29" s="36"/>
      <c r="DQQ29" s="36"/>
      <c r="DQR29" s="36"/>
      <c r="DQS29" s="36"/>
      <c r="DQT29" s="36"/>
      <c r="DQU29" s="36"/>
      <c r="DQV29" s="36"/>
      <c r="DQW29" s="36"/>
      <c r="DQX29" s="36"/>
      <c r="DQY29" s="36"/>
      <c r="DQZ29" s="36"/>
      <c r="DRA29" s="36"/>
      <c r="DRB29" s="36"/>
      <c r="DRC29" s="36"/>
      <c r="DRD29" s="36"/>
      <c r="DRE29" s="36"/>
      <c r="DRF29" s="36"/>
      <c r="DRG29" s="36"/>
      <c r="DRH29" s="36"/>
      <c r="DRI29" s="36"/>
      <c r="DRJ29" s="36"/>
      <c r="DRK29" s="36"/>
      <c r="DRL29" s="36"/>
      <c r="DRM29" s="36"/>
      <c r="DRN29" s="36"/>
      <c r="DRO29" s="36"/>
      <c r="DRP29" s="36"/>
      <c r="DRQ29" s="36"/>
      <c r="DRR29" s="36"/>
      <c r="DRS29" s="36"/>
      <c r="DRT29" s="36"/>
      <c r="DRU29" s="36"/>
      <c r="DRV29" s="36"/>
      <c r="DRW29" s="36"/>
      <c r="DRX29" s="36"/>
      <c r="DRY29" s="36"/>
      <c r="DRZ29" s="36"/>
      <c r="DSA29" s="36"/>
      <c r="DSB29" s="36"/>
      <c r="DSC29" s="36"/>
      <c r="DSD29" s="36"/>
      <c r="DSE29" s="36"/>
      <c r="DSF29" s="36"/>
      <c r="DSG29" s="36"/>
      <c r="DSH29" s="36"/>
      <c r="DSI29" s="36"/>
      <c r="DSJ29" s="36"/>
      <c r="DSK29" s="36"/>
      <c r="DSL29" s="36"/>
      <c r="DSM29" s="36"/>
      <c r="DSN29" s="36"/>
      <c r="DSO29" s="36"/>
      <c r="DSP29" s="36"/>
      <c r="DSQ29" s="36"/>
      <c r="DSR29" s="36"/>
      <c r="DSS29" s="36"/>
      <c r="DST29" s="36"/>
      <c r="DSU29" s="36"/>
      <c r="DSV29" s="36"/>
      <c r="DSW29" s="36"/>
      <c r="DSX29" s="36"/>
      <c r="DSY29" s="36"/>
      <c r="DSZ29" s="36"/>
      <c r="DTA29" s="36"/>
      <c r="DTB29" s="36"/>
      <c r="DTC29" s="36"/>
      <c r="DTD29" s="36"/>
      <c r="DTE29" s="36"/>
      <c r="DTF29" s="36"/>
      <c r="DTG29" s="36"/>
      <c r="DTH29" s="36"/>
      <c r="DTI29" s="36"/>
      <c r="DTJ29" s="36"/>
      <c r="DTK29" s="36"/>
      <c r="DTL29" s="36"/>
      <c r="DTM29" s="36"/>
      <c r="DTN29" s="36"/>
      <c r="DTO29" s="36"/>
      <c r="DTP29" s="36"/>
      <c r="DTQ29" s="36"/>
      <c r="DTR29" s="36"/>
      <c r="DTS29" s="36"/>
      <c r="DTT29" s="36"/>
      <c r="DTU29" s="36"/>
      <c r="DTV29" s="36"/>
      <c r="DTW29" s="36"/>
      <c r="DTX29" s="36"/>
      <c r="DTY29" s="36"/>
      <c r="DTZ29" s="36"/>
      <c r="DUA29" s="36"/>
      <c r="DUB29" s="36"/>
      <c r="DUC29" s="36"/>
      <c r="DUD29" s="36"/>
      <c r="DUE29" s="36"/>
      <c r="DUF29" s="36"/>
      <c r="DUG29" s="36"/>
      <c r="DUH29" s="36"/>
      <c r="DUI29" s="36"/>
      <c r="DUJ29" s="36"/>
      <c r="DUK29" s="36"/>
      <c r="DUL29" s="36"/>
      <c r="DUM29" s="36"/>
      <c r="DUN29" s="36"/>
      <c r="DUO29" s="36"/>
      <c r="DUP29" s="36"/>
      <c r="DUQ29" s="36"/>
      <c r="DUR29" s="36"/>
      <c r="DUS29" s="36"/>
      <c r="DUT29" s="36"/>
      <c r="DUU29" s="36"/>
      <c r="DUV29" s="36"/>
      <c r="DUW29" s="36"/>
      <c r="DUX29" s="36"/>
      <c r="DUY29" s="36"/>
      <c r="DUZ29" s="36"/>
      <c r="DVA29" s="36"/>
      <c r="DVB29" s="36"/>
      <c r="DVC29" s="36"/>
      <c r="DVD29" s="36"/>
      <c r="DVE29" s="36"/>
      <c r="DVF29" s="36"/>
      <c r="DVG29" s="36"/>
      <c r="DVH29" s="36"/>
      <c r="DVI29" s="36"/>
      <c r="DVJ29" s="36"/>
      <c r="DVK29" s="36"/>
      <c r="DVL29" s="36"/>
      <c r="DVM29" s="36"/>
      <c r="DVN29" s="36"/>
      <c r="DVO29" s="36"/>
      <c r="DVP29" s="36"/>
      <c r="DVQ29" s="36"/>
      <c r="DVR29" s="36"/>
      <c r="DVS29" s="36"/>
      <c r="DVT29" s="36"/>
      <c r="DVU29" s="36"/>
      <c r="DVV29" s="36"/>
      <c r="DVW29" s="36"/>
      <c r="DVX29" s="36"/>
      <c r="DVY29" s="36"/>
      <c r="DVZ29" s="36"/>
      <c r="DWA29" s="36"/>
      <c r="DWB29" s="36"/>
      <c r="DWC29" s="36"/>
      <c r="DWD29" s="36"/>
      <c r="DWE29" s="36"/>
      <c r="DWF29" s="36"/>
      <c r="DWG29" s="36"/>
      <c r="DWH29" s="36"/>
      <c r="DWI29" s="36"/>
      <c r="DWJ29" s="36"/>
      <c r="DWK29" s="36"/>
      <c r="DWL29" s="36"/>
      <c r="DWM29" s="36"/>
      <c r="DWN29" s="36"/>
      <c r="DWO29" s="36"/>
      <c r="DWP29" s="36"/>
      <c r="DWQ29" s="36"/>
      <c r="DWR29" s="36"/>
      <c r="DWS29" s="36"/>
      <c r="DWT29" s="36"/>
      <c r="DWU29" s="36"/>
      <c r="DWV29" s="36"/>
      <c r="DWW29" s="36"/>
      <c r="DWX29" s="36"/>
      <c r="DWY29" s="36"/>
      <c r="DWZ29" s="36"/>
      <c r="DXA29" s="36"/>
      <c r="DXB29" s="36"/>
      <c r="DXC29" s="36"/>
      <c r="DXD29" s="36"/>
      <c r="DXE29" s="36"/>
      <c r="DXF29" s="36"/>
      <c r="DXG29" s="36"/>
      <c r="DXH29" s="36"/>
      <c r="DXI29" s="36"/>
      <c r="DXJ29" s="36"/>
      <c r="DXK29" s="36"/>
      <c r="DXL29" s="36"/>
      <c r="DXM29" s="36"/>
      <c r="DXN29" s="36"/>
      <c r="DXO29" s="36"/>
      <c r="DXP29" s="36"/>
      <c r="DXQ29" s="36"/>
      <c r="DXR29" s="36"/>
      <c r="DXS29" s="36"/>
      <c r="DXT29" s="36"/>
      <c r="DXU29" s="36"/>
      <c r="DXV29" s="36"/>
      <c r="DXW29" s="36"/>
      <c r="DXX29" s="36"/>
      <c r="DXY29" s="36"/>
      <c r="DXZ29" s="36"/>
      <c r="DYA29" s="36"/>
      <c r="DYB29" s="36"/>
      <c r="DYC29" s="36"/>
      <c r="DYD29" s="36"/>
      <c r="DYE29" s="36"/>
      <c r="DYF29" s="36"/>
      <c r="DYG29" s="36"/>
      <c r="DYH29" s="36"/>
      <c r="DYI29" s="36"/>
      <c r="DYJ29" s="36"/>
      <c r="DYK29" s="36"/>
      <c r="DYL29" s="36"/>
      <c r="DYM29" s="36"/>
      <c r="DYN29" s="36"/>
      <c r="DYO29" s="36"/>
      <c r="DYP29" s="36"/>
      <c r="DYQ29" s="36"/>
      <c r="DYR29" s="36"/>
      <c r="DYS29" s="36"/>
      <c r="DYT29" s="36"/>
      <c r="DYU29" s="36"/>
      <c r="DYV29" s="36"/>
      <c r="DYW29" s="36"/>
      <c r="DYX29" s="36"/>
      <c r="DYY29" s="36"/>
      <c r="DYZ29" s="36"/>
      <c r="DZA29" s="36"/>
      <c r="DZB29" s="36"/>
      <c r="DZC29" s="36"/>
      <c r="DZD29" s="36"/>
      <c r="DZE29" s="36"/>
      <c r="DZF29" s="36"/>
      <c r="DZG29" s="36"/>
      <c r="DZH29" s="36"/>
      <c r="DZI29" s="36"/>
      <c r="DZJ29" s="36"/>
      <c r="DZK29" s="36"/>
      <c r="DZL29" s="36"/>
      <c r="DZM29" s="36"/>
      <c r="DZN29" s="36"/>
      <c r="DZO29" s="36"/>
      <c r="DZP29" s="36"/>
      <c r="DZQ29" s="36"/>
      <c r="DZR29" s="36"/>
      <c r="DZS29" s="36"/>
      <c r="DZT29" s="36"/>
      <c r="DZU29" s="36"/>
      <c r="DZV29" s="36"/>
      <c r="DZW29" s="36"/>
      <c r="DZX29" s="36"/>
      <c r="DZY29" s="36"/>
      <c r="DZZ29" s="36"/>
      <c r="EAA29" s="36"/>
      <c r="EAB29" s="36"/>
      <c r="EAC29" s="36"/>
      <c r="EAD29" s="36"/>
      <c r="EAE29" s="36"/>
      <c r="EAF29" s="36"/>
      <c r="EAG29" s="36"/>
      <c r="EAH29" s="36"/>
      <c r="EAI29" s="36"/>
      <c r="EAJ29" s="36"/>
      <c r="EAK29" s="36"/>
      <c r="EAL29" s="36"/>
      <c r="EAM29" s="36"/>
      <c r="EAN29" s="36"/>
      <c r="EAO29" s="36"/>
      <c r="EAP29" s="36"/>
      <c r="EAQ29" s="36"/>
      <c r="EAR29" s="36"/>
      <c r="EAS29" s="36"/>
      <c r="EAT29" s="36"/>
      <c r="EAU29" s="36"/>
      <c r="EAV29" s="36"/>
      <c r="EAW29" s="36"/>
      <c r="EAX29" s="36"/>
      <c r="EAY29" s="36"/>
      <c r="EAZ29" s="36"/>
      <c r="EBA29" s="36"/>
      <c r="EBB29" s="36"/>
      <c r="EBC29" s="36"/>
      <c r="EBD29" s="36"/>
      <c r="EBE29" s="36"/>
      <c r="EBF29" s="36"/>
      <c r="EBG29" s="36"/>
      <c r="EBH29" s="36"/>
      <c r="EBI29" s="36"/>
      <c r="EBJ29" s="36"/>
      <c r="EBK29" s="36"/>
      <c r="EBL29" s="36"/>
      <c r="EBM29" s="36"/>
      <c r="EBN29" s="36"/>
      <c r="EBO29" s="36"/>
      <c r="EBP29" s="36"/>
      <c r="EBQ29" s="36"/>
      <c r="EBR29" s="36"/>
      <c r="EBS29" s="36"/>
      <c r="EBT29" s="36"/>
      <c r="EBU29" s="36"/>
      <c r="EBV29" s="36"/>
      <c r="EBW29" s="36"/>
      <c r="EBX29" s="36"/>
      <c r="EBY29" s="36"/>
      <c r="EBZ29" s="36"/>
      <c r="ECA29" s="36"/>
      <c r="ECB29" s="36"/>
      <c r="ECC29" s="36"/>
      <c r="ECD29" s="36"/>
      <c r="ECE29" s="36"/>
      <c r="ECF29" s="36"/>
      <c r="ECG29" s="36"/>
      <c r="ECH29" s="36"/>
      <c r="ECI29" s="36"/>
      <c r="ECJ29" s="36"/>
      <c r="ECK29" s="36"/>
      <c r="ECL29" s="36"/>
      <c r="ECM29" s="36"/>
      <c r="ECN29" s="36"/>
      <c r="ECO29" s="36"/>
      <c r="ECP29" s="36"/>
      <c r="ECQ29" s="36"/>
      <c r="ECR29" s="36"/>
      <c r="ECS29" s="36"/>
      <c r="ECT29" s="36"/>
      <c r="ECU29" s="36"/>
      <c r="ECV29" s="36"/>
      <c r="ECW29" s="36"/>
      <c r="ECX29" s="36"/>
      <c r="ECY29" s="36"/>
      <c r="ECZ29" s="36"/>
      <c r="EDA29" s="36"/>
      <c r="EDB29" s="36"/>
      <c r="EDC29" s="36"/>
      <c r="EDD29" s="36"/>
      <c r="EDE29" s="36"/>
      <c r="EDF29" s="36"/>
      <c r="EDG29" s="36"/>
      <c r="EDH29" s="36"/>
      <c r="EDI29" s="36"/>
      <c r="EDJ29" s="36"/>
      <c r="EDK29" s="36"/>
      <c r="EDL29" s="36"/>
      <c r="EDM29" s="36"/>
      <c r="EDN29" s="36"/>
      <c r="EDO29" s="36"/>
      <c r="EDP29" s="36"/>
      <c r="EDQ29" s="36"/>
      <c r="EDR29" s="36"/>
      <c r="EDS29" s="36"/>
      <c r="EDT29" s="36"/>
      <c r="EDU29" s="36"/>
      <c r="EDV29" s="36"/>
      <c r="EDW29" s="36"/>
      <c r="EDX29" s="36"/>
      <c r="EDY29" s="36"/>
      <c r="EDZ29" s="36"/>
      <c r="EEA29" s="36"/>
      <c r="EEB29" s="36"/>
      <c r="EEC29" s="36"/>
      <c r="EED29" s="36"/>
      <c r="EEE29" s="36"/>
      <c r="EEF29" s="36"/>
      <c r="EEG29" s="36"/>
      <c r="EEH29" s="36"/>
      <c r="EEI29" s="36"/>
      <c r="EEJ29" s="36"/>
      <c r="EEK29" s="36"/>
      <c r="EEL29" s="36"/>
      <c r="EEM29" s="36"/>
      <c r="EEN29" s="36"/>
      <c r="EEO29" s="36"/>
      <c r="EEP29" s="36"/>
      <c r="EEQ29" s="36"/>
      <c r="EER29" s="36"/>
      <c r="EES29" s="36"/>
      <c r="EET29" s="36"/>
      <c r="EEU29" s="36"/>
      <c r="EEV29" s="36"/>
      <c r="EEW29" s="36"/>
      <c r="EEX29" s="36"/>
      <c r="EEY29" s="36"/>
      <c r="EEZ29" s="36"/>
      <c r="EFA29" s="36"/>
      <c r="EFB29" s="36"/>
      <c r="EFC29" s="36"/>
      <c r="EFD29" s="36"/>
      <c r="EFE29" s="36"/>
      <c r="EFF29" s="36"/>
      <c r="EFG29" s="36"/>
      <c r="EFH29" s="36"/>
      <c r="EFI29" s="36"/>
      <c r="EFJ29" s="36"/>
      <c r="EFK29" s="36"/>
      <c r="EFL29" s="36"/>
      <c r="EFM29" s="36"/>
      <c r="EFN29" s="36"/>
      <c r="EFO29" s="36"/>
      <c r="EFP29" s="36"/>
      <c r="EFQ29" s="36"/>
      <c r="EFR29" s="36"/>
      <c r="EFS29" s="36"/>
      <c r="EFT29" s="36"/>
      <c r="EFU29" s="36"/>
      <c r="EFV29" s="36"/>
      <c r="EFW29" s="36"/>
      <c r="EFX29" s="36"/>
      <c r="EFY29" s="36"/>
      <c r="EFZ29" s="36"/>
      <c r="EGA29" s="36"/>
      <c r="EGB29" s="36"/>
      <c r="EGC29" s="36"/>
      <c r="EGD29" s="36"/>
      <c r="EGE29" s="36"/>
      <c r="EGF29" s="36"/>
      <c r="EGG29" s="36"/>
      <c r="EGH29" s="36"/>
      <c r="EGI29" s="36"/>
      <c r="EGJ29" s="36"/>
      <c r="EGK29" s="36"/>
      <c r="EGL29" s="36"/>
      <c r="EGM29" s="36"/>
      <c r="EGN29" s="36"/>
      <c r="EGO29" s="36"/>
      <c r="EGP29" s="36"/>
      <c r="EGQ29" s="36"/>
      <c r="EGR29" s="36"/>
      <c r="EGS29" s="36"/>
      <c r="EGT29" s="36"/>
      <c r="EGU29" s="36"/>
      <c r="EGV29" s="36"/>
      <c r="EGW29" s="36"/>
      <c r="EGX29" s="36"/>
      <c r="EGY29" s="36"/>
      <c r="EGZ29" s="36"/>
      <c r="EHA29" s="36"/>
      <c r="EHB29" s="36"/>
      <c r="EHC29" s="36"/>
      <c r="EHD29" s="36"/>
      <c r="EHE29" s="36"/>
      <c r="EHF29" s="36"/>
      <c r="EHG29" s="36"/>
      <c r="EHH29" s="36"/>
      <c r="EHI29" s="36"/>
      <c r="EHJ29" s="36"/>
      <c r="EHK29" s="36"/>
      <c r="EHL29" s="36"/>
      <c r="EHM29" s="36"/>
      <c r="EHN29" s="36"/>
      <c r="EHO29" s="36"/>
      <c r="EHP29" s="36"/>
      <c r="EHQ29" s="36"/>
      <c r="EHR29" s="36"/>
      <c r="EHS29" s="36"/>
      <c r="EHT29" s="36"/>
      <c r="EHU29" s="36"/>
      <c r="EHV29" s="36"/>
      <c r="EHW29" s="36"/>
      <c r="EHX29" s="36"/>
      <c r="EHY29" s="36"/>
      <c r="EHZ29" s="36"/>
      <c r="EIA29" s="36"/>
      <c r="EIB29" s="36"/>
      <c r="EIC29" s="36"/>
      <c r="EID29" s="36"/>
      <c r="EIE29" s="36"/>
      <c r="EIF29" s="36"/>
      <c r="EIG29" s="36"/>
      <c r="EIH29" s="36"/>
      <c r="EII29" s="36"/>
      <c r="EIJ29" s="36"/>
      <c r="EIK29" s="36"/>
      <c r="EIL29" s="36"/>
      <c r="EIM29" s="36"/>
      <c r="EIN29" s="36"/>
      <c r="EIO29" s="36"/>
      <c r="EIP29" s="36"/>
      <c r="EIQ29" s="36"/>
      <c r="EIR29" s="36"/>
      <c r="EIS29" s="36"/>
      <c r="EIT29" s="36"/>
      <c r="EIU29" s="36"/>
      <c r="EIV29" s="36"/>
      <c r="EIW29" s="36"/>
      <c r="EIX29" s="36"/>
      <c r="EIY29" s="36"/>
      <c r="EIZ29" s="36"/>
      <c r="EJA29" s="36"/>
      <c r="EJB29" s="36"/>
      <c r="EJC29" s="36"/>
      <c r="EJD29" s="36"/>
      <c r="EJE29" s="36"/>
      <c r="EJF29" s="36"/>
      <c r="EJG29" s="36"/>
      <c r="EJH29" s="36"/>
      <c r="EJI29" s="36"/>
      <c r="EJJ29" s="36"/>
      <c r="EJK29" s="36"/>
      <c r="EJL29" s="36"/>
      <c r="EJM29" s="36"/>
      <c r="EJN29" s="36"/>
      <c r="EJO29" s="36"/>
      <c r="EJP29" s="36"/>
      <c r="EJQ29" s="36"/>
      <c r="EJR29" s="36"/>
      <c r="EJS29" s="36"/>
      <c r="EJT29" s="36"/>
      <c r="EJU29" s="36"/>
      <c r="EJV29" s="36"/>
      <c r="EJW29" s="36"/>
      <c r="EJX29" s="36"/>
      <c r="EJY29" s="36"/>
      <c r="EJZ29" s="36"/>
      <c r="EKA29" s="36"/>
      <c r="EKB29" s="36"/>
      <c r="EKC29" s="36"/>
      <c r="EKD29" s="36"/>
      <c r="EKE29" s="36"/>
      <c r="EKF29" s="36"/>
      <c r="EKG29" s="36"/>
      <c r="EKH29" s="36"/>
      <c r="EKI29" s="36"/>
      <c r="EKJ29" s="36"/>
      <c r="EKK29" s="36"/>
      <c r="EKL29" s="36"/>
      <c r="EKM29" s="36"/>
      <c r="EKN29" s="36"/>
      <c r="EKO29" s="36"/>
      <c r="EKP29" s="36"/>
      <c r="EKQ29" s="36"/>
      <c r="EKR29" s="36"/>
      <c r="EKS29" s="36"/>
      <c r="EKT29" s="36"/>
      <c r="EKU29" s="36"/>
      <c r="EKV29" s="36"/>
      <c r="EKW29" s="36"/>
      <c r="EKX29" s="36"/>
      <c r="EKY29" s="36"/>
      <c r="EKZ29" s="36"/>
      <c r="ELA29" s="36"/>
      <c r="ELB29" s="36"/>
      <c r="ELC29" s="36"/>
      <c r="ELD29" s="36"/>
      <c r="ELE29" s="36"/>
      <c r="ELF29" s="36"/>
      <c r="ELG29" s="36"/>
      <c r="ELH29" s="36"/>
      <c r="ELI29" s="36"/>
      <c r="ELJ29" s="36"/>
      <c r="ELK29" s="36"/>
      <c r="ELL29" s="36"/>
      <c r="ELM29" s="36"/>
      <c r="ELN29" s="36"/>
      <c r="ELO29" s="36"/>
      <c r="ELP29" s="36"/>
      <c r="ELQ29" s="36"/>
      <c r="ELR29" s="36"/>
      <c r="ELS29" s="36"/>
      <c r="ELT29" s="36"/>
      <c r="ELU29" s="36"/>
      <c r="ELV29" s="36"/>
      <c r="ELW29" s="36"/>
      <c r="ELX29" s="36"/>
      <c r="ELY29" s="36"/>
      <c r="ELZ29" s="36"/>
      <c r="EMA29" s="36"/>
      <c r="EMB29" s="36"/>
      <c r="EMC29" s="36"/>
      <c r="EMD29" s="36"/>
      <c r="EME29" s="36"/>
      <c r="EMF29" s="36"/>
      <c r="EMG29" s="36"/>
      <c r="EMH29" s="36"/>
      <c r="EMI29" s="36"/>
      <c r="EMJ29" s="36"/>
      <c r="EMK29" s="36"/>
      <c r="EML29" s="36"/>
      <c r="EMM29" s="36"/>
      <c r="EMN29" s="36"/>
      <c r="EMO29" s="36"/>
      <c r="EMP29" s="36"/>
      <c r="EMQ29" s="36"/>
      <c r="EMR29" s="36"/>
      <c r="EMS29" s="36"/>
      <c r="EMT29" s="36"/>
      <c r="EMU29" s="36"/>
      <c r="EMV29" s="36"/>
      <c r="EMW29" s="36"/>
      <c r="EMX29" s="36"/>
      <c r="EMY29" s="36"/>
      <c r="EMZ29" s="36"/>
      <c r="ENA29" s="36"/>
      <c r="ENB29" s="36"/>
      <c r="ENC29" s="36"/>
      <c r="END29" s="36"/>
      <c r="ENE29" s="36"/>
      <c r="ENF29" s="36"/>
      <c r="ENG29" s="36"/>
      <c r="ENH29" s="36"/>
      <c r="ENI29" s="36"/>
      <c r="ENJ29" s="36"/>
      <c r="ENK29" s="36"/>
      <c r="ENL29" s="36"/>
      <c r="ENM29" s="36"/>
      <c r="ENN29" s="36"/>
      <c r="ENO29" s="36"/>
      <c r="ENP29" s="36"/>
      <c r="ENQ29" s="36"/>
      <c r="ENR29" s="36"/>
      <c r="ENS29" s="36"/>
      <c r="ENT29" s="36"/>
      <c r="ENU29" s="36"/>
      <c r="ENV29" s="36"/>
      <c r="ENW29" s="36"/>
      <c r="ENX29" s="36"/>
      <c r="ENY29" s="36"/>
      <c r="ENZ29" s="36"/>
      <c r="EOA29" s="36"/>
      <c r="EOB29" s="36"/>
      <c r="EOC29" s="36"/>
      <c r="EOD29" s="36"/>
      <c r="EOE29" s="36"/>
      <c r="EOF29" s="36"/>
      <c r="EOG29" s="36"/>
      <c r="EOH29" s="36"/>
      <c r="EOI29" s="36"/>
      <c r="EOJ29" s="36"/>
      <c r="EOK29" s="36"/>
      <c r="EOL29" s="36"/>
      <c r="EOM29" s="36"/>
      <c r="EON29" s="36"/>
      <c r="EOO29" s="36"/>
      <c r="EOP29" s="36"/>
      <c r="EOQ29" s="36"/>
      <c r="EOR29" s="36"/>
      <c r="EOS29" s="36"/>
      <c r="EOT29" s="36"/>
      <c r="EOU29" s="36"/>
      <c r="EOV29" s="36"/>
      <c r="EOW29" s="36"/>
      <c r="EOX29" s="36"/>
      <c r="EOY29" s="36"/>
      <c r="EOZ29" s="36"/>
      <c r="EPA29" s="36"/>
      <c r="EPB29" s="36"/>
      <c r="EPC29" s="36"/>
      <c r="EPD29" s="36"/>
      <c r="EPE29" s="36"/>
      <c r="EPF29" s="36"/>
      <c r="EPG29" s="36"/>
      <c r="EPH29" s="36"/>
      <c r="EPI29" s="36"/>
      <c r="EPJ29" s="36"/>
      <c r="EPK29" s="36"/>
      <c r="EPL29" s="36"/>
      <c r="EPM29" s="36"/>
      <c r="EPN29" s="36"/>
      <c r="EPO29" s="36"/>
      <c r="EPP29" s="36"/>
      <c r="EPQ29" s="36"/>
      <c r="EPR29" s="36"/>
      <c r="EPS29" s="36"/>
      <c r="EPT29" s="36"/>
      <c r="EPU29" s="36"/>
      <c r="EPV29" s="36"/>
      <c r="EPW29" s="36"/>
      <c r="EPX29" s="36"/>
      <c r="EPY29" s="36"/>
      <c r="EPZ29" s="36"/>
      <c r="EQA29" s="36"/>
      <c r="EQB29" s="36"/>
      <c r="EQC29" s="36"/>
      <c r="EQD29" s="36"/>
      <c r="EQE29" s="36"/>
      <c r="EQF29" s="36"/>
      <c r="EQG29" s="36"/>
      <c r="EQH29" s="36"/>
      <c r="EQI29" s="36"/>
      <c r="EQJ29" s="36"/>
      <c r="EQK29" s="36"/>
      <c r="EQL29" s="36"/>
      <c r="EQM29" s="36"/>
      <c r="EQN29" s="36"/>
      <c r="EQO29" s="36"/>
      <c r="EQP29" s="36"/>
      <c r="EQQ29" s="36"/>
      <c r="EQR29" s="36"/>
      <c r="EQS29" s="36"/>
      <c r="EQT29" s="36"/>
      <c r="EQU29" s="36"/>
      <c r="EQV29" s="36"/>
      <c r="EQW29" s="36"/>
      <c r="EQX29" s="36"/>
      <c r="EQY29" s="36"/>
      <c r="EQZ29" s="36"/>
      <c r="ERA29" s="36"/>
      <c r="ERB29" s="36"/>
      <c r="ERC29" s="36"/>
      <c r="ERD29" s="36"/>
      <c r="ERE29" s="36"/>
      <c r="ERF29" s="36"/>
      <c r="ERG29" s="36"/>
      <c r="ERH29" s="36"/>
      <c r="ERI29" s="36"/>
      <c r="ERJ29" s="36"/>
      <c r="ERK29" s="36"/>
      <c r="ERL29" s="36"/>
      <c r="ERM29" s="36"/>
      <c r="ERN29" s="36"/>
      <c r="ERO29" s="36"/>
      <c r="ERP29" s="36"/>
      <c r="ERQ29" s="36"/>
      <c r="ERR29" s="36"/>
      <c r="ERS29" s="36"/>
      <c r="ERT29" s="36"/>
      <c r="ERU29" s="36"/>
      <c r="ERV29" s="36"/>
      <c r="ERW29" s="36"/>
      <c r="ERX29" s="36"/>
      <c r="ERY29" s="36"/>
      <c r="ERZ29" s="36"/>
      <c r="ESA29" s="36"/>
      <c r="ESB29" s="36"/>
      <c r="ESC29" s="36"/>
      <c r="ESD29" s="36"/>
      <c r="ESE29" s="36"/>
      <c r="ESF29" s="36"/>
      <c r="ESG29" s="36"/>
      <c r="ESH29" s="36"/>
      <c r="ESI29" s="36"/>
      <c r="ESJ29" s="36"/>
      <c r="ESK29" s="36"/>
      <c r="ESL29" s="36"/>
      <c r="ESM29" s="36"/>
      <c r="ESN29" s="36"/>
      <c r="ESO29" s="36"/>
      <c r="ESP29" s="36"/>
      <c r="ESQ29" s="36"/>
      <c r="ESR29" s="36"/>
      <c r="ESS29" s="36"/>
      <c r="EST29" s="36"/>
      <c r="ESU29" s="36"/>
      <c r="ESV29" s="36"/>
      <c r="ESW29" s="36"/>
      <c r="ESX29" s="36"/>
      <c r="ESY29" s="36"/>
      <c r="ESZ29" s="36"/>
      <c r="ETA29" s="36"/>
      <c r="ETB29" s="36"/>
      <c r="ETC29" s="36"/>
      <c r="ETD29" s="36"/>
      <c r="ETE29" s="36"/>
      <c r="ETF29" s="36"/>
      <c r="ETG29" s="36"/>
      <c r="ETH29" s="36"/>
      <c r="ETI29" s="36"/>
      <c r="ETJ29" s="36"/>
      <c r="ETK29" s="36"/>
      <c r="ETL29" s="36"/>
      <c r="ETM29" s="36"/>
      <c r="ETN29" s="36"/>
      <c r="ETO29" s="36"/>
      <c r="ETP29" s="36"/>
      <c r="ETQ29" s="36"/>
      <c r="ETR29" s="36"/>
      <c r="ETS29" s="36"/>
      <c r="ETT29" s="36"/>
      <c r="ETU29" s="36"/>
      <c r="ETV29" s="36"/>
      <c r="ETW29" s="36"/>
      <c r="ETX29" s="36"/>
      <c r="ETY29" s="36"/>
      <c r="ETZ29" s="36"/>
      <c r="EUA29" s="36"/>
      <c r="EUB29" s="36"/>
      <c r="EUC29" s="36"/>
      <c r="EUD29" s="36"/>
      <c r="EUE29" s="36"/>
      <c r="EUF29" s="36"/>
      <c r="EUG29" s="36"/>
      <c r="EUH29" s="36"/>
      <c r="EUI29" s="36"/>
      <c r="EUJ29" s="36"/>
      <c r="EUK29" s="36"/>
      <c r="EUL29" s="36"/>
      <c r="EUM29" s="36"/>
      <c r="EUN29" s="36"/>
      <c r="EUO29" s="36"/>
      <c r="EUP29" s="36"/>
      <c r="EUQ29" s="36"/>
      <c r="EUR29" s="36"/>
      <c r="EUS29" s="36"/>
      <c r="EUT29" s="36"/>
      <c r="EUU29" s="36"/>
      <c r="EUV29" s="36"/>
      <c r="EUW29" s="36"/>
      <c r="EUX29" s="36"/>
      <c r="EUY29" s="36"/>
      <c r="EUZ29" s="36"/>
      <c r="EVA29" s="36"/>
      <c r="EVB29" s="36"/>
      <c r="EVC29" s="36"/>
      <c r="EVD29" s="36"/>
      <c r="EVE29" s="36"/>
      <c r="EVF29" s="36"/>
      <c r="EVG29" s="36"/>
      <c r="EVH29" s="36"/>
      <c r="EVI29" s="36"/>
      <c r="EVJ29" s="36"/>
      <c r="EVK29" s="36"/>
      <c r="EVL29" s="36"/>
      <c r="EVM29" s="36"/>
      <c r="EVN29" s="36"/>
      <c r="EVO29" s="36"/>
      <c r="EVP29" s="36"/>
      <c r="EVQ29" s="36"/>
      <c r="EVR29" s="36"/>
      <c r="EVS29" s="36"/>
      <c r="EVT29" s="36"/>
      <c r="EVU29" s="36"/>
      <c r="EVV29" s="36"/>
      <c r="EVW29" s="36"/>
      <c r="EVX29" s="36"/>
      <c r="EVY29" s="36"/>
      <c r="EVZ29" s="36"/>
      <c r="EWA29" s="36"/>
      <c r="EWB29" s="36"/>
      <c r="EWC29" s="36"/>
      <c r="EWD29" s="36"/>
      <c r="EWE29" s="36"/>
      <c r="EWF29" s="36"/>
      <c r="EWG29" s="36"/>
      <c r="EWH29" s="36"/>
      <c r="EWI29" s="36"/>
      <c r="EWJ29" s="36"/>
      <c r="EWK29" s="36"/>
      <c r="EWL29" s="36"/>
      <c r="EWM29" s="36"/>
      <c r="EWN29" s="36"/>
      <c r="EWO29" s="36"/>
      <c r="EWP29" s="36"/>
      <c r="EWQ29" s="36"/>
      <c r="EWR29" s="36"/>
      <c r="EWS29" s="36"/>
      <c r="EWT29" s="36"/>
      <c r="EWU29" s="36"/>
      <c r="EWV29" s="36"/>
      <c r="EWW29" s="36"/>
      <c r="EWX29" s="36"/>
      <c r="EWY29" s="36"/>
      <c r="EWZ29" s="36"/>
      <c r="EXA29" s="36"/>
      <c r="EXB29" s="36"/>
      <c r="EXC29" s="36"/>
      <c r="EXD29" s="36"/>
      <c r="EXE29" s="36"/>
      <c r="EXF29" s="36"/>
      <c r="EXG29" s="36"/>
      <c r="EXH29" s="36"/>
      <c r="EXI29" s="36"/>
      <c r="EXJ29" s="36"/>
      <c r="EXK29" s="36"/>
      <c r="EXL29" s="36"/>
      <c r="EXM29" s="36"/>
      <c r="EXN29" s="36"/>
      <c r="EXO29" s="36"/>
      <c r="EXP29" s="36"/>
      <c r="EXQ29" s="36"/>
      <c r="EXR29" s="36"/>
      <c r="EXS29" s="36"/>
      <c r="EXT29" s="36"/>
      <c r="EXU29" s="36"/>
      <c r="EXV29" s="36"/>
      <c r="EXW29" s="36"/>
      <c r="EXX29" s="36"/>
      <c r="EXY29" s="36"/>
      <c r="EXZ29" s="36"/>
      <c r="EYA29" s="36"/>
      <c r="EYB29" s="36"/>
      <c r="EYC29" s="36"/>
      <c r="EYD29" s="36"/>
      <c r="EYE29" s="36"/>
      <c r="EYF29" s="36"/>
      <c r="EYG29" s="36"/>
      <c r="EYH29" s="36"/>
      <c r="EYI29" s="36"/>
      <c r="EYJ29" s="36"/>
      <c r="EYK29" s="36"/>
      <c r="EYL29" s="36"/>
      <c r="EYM29" s="36"/>
      <c r="EYN29" s="36"/>
      <c r="EYO29" s="36"/>
      <c r="EYP29" s="36"/>
      <c r="EYQ29" s="36"/>
      <c r="EYR29" s="36"/>
      <c r="EYS29" s="36"/>
      <c r="EYT29" s="36"/>
      <c r="EYU29" s="36"/>
      <c r="EYV29" s="36"/>
      <c r="EYW29" s="36"/>
      <c r="EYX29" s="36"/>
      <c r="EYY29" s="36"/>
      <c r="EYZ29" s="36"/>
      <c r="EZA29" s="36"/>
      <c r="EZB29" s="36"/>
      <c r="EZC29" s="36"/>
      <c r="EZD29" s="36"/>
      <c r="EZE29" s="36"/>
      <c r="EZF29" s="36"/>
      <c r="EZG29" s="36"/>
      <c r="EZH29" s="36"/>
      <c r="EZI29" s="36"/>
      <c r="EZJ29" s="36"/>
      <c r="EZK29" s="36"/>
      <c r="EZL29" s="36"/>
      <c r="EZM29" s="36"/>
      <c r="EZN29" s="36"/>
      <c r="EZO29" s="36"/>
      <c r="EZP29" s="36"/>
      <c r="EZQ29" s="36"/>
      <c r="EZR29" s="36"/>
      <c r="EZS29" s="36"/>
      <c r="EZT29" s="36"/>
      <c r="EZU29" s="36"/>
      <c r="EZV29" s="36"/>
      <c r="EZW29" s="36"/>
      <c r="EZX29" s="36"/>
      <c r="EZY29" s="36"/>
      <c r="EZZ29" s="36"/>
      <c r="FAA29" s="36"/>
      <c r="FAB29" s="36"/>
      <c r="FAC29" s="36"/>
      <c r="FAD29" s="36"/>
      <c r="FAE29" s="36"/>
      <c r="FAF29" s="36"/>
      <c r="FAG29" s="36"/>
      <c r="FAH29" s="36"/>
      <c r="FAI29" s="36"/>
      <c r="FAJ29" s="36"/>
      <c r="FAK29" s="36"/>
      <c r="FAL29" s="36"/>
      <c r="FAM29" s="36"/>
      <c r="FAN29" s="36"/>
      <c r="FAO29" s="36"/>
      <c r="FAP29" s="36"/>
      <c r="FAQ29" s="36"/>
      <c r="FAR29" s="36"/>
      <c r="FAS29" s="36"/>
      <c r="FAT29" s="36"/>
      <c r="FAU29" s="36"/>
      <c r="FAV29" s="36"/>
      <c r="FAW29" s="36"/>
      <c r="FAX29" s="36"/>
      <c r="FAY29" s="36"/>
      <c r="FAZ29" s="36"/>
      <c r="FBA29" s="36"/>
      <c r="FBB29" s="36"/>
      <c r="FBC29" s="36"/>
      <c r="FBD29" s="36"/>
      <c r="FBE29" s="36"/>
      <c r="FBF29" s="36"/>
      <c r="FBG29" s="36"/>
      <c r="FBH29" s="36"/>
      <c r="FBI29" s="36"/>
      <c r="FBJ29" s="36"/>
      <c r="FBK29" s="36"/>
      <c r="FBL29" s="36"/>
      <c r="FBM29" s="36"/>
      <c r="FBN29" s="36"/>
      <c r="FBO29" s="36"/>
      <c r="FBP29" s="36"/>
      <c r="FBQ29" s="36"/>
      <c r="FBR29" s="36"/>
      <c r="FBS29" s="36"/>
      <c r="FBT29" s="36"/>
      <c r="FBU29" s="36"/>
      <c r="FBV29" s="36"/>
      <c r="FBW29" s="36"/>
      <c r="FBX29" s="36"/>
      <c r="FBY29" s="36"/>
      <c r="FBZ29" s="36"/>
      <c r="FCA29" s="36"/>
      <c r="FCB29" s="36"/>
      <c r="FCC29" s="36"/>
      <c r="FCD29" s="36"/>
      <c r="FCE29" s="36"/>
      <c r="FCF29" s="36"/>
      <c r="FCG29" s="36"/>
      <c r="FCH29" s="36"/>
      <c r="FCI29" s="36"/>
      <c r="FCJ29" s="36"/>
      <c r="FCK29" s="36"/>
      <c r="FCL29" s="36"/>
      <c r="FCM29" s="36"/>
      <c r="FCN29" s="36"/>
      <c r="FCO29" s="36"/>
      <c r="FCP29" s="36"/>
      <c r="FCQ29" s="36"/>
      <c r="FCR29" s="36"/>
      <c r="FCS29" s="36"/>
      <c r="FCT29" s="36"/>
      <c r="FCU29" s="36"/>
      <c r="FCV29" s="36"/>
      <c r="FCW29" s="36"/>
      <c r="FCX29" s="36"/>
      <c r="FCY29" s="36"/>
      <c r="FCZ29" s="36"/>
      <c r="FDA29" s="36"/>
      <c r="FDB29" s="36"/>
      <c r="FDC29" s="36"/>
      <c r="FDD29" s="36"/>
      <c r="FDE29" s="36"/>
      <c r="FDF29" s="36"/>
      <c r="FDG29" s="36"/>
      <c r="FDH29" s="36"/>
      <c r="FDI29" s="36"/>
      <c r="FDJ29" s="36"/>
      <c r="FDK29" s="36"/>
      <c r="FDL29" s="36"/>
      <c r="FDM29" s="36"/>
      <c r="FDN29" s="36"/>
      <c r="FDO29" s="36"/>
      <c r="FDP29" s="36"/>
      <c r="FDQ29" s="36"/>
      <c r="FDR29" s="36"/>
      <c r="FDS29" s="36"/>
      <c r="FDT29" s="36"/>
      <c r="FDU29" s="36"/>
      <c r="FDV29" s="36"/>
      <c r="FDW29" s="36"/>
      <c r="FDX29" s="36"/>
      <c r="FDY29" s="36"/>
      <c r="FDZ29" s="36"/>
      <c r="FEA29" s="36"/>
      <c r="FEB29" s="36"/>
      <c r="FEC29" s="36"/>
      <c r="FED29" s="36"/>
      <c r="FEE29" s="36"/>
      <c r="FEF29" s="36"/>
      <c r="FEG29" s="36"/>
      <c r="FEH29" s="36"/>
      <c r="FEI29" s="36"/>
      <c r="FEJ29" s="36"/>
      <c r="FEK29" s="36"/>
      <c r="FEL29" s="36"/>
      <c r="FEM29" s="36"/>
      <c r="FEN29" s="36"/>
      <c r="FEO29" s="36"/>
      <c r="FEP29" s="36"/>
      <c r="FEQ29" s="36"/>
      <c r="FER29" s="36"/>
      <c r="FES29" s="36"/>
      <c r="FET29" s="36"/>
      <c r="FEU29" s="36"/>
      <c r="FEV29" s="36"/>
      <c r="FEW29" s="36"/>
      <c r="FEX29" s="36"/>
      <c r="FEY29" s="36"/>
      <c r="FEZ29" s="36"/>
      <c r="FFA29" s="36"/>
      <c r="FFB29" s="36"/>
      <c r="FFC29" s="36"/>
      <c r="FFD29" s="36"/>
      <c r="FFE29" s="36"/>
      <c r="FFF29" s="36"/>
      <c r="FFG29" s="36"/>
      <c r="FFH29" s="36"/>
      <c r="FFI29" s="36"/>
      <c r="FFJ29" s="36"/>
      <c r="FFK29" s="36"/>
      <c r="FFL29" s="36"/>
      <c r="FFM29" s="36"/>
      <c r="FFN29" s="36"/>
      <c r="FFO29" s="36"/>
      <c r="FFP29" s="36"/>
      <c r="FFQ29" s="36"/>
      <c r="FFR29" s="36"/>
      <c r="FFS29" s="36"/>
      <c r="FFT29" s="36"/>
      <c r="FFU29" s="36"/>
      <c r="FFV29" s="36"/>
      <c r="FFW29" s="36"/>
      <c r="FFX29" s="36"/>
      <c r="FFY29" s="36"/>
      <c r="FFZ29" s="36"/>
      <c r="FGA29" s="36"/>
      <c r="FGB29" s="36"/>
      <c r="FGC29" s="36"/>
      <c r="FGD29" s="36"/>
      <c r="FGE29" s="36"/>
      <c r="FGF29" s="36"/>
      <c r="FGG29" s="36"/>
      <c r="FGH29" s="36"/>
      <c r="FGI29" s="36"/>
      <c r="FGJ29" s="36"/>
      <c r="FGK29" s="36"/>
      <c r="FGL29" s="36"/>
      <c r="FGM29" s="36"/>
      <c r="FGN29" s="36"/>
      <c r="FGO29" s="36"/>
      <c r="FGP29" s="36"/>
      <c r="FGQ29" s="36"/>
      <c r="FGR29" s="36"/>
      <c r="FGS29" s="36"/>
      <c r="FGT29" s="36"/>
      <c r="FGU29" s="36"/>
      <c r="FGV29" s="36"/>
      <c r="FGW29" s="36"/>
      <c r="FGX29" s="36"/>
      <c r="FGY29" s="36"/>
      <c r="FGZ29" s="36"/>
      <c r="FHA29" s="36"/>
      <c r="FHB29" s="36"/>
      <c r="FHC29" s="36"/>
      <c r="FHD29" s="36"/>
      <c r="FHE29" s="36"/>
      <c r="FHF29" s="36"/>
      <c r="FHG29" s="36"/>
      <c r="FHH29" s="36"/>
      <c r="FHI29" s="36"/>
      <c r="FHJ29" s="36"/>
      <c r="FHK29" s="36"/>
      <c r="FHL29" s="36"/>
      <c r="FHM29" s="36"/>
      <c r="FHN29" s="36"/>
      <c r="FHO29" s="36"/>
      <c r="FHP29" s="36"/>
      <c r="FHQ29" s="36"/>
      <c r="FHR29" s="36"/>
      <c r="FHS29" s="36"/>
      <c r="FHT29" s="36"/>
      <c r="FHU29" s="36"/>
      <c r="FHV29" s="36"/>
      <c r="FHW29" s="36"/>
      <c r="FHX29" s="36"/>
      <c r="FHY29" s="36"/>
      <c r="FHZ29" s="36"/>
      <c r="FIA29" s="36"/>
      <c r="FIB29" s="36"/>
      <c r="FIC29" s="36"/>
      <c r="FID29" s="36"/>
      <c r="FIE29" s="36"/>
      <c r="FIF29" s="36"/>
      <c r="FIG29" s="36"/>
      <c r="FIH29" s="36"/>
      <c r="FII29" s="36"/>
      <c r="FIJ29" s="36"/>
      <c r="FIK29" s="36"/>
      <c r="FIL29" s="36"/>
      <c r="FIM29" s="36"/>
      <c r="FIN29" s="36"/>
      <c r="FIO29" s="36"/>
      <c r="FIP29" s="36"/>
      <c r="FIQ29" s="36"/>
      <c r="FIR29" s="36"/>
      <c r="FIS29" s="36"/>
      <c r="FIT29" s="36"/>
      <c r="FIU29" s="36"/>
      <c r="FIV29" s="36"/>
      <c r="FIW29" s="36"/>
      <c r="FIX29" s="36"/>
      <c r="FIY29" s="36"/>
      <c r="FIZ29" s="36"/>
      <c r="FJA29" s="36"/>
      <c r="FJB29" s="36"/>
      <c r="FJC29" s="36"/>
      <c r="FJD29" s="36"/>
      <c r="FJE29" s="36"/>
      <c r="FJF29" s="36"/>
      <c r="FJG29" s="36"/>
      <c r="FJH29" s="36"/>
      <c r="FJI29" s="36"/>
      <c r="FJJ29" s="36"/>
      <c r="FJK29" s="36"/>
      <c r="FJL29" s="36"/>
      <c r="FJM29" s="36"/>
      <c r="FJN29" s="36"/>
      <c r="FJO29" s="36"/>
      <c r="FJP29" s="36"/>
      <c r="FJQ29" s="36"/>
      <c r="FJR29" s="36"/>
      <c r="FJS29" s="36"/>
      <c r="FJT29" s="36"/>
      <c r="FJU29" s="36"/>
      <c r="FJV29" s="36"/>
      <c r="FJW29" s="36"/>
      <c r="FJX29" s="36"/>
      <c r="FJY29" s="36"/>
      <c r="FJZ29" s="36"/>
      <c r="FKA29" s="36"/>
      <c r="FKB29" s="36"/>
      <c r="FKC29" s="36"/>
      <c r="FKD29" s="36"/>
      <c r="FKE29" s="36"/>
      <c r="FKF29" s="36"/>
      <c r="FKG29" s="36"/>
      <c r="FKH29" s="36"/>
      <c r="FKI29" s="36"/>
      <c r="FKJ29" s="36"/>
      <c r="FKK29" s="36"/>
      <c r="FKL29" s="36"/>
      <c r="FKM29" s="36"/>
      <c r="FKN29" s="36"/>
      <c r="FKO29" s="36"/>
      <c r="FKP29" s="36"/>
      <c r="FKQ29" s="36"/>
      <c r="FKR29" s="36"/>
      <c r="FKS29" s="36"/>
      <c r="FKT29" s="36"/>
      <c r="FKU29" s="36"/>
      <c r="FKV29" s="36"/>
      <c r="FKW29" s="36"/>
      <c r="FKX29" s="36"/>
      <c r="FKY29" s="36"/>
      <c r="FKZ29" s="36"/>
      <c r="FLA29" s="36"/>
      <c r="FLB29" s="36"/>
      <c r="FLC29" s="36"/>
      <c r="FLD29" s="36"/>
      <c r="FLE29" s="36"/>
      <c r="FLF29" s="36"/>
      <c r="FLG29" s="36"/>
      <c r="FLH29" s="36"/>
      <c r="FLI29" s="36"/>
      <c r="FLJ29" s="36"/>
      <c r="FLK29" s="36"/>
      <c r="FLL29" s="36"/>
      <c r="FLM29" s="36"/>
      <c r="FLN29" s="36"/>
      <c r="FLO29" s="36"/>
      <c r="FLP29" s="36"/>
      <c r="FLQ29" s="36"/>
      <c r="FLR29" s="36"/>
      <c r="FLS29" s="36"/>
      <c r="FLT29" s="36"/>
      <c r="FLU29" s="36"/>
      <c r="FLV29" s="36"/>
      <c r="FLW29" s="36"/>
      <c r="FLX29" s="36"/>
      <c r="FLY29" s="36"/>
      <c r="FLZ29" s="36"/>
      <c r="FMA29" s="36"/>
      <c r="FMB29" s="36"/>
      <c r="FMC29" s="36"/>
      <c r="FMD29" s="36"/>
      <c r="FME29" s="36"/>
      <c r="FMF29" s="36"/>
      <c r="FMG29" s="36"/>
      <c r="FMH29" s="36"/>
      <c r="FMI29" s="36"/>
      <c r="FMJ29" s="36"/>
      <c r="FMK29" s="36"/>
      <c r="FML29" s="36"/>
      <c r="FMM29" s="36"/>
      <c r="FMN29" s="36"/>
      <c r="FMO29" s="36"/>
      <c r="FMP29" s="36"/>
      <c r="FMQ29" s="36"/>
      <c r="FMR29" s="36"/>
      <c r="FMS29" s="36"/>
      <c r="FMT29" s="36"/>
      <c r="FMU29" s="36"/>
      <c r="FMV29" s="36"/>
      <c r="FMW29" s="36"/>
      <c r="FMX29" s="36"/>
      <c r="FMY29" s="36"/>
      <c r="FMZ29" s="36"/>
      <c r="FNA29" s="36"/>
      <c r="FNB29" s="36"/>
      <c r="FNC29" s="36"/>
      <c r="FND29" s="36"/>
      <c r="FNE29" s="36"/>
      <c r="FNF29" s="36"/>
      <c r="FNG29" s="36"/>
      <c r="FNH29" s="36"/>
      <c r="FNI29" s="36"/>
      <c r="FNJ29" s="36"/>
      <c r="FNK29" s="36"/>
      <c r="FNL29" s="36"/>
      <c r="FNM29" s="36"/>
      <c r="FNN29" s="36"/>
      <c r="FNO29" s="36"/>
      <c r="FNP29" s="36"/>
      <c r="FNQ29" s="36"/>
      <c r="FNR29" s="36"/>
      <c r="FNS29" s="36"/>
      <c r="FNT29" s="36"/>
      <c r="FNU29" s="36"/>
      <c r="FNV29" s="36"/>
      <c r="FNW29" s="36"/>
      <c r="FNX29" s="36"/>
      <c r="FNY29" s="36"/>
      <c r="FNZ29" s="36"/>
      <c r="FOA29" s="36"/>
      <c r="FOB29" s="36"/>
      <c r="FOC29" s="36"/>
      <c r="FOD29" s="36"/>
      <c r="FOE29" s="36"/>
      <c r="FOF29" s="36"/>
      <c r="FOG29" s="36"/>
      <c r="FOH29" s="36"/>
      <c r="FOI29" s="36"/>
      <c r="FOJ29" s="36"/>
      <c r="FOK29" s="36"/>
      <c r="FOL29" s="36"/>
      <c r="FOM29" s="36"/>
      <c r="FON29" s="36"/>
      <c r="FOO29" s="36"/>
      <c r="FOP29" s="36"/>
      <c r="FOQ29" s="36"/>
      <c r="FOR29" s="36"/>
      <c r="FOS29" s="36"/>
      <c r="FOT29" s="36"/>
      <c r="FOU29" s="36"/>
      <c r="FOV29" s="36"/>
      <c r="FOW29" s="36"/>
      <c r="FOX29" s="36"/>
      <c r="FOY29" s="36"/>
      <c r="FOZ29" s="36"/>
      <c r="FPA29" s="36"/>
      <c r="FPB29" s="36"/>
      <c r="FPC29" s="36"/>
      <c r="FPD29" s="36"/>
      <c r="FPE29" s="36"/>
      <c r="FPF29" s="36"/>
      <c r="FPG29" s="36"/>
      <c r="FPH29" s="36"/>
      <c r="FPI29" s="36"/>
      <c r="FPJ29" s="36"/>
      <c r="FPK29" s="36"/>
      <c r="FPL29" s="36"/>
      <c r="FPM29" s="36"/>
      <c r="FPN29" s="36"/>
      <c r="FPO29" s="36"/>
      <c r="FPP29" s="36"/>
      <c r="FPQ29" s="36"/>
      <c r="FPR29" s="36"/>
      <c r="FPS29" s="36"/>
      <c r="FPT29" s="36"/>
      <c r="FPU29" s="36"/>
      <c r="FPV29" s="36"/>
      <c r="FPW29" s="36"/>
      <c r="FPX29" s="36"/>
      <c r="FPY29" s="36"/>
      <c r="FPZ29" s="36"/>
      <c r="FQA29" s="36"/>
      <c r="FQB29" s="36"/>
      <c r="FQC29" s="36"/>
      <c r="FQD29" s="36"/>
      <c r="FQE29" s="36"/>
      <c r="FQF29" s="36"/>
      <c r="FQG29" s="36"/>
      <c r="FQH29" s="36"/>
      <c r="FQI29" s="36"/>
      <c r="FQJ29" s="36"/>
      <c r="FQK29" s="36"/>
      <c r="FQL29" s="36"/>
      <c r="FQM29" s="36"/>
      <c r="FQN29" s="36"/>
      <c r="FQO29" s="36"/>
      <c r="FQP29" s="36"/>
      <c r="FQQ29" s="36"/>
      <c r="FQR29" s="36"/>
      <c r="FQS29" s="36"/>
      <c r="FQT29" s="36"/>
      <c r="FQU29" s="36"/>
      <c r="FQV29" s="36"/>
      <c r="FQW29" s="36"/>
      <c r="FQX29" s="36"/>
      <c r="FQY29" s="36"/>
      <c r="FQZ29" s="36"/>
      <c r="FRA29" s="36"/>
      <c r="FRB29" s="36"/>
      <c r="FRC29" s="36"/>
      <c r="FRD29" s="36"/>
      <c r="FRE29" s="36"/>
      <c r="FRF29" s="36"/>
      <c r="FRG29" s="36"/>
      <c r="FRH29" s="36"/>
      <c r="FRI29" s="36"/>
      <c r="FRJ29" s="36"/>
      <c r="FRK29" s="36"/>
      <c r="FRL29" s="36"/>
      <c r="FRM29" s="36"/>
      <c r="FRN29" s="36"/>
      <c r="FRO29" s="36"/>
      <c r="FRP29" s="36"/>
      <c r="FRQ29" s="36"/>
      <c r="FRR29" s="36"/>
      <c r="FRS29" s="36"/>
      <c r="FRT29" s="36"/>
      <c r="FRU29" s="36"/>
      <c r="FRV29" s="36"/>
      <c r="FRW29" s="36"/>
      <c r="FRX29" s="36"/>
      <c r="FRY29" s="36"/>
      <c r="FRZ29" s="36"/>
      <c r="FSA29" s="36"/>
      <c r="FSB29" s="36"/>
      <c r="FSC29" s="36"/>
      <c r="FSD29" s="36"/>
      <c r="FSE29" s="36"/>
      <c r="FSF29" s="36"/>
      <c r="FSG29" s="36"/>
      <c r="FSH29" s="36"/>
      <c r="FSI29" s="36"/>
      <c r="FSJ29" s="36"/>
      <c r="FSK29" s="36"/>
      <c r="FSL29" s="36"/>
      <c r="FSM29" s="36"/>
      <c r="FSN29" s="36"/>
      <c r="FSO29" s="36"/>
      <c r="FSP29" s="36"/>
      <c r="FSQ29" s="36"/>
      <c r="FSR29" s="36"/>
      <c r="FSS29" s="36"/>
      <c r="FST29" s="36"/>
      <c r="FSU29" s="36"/>
      <c r="FSV29" s="36"/>
      <c r="FSW29" s="36"/>
      <c r="FSX29" s="36"/>
      <c r="FSY29" s="36"/>
      <c r="FSZ29" s="36"/>
      <c r="FTA29" s="36"/>
      <c r="FTB29" s="36"/>
      <c r="FTC29" s="36"/>
      <c r="FTD29" s="36"/>
      <c r="FTE29" s="36"/>
      <c r="FTF29" s="36"/>
      <c r="FTG29" s="36"/>
      <c r="FTH29" s="36"/>
      <c r="FTI29" s="36"/>
      <c r="FTJ29" s="36"/>
      <c r="FTK29" s="36"/>
      <c r="FTL29" s="36"/>
      <c r="FTM29" s="36"/>
      <c r="FTN29" s="36"/>
      <c r="FTO29" s="36"/>
      <c r="FTP29" s="36"/>
      <c r="FTQ29" s="36"/>
      <c r="FTR29" s="36"/>
      <c r="FTS29" s="36"/>
      <c r="FTT29" s="36"/>
      <c r="FTU29" s="36"/>
      <c r="FTV29" s="36"/>
      <c r="FTW29" s="36"/>
      <c r="FTX29" s="36"/>
      <c r="FTY29" s="36"/>
      <c r="FTZ29" s="36"/>
      <c r="FUA29" s="36"/>
      <c r="FUB29" s="36"/>
      <c r="FUC29" s="36"/>
      <c r="FUD29" s="36"/>
      <c r="FUE29" s="36"/>
      <c r="FUF29" s="36"/>
      <c r="FUG29" s="36"/>
      <c r="FUH29" s="36"/>
      <c r="FUI29" s="36"/>
      <c r="FUJ29" s="36"/>
      <c r="FUK29" s="36"/>
      <c r="FUL29" s="36"/>
      <c r="FUM29" s="36"/>
      <c r="FUN29" s="36"/>
      <c r="FUO29" s="36"/>
      <c r="FUP29" s="36"/>
      <c r="FUQ29" s="36"/>
      <c r="FUR29" s="36"/>
      <c r="FUS29" s="36"/>
      <c r="FUT29" s="36"/>
      <c r="FUU29" s="36"/>
      <c r="FUV29" s="36"/>
      <c r="FUW29" s="36"/>
      <c r="FUX29" s="36"/>
      <c r="FUY29" s="36"/>
      <c r="FUZ29" s="36"/>
      <c r="FVA29" s="36"/>
      <c r="FVB29" s="36"/>
      <c r="FVC29" s="36"/>
      <c r="FVD29" s="36"/>
      <c r="FVE29" s="36"/>
      <c r="FVF29" s="36"/>
      <c r="FVG29" s="36"/>
      <c r="FVH29" s="36"/>
      <c r="FVI29" s="36"/>
      <c r="FVJ29" s="36"/>
      <c r="FVK29" s="36"/>
      <c r="FVL29" s="36"/>
      <c r="FVM29" s="36"/>
      <c r="FVN29" s="36"/>
      <c r="FVO29" s="36"/>
      <c r="FVP29" s="36"/>
      <c r="FVQ29" s="36"/>
      <c r="FVR29" s="36"/>
      <c r="FVS29" s="36"/>
      <c r="FVT29" s="36"/>
      <c r="FVU29" s="36"/>
      <c r="FVV29" s="36"/>
      <c r="FVW29" s="36"/>
      <c r="FVX29" s="36"/>
      <c r="FVY29" s="36"/>
      <c r="FVZ29" s="36"/>
      <c r="FWA29" s="36"/>
      <c r="FWB29" s="36"/>
      <c r="FWC29" s="36"/>
      <c r="FWD29" s="36"/>
      <c r="FWE29" s="36"/>
      <c r="FWF29" s="36"/>
      <c r="FWG29" s="36"/>
      <c r="FWH29" s="36"/>
      <c r="FWI29" s="36"/>
      <c r="FWJ29" s="36"/>
      <c r="FWK29" s="36"/>
      <c r="FWL29" s="36"/>
      <c r="FWM29" s="36"/>
      <c r="FWN29" s="36"/>
      <c r="FWO29" s="36"/>
      <c r="FWP29" s="36"/>
      <c r="FWQ29" s="36"/>
      <c r="FWR29" s="36"/>
      <c r="FWS29" s="36"/>
      <c r="FWT29" s="36"/>
      <c r="FWU29" s="36"/>
      <c r="FWV29" s="36"/>
      <c r="FWW29" s="36"/>
      <c r="FWX29" s="36"/>
      <c r="FWY29" s="36"/>
      <c r="FWZ29" s="36"/>
      <c r="FXA29" s="36"/>
      <c r="FXB29" s="36"/>
      <c r="FXC29" s="36"/>
      <c r="FXD29" s="36"/>
      <c r="FXE29" s="36"/>
      <c r="FXF29" s="36"/>
      <c r="FXG29" s="36"/>
      <c r="FXH29" s="36"/>
      <c r="FXI29" s="36"/>
      <c r="FXJ29" s="36"/>
      <c r="FXK29" s="36"/>
      <c r="FXL29" s="36"/>
      <c r="FXM29" s="36"/>
      <c r="FXN29" s="36"/>
      <c r="FXO29" s="36"/>
      <c r="FXP29" s="36"/>
      <c r="FXQ29" s="36"/>
      <c r="FXR29" s="36"/>
      <c r="FXS29" s="36"/>
      <c r="FXT29" s="36"/>
      <c r="FXU29" s="36"/>
      <c r="FXV29" s="36"/>
      <c r="FXW29" s="36"/>
      <c r="FXX29" s="36"/>
      <c r="FXY29" s="36"/>
      <c r="FXZ29" s="36"/>
      <c r="FYA29" s="36"/>
      <c r="FYB29" s="36"/>
      <c r="FYC29" s="36"/>
      <c r="FYD29" s="36"/>
      <c r="FYE29" s="36"/>
      <c r="FYF29" s="36"/>
      <c r="FYG29" s="36"/>
      <c r="FYH29" s="36"/>
      <c r="FYI29" s="36"/>
      <c r="FYJ29" s="36"/>
      <c r="FYK29" s="36"/>
      <c r="FYL29" s="36"/>
      <c r="FYM29" s="36"/>
      <c r="FYN29" s="36"/>
      <c r="FYO29" s="36"/>
      <c r="FYP29" s="36"/>
      <c r="FYQ29" s="36"/>
      <c r="FYR29" s="36"/>
      <c r="FYS29" s="36"/>
      <c r="FYT29" s="36"/>
      <c r="FYU29" s="36"/>
      <c r="FYV29" s="36"/>
      <c r="FYW29" s="36"/>
      <c r="FYX29" s="36"/>
      <c r="FYY29" s="36"/>
      <c r="FYZ29" s="36"/>
      <c r="FZA29" s="36"/>
      <c r="FZB29" s="36"/>
      <c r="FZC29" s="36"/>
      <c r="FZD29" s="36"/>
      <c r="FZE29" s="36"/>
      <c r="FZF29" s="36"/>
      <c r="FZG29" s="36"/>
      <c r="FZH29" s="36"/>
      <c r="FZI29" s="36"/>
      <c r="FZJ29" s="36"/>
      <c r="FZK29" s="36"/>
      <c r="FZL29" s="36"/>
      <c r="FZM29" s="36"/>
      <c r="FZN29" s="36"/>
      <c r="FZO29" s="36"/>
      <c r="FZP29" s="36"/>
      <c r="FZQ29" s="36"/>
      <c r="FZR29" s="36"/>
      <c r="FZS29" s="36"/>
      <c r="FZT29" s="36"/>
      <c r="FZU29" s="36"/>
      <c r="FZV29" s="36"/>
      <c r="FZW29" s="36"/>
      <c r="FZX29" s="36"/>
      <c r="FZY29" s="36"/>
      <c r="FZZ29" s="36"/>
      <c r="GAA29" s="36"/>
      <c r="GAB29" s="36"/>
      <c r="GAC29" s="36"/>
      <c r="GAD29" s="36"/>
      <c r="GAE29" s="36"/>
      <c r="GAF29" s="36"/>
      <c r="GAG29" s="36"/>
      <c r="GAH29" s="36"/>
      <c r="GAI29" s="36"/>
      <c r="GAJ29" s="36"/>
      <c r="GAK29" s="36"/>
      <c r="GAL29" s="36"/>
      <c r="GAM29" s="36"/>
      <c r="GAN29" s="36"/>
      <c r="GAO29" s="36"/>
      <c r="GAP29" s="36"/>
      <c r="GAQ29" s="36"/>
      <c r="GAR29" s="36"/>
      <c r="GAS29" s="36"/>
      <c r="GAT29" s="36"/>
      <c r="GAU29" s="36"/>
      <c r="GAV29" s="36"/>
      <c r="GAW29" s="36"/>
      <c r="GAX29" s="36"/>
      <c r="GAY29" s="36"/>
      <c r="GAZ29" s="36"/>
      <c r="GBA29" s="36"/>
      <c r="GBB29" s="36"/>
      <c r="GBC29" s="36"/>
      <c r="GBD29" s="36"/>
      <c r="GBE29" s="36"/>
      <c r="GBF29" s="36"/>
      <c r="GBG29" s="36"/>
      <c r="GBH29" s="36"/>
      <c r="GBI29" s="36"/>
      <c r="GBJ29" s="36"/>
      <c r="GBK29" s="36"/>
      <c r="GBL29" s="36"/>
      <c r="GBM29" s="36"/>
      <c r="GBN29" s="36"/>
      <c r="GBO29" s="36"/>
      <c r="GBP29" s="36"/>
      <c r="GBQ29" s="36"/>
      <c r="GBR29" s="36"/>
      <c r="GBS29" s="36"/>
      <c r="GBT29" s="36"/>
      <c r="GBU29" s="36"/>
      <c r="GBV29" s="36"/>
      <c r="GBW29" s="36"/>
      <c r="GBX29" s="36"/>
      <c r="GBY29" s="36"/>
      <c r="GBZ29" s="36"/>
      <c r="GCA29" s="36"/>
      <c r="GCB29" s="36"/>
      <c r="GCC29" s="36"/>
      <c r="GCD29" s="36"/>
      <c r="GCE29" s="36"/>
      <c r="GCF29" s="36"/>
      <c r="GCG29" s="36"/>
      <c r="GCH29" s="36"/>
      <c r="GCI29" s="36"/>
      <c r="GCJ29" s="36"/>
      <c r="GCK29" s="36"/>
      <c r="GCL29" s="36"/>
      <c r="GCM29" s="36"/>
      <c r="GCN29" s="36"/>
      <c r="GCO29" s="36"/>
      <c r="GCP29" s="36"/>
      <c r="GCQ29" s="36"/>
      <c r="GCR29" s="36"/>
      <c r="GCS29" s="36"/>
      <c r="GCT29" s="36"/>
      <c r="GCU29" s="36"/>
      <c r="GCV29" s="36"/>
      <c r="GCW29" s="36"/>
      <c r="GCX29" s="36"/>
      <c r="GCY29" s="36"/>
      <c r="GCZ29" s="36"/>
      <c r="GDA29" s="36"/>
      <c r="GDB29" s="36"/>
      <c r="GDC29" s="36"/>
      <c r="GDD29" s="36"/>
      <c r="GDE29" s="36"/>
      <c r="GDF29" s="36"/>
      <c r="GDG29" s="36"/>
      <c r="GDH29" s="36"/>
      <c r="GDI29" s="36"/>
      <c r="GDJ29" s="36"/>
      <c r="GDK29" s="36"/>
      <c r="GDL29" s="36"/>
      <c r="GDM29" s="36"/>
      <c r="GDN29" s="36"/>
      <c r="GDO29" s="36"/>
      <c r="GDP29" s="36"/>
      <c r="GDQ29" s="36"/>
      <c r="GDR29" s="36"/>
      <c r="GDS29" s="36"/>
      <c r="GDT29" s="36"/>
      <c r="GDU29" s="36"/>
      <c r="GDV29" s="36"/>
      <c r="GDW29" s="36"/>
      <c r="GDX29" s="36"/>
      <c r="GDY29" s="36"/>
      <c r="GDZ29" s="36"/>
      <c r="GEA29" s="36"/>
      <c r="GEB29" s="36"/>
      <c r="GEC29" s="36"/>
      <c r="GED29" s="36"/>
      <c r="GEE29" s="36"/>
      <c r="GEF29" s="36"/>
      <c r="GEG29" s="36"/>
      <c r="GEH29" s="36"/>
      <c r="GEI29" s="36"/>
      <c r="GEJ29" s="36"/>
      <c r="GEK29" s="36"/>
      <c r="GEL29" s="36"/>
      <c r="GEM29" s="36"/>
      <c r="GEN29" s="36"/>
      <c r="GEO29" s="36"/>
      <c r="GEP29" s="36"/>
      <c r="GEQ29" s="36"/>
      <c r="GER29" s="36"/>
      <c r="GES29" s="36"/>
      <c r="GET29" s="36"/>
      <c r="GEU29" s="36"/>
      <c r="GEV29" s="36"/>
      <c r="GEW29" s="36"/>
      <c r="GEX29" s="36"/>
      <c r="GEY29" s="36"/>
      <c r="GEZ29" s="36"/>
      <c r="GFA29" s="36"/>
      <c r="GFB29" s="36"/>
      <c r="GFC29" s="36"/>
      <c r="GFD29" s="36"/>
      <c r="GFE29" s="36"/>
      <c r="GFF29" s="36"/>
      <c r="GFG29" s="36"/>
      <c r="GFH29" s="36"/>
      <c r="GFI29" s="36"/>
      <c r="GFJ29" s="36"/>
      <c r="GFK29" s="36"/>
      <c r="GFL29" s="36"/>
      <c r="GFM29" s="36"/>
      <c r="GFN29" s="36"/>
      <c r="GFO29" s="36"/>
      <c r="GFP29" s="36"/>
      <c r="GFQ29" s="36"/>
      <c r="GFR29" s="36"/>
      <c r="GFS29" s="36"/>
      <c r="GFT29" s="36"/>
      <c r="GFU29" s="36"/>
      <c r="GFV29" s="36"/>
      <c r="GFW29" s="36"/>
      <c r="GFX29" s="36"/>
      <c r="GFY29" s="36"/>
      <c r="GFZ29" s="36"/>
      <c r="GGA29" s="36"/>
      <c r="GGB29" s="36"/>
      <c r="GGC29" s="36"/>
      <c r="GGD29" s="36"/>
      <c r="GGE29" s="36"/>
      <c r="GGF29" s="36"/>
      <c r="GGG29" s="36"/>
      <c r="GGH29" s="36"/>
      <c r="GGI29" s="36"/>
      <c r="GGJ29" s="36"/>
      <c r="GGK29" s="36"/>
      <c r="GGL29" s="36"/>
      <c r="GGM29" s="36"/>
      <c r="GGN29" s="36"/>
      <c r="GGO29" s="36"/>
      <c r="GGP29" s="36"/>
      <c r="GGQ29" s="36"/>
      <c r="GGR29" s="36"/>
      <c r="GGS29" s="36"/>
      <c r="GGT29" s="36"/>
      <c r="GGU29" s="36"/>
      <c r="GGV29" s="36"/>
      <c r="GGW29" s="36"/>
      <c r="GGX29" s="36"/>
      <c r="GGY29" s="36"/>
      <c r="GGZ29" s="36"/>
      <c r="GHA29" s="36"/>
      <c r="GHB29" s="36"/>
      <c r="GHC29" s="36"/>
      <c r="GHD29" s="36"/>
      <c r="GHE29" s="36"/>
      <c r="GHF29" s="36"/>
      <c r="GHG29" s="36"/>
      <c r="GHH29" s="36"/>
      <c r="GHI29" s="36"/>
      <c r="GHJ29" s="36"/>
      <c r="GHK29" s="36"/>
      <c r="GHL29" s="36"/>
      <c r="GHM29" s="36"/>
      <c r="GHN29" s="36"/>
      <c r="GHO29" s="36"/>
      <c r="GHP29" s="36"/>
      <c r="GHQ29" s="36"/>
      <c r="GHR29" s="36"/>
      <c r="GHS29" s="36"/>
      <c r="GHT29" s="36"/>
      <c r="GHU29" s="36"/>
      <c r="GHV29" s="36"/>
      <c r="GHW29" s="36"/>
      <c r="GHX29" s="36"/>
      <c r="GHY29" s="36"/>
      <c r="GHZ29" s="36"/>
      <c r="GIA29" s="36"/>
      <c r="GIB29" s="36"/>
      <c r="GIC29" s="36"/>
      <c r="GID29" s="36"/>
      <c r="GIE29" s="36"/>
      <c r="GIF29" s="36"/>
      <c r="GIG29" s="36"/>
      <c r="GIH29" s="36"/>
      <c r="GII29" s="36"/>
      <c r="GIJ29" s="36"/>
      <c r="GIK29" s="36"/>
      <c r="GIL29" s="36"/>
      <c r="GIM29" s="36"/>
      <c r="GIN29" s="36"/>
      <c r="GIO29" s="36"/>
      <c r="GIP29" s="36"/>
      <c r="GIQ29" s="36"/>
      <c r="GIR29" s="36"/>
      <c r="GIS29" s="36"/>
      <c r="GIT29" s="36"/>
      <c r="GIU29" s="36"/>
      <c r="GIV29" s="36"/>
      <c r="GIW29" s="36"/>
      <c r="GIX29" s="36"/>
      <c r="GIY29" s="36"/>
      <c r="GIZ29" s="36"/>
      <c r="GJA29" s="36"/>
      <c r="GJB29" s="36"/>
      <c r="GJC29" s="36"/>
      <c r="GJD29" s="36"/>
      <c r="GJE29" s="36"/>
      <c r="GJF29" s="36"/>
      <c r="GJG29" s="36"/>
      <c r="GJH29" s="36"/>
      <c r="GJI29" s="36"/>
      <c r="GJJ29" s="36"/>
      <c r="GJK29" s="36"/>
      <c r="GJL29" s="36"/>
      <c r="GJM29" s="36"/>
      <c r="GJN29" s="36"/>
      <c r="GJO29" s="36"/>
      <c r="GJP29" s="36"/>
      <c r="GJQ29" s="36"/>
      <c r="GJR29" s="36"/>
      <c r="GJS29" s="36"/>
      <c r="GJT29" s="36"/>
      <c r="GJU29" s="36"/>
      <c r="GJV29" s="36"/>
      <c r="GJW29" s="36"/>
      <c r="GJX29" s="36"/>
      <c r="GJY29" s="36"/>
      <c r="GJZ29" s="36"/>
      <c r="GKA29" s="36"/>
      <c r="GKB29" s="36"/>
      <c r="GKC29" s="36"/>
      <c r="GKD29" s="36"/>
      <c r="GKE29" s="36"/>
      <c r="GKF29" s="36"/>
      <c r="GKG29" s="36"/>
      <c r="GKH29" s="36"/>
      <c r="GKI29" s="36"/>
      <c r="GKJ29" s="36"/>
      <c r="GKK29" s="36"/>
      <c r="GKL29" s="36"/>
      <c r="GKM29" s="36"/>
      <c r="GKN29" s="36"/>
      <c r="GKO29" s="36"/>
      <c r="GKP29" s="36"/>
      <c r="GKQ29" s="36"/>
      <c r="GKR29" s="36"/>
      <c r="GKS29" s="36"/>
      <c r="GKT29" s="36"/>
      <c r="GKU29" s="36"/>
      <c r="GKV29" s="36"/>
      <c r="GKW29" s="36"/>
      <c r="GKX29" s="36"/>
      <c r="GKY29" s="36"/>
      <c r="GKZ29" s="36"/>
      <c r="GLA29" s="36"/>
      <c r="GLB29" s="36"/>
      <c r="GLC29" s="36"/>
      <c r="GLD29" s="36"/>
      <c r="GLE29" s="36"/>
      <c r="GLF29" s="36"/>
      <c r="GLG29" s="36"/>
      <c r="GLH29" s="36"/>
      <c r="GLI29" s="36"/>
      <c r="GLJ29" s="36"/>
      <c r="GLK29" s="36"/>
      <c r="GLL29" s="36"/>
      <c r="GLM29" s="36"/>
      <c r="GLN29" s="36"/>
      <c r="GLO29" s="36"/>
      <c r="GLP29" s="36"/>
      <c r="GLQ29" s="36"/>
      <c r="GLR29" s="36"/>
      <c r="GLS29" s="36"/>
      <c r="GLT29" s="36"/>
      <c r="GLU29" s="36"/>
      <c r="GLV29" s="36"/>
      <c r="GLW29" s="36"/>
      <c r="GLX29" s="36"/>
      <c r="GLY29" s="36"/>
      <c r="GLZ29" s="36"/>
      <c r="GMA29" s="36"/>
      <c r="GMB29" s="36"/>
      <c r="GMC29" s="36"/>
      <c r="GMD29" s="36"/>
      <c r="GME29" s="36"/>
      <c r="GMF29" s="36"/>
      <c r="GMG29" s="36"/>
      <c r="GMH29" s="36"/>
      <c r="GMI29" s="36"/>
      <c r="GMJ29" s="36"/>
      <c r="GMK29" s="36"/>
      <c r="GML29" s="36"/>
      <c r="GMM29" s="36"/>
      <c r="GMN29" s="36"/>
      <c r="GMO29" s="36"/>
      <c r="GMP29" s="36"/>
      <c r="GMQ29" s="36"/>
      <c r="GMR29" s="36"/>
      <c r="GMS29" s="36"/>
      <c r="GMT29" s="36"/>
      <c r="GMU29" s="36"/>
      <c r="GMV29" s="36"/>
      <c r="GMW29" s="36"/>
      <c r="GMX29" s="36"/>
      <c r="GMY29" s="36"/>
      <c r="GMZ29" s="36"/>
      <c r="GNA29" s="36"/>
      <c r="GNB29" s="36"/>
      <c r="GNC29" s="36"/>
      <c r="GND29" s="36"/>
      <c r="GNE29" s="36"/>
      <c r="GNF29" s="36"/>
      <c r="GNG29" s="36"/>
      <c r="GNH29" s="36"/>
      <c r="GNI29" s="36"/>
      <c r="GNJ29" s="36"/>
      <c r="GNK29" s="36"/>
      <c r="GNL29" s="36"/>
      <c r="GNM29" s="36"/>
      <c r="GNN29" s="36"/>
      <c r="GNO29" s="36"/>
      <c r="GNP29" s="36"/>
      <c r="GNQ29" s="36"/>
      <c r="GNR29" s="36"/>
      <c r="GNS29" s="36"/>
      <c r="GNT29" s="36"/>
      <c r="GNU29" s="36"/>
      <c r="GNV29" s="36"/>
      <c r="GNW29" s="36"/>
      <c r="GNX29" s="36"/>
      <c r="GNY29" s="36"/>
      <c r="GNZ29" s="36"/>
      <c r="GOA29" s="36"/>
      <c r="GOB29" s="36"/>
      <c r="GOC29" s="36"/>
      <c r="GOD29" s="36"/>
      <c r="GOE29" s="36"/>
      <c r="GOF29" s="36"/>
      <c r="GOG29" s="36"/>
      <c r="GOH29" s="36"/>
      <c r="GOI29" s="36"/>
      <c r="GOJ29" s="36"/>
      <c r="GOK29" s="36"/>
      <c r="GOL29" s="36"/>
      <c r="GOM29" s="36"/>
      <c r="GON29" s="36"/>
      <c r="GOO29" s="36"/>
      <c r="GOP29" s="36"/>
      <c r="GOQ29" s="36"/>
      <c r="GOR29" s="36"/>
      <c r="GOS29" s="36"/>
      <c r="GOT29" s="36"/>
      <c r="GOU29" s="36"/>
      <c r="GOV29" s="36"/>
      <c r="GOW29" s="36"/>
      <c r="GOX29" s="36"/>
      <c r="GOY29" s="36"/>
      <c r="GOZ29" s="36"/>
      <c r="GPA29" s="36"/>
      <c r="GPB29" s="36"/>
      <c r="GPC29" s="36"/>
      <c r="GPD29" s="36"/>
      <c r="GPE29" s="36"/>
      <c r="GPF29" s="36"/>
      <c r="GPG29" s="36"/>
      <c r="GPH29" s="36"/>
      <c r="GPI29" s="36"/>
      <c r="GPJ29" s="36"/>
      <c r="GPK29" s="36"/>
      <c r="GPL29" s="36"/>
      <c r="GPM29" s="36"/>
      <c r="GPN29" s="36"/>
      <c r="GPO29" s="36"/>
      <c r="GPP29" s="36"/>
      <c r="GPQ29" s="36"/>
      <c r="GPR29" s="36"/>
      <c r="GPS29" s="36"/>
      <c r="GPT29" s="36"/>
      <c r="GPU29" s="36"/>
      <c r="GPV29" s="36"/>
      <c r="GPW29" s="36"/>
      <c r="GPX29" s="36"/>
      <c r="GPY29" s="36"/>
      <c r="GPZ29" s="36"/>
      <c r="GQA29" s="36"/>
      <c r="GQB29" s="36"/>
      <c r="GQC29" s="36"/>
      <c r="GQD29" s="36"/>
      <c r="GQE29" s="36"/>
      <c r="GQF29" s="36"/>
      <c r="GQG29" s="36"/>
      <c r="GQH29" s="36"/>
      <c r="GQI29" s="36"/>
      <c r="GQJ29" s="36"/>
      <c r="GQK29" s="36"/>
      <c r="GQL29" s="36"/>
      <c r="GQM29" s="36"/>
      <c r="GQN29" s="36"/>
      <c r="GQO29" s="36"/>
      <c r="GQP29" s="36"/>
      <c r="GQQ29" s="36"/>
      <c r="GQR29" s="36"/>
      <c r="GQS29" s="36"/>
      <c r="GQT29" s="36"/>
      <c r="GQU29" s="36"/>
      <c r="GQV29" s="36"/>
      <c r="GQW29" s="36"/>
      <c r="GQX29" s="36"/>
      <c r="GQY29" s="36"/>
      <c r="GQZ29" s="36"/>
      <c r="GRA29" s="36"/>
      <c r="GRB29" s="36"/>
      <c r="GRC29" s="36"/>
      <c r="GRD29" s="36"/>
      <c r="GRE29" s="36"/>
      <c r="GRF29" s="36"/>
      <c r="GRG29" s="36"/>
      <c r="GRH29" s="36"/>
      <c r="GRI29" s="36"/>
      <c r="GRJ29" s="36"/>
      <c r="GRK29" s="36"/>
      <c r="GRL29" s="36"/>
      <c r="GRM29" s="36"/>
      <c r="GRN29" s="36"/>
      <c r="GRO29" s="36"/>
      <c r="GRP29" s="36"/>
      <c r="GRQ29" s="36"/>
      <c r="GRR29" s="36"/>
      <c r="GRS29" s="36"/>
      <c r="GRT29" s="36"/>
      <c r="GRU29" s="36"/>
      <c r="GRV29" s="36"/>
      <c r="GRW29" s="36"/>
      <c r="GRX29" s="36"/>
      <c r="GRY29" s="36"/>
      <c r="GRZ29" s="36"/>
      <c r="GSA29" s="36"/>
      <c r="GSB29" s="36"/>
      <c r="GSC29" s="36"/>
      <c r="GSD29" s="36"/>
      <c r="GSE29" s="36"/>
      <c r="GSF29" s="36"/>
      <c r="GSG29" s="36"/>
      <c r="GSH29" s="36"/>
      <c r="GSI29" s="36"/>
      <c r="GSJ29" s="36"/>
      <c r="GSK29" s="36"/>
      <c r="GSL29" s="36"/>
      <c r="GSM29" s="36"/>
      <c r="GSN29" s="36"/>
      <c r="GSO29" s="36"/>
      <c r="GSP29" s="36"/>
      <c r="GSQ29" s="36"/>
      <c r="GSR29" s="36"/>
      <c r="GSS29" s="36"/>
      <c r="GST29" s="36"/>
      <c r="GSU29" s="36"/>
      <c r="GSV29" s="36"/>
      <c r="GSW29" s="36"/>
      <c r="GSX29" s="36"/>
      <c r="GSY29" s="36"/>
      <c r="GSZ29" s="36"/>
      <c r="GTA29" s="36"/>
      <c r="GTB29" s="36"/>
      <c r="GTC29" s="36"/>
      <c r="GTD29" s="36"/>
      <c r="GTE29" s="36"/>
      <c r="GTF29" s="36"/>
      <c r="GTG29" s="36"/>
      <c r="GTH29" s="36"/>
      <c r="GTI29" s="36"/>
      <c r="GTJ29" s="36"/>
      <c r="GTK29" s="36"/>
      <c r="GTL29" s="36"/>
      <c r="GTM29" s="36"/>
      <c r="GTN29" s="36"/>
      <c r="GTO29" s="36"/>
      <c r="GTP29" s="36"/>
      <c r="GTQ29" s="36"/>
      <c r="GTR29" s="36"/>
      <c r="GTS29" s="36"/>
      <c r="GTT29" s="36"/>
      <c r="GTU29" s="36"/>
      <c r="GTV29" s="36"/>
      <c r="GTW29" s="36"/>
      <c r="GTX29" s="36"/>
      <c r="GTY29" s="36"/>
      <c r="GTZ29" s="36"/>
      <c r="GUA29" s="36"/>
      <c r="GUB29" s="36"/>
      <c r="GUC29" s="36"/>
      <c r="GUD29" s="36"/>
      <c r="GUE29" s="36"/>
      <c r="GUF29" s="36"/>
      <c r="GUG29" s="36"/>
      <c r="GUH29" s="36"/>
      <c r="GUI29" s="36"/>
      <c r="GUJ29" s="36"/>
      <c r="GUK29" s="36"/>
      <c r="GUL29" s="36"/>
      <c r="GUM29" s="36"/>
      <c r="GUN29" s="36"/>
      <c r="GUO29" s="36"/>
      <c r="GUP29" s="36"/>
      <c r="GUQ29" s="36"/>
      <c r="GUR29" s="36"/>
      <c r="GUS29" s="36"/>
      <c r="GUT29" s="36"/>
      <c r="GUU29" s="36"/>
      <c r="GUV29" s="36"/>
      <c r="GUW29" s="36"/>
      <c r="GUX29" s="36"/>
      <c r="GUY29" s="36"/>
      <c r="GUZ29" s="36"/>
      <c r="GVA29" s="36"/>
      <c r="GVB29" s="36"/>
      <c r="GVC29" s="36"/>
      <c r="GVD29" s="36"/>
      <c r="GVE29" s="36"/>
      <c r="GVF29" s="36"/>
      <c r="GVG29" s="36"/>
      <c r="GVH29" s="36"/>
      <c r="GVI29" s="36"/>
      <c r="GVJ29" s="36"/>
      <c r="GVK29" s="36"/>
      <c r="GVL29" s="36"/>
      <c r="GVM29" s="36"/>
      <c r="GVN29" s="36"/>
      <c r="GVO29" s="36"/>
      <c r="GVP29" s="36"/>
      <c r="GVQ29" s="36"/>
      <c r="GVR29" s="36"/>
      <c r="GVS29" s="36"/>
      <c r="GVT29" s="36"/>
      <c r="GVU29" s="36"/>
      <c r="GVV29" s="36"/>
      <c r="GVW29" s="36"/>
      <c r="GVX29" s="36"/>
      <c r="GVY29" s="36"/>
      <c r="GVZ29" s="36"/>
      <c r="GWA29" s="36"/>
      <c r="GWB29" s="36"/>
      <c r="GWC29" s="36"/>
      <c r="GWD29" s="36"/>
      <c r="GWE29" s="36"/>
      <c r="GWF29" s="36"/>
      <c r="GWG29" s="36"/>
      <c r="GWH29" s="36"/>
      <c r="GWI29" s="36"/>
      <c r="GWJ29" s="36"/>
      <c r="GWK29" s="36"/>
      <c r="GWL29" s="36"/>
      <c r="GWM29" s="36"/>
      <c r="GWN29" s="36"/>
      <c r="GWO29" s="36"/>
      <c r="GWP29" s="36"/>
      <c r="GWQ29" s="36"/>
      <c r="GWR29" s="36"/>
      <c r="GWS29" s="36"/>
      <c r="GWT29" s="36"/>
      <c r="GWU29" s="36"/>
      <c r="GWV29" s="36"/>
      <c r="GWW29" s="36"/>
      <c r="GWX29" s="36"/>
      <c r="GWY29" s="36"/>
      <c r="GWZ29" s="36"/>
      <c r="GXA29" s="36"/>
      <c r="GXB29" s="36"/>
      <c r="GXC29" s="36"/>
      <c r="GXD29" s="36"/>
      <c r="GXE29" s="36"/>
      <c r="GXF29" s="36"/>
      <c r="GXG29" s="36"/>
      <c r="GXH29" s="36"/>
      <c r="GXI29" s="36"/>
      <c r="GXJ29" s="36"/>
      <c r="GXK29" s="36"/>
      <c r="GXL29" s="36"/>
      <c r="GXM29" s="36"/>
      <c r="GXN29" s="36"/>
      <c r="GXO29" s="36"/>
      <c r="GXP29" s="36"/>
      <c r="GXQ29" s="36"/>
      <c r="GXR29" s="36"/>
      <c r="GXS29" s="36"/>
      <c r="GXT29" s="36"/>
      <c r="GXU29" s="36"/>
      <c r="GXV29" s="36"/>
      <c r="GXW29" s="36"/>
      <c r="GXX29" s="36"/>
      <c r="GXY29" s="36"/>
      <c r="GXZ29" s="36"/>
      <c r="GYA29" s="36"/>
      <c r="GYB29" s="36"/>
      <c r="GYC29" s="36"/>
      <c r="GYD29" s="36"/>
      <c r="GYE29" s="36"/>
      <c r="GYF29" s="36"/>
      <c r="GYG29" s="36"/>
      <c r="GYH29" s="36"/>
      <c r="GYI29" s="36"/>
      <c r="GYJ29" s="36"/>
      <c r="GYK29" s="36"/>
      <c r="GYL29" s="36"/>
      <c r="GYM29" s="36"/>
      <c r="GYN29" s="36"/>
      <c r="GYO29" s="36"/>
      <c r="GYP29" s="36"/>
      <c r="GYQ29" s="36"/>
      <c r="GYR29" s="36"/>
      <c r="GYS29" s="36"/>
      <c r="GYT29" s="36"/>
      <c r="GYU29" s="36"/>
      <c r="GYV29" s="36"/>
      <c r="GYW29" s="36"/>
      <c r="GYX29" s="36"/>
      <c r="GYY29" s="36"/>
      <c r="GYZ29" s="36"/>
      <c r="GZA29" s="36"/>
      <c r="GZB29" s="36"/>
      <c r="GZC29" s="36"/>
      <c r="GZD29" s="36"/>
      <c r="GZE29" s="36"/>
      <c r="GZF29" s="36"/>
      <c r="GZG29" s="36"/>
      <c r="GZH29" s="36"/>
      <c r="GZI29" s="36"/>
      <c r="GZJ29" s="36"/>
      <c r="GZK29" s="36"/>
      <c r="GZL29" s="36"/>
      <c r="GZM29" s="36"/>
      <c r="GZN29" s="36"/>
      <c r="GZO29" s="36"/>
      <c r="GZP29" s="36"/>
      <c r="GZQ29" s="36"/>
      <c r="GZR29" s="36"/>
      <c r="GZS29" s="36"/>
      <c r="GZT29" s="36"/>
      <c r="GZU29" s="36"/>
      <c r="GZV29" s="36"/>
      <c r="GZW29" s="36"/>
      <c r="GZX29" s="36"/>
      <c r="GZY29" s="36"/>
      <c r="GZZ29" s="36"/>
      <c r="HAA29" s="36"/>
      <c r="HAB29" s="36"/>
      <c r="HAC29" s="36"/>
      <c r="HAD29" s="36"/>
      <c r="HAE29" s="36"/>
      <c r="HAF29" s="36"/>
      <c r="HAG29" s="36"/>
      <c r="HAH29" s="36"/>
      <c r="HAI29" s="36"/>
      <c r="HAJ29" s="36"/>
      <c r="HAK29" s="36"/>
      <c r="HAL29" s="36"/>
      <c r="HAM29" s="36"/>
      <c r="HAN29" s="36"/>
      <c r="HAO29" s="36"/>
      <c r="HAP29" s="36"/>
      <c r="HAQ29" s="36"/>
      <c r="HAR29" s="36"/>
      <c r="HAS29" s="36"/>
      <c r="HAT29" s="36"/>
      <c r="HAU29" s="36"/>
      <c r="HAV29" s="36"/>
      <c r="HAW29" s="36"/>
      <c r="HAX29" s="36"/>
      <c r="HAY29" s="36"/>
      <c r="HAZ29" s="36"/>
      <c r="HBA29" s="36"/>
      <c r="HBB29" s="36"/>
      <c r="HBC29" s="36"/>
      <c r="HBD29" s="36"/>
      <c r="HBE29" s="36"/>
      <c r="HBF29" s="36"/>
      <c r="HBG29" s="36"/>
      <c r="HBH29" s="36"/>
      <c r="HBI29" s="36"/>
      <c r="HBJ29" s="36"/>
      <c r="HBK29" s="36"/>
      <c r="HBL29" s="36"/>
      <c r="HBM29" s="36"/>
      <c r="HBN29" s="36"/>
      <c r="HBO29" s="36"/>
      <c r="HBP29" s="36"/>
      <c r="HBQ29" s="36"/>
      <c r="HBR29" s="36"/>
      <c r="HBS29" s="36"/>
      <c r="HBT29" s="36"/>
      <c r="HBU29" s="36"/>
      <c r="HBV29" s="36"/>
      <c r="HBW29" s="36"/>
      <c r="HBX29" s="36"/>
      <c r="HBY29" s="36"/>
      <c r="HBZ29" s="36"/>
      <c r="HCA29" s="36"/>
      <c r="HCB29" s="36"/>
      <c r="HCC29" s="36"/>
      <c r="HCD29" s="36"/>
      <c r="HCE29" s="36"/>
      <c r="HCF29" s="36"/>
      <c r="HCG29" s="36"/>
      <c r="HCH29" s="36"/>
      <c r="HCI29" s="36"/>
      <c r="HCJ29" s="36"/>
      <c r="HCK29" s="36"/>
      <c r="HCL29" s="36"/>
      <c r="HCM29" s="36"/>
      <c r="HCN29" s="36"/>
      <c r="HCO29" s="36"/>
      <c r="HCP29" s="36"/>
      <c r="HCQ29" s="36"/>
      <c r="HCR29" s="36"/>
      <c r="HCS29" s="36"/>
      <c r="HCT29" s="36"/>
      <c r="HCU29" s="36"/>
      <c r="HCV29" s="36"/>
      <c r="HCW29" s="36"/>
      <c r="HCX29" s="36"/>
      <c r="HCY29" s="36"/>
      <c r="HCZ29" s="36"/>
      <c r="HDA29" s="36"/>
      <c r="HDB29" s="36"/>
      <c r="HDC29" s="36"/>
      <c r="HDD29" s="36"/>
      <c r="HDE29" s="36"/>
      <c r="HDF29" s="36"/>
      <c r="HDG29" s="36"/>
      <c r="HDH29" s="36"/>
      <c r="HDI29" s="36"/>
      <c r="HDJ29" s="36"/>
      <c r="HDK29" s="36"/>
      <c r="HDL29" s="36"/>
      <c r="HDM29" s="36"/>
      <c r="HDN29" s="36"/>
      <c r="HDO29" s="36"/>
      <c r="HDP29" s="36"/>
      <c r="HDQ29" s="36"/>
      <c r="HDR29" s="36"/>
      <c r="HDS29" s="36"/>
      <c r="HDT29" s="36"/>
      <c r="HDU29" s="36"/>
      <c r="HDV29" s="36"/>
      <c r="HDW29" s="36"/>
      <c r="HDX29" s="36"/>
      <c r="HDY29" s="36"/>
      <c r="HDZ29" s="36"/>
      <c r="HEA29" s="36"/>
      <c r="HEB29" s="36"/>
      <c r="HEC29" s="36"/>
      <c r="HED29" s="36"/>
      <c r="HEE29" s="36"/>
      <c r="HEF29" s="36"/>
      <c r="HEG29" s="36"/>
      <c r="HEH29" s="36"/>
      <c r="HEI29" s="36"/>
      <c r="HEJ29" s="36"/>
      <c r="HEK29" s="36"/>
      <c r="HEL29" s="36"/>
      <c r="HEM29" s="36"/>
      <c r="HEN29" s="36"/>
      <c r="HEO29" s="36"/>
      <c r="HEP29" s="36"/>
      <c r="HEQ29" s="36"/>
      <c r="HER29" s="36"/>
      <c r="HES29" s="36"/>
      <c r="HET29" s="36"/>
      <c r="HEU29" s="36"/>
      <c r="HEV29" s="36"/>
      <c r="HEW29" s="36"/>
      <c r="HEX29" s="36"/>
      <c r="HEY29" s="36"/>
      <c r="HEZ29" s="36"/>
      <c r="HFA29" s="36"/>
      <c r="HFB29" s="36"/>
      <c r="HFC29" s="36"/>
      <c r="HFD29" s="36"/>
      <c r="HFE29" s="36"/>
      <c r="HFF29" s="36"/>
      <c r="HFG29" s="36"/>
      <c r="HFH29" s="36"/>
      <c r="HFI29" s="36"/>
      <c r="HFJ29" s="36"/>
      <c r="HFK29" s="36"/>
      <c r="HFL29" s="36"/>
      <c r="HFM29" s="36"/>
      <c r="HFN29" s="36"/>
      <c r="HFO29" s="36"/>
      <c r="HFP29" s="36"/>
      <c r="HFQ29" s="36"/>
      <c r="HFR29" s="36"/>
      <c r="HFS29" s="36"/>
      <c r="HFT29" s="36"/>
      <c r="HFU29" s="36"/>
      <c r="HFV29" s="36"/>
      <c r="HFW29" s="36"/>
      <c r="HFX29" s="36"/>
      <c r="HFY29" s="36"/>
      <c r="HFZ29" s="36"/>
      <c r="HGA29" s="36"/>
      <c r="HGB29" s="36"/>
      <c r="HGC29" s="36"/>
      <c r="HGD29" s="36"/>
      <c r="HGE29" s="36"/>
      <c r="HGF29" s="36"/>
      <c r="HGG29" s="36"/>
      <c r="HGH29" s="36"/>
      <c r="HGI29" s="36"/>
      <c r="HGJ29" s="36"/>
      <c r="HGK29" s="36"/>
      <c r="HGL29" s="36"/>
      <c r="HGM29" s="36"/>
      <c r="HGN29" s="36"/>
      <c r="HGO29" s="36"/>
      <c r="HGP29" s="36"/>
      <c r="HGQ29" s="36"/>
      <c r="HGR29" s="36"/>
      <c r="HGS29" s="36"/>
      <c r="HGT29" s="36"/>
      <c r="HGU29" s="36"/>
      <c r="HGV29" s="36"/>
      <c r="HGW29" s="36"/>
      <c r="HGX29" s="36"/>
      <c r="HGY29" s="36"/>
      <c r="HGZ29" s="36"/>
      <c r="HHA29" s="36"/>
      <c r="HHB29" s="36"/>
      <c r="HHC29" s="36"/>
      <c r="HHD29" s="36"/>
      <c r="HHE29" s="36"/>
      <c r="HHF29" s="36"/>
      <c r="HHG29" s="36"/>
      <c r="HHH29" s="36"/>
      <c r="HHI29" s="36"/>
      <c r="HHJ29" s="36"/>
      <c r="HHK29" s="36"/>
      <c r="HHL29" s="36"/>
      <c r="HHM29" s="36"/>
      <c r="HHN29" s="36"/>
      <c r="HHO29" s="36"/>
      <c r="HHP29" s="36"/>
      <c r="HHQ29" s="36"/>
      <c r="HHR29" s="36"/>
      <c r="HHS29" s="36"/>
      <c r="HHT29" s="36"/>
      <c r="HHU29" s="36"/>
      <c r="HHV29" s="36"/>
      <c r="HHW29" s="36"/>
      <c r="HHX29" s="36"/>
      <c r="HHY29" s="36"/>
      <c r="HHZ29" s="36"/>
      <c r="HIA29" s="36"/>
      <c r="HIB29" s="36"/>
      <c r="HIC29" s="36"/>
      <c r="HID29" s="36"/>
      <c r="HIE29" s="36"/>
      <c r="HIF29" s="36"/>
      <c r="HIG29" s="36"/>
      <c r="HIH29" s="36"/>
      <c r="HII29" s="36"/>
      <c r="HIJ29" s="36"/>
      <c r="HIK29" s="36"/>
      <c r="HIL29" s="36"/>
      <c r="HIM29" s="36"/>
      <c r="HIN29" s="36"/>
      <c r="HIO29" s="36"/>
      <c r="HIP29" s="36"/>
      <c r="HIQ29" s="36"/>
      <c r="HIR29" s="36"/>
      <c r="HIS29" s="36"/>
      <c r="HIT29" s="36"/>
      <c r="HIU29" s="36"/>
      <c r="HIV29" s="36"/>
      <c r="HIW29" s="36"/>
      <c r="HIX29" s="36"/>
      <c r="HIY29" s="36"/>
      <c r="HIZ29" s="36"/>
      <c r="HJA29" s="36"/>
      <c r="HJB29" s="36"/>
      <c r="HJC29" s="36"/>
      <c r="HJD29" s="36"/>
      <c r="HJE29" s="36"/>
      <c r="HJF29" s="36"/>
      <c r="HJG29" s="36"/>
      <c r="HJH29" s="36"/>
      <c r="HJI29" s="36"/>
      <c r="HJJ29" s="36"/>
      <c r="HJK29" s="36"/>
      <c r="HJL29" s="36"/>
      <c r="HJM29" s="36"/>
      <c r="HJN29" s="36"/>
      <c r="HJO29" s="36"/>
      <c r="HJP29" s="36"/>
      <c r="HJQ29" s="36"/>
      <c r="HJR29" s="36"/>
      <c r="HJS29" s="36"/>
      <c r="HJT29" s="36"/>
      <c r="HJU29" s="36"/>
      <c r="HJV29" s="36"/>
      <c r="HJW29" s="36"/>
      <c r="HJX29" s="36"/>
      <c r="HJY29" s="36"/>
      <c r="HJZ29" s="36"/>
      <c r="HKA29" s="36"/>
      <c r="HKB29" s="36"/>
      <c r="HKC29" s="36"/>
      <c r="HKD29" s="36"/>
      <c r="HKE29" s="36"/>
      <c r="HKF29" s="36"/>
      <c r="HKG29" s="36"/>
      <c r="HKH29" s="36"/>
      <c r="HKI29" s="36"/>
      <c r="HKJ29" s="36"/>
      <c r="HKK29" s="36"/>
      <c r="HKL29" s="36"/>
      <c r="HKM29" s="36"/>
      <c r="HKN29" s="36"/>
      <c r="HKO29" s="36"/>
      <c r="HKP29" s="36"/>
      <c r="HKQ29" s="36"/>
      <c r="HKR29" s="36"/>
      <c r="HKS29" s="36"/>
      <c r="HKT29" s="36"/>
      <c r="HKU29" s="36"/>
      <c r="HKV29" s="36"/>
      <c r="HKW29" s="36"/>
      <c r="HKX29" s="36"/>
      <c r="HKY29" s="36"/>
      <c r="HKZ29" s="36"/>
      <c r="HLA29" s="36"/>
      <c r="HLB29" s="36"/>
      <c r="HLC29" s="36"/>
      <c r="HLD29" s="36"/>
      <c r="HLE29" s="36"/>
      <c r="HLF29" s="36"/>
      <c r="HLG29" s="36"/>
      <c r="HLH29" s="36"/>
      <c r="HLI29" s="36"/>
      <c r="HLJ29" s="36"/>
      <c r="HLK29" s="36"/>
      <c r="HLL29" s="36"/>
      <c r="HLM29" s="36"/>
      <c r="HLN29" s="36"/>
      <c r="HLO29" s="36"/>
      <c r="HLP29" s="36"/>
      <c r="HLQ29" s="36"/>
      <c r="HLR29" s="36"/>
      <c r="HLS29" s="36"/>
      <c r="HLT29" s="36"/>
      <c r="HLU29" s="36"/>
      <c r="HLV29" s="36"/>
      <c r="HLW29" s="36"/>
      <c r="HLX29" s="36"/>
      <c r="HLY29" s="36"/>
      <c r="HLZ29" s="36"/>
      <c r="HMA29" s="36"/>
      <c r="HMB29" s="36"/>
      <c r="HMC29" s="36"/>
      <c r="HMD29" s="36"/>
      <c r="HME29" s="36"/>
      <c r="HMF29" s="36"/>
      <c r="HMG29" s="36"/>
      <c r="HMH29" s="36"/>
      <c r="HMI29" s="36"/>
      <c r="HMJ29" s="36"/>
      <c r="HMK29" s="36"/>
      <c r="HML29" s="36"/>
      <c r="HMM29" s="36"/>
      <c r="HMN29" s="36"/>
      <c r="HMO29" s="36"/>
      <c r="HMP29" s="36"/>
      <c r="HMQ29" s="36"/>
      <c r="HMR29" s="36"/>
      <c r="HMS29" s="36"/>
      <c r="HMT29" s="36"/>
      <c r="HMU29" s="36"/>
      <c r="HMV29" s="36"/>
      <c r="HMW29" s="36"/>
      <c r="HMX29" s="36"/>
      <c r="HMY29" s="36"/>
      <c r="HMZ29" s="36"/>
      <c r="HNA29" s="36"/>
      <c r="HNB29" s="36"/>
      <c r="HNC29" s="36"/>
      <c r="HND29" s="36"/>
      <c r="HNE29" s="36"/>
      <c r="HNF29" s="36"/>
      <c r="HNG29" s="36"/>
      <c r="HNH29" s="36"/>
      <c r="HNI29" s="36"/>
      <c r="HNJ29" s="36"/>
      <c r="HNK29" s="36"/>
      <c r="HNL29" s="36"/>
      <c r="HNM29" s="36"/>
      <c r="HNN29" s="36"/>
      <c r="HNO29" s="36"/>
      <c r="HNP29" s="36"/>
      <c r="HNQ29" s="36"/>
      <c r="HNR29" s="36"/>
      <c r="HNS29" s="36"/>
      <c r="HNT29" s="36"/>
      <c r="HNU29" s="36"/>
      <c r="HNV29" s="36"/>
      <c r="HNW29" s="36"/>
      <c r="HNX29" s="36"/>
      <c r="HNY29" s="36"/>
      <c r="HNZ29" s="36"/>
      <c r="HOA29" s="36"/>
      <c r="HOB29" s="36"/>
      <c r="HOC29" s="36"/>
      <c r="HOD29" s="36"/>
      <c r="HOE29" s="36"/>
      <c r="HOF29" s="36"/>
      <c r="HOG29" s="36"/>
      <c r="HOH29" s="36"/>
      <c r="HOI29" s="36"/>
      <c r="HOJ29" s="36"/>
      <c r="HOK29" s="36"/>
      <c r="HOL29" s="36"/>
      <c r="HOM29" s="36"/>
      <c r="HON29" s="36"/>
      <c r="HOO29" s="36"/>
      <c r="HOP29" s="36"/>
      <c r="HOQ29" s="36"/>
      <c r="HOR29" s="36"/>
      <c r="HOS29" s="36"/>
      <c r="HOT29" s="36"/>
      <c r="HOU29" s="36"/>
      <c r="HOV29" s="36"/>
      <c r="HOW29" s="36"/>
      <c r="HOX29" s="36"/>
      <c r="HOY29" s="36"/>
      <c r="HOZ29" s="36"/>
      <c r="HPA29" s="36"/>
      <c r="HPB29" s="36"/>
      <c r="HPC29" s="36"/>
      <c r="HPD29" s="36"/>
      <c r="HPE29" s="36"/>
      <c r="HPF29" s="36"/>
      <c r="HPG29" s="36"/>
      <c r="HPH29" s="36"/>
      <c r="HPI29" s="36"/>
      <c r="HPJ29" s="36"/>
      <c r="HPK29" s="36"/>
      <c r="HPL29" s="36"/>
      <c r="HPM29" s="36"/>
      <c r="HPN29" s="36"/>
      <c r="HPO29" s="36"/>
      <c r="HPP29" s="36"/>
      <c r="HPQ29" s="36"/>
      <c r="HPR29" s="36"/>
      <c r="HPS29" s="36"/>
      <c r="HPT29" s="36"/>
      <c r="HPU29" s="36"/>
      <c r="HPV29" s="36"/>
      <c r="HPW29" s="36"/>
      <c r="HPX29" s="36"/>
      <c r="HPY29" s="36"/>
      <c r="HPZ29" s="36"/>
      <c r="HQA29" s="36"/>
      <c r="HQB29" s="36"/>
      <c r="HQC29" s="36"/>
      <c r="HQD29" s="36"/>
      <c r="HQE29" s="36"/>
      <c r="HQF29" s="36"/>
      <c r="HQG29" s="36"/>
      <c r="HQH29" s="36"/>
      <c r="HQI29" s="36"/>
      <c r="HQJ29" s="36"/>
      <c r="HQK29" s="36"/>
      <c r="HQL29" s="36"/>
      <c r="HQM29" s="36"/>
      <c r="HQN29" s="36"/>
      <c r="HQO29" s="36"/>
      <c r="HQP29" s="36"/>
      <c r="HQQ29" s="36"/>
      <c r="HQR29" s="36"/>
      <c r="HQS29" s="36"/>
      <c r="HQT29" s="36"/>
      <c r="HQU29" s="36"/>
      <c r="HQV29" s="36"/>
      <c r="HQW29" s="36"/>
      <c r="HQX29" s="36"/>
      <c r="HQY29" s="36"/>
      <c r="HQZ29" s="36"/>
      <c r="HRA29" s="36"/>
      <c r="HRB29" s="36"/>
      <c r="HRC29" s="36"/>
      <c r="HRD29" s="36"/>
      <c r="HRE29" s="36"/>
      <c r="HRF29" s="36"/>
      <c r="HRG29" s="36"/>
      <c r="HRH29" s="36"/>
      <c r="HRI29" s="36"/>
      <c r="HRJ29" s="36"/>
      <c r="HRK29" s="36"/>
      <c r="HRL29" s="36"/>
      <c r="HRM29" s="36"/>
      <c r="HRN29" s="36"/>
      <c r="HRO29" s="36"/>
      <c r="HRP29" s="36"/>
      <c r="HRQ29" s="36"/>
      <c r="HRR29" s="36"/>
      <c r="HRS29" s="36"/>
      <c r="HRT29" s="36"/>
      <c r="HRU29" s="36"/>
      <c r="HRV29" s="36"/>
      <c r="HRW29" s="36"/>
      <c r="HRX29" s="36"/>
      <c r="HRY29" s="36"/>
      <c r="HRZ29" s="36"/>
      <c r="HSA29" s="36"/>
      <c r="HSB29" s="36"/>
      <c r="HSC29" s="36"/>
      <c r="HSD29" s="36"/>
      <c r="HSE29" s="36"/>
      <c r="HSF29" s="36"/>
      <c r="HSG29" s="36"/>
      <c r="HSH29" s="36"/>
      <c r="HSI29" s="36"/>
      <c r="HSJ29" s="36"/>
      <c r="HSK29" s="36"/>
      <c r="HSL29" s="36"/>
      <c r="HSM29" s="36"/>
      <c r="HSN29" s="36"/>
      <c r="HSO29" s="36"/>
      <c r="HSP29" s="36"/>
      <c r="HSQ29" s="36"/>
      <c r="HSR29" s="36"/>
      <c r="HSS29" s="36"/>
      <c r="HST29" s="36"/>
      <c r="HSU29" s="36"/>
      <c r="HSV29" s="36"/>
      <c r="HSW29" s="36"/>
      <c r="HSX29" s="36"/>
      <c r="HSY29" s="36"/>
      <c r="HSZ29" s="36"/>
      <c r="HTA29" s="36"/>
      <c r="HTB29" s="36"/>
      <c r="HTC29" s="36"/>
      <c r="HTD29" s="36"/>
      <c r="HTE29" s="36"/>
      <c r="HTF29" s="36"/>
      <c r="HTG29" s="36"/>
      <c r="HTH29" s="36"/>
      <c r="HTI29" s="36"/>
      <c r="HTJ29" s="36"/>
      <c r="HTK29" s="36"/>
      <c r="HTL29" s="36"/>
      <c r="HTM29" s="36"/>
      <c r="HTN29" s="36"/>
      <c r="HTO29" s="36"/>
      <c r="HTP29" s="36"/>
      <c r="HTQ29" s="36"/>
      <c r="HTR29" s="36"/>
      <c r="HTS29" s="36"/>
      <c r="HTT29" s="36"/>
      <c r="HTU29" s="36"/>
      <c r="HTV29" s="36"/>
      <c r="HTW29" s="36"/>
      <c r="HTX29" s="36"/>
      <c r="HTY29" s="36"/>
      <c r="HTZ29" s="36"/>
      <c r="HUA29" s="36"/>
      <c r="HUB29" s="36"/>
      <c r="HUC29" s="36"/>
      <c r="HUD29" s="36"/>
      <c r="HUE29" s="36"/>
      <c r="HUF29" s="36"/>
      <c r="HUG29" s="36"/>
      <c r="HUH29" s="36"/>
      <c r="HUI29" s="36"/>
      <c r="HUJ29" s="36"/>
      <c r="HUK29" s="36"/>
      <c r="HUL29" s="36"/>
      <c r="HUM29" s="36"/>
      <c r="HUN29" s="36"/>
      <c r="HUO29" s="36"/>
      <c r="HUP29" s="36"/>
      <c r="HUQ29" s="36"/>
      <c r="HUR29" s="36"/>
      <c r="HUS29" s="36"/>
      <c r="HUT29" s="36"/>
      <c r="HUU29" s="36"/>
      <c r="HUV29" s="36"/>
      <c r="HUW29" s="36"/>
      <c r="HUX29" s="36"/>
      <c r="HUY29" s="36"/>
      <c r="HUZ29" s="36"/>
      <c r="HVA29" s="36"/>
      <c r="HVB29" s="36"/>
      <c r="HVC29" s="36"/>
      <c r="HVD29" s="36"/>
      <c r="HVE29" s="36"/>
      <c r="HVF29" s="36"/>
      <c r="HVG29" s="36"/>
      <c r="HVH29" s="36"/>
      <c r="HVI29" s="36"/>
      <c r="HVJ29" s="36"/>
      <c r="HVK29" s="36"/>
      <c r="HVL29" s="36"/>
      <c r="HVM29" s="36"/>
      <c r="HVN29" s="36"/>
      <c r="HVO29" s="36"/>
      <c r="HVP29" s="36"/>
      <c r="HVQ29" s="36"/>
      <c r="HVR29" s="36"/>
      <c r="HVS29" s="36"/>
      <c r="HVT29" s="36"/>
      <c r="HVU29" s="36"/>
      <c r="HVV29" s="36"/>
      <c r="HVW29" s="36"/>
      <c r="HVX29" s="36"/>
      <c r="HVY29" s="36"/>
      <c r="HVZ29" s="36"/>
      <c r="HWA29" s="36"/>
      <c r="HWB29" s="36"/>
      <c r="HWC29" s="36"/>
      <c r="HWD29" s="36"/>
      <c r="HWE29" s="36"/>
      <c r="HWF29" s="36"/>
      <c r="HWG29" s="36"/>
      <c r="HWH29" s="36"/>
      <c r="HWI29" s="36"/>
      <c r="HWJ29" s="36"/>
      <c r="HWK29" s="36"/>
      <c r="HWL29" s="36"/>
      <c r="HWM29" s="36"/>
      <c r="HWN29" s="36"/>
      <c r="HWO29" s="36"/>
      <c r="HWP29" s="36"/>
      <c r="HWQ29" s="36"/>
      <c r="HWR29" s="36"/>
      <c r="HWS29" s="36"/>
      <c r="HWT29" s="36"/>
      <c r="HWU29" s="36"/>
      <c r="HWV29" s="36"/>
      <c r="HWW29" s="36"/>
      <c r="HWX29" s="36"/>
      <c r="HWY29" s="36"/>
      <c r="HWZ29" s="36"/>
      <c r="HXA29" s="36"/>
      <c r="HXB29" s="36"/>
      <c r="HXC29" s="36"/>
      <c r="HXD29" s="36"/>
      <c r="HXE29" s="36"/>
      <c r="HXF29" s="36"/>
      <c r="HXG29" s="36"/>
      <c r="HXH29" s="36"/>
      <c r="HXI29" s="36"/>
      <c r="HXJ29" s="36"/>
      <c r="HXK29" s="36"/>
      <c r="HXL29" s="36"/>
      <c r="HXM29" s="36"/>
      <c r="HXN29" s="36"/>
      <c r="HXO29" s="36"/>
      <c r="HXP29" s="36"/>
      <c r="HXQ29" s="36"/>
      <c r="HXR29" s="36"/>
      <c r="HXS29" s="36"/>
      <c r="HXT29" s="36"/>
      <c r="HXU29" s="36"/>
      <c r="HXV29" s="36"/>
      <c r="HXW29" s="36"/>
      <c r="HXX29" s="36"/>
      <c r="HXY29" s="36"/>
      <c r="HXZ29" s="36"/>
      <c r="HYA29" s="36"/>
      <c r="HYB29" s="36"/>
      <c r="HYC29" s="36"/>
      <c r="HYD29" s="36"/>
      <c r="HYE29" s="36"/>
      <c r="HYF29" s="36"/>
      <c r="HYG29" s="36"/>
      <c r="HYH29" s="36"/>
      <c r="HYI29" s="36"/>
      <c r="HYJ29" s="36"/>
      <c r="HYK29" s="36"/>
      <c r="HYL29" s="36"/>
      <c r="HYM29" s="36"/>
      <c r="HYN29" s="36"/>
      <c r="HYO29" s="36"/>
      <c r="HYP29" s="36"/>
      <c r="HYQ29" s="36"/>
      <c r="HYR29" s="36"/>
      <c r="HYS29" s="36"/>
      <c r="HYT29" s="36"/>
      <c r="HYU29" s="36"/>
      <c r="HYV29" s="36"/>
      <c r="HYW29" s="36"/>
      <c r="HYX29" s="36"/>
      <c r="HYY29" s="36"/>
      <c r="HYZ29" s="36"/>
      <c r="HZA29" s="36"/>
      <c r="HZB29" s="36"/>
      <c r="HZC29" s="36"/>
      <c r="HZD29" s="36"/>
      <c r="HZE29" s="36"/>
      <c r="HZF29" s="36"/>
      <c r="HZG29" s="36"/>
      <c r="HZH29" s="36"/>
      <c r="HZI29" s="36"/>
      <c r="HZJ29" s="36"/>
      <c r="HZK29" s="36"/>
      <c r="HZL29" s="36"/>
      <c r="HZM29" s="36"/>
      <c r="HZN29" s="36"/>
      <c r="HZO29" s="36"/>
      <c r="HZP29" s="36"/>
      <c r="HZQ29" s="36"/>
      <c r="HZR29" s="36"/>
      <c r="HZS29" s="36"/>
      <c r="HZT29" s="36"/>
      <c r="HZU29" s="36"/>
      <c r="HZV29" s="36"/>
      <c r="HZW29" s="36"/>
      <c r="HZX29" s="36"/>
      <c r="HZY29" s="36"/>
      <c r="HZZ29" s="36"/>
      <c r="IAA29" s="36"/>
      <c r="IAB29" s="36"/>
      <c r="IAC29" s="36"/>
      <c r="IAD29" s="36"/>
      <c r="IAE29" s="36"/>
      <c r="IAF29" s="36"/>
      <c r="IAG29" s="36"/>
      <c r="IAH29" s="36"/>
      <c r="IAI29" s="36"/>
      <c r="IAJ29" s="36"/>
      <c r="IAK29" s="36"/>
      <c r="IAL29" s="36"/>
      <c r="IAM29" s="36"/>
      <c r="IAN29" s="36"/>
      <c r="IAO29" s="36"/>
      <c r="IAP29" s="36"/>
      <c r="IAQ29" s="36"/>
      <c r="IAR29" s="36"/>
      <c r="IAS29" s="36"/>
      <c r="IAT29" s="36"/>
      <c r="IAU29" s="36"/>
      <c r="IAV29" s="36"/>
      <c r="IAW29" s="36"/>
      <c r="IAX29" s="36"/>
      <c r="IAY29" s="36"/>
      <c r="IAZ29" s="36"/>
      <c r="IBA29" s="36"/>
      <c r="IBB29" s="36"/>
      <c r="IBC29" s="36"/>
      <c r="IBD29" s="36"/>
      <c r="IBE29" s="36"/>
      <c r="IBF29" s="36"/>
      <c r="IBG29" s="36"/>
      <c r="IBH29" s="36"/>
      <c r="IBI29" s="36"/>
      <c r="IBJ29" s="36"/>
      <c r="IBK29" s="36"/>
      <c r="IBL29" s="36"/>
      <c r="IBM29" s="36"/>
      <c r="IBN29" s="36"/>
      <c r="IBO29" s="36"/>
      <c r="IBP29" s="36"/>
      <c r="IBQ29" s="36"/>
      <c r="IBR29" s="36"/>
      <c r="IBS29" s="36"/>
      <c r="IBT29" s="36"/>
      <c r="IBU29" s="36"/>
      <c r="IBV29" s="36"/>
      <c r="IBW29" s="36"/>
      <c r="IBX29" s="36"/>
      <c r="IBY29" s="36"/>
      <c r="IBZ29" s="36"/>
      <c r="ICA29" s="36"/>
      <c r="ICB29" s="36"/>
      <c r="ICC29" s="36"/>
      <c r="ICD29" s="36"/>
      <c r="ICE29" s="36"/>
      <c r="ICF29" s="36"/>
      <c r="ICG29" s="36"/>
      <c r="ICH29" s="36"/>
      <c r="ICI29" s="36"/>
      <c r="ICJ29" s="36"/>
      <c r="ICK29" s="36"/>
      <c r="ICL29" s="36"/>
      <c r="ICM29" s="36"/>
      <c r="ICN29" s="36"/>
      <c r="ICO29" s="36"/>
      <c r="ICP29" s="36"/>
      <c r="ICQ29" s="36"/>
      <c r="ICR29" s="36"/>
      <c r="ICS29" s="36"/>
      <c r="ICT29" s="36"/>
      <c r="ICU29" s="36"/>
      <c r="ICV29" s="36"/>
      <c r="ICW29" s="36"/>
      <c r="ICX29" s="36"/>
      <c r="ICY29" s="36"/>
      <c r="ICZ29" s="36"/>
      <c r="IDA29" s="36"/>
      <c r="IDB29" s="36"/>
      <c r="IDC29" s="36"/>
      <c r="IDD29" s="36"/>
      <c r="IDE29" s="36"/>
      <c r="IDF29" s="36"/>
      <c r="IDG29" s="36"/>
      <c r="IDH29" s="36"/>
      <c r="IDI29" s="36"/>
      <c r="IDJ29" s="36"/>
      <c r="IDK29" s="36"/>
      <c r="IDL29" s="36"/>
      <c r="IDM29" s="36"/>
      <c r="IDN29" s="36"/>
      <c r="IDO29" s="36"/>
      <c r="IDP29" s="36"/>
      <c r="IDQ29" s="36"/>
      <c r="IDR29" s="36"/>
      <c r="IDS29" s="36"/>
      <c r="IDT29" s="36"/>
      <c r="IDU29" s="36"/>
      <c r="IDV29" s="36"/>
      <c r="IDW29" s="36"/>
      <c r="IDX29" s="36"/>
      <c r="IDY29" s="36"/>
      <c r="IDZ29" s="36"/>
      <c r="IEA29" s="36"/>
      <c r="IEB29" s="36"/>
      <c r="IEC29" s="36"/>
      <c r="IED29" s="36"/>
      <c r="IEE29" s="36"/>
      <c r="IEF29" s="36"/>
      <c r="IEG29" s="36"/>
      <c r="IEH29" s="36"/>
      <c r="IEI29" s="36"/>
      <c r="IEJ29" s="36"/>
      <c r="IEK29" s="36"/>
      <c r="IEL29" s="36"/>
      <c r="IEM29" s="36"/>
      <c r="IEN29" s="36"/>
      <c r="IEO29" s="36"/>
      <c r="IEP29" s="36"/>
      <c r="IEQ29" s="36"/>
      <c r="IER29" s="36"/>
      <c r="IES29" s="36"/>
      <c r="IET29" s="36"/>
      <c r="IEU29" s="36"/>
      <c r="IEV29" s="36"/>
      <c r="IEW29" s="36"/>
      <c r="IEX29" s="36"/>
      <c r="IEY29" s="36"/>
      <c r="IEZ29" s="36"/>
      <c r="IFA29" s="36"/>
      <c r="IFB29" s="36"/>
      <c r="IFC29" s="36"/>
      <c r="IFD29" s="36"/>
      <c r="IFE29" s="36"/>
      <c r="IFF29" s="36"/>
      <c r="IFG29" s="36"/>
      <c r="IFH29" s="36"/>
      <c r="IFI29" s="36"/>
      <c r="IFJ29" s="36"/>
      <c r="IFK29" s="36"/>
      <c r="IFL29" s="36"/>
      <c r="IFM29" s="36"/>
      <c r="IFN29" s="36"/>
      <c r="IFO29" s="36"/>
      <c r="IFP29" s="36"/>
      <c r="IFQ29" s="36"/>
      <c r="IFR29" s="36"/>
      <c r="IFS29" s="36"/>
      <c r="IFT29" s="36"/>
      <c r="IFU29" s="36"/>
      <c r="IFV29" s="36"/>
      <c r="IFW29" s="36"/>
      <c r="IFX29" s="36"/>
      <c r="IFY29" s="36"/>
      <c r="IFZ29" s="36"/>
      <c r="IGA29" s="36"/>
      <c r="IGB29" s="36"/>
      <c r="IGC29" s="36"/>
      <c r="IGD29" s="36"/>
      <c r="IGE29" s="36"/>
      <c r="IGF29" s="36"/>
      <c r="IGG29" s="36"/>
      <c r="IGH29" s="36"/>
      <c r="IGI29" s="36"/>
      <c r="IGJ29" s="36"/>
      <c r="IGK29" s="36"/>
      <c r="IGL29" s="36"/>
      <c r="IGM29" s="36"/>
      <c r="IGN29" s="36"/>
      <c r="IGO29" s="36"/>
      <c r="IGP29" s="36"/>
      <c r="IGQ29" s="36"/>
      <c r="IGR29" s="36"/>
      <c r="IGS29" s="36"/>
      <c r="IGT29" s="36"/>
      <c r="IGU29" s="36"/>
      <c r="IGV29" s="36"/>
      <c r="IGW29" s="36"/>
      <c r="IGX29" s="36"/>
      <c r="IGY29" s="36"/>
      <c r="IGZ29" s="36"/>
      <c r="IHA29" s="36"/>
      <c r="IHB29" s="36"/>
      <c r="IHC29" s="36"/>
      <c r="IHD29" s="36"/>
      <c r="IHE29" s="36"/>
      <c r="IHF29" s="36"/>
      <c r="IHG29" s="36"/>
      <c r="IHH29" s="36"/>
      <c r="IHI29" s="36"/>
      <c r="IHJ29" s="36"/>
      <c r="IHK29" s="36"/>
      <c r="IHL29" s="36"/>
      <c r="IHM29" s="36"/>
      <c r="IHN29" s="36"/>
      <c r="IHO29" s="36"/>
      <c r="IHP29" s="36"/>
      <c r="IHQ29" s="36"/>
      <c r="IHR29" s="36"/>
      <c r="IHS29" s="36"/>
      <c r="IHT29" s="36"/>
      <c r="IHU29" s="36"/>
      <c r="IHV29" s="36"/>
      <c r="IHW29" s="36"/>
      <c r="IHX29" s="36"/>
      <c r="IHY29" s="36"/>
      <c r="IHZ29" s="36"/>
      <c r="IIA29" s="36"/>
      <c r="IIB29" s="36"/>
      <c r="IIC29" s="36"/>
      <c r="IID29" s="36"/>
      <c r="IIE29" s="36"/>
      <c r="IIF29" s="36"/>
      <c r="IIG29" s="36"/>
      <c r="IIH29" s="36"/>
      <c r="III29" s="36"/>
      <c r="IIJ29" s="36"/>
      <c r="IIK29" s="36"/>
      <c r="IIL29" s="36"/>
      <c r="IIM29" s="36"/>
      <c r="IIN29" s="36"/>
      <c r="IIO29" s="36"/>
      <c r="IIP29" s="36"/>
      <c r="IIQ29" s="36"/>
      <c r="IIR29" s="36"/>
      <c r="IIS29" s="36"/>
      <c r="IIT29" s="36"/>
      <c r="IIU29" s="36"/>
      <c r="IIV29" s="36"/>
      <c r="IIW29" s="36"/>
      <c r="IIX29" s="36"/>
      <c r="IIY29" s="36"/>
      <c r="IIZ29" s="36"/>
      <c r="IJA29" s="36"/>
      <c r="IJB29" s="36"/>
      <c r="IJC29" s="36"/>
      <c r="IJD29" s="36"/>
      <c r="IJE29" s="36"/>
      <c r="IJF29" s="36"/>
      <c r="IJG29" s="36"/>
      <c r="IJH29" s="36"/>
      <c r="IJI29" s="36"/>
      <c r="IJJ29" s="36"/>
      <c r="IJK29" s="36"/>
      <c r="IJL29" s="36"/>
      <c r="IJM29" s="36"/>
      <c r="IJN29" s="36"/>
      <c r="IJO29" s="36"/>
      <c r="IJP29" s="36"/>
      <c r="IJQ29" s="36"/>
      <c r="IJR29" s="36"/>
      <c r="IJS29" s="36"/>
      <c r="IJT29" s="36"/>
      <c r="IJU29" s="36"/>
      <c r="IJV29" s="36"/>
      <c r="IJW29" s="36"/>
      <c r="IJX29" s="36"/>
      <c r="IJY29" s="36"/>
      <c r="IJZ29" s="36"/>
      <c r="IKA29" s="36"/>
      <c r="IKB29" s="36"/>
      <c r="IKC29" s="36"/>
      <c r="IKD29" s="36"/>
      <c r="IKE29" s="36"/>
      <c r="IKF29" s="36"/>
      <c r="IKG29" s="36"/>
      <c r="IKH29" s="36"/>
      <c r="IKI29" s="36"/>
      <c r="IKJ29" s="36"/>
      <c r="IKK29" s="36"/>
      <c r="IKL29" s="36"/>
      <c r="IKM29" s="36"/>
      <c r="IKN29" s="36"/>
      <c r="IKO29" s="36"/>
      <c r="IKP29" s="36"/>
      <c r="IKQ29" s="36"/>
      <c r="IKR29" s="36"/>
      <c r="IKS29" s="36"/>
      <c r="IKT29" s="36"/>
      <c r="IKU29" s="36"/>
      <c r="IKV29" s="36"/>
      <c r="IKW29" s="36"/>
      <c r="IKX29" s="36"/>
      <c r="IKY29" s="36"/>
      <c r="IKZ29" s="36"/>
      <c r="ILA29" s="36"/>
      <c r="ILB29" s="36"/>
      <c r="ILC29" s="36"/>
      <c r="ILD29" s="36"/>
      <c r="ILE29" s="36"/>
      <c r="ILF29" s="36"/>
      <c r="ILG29" s="36"/>
      <c r="ILH29" s="36"/>
      <c r="ILI29" s="36"/>
      <c r="ILJ29" s="36"/>
      <c r="ILK29" s="36"/>
      <c r="ILL29" s="36"/>
      <c r="ILM29" s="36"/>
      <c r="ILN29" s="36"/>
      <c r="ILO29" s="36"/>
      <c r="ILP29" s="36"/>
      <c r="ILQ29" s="36"/>
      <c r="ILR29" s="36"/>
      <c r="ILS29" s="36"/>
      <c r="ILT29" s="36"/>
      <c r="ILU29" s="36"/>
      <c r="ILV29" s="36"/>
      <c r="ILW29" s="36"/>
      <c r="ILX29" s="36"/>
      <c r="ILY29" s="36"/>
      <c r="ILZ29" s="36"/>
      <c r="IMA29" s="36"/>
      <c r="IMB29" s="36"/>
      <c r="IMC29" s="36"/>
      <c r="IMD29" s="36"/>
      <c r="IME29" s="36"/>
      <c r="IMF29" s="36"/>
      <c r="IMG29" s="36"/>
      <c r="IMH29" s="36"/>
      <c r="IMI29" s="36"/>
      <c r="IMJ29" s="36"/>
      <c r="IMK29" s="36"/>
      <c r="IML29" s="36"/>
      <c r="IMM29" s="36"/>
      <c r="IMN29" s="36"/>
      <c r="IMO29" s="36"/>
      <c r="IMP29" s="36"/>
      <c r="IMQ29" s="36"/>
      <c r="IMR29" s="36"/>
      <c r="IMS29" s="36"/>
      <c r="IMT29" s="36"/>
      <c r="IMU29" s="36"/>
      <c r="IMV29" s="36"/>
      <c r="IMW29" s="36"/>
      <c r="IMX29" s="36"/>
      <c r="IMY29" s="36"/>
      <c r="IMZ29" s="36"/>
      <c r="INA29" s="36"/>
      <c r="INB29" s="36"/>
      <c r="INC29" s="36"/>
      <c r="IND29" s="36"/>
      <c r="INE29" s="36"/>
      <c r="INF29" s="36"/>
      <c r="ING29" s="36"/>
      <c r="INH29" s="36"/>
      <c r="INI29" s="36"/>
      <c r="INJ29" s="36"/>
      <c r="INK29" s="36"/>
      <c r="INL29" s="36"/>
      <c r="INM29" s="36"/>
      <c r="INN29" s="36"/>
      <c r="INO29" s="36"/>
      <c r="INP29" s="36"/>
      <c r="INQ29" s="36"/>
      <c r="INR29" s="36"/>
      <c r="INS29" s="36"/>
      <c r="INT29" s="36"/>
      <c r="INU29" s="36"/>
      <c r="INV29" s="36"/>
      <c r="INW29" s="36"/>
      <c r="INX29" s="36"/>
      <c r="INY29" s="36"/>
      <c r="INZ29" s="36"/>
      <c r="IOA29" s="36"/>
      <c r="IOB29" s="36"/>
      <c r="IOC29" s="36"/>
      <c r="IOD29" s="36"/>
      <c r="IOE29" s="36"/>
      <c r="IOF29" s="36"/>
      <c r="IOG29" s="36"/>
      <c r="IOH29" s="36"/>
      <c r="IOI29" s="36"/>
      <c r="IOJ29" s="36"/>
      <c r="IOK29" s="36"/>
      <c r="IOL29" s="36"/>
      <c r="IOM29" s="36"/>
      <c r="ION29" s="36"/>
      <c r="IOO29" s="36"/>
      <c r="IOP29" s="36"/>
      <c r="IOQ29" s="36"/>
      <c r="IOR29" s="36"/>
      <c r="IOS29" s="36"/>
      <c r="IOT29" s="36"/>
      <c r="IOU29" s="36"/>
      <c r="IOV29" s="36"/>
      <c r="IOW29" s="36"/>
      <c r="IOX29" s="36"/>
      <c r="IOY29" s="36"/>
      <c r="IOZ29" s="36"/>
      <c r="IPA29" s="36"/>
      <c r="IPB29" s="36"/>
      <c r="IPC29" s="36"/>
      <c r="IPD29" s="36"/>
      <c r="IPE29" s="36"/>
      <c r="IPF29" s="36"/>
      <c r="IPG29" s="36"/>
      <c r="IPH29" s="36"/>
      <c r="IPI29" s="36"/>
      <c r="IPJ29" s="36"/>
      <c r="IPK29" s="36"/>
      <c r="IPL29" s="36"/>
      <c r="IPM29" s="36"/>
      <c r="IPN29" s="36"/>
      <c r="IPO29" s="36"/>
      <c r="IPP29" s="36"/>
      <c r="IPQ29" s="36"/>
      <c r="IPR29" s="36"/>
      <c r="IPS29" s="36"/>
      <c r="IPT29" s="36"/>
      <c r="IPU29" s="36"/>
      <c r="IPV29" s="36"/>
      <c r="IPW29" s="36"/>
      <c r="IPX29" s="36"/>
      <c r="IPY29" s="36"/>
      <c r="IPZ29" s="36"/>
      <c r="IQA29" s="36"/>
      <c r="IQB29" s="36"/>
      <c r="IQC29" s="36"/>
      <c r="IQD29" s="36"/>
      <c r="IQE29" s="36"/>
      <c r="IQF29" s="36"/>
      <c r="IQG29" s="36"/>
      <c r="IQH29" s="36"/>
      <c r="IQI29" s="36"/>
      <c r="IQJ29" s="36"/>
      <c r="IQK29" s="36"/>
      <c r="IQL29" s="36"/>
      <c r="IQM29" s="36"/>
      <c r="IQN29" s="36"/>
      <c r="IQO29" s="36"/>
      <c r="IQP29" s="36"/>
      <c r="IQQ29" s="36"/>
      <c r="IQR29" s="36"/>
      <c r="IQS29" s="36"/>
      <c r="IQT29" s="36"/>
      <c r="IQU29" s="36"/>
      <c r="IQV29" s="36"/>
      <c r="IQW29" s="36"/>
      <c r="IQX29" s="36"/>
      <c r="IQY29" s="36"/>
      <c r="IQZ29" s="36"/>
      <c r="IRA29" s="36"/>
      <c r="IRB29" s="36"/>
      <c r="IRC29" s="36"/>
      <c r="IRD29" s="36"/>
      <c r="IRE29" s="36"/>
      <c r="IRF29" s="36"/>
      <c r="IRG29" s="36"/>
      <c r="IRH29" s="36"/>
      <c r="IRI29" s="36"/>
      <c r="IRJ29" s="36"/>
      <c r="IRK29" s="36"/>
      <c r="IRL29" s="36"/>
      <c r="IRM29" s="36"/>
      <c r="IRN29" s="36"/>
      <c r="IRO29" s="36"/>
      <c r="IRP29" s="36"/>
      <c r="IRQ29" s="36"/>
      <c r="IRR29" s="36"/>
      <c r="IRS29" s="36"/>
      <c r="IRT29" s="36"/>
      <c r="IRU29" s="36"/>
      <c r="IRV29" s="36"/>
      <c r="IRW29" s="36"/>
      <c r="IRX29" s="36"/>
      <c r="IRY29" s="36"/>
      <c r="IRZ29" s="36"/>
      <c r="ISA29" s="36"/>
      <c r="ISB29" s="36"/>
      <c r="ISC29" s="36"/>
      <c r="ISD29" s="36"/>
      <c r="ISE29" s="36"/>
      <c r="ISF29" s="36"/>
      <c r="ISG29" s="36"/>
      <c r="ISH29" s="36"/>
      <c r="ISI29" s="36"/>
      <c r="ISJ29" s="36"/>
      <c r="ISK29" s="36"/>
      <c r="ISL29" s="36"/>
      <c r="ISM29" s="36"/>
      <c r="ISN29" s="36"/>
      <c r="ISO29" s="36"/>
      <c r="ISP29" s="36"/>
      <c r="ISQ29" s="36"/>
      <c r="ISR29" s="36"/>
      <c r="ISS29" s="36"/>
      <c r="IST29" s="36"/>
      <c r="ISU29" s="36"/>
      <c r="ISV29" s="36"/>
      <c r="ISW29" s="36"/>
      <c r="ISX29" s="36"/>
      <c r="ISY29" s="36"/>
      <c r="ISZ29" s="36"/>
      <c r="ITA29" s="36"/>
      <c r="ITB29" s="36"/>
      <c r="ITC29" s="36"/>
      <c r="ITD29" s="36"/>
      <c r="ITE29" s="36"/>
      <c r="ITF29" s="36"/>
      <c r="ITG29" s="36"/>
      <c r="ITH29" s="36"/>
      <c r="ITI29" s="36"/>
      <c r="ITJ29" s="36"/>
      <c r="ITK29" s="36"/>
      <c r="ITL29" s="36"/>
      <c r="ITM29" s="36"/>
      <c r="ITN29" s="36"/>
      <c r="ITO29" s="36"/>
      <c r="ITP29" s="36"/>
      <c r="ITQ29" s="36"/>
      <c r="ITR29" s="36"/>
      <c r="ITS29" s="36"/>
      <c r="ITT29" s="36"/>
      <c r="ITU29" s="36"/>
      <c r="ITV29" s="36"/>
      <c r="ITW29" s="36"/>
      <c r="ITX29" s="36"/>
      <c r="ITY29" s="36"/>
      <c r="ITZ29" s="36"/>
      <c r="IUA29" s="36"/>
      <c r="IUB29" s="36"/>
      <c r="IUC29" s="36"/>
      <c r="IUD29" s="36"/>
      <c r="IUE29" s="36"/>
      <c r="IUF29" s="36"/>
      <c r="IUG29" s="36"/>
      <c r="IUH29" s="36"/>
      <c r="IUI29" s="36"/>
      <c r="IUJ29" s="36"/>
      <c r="IUK29" s="36"/>
      <c r="IUL29" s="36"/>
      <c r="IUM29" s="36"/>
      <c r="IUN29" s="36"/>
      <c r="IUO29" s="36"/>
      <c r="IUP29" s="36"/>
      <c r="IUQ29" s="36"/>
      <c r="IUR29" s="36"/>
      <c r="IUS29" s="36"/>
      <c r="IUT29" s="36"/>
      <c r="IUU29" s="36"/>
      <c r="IUV29" s="36"/>
      <c r="IUW29" s="36"/>
      <c r="IUX29" s="36"/>
      <c r="IUY29" s="36"/>
      <c r="IUZ29" s="36"/>
      <c r="IVA29" s="36"/>
      <c r="IVB29" s="36"/>
      <c r="IVC29" s="36"/>
      <c r="IVD29" s="36"/>
      <c r="IVE29" s="36"/>
      <c r="IVF29" s="36"/>
      <c r="IVG29" s="36"/>
      <c r="IVH29" s="36"/>
      <c r="IVI29" s="36"/>
      <c r="IVJ29" s="36"/>
      <c r="IVK29" s="36"/>
      <c r="IVL29" s="36"/>
      <c r="IVM29" s="36"/>
      <c r="IVN29" s="36"/>
      <c r="IVO29" s="36"/>
      <c r="IVP29" s="36"/>
      <c r="IVQ29" s="36"/>
      <c r="IVR29" s="36"/>
      <c r="IVS29" s="36"/>
      <c r="IVT29" s="36"/>
      <c r="IVU29" s="36"/>
      <c r="IVV29" s="36"/>
      <c r="IVW29" s="36"/>
      <c r="IVX29" s="36"/>
      <c r="IVY29" s="36"/>
      <c r="IVZ29" s="36"/>
      <c r="IWA29" s="36"/>
      <c r="IWB29" s="36"/>
      <c r="IWC29" s="36"/>
      <c r="IWD29" s="36"/>
      <c r="IWE29" s="36"/>
      <c r="IWF29" s="36"/>
      <c r="IWG29" s="36"/>
      <c r="IWH29" s="36"/>
      <c r="IWI29" s="36"/>
      <c r="IWJ29" s="36"/>
      <c r="IWK29" s="36"/>
      <c r="IWL29" s="36"/>
      <c r="IWM29" s="36"/>
      <c r="IWN29" s="36"/>
      <c r="IWO29" s="36"/>
      <c r="IWP29" s="36"/>
      <c r="IWQ29" s="36"/>
      <c r="IWR29" s="36"/>
      <c r="IWS29" s="36"/>
      <c r="IWT29" s="36"/>
      <c r="IWU29" s="36"/>
      <c r="IWV29" s="36"/>
      <c r="IWW29" s="36"/>
      <c r="IWX29" s="36"/>
      <c r="IWY29" s="36"/>
      <c r="IWZ29" s="36"/>
      <c r="IXA29" s="36"/>
      <c r="IXB29" s="36"/>
      <c r="IXC29" s="36"/>
      <c r="IXD29" s="36"/>
      <c r="IXE29" s="36"/>
      <c r="IXF29" s="36"/>
      <c r="IXG29" s="36"/>
      <c r="IXH29" s="36"/>
      <c r="IXI29" s="36"/>
      <c r="IXJ29" s="36"/>
      <c r="IXK29" s="36"/>
      <c r="IXL29" s="36"/>
      <c r="IXM29" s="36"/>
      <c r="IXN29" s="36"/>
      <c r="IXO29" s="36"/>
      <c r="IXP29" s="36"/>
      <c r="IXQ29" s="36"/>
      <c r="IXR29" s="36"/>
      <c r="IXS29" s="36"/>
      <c r="IXT29" s="36"/>
      <c r="IXU29" s="36"/>
      <c r="IXV29" s="36"/>
      <c r="IXW29" s="36"/>
      <c r="IXX29" s="36"/>
      <c r="IXY29" s="36"/>
      <c r="IXZ29" s="36"/>
      <c r="IYA29" s="36"/>
      <c r="IYB29" s="36"/>
      <c r="IYC29" s="36"/>
      <c r="IYD29" s="36"/>
      <c r="IYE29" s="36"/>
      <c r="IYF29" s="36"/>
      <c r="IYG29" s="36"/>
      <c r="IYH29" s="36"/>
      <c r="IYI29" s="36"/>
      <c r="IYJ29" s="36"/>
      <c r="IYK29" s="36"/>
      <c r="IYL29" s="36"/>
      <c r="IYM29" s="36"/>
      <c r="IYN29" s="36"/>
      <c r="IYO29" s="36"/>
      <c r="IYP29" s="36"/>
      <c r="IYQ29" s="36"/>
      <c r="IYR29" s="36"/>
      <c r="IYS29" s="36"/>
      <c r="IYT29" s="36"/>
      <c r="IYU29" s="36"/>
      <c r="IYV29" s="36"/>
      <c r="IYW29" s="36"/>
      <c r="IYX29" s="36"/>
      <c r="IYY29" s="36"/>
      <c r="IYZ29" s="36"/>
      <c r="IZA29" s="36"/>
      <c r="IZB29" s="36"/>
      <c r="IZC29" s="36"/>
      <c r="IZD29" s="36"/>
      <c r="IZE29" s="36"/>
      <c r="IZF29" s="36"/>
      <c r="IZG29" s="36"/>
      <c r="IZH29" s="36"/>
      <c r="IZI29" s="36"/>
      <c r="IZJ29" s="36"/>
      <c r="IZK29" s="36"/>
      <c r="IZL29" s="36"/>
      <c r="IZM29" s="36"/>
      <c r="IZN29" s="36"/>
      <c r="IZO29" s="36"/>
      <c r="IZP29" s="36"/>
      <c r="IZQ29" s="36"/>
      <c r="IZR29" s="36"/>
      <c r="IZS29" s="36"/>
      <c r="IZT29" s="36"/>
      <c r="IZU29" s="36"/>
      <c r="IZV29" s="36"/>
      <c r="IZW29" s="36"/>
      <c r="IZX29" s="36"/>
      <c r="IZY29" s="36"/>
      <c r="IZZ29" s="36"/>
      <c r="JAA29" s="36"/>
      <c r="JAB29" s="36"/>
      <c r="JAC29" s="36"/>
      <c r="JAD29" s="36"/>
      <c r="JAE29" s="36"/>
      <c r="JAF29" s="36"/>
      <c r="JAG29" s="36"/>
      <c r="JAH29" s="36"/>
      <c r="JAI29" s="36"/>
      <c r="JAJ29" s="36"/>
      <c r="JAK29" s="36"/>
      <c r="JAL29" s="36"/>
      <c r="JAM29" s="36"/>
      <c r="JAN29" s="36"/>
      <c r="JAO29" s="36"/>
      <c r="JAP29" s="36"/>
      <c r="JAQ29" s="36"/>
      <c r="JAR29" s="36"/>
      <c r="JAS29" s="36"/>
      <c r="JAT29" s="36"/>
      <c r="JAU29" s="36"/>
      <c r="JAV29" s="36"/>
      <c r="JAW29" s="36"/>
      <c r="JAX29" s="36"/>
      <c r="JAY29" s="36"/>
      <c r="JAZ29" s="36"/>
      <c r="JBA29" s="36"/>
      <c r="JBB29" s="36"/>
      <c r="JBC29" s="36"/>
      <c r="JBD29" s="36"/>
      <c r="JBE29" s="36"/>
      <c r="JBF29" s="36"/>
      <c r="JBG29" s="36"/>
      <c r="JBH29" s="36"/>
      <c r="JBI29" s="36"/>
      <c r="JBJ29" s="36"/>
      <c r="JBK29" s="36"/>
      <c r="JBL29" s="36"/>
      <c r="JBM29" s="36"/>
      <c r="JBN29" s="36"/>
      <c r="JBO29" s="36"/>
      <c r="JBP29" s="36"/>
      <c r="JBQ29" s="36"/>
      <c r="JBR29" s="36"/>
      <c r="JBS29" s="36"/>
      <c r="JBT29" s="36"/>
      <c r="JBU29" s="36"/>
      <c r="JBV29" s="36"/>
      <c r="JBW29" s="36"/>
      <c r="JBX29" s="36"/>
      <c r="JBY29" s="36"/>
      <c r="JBZ29" s="36"/>
      <c r="JCA29" s="36"/>
      <c r="JCB29" s="36"/>
      <c r="JCC29" s="36"/>
      <c r="JCD29" s="36"/>
      <c r="JCE29" s="36"/>
      <c r="JCF29" s="36"/>
      <c r="JCG29" s="36"/>
      <c r="JCH29" s="36"/>
      <c r="JCI29" s="36"/>
      <c r="JCJ29" s="36"/>
      <c r="JCK29" s="36"/>
      <c r="JCL29" s="36"/>
      <c r="JCM29" s="36"/>
      <c r="JCN29" s="36"/>
      <c r="JCO29" s="36"/>
      <c r="JCP29" s="36"/>
      <c r="JCQ29" s="36"/>
      <c r="JCR29" s="36"/>
      <c r="JCS29" s="36"/>
      <c r="JCT29" s="36"/>
      <c r="JCU29" s="36"/>
      <c r="JCV29" s="36"/>
      <c r="JCW29" s="36"/>
      <c r="JCX29" s="36"/>
      <c r="JCY29" s="36"/>
      <c r="JCZ29" s="36"/>
      <c r="JDA29" s="36"/>
      <c r="JDB29" s="36"/>
      <c r="JDC29" s="36"/>
      <c r="JDD29" s="36"/>
      <c r="JDE29" s="36"/>
      <c r="JDF29" s="36"/>
      <c r="JDG29" s="36"/>
      <c r="JDH29" s="36"/>
      <c r="JDI29" s="36"/>
      <c r="JDJ29" s="36"/>
      <c r="JDK29" s="36"/>
      <c r="JDL29" s="36"/>
      <c r="JDM29" s="36"/>
      <c r="JDN29" s="36"/>
      <c r="JDO29" s="36"/>
      <c r="JDP29" s="36"/>
      <c r="JDQ29" s="36"/>
      <c r="JDR29" s="36"/>
      <c r="JDS29" s="36"/>
      <c r="JDT29" s="36"/>
      <c r="JDU29" s="36"/>
      <c r="JDV29" s="36"/>
      <c r="JDW29" s="36"/>
      <c r="JDX29" s="36"/>
      <c r="JDY29" s="36"/>
      <c r="JDZ29" s="36"/>
      <c r="JEA29" s="36"/>
      <c r="JEB29" s="36"/>
      <c r="JEC29" s="36"/>
      <c r="JED29" s="36"/>
      <c r="JEE29" s="36"/>
      <c r="JEF29" s="36"/>
      <c r="JEG29" s="36"/>
      <c r="JEH29" s="36"/>
      <c r="JEI29" s="36"/>
      <c r="JEJ29" s="36"/>
      <c r="JEK29" s="36"/>
      <c r="JEL29" s="36"/>
      <c r="JEM29" s="36"/>
      <c r="JEN29" s="36"/>
      <c r="JEO29" s="36"/>
      <c r="JEP29" s="36"/>
      <c r="JEQ29" s="36"/>
      <c r="JER29" s="36"/>
      <c r="JES29" s="36"/>
      <c r="JET29" s="36"/>
      <c r="JEU29" s="36"/>
      <c r="JEV29" s="36"/>
      <c r="JEW29" s="36"/>
      <c r="JEX29" s="36"/>
      <c r="JEY29" s="36"/>
      <c r="JEZ29" s="36"/>
      <c r="JFA29" s="36"/>
      <c r="JFB29" s="36"/>
      <c r="JFC29" s="36"/>
      <c r="JFD29" s="36"/>
      <c r="JFE29" s="36"/>
      <c r="JFF29" s="36"/>
      <c r="JFG29" s="36"/>
      <c r="JFH29" s="36"/>
      <c r="JFI29" s="36"/>
      <c r="JFJ29" s="36"/>
      <c r="JFK29" s="36"/>
      <c r="JFL29" s="36"/>
      <c r="JFM29" s="36"/>
      <c r="JFN29" s="36"/>
      <c r="JFO29" s="36"/>
      <c r="JFP29" s="36"/>
      <c r="JFQ29" s="36"/>
      <c r="JFR29" s="36"/>
      <c r="JFS29" s="36"/>
      <c r="JFT29" s="36"/>
      <c r="JFU29" s="36"/>
      <c r="JFV29" s="36"/>
      <c r="JFW29" s="36"/>
      <c r="JFX29" s="36"/>
      <c r="JFY29" s="36"/>
      <c r="JFZ29" s="36"/>
      <c r="JGA29" s="36"/>
      <c r="JGB29" s="36"/>
      <c r="JGC29" s="36"/>
      <c r="JGD29" s="36"/>
      <c r="JGE29" s="36"/>
      <c r="JGF29" s="36"/>
      <c r="JGG29" s="36"/>
      <c r="JGH29" s="36"/>
      <c r="JGI29" s="36"/>
      <c r="JGJ29" s="36"/>
      <c r="JGK29" s="36"/>
      <c r="JGL29" s="36"/>
      <c r="JGM29" s="36"/>
      <c r="JGN29" s="36"/>
      <c r="JGO29" s="36"/>
      <c r="JGP29" s="36"/>
      <c r="JGQ29" s="36"/>
      <c r="JGR29" s="36"/>
      <c r="JGS29" s="36"/>
      <c r="JGT29" s="36"/>
      <c r="JGU29" s="36"/>
      <c r="JGV29" s="36"/>
      <c r="JGW29" s="36"/>
      <c r="JGX29" s="36"/>
      <c r="JGY29" s="36"/>
      <c r="JGZ29" s="36"/>
      <c r="JHA29" s="36"/>
      <c r="JHB29" s="36"/>
      <c r="JHC29" s="36"/>
      <c r="JHD29" s="36"/>
      <c r="JHE29" s="36"/>
      <c r="JHF29" s="36"/>
      <c r="JHG29" s="36"/>
      <c r="JHH29" s="36"/>
      <c r="JHI29" s="36"/>
      <c r="JHJ29" s="36"/>
      <c r="JHK29" s="36"/>
      <c r="JHL29" s="36"/>
      <c r="JHM29" s="36"/>
      <c r="JHN29" s="36"/>
      <c r="JHO29" s="36"/>
      <c r="JHP29" s="36"/>
      <c r="JHQ29" s="36"/>
      <c r="JHR29" s="36"/>
      <c r="JHS29" s="36"/>
      <c r="JHT29" s="36"/>
      <c r="JHU29" s="36"/>
      <c r="JHV29" s="36"/>
      <c r="JHW29" s="36"/>
      <c r="JHX29" s="36"/>
      <c r="JHY29" s="36"/>
      <c r="JHZ29" s="36"/>
      <c r="JIA29" s="36"/>
      <c r="JIB29" s="36"/>
      <c r="JIC29" s="36"/>
      <c r="JID29" s="36"/>
      <c r="JIE29" s="36"/>
      <c r="JIF29" s="36"/>
      <c r="JIG29" s="36"/>
      <c r="JIH29" s="36"/>
      <c r="JII29" s="36"/>
      <c r="JIJ29" s="36"/>
      <c r="JIK29" s="36"/>
      <c r="JIL29" s="36"/>
      <c r="JIM29" s="36"/>
      <c r="JIN29" s="36"/>
      <c r="JIO29" s="36"/>
      <c r="JIP29" s="36"/>
      <c r="JIQ29" s="36"/>
      <c r="JIR29" s="36"/>
      <c r="JIS29" s="36"/>
      <c r="JIT29" s="36"/>
      <c r="JIU29" s="36"/>
      <c r="JIV29" s="36"/>
      <c r="JIW29" s="36"/>
      <c r="JIX29" s="36"/>
      <c r="JIY29" s="36"/>
      <c r="JIZ29" s="36"/>
      <c r="JJA29" s="36"/>
      <c r="JJB29" s="36"/>
      <c r="JJC29" s="36"/>
      <c r="JJD29" s="36"/>
      <c r="JJE29" s="36"/>
      <c r="JJF29" s="36"/>
      <c r="JJG29" s="36"/>
      <c r="JJH29" s="36"/>
      <c r="JJI29" s="36"/>
      <c r="JJJ29" s="36"/>
      <c r="JJK29" s="36"/>
      <c r="JJL29" s="36"/>
      <c r="JJM29" s="36"/>
      <c r="JJN29" s="36"/>
      <c r="JJO29" s="36"/>
      <c r="JJP29" s="36"/>
      <c r="JJQ29" s="36"/>
      <c r="JJR29" s="36"/>
      <c r="JJS29" s="36"/>
      <c r="JJT29" s="36"/>
      <c r="JJU29" s="36"/>
      <c r="JJV29" s="36"/>
      <c r="JJW29" s="36"/>
      <c r="JJX29" s="36"/>
      <c r="JJY29" s="36"/>
      <c r="JJZ29" s="36"/>
      <c r="JKA29" s="36"/>
      <c r="JKB29" s="36"/>
      <c r="JKC29" s="36"/>
      <c r="JKD29" s="36"/>
      <c r="JKE29" s="36"/>
      <c r="JKF29" s="36"/>
      <c r="JKG29" s="36"/>
      <c r="JKH29" s="36"/>
      <c r="JKI29" s="36"/>
      <c r="JKJ29" s="36"/>
      <c r="JKK29" s="36"/>
      <c r="JKL29" s="36"/>
      <c r="JKM29" s="36"/>
      <c r="JKN29" s="36"/>
      <c r="JKO29" s="36"/>
      <c r="JKP29" s="36"/>
      <c r="JKQ29" s="36"/>
      <c r="JKR29" s="36"/>
      <c r="JKS29" s="36"/>
      <c r="JKT29" s="36"/>
      <c r="JKU29" s="36"/>
      <c r="JKV29" s="36"/>
      <c r="JKW29" s="36"/>
      <c r="JKX29" s="36"/>
      <c r="JKY29" s="36"/>
      <c r="JKZ29" s="36"/>
      <c r="JLA29" s="36"/>
      <c r="JLB29" s="36"/>
      <c r="JLC29" s="36"/>
      <c r="JLD29" s="36"/>
      <c r="JLE29" s="36"/>
      <c r="JLF29" s="36"/>
      <c r="JLG29" s="36"/>
      <c r="JLH29" s="36"/>
      <c r="JLI29" s="36"/>
      <c r="JLJ29" s="36"/>
      <c r="JLK29" s="36"/>
      <c r="JLL29" s="36"/>
      <c r="JLM29" s="36"/>
      <c r="JLN29" s="36"/>
      <c r="JLO29" s="36"/>
      <c r="JLP29" s="36"/>
      <c r="JLQ29" s="36"/>
      <c r="JLR29" s="36"/>
      <c r="JLS29" s="36"/>
      <c r="JLT29" s="36"/>
      <c r="JLU29" s="36"/>
      <c r="JLV29" s="36"/>
      <c r="JLW29" s="36"/>
      <c r="JLX29" s="36"/>
      <c r="JLY29" s="36"/>
      <c r="JLZ29" s="36"/>
      <c r="JMA29" s="36"/>
      <c r="JMB29" s="36"/>
      <c r="JMC29" s="36"/>
      <c r="JMD29" s="36"/>
      <c r="JME29" s="36"/>
      <c r="JMF29" s="36"/>
      <c r="JMG29" s="36"/>
      <c r="JMH29" s="36"/>
      <c r="JMI29" s="36"/>
      <c r="JMJ29" s="36"/>
      <c r="JMK29" s="36"/>
      <c r="JML29" s="36"/>
      <c r="JMM29" s="36"/>
      <c r="JMN29" s="36"/>
      <c r="JMO29" s="36"/>
      <c r="JMP29" s="36"/>
      <c r="JMQ29" s="36"/>
      <c r="JMR29" s="36"/>
      <c r="JMS29" s="36"/>
      <c r="JMT29" s="36"/>
      <c r="JMU29" s="36"/>
      <c r="JMV29" s="36"/>
      <c r="JMW29" s="36"/>
      <c r="JMX29" s="36"/>
      <c r="JMY29" s="36"/>
      <c r="JMZ29" s="36"/>
      <c r="JNA29" s="36"/>
      <c r="JNB29" s="36"/>
      <c r="JNC29" s="36"/>
      <c r="JND29" s="36"/>
      <c r="JNE29" s="36"/>
      <c r="JNF29" s="36"/>
      <c r="JNG29" s="36"/>
      <c r="JNH29" s="36"/>
      <c r="JNI29" s="36"/>
      <c r="JNJ29" s="36"/>
      <c r="JNK29" s="36"/>
      <c r="JNL29" s="36"/>
      <c r="JNM29" s="36"/>
      <c r="JNN29" s="36"/>
      <c r="JNO29" s="36"/>
      <c r="JNP29" s="36"/>
      <c r="JNQ29" s="36"/>
      <c r="JNR29" s="36"/>
      <c r="JNS29" s="36"/>
      <c r="JNT29" s="36"/>
      <c r="JNU29" s="36"/>
      <c r="JNV29" s="36"/>
      <c r="JNW29" s="36"/>
      <c r="JNX29" s="36"/>
      <c r="JNY29" s="36"/>
      <c r="JNZ29" s="36"/>
      <c r="JOA29" s="36"/>
      <c r="JOB29" s="36"/>
      <c r="JOC29" s="36"/>
      <c r="JOD29" s="36"/>
      <c r="JOE29" s="36"/>
      <c r="JOF29" s="36"/>
      <c r="JOG29" s="36"/>
      <c r="JOH29" s="36"/>
      <c r="JOI29" s="36"/>
      <c r="JOJ29" s="36"/>
      <c r="JOK29" s="36"/>
      <c r="JOL29" s="36"/>
      <c r="JOM29" s="36"/>
      <c r="JON29" s="36"/>
      <c r="JOO29" s="36"/>
      <c r="JOP29" s="36"/>
      <c r="JOQ29" s="36"/>
      <c r="JOR29" s="36"/>
      <c r="JOS29" s="36"/>
      <c r="JOT29" s="36"/>
      <c r="JOU29" s="36"/>
      <c r="JOV29" s="36"/>
      <c r="JOW29" s="36"/>
      <c r="JOX29" s="36"/>
      <c r="JOY29" s="36"/>
      <c r="JOZ29" s="36"/>
      <c r="JPA29" s="36"/>
      <c r="JPB29" s="36"/>
      <c r="JPC29" s="36"/>
      <c r="JPD29" s="36"/>
      <c r="JPE29" s="36"/>
      <c r="JPF29" s="36"/>
      <c r="JPG29" s="36"/>
      <c r="JPH29" s="36"/>
      <c r="JPI29" s="36"/>
      <c r="JPJ29" s="36"/>
      <c r="JPK29" s="36"/>
      <c r="JPL29" s="36"/>
      <c r="JPM29" s="36"/>
      <c r="JPN29" s="36"/>
      <c r="JPO29" s="36"/>
      <c r="JPP29" s="36"/>
      <c r="JPQ29" s="36"/>
      <c r="JPR29" s="36"/>
      <c r="JPS29" s="36"/>
      <c r="JPT29" s="36"/>
      <c r="JPU29" s="36"/>
      <c r="JPV29" s="36"/>
      <c r="JPW29" s="36"/>
      <c r="JPX29" s="36"/>
      <c r="JPY29" s="36"/>
      <c r="JPZ29" s="36"/>
      <c r="JQA29" s="36"/>
      <c r="JQB29" s="36"/>
      <c r="JQC29" s="36"/>
      <c r="JQD29" s="36"/>
      <c r="JQE29" s="36"/>
      <c r="JQF29" s="36"/>
      <c r="JQG29" s="36"/>
      <c r="JQH29" s="36"/>
      <c r="JQI29" s="36"/>
      <c r="JQJ29" s="36"/>
      <c r="JQK29" s="36"/>
      <c r="JQL29" s="36"/>
      <c r="JQM29" s="36"/>
      <c r="JQN29" s="36"/>
      <c r="JQO29" s="36"/>
      <c r="JQP29" s="36"/>
      <c r="JQQ29" s="36"/>
      <c r="JQR29" s="36"/>
      <c r="JQS29" s="36"/>
      <c r="JQT29" s="36"/>
      <c r="JQU29" s="36"/>
      <c r="JQV29" s="36"/>
      <c r="JQW29" s="36"/>
      <c r="JQX29" s="36"/>
      <c r="JQY29" s="36"/>
      <c r="JQZ29" s="36"/>
      <c r="JRA29" s="36"/>
      <c r="JRB29" s="36"/>
      <c r="JRC29" s="36"/>
      <c r="JRD29" s="36"/>
      <c r="JRE29" s="36"/>
      <c r="JRF29" s="36"/>
      <c r="JRG29" s="36"/>
      <c r="JRH29" s="36"/>
      <c r="JRI29" s="36"/>
      <c r="JRJ29" s="36"/>
      <c r="JRK29" s="36"/>
      <c r="JRL29" s="36"/>
      <c r="JRM29" s="36"/>
      <c r="JRN29" s="36"/>
      <c r="JRO29" s="36"/>
      <c r="JRP29" s="36"/>
      <c r="JRQ29" s="36"/>
      <c r="JRR29" s="36"/>
      <c r="JRS29" s="36"/>
      <c r="JRT29" s="36"/>
      <c r="JRU29" s="36"/>
      <c r="JRV29" s="36"/>
      <c r="JRW29" s="36"/>
      <c r="JRX29" s="36"/>
      <c r="JRY29" s="36"/>
      <c r="JRZ29" s="36"/>
      <c r="JSA29" s="36"/>
      <c r="JSB29" s="36"/>
      <c r="JSC29" s="36"/>
      <c r="JSD29" s="36"/>
      <c r="JSE29" s="36"/>
      <c r="JSF29" s="36"/>
      <c r="JSG29" s="36"/>
      <c r="JSH29" s="36"/>
      <c r="JSI29" s="36"/>
      <c r="JSJ29" s="36"/>
      <c r="JSK29" s="36"/>
      <c r="JSL29" s="36"/>
      <c r="JSM29" s="36"/>
      <c r="JSN29" s="36"/>
      <c r="JSO29" s="36"/>
      <c r="JSP29" s="36"/>
      <c r="JSQ29" s="36"/>
      <c r="JSR29" s="36"/>
      <c r="JSS29" s="36"/>
      <c r="JST29" s="36"/>
      <c r="JSU29" s="36"/>
      <c r="JSV29" s="36"/>
      <c r="JSW29" s="36"/>
      <c r="JSX29" s="36"/>
      <c r="JSY29" s="36"/>
      <c r="JSZ29" s="36"/>
      <c r="JTA29" s="36"/>
      <c r="JTB29" s="36"/>
      <c r="JTC29" s="36"/>
      <c r="JTD29" s="36"/>
      <c r="JTE29" s="36"/>
      <c r="JTF29" s="36"/>
      <c r="JTG29" s="36"/>
      <c r="JTH29" s="36"/>
      <c r="JTI29" s="36"/>
      <c r="JTJ29" s="36"/>
      <c r="JTK29" s="36"/>
      <c r="JTL29" s="36"/>
      <c r="JTM29" s="36"/>
      <c r="JTN29" s="36"/>
      <c r="JTO29" s="36"/>
      <c r="JTP29" s="36"/>
      <c r="JTQ29" s="36"/>
      <c r="JTR29" s="36"/>
      <c r="JTS29" s="36"/>
      <c r="JTT29" s="36"/>
      <c r="JTU29" s="36"/>
      <c r="JTV29" s="36"/>
      <c r="JTW29" s="36"/>
      <c r="JTX29" s="36"/>
      <c r="JTY29" s="36"/>
      <c r="JTZ29" s="36"/>
      <c r="JUA29" s="36"/>
      <c r="JUB29" s="36"/>
      <c r="JUC29" s="36"/>
      <c r="JUD29" s="36"/>
      <c r="JUE29" s="36"/>
      <c r="JUF29" s="36"/>
      <c r="JUG29" s="36"/>
      <c r="JUH29" s="36"/>
      <c r="JUI29" s="36"/>
      <c r="JUJ29" s="36"/>
      <c r="JUK29" s="36"/>
      <c r="JUL29" s="36"/>
      <c r="JUM29" s="36"/>
      <c r="JUN29" s="36"/>
      <c r="JUO29" s="36"/>
      <c r="JUP29" s="36"/>
      <c r="JUQ29" s="36"/>
      <c r="JUR29" s="36"/>
      <c r="JUS29" s="36"/>
      <c r="JUT29" s="36"/>
      <c r="JUU29" s="36"/>
      <c r="JUV29" s="36"/>
      <c r="JUW29" s="36"/>
      <c r="JUX29" s="36"/>
      <c r="JUY29" s="36"/>
      <c r="JUZ29" s="36"/>
      <c r="JVA29" s="36"/>
      <c r="JVB29" s="36"/>
      <c r="JVC29" s="36"/>
      <c r="JVD29" s="36"/>
      <c r="JVE29" s="36"/>
      <c r="JVF29" s="36"/>
      <c r="JVG29" s="36"/>
      <c r="JVH29" s="36"/>
      <c r="JVI29" s="36"/>
      <c r="JVJ29" s="36"/>
      <c r="JVK29" s="36"/>
      <c r="JVL29" s="36"/>
      <c r="JVM29" s="36"/>
      <c r="JVN29" s="36"/>
      <c r="JVO29" s="36"/>
      <c r="JVP29" s="36"/>
      <c r="JVQ29" s="36"/>
      <c r="JVR29" s="36"/>
      <c r="JVS29" s="36"/>
      <c r="JVT29" s="36"/>
      <c r="JVU29" s="36"/>
      <c r="JVV29" s="36"/>
      <c r="JVW29" s="36"/>
      <c r="JVX29" s="36"/>
      <c r="JVY29" s="36"/>
      <c r="JVZ29" s="36"/>
      <c r="JWA29" s="36"/>
      <c r="JWB29" s="36"/>
      <c r="JWC29" s="36"/>
      <c r="JWD29" s="36"/>
      <c r="JWE29" s="36"/>
      <c r="JWF29" s="36"/>
      <c r="JWG29" s="36"/>
      <c r="JWH29" s="36"/>
      <c r="JWI29" s="36"/>
      <c r="JWJ29" s="36"/>
      <c r="JWK29" s="36"/>
      <c r="JWL29" s="36"/>
      <c r="JWM29" s="36"/>
      <c r="JWN29" s="36"/>
      <c r="JWO29" s="36"/>
      <c r="JWP29" s="36"/>
      <c r="JWQ29" s="36"/>
      <c r="JWR29" s="36"/>
      <c r="JWS29" s="36"/>
      <c r="JWT29" s="36"/>
      <c r="JWU29" s="36"/>
      <c r="JWV29" s="36"/>
      <c r="JWW29" s="36"/>
      <c r="JWX29" s="36"/>
      <c r="JWY29" s="36"/>
      <c r="JWZ29" s="36"/>
      <c r="JXA29" s="36"/>
      <c r="JXB29" s="36"/>
      <c r="JXC29" s="36"/>
      <c r="JXD29" s="36"/>
      <c r="JXE29" s="36"/>
      <c r="JXF29" s="36"/>
      <c r="JXG29" s="36"/>
      <c r="JXH29" s="36"/>
      <c r="JXI29" s="36"/>
      <c r="JXJ29" s="36"/>
      <c r="JXK29" s="36"/>
      <c r="JXL29" s="36"/>
      <c r="JXM29" s="36"/>
      <c r="JXN29" s="36"/>
      <c r="JXO29" s="36"/>
      <c r="JXP29" s="36"/>
      <c r="JXQ29" s="36"/>
      <c r="JXR29" s="36"/>
      <c r="JXS29" s="36"/>
      <c r="JXT29" s="36"/>
      <c r="JXU29" s="36"/>
      <c r="JXV29" s="36"/>
      <c r="JXW29" s="36"/>
      <c r="JXX29" s="36"/>
      <c r="JXY29" s="36"/>
      <c r="JXZ29" s="36"/>
      <c r="JYA29" s="36"/>
      <c r="JYB29" s="36"/>
      <c r="JYC29" s="36"/>
      <c r="JYD29" s="36"/>
      <c r="JYE29" s="36"/>
      <c r="JYF29" s="36"/>
      <c r="JYG29" s="36"/>
      <c r="JYH29" s="36"/>
      <c r="JYI29" s="36"/>
      <c r="JYJ29" s="36"/>
      <c r="JYK29" s="36"/>
      <c r="JYL29" s="36"/>
      <c r="JYM29" s="36"/>
      <c r="JYN29" s="36"/>
      <c r="JYO29" s="36"/>
      <c r="JYP29" s="36"/>
      <c r="JYQ29" s="36"/>
      <c r="JYR29" s="36"/>
      <c r="JYS29" s="36"/>
      <c r="JYT29" s="36"/>
      <c r="JYU29" s="36"/>
      <c r="JYV29" s="36"/>
      <c r="JYW29" s="36"/>
      <c r="JYX29" s="36"/>
      <c r="JYY29" s="36"/>
      <c r="JYZ29" s="36"/>
      <c r="JZA29" s="36"/>
      <c r="JZB29" s="36"/>
      <c r="JZC29" s="36"/>
      <c r="JZD29" s="36"/>
      <c r="JZE29" s="36"/>
      <c r="JZF29" s="36"/>
      <c r="JZG29" s="36"/>
      <c r="JZH29" s="36"/>
      <c r="JZI29" s="36"/>
      <c r="JZJ29" s="36"/>
      <c r="JZK29" s="36"/>
      <c r="JZL29" s="36"/>
      <c r="JZM29" s="36"/>
      <c r="JZN29" s="36"/>
      <c r="JZO29" s="36"/>
      <c r="JZP29" s="36"/>
      <c r="JZQ29" s="36"/>
      <c r="JZR29" s="36"/>
      <c r="JZS29" s="36"/>
      <c r="JZT29" s="36"/>
      <c r="JZU29" s="36"/>
      <c r="JZV29" s="36"/>
      <c r="JZW29" s="36"/>
      <c r="JZX29" s="36"/>
      <c r="JZY29" s="36"/>
      <c r="JZZ29" s="36"/>
      <c r="KAA29" s="36"/>
      <c r="KAB29" s="36"/>
      <c r="KAC29" s="36"/>
      <c r="KAD29" s="36"/>
      <c r="KAE29" s="36"/>
      <c r="KAF29" s="36"/>
      <c r="KAG29" s="36"/>
      <c r="KAH29" s="36"/>
      <c r="KAI29" s="36"/>
      <c r="KAJ29" s="36"/>
      <c r="KAK29" s="36"/>
      <c r="KAL29" s="36"/>
      <c r="KAM29" s="36"/>
      <c r="KAN29" s="36"/>
      <c r="KAO29" s="36"/>
      <c r="KAP29" s="36"/>
      <c r="KAQ29" s="36"/>
      <c r="KAR29" s="36"/>
      <c r="KAS29" s="36"/>
      <c r="KAT29" s="36"/>
      <c r="KAU29" s="36"/>
      <c r="KAV29" s="36"/>
      <c r="KAW29" s="36"/>
      <c r="KAX29" s="36"/>
      <c r="KAY29" s="36"/>
      <c r="KAZ29" s="36"/>
      <c r="KBA29" s="36"/>
      <c r="KBB29" s="36"/>
      <c r="KBC29" s="36"/>
      <c r="KBD29" s="36"/>
      <c r="KBE29" s="36"/>
      <c r="KBF29" s="36"/>
      <c r="KBG29" s="36"/>
      <c r="KBH29" s="36"/>
      <c r="KBI29" s="36"/>
      <c r="KBJ29" s="36"/>
      <c r="KBK29" s="36"/>
      <c r="KBL29" s="36"/>
      <c r="KBM29" s="36"/>
      <c r="KBN29" s="36"/>
      <c r="KBO29" s="36"/>
      <c r="KBP29" s="36"/>
      <c r="KBQ29" s="36"/>
      <c r="KBR29" s="36"/>
      <c r="KBS29" s="36"/>
      <c r="KBT29" s="36"/>
      <c r="KBU29" s="36"/>
      <c r="KBV29" s="36"/>
      <c r="KBW29" s="36"/>
      <c r="KBX29" s="36"/>
      <c r="KBY29" s="36"/>
      <c r="KBZ29" s="36"/>
      <c r="KCA29" s="36"/>
      <c r="KCB29" s="36"/>
      <c r="KCC29" s="36"/>
      <c r="KCD29" s="36"/>
      <c r="KCE29" s="36"/>
      <c r="KCF29" s="36"/>
      <c r="KCG29" s="36"/>
      <c r="KCH29" s="36"/>
      <c r="KCI29" s="36"/>
      <c r="KCJ29" s="36"/>
      <c r="KCK29" s="36"/>
      <c r="KCL29" s="36"/>
      <c r="KCM29" s="36"/>
      <c r="KCN29" s="36"/>
      <c r="KCO29" s="36"/>
      <c r="KCP29" s="36"/>
      <c r="KCQ29" s="36"/>
      <c r="KCR29" s="36"/>
      <c r="KCS29" s="36"/>
      <c r="KCT29" s="36"/>
      <c r="KCU29" s="36"/>
      <c r="KCV29" s="36"/>
      <c r="KCW29" s="36"/>
      <c r="KCX29" s="36"/>
      <c r="KCY29" s="36"/>
      <c r="KCZ29" s="36"/>
      <c r="KDA29" s="36"/>
      <c r="KDB29" s="36"/>
      <c r="KDC29" s="36"/>
      <c r="KDD29" s="36"/>
      <c r="KDE29" s="36"/>
      <c r="KDF29" s="36"/>
      <c r="KDG29" s="36"/>
      <c r="KDH29" s="36"/>
      <c r="KDI29" s="36"/>
      <c r="KDJ29" s="36"/>
      <c r="KDK29" s="36"/>
      <c r="KDL29" s="36"/>
      <c r="KDM29" s="36"/>
      <c r="KDN29" s="36"/>
      <c r="KDO29" s="36"/>
      <c r="KDP29" s="36"/>
      <c r="KDQ29" s="36"/>
      <c r="KDR29" s="36"/>
      <c r="KDS29" s="36"/>
      <c r="KDT29" s="36"/>
      <c r="KDU29" s="36"/>
      <c r="KDV29" s="36"/>
      <c r="KDW29" s="36"/>
      <c r="KDX29" s="36"/>
      <c r="KDY29" s="36"/>
      <c r="KDZ29" s="36"/>
      <c r="KEA29" s="36"/>
      <c r="KEB29" s="36"/>
      <c r="KEC29" s="36"/>
      <c r="KED29" s="36"/>
      <c r="KEE29" s="36"/>
      <c r="KEF29" s="36"/>
      <c r="KEG29" s="36"/>
      <c r="KEH29" s="36"/>
      <c r="KEI29" s="36"/>
      <c r="KEJ29" s="36"/>
      <c r="KEK29" s="36"/>
      <c r="KEL29" s="36"/>
      <c r="KEM29" s="36"/>
      <c r="KEN29" s="36"/>
      <c r="KEO29" s="36"/>
      <c r="KEP29" s="36"/>
      <c r="KEQ29" s="36"/>
      <c r="KER29" s="36"/>
      <c r="KES29" s="36"/>
      <c r="KET29" s="36"/>
      <c r="KEU29" s="36"/>
      <c r="KEV29" s="36"/>
      <c r="KEW29" s="36"/>
      <c r="KEX29" s="36"/>
      <c r="KEY29" s="36"/>
      <c r="KEZ29" s="36"/>
      <c r="KFA29" s="36"/>
      <c r="KFB29" s="36"/>
      <c r="KFC29" s="36"/>
      <c r="KFD29" s="36"/>
      <c r="KFE29" s="36"/>
      <c r="KFF29" s="36"/>
      <c r="KFG29" s="36"/>
      <c r="KFH29" s="36"/>
      <c r="KFI29" s="36"/>
      <c r="KFJ29" s="36"/>
      <c r="KFK29" s="36"/>
      <c r="KFL29" s="36"/>
      <c r="KFM29" s="36"/>
      <c r="KFN29" s="36"/>
      <c r="KFO29" s="36"/>
      <c r="KFP29" s="36"/>
      <c r="KFQ29" s="36"/>
      <c r="KFR29" s="36"/>
      <c r="KFS29" s="36"/>
      <c r="KFT29" s="36"/>
      <c r="KFU29" s="36"/>
      <c r="KFV29" s="36"/>
      <c r="KFW29" s="36"/>
      <c r="KFX29" s="36"/>
      <c r="KFY29" s="36"/>
      <c r="KFZ29" s="36"/>
      <c r="KGA29" s="36"/>
      <c r="KGB29" s="36"/>
      <c r="KGC29" s="36"/>
      <c r="KGD29" s="36"/>
      <c r="KGE29" s="36"/>
      <c r="KGF29" s="36"/>
      <c r="KGG29" s="36"/>
      <c r="KGH29" s="36"/>
      <c r="KGI29" s="36"/>
      <c r="KGJ29" s="36"/>
      <c r="KGK29" s="36"/>
      <c r="KGL29" s="36"/>
      <c r="KGM29" s="36"/>
      <c r="KGN29" s="36"/>
      <c r="KGO29" s="36"/>
      <c r="KGP29" s="36"/>
      <c r="KGQ29" s="36"/>
      <c r="KGR29" s="36"/>
      <c r="KGS29" s="36"/>
      <c r="KGT29" s="36"/>
      <c r="KGU29" s="36"/>
      <c r="KGV29" s="36"/>
      <c r="KGW29" s="36"/>
      <c r="KGX29" s="36"/>
      <c r="KGY29" s="36"/>
      <c r="KGZ29" s="36"/>
      <c r="KHA29" s="36"/>
      <c r="KHB29" s="36"/>
      <c r="KHC29" s="36"/>
      <c r="KHD29" s="36"/>
      <c r="KHE29" s="36"/>
      <c r="KHF29" s="36"/>
      <c r="KHG29" s="36"/>
      <c r="KHH29" s="36"/>
      <c r="KHI29" s="36"/>
      <c r="KHJ29" s="36"/>
      <c r="KHK29" s="36"/>
      <c r="KHL29" s="36"/>
      <c r="KHM29" s="36"/>
      <c r="KHN29" s="36"/>
      <c r="KHO29" s="36"/>
      <c r="KHP29" s="36"/>
      <c r="KHQ29" s="36"/>
      <c r="KHR29" s="36"/>
      <c r="KHS29" s="36"/>
      <c r="KHT29" s="36"/>
      <c r="KHU29" s="36"/>
      <c r="KHV29" s="36"/>
      <c r="KHW29" s="36"/>
      <c r="KHX29" s="36"/>
      <c r="KHY29" s="36"/>
      <c r="KHZ29" s="36"/>
      <c r="KIA29" s="36"/>
      <c r="KIB29" s="36"/>
      <c r="KIC29" s="36"/>
      <c r="KID29" s="36"/>
      <c r="KIE29" s="36"/>
      <c r="KIF29" s="36"/>
      <c r="KIG29" s="36"/>
      <c r="KIH29" s="36"/>
      <c r="KII29" s="36"/>
      <c r="KIJ29" s="36"/>
      <c r="KIK29" s="36"/>
      <c r="KIL29" s="36"/>
      <c r="KIM29" s="36"/>
      <c r="KIN29" s="36"/>
      <c r="KIO29" s="36"/>
      <c r="KIP29" s="36"/>
      <c r="KIQ29" s="36"/>
      <c r="KIR29" s="36"/>
      <c r="KIS29" s="36"/>
      <c r="KIT29" s="36"/>
      <c r="KIU29" s="36"/>
      <c r="KIV29" s="36"/>
      <c r="KIW29" s="36"/>
      <c r="KIX29" s="36"/>
      <c r="KIY29" s="36"/>
      <c r="KIZ29" s="36"/>
      <c r="KJA29" s="36"/>
      <c r="KJB29" s="36"/>
      <c r="KJC29" s="36"/>
      <c r="KJD29" s="36"/>
      <c r="KJE29" s="36"/>
      <c r="KJF29" s="36"/>
      <c r="KJG29" s="36"/>
      <c r="KJH29" s="36"/>
      <c r="KJI29" s="36"/>
      <c r="KJJ29" s="36"/>
      <c r="KJK29" s="36"/>
      <c r="KJL29" s="36"/>
      <c r="KJM29" s="36"/>
      <c r="KJN29" s="36"/>
      <c r="KJO29" s="36"/>
      <c r="KJP29" s="36"/>
      <c r="KJQ29" s="36"/>
      <c r="KJR29" s="36"/>
      <c r="KJS29" s="36"/>
      <c r="KJT29" s="36"/>
      <c r="KJU29" s="36"/>
      <c r="KJV29" s="36"/>
      <c r="KJW29" s="36"/>
      <c r="KJX29" s="36"/>
      <c r="KJY29" s="36"/>
      <c r="KJZ29" s="36"/>
      <c r="KKA29" s="36"/>
      <c r="KKB29" s="36"/>
      <c r="KKC29" s="36"/>
      <c r="KKD29" s="36"/>
      <c r="KKE29" s="36"/>
      <c r="KKF29" s="36"/>
      <c r="KKG29" s="36"/>
      <c r="KKH29" s="36"/>
      <c r="KKI29" s="36"/>
      <c r="KKJ29" s="36"/>
      <c r="KKK29" s="36"/>
      <c r="KKL29" s="36"/>
      <c r="KKM29" s="36"/>
      <c r="KKN29" s="36"/>
      <c r="KKO29" s="36"/>
      <c r="KKP29" s="36"/>
      <c r="KKQ29" s="36"/>
      <c r="KKR29" s="36"/>
      <c r="KKS29" s="36"/>
      <c r="KKT29" s="36"/>
      <c r="KKU29" s="36"/>
      <c r="KKV29" s="36"/>
      <c r="KKW29" s="36"/>
      <c r="KKX29" s="36"/>
      <c r="KKY29" s="36"/>
      <c r="KKZ29" s="36"/>
      <c r="KLA29" s="36"/>
      <c r="KLB29" s="36"/>
      <c r="KLC29" s="36"/>
      <c r="KLD29" s="36"/>
      <c r="KLE29" s="36"/>
      <c r="KLF29" s="36"/>
      <c r="KLG29" s="36"/>
      <c r="KLH29" s="36"/>
      <c r="KLI29" s="36"/>
      <c r="KLJ29" s="36"/>
      <c r="KLK29" s="36"/>
      <c r="KLL29" s="36"/>
      <c r="KLM29" s="36"/>
      <c r="KLN29" s="36"/>
      <c r="KLO29" s="36"/>
      <c r="KLP29" s="36"/>
      <c r="KLQ29" s="36"/>
      <c r="KLR29" s="36"/>
      <c r="KLS29" s="36"/>
      <c r="KLT29" s="36"/>
      <c r="KLU29" s="36"/>
      <c r="KLV29" s="36"/>
      <c r="KLW29" s="36"/>
      <c r="KLX29" s="36"/>
      <c r="KLY29" s="36"/>
      <c r="KLZ29" s="36"/>
      <c r="KMA29" s="36"/>
      <c r="KMB29" s="36"/>
      <c r="KMC29" s="36"/>
      <c r="KMD29" s="36"/>
      <c r="KME29" s="36"/>
      <c r="KMF29" s="36"/>
      <c r="KMG29" s="36"/>
      <c r="KMH29" s="36"/>
      <c r="KMI29" s="36"/>
      <c r="KMJ29" s="36"/>
      <c r="KMK29" s="36"/>
      <c r="KML29" s="36"/>
      <c r="KMM29" s="36"/>
      <c r="KMN29" s="36"/>
      <c r="KMO29" s="36"/>
      <c r="KMP29" s="36"/>
      <c r="KMQ29" s="36"/>
      <c r="KMR29" s="36"/>
      <c r="KMS29" s="36"/>
      <c r="KMT29" s="36"/>
      <c r="KMU29" s="36"/>
      <c r="KMV29" s="36"/>
      <c r="KMW29" s="36"/>
      <c r="KMX29" s="36"/>
      <c r="KMY29" s="36"/>
      <c r="KMZ29" s="36"/>
      <c r="KNA29" s="36"/>
      <c r="KNB29" s="36"/>
      <c r="KNC29" s="36"/>
      <c r="KND29" s="36"/>
      <c r="KNE29" s="36"/>
      <c r="KNF29" s="36"/>
      <c r="KNG29" s="36"/>
      <c r="KNH29" s="36"/>
      <c r="KNI29" s="36"/>
      <c r="KNJ29" s="36"/>
      <c r="KNK29" s="36"/>
      <c r="KNL29" s="36"/>
      <c r="KNM29" s="36"/>
      <c r="KNN29" s="36"/>
      <c r="KNO29" s="36"/>
      <c r="KNP29" s="36"/>
      <c r="KNQ29" s="36"/>
      <c r="KNR29" s="36"/>
      <c r="KNS29" s="36"/>
      <c r="KNT29" s="36"/>
      <c r="KNU29" s="36"/>
      <c r="KNV29" s="36"/>
      <c r="KNW29" s="36"/>
      <c r="KNX29" s="36"/>
      <c r="KNY29" s="36"/>
      <c r="KNZ29" s="36"/>
      <c r="KOA29" s="36"/>
      <c r="KOB29" s="36"/>
      <c r="KOC29" s="36"/>
      <c r="KOD29" s="36"/>
      <c r="KOE29" s="36"/>
      <c r="KOF29" s="36"/>
      <c r="KOG29" s="36"/>
      <c r="KOH29" s="36"/>
      <c r="KOI29" s="36"/>
      <c r="KOJ29" s="36"/>
      <c r="KOK29" s="36"/>
      <c r="KOL29" s="36"/>
      <c r="KOM29" s="36"/>
      <c r="KON29" s="36"/>
      <c r="KOO29" s="36"/>
      <c r="KOP29" s="36"/>
      <c r="KOQ29" s="36"/>
      <c r="KOR29" s="36"/>
      <c r="KOS29" s="36"/>
      <c r="KOT29" s="36"/>
      <c r="KOU29" s="36"/>
      <c r="KOV29" s="36"/>
      <c r="KOW29" s="36"/>
      <c r="KOX29" s="36"/>
      <c r="KOY29" s="36"/>
      <c r="KOZ29" s="36"/>
      <c r="KPA29" s="36"/>
      <c r="KPB29" s="36"/>
      <c r="KPC29" s="36"/>
      <c r="KPD29" s="36"/>
      <c r="KPE29" s="36"/>
      <c r="KPF29" s="36"/>
      <c r="KPG29" s="36"/>
      <c r="KPH29" s="36"/>
      <c r="KPI29" s="36"/>
      <c r="KPJ29" s="36"/>
      <c r="KPK29" s="36"/>
      <c r="KPL29" s="36"/>
      <c r="KPM29" s="36"/>
      <c r="KPN29" s="36"/>
      <c r="KPO29" s="36"/>
      <c r="KPP29" s="36"/>
      <c r="KPQ29" s="36"/>
      <c r="KPR29" s="36"/>
      <c r="KPS29" s="36"/>
      <c r="KPT29" s="36"/>
      <c r="KPU29" s="36"/>
      <c r="KPV29" s="36"/>
      <c r="KPW29" s="36"/>
      <c r="KPX29" s="36"/>
      <c r="KPY29" s="36"/>
      <c r="KPZ29" s="36"/>
      <c r="KQA29" s="36"/>
      <c r="KQB29" s="36"/>
      <c r="KQC29" s="36"/>
      <c r="KQD29" s="36"/>
      <c r="KQE29" s="36"/>
      <c r="KQF29" s="36"/>
      <c r="KQG29" s="36"/>
      <c r="KQH29" s="36"/>
      <c r="KQI29" s="36"/>
      <c r="KQJ29" s="36"/>
      <c r="KQK29" s="36"/>
      <c r="KQL29" s="36"/>
      <c r="KQM29" s="36"/>
      <c r="KQN29" s="36"/>
      <c r="KQO29" s="36"/>
      <c r="KQP29" s="36"/>
      <c r="KQQ29" s="36"/>
      <c r="KQR29" s="36"/>
      <c r="KQS29" s="36"/>
      <c r="KQT29" s="36"/>
      <c r="KQU29" s="36"/>
      <c r="KQV29" s="36"/>
      <c r="KQW29" s="36"/>
      <c r="KQX29" s="36"/>
      <c r="KQY29" s="36"/>
      <c r="KQZ29" s="36"/>
      <c r="KRA29" s="36"/>
      <c r="KRB29" s="36"/>
      <c r="KRC29" s="36"/>
      <c r="KRD29" s="36"/>
      <c r="KRE29" s="36"/>
      <c r="KRF29" s="36"/>
      <c r="KRG29" s="36"/>
      <c r="KRH29" s="36"/>
      <c r="KRI29" s="36"/>
      <c r="KRJ29" s="36"/>
      <c r="KRK29" s="36"/>
      <c r="KRL29" s="36"/>
      <c r="KRM29" s="36"/>
      <c r="KRN29" s="36"/>
      <c r="KRO29" s="36"/>
      <c r="KRP29" s="36"/>
      <c r="KRQ29" s="36"/>
      <c r="KRR29" s="36"/>
      <c r="KRS29" s="36"/>
      <c r="KRT29" s="36"/>
      <c r="KRU29" s="36"/>
      <c r="KRV29" s="36"/>
      <c r="KRW29" s="36"/>
      <c r="KRX29" s="36"/>
      <c r="KRY29" s="36"/>
      <c r="KRZ29" s="36"/>
      <c r="KSA29" s="36"/>
      <c r="KSB29" s="36"/>
      <c r="KSC29" s="36"/>
      <c r="KSD29" s="36"/>
      <c r="KSE29" s="36"/>
      <c r="KSF29" s="36"/>
      <c r="KSG29" s="36"/>
      <c r="KSH29" s="36"/>
      <c r="KSI29" s="36"/>
      <c r="KSJ29" s="36"/>
      <c r="KSK29" s="36"/>
      <c r="KSL29" s="36"/>
      <c r="KSM29" s="36"/>
      <c r="KSN29" s="36"/>
      <c r="KSO29" s="36"/>
      <c r="KSP29" s="36"/>
      <c r="KSQ29" s="36"/>
      <c r="KSR29" s="36"/>
      <c r="KSS29" s="36"/>
      <c r="KST29" s="36"/>
      <c r="KSU29" s="36"/>
      <c r="KSV29" s="36"/>
      <c r="KSW29" s="36"/>
      <c r="KSX29" s="36"/>
      <c r="KSY29" s="36"/>
      <c r="KSZ29" s="36"/>
      <c r="KTA29" s="36"/>
      <c r="KTB29" s="36"/>
      <c r="KTC29" s="36"/>
      <c r="KTD29" s="36"/>
      <c r="KTE29" s="36"/>
      <c r="KTF29" s="36"/>
      <c r="KTG29" s="36"/>
      <c r="KTH29" s="36"/>
      <c r="KTI29" s="36"/>
      <c r="KTJ29" s="36"/>
      <c r="KTK29" s="36"/>
      <c r="KTL29" s="36"/>
      <c r="KTM29" s="36"/>
      <c r="KTN29" s="36"/>
      <c r="KTO29" s="36"/>
      <c r="KTP29" s="36"/>
      <c r="KTQ29" s="36"/>
      <c r="KTR29" s="36"/>
      <c r="KTS29" s="36"/>
      <c r="KTT29" s="36"/>
      <c r="KTU29" s="36"/>
      <c r="KTV29" s="36"/>
      <c r="KTW29" s="36"/>
      <c r="KTX29" s="36"/>
      <c r="KTY29" s="36"/>
      <c r="KTZ29" s="36"/>
      <c r="KUA29" s="36"/>
      <c r="KUB29" s="36"/>
      <c r="KUC29" s="36"/>
      <c r="KUD29" s="36"/>
      <c r="KUE29" s="36"/>
      <c r="KUF29" s="36"/>
      <c r="KUG29" s="36"/>
      <c r="KUH29" s="36"/>
      <c r="KUI29" s="36"/>
      <c r="KUJ29" s="36"/>
      <c r="KUK29" s="36"/>
      <c r="KUL29" s="36"/>
      <c r="KUM29" s="36"/>
      <c r="KUN29" s="36"/>
      <c r="KUO29" s="36"/>
      <c r="KUP29" s="36"/>
      <c r="KUQ29" s="36"/>
      <c r="KUR29" s="36"/>
      <c r="KUS29" s="36"/>
      <c r="KUT29" s="36"/>
      <c r="KUU29" s="36"/>
      <c r="KUV29" s="36"/>
      <c r="KUW29" s="36"/>
      <c r="KUX29" s="36"/>
      <c r="KUY29" s="36"/>
      <c r="KUZ29" s="36"/>
      <c r="KVA29" s="36"/>
      <c r="KVB29" s="36"/>
      <c r="KVC29" s="36"/>
      <c r="KVD29" s="36"/>
      <c r="KVE29" s="36"/>
      <c r="KVF29" s="36"/>
      <c r="KVG29" s="36"/>
      <c r="KVH29" s="36"/>
      <c r="KVI29" s="36"/>
      <c r="KVJ29" s="36"/>
      <c r="KVK29" s="36"/>
      <c r="KVL29" s="36"/>
      <c r="KVM29" s="36"/>
      <c r="KVN29" s="36"/>
      <c r="KVO29" s="36"/>
      <c r="KVP29" s="36"/>
      <c r="KVQ29" s="36"/>
      <c r="KVR29" s="36"/>
      <c r="KVS29" s="36"/>
      <c r="KVT29" s="36"/>
      <c r="KVU29" s="36"/>
      <c r="KVV29" s="36"/>
      <c r="KVW29" s="36"/>
      <c r="KVX29" s="36"/>
      <c r="KVY29" s="36"/>
      <c r="KVZ29" s="36"/>
      <c r="KWA29" s="36"/>
      <c r="KWB29" s="36"/>
      <c r="KWC29" s="36"/>
      <c r="KWD29" s="36"/>
      <c r="KWE29" s="36"/>
      <c r="KWF29" s="36"/>
      <c r="KWG29" s="36"/>
      <c r="KWH29" s="36"/>
      <c r="KWI29" s="36"/>
      <c r="KWJ29" s="36"/>
      <c r="KWK29" s="36"/>
      <c r="KWL29" s="36"/>
      <c r="KWM29" s="36"/>
      <c r="KWN29" s="36"/>
      <c r="KWO29" s="36"/>
      <c r="KWP29" s="36"/>
      <c r="KWQ29" s="36"/>
      <c r="KWR29" s="36"/>
      <c r="KWS29" s="36"/>
      <c r="KWT29" s="36"/>
      <c r="KWU29" s="36"/>
      <c r="KWV29" s="36"/>
      <c r="KWW29" s="36"/>
      <c r="KWX29" s="36"/>
      <c r="KWY29" s="36"/>
      <c r="KWZ29" s="36"/>
      <c r="KXA29" s="36"/>
      <c r="KXB29" s="36"/>
      <c r="KXC29" s="36"/>
      <c r="KXD29" s="36"/>
      <c r="KXE29" s="36"/>
      <c r="KXF29" s="36"/>
      <c r="KXG29" s="36"/>
      <c r="KXH29" s="36"/>
      <c r="KXI29" s="36"/>
      <c r="KXJ29" s="36"/>
      <c r="KXK29" s="36"/>
      <c r="KXL29" s="36"/>
      <c r="KXM29" s="36"/>
      <c r="KXN29" s="36"/>
      <c r="KXO29" s="36"/>
      <c r="KXP29" s="36"/>
      <c r="KXQ29" s="36"/>
      <c r="KXR29" s="36"/>
      <c r="KXS29" s="36"/>
      <c r="KXT29" s="36"/>
      <c r="KXU29" s="36"/>
      <c r="KXV29" s="36"/>
      <c r="KXW29" s="36"/>
      <c r="KXX29" s="36"/>
      <c r="KXY29" s="36"/>
      <c r="KXZ29" s="36"/>
      <c r="KYA29" s="36"/>
      <c r="KYB29" s="36"/>
      <c r="KYC29" s="36"/>
      <c r="KYD29" s="36"/>
      <c r="KYE29" s="36"/>
      <c r="KYF29" s="36"/>
      <c r="KYG29" s="36"/>
      <c r="KYH29" s="36"/>
      <c r="KYI29" s="36"/>
      <c r="KYJ29" s="36"/>
      <c r="KYK29" s="36"/>
      <c r="KYL29" s="36"/>
      <c r="KYM29" s="36"/>
      <c r="KYN29" s="36"/>
      <c r="KYO29" s="36"/>
      <c r="KYP29" s="36"/>
      <c r="KYQ29" s="36"/>
      <c r="KYR29" s="36"/>
      <c r="KYS29" s="36"/>
      <c r="KYT29" s="36"/>
      <c r="KYU29" s="36"/>
      <c r="KYV29" s="36"/>
      <c r="KYW29" s="36"/>
      <c r="KYX29" s="36"/>
      <c r="KYY29" s="36"/>
      <c r="KYZ29" s="36"/>
      <c r="KZA29" s="36"/>
      <c r="KZB29" s="36"/>
      <c r="KZC29" s="36"/>
      <c r="KZD29" s="36"/>
      <c r="KZE29" s="36"/>
      <c r="KZF29" s="36"/>
      <c r="KZG29" s="36"/>
      <c r="KZH29" s="36"/>
      <c r="KZI29" s="36"/>
      <c r="KZJ29" s="36"/>
      <c r="KZK29" s="36"/>
      <c r="KZL29" s="36"/>
      <c r="KZM29" s="36"/>
      <c r="KZN29" s="36"/>
      <c r="KZO29" s="36"/>
      <c r="KZP29" s="36"/>
      <c r="KZQ29" s="36"/>
      <c r="KZR29" s="36"/>
      <c r="KZS29" s="36"/>
      <c r="KZT29" s="36"/>
      <c r="KZU29" s="36"/>
      <c r="KZV29" s="36"/>
      <c r="KZW29" s="36"/>
      <c r="KZX29" s="36"/>
      <c r="KZY29" s="36"/>
      <c r="KZZ29" s="36"/>
      <c r="LAA29" s="36"/>
      <c r="LAB29" s="36"/>
      <c r="LAC29" s="36"/>
      <c r="LAD29" s="36"/>
      <c r="LAE29" s="36"/>
      <c r="LAF29" s="36"/>
      <c r="LAG29" s="36"/>
      <c r="LAH29" s="36"/>
      <c r="LAI29" s="36"/>
      <c r="LAJ29" s="36"/>
      <c r="LAK29" s="36"/>
      <c r="LAL29" s="36"/>
      <c r="LAM29" s="36"/>
      <c r="LAN29" s="36"/>
      <c r="LAO29" s="36"/>
      <c r="LAP29" s="36"/>
      <c r="LAQ29" s="36"/>
      <c r="LAR29" s="36"/>
      <c r="LAS29" s="36"/>
      <c r="LAT29" s="36"/>
      <c r="LAU29" s="36"/>
      <c r="LAV29" s="36"/>
      <c r="LAW29" s="36"/>
      <c r="LAX29" s="36"/>
      <c r="LAY29" s="36"/>
      <c r="LAZ29" s="36"/>
      <c r="LBA29" s="36"/>
      <c r="LBB29" s="36"/>
      <c r="LBC29" s="36"/>
      <c r="LBD29" s="36"/>
      <c r="LBE29" s="36"/>
      <c r="LBF29" s="36"/>
      <c r="LBG29" s="36"/>
      <c r="LBH29" s="36"/>
      <c r="LBI29" s="36"/>
      <c r="LBJ29" s="36"/>
      <c r="LBK29" s="36"/>
      <c r="LBL29" s="36"/>
      <c r="LBM29" s="36"/>
      <c r="LBN29" s="36"/>
      <c r="LBO29" s="36"/>
      <c r="LBP29" s="36"/>
      <c r="LBQ29" s="36"/>
      <c r="LBR29" s="36"/>
      <c r="LBS29" s="36"/>
      <c r="LBT29" s="36"/>
      <c r="LBU29" s="36"/>
      <c r="LBV29" s="36"/>
      <c r="LBW29" s="36"/>
      <c r="LBX29" s="36"/>
      <c r="LBY29" s="36"/>
      <c r="LBZ29" s="36"/>
      <c r="LCA29" s="36"/>
      <c r="LCB29" s="36"/>
      <c r="LCC29" s="36"/>
      <c r="LCD29" s="36"/>
      <c r="LCE29" s="36"/>
      <c r="LCF29" s="36"/>
      <c r="LCG29" s="36"/>
      <c r="LCH29" s="36"/>
      <c r="LCI29" s="36"/>
      <c r="LCJ29" s="36"/>
      <c r="LCK29" s="36"/>
      <c r="LCL29" s="36"/>
      <c r="LCM29" s="36"/>
      <c r="LCN29" s="36"/>
      <c r="LCO29" s="36"/>
      <c r="LCP29" s="36"/>
      <c r="LCQ29" s="36"/>
      <c r="LCR29" s="36"/>
      <c r="LCS29" s="36"/>
      <c r="LCT29" s="36"/>
      <c r="LCU29" s="36"/>
      <c r="LCV29" s="36"/>
      <c r="LCW29" s="36"/>
      <c r="LCX29" s="36"/>
      <c r="LCY29" s="36"/>
      <c r="LCZ29" s="36"/>
      <c r="LDA29" s="36"/>
      <c r="LDB29" s="36"/>
      <c r="LDC29" s="36"/>
      <c r="LDD29" s="36"/>
      <c r="LDE29" s="36"/>
      <c r="LDF29" s="36"/>
      <c r="LDG29" s="36"/>
      <c r="LDH29" s="36"/>
      <c r="LDI29" s="36"/>
      <c r="LDJ29" s="36"/>
      <c r="LDK29" s="36"/>
      <c r="LDL29" s="36"/>
      <c r="LDM29" s="36"/>
      <c r="LDN29" s="36"/>
      <c r="LDO29" s="36"/>
      <c r="LDP29" s="36"/>
      <c r="LDQ29" s="36"/>
      <c r="LDR29" s="36"/>
      <c r="LDS29" s="36"/>
      <c r="LDT29" s="36"/>
      <c r="LDU29" s="36"/>
      <c r="LDV29" s="36"/>
      <c r="LDW29" s="36"/>
      <c r="LDX29" s="36"/>
      <c r="LDY29" s="36"/>
      <c r="LDZ29" s="36"/>
      <c r="LEA29" s="36"/>
      <c r="LEB29" s="36"/>
      <c r="LEC29" s="36"/>
      <c r="LED29" s="36"/>
      <c r="LEE29" s="36"/>
      <c r="LEF29" s="36"/>
      <c r="LEG29" s="36"/>
      <c r="LEH29" s="36"/>
      <c r="LEI29" s="36"/>
      <c r="LEJ29" s="36"/>
      <c r="LEK29" s="36"/>
      <c r="LEL29" s="36"/>
      <c r="LEM29" s="36"/>
      <c r="LEN29" s="36"/>
      <c r="LEO29" s="36"/>
      <c r="LEP29" s="36"/>
      <c r="LEQ29" s="36"/>
      <c r="LER29" s="36"/>
      <c r="LES29" s="36"/>
      <c r="LET29" s="36"/>
      <c r="LEU29" s="36"/>
      <c r="LEV29" s="36"/>
      <c r="LEW29" s="36"/>
      <c r="LEX29" s="36"/>
      <c r="LEY29" s="36"/>
      <c r="LEZ29" s="36"/>
      <c r="LFA29" s="36"/>
      <c r="LFB29" s="36"/>
      <c r="LFC29" s="36"/>
      <c r="LFD29" s="36"/>
      <c r="LFE29" s="36"/>
      <c r="LFF29" s="36"/>
      <c r="LFG29" s="36"/>
      <c r="LFH29" s="36"/>
      <c r="LFI29" s="36"/>
      <c r="LFJ29" s="36"/>
      <c r="LFK29" s="36"/>
      <c r="LFL29" s="36"/>
      <c r="LFM29" s="36"/>
      <c r="LFN29" s="36"/>
      <c r="LFO29" s="36"/>
      <c r="LFP29" s="36"/>
      <c r="LFQ29" s="36"/>
      <c r="LFR29" s="36"/>
      <c r="LFS29" s="36"/>
      <c r="LFT29" s="36"/>
      <c r="LFU29" s="36"/>
      <c r="LFV29" s="36"/>
      <c r="LFW29" s="36"/>
      <c r="LFX29" s="36"/>
      <c r="LFY29" s="36"/>
      <c r="LFZ29" s="36"/>
      <c r="LGA29" s="36"/>
      <c r="LGB29" s="36"/>
      <c r="LGC29" s="36"/>
      <c r="LGD29" s="36"/>
      <c r="LGE29" s="36"/>
      <c r="LGF29" s="36"/>
      <c r="LGG29" s="36"/>
      <c r="LGH29" s="36"/>
      <c r="LGI29" s="36"/>
      <c r="LGJ29" s="36"/>
      <c r="LGK29" s="36"/>
      <c r="LGL29" s="36"/>
      <c r="LGM29" s="36"/>
      <c r="LGN29" s="36"/>
      <c r="LGO29" s="36"/>
      <c r="LGP29" s="36"/>
      <c r="LGQ29" s="36"/>
      <c r="LGR29" s="36"/>
      <c r="LGS29" s="36"/>
      <c r="LGT29" s="36"/>
      <c r="LGU29" s="36"/>
      <c r="LGV29" s="36"/>
      <c r="LGW29" s="36"/>
      <c r="LGX29" s="36"/>
      <c r="LGY29" s="36"/>
      <c r="LGZ29" s="36"/>
      <c r="LHA29" s="36"/>
      <c r="LHB29" s="36"/>
      <c r="LHC29" s="36"/>
      <c r="LHD29" s="36"/>
      <c r="LHE29" s="36"/>
      <c r="LHF29" s="36"/>
      <c r="LHG29" s="36"/>
      <c r="LHH29" s="36"/>
      <c r="LHI29" s="36"/>
      <c r="LHJ29" s="36"/>
      <c r="LHK29" s="36"/>
      <c r="LHL29" s="36"/>
      <c r="LHM29" s="36"/>
      <c r="LHN29" s="36"/>
      <c r="LHO29" s="36"/>
      <c r="LHP29" s="36"/>
      <c r="LHQ29" s="36"/>
      <c r="LHR29" s="36"/>
      <c r="LHS29" s="36"/>
      <c r="LHT29" s="36"/>
      <c r="LHU29" s="36"/>
      <c r="LHV29" s="36"/>
      <c r="LHW29" s="36"/>
      <c r="LHX29" s="36"/>
      <c r="LHY29" s="36"/>
      <c r="LHZ29" s="36"/>
      <c r="LIA29" s="36"/>
      <c r="LIB29" s="36"/>
      <c r="LIC29" s="36"/>
      <c r="LID29" s="36"/>
      <c r="LIE29" s="36"/>
      <c r="LIF29" s="36"/>
      <c r="LIG29" s="36"/>
      <c r="LIH29" s="36"/>
      <c r="LII29" s="36"/>
      <c r="LIJ29" s="36"/>
      <c r="LIK29" s="36"/>
      <c r="LIL29" s="36"/>
      <c r="LIM29" s="36"/>
      <c r="LIN29" s="36"/>
      <c r="LIO29" s="36"/>
      <c r="LIP29" s="36"/>
      <c r="LIQ29" s="36"/>
      <c r="LIR29" s="36"/>
      <c r="LIS29" s="36"/>
      <c r="LIT29" s="36"/>
      <c r="LIU29" s="36"/>
      <c r="LIV29" s="36"/>
      <c r="LIW29" s="36"/>
      <c r="LIX29" s="36"/>
      <c r="LIY29" s="36"/>
      <c r="LIZ29" s="36"/>
      <c r="LJA29" s="36"/>
      <c r="LJB29" s="36"/>
      <c r="LJC29" s="36"/>
      <c r="LJD29" s="36"/>
      <c r="LJE29" s="36"/>
      <c r="LJF29" s="36"/>
      <c r="LJG29" s="36"/>
      <c r="LJH29" s="36"/>
      <c r="LJI29" s="36"/>
      <c r="LJJ29" s="36"/>
      <c r="LJK29" s="36"/>
      <c r="LJL29" s="36"/>
      <c r="LJM29" s="36"/>
      <c r="LJN29" s="36"/>
      <c r="LJO29" s="36"/>
      <c r="LJP29" s="36"/>
      <c r="LJQ29" s="36"/>
      <c r="LJR29" s="36"/>
      <c r="LJS29" s="36"/>
      <c r="LJT29" s="36"/>
      <c r="LJU29" s="36"/>
      <c r="LJV29" s="36"/>
      <c r="LJW29" s="36"/>
      <c r="LJX29" s="36"/>
      <c r="LJY29" s="36"/>
      <c r="LJZ29" s="36"/>
      <c r="LKA29" s="36"/>
      <c r="LKB29" s="36"/>
      <c r="LKC29" s="36"/>
      <c r="LKD29" s="36"/>
      <c r="LKE29" s="36"/>
      <c r="LKF29" s="36"/>
      <c r="LKG29" s="36"/>
      <c r="LKH29" s="36"/>
      <c r="LKI29" s="36"/>
      <c r="LKJ29" s="36"/>
      <c r="LKK29" s="36"/>
      <c r="LKL29" s="36"/>
      <c r="LKM29" s="36"/>
      <c r="LKN29" s="36"/>
      <c r="LKO29" s="36"/>
      <c r="LKP29" s="36"/>
      <c r="LKQ29" s="36"/>
      <c r="LKR29" s="36"/>
      <c r="LKS29" s="36"/>
      <c r="LKT29" s="36"/>
      <c r="LKU29" s="36"/>
      <c r="LKV29" s="36"/>
      <c r="LKW29" s="36"/>
      <c r="LKX29" s="36"/>
      <c r="LKY29" s="36"/>
      <c r="LKZ29" s="36"/>
      <c r="LLA29" s="36"/>
      <c r="LLB29" s="36"/>
      <c r="LLC29" s="36"/>
      <c r="LLD29" s="36"/>
      <c r="LLE29" s="36"/>
      <c r="LLF29" s="36"/>
      <c r="LLG29" s="36"/>
      <c r="LLH29" s="36"/>
      <c r="LLI29" s="36"/>
      <c r="LLJ29" s="36"/>
      <c r="LLK29" s="36"/>
      <c r="LLL29" s="36"/>
      <c r="LLM29" s="36"/>
      <c r="LLN29" s="36"/>
      <c r="LLO29" s="36"/>
      <c r="LLP29" s="36"/>
      <c r="LLQ29" s="36"/>
      <c r="LLR29" s="36"/>
      <c r="LLS29" s="36"/>
      <c r="LLT29" s="36"/>
      <c r="LLU29" s="36"/>
      <c r="LLV29" s="36"/>
      <c r="LLW29" s="36"/>
      <c r="LLX29" s="36"/>
      <c r="LLY29" s="36"/>
      <c r="LLZ29" s="36"/>
      <c r="LMA29" s="36"/>
      <c r="LMB29" s="36"/>
      <c r="LMC29" s="36"/>
      <c r="LMD29" s="36"/>
      <c r="LME29" s="36"/>
      <c r="LMF29" s="36"/>
      <c r="LMG29" s="36"/>
      <c r="LMH29" s="36"/>
      <c r="LMI29" s="36"/>
      <c r="LMJ29" s="36"/>
      <c r="LMK29" s="36"/>
      <c r="LML29" s="36"/>
      <c r="LMM29" s="36"/>
      <c r="LMN29" s="36"/>
      <c r="LMO29" s="36"/>
      <c r="LMP29" s="36"/>
      <c r="LMQ29" s="36"/>
      <c r="LMR29" s="36"/>
      <c r="LMS29" s="36"/>
      <c r="LMT29" s="36"/>
      <c r="LMU29" s="36"/>
      <c r="LMV29" s="36"/>
      <c r="LMW29" s="36"/>
      <c r="LMX29" s="36"/>
      <c r="LMY29" s="36"/>
      <c r="LMZ29" s="36"/>
      <c r="LNA29" s="36"/>
      <c r="LNB29" s="36"/>
      <c r="LNC29" s="36"/>
      <c r="LND29" s="36"/>
      <c r="LNE29" s="36"/>
      <c r="LNF29" s="36"/>
      <c r="LNG29" s="36"/>
      <c r="LNH29" s="36"/>
      <c r="LNI29" s="36"/>
      <c r="LNJ29" s="36"/>
      <c r="LNK29" s="36"/>
      <c r="LNL29" s="36"/>
      <c r="LNM29" s="36"/>
      <c r="LNN29" s="36"/>
      <c r="LNO29" s="36"/>
      <c r="LNP29" s="36"/>
      <c r="LNQ29" s="36"/>
      <c r="LNR29" s="36"/>
      <c r="LNS29" s="36"/>
      <c r="LNT29" s="36"/>
      <c r="LNU29" s="36"/>
      <c r="LNV29" s="36"/>
      <c r="LNW29" s="36"/>
      <c r="LNX29" s="36"/>
      <c r="LNY29" s="36"/>
      <c r="LNZ29" s="36"/>
      <c r="LOA29" s="36"/>
      <c r="LOB29" s="36"/>
      <c r="LOC29" s="36"/>
      <c r="LOD29" s="36"/>
      <c r="LOE29" s="36"/>
      <c r="LOF29" s="36"/>
      <c r="LOG29" s="36"/>
      <c r="LOH29" s="36"/>
      <c r="LOI29" s="36"/>
      <c r="LOJ29" s="36"/>
      <c r="LOK29" s="36"/>
      <c r="LOL29" s="36"/>
      <c r="LOM29" s="36"/>
      <c r="LON29" s="36"/>
      <c r="LOO29" s="36"/>
      <c r="LOP29" s="36"/>
      <c r="LOQ29" s="36"/>
      <c r="LOR29" s="36"/>
      <c r="LOS29" s="36"/>
      <c r="LOT29" s="36"/>
      <c r="LOU29" s="36"/>
      <c r="LOV29" s="36"/>
      <c r="LOW29" s="36"/>
      <c r="LOX29" s="36"/>
      <c r="LOY29" s="36"/>
      <c r="LOZ29" s="36"/>
      <c r="LPA29" s="36"/>
      <c r="LPB29" s="36"/>
      <c r="LPC29" s="36"/>
      <c r="LPD29" s="36"/>
      <c r="LPE29" s="36"/>
      <c r="LPF29" s="36"/>
      <c r="LPG29" s="36"/>
      <c r="LPH29" s="36"/>
      <c r="LPI29" s="36"/>
      <c r="LPJ29" s="36"/>
      <c r="LPK29" s="36"/>
      <c r="LPL29" s="36"/>
      <c r="LPM29" s="36"/>
      <c r="LPN29" s="36"/>
      <c r="LPO29" s="36"/>
      <c r="LPP29" s="36"/>
      <c r="LPQ29" s="36"/>
      <c r="LPR29" s="36"/>
      <c r="LPS29" s="36"/>
      <c r="LPT29" s="36"/>
      <c r="LPU29" s="36"/>
      <c r="LPV29" s="36"/>
      <c r="LPW29" s="36"/>
      <c r="LPX29" s="36"/>
      <c r="LPY29" s="36"/>
      <c r="LPZ29" s="36"/>
      <c r="LQA29" s="36"/>
      <c r="LQB29" s="36"/>
      <c r="LQC29" s="36"/>
      <c r="LQD29" s="36"/>
      <c r="LQE29" s="36"/>
      <c r="LQF29" s="36"/>
      <c r="LQG29" s="36"/>
      <c r="LQH29" s="36"/>
      <c r="LQI29" s="36"/>
      <c r="LQJ29" s="36"/>
      <c r="LQK29" s="36"/>
      <c r="LQL29" s="36"/>
      <c r="LQM29" s="36"/>
      <c r="LQN29" s="36"/>
      <c r="LQO29" s="36"/>
      <c r="LQP29" s="36"/>
      <c r="LQQ29" s="36"/>
      <c r="LQR29" s="36"/>
      <c r="LQS29" s="36"/>
      <c r="LQT29" s="36"/>
      <c r="LQU29" s="36"/>
      <c r="LQV29" s="36"/>
      <c r="LQW29" s="36"/>
      <c r="LQX29" s="36"/>
      <c r="LQY29" s="36"/>
      <c r="LQZ29" s="36"/>
      <c r="LRA29" s="36"/>
      <c r="LRB29" s="36"/>
      <c r="LRC29" s="36"/>
      <c r="LRD29" s="36"/>
      <c r="LRE29" s="36"/>
      <c r="LRF29" s="36"/>
      <c r="LRG29" s="36"/>
      <c r="LRH29" s="36"/>
      <c r="LRI29" s="36"/>
      <c r="LRJ29" s="36"/>
      <c r="LRK29" s="36"/>
      <c r="LRL29" s="36"/>
      <c r="LRM29" s="36"/>
      <c r="LRN29" s="36"/>
      <c r="LRO29" s="36"/>
      <c r="LRP29" s="36"/>
      <c r="LRQ29" s="36"/>
      <c r="LRR29" s="36"/>
      <c r="LRS29" s="36"/>
      <c r="LRT29" s="36"/>
      <c r="LRU29" s="36"/>
      <c r="LRV29" s="36"/>
      <c r="LRW29" s="36"/>
      <c r="LRX29" s="36"/>
      <c r="LRY29" s="36"/>
      <c r="LRZ29" s="36"/>
      <c r="LSA29" s="36"/>
      <c r="LSB29" s="36"/>
      <c r="LSC29" s="36"/>
      <c r="LSD29" s="36"/>
      <c r="LSE29" s="36"/>
      <c r="LSF29" s="36"/>
      <c r="LSG29" s="36"/>
      <c r="LSH29" s="36"/>
      <c r="LSI29" s="36"/>
      <c r="LSJ29" s="36"/>
      <c r="LSK29" s="36"/>
      <c r="LSL29" s="36"/>
      <c r="LSM29" s="36"/>
      <c r="LSN29" s="36"/>
      <c r="LSO29" s="36"/>
      <c r="LSP29" s="36"/>
      <c r="LSQ29" s="36"/>
      <c r="LSR29" s="36"/>
      <c r="LSS29" s="36"/>
      <c r="LST29" s="36"/>
      <c r="LSU29" s="36"/>
      <c r="LSV29" s="36"/>
      <c r="LSW29" s="36"/>
      <c r="LSX29" s="36"/>
      <c r="LSY29" s="36"/>
      <c r="LSZ29" s="36"/>
      <c r="LTA29" s="36"/>
      <c r="LTB29" s="36"/>
      <c r="LTC29" s="36"/>
      <c r="LTD29" s="36"/>
      <c r="LTE29" s="36"/>
      <c r="LTF29" s="36"/>
      <c r="LTG29" s="36"/>
      <c r="LTH29" s="36"/>
      <c r="LTI29" s="36"/>
      <c r="LTJ29" s="36"/>
      <c r="LTK29" s="36"/>
      <c r="LTL29" s="36"/>
      <c r="LTM29" s="36"/>
      <c r="LTN29" s="36"/>
      <c r="LTO29" s="36"/>
      <c r="LTP29" s="36"/>
      <c r="LTQ29" s="36"/>
      <c r="LTR29" s="36"/>
      <c r="LTS29" s="36"/>
      <c r="LTT29" s="36"/>
      <c r="LTU29" s="36"/>
      <c r="LTV29" s="36"/>
      <c r="LTW29" s="36"/>
      <c r="LTX29" s="36"/>
      <c r="LTY29" s="36"/>
      <c r="LTZ29" s="36"/>
      <c r="LUA29" s="36"/>
      <c r="LUB29" s="36"/>
      <c r="LUC29" s="36"/>
      <c r="LUD29" s="36"/>
      <c r="LUE29" s="36"/>
      <c r="LUF29" s="36"/>
      <c r="LUG29" s="36"/>
      <c r="LUH29" s="36"/>
      <c r="LUI29" s="36"/>
      <c r="LUJ29" s="36"/>
      <c r="LUK29" s="36"/>
      <c r="LUL29" s="36"/>
      <c r="LUM29" s="36"/>
      <c r="LUN29" s="36"/>
      <c r="LUO29" s="36"/>
      <c r="LUP29" s="36"/>
      <c r="LUQ29" s="36"/>
      <c r="LUR29" s="36"/>
      <c r="LUS29" s="36"/>
      <c r="LUT29" s="36"/>
      <c r="LUU29" s="36"/>
      <c r="LUV29" s="36"/>
      <c r="LUW29" s="36"/>
      <c r="LUX29" s="36"/>
      <c r="LUY29" s="36"/>
      <c r="LUZ29" s="36"/>
      <c r="LVA29" s="36"/>
      <c r="LVB29" s="36"/>
      <c r="LVC29" s="36"/>
      <c r="LVD29" s="36"/>
      <c r="LVE29" s="36"/>
      <c r="LVF29" s="36"/>
      <c r="LVG29" s="36"/>
      <c r="LVH29" s="36"/>
      <c r="LVI29" s="36"/>
      <c r="LVJ29" s="36"/>
      <c r="LVK29" s="36"/>
      <c r="LVL29" s="36"/>
      <c r="LVM29" s="36"/>
      <c r="LVN29" s="36"/>
      <c r="LVO29" s="36"/>
      <c r="LVP29" s="36"/>
      <c r="LVQ29" s="36"/>
      <c r="LVR29" s="36"/>
      <c r="LVS29" s="36"/>
      <c r="LVT29" s="36"/>
      <c r="LVU29" s="36"/>
      <c r="LVV29" s="36"/>
      <c r="LVW29" s="36"/>
      <c r="LVX29" s="36"/>
      <c r="LVY29" s="36"/>
      <c r="LVZ29" s="36"/>
      <c r="LWA29" s="36"/>
      <c r="LWB29" s="36"/>
      <c r="LWC29" s="36"/>
      <c r="LWD29" s="36"/>
      <c r="LWE29" s="36"/>
      <c r="LWF29" s="36"/>
      <c r="LWG29" s="36"/>
      <c r="LWH29" s="36"/>
      <c r="LWI29" s="36"/>
      <c r="LWJ29" s="36"/>
      <c r="LWK29" s="36"/>
      <c r="LWL29" s="36"/>
      <c r="LWM29" s="36"/>
      <c r="LWN29" s="36"/>
      <c r="LWO29" s="36"/>
      <c r="LWP29" s="36"/>
      <c r="LWQ29" s="36"/>
      <c r="LWR29" s="36"/>
      <c r="LWS29" s="36"/>
      <c r="LWT29" s="36"/>
      <c r="LWU29" s="36"/>
      <c r="LWV29" s="36"/>
      <c r="LWW29" s="36"/>
      <c r="LWX29" s="36"/>
      <c r="LWY29" s="36"/>
      <c r="LWZ29" s="36"/>
      <c r="LXA29" s="36"/>
      <c r="LXB29" s="36"/>
      <c r="LXC29" s="36"/>
      <c r="LXD29" s="36"/>
      <c r="LXE29" s="36"/>
      <c r="LXF29" s="36"/>
      <c r="LXG29" s="36"/>
      <c r="LXH29" s="36"/>
      <c r="LXI29" s="36"/>
      <c r="LXJ29" s="36"/>
      <c r="LXK29" s="36"/>
      <c r="LXL29" s="36"/>
      <c r="LXM29" s="36"/>
      <c r="LXN29" s="36"/>
      <c r="LXO29" s="36"/>
      <c r="LXP29" s="36"/>
      <c r="LXQ29" s="36"/>
      <c r="LXR29" s="36"/>
      <c r="LXS29" s="36"/>
      <c r="LXT29" s="36"/>
      <c r="LXU29" s="36"/>
      <c r="LXV29" s="36"/>
      <c r="LXW29" s="36"/>
      <c r="LXX29" s="36"/>
      <c r="LXY29" s="36"/>
      <c r="LXZ29" s="36"/>
      <c r="LYA29" s="36"/>
      <c r="LYB29" s="36"/>
      <c r="LYC29" s="36"/>
      <c r="LYD29" s="36"/>
      <c r="LYE29" s="36"/>
      <c r="LYF29" s="36"/>
      <c r="LYG29" s="36"/>
      <c r="LYH29" s="36"/>
      <c r="LYI29" s="36"/>
      <c r="LYJ29" s="36"/>
      <c r="LYK29" s="36"/>
      <c r="LYL29" s="36"/>
      <c r="LYM29" s="36"/>
      <c r="LYN29" s="36"/>
      <c r="LYO29" s="36"/>
      <c r="LYP29" s="36"/>
      <c r="LYQ29" s="36"/>
      <c r="LYR29" s="36"/>
      <c r="LYS29" s="36"/>
      <c r="LYT29" s="36"/>
      <c r="LYU29" s="36"/>
      <c r="LYV29" s="36"/>
      <c r="LYW29" s="36"/>
      <c r="LYX29" s="36"/>
      <c r="LYY29" s="36"/>
      <c r="LYZ29" s="36"/>
      <c r="LZA29" s="36"/>
      <c r="LZB29" s="36"/>
      <c r="LZC29" s="36"/>
      <c r="LZD29" s="36"/>
      <c r="LZE29" s="36"/>
      <c r="LZF29" s="36"/>
      <c r="LZG29" s="36"/>
      <c r="LZH29" s="36"/>
      <c r="LZI29" s="36"/>
      <c r="LZJ29" s="36"/>
      <c r="LZK29" s="36"/>
      <c r="LZL29" s="36"/>
      <c r="LZM29" s="36"/>
      <c r="LZN29" s="36"/>
      <c r="LZO29" s="36"/>
      <c r="LZP29" s="36"/>
      <c r="LZQ29" s="36"/>
      <c r="LZR29" s="36"/>
      <c r="LZS29" s="36"/>
      <c r="LZT29" s="36"/>
      <c r="LZU29" s="36"/>
      <c r="LZV29" s="36"/>
      <c r="LZW29" s="36"/>
      <c r="LZX29" s="36"/>
      <c r="LZY29" s="36"/>
      <c r="LZZ29" s="36"/>
      <c r="MAA29" s="36"/>
      <c r="MAB29" s="36"/>
      <c r="MAC29" s="36"/>
      <c r="MAD29" s="36"/>
      <c r="MAE29" s="36"/>
      <c r="MAF29" s="36"/>
      <c r="MAG29" s="36"/>
      <c r="MAH29" s="36"/>
      <c r="MAI29" s="36"/>
      <c r="MAJ29" s="36"/>
      <c r="MAK29" s="36"/>
      <c r="MAL29" s="36"/>
      <c r="MAM29" s="36"/>
      <c r="MAN29" s="36"/>
      <c r="MAO29" s="36"/>
      <c r="MAP29" s="36"/>
      <c r="MAQ29" s="36"/>
      <c r="MAR29" s="36"/>
      <c r="MAS29" s="36"/>
      <c r="MAT29" s="36"/>
      <c r="MAU29" s="36"/>
      <c r="MAV29" s="36"/>
      <c r="MAW29" s="36"/>
      <c r="MAX29" s="36"/>
      <c r="MAY29" s="36"/>
      <c r="MAZ29" s="36"/>
      <c r="MBA29" s="36"/>
      <c r="MBB29" s="36"/>
      <c r="MBC29" s="36"/>
      <c r="MBD29" s="36"/>
      <c r="MBE29" s="36"/>
      <c r="MBF29" s="36"/>
      <c r="MBG29" s="36"/>
      <c r="MBH29" s="36"/>
      <c r="MBI29" s="36"/>
      <c r="MBJ29" s="36"/>
      <c r="MBK29" s="36"/>
      <c r="MBL29" s="36"/>
      <c r="MBM29" s="36"/>
      <c r="MBN29" s="36"/>
      <c r="MBO29" s="36"/>
      <c r="MBP29" s="36"/>
      <c r="MBQ29" s="36"/>
      <c r="MBR29" s="36"/>
      <c r="MBS29" s="36"/>
      <c r="MBT29" s="36"/>
      <c r="MBU29" s="36"/>
      <c r="MBV29" s="36"/>
      <c r="MBW29" s="36"/>
      <c r="MBX29" s="36"/>
      <c r="MBY29" s="36"/>
      <c r="MBZ29" s="36"/>
      <c r="MCA29" s="36"/>
      <c r="MCB29" s="36"/>
      <c r="MCC29" s="36"/>
      <c r="MCD29" s="36"/>
      <c r="MCE29" s="36"/>
      <c r="MCF29" s="36"/>
      <c r="MCG29" s="36"/>
      <c r="MCH29" s="36"/>
      <c r="MCI29" s="36"/>
      <c r="MCJ29" s="36"/>
      <c r="MCK29" s="36"/>
      <c r="MCL29" s="36"/>
      <c r="MCM29" s="36"/>
      <c r="MCN29" s="36"/>
      <c r="MCO29" s="36"/>
      <c r="MCP29" s="36"/>
      <c r="MCQ29" s="36"/>
      <c r="MCR29" s="36"/>
      <c r="MCS29" s="36"/>
      <c r="MCT29" s="36"/>
      <c r="MCU29" s="36"/>
      <c r="MCV29" s="36"/>
      <c r="MCW29" s="36"/>
      <c r="MCX29" s="36"/>
      <c r="MCY29" s="36"/>
      <c r="MCZ29" s="36"/>
      <c r="MDA29" s="36"/>
      <c r="MDB29" s="36"/>
      <c r="MDC29" s="36"/>
      <c r="MDD29" s="36"/>
      <c r="MDE29" s="36"/>
      <c r="MDF29" s="36"/>
      <c r="MDG29" s="36"/>
      <c r="MDH29" s="36"/>
      <c r="MDI29" s="36"/>
      <c r="MDJ29" s="36"/>
      <c r="MDK29" s="36"/>
      <c r="MDL29" s="36"/>
      <c r="MDM29" s="36"/>
      <c r="MDN29" s="36"/>
      <c r="MDO29" s="36"/>
      <c r="MDP29" s="36"/>
      <c r="MDQ29" s="36"/>
      <c r="MDR29" s="36"/>
      <c r="MDS29" s="36"/>
      <c r="MDT29" s="36"/>
      <c r="MDU29" s="36"/>
      <c r="MDV29" s="36"/>
      <c r="MDW29" s="36"/>
      <c r="MDX29" s="36"/>
      <c r="MDY29" s="36"/>
      <c r="MDZ29" s="36"/>
      <c r="MEA29" s="36"/>
      <c r="MEB29" s="36"/>
      <c r="MEC29" s="36"/>
      <c r="MED29" s="36"/>
      <c r="MEE29" s="36"/>
      <c r="MEF29" s="36"/>
      <c r="MEG29" s="36"/>
      <c r="MEH29" s="36"/>
      <c r="MEI29" s="36"/>
      <c r="MEJ29" s="36"/>
      <c r="MEK29" s="36"/>
      <c r="MEL29" s="36"/>
      <c r="MEM29" s="36"/>
      <c r="MEN29" s="36"/>
      <c r="MEO29" s="36"/>
      <c r="MEP29" s="36"/>
      <c r="MEQ29" s="36"/>
      <c r="MER29" s="36"/>
      <c r="MES29" s="36"/>
      <c r="MET29" s="36"/>
      <c r="MEU29" s="36"/>
      <c r="MEV29" s="36"/>
      <c r="MEW29" s="36"/>
      <c r="MEX29" s="36"/>
      <c r="MEY29" s="36"/>
      <c r="MEZ29" s="36"/>
      <c r="MFA29" s="36"/>
      <c r="MFB29" s="36"/>
      <c r="MFC29" s="36"/>
      <c r="MFD29" s="36"/>
      <c r="MFE29" s="36"/>
      <c r="MFF29" s="36"/>
      <c r="MFG29" s="36"/>
      <c r="MFH29" s="36"/>
      <c r="MFI29" s="36"/>
      <c r="MFJ29" s="36"/>
      <c r="MFK29" s="36"/>
      <c r="MFL29" s="36"/>
      <c r="MFM29" s="36"/>
      <c r="MFN29" s="36"/>
      <c r="MFO29" s="36"/>
      <c r="MFP29" s="36"/>
      <c r="MFQ29" s="36"/>
      <c r="MFR29" s="36"/>
      <c r="MFS29" s="36"/>
      <c r="MFT29" s="36"/>
      <c r="MFU29" s="36"/>
      <c r="MFV29" s="36"/>
      <c r="MFW29" s="36"/>
      <c r="MFX29" s="36"/>
      <c r="MFY29" s="36"/>
      <c r="MFZ29" s="36"/>
      <c r="MGA29" s="36"/>
      <c r="MGB29" s="36"/>
      <c r="MGC29" s="36"/>
      <c r="MGD29" s="36"/>
      <c r="MGE29" s="36"/>
      <c r="MGF29" s="36"/>
      <c r="MGG29" s="36"/>
      <c r="MGH29" s="36"/>
      <c r="MGI29" s="36"/>
      <c r="MGJ29" s="36"/>
      <c r="MGK29" s="36"/>
      <c r="MGL29" s="36"/>
      <c r="MGM29" s="36"/>
      <c r="MGN29" s="36"/>
      <c r="MGO29" s="36"/>
      <c r="MGP29" s="36"/>
      <c r="MGQ29" s="36"/>
      <c r="MGR29" s="36"/>
      <c r="MGS29" s="36"/>
      <c r="MGT29" s="36"/>
      <c r="MGU29" s="36"/>
      <c r="MGV29" s="36"/>
      <c r="MGW29" s="36"/>
      <c r="MGX29" s="36"/>
      <c r="MGY29" s="36"/>
      <c r="MGZ29" s="36"/>
      <c r="MHA29" s="36"/>
      <c r="MHB29" s="36"/>
      <c r="MHC29" s="36"/>
      <c r="MHD29" s="36"/>
      <c r="MHE29" s="36"/>
      <c r="MHF29" s="36"/>
      <c r="MHG29" s="36"/>
      <c r="MHH29" s="36"/>
      <c r="MHI29" s="36"/>
      <c r="MHJ29" s="36"/>
      <c r="MHK29" s="36"/>
      <c r="MHL29" s="36"/>
      <c r="MHM29" s="36"/>
      <c r="MHN29" s="36"/>
      <c r="MHO29" s="36"/>
      <c r="MHP29" s="36"/>
      <c r="MHQ29" s="36"/>
      <c r="MHR29" s="36"/>
      <c r="MHS29" s="36"/>
      <c r="MHT29" s="36"/>
      <c r="MHU29" s="36"/>
      <c r="MHV29" s="36"/>
      <c r="MHW29" s="36"/>
      <c r="MHX29" s="36"/>
      <c r="MHY29" s="36"/>
      <c r="MHZ29" s="36"/>
      <c r="MIA29" s="36"/>
      <c r="MIB29" s="36"/>
      <c r="MIC29" s="36"/>
      <c r="MID29" s="36"/>
      <c r="MIE29" s="36"/>
      <c r="MIF29" s="36"/>
      <c r="MIG29" s="36"/>
      <c r="MIH29" s="36"/>
      <c r="MII29" s="36"/>
      <c r="MIJ29" s="36"/>
      <c r="MIK29" s="36"/>
      <c r="MIL29" s="36"/>
      <c r="MIM29" s="36"/>
      <c r="MIN29" s="36"/>
      <c r="MIO29" s="36"/>
      <c r="MIP29" s="36"/>
      <c r="MIQ29" s="36"/>
      <c r="MIR29" s="36"/>
      <c r="MIS29" s="36"/>
      <c r="MIT29" s="36"/>
      <c r="MIU29" s="36"/>
      <c r="MIV29" s="36"/>
      <c r="MIW29" s="36"/>
      <c r="MIX29" s="36"/>
      <c r="MIY29" s="36"/>
      <c r="MIZ29" s="36"/>
      <c r="MJA29" s="36"/>
      <c r="MJB29" s="36"/>
      <c r="MJC29" s="36"/>
      <c r="MJD29" s="36"/>
      <c r="MJE29" s="36"/>
      <c r="MJF29" s="36"/>
      <c r="MJG29" s="36"/>
      <c r="MJH29" s="36"/>
      <c r="MJI29" s="36"/>
      <c r="MJJ29" s="36"/>
      <c r="MJK29" s="36"/>
      <c r="MJL29" s="36"/>
      <c r="MJM29" s="36"/>
      <c r="MJN29" s="36"/>
      <c r="MJO29" s="36"/>
      <c r="MJP29" s="36"/>
      <c r="MJQ29" s="36"/>
      <c r="MJR29" s="36"/>
      <c r="MJS29" s="36"/>
      <c r="MJT29" s="36"/>
      <c r="MJU29" s="36"/>
      <c r="MJV29" s="36"/>
      <c r="MJW29" s="36"/>
      <c r="MJX29" s="36"/>
      <c r="MJY29" s="36"/>
      <c r="MJZ29" s="36"/>
      <c r="MKA29" s="36"/>
      <c r="MKB29" s="36"/>
      <c r="MKC29" s="36"/>
      <c r="MKD29" s="36"/>
      <c r="MKE29" s="36"/>
      <c r="MKF29" s="36"/>
      <c r="MKG29" s="36"/>
      <c r="MKH29" s="36"/>
      <c r="MKI29" s="36"/>
      <c r="MKJ29" s="36"/>
      <c r="MKK29" s="36"/>
      <c r="MKL29" s="36"/>
      <c r="MKM29" s="36"/>
      <c r="MKN29" s="36"/>
      <c r="MKO29" s="36"/>
      <c r="MKP29" s="36"/>
      <c r="MKQ29" s="36"/>
      <c r="MKR29" s="36"/>
      <c r="MKS29" s="36"/>
      <c r="MKT29" s="36"/>
      <c r="MKU29" s="36"/>
      <c r="MKV29" s="36"/>
      <c r="MKW29" s="36"/>
      <c r="MKX29" s="36"/>
      <c r="MKY29" s="36"/>
      <c r="MKZ29" s="36"/>
      <c r="MLA29" s="36"/>
      <c r="MLB29" s="36"/>
      <c r="MLC29" s="36"/>
      <c r="MLD29" s="36"/>
      <c r="MLE29" s="36"/>
      <c r="MLF29" s="36"/>
      <c r="MLG29" s="36"/>
      <c r="MLH29" s="36"/>
      <c r="MLI29" s="36"/>
      <c r="MLJ29" s="36"/>
      <c r="MLK29" s="36"/>
      <c r="MLL29" s="36"/>
      <c r="MLM29" s="36"/>
      <c r="MLN29" s="36"/>
      <c r="MLO29" s="36"/>
      <c r="MLP29" s="36"/>
      <c r="MLQ29" s="36"/>
      <c r="MLR29" s="36"/>
      <c r="MLS29" s="36"/>
      <c r="MLT29" s="36"/>
      <c r="MLU29" s="36"/>
      <c r="MLV29" s="36"/>
      <c r="MLW29" s="36"/>
      <c r="MLX29" s="36"/>
      <c r="MLY29" s="36"/>
      <c r="MLZ29" s="36"/>
      <c r="MMA29" s="36"/>
      <c r="MMB29" s="36"/>
      <c r="MMC29" s="36"/>
      <c r="MMD29" s="36"/>
      <c r="MME29" s="36"/>
      <c r="MMF29" s="36"/>
      <c r="MMG29" s="36"/>
      <c r="MMH29" s="36"/>
      <c r="MMI29" s="36"/>
      <c r="MMJ29" s="36"/>
      <c r="MMK29" s="36"/>
      <c r="MML29" s="36"/>
      <c r="MMM29" s="36"/>
      <c r="MMN29" s="36"/>
      <c r="MMO29" s="36"/>
      <c r="MMP29" s="36"/>
      <c r="MMQ29" s="36"/>
      <c r="MMR29" s="36"/>
      <c r="MMS29" s="36"/>
      <c r="MMT29" s="36"/>
      <c r="MMU29" s="36"/>
      <c r="MMV29" s="36"/>
      <c r="MMW29" s="36"/>
      <c r="MMX29" s="36"/>
      <c r="MMY29" s="36"/>
      <c r="MMZ29" s="36"/>
      <c r="MNA29" s="36"/>
      <c r="MNB29" s="36"/>
      <c r="MNC29" s="36"/>
      <c r="MND29" s="36"/>
      <c r="MNE29" s="36"/>
      <c r="MNF29" s="36"/>
      <c r="MNG29" s="36"/>
      <c r="MNH29" s="36"/>
      <c r="MNI29" s="36"/>
      <c r="MNJ29" s="36"/>
      <c r="MNK29" s="36"/>
      <c r="MNL29" s="36"/>
      <c r="MNM29" s="36"/>
      <c r="MNN29" s="36"/>
      <c r="MNO29" s="36"/>
      <c r="MNP29" s="36"/>
      <c r="MNQ29" s="36"/>
      <c r="MNR29" s="36"/>
      <c r="MNS29" s="36"/>
      <c r="MNT29" s="36"/>
      <c r="MNU29" s="36"/>
      <c r="MNV29" s="36"/>
      <c r="MNW29" s="36"/>
      <c r="MNX29" s="36"/>
      <c r="MNY29" s="36"/>
      <c r="MNZ29" s="36"/>
      <c r="MOA29" s="36"/>
      <c r="MOB29" s="36"/>
      <c r="MOC29" s="36"/>
      <c r="MOD29" s="36"/>
      <c r="MOE29" s="36"/>
      <c r="MOF29" s="36"/>
      <c r="MOG29" s="36"/>
      <c r="MOH29" s="36"/>
      <c r="MOI29" s="36"/>
      <c r="MOJ29" s="36"/>
      <c r="MOK29" s="36"/>
      <c r="MOL29" s="36"/>
      <c r="MOM29" s="36"/>
      <c r="MON29" s="36"/>
      <c r="MOO29" s="36"/>
      <c r="MOP29" s="36"/>
      <c r="MOQ29" s="36"/>
      <c r="MOR29" s="36"/>
      <c r="MOS29" s="36"/>
      <c r="MOT29" s="36"/>
      <c r="MOU29" s="36"/>
      <c r="MOV29" s="36"/>
      <c r="MOW29" s="36"/>
      <c r="MOX29" s="36"/>
      <c r="MOY29" s="36"/>
      <c r="MOZ29" s="36"/>
      <c r="MPA29" s="36"/>
      <c r="MPB29" s="36"/>
      <c r="MPC29" s="36"/>
      <c r="MPD29" s="36"/>
      <c r="MPE29" s="36"/>
      <c r="MPF29" s="36"/>
      <c r="MPG29" s="36"/>
      <c r="MPH29" s="36"/>
      <c r="MPI29" s="36"/>
      <c r="MPJ29" s="36"/>
      <c r="MPK29" s="36"/>
      <c r="MPL29" s="36"/>
      <c r="MPM29" s="36"/>
      <c r="MPN29" s="36"/>
      <c r="MPO29" s="36"/>
      <c r="MPP29" s="36"/>
      <c r="MPQ29" s="36"/>
      <c r="MPR29" s="36"/>
      <c r="MPS29" s="36"/>
      <c r="MPT29" s="36"/>
      <c r="MPU29" s="36"/>
      <c r="MPV29" s="36"/>
      <c r="MPW29" s="36"/>
      <c r="MPX29" s="36"/>
      <c r="MPY29" s="36"/>
      <c r="MPZ29" s="36"/>
      <c r="MQA29" s="36"/>
      <c r="MQB29" s="36"/>
      <c r="MQC29" s="36"/>
      <c r="MQD29" s="36"/>
      <c r="MQE29" s="36"/>
      <c r="MQF29" s="36"/>
      <c r="MQG29" s="36"/>
      <c r="MQH29" s="36"/>
      <c r="MQI29" s="36"/>
      <c r="MQJ29" s="36"/>
      <c r="MQK29" s="36"/>
      <c r="MQL29" s="36"/>
      <c r="MQM29" s="36"/>
      <c r="MQN29" s="36"/>
      <c r="MQO29" s="36"/>
      <c r="MQP29" s="36"/>
      <c r="MQQ29" s="36"/>
      <c r="MQR29" s="36"/>
      <c r="MQS29" s="36"/>
      <c r="MQT29" s="36"/>
      <c r="MQU29" s="36"/>
      <c r="MQV29" s="36"/>
      <c r="MQW29" s="36"/>
      <c r="MQX29" s="36"/>
      <c r="MQY29" s="36"/>
      <c r="MQZ29" s="36"/>
      <c r="MRA29" s="36"/>
      <c r="MRB29" s="36"/>
      <c r="MRC29" s="36"/>
      <c r="MRD29" s="36"/>
      <c r="MRE29" s="36"/>
      <c r="MRF29" s="36"/>
      <c r="MRG29" s="36"/>
      <c r="MRH29" s="36"/>
      <c r="MRI29" s="36"/>
      <c r="MRJ29" s="36"/>
      <c r="MRK29" s="36"/>
      <c r="MRL29" s="36"/>
      <c r="MRM29" s="36"/>
      <c r="MRN29" s="36"/>
      <c r="MRO29" s="36"/>
      <c r="MRP29" s="36"/>
      <c r="MRQ29" s="36"/>
      <c r="MRR29" s="36"/>
      <c r="MRS29" s="36"/>
      <c r="MRT29" s="36"/>
      <c r="MRU29" s="36"/>
      <c r="MRV29" s="36"/>
      <c r="MRW29" s="36"/>
      <c r="MRX29" s="36"/>
      <c r="MRY29" s="36"/>
      <c r="MRZ29" s="36"/>
      <c r="MSA29" s="36"/>
      <c r="MSB29" s="36"/>
      <c r="MSC29" s="36"/>
      <c r="MSD29" s="36"/>
      <c r="MSE29" s="36"/>
      <c r="MSF29" s="36"/>
      <c r="MSG29" s="36"/>
      <c r="MSH29" s="36"/>
      <c r="MSI29" s="36"/>
      <c r="MSJ29" s="36"/>
      <c r="MSK29" s="36"/>
      <c r="MSL29" s="36"/>
      <c r="MSM29" s="36"/>
      <c r="MSN29" s="36"/>
      <c r="MSO29" s="36"/>
      <c r="MSP29" s="36"/>
      <c r="MSQ29" s="36"/>
      <c r="MSR29" s="36"/>
      <c r="MSS29" s="36"/>
      <c r="MST29" s="36"/>
      <c r="MSU29" s="36"/>
      <c r="MSV29" s="36"/>
      <c r="MSW29" s="36"/>
      <c r="MSX29" s="36"/>
      <c r="MSY29" s="36"/>
      <c r="MSZ29" s="36"/>
      <c r="MTA29" s="36"/>
      <c r="MTB29" s="36"/>
      <c r="MTC29" s="36"/>
      <c r="MTD29" s="36"/>
      <c r="MTE29" s="36"/>
      <c r="MTF29" s="36"/>
      <c r="MTG29" s="36"/>
      <c r="MTH29" s="36"/>
      <c r="MTI29" s="36"/>
      <c r="MTJ29" s="36"/>
      <c r="MTK29" s="36"/>
      <c r="MTL29" s="36"/>
      <c r="MTM29" s="36"/>
      <c r="MTN29" s="36"/>
      <c r="MTO29" s="36"/>
      <c r="MTP29" s="36"/>
      <c r="MTQ29" s="36"/>
      <c r="MTR29" s="36"/>
      <c r="MTS29" s="36"/>
      <c r="MTT29" s="36"/>
      <c r="MTU29" s="36"/>
      <c r="MTV29" s="36"/>
      <c r="MTW29" s="36"/>
      <c r="MTX29" s="36"/>
      <c r="MTY29" s="36"/>
      <c r="MTZ29" s="36"/>
      <c r="MUA29" s="36"/>
      <c r="MUB29" s="36"/>
      <c r="MUC29" s="36"/>
      <c r="MUD29" s="36"/>
      <c r="MUE29" s="36"/>
      <c r="MUF29" s="36"/>
      <c r="MUG29" s="36"/>
      <c r="MUH29" s="36"/>
      <c r="MUI29" s="36"/>
      <c r="MUJ29" s="36"/>
      <c r="MUK29" s="36"/>
      <c r="MUL29" s="36"/>
      <c r="MUM29" s="36"/>
      <c r="MUN29" s="36"/>
      <c r="MUO29" s="36"/>
      <c r="MUP29" s="36"/>
      <c r="MUQ29" s="36"/>
      <c r="MUR29" s="36"/>
      <c r="MUS29" s="36"/>
      <c r="MUT29" s="36"/>
      <c r="MUU29" s="36"/>
      <c r="MUV29" s="36"/>
      <c r="MUW29" s="36"/>
      <c r="MUX29" s="36"/>
      <c r="MUY29" s="36"/>
      <c r="MUZ29" s="36"/>
      <c r="MVA29" s="36"/>
      <c r="MVB29" s="36"/>
      <c r="MVC29" s="36"/>
      <c r="MVD29" s="36"/>
      <c r="MVE29" s="36"/>
      <c r="MVF29" s="36"/>
      <c r="MVG29" s="36"/>
      <c r="MVH29" s="36"/>
      <c r="MVI29" s="36"/>
      <c r="MVJ29" s="36"/>
      <c r="MVK29" s="36"/>
      <c r="MVL29" s="36"/>
      <c r="MVM29" s="36"/>
      <c r="MVN29" s="36"/>
      <c r="MVO29" s="36"/>
      <c r="MVP29" s="36"/>
      <c r="MVQ29" s="36"/>
      <c r="MVR29" s="36"/>
      <c r="MVS29" s="36"/>
      <c r="MVT29" s="36"/>
      <c r="MVU29" s="36"/>
      <c r="MVV29" s="36"/>
      <c r="MVW29" s="36"/>
      <c r="MVX29" s="36"/>
      <c r="MVY29" s="36"/>
      <c r="MVZ29" s="36"/>
      <c r="MWA29" s="36"/>
      <c r="MWB29" s="36"/>
      <c r="MWC29" s="36"/>
      <c r="MWD29" s="36"/>
      <c r="MWE29" s="36"/>
      <c r="MWF29" s="36"/>
      <c r="MWG29" s="36"/>
      <c r="MWH29" s="36"/>
      <c r="MWI29" s="36"/>
      <c r="MWJ29" s="36"/>
      <c r="MWK29" s="36"/>
      <c r="MWL29" s="36"/>
      <c r="MWM29" s="36"/>
      <c r="MWN29" s="36"/>
      <c r="MWO29" s="36"/>
      <c r="MWP29" s="36"/>
      <c r="MWQ29" s="36"/>
      <c r="MWR29" s="36"/>
      <c r="MWS29" s="36"/>
      <c r="MWT29" s="36"/>
      <c r="MWU29" s="36"/>
      <c r="MWV29" s="36"/>
      <c r="MWW29" s="36"/>
      <c r="MWX29" s="36"/>
      <c r="MWY29" s="36"/>
      <c r="MWZ29" s="36"/>
      <c r="MXA29" s="36"/>
      <c r="MXB29" s="36"/>
      <c r="MXC29" s="36"/>
      <c r="MXD29" s="36"/>
      <c r="MXE29" s="36"/>
      <c r="MXF29" s="36"/>
      <c r="MXG29" s="36"/>
      <c r="MXH29" s="36"/>
      <c r="MXI29" s="36"/>
      <c r="MXJ29" s="36"/>
      <c r="MXK29" s="36"/>
      <c r="MXL29" s="36"/>
      <c r="MXM29" s="36"/>
      <c r="MXN29" s="36"/>
      <c r="MXO29" s="36"/>
      <c r="MXP29" s="36"/>
      <c r="MXQ29" s="36"/>
      <c r="MXR29" s="36"/>
      <c r="MXS29" s="36"/>
      <c r="MXT29" s="36"/>
      <c r="MXU29" s="36"/>
      <c r="MXV29" s="36"/>
      <c r="MXW29" s="36"/>
      <c r="MXX29" s="36"/>
      <c r="MXY29" s="36"/>
      <c r="MXZ29" s="36"/>
      <c r="MYA29" s="36"/>
      <c r="MYB29" s="36"/>
      <c r="MYC29" s="36"/>
      <c r="MYD29" s="36"/>
      <c r="MYE29" s="36"/>
      <c r="MYF29" s="36"/>
      <c r="MYG29" s="36"/>
      <c r="MYH29" s="36"/>
      <c r="MYI29" s="36"/>
      <c r="MYJ29" s="36"/>
      <c r="MYK29" s="36"/>
      <c r="MYL29" s="36"/>
      <c r="MYM29" s="36"/>
      <c r="MYN29" s="36"/>
      <c r="MYO29" s="36"/>
      <c r="MYP29" s="36"/>
      <c r="MYQ29" s="36"/>
      <c r="MYR29" s="36"/>
      <c r="MYS29" s="36"/>
      <c r="MYT29" s="36"/>
      <c r="MYU29" s="36"/>
      <c r="MYV29" s="36"/>
      <c r="MYW29" s="36"/>
      <c r="MYX29" s="36"/>
      <c r="MYY29" s="36"/>
      <c r="MYZ29" s="36"/>
      <c r="MZA29" s="36"/>
      <c r="MZB29" s="36"/>
      <c r="MZC29" s="36"/>
      <c r="MZD29" s="36"/>
      <c r="MZE29" s="36"/>
      <c r="MZF29" s="36"/>
      <c r="MZG29" s="36"/>
      <c r="MZH29" s="36"/>
      <c r="MZI29" s="36"/>
      <c r="MZJ29" s="36"/>
      <c r="MZK29" s="36"/>
      <c r="MZL29" s="36"/>
      <c r="MZM29" s="36"/>
      <c r="MZN29" s="36"/>
      <c r="MZO29" s="36"/>
      <c r="MZP29" s="36"/>
      <c r="MZQ29" s="36"/>
      <c r="MZR29" s="36"/>
      <c r="MZS29" s="36"/>
      <c r="MZT29" s="36"/>
      <c r="MZU29" s="36"/>
      <c r="MZV29" s="36"/>
      <c r="MZW29" s="36"/>
      <c r="MZX29" s="36"/>
      <c r="MZY29" s="36"/>
      <c r="MZZ29" s="36"/>
      <c r="NAA29" s="36"/>
      <c r="NAB29" s="36"/>
      <c r="NAC29" s="36"/>
      <c r="NAD29" s="36"/>
      <c r="NAE29" s="36"/>
      <c r="NAF29" s="36"/>
      <c r="NAG29" s="36"/>
      <c r="NAH29" s="36"/>
      <c r="NAI29" s="36"/>
      <c r="NAJ29" s="36"/>
      <c r="NAK29" s="36"/>
      <c r="NAL29" s="36"/>
      <c r="NAM29" s="36"/>
      <c r="NAN29" s="36"/>
      <c r="NAO29" s="36"/>
      <c r="NAP29" s="36"/>
      <c r="NAQ29" s="36"/>
      <c r="NAR29" s="36"/>
      <c r="NAS29" s="36"/>
      <c r="NAT29" s="36"/>
      <c r="NAU29" s="36"/>
      <c r="NAV29" s="36"/>
      <c r="NAW29" s="36"/>
      <c r="NAX29" s="36"/>
      <c r="NAY29" s="36"/>
      <c r="NAZ29" s="36"/>
      <c r="NBA29" s="36"/>
      <c r="NBB29" s="36"/>
      <c r="NBC29" s="36"/>
      <c r="NBD29" s="36"/>
      <c r="NBE29" s="36"/>
      <c r="NBF29" s="36"/>
      <c r="NBG29" s="36"/>
      <c r="NBH29" s="36"/>
      <c r="NBI29" s="36"/>
      <c r="NBJ29" s="36"/>
      <c r="NBK29" s="36"/>
      <c r="NBL29" s="36"/>
      <c r="NBM29" s="36"/>
      <c r="NBN29" s="36"/>
      <c r="NBO29" s="36"/>
      <c r="NBP29" s="36"/>
      <c r="NBQ29" s="36"/>
      <c r="NBR29" s="36"/>
      <c r="NBS29" s="36"/>
      <c r="NBT29" s="36"/>
      <c r="NBU29" s="36"/>
      <c r="NBV29" s="36"/>
      <c r="NBW29" s="36"/>
      <c r="NBX29" s="36"/>
      <c r="NBY29" s="36"/>
      <c r="NBZ29" s="36"/>
      <c r="NCA29" s="36"/>
      <c r="NCB29" s="36"/>
      <c r="NCC29" s="36"/>
      <c r="NCD29" s="36"/>
      <c r="NCE29" s="36"/>
      <c r="NCF29" s="36"/>
      <c r="NCG29" s="36"/>
      <c r="NCH29" s="36"/>
      <c r="NCI29" s="36"/>
      <c r="NCJ29" s="36"/>
      <c r="NCK29" s="36"/>
      <c r="NCL29" s="36"/>
      <c r="NCM29" s="36"/>
      <c r="NCN29" s="36"/>
      <c r="NCO29" s="36"/>
      <c r="NCP29" s="36"/>
      <c r="NCQ29" s="36"/>
      <c r="NCR29" s="36"/>
      <c r="NCS29" s="36"/>
      <c r="NCT29" s="36"/>
      <c r="NCU29" s="36"/>
      <c r="NCV29" s="36"/>
      <c r="NCW29" s="36"/>
      <c r="NCX29" s="36"/>
      <c r="NCY29" s="36"/>
      <c r="NCZ29" s="36"/>
      <c r="NDA29" s="36"/>
      <c r="NDB29" s="36"/>
      <c r="NDC29" s="36"/>
      <c r="NDD29" s="36"/>
      <c r="NDE29" s="36"/>
      <c r="NDF29" s="36"/>
      <c r="NDG29" s="36"/>
      <c r="NDH29" s="36"/>
      <c r="NDI29" s="36"/>
      <c r="NDJ29" s="36"/>
      <c r="NDK29" s="36"/>
      <c r="NDL29" s="36"/>
      <c r="NDM29" s="36"/>
      <c r="NDN29" s="36"/>
      <c r="NDO29" s="36"/>
      <c r="NDP29" s="36"/>
      <c r="NDQ29" s="36"/>
      <c r="NDR29" s="36"/>
      <c r="NDS29" s="36"/>
      <c r="NDT29" s="36"/>
      <c r="NDU29" s="36"/>
      <c r="NDV29" s="36"/>
      <c r="NDW29" s="36"/>
      <c r="NDX29" s="36"/>
      <c r="NDY29" s="36"/>
      <c r="NDZ29" s="36"/>
      <c r="NEA29" s="36"/>
      <c r="NEB29" s="36"/>
      <c r="NEC29" s="36"/>
      <c r="NED29" s="36"/>
      <c r="NEE29" s="36"/>
      <c r="NEF29" s="36"/>
      <c r="NEG29" s="36"/>
      <c r="NEH29" s="36"/>
      <c r="NEI29" s="36"/>
      <c r="NEJ29" s="36"/>
      <c r="NEK29" s="36"/>
      <c r="NEL29" s="36"/>
      <c r="NEM29" s="36"/>
      <c r="NEN29" s="36"/>
      <c r="NEO29" s="36"/>
      <c r="NEP29" s="36"/>
      <c r="NEQ29" s="36"/>
      <c r="NER29" s="36"/>
      <c r="NES29" s="36"/>
      <c r="NET29" s="36"/>
      <c r="NEU29" s="36"/>
      <c r="NEV29" s="36"/>
      <c r="NEW29" s="36"/>
      <c r="NEX29" s="36"/>
      <c r="NEY29" s="36"/>
      <c r="NEZ29" s="36"/>
      <c r="NFA29" s="36"/>
      <c r="NFB29" s="36"/>
      <c r="NFC29" s="36"/>
      <c r="NFD29" s="36"/>
      <c r="NFE29" s="36"/>
      <c r="NFF29" s="36"/>
      <c r="NFG29" s="36"/>
      <c r="NFH29" s="36"/>
      <c r="NFI29" s="36"/>
      <c r="NFJ29" s="36"/>
      <c r="NFK29" s="36"/>
      <c r="NFL29" s="36"/>
      <c r="NFM29" s="36"/>
      <c r="NFN29" s="36"/>
      <c r="NFO29" s="36"/>
      <c r="NFP29" s="36"/>
      <c r="NFQ29" s="36"/>
      <c r="NFR29" s="36"/>
      <c r="NFS29" s="36"/>
      <c r="NFT29" s="36"/>
      <c r="NFU29" s="36"/>
      <c r="NFV29" s="36"/>
      <c r="NFW29" s="36"/>
      <c r="NFX29" s="36"/>
      <c r="NFY29" s="36"/>
      <c r="NFZ29" s="36"/>
      <c r="NGA29" s="36"/>
      <c r="NGB29" s="36"/>
      <c r="NGC29" s="36"/>
      <c r="NGD29" s="36"/>
      <c r="NGE29" s="36"/>
      <c r="NGF29" s="36"/>
      <c r="NGG29" s="36"/>
      <c r="NGH29" s="36"/>
      <c r="NGI29" s="36"/>
      <c r="NGJ29" s="36"/>
      <c r="NGK29" s="36"/>
      <c r="NGL29" s="36"/>
      <c r="NGM29" s="36"/>
      <c r="NGN29" s="36"/>
      <c r="NGO29" s="36"/>
      <c r="NGP29" s="36"/>
      <c r="NGQ29" s="36"/>
      <c r="NGR29" s="36"/>
      <c r="NGS29" s="36"/>
      <c r="NGT29" s="36"/>
      <c r="NGU29" s="36"/>
      <c r="NGV29" s="36"/>
      <c r="NGW29" s="36"/>
      <c r="NGX29" s="36"/>
      <c r="NGY29" s="36"/>
      <c r="NGZ29" s="36"/>
      <c r="NHA29" s="36"/>
      <c r="NHB29" s="36"/>
      <c r="NHC29" s="36"/>
      <c r="NHD29" s="36"/>
      <c r="NHE29" s="36"/>
      <c r="NHF29" s="36"/>
      <c r="NHG29" s="36"/>
      <c r="NHH29" s="36"/>
      <c r="NHI29" s="36"/>
      <c r="NHJ29" s="36"/>
      <c r="NHK29" s="36"/>
      <c r="NHL29" s="36"/>
      <c r="NHM29" s="36"/>
      <c r="NHN29" s="36"/>
      <c r="NHO29" s="36"/>
      <c r="NHP29" s="36"/>
      <c r="NHQ29" s="36"/>
      <c r="NHR29" s="36"/>
      <c r="NHS29" s="36"/>
      <c r="NHT29" s="36"/>
      <c r="NHU29" s="36"/>
      <c r="NHV29" s="36"/>
      <c r="NHW29" s="36"/>
      <c r="NHX29" s="36"/>
      <c r="NHY29" s="36"/>
      <c r="NHZ29" s="36"/>
      <c r="NIA29" s="36"/>
      <c r="NIB29" s="36"/>
      <c r="NIC29" s="36"/>
      <c r="NID29" s="36"/>
      <c r="NIE29" s="36"/>
      <c r="NIF29" s="36"/>
      <c r="NIG29" s="36"/>
      <c r="NIH29" s="36"/>
      <c r="NII29" s="36"/>
      <c r="NIJ29" s="36"/>
      <c r="NIK29" s="36"/>
      <c r="NIL29" s="36"/>
      <c r="NIM29" s="36"/>
      <c r="NIN29" s="36"/>
      <c r="NIO29" s="36"/>
      <c r="NIP29" s="36"/>
      <c r="NIQ29" s="36"/>
      <c r="NIR29" s="36"/>
      <c r="NIS29" s="36"/>
      <c r="NIT29" s="36"/>
      <c r="NIU29" s="36"/>
      <c r="NIV29" s="36"/>
      <c r="NIW29" s="36"/>
      <c r="NIX29" s="36"/>
      <c r="NIY29" s="36"/>
      <c r="NIZ29" s="36"/>
      <c r="NJA29" s="36"/>
      <c r="NJB29" s="36"/>
      <c r="NJC29" s="36"/>
      <c r="NJD29" s="36"/>
      <c r="NJE29" s="36"/>
      <c r="NJF29" s="36"/>
      <c r="NJG29" s="36"/>
      <c r="NJH29" s="36"/>
      <c r="NJI29" s="36"/>
      <c r="NJJ29" s="36"/>
      <c r="NJK29" s="36"/>
      <c r="NJL29" s="36"/>
      <c r="NJM29" s="36"/>
      <c r="NJN29" s="36"/>
      <c r="NJO29" s="36"/>
      <c r="NJP29" s="36"/>
      <c r="NJQ29" s="36"/>
      <c r="NJR29" s="36"/>
      <c r="NJS29" s="36"/>
      <c r="NJT29" s="36"/>
      <c r="NJU29" s="36"/>
      <c r="NJV29" s="36"/>
      <c r="NJW29" s="36"/>
      <c r="NJX29" s="36"/>
      <c r="NJY29" s="36"/>
      <c r="NJZ29" s="36"/>
      <c r="NKA29" s="36"/>
      <c r="NKB29" s="36"/>
      <c r="NKC29" s="36"/>
      <c r="NKD29" s="36"/>
      <c r="NKE29" s="36"/>
      <c r="NKF29" s="36"/>
      <c r="NKG29" s="36"/>
      <c r="NKH29" s="36"/>
      <c r="NKI29" s="36"/>
      <c r="NKJ29" s="36"/>
      <c r="NKK29" s="36"/>
      <c r="NKL29" s="36"/>
      <c r="NKM29" s="36"/>
      <c r="NKN29" s="36"/>
      <c r="NKO29" s="36"/>
      <c r="NKP29" s="36"/>
      <c r="NKQ29" s="36"/>
      <c r="NKR29" s="36"/>
      <c r="NKS29" s="36"/>
      <c r="NKT29" s="36"/>
      <c r="NKU29" s="36"/>
      <c r="NKV29" s="36"/>
      <c r="NKW29" s="36"/>
      <c r="NKX29" s="36"/>
      <c r="NKY29" s="36"/>
      <c r="NKZ29" s="36"/>
      <c r="NLA29" s="36"/>
      <c r="NLB29" s="36"/>
      <c r="NLC29" s="36"/>
      <c r="NLD29" s="36"/>
      <c r="NLE29" s="36"/>
      <c r="NLF29" s="36"/>
      <c r="NLG29" s="36"/>
      <c r="NLH29" s="36"/>
      <c r="NLI29" s="36"/>
      <c r="NLJ29" s="36"/>
      <c r="NLK29" s="36"/>
      <c r="NLL29" s="36"/>
      <c r="NLM29" s="36"/>
      <c r="NLN29" s="36"/>
      <c r="NLO29" s="36"/>
      <c r="NLP29" s="36"/>
      <c r="NLQ29" s="36"/>
      <c r="NLR29" s="36"/>
      <c r="NLS29" s="36"/>
      <c r="NLT29" s="36"/>
      <c r="NLU29" s="36"/>
      <c r="NLV29" s="36"/>
      <c r="NLW29" s="36"/>
      <c r="NLX29" s="36"/>
      <c r="NLY29" s="36"/>
      <c r="NLZ29" s="36"/>
      <c r="NMA29" s="36"/>
      <c r="NMB29" s="36"/>
      <c r="NMC29" s="36"/>
      <c r="NMD29" s="36"/>
      <c r="NME29" s="36"/>
      <c r="NMF29" s="36"/>
      <c r="NMG29" s="36"/>
      <c r="NMH29" s="36"/>
      <c r="NMI29" s="36"/>
      <c r="NMJ29" s="36"/>
      <c r="NMK29" s="36"/>
      <c r="NML29" s="36"/>
      <c r="NMM29" s="36"/>
      <c r="NMN29" s="36"/>
      <c r="NMO29" s="36"/>
      <c r="NMP29" s="36"/>
      <c r="NMQ29" s="36"/>
      <c r="NMR29" s="36"/>
      <c r="NMS29" s="36"/>
      <c r="NMT29" s="36"/>
      <c r="NMU29" s="36"/>
      <c r="NMV29" s="36"/>
      <c r="NMW29" s="36"/>
      <c r="NMX29" s="36"/>
      <c r="NMY29" s="36"/>
      <c r="NMZ29" s="36"/>
      <c r="NNA29" s="36"/>
      <c r="NNB29" s="36"/>
      <c r="NNC29" s="36"/>
      <c r="NND29" s="36"/>
      <c r="NNE29" s="36"/>
      <c r="NNF29" s="36"/>
      <c r="NNG29" s="36"/>
      <c r="NNH29" s="36"/>
      <c r="NNI29" s="36"/>
      <c r="NNJ29" s="36"/>
      <c r="NNK29" s="36"/>
      <c r="NNL29" s="36"/>
      <c r="NNM29" s="36"/>
      <c r="NNN29" s="36"/>
      <c r="NNO29" s="36"/>
      <c r="NNP29" s="36"/>
      <c r="NNQ29" s="36"/>
      <c r="NNR29" s="36"/>
      <c r="NNS29" s="36"/>
      <c r="NNT29" s="36"/>
      <c r="NNU29" s="36"/>
      <c r="NNV29" s="36"/>
      <c r="NNW29" s="36"/>
      <c r="NNX29" s="36"/>
      <c r="NNY29" s="36"/>
      <c r="NNZ29" s="36"/>
      <c r="NOA29" s="36"/>
      <c r="NOB29" s="36"/>
      <c r="NOC29" s="36"/>
      <c r="NOD29" s="36"/>
      <c r="NOE29" s="36"/>
      <c r="NOF29" s="36"/>
      <c r="NOG29" s="36"/>
      <c r="NOH29" s="36"/>
      <c r="NOI29" s="36"/>
      <c r="NOJ29" s="36"/>
      <c r="NOK29" s="36"/>
      <c r="NOL29" s="36"/>
      <c r="NOM29" s="36"/>
      <c r="NON29" s="36"/>
      <c r="NOO29" s="36"/>
      <c r="NOP29" s="36"/>
      <c r="NOQ29" s="36"/>
      <c r="NOR29" s="36"/>
      <c r="NOS29" s="36"/>
      <c r="NOT29" s="36"/>
      <c r="NOU29" s="36"/>
      <c r="NOV29" s="36"/>
      <c r="NOW29" s="36"/>
      <c r="NOX29" s="36"/>
      <c r="NOY29" s="36"/>
      <c r="NOZ29" s="36"/>
      <c r="NPA29" s="36"/>
      <c r="NPB29" s="36"/>
      <c r="NPC29" s="36"/>
      <c r="NPD29" s="36"/>
      <c r="NPE29" s="36"/>
      <c r="NPF29" s="36"/>
      <c r="NPG29" s="36"/>
      <c r="NPH29" s="36"/>
      <c r="NPI29" s="36"/>
      <c r="NPJ29" s="36"/>
      <c r="NPK29" s="36"/>
      <c r="NPL29" s="36"/>
      <c r="NPM29" s="36"/>
      <c r="NPN29" s="36"/>
      <c r="NPO29" s="36"/>
      <c r="NPP29" s="36"/>
      <c r="NPQ29" s="36"/>
      <c r="NPR29" s="36"/>
      <c r="NPS29" s="36"/>
      <c r="NPT29" s="36"/>
      <c r="NPU29" s="36"/>
      <c r="NPV29" s="36"/>
      <c r="NPW29" s="36"/>
      <c r="NPX29" s="36"/>
      <c r="NPY29" s="36"/>
      <c r="NPZ29" s="36"/>
      <c r="NQA29" s="36"/>
      <c r="NQB29" s="36"/>
      <c r="NQC29" s="36"/>
      <c r="NQD29" s="36"/>
      <c r="NQE29" s="36"/>
      <c r="NQF29" s="36"/>
      <c r="NQG29" s="36"/>
      <c r="NQH29" s="36"/>
      <c r="NQI29" s="36"/>
      <c r="NQJ29" s="36"/>
      <c r="NQK29" s="36"/>
      <c r="NQL29" s="36"/>
      <c r="NQM29" s="36"/>
      <c r="NQN29" s="36"/>
      <c r="NQO29" s="36"/>
      <c r="NQP29" s="36"/>
      <c r="NQQ29" s="36"/>
      <c r="NQR29" s="36"/>
      <c r="NQS29" s="36"/>
      <c r="NQT29" s="36"/>
      <c r="NQU29" s="36"/>
      <c r="NQV29" s="36"/>
      <c r="NQW29" s="36"/>
      <c r="NQX29" s="36"/>
      <c r="NQY29" s="36"/>
      <c r="NQZ29" s="36"/>
      <c r="NRA29" s="36"/>
      <c r="NRB29" s="36"/>
      <c r="NRC29" s="36"/>
      <c r="NRD29" s="36"/>
      <c r="NRE29" s="36"/>
      <c r="NRF29" s="36"/>
      <c r="NRG29" s="36"/>
      <c r="NRH29" s="36"/>
      <c r="NRI29" s="36"/>
      <c r="NRJ29" s="36"/>
      <c r="NRK29" s="36"/>
      <c r="NRL29" s="36"/>
      <c r="NRM29" s="36"/>
      <c r="NRN29" s="36"/>
      <c r="NRO29" s="36"/>
      <c r="NRP29" s="36"/>
      <c r="NRQ29" s="36"/>
      <c r="NRR29" s="36"/>
      <c r="NRS29" s="36"/>
      <c r="NRT29" s="36"/>
      <c r="NRU29" s="36"/>
      <c r="NRV29" s="36"/>
      <c r="NRW29" s="36"/>
      <c r="NRX29" s="36"/>
      <c r="NRY29" s="36"/>
      <c r="NRZ29" s="36"/>
      <c r="NSA29" s="36"/>
      <c r="NSB29" s="36"/>
      <c r="NSC29" s="36"/>
      <c r="NSD29" s="36"/>
      <c r="NSE29" s="36"/>
      <c r="NSF29" s="36"/>
      <c r="NSG29" s="36"/>
      <c r="NSH29" s="36"/>
      <c r="NSI29" s="36"/>
      <c r="NSJ29" s="36"/>
      <c r="NSK29" s="36"/>
      <c r="NSL29" s="36"/>
      <c r="NSM29" s="36"/>
      <c r="NSN29" s="36"/>
      <c r="NSO29" s="36"/>
      <c r="NSP29" s="36"/>
      <c r="NSQ29" s="36"/>
      <c r="NSR29" s="36"/>
      <c r="NSS29" s="36"/>
      <c r="NST29" s="36"/>
      <c r="NSU29" s="36"/>
      <c r="NSV29" s="36"/>
      <c r="NSW29" s="36"/>
      <c r="NSX29" s="36"/>
      <c r="NSY29" s="36"/>
      <c r="NSZ29" s="36"/>
      <c r="NTA29" s="36"/>
      <c r="NTB29" s="36"/>
      <c r="NTC29" s="36"/>
      <c r="NTD29" s="36"/>
      <c r="NTE29" s="36"/>
      <c r="NTF29" s="36"/>
      <c r="NTG29" s="36"/>
      <c r="NTH29" s="36"/>
      <c r="NTI29" s="36"/>
      <c r="NTJ29" s="36"/>
      <c r="NTK29" s="36"/>
      <c r="NTL29" s="36"/>
      <c r="NTM29" s="36"/>
      <c r="NTN29" s="36"/>
      <c r="NTO29" s="36"/>
      <c r="NTP29" s="36"/>
      <c r="NTQ29" s="36"/>
      <c r="NTR29" s="36"/>
      <c r="NTS29" s="36"/>
      <c r="NTT29" s="36"/>
      <c r="NTU29" s="36"/>
      <c r="NTV29" s="36"/>
      <c r="NTW29" s="36"/>
      <c r="NTX29" s="36"/>
      <c r="NTY29" s="36"/>
      <c r="NTZ29" s="36"/>
      <c r="NUA29" s="36"/>
      <c r="NUB29" s="36"/>
      <c r="NUC29" s="36"/>
      <c r="NUD29" s="36"/>
      <c r="NUE29" s="36"/>
      <c r="NUF29" s="36"/>
      <c r="NUG29" s="36"/>
      <c r="NUH29" s="36"/>
      <c r="NUI29" s="36"/>
      <c r="NUJ29" s="36"/>
      <c r="NUK29" s="36"/>
      <c r="NUL29" s="36"/>
      <c r="NUM29" s="36"/>
      <c r="NUN29" s="36"/>
      <c r="NUO29" s="36"/>
      <c r="NUP29" s="36"/>
      <c r="NUQ29" s="36"/>
      <c r="NUR29" s="36"/>
      <c r="NUS29" s="36"/>
      <c r="NUT29" s="36"/>
      <c r="NUU29" s="36"/>
      <c r="NUV29" s="36"/>
      <c r="NUW29" s="36"/>
      <c r="NUX29" s="36"/>
      <c r="NUY29" s="36"/>
      <c r="NUZ29" s="36"/>
      <c r="NVA29" s="36"/>
      <c r="NVB29" s="36"/>
      <c r="NVC29" s="36"/>
      <c r="NVD29" s="36"/>
      <c r="NVE29" s="36"/>
      <c r="NVF29" s="36"/>
      <c r="NVG29" s="36"/>
      <c r="NVH29" s="36"/>
      <c r="NVI29" s="36"/>
      <c r="NVJ29" s="36"/>
      <c r="NVK29" s="36"/>
      <c r="NVL29" s="36"/>
      <c r="NVM29" s="36"/>
      <c r="NVN29" s="36"/>
      <c r="NVO29" s="36"/>
      <c r="NVP29" s="36"/>
      <c r="NVQ29" s="36"/>
      <c r="NVR29" s="36"/>
      <c r="NVS29" s="36"/>
      <c r="NVT29" s="36"/>
      <c r="NVU29" s="36"/>
      <c r="NVV29" s="36"/>
      <c r="NVW29" s="36"/>
      <c r="NVX29" s="36"/>
      <c r="NVY29" s="36"/>
      <c r="NVZ29" s="36"/>
      <c r="NWA29" s="36"/>
      <c r="NWB29" s="36"/>
      <c r="NWC29" s="36"/>
      <c r="NWD29" s="36"/>
      <c r="NWE29" s="36"/>
      <c r="NWF29" s="36"/>
      <c r="NWG29" s="36"/>
      <c r="NWH29" s="36"/>
      <c r="NWI29" s="36"/>
      <c r="NWJ29" s="36"/>
      <c r="NWK29" s="36"/>
      <c r="NWL29" s="36"/>
      <c r="NWM29" s="36"/>
      <c r="NWN29" s="36"/>
      <c r="NWO29" s="36"/>
      <c r="NWP29" s="36"/>
      <c r="NWQ29" s="36"/>
      <c r="NWR29" s="36"/>
      <c r="NWS29" s="36"/>
      <c r="NWT29" s="36"/>
      <c r="NWU29" s="36"/>
      <c r="NWV29" s="36"/>
      <c r="NWW29" s="36"/>
      <c r="NWX29" s="36"/>
      <c r="NWY29" s="36"/>
      <c r="NWZ29" s="36"/>
      <c r="NXA29" s="36"/>
      <c r="NXB29" s="36"/>
      <c r="NXC29" s="36"/>
      <c r="NXD29" s="36"/>
      <c r="NXE29" s="36"/>
      <c r="NXF29" s="36"/>
      <c r="NXG29" s="36"/>
      <c r="NXH29" s="36"/>
      <c r="NXI29" s="36"/>
      <c r="NXJ29" s="36"/>
      <c r="NXK29" s="36"/>
      <c r="NXL29" s="36"/>
      <c r="NXM29" s="36"/>
      <c r="NXN29" s="36"/>
      <c r="NXO29" s="36"/>
      <c r="NXP29" s="36"/>
      <c r="NXQ29" s="36"/>
      <c r="NXR29" s="36"/>
      <c r="NXS29" s="36"/>
      <c r="NXT29" s="36"/>
      <c r="NXU29" s="36"/>
      <c r="NXV29" s="36"/>
      <c r="NXW29" s="36"/>
      <c r="NXX29" s="36"/>
      <c r="NXY29" s="36"/>
      <c r="NXZ29" s="36"/>
      <c r="NYA29" s="36"/>
      <c r="NYB29" s="36"/>
      <c r="NYC29" s="36"/>
      <c r="NYD29" s="36"/>
      <c r="NYE29" s="36"/>
      <c r="NYF29" s="36"/>
      <c r="NYG29" s="36"/>
      <c r="NYH29" s="36"/>
      <c r="NYI29" s="36"/>
      <c r="NYJ29" s="36"/>
      <c r="NYK29" s="36"/>
      <c r="NYL29" s="36"/>
      <c r="NYM29" s="36"/>
      <c r="NYN29" s="36"/>
      <c r="NYO29" s="36"/>
      <c r="NYP29" s="36"/>
      <c r="NYQ29" s="36"/>
      <c r="NYR29" s="36"/>
      <c r="NYS29" s="36"/>
      <c r="NYT29" s="36"/>
      <c r="NYU29" s="36"/>
      <c r="NYV29" s="36"/>
      <c r="NYW29" s="36"/>
      <c r="NYX29" s="36"/>
      <c r="NYY29" s="36"/>
      <c r="NYZ29" s="36"/>
      <c r="NZA29" s="36"/>
      <c r="NZB29" s="36"/>
      <c r="NZC29" s="36"/>
      <c r="NZD29" s="36"/>
      <c r="NZE29" s="36"/>
      <c r="NZF29" s="36"/>
      <c r="NZG29" s="36"/>
      <c r="NZH29" s="36"/>
      <c r="NZI29" s="36"/>
      <c r="NZJ29" s="36"/>
      <c r="NZK29" s="36"/>
      <c r="NZL29" s="36"/>
      <c r="NZM29" s="36"/>
      <c r="NZN29" s="36"/>
      <c r="NZO29" s="36"/>
      <c r="NZP29" s="36"/>
      <c r="NZQ29" s="36"/>
      <c r="NZR29" s="36"/>
      <c r="NZS29" s="36"/>
      <c r="NZT29" s="36"/>
      <c r="NZU29" s="36"/>
      <c r="NZV29" s="36"/>
      <c r="NZW29" s="36"/>
      <c r="NZX29" s="36"/>
      <c r="NZY29" s="36"/>
      <c r="NZZ29" s="36"/>
      <c r="OAA29" s="36"/>
      <c r="OAB29" s="36"/>
      <c r="OAC29" s="36"/>
      <c r="OAD29" s="36"/>
      <c r="OAE29" s="36"/>
      <c r="OAF29" s="36"/>
      <c r="OAG29" s="36"/>
      <c r="OAH29" s="36"/>
      <c r="OAI29" s="36"/>
      <c r="OAJ29" s="36"/>
      <c r="OAK29" s="36"/>
      <c r="OAL29" s="36"/>
      <c r="OAM29" s="36"/>
      <c r="OAN29" s="36"/>
      <c r="OAO29" s="36"/>
      <c r="OAP29" s="36"/>
      <c r="OAQ29" s="36"/>
      <c r="OAR29" s="36"/>
      <c r="OAS29" s="36"/>
      <c r="OAT29" s="36"/>
      <c r="OAU29" s="36"/>
      <c r="OAV29" s="36"/>
      <c r="OAW29" s="36"/>
      <c r="OAX29" s="36"/>
      <c r="OAY29" s="36"/>
      <c r="OAZ29" s="36"/>
      <c r="OBA29" s="36"/>
      <c r="OBB29" s="36"/>
      <c r="OBC29" s="36"/>
      <c r="OBD29" s="36"/>
      <c r="OBE29" s="36"/>
      <c r="OBF29" s="36"/>
      <c r="OBG29" s="36"/>
      <c r="OBH29" s="36"/>
      <c r="OBI29" s="36"/>
      <c r="OBJ29" s="36"/>
      <c r="OBK29" s="36"/>
      <c r="OBL29" s="36"/>
      <c r="OBM29" s="36"/>
      <c r="OBN29" s="36"/>
      <c r="OBO29" s="36"/>
      <c r="OBP29" s="36"/>
      <c r="OBQ29" s="36"/>
      <c r="OBR29" s="36"/>
      <c r="OBS29" s="36"/>
      <c r="OBT29" s="36"/>
      <c r="OBU29" s="36"/>
      <c r="OBV29" s="36"/>
      <c r="OBW29" s="36"/>
      <c r="OBX29" s="36"/>
      <c r="OBY29" s="36"/>
      <c r="OBZ29" s="36"/>
      <c r="OCA29" s="36"/>
      <c r="OCB29" s="36"/>
      <c r="OCC29" s="36"/>
      <c r="OCD29" s="36"/>
      <c r="OCE29" s="36"/>
      <c r="OCF29" s="36"/>
      <c r="OCG29" s="36"/>
      <c r="OCH29" s="36"/>
      <c r="OCI29" s="36"/>
      <c r="OCJ29" s="36"/>
      <c r="OCK29" s="36"/>
      <c r="OCL29" s="36"/>
      <c r="OCM29" s="36"/>
      <c r="OCN29" s="36"/>
      <c r="OCO29" s="36"/>
      <c r="OCP29" s="36"/>
      <c r="OCQ29" s="36"/>
      <c r="OCR29" s="36"/>
      <c r="OCS29" s="36"/>
      <c r="OCT29" s="36"/>
      <c r="OCU29" s="36"/>
      <c r="OCV29" s="36"/>
      <c r="OCW29" s="36"/>
      <c r="OCX29" s="36"/>
      <c r="OCY29" s="36"/>
      <c r="OCZ29" s="36"/>
      <c r="ODA29" s="36"/>
      <c r="ODB29" s="36"/>
      <c r="ODC29" s="36"/>
      <c r="ODD29" s="36"/>
      <c r="ODE29" s="36"/>
      <c r="ODF29" s="36"/>
      <c r="ODG29" s="36"/>
      <c r="ODH29" s="36"/>
      <c r="ODI29" s="36"/>
      <c r="ODJ29" s="36"/>
      <c r="ODK29" s="36"/>
      <c r="ODL29" s="36"/>
      <c r="ODM29" s="36"/>
      <c r="ODN29" s="36"/>
      <c r="ODO29" s="36"/>
      <c r="ODP29" s="36"/>
      <c r="ODQ29" s="36"/>
      <c r="ODR29" s="36"/>
      <c r="ODS29" s="36"/>
      <c r="ODT29" s="36"/>
      <c r="ODU29" s="36"/>
      <c r="ODV29" s="36"/>
      <c r="ODW29" s="36"/>
      <c r="ODX29" s="36"/>
      <c r="ODY29" s="36"/>
      <c r="ODZ29" s="36"/>
      <c r="OEA29" s="36"/>
      <c r="OEB29" s="36"/>
      <c r="OEC29" s="36"/>
      <c r="OED29" s="36"/>
      <c r="OEE29" s="36"/>
      <c r="OEF29" s="36"/>
      <c r="OEG29" s="36"/>
      <c r="OEH29" s="36"/>
      <c r="OEI29" s="36"/>
      <c r="OEJ29" s="36"/>
      <c r="OEK29" s="36"/>
      <c r="OEL29" s="36"/>
      <c r="OEM29" s="36"/>
      <c r="OEN29" s="36"/>
      <c r="OEO29" s="36"/>
      <c r="OEP29" s="36"/>
      <c r="OEQ29" s="36"/>
      <c r="OER29" s="36"/>
      <c r="OES29" s="36"/>
      <c r="OET29" s="36"/>
      <c r="OEU29" s="36"/>
      <c r="OEV29" s="36"/>
      <c r="OEW29" s="36"/>
      <c r="OEX29" s="36"/>
      <c r="OEY29" s="36"/>
      <c r="OEZ29" s="36"/>
      <c r="OFA29" s="36"/>
      <c r="OFB29" s="36"/>
      <c r="OFC29" s="36"/>
      <c r="OFD29" s="36"/>
      <c r="OFE29" s="36"/>
      <c r="OFF29" s="36"/>
      <c r="OFG29" s="36"/>
      <c r="OFH29" s="36"/>
      <c r="OFI29" s="36"/>
      <c r="OFJ29" s="36"/>
      <c r="OFK29" s="36"/>
      <c r="OFL29" s="36"/>
      <c r="OFM29" s="36"/>
      <c r="OFN29" s="36"/>
      <c r="OFO29" s="36"/>
      <c r="OFP29" s="36"/>
      <c r="OFQ29" s="36"/>
      <c r="OFR29" s="36"/>
      <c r="OFS29" s="36"/>
      <c r="OFT29" s="36"/>
      <c r="OFU29" s="36"/>
      <c r="OFV29" s="36"/>
      <c r="OFW29" s="36"/>
      <c r="OFX29" s="36"/>
      <c r="OFY29" s="36"/>
      <c r="OFZ29" s="36"/>
      <c r="OGA29" s="36"/>
      <c r="OGB29" s="36"/>
      <c r="OGC29" s="36"/>
      <c r="OGD29" s="36"/>
      <c r="OGE29" s="36"/>
      <c r="OGF29" s="36"/>
      <c r="OGG29" s="36"/>
      <c r="OGH29" s="36"/>
      <c r="OGI29" s="36"/>
      <c r="OGJ29" s="36"/>
      <c r="OGK29" s="36"/>
      <c r="OGL29" s="36"/>
      <c r="OGM29" s="36"/>
      <c r="OGN29" s="36"/>
      <c r="OGO29" s="36"/>
      <c r="OGP29" s="36"/>
      <c r="OGQ29" s="36"/>
      <c r="OGR29" s="36"/>
      <c r="OGS29" s="36"/>
      <c r="OGT29" s="36"/>
      <c r="OGU29" s="36"/>
      <c r="OGV29" s="36"/>
      <c r="OGW29" s="36"/>
      <c r="OGX29" s="36"/>
      <c r="OGY29" s="36"/>
      <c r="OGZ29" s="36"/>
      <c r="OHA29" s="36"/>
      <c r="OHB29" s="36"/>
      <c r="OHC29" s="36"/>
      <c r="OHD29" s="36"/>
      <c r="OHE29" s="36"/>
      <c r="OHF29" s="36"/>
      <c r="OHG29" s="36"/>
      <c r="OHH29" s="36"/>
      <c r="OHI29" s="36"/>
      <c r="OHJ29" s="36"/>
      <c r="OHK29" s="36"/>
      <c r="OHL29" s="36"/>
      <c r="OHM29" s="36"/>
      <c r="OHN29" s="36"/>
      <c r="OHO29" s="36"/>
      <c r="OHP29" s="36"/>
      <c r="OHQ29" s="36"/>
      <c r="OHR29" s="36"/>
      <c r="OHS29" s="36"/>
      <c r="OHT29" s="36"/>
      <c r="OHU29" s="36"/>
      <c r="OHV29" s="36"/>
      <c r="OHW29" s="36"/>
      <c r="OHX29" s="36"/>
      <c r="OHY29" s="36"/>
      <c r="OHZ29" s="36"/>
      <c r="OIA29" s="36"/>
      <c r="OIB29" s="36"/>
      <c r="OIC29" s="36"/>
      <c r="OID29" s="36"/>
      <c r="OIE29" s="36"/>
      <c r="OIF29" s="36"/>
      <c r="OIG29" s="36"/>
      <c r="OIH29" s="36"/>
      <c r="OII29" s="36"/>
      <c r="OIJ29" s="36"/>
      <c r="OIK29" s="36"/>
      <c r="OIL29" s="36"/>
      <c r="OIM29" s="36"/>
      <c r="OIN29" s="36"/>
      <c r="OIO29" s="36"/>
      <c r="OIP29" s="36"/>
      <c r="OIQ29" s="36"/>
      <c r="OIR29" s="36"/>
      <c r="OIS29" s="36"/>
      <c r="OIT29" s="36"/>
      <c r="OIU29" s="36"/>
      <c r="OIV29" s="36"/>
      <c r="OIW29" s="36"/>
      <c r="OIX29" s="36"/>
      <c r="OIY29" s="36"/>
      <c r="OIZ29" s="36"/>
      <c r="OJA29" s="36"/>
      <c r="OJB29" s="36"/>
      <c r="OJC29" s="36"/>
      <c r="OJD29" s="36"/>
      <c r="OJE29" s="36"/>
      <c r="OJF29" s="36"/>
      <c r="OJG29" s="36"/>
      <c r="OJH29" s="36"/>
      <c r="OJI29" s="36"/>
      <c r="OJJ29" s="36"/>
      <c r="OJK29" s="36"/>
      <c r="OJL29" s="36"/>
      <c r="OJM29" s="36"/>
      <c r="OJN29" s="36"/>
      <c r="OJO29" s="36"/>
      <c r="OJP29" s="36"/>
      <c r="OJQ29" s="36"/>
      <c r="OJR29" s="36"/>
      <c r="OJS29" s="36"/>
      <c r="OJT29" s="36"/>
      <c r="OJU29" s="36"/>
      <c r="OJV29" s="36"/>
      <c r="OJW29" s="36"/>
      <c r="OJX29" s="36"/>
      <c r="OJY29" s="36"/>
      <c r="OJZ29" s="36"/>
      <c r="OKA29" s="36"/>
      <c r="OKB29" s="36"/>
      <c r="OKC29" s="36"/>
      <c r="OKD29" s="36"/>
      <c r="OKE29" s="36"/>
      <c r="OKF29" s="36"/>
      <c r="OKG29" s="36"/>
      <c r="OKH29" s="36"/>
      <c r="OKI29" s="36"/>
      <c r="OKJ29" s="36"/>
      <c r="OKK29" s="36"/>
      <c r="OKL29" s="36"/>
      <c r="OKM29" s="36"/>
      <c r="OKN29" s="36"/>
      <c r="OKO29" s="36"/>
      <c r="OKP29" s="36"/>
      <c r="OKQ29" s="36"/>
      <c r="OKR29" s="36"/>
      <c r="OKS29" s="36"/>
      <c r="OKT29" s="36"/>
      <c r="OKU29" s="36"/>
      <c r="OKV29" s="36"/>
      <c r="OKW29" s="36"/>
      <c r="OKX29" s="36"/>
      <c r="OKY29" s="36"/>
      <c r="OKZ29" s="36"/>
      <c r="OLA29" s="36"/>
      <c r="OLB29" s="36"/>
      <c r="OLC29" s="36"/>
      <c r="OLD29" s="36"/>
      <c r="OLE29" s="36"/>
      <c r="OLF29" s="36"/>
      <c r="OLG29" s="36"/>
      <c r="OLH29" s="36"/>
      <c r="OLI29" s="36"/>
      <c r="OLJ29" s="36"/>
      <c r="OLK29" s="36"/>
      <c r="OLL29" s="36"/>
      <c r="OLM29" s="36"/>
      <c r="OLN29" s="36"/>
      <c r="OLO29" s="36"/>
      <c r="OLP29" s="36"/>
      <c r="OLQ29" s="36"/>
      <c r="OLR29" s="36"/>
      <c r="OLS29" s="36"/>
      <c r="OLT29" s="36"/>
      <c r="OLU29" s="36"/>
      <c r="OLV29" s="36"/>
      <c r="OLW29" s="36"/>
      <c r="OLX29" s="36"/>
      <c r="OLY29" s="36"/>
      <c r="OLZ29" s="36"/>
      <c r="OMA29" s="36"/>
      <c r="OMB29" s="36"/>
      <c r="OMC29" s="36"/>
      <c r="OMD29" s="36"/>
      <c r="OME29" s="36"/>
      <c r="OMF29" s="36"/>
      <c r="OMG29" s="36"/>
      <c r="OMH29" s="36"/>
      <c r="OMI29" s="36"/>
      <c r="OMJ29" s="36"/>
      <c r="OMK29" s="36"/>
      <c r="OML29" s="36"/>
      <c r="OMM29" s="36"/>
      <c r="OMN29" s="36"/>
      <c r="OMO29" s="36"/>
      <c r="OMP29" s="36"/>
      <c r="OMQ29" s="36"/>
      <c r="OMR29" s="36"/>
      <c r="OMS29" s="36"/>
      <c r="OMT29" s="36"/>
      <c r="OMU29" s="36"/>
      <c r="OMV29" s="36"/>
      <c r="OMW29" s="36"/>
      <c r="OMX29" s="36"/>
      <c r="OMY29" s="36"/>
      <c r="OMZ29" s="36"/>
      <c r="ONA29" s="36"/>
      <c r="ONB29" s="36"/>
      <c r="ONC29" s="36"/>
      <c r="OND29" s="36"/>
      <c r="ONE29" s="36"/>
      <c r="ONF29" s="36"/>
      <c r="ONG29" s="36"/>
      <c r="ONH29" s="36"/>
      <c r="ONI29" s="36"/>
      <c r="ONJ29" s="36"/>
      <c r="ONK29" s="36"/>
      <c r="ONL29" s="36"/>
      <c r="ONM29" s="36"/>
      <c r="ONN29" s="36"/>
      <c r="ONO29" s="36"/>
      <c r="ONP29" s="36"/>
      <c r="ONQ29" s="36"/>
      <c r="ONR29" s="36"/>
      <c r="ONS29" s="36"/>
      <c r="ONT29" s="36"/>
      <c r="ONU29" s="36"/>
      <c r="ONV29" s="36"/>
      <c r="ONW29" s="36"/>
      <c r="ONX29" s="36"/>
      <c r="ONY29" s="36"/>
      <c r="ONZ29" s="36"/>
      <c r="OOA29" s="36"/>
      <c r="OOB29" s="36"/>
      <c r="OOC29" s="36"/>
      <c r="OOD29" s="36"/>
      <c r="OOE29" s="36"/>
      <c r="OOF29" s="36"/>
      <c r="OOG29" s="36"/>
      <c r="OOH29" s="36"/>
      <c r="OOI29" s="36"/>
      <c r="OOJ29" s="36"/>
      <c r="OOK29" s="36"/>
      <c r="OOL29" s="36"/>
      <c r="OOM29" s="36"/>
      <c r="OON29" s="36"/>
      <c r="OOO29" s="36"/>
      <c r="OOP29" s="36"/>
      <c r="OOQ29" s="36"/>
      <c r="OOR29" s="36"/>
      <c r="OOS29" s="36"/>
      <c r="OOT29" s="36"/>
      <c r="OOU29" s="36"/>
      <c r="OOV29" s="36"/>
      <c r="OOW29" s="36"/>
      <c r="OOX29" s="36"/>
      <c r="OOY29" s="36"/>
      <c r="OOZ29" s="36"/>
      <c r="OPA29" s="36"/>
      <c r="OPB29" s="36"/>
      <c r="OPC29" s="36"/>
      <c r="OPD29" s="36"/>
      <c r="OPE29" s="36"/>
      <c r="OPF29" s="36"/>
      <c r="OPG29" s="36"/>
      <c r="OPH29" s="36"/>
      <c r="OPI29" s="36"/>
      <c r="OPJ29" s="36"/>
      <c r="OPK29" s="36"/>
      <c r="OPL29" s="36"/>
      <c r="OPM29" s="36"/>
      <c r="OPN29" s="36"/>
      <c r="OPO29" s="36"/>
      <c r="OPP29" s="36"/>
      <c r="OPQ29" s="36"/>
      <c r="OPR29" s="36"/>
      <c r="OPS29" s="36"/>
      <c r="OPT29" s="36"/>
      <c r="OPU29" s="36"/>
      <c r="OPV29" s="36"/>
      <c r="OPW29" s="36"/>
      <c r="OPX29" s="36"/>
      <c r="OPY29" s="36"/>
      <c r="OPZ29" s="36"/>
      <c r="OQA29" s="36"/>
      <c r="OQB29" s="36"/>
      <c r="OQC29" s="36"/>
      <c r="OQD29" s="36"/>
      <c r="OQE29" s="36"/>
      <c r="OQF29" s="36"/>
      <c r="OQG29" s="36"/>
      <c r="OQH29" s="36"/>
      <c r="OQI29" s="36"/>
      <c r="OQJ29" s="36"/>
      <c r="OQK29" s="36"/>
      <c r="OQL29" s="36"/>
      <c r="OQM29" s="36"/>
      <c r="OQN29" s="36"/>
      <c r="OQO29" s="36"/>
      <c r="OQP29" s="36"/>
      <c r="OQQ29" s="36"/>
      <c r="OQR29" s="36"/>
      <c r="OQS29" s="36"/>
      <c r="OQT29" s="36"/>
      <c r="OQU29" s="36"/>
      <c r="OQV29" s="36"/>
      <c r="OQW29" s="36"/>
      <c r="OQX29" s="36"/>
      <c r="OQY29" s="36"/>
      <c r="OQZ29" s="36"/>
      <c r="ORA29" s="36"/>
      <c r="ORB29" s="36"/>
      <c r="ORC29" s="36"/>
      <c r="ORD29" s="36"/>
      <c r="ORE29" s="36"/>
      <c r="ORF29" s="36"/>
      <c r="ORG29" s="36"/>
      <c r="ORH29" s="36"/>
      <c r="ORI29" s="36"/>
      <c r="ORJ29" s="36"/>
      <c r="ORK29" s="36"/>
      <c r="ORL29" s="36"/>
      <c r="ORM29" s="36"/>
      <c r="ORN29" s="36"/>
      <c r="ORO29" s="36"/>
      <c r="ORP29" s="36"/>
      <c r="ORQ29" s="36"/>
      <c r="ORR29" s="36"/>
      <c r="ORS29" s="36"/>
      <c r="ORT29" s="36"/>
      <c r="ORU29" s="36"/>
      <c r="ORV29" s="36"/>
      <c r="ORW29" s="36"/>
      <c r="ORX29" s="36"/>
      <c r="ORY29" s="36"/>
      <c r="ORZ29" s="36"/>
      <c r="OSA29" s="36"/>
      <c r="OSB29" s="36"/>
      <c r="OSC29" s="36"/>
      <c r="OSD29" s="36"/>
      <c r="OSE29" s="36"/>
      <c r="OSF29" s="36"/>
      <c r="OSG29" s="36"/>
      <c r="OSH29" s="36"/>
      <c r="OSI29" s="36"/>
      <c r="OSJ29" s="36"/>
      <c r="OSK29" s="36"/>
      <c r="OSL29" s="36"/>
      <c r="OSM29" s="36"/>
      <c r="OSN29" s="36"/>
      <c r="OSO29" s="36"/>
      <c r="OSP29" s="36"/>
      <c r="OSQ29" s="36"/>
      <c r="OSR29" s="36"/>
      <c r="OSS29" s="36"/>
      <c r="OST29" s="36"/>
      <c r="OSU29" s="36"/>
      <c r="OSV29" s="36"/>
      <c r="OSW29" s="36"/>
      <c r="OSX29" s="36"/>
      <c r="OSY29" s="36"/>
      <c r="OSZ29" s="36"/>
      <c r="OTA29" s="36"/>
      <c r="OTB29" s="36"/>
      <c r="OTC29" s="36"/>
      <c r="OTD29" s="36"/>
      <c r="OTE29" s="36"/>
      <c r="OTF29" s="36"/>
      <c r="OTG29" s="36"/>
      <c r="OTH29" s="36"/>
      <c r="OTI29" s="36"/>
      <c r="OTJ29" s="36"/>
      <c r="OTK29" s="36"/>
      <c r="OTL29" s="36"/>
      <c r="OTM29" s="36"/>
      <c r="OTN29" s="36"/>
      <c r="OTO29" s="36"/>
      <c r="OTP29" s="36"/>
      <c r="OTQ29" s="36"/>
      <c r="OTR29" s="36"/>
      <c r="OTS29" s="36"/>
      <c r="OTT29" s="36"/>
      <c r="OTU29" s="36"/>
      <c r="OTV29" s="36"/>
      <c r="OTW29" s="36"/>
      <c r="OTX29" s="36"/>
      <c r="OTY29" s="36"/>
      <c r="OTZ29" s="36"/>
      <c r="OUA29" s="36"/>
      <c r="OUB29" s="36"/>
      <c r="OUC29" s="36"/>
      <c r="OUD29" s="36"/>
      <c r="OUE29" s="36"/>
      <c r="OUF29" s="36"/>
      <c r="OUG29" s="36"/>
      <c r="OUH29" s="36"/>
      <c r="OUI29" s="36"/>
      <c r="OUJ29" s="36"/>
      <c r="OUK29" s="36"/>
      <c r="OUL29" s="36"/>
      <c r="OUM29" s="36"/>
      <c r="OUN29" s="36"/>
      <c r="OUO29" s="36"/>
      <c r="OUP29" s="36"/>
      <c r="OUQ29" s="36"/>
      <c r="OUR29" s="36"/>
      <c r="OUS29" s="36"/>
      <c r="OUT29" s="36"/>
      <c r="OUU29" s="36"/>
      <c r="OUV29" s="36"/>
      <c r="OUW29" s="36"/>
      <c r="OUX29" s="36"/>
      <c r="OUY29" s="36"/>
      <c r="OUZ29" s="36"/>
      <c r="OVA29" s="36"/>
      <c r="OVB29" s="36"/>
      <c r="OVC29" s="36"/>
      <c r="OVD29" s="36"/>
      <c r="OVE29" s="36"/>
      <c r="OVF29" s="36"/>
      <c r="OVG29" s="36"/>
      <c r="OVH29" s="36"/>
      <c r="OVI29" s="36"/>
      <c r="OVJ29" s="36"/>
      <c r="OVK29" s="36"/>
      <c r="OVL29" s="36"/>
      <c r="OVM29" s="36"/>
      <c r="OVN29" s="36"/>
      <c r="OVO29" s="36"/>
      <c r="OVP29" s="36"/>
      <c r="OVQ29" s="36"/>
      <c r="OVR29" s="36"/>
      <c r="OVS29" s="36"/>
      <c r="OVT29" s="36"/>
      <c r="OVU29" s="36"/>
      <c r="OVV29" s="36"/>
      <c r="OVW29" s="36"/>
      <c r="OVX29" s="36"/>
      <c r="OVY29" s="36"/>
      <c r="OVZ29" s="36"/>
      <c r="OWA29" s="36"/>
      <c r="OWB29" s="36"/>
      <c r="OWC29" s="36"/>
      <c r="OWD29" s="36"/>
      <c r="OWE29" s="36"/>
      <c r="OWF29" s="36"/>
      <c r="OWG29" s="36"/>
      <c r="OWH29" s="36"/>
      <c r="OWI29" s="36"/>
      <c r="OWJ29" s="36"/>
      <c r="OWK29" s="36"/>
      <c r="OWL29" s="36"/>
      <c r="OWM29" s="36"/>
      <c r="OWN29" s="36"/>
      <c r="OWO29" s="36"/>
      <c r="OWP29" s="36"/>
      <c r="OWQ29" s="36"/>
      <c r="OWR29" s="36"/>
      <c r="OWS29" s="36"/>
      <c r="OWT29" s="36"/>
      <c r="OWU29" s="36"/>
      <c r="OWV29" s="36"/>
      <c r="OWW29" s="36"/>
      <c r="OWX29" s="36"/>
      <c r="OWY29" s="36"/>
      <c r="OWZ29" s="36"/>
      <c r="OXA29" s="36"/>
      <c r="OXB29" s="36"/>
      <c r="OXC29" s="36"/>
      <c r="OXD29" s="36"/>
      <c r="OXE29" s="36"/>
      <c r="OXF29" s="36"/>
      <c r="OXG29" s="36"/>
      <c r="OXH29" s="36"/>
      <c r="OXI29" s="36"/>
      <c r="OXJ29" s="36"/>
      <c r="OXK29" s="36"/>
      <c r="OXL29" s="36"/>
      <c r="OXM29" s="36"/>
      <c r="OXN29" s="36"/>
      <c r="OXO29" s="36"/>
      <c r="OXP29" s="36"/>
      <c r="OXQ29" s="36"/>
      <c r="OXR29" s="36"/>
      <c r="OXS29" s="36"/>
      <c r="OXT29" s="36"/>
      <c r="OXU29" s="36"/>
      <c r="OXV29" s="36"/>
      <c r="OXW29" s="36"/>
      <c r="OXX29" s="36"/>
      <c r="OXY29" s="36"/>
      <c r="OXZ29" s="36"/>
      <c r="OYA29" s="36"/>
      <c r="OYB29" s="36"/>
      <c r="OYC29" s="36"/>
      <c r="OYD29" s="36"/>
      <c r="OYE29" s="36"/>
      <c r="OYF29" s="36"/>
      <c r="OYG29" s="36"/>
      <c r="OYH29" s="36"/>
      <c r="OYI29" s="36"/>
      <c r="OYJ29" s="36"/>
      <c r="OYK29" s="36"/>
      <c r="OYL29" s="36"/>
      <c r="OYM29" s="36"/>
      <c r="OYN29" s="36"/>
      <c r="OYO29" s="36"/>
      <c r="OYP29" s="36"/>
      <c r="OYQ29" s="36"/>
      <c r="OYR29" s="36"/>
      <c r="OYS29" s="36"/>
      <c r="OYT29" s="36"/>
      <c r="OYU29" s="36"/>
      <c r="OYV29" s="36"/>
      <c r="OYW29" s="36"/>
      <c r="OYX29" s="36"/>
      <c r="OYY29" s="36"/>
      <c r="OYZ29" s="36"/>
      <c r="OZA29" s="36"/>
      <c r="OZB29" s="36"/>
      <c r="OZC29" s="36"/>
      <c r="OZD29" s="36"/>
      <c r="OZE29" s="36"/>
      <c r="OZF29" s="36"/>
      <c r="OZG29" s="36"/>
      <c r="OZH29" s="36"/>
      <c r="OZI29" s="36"/>
      <c r="OZJ29" s="36"/>
      <c r="OZK29" s="36"/>
      <c r="OZL29" s="36"/>
      <c r="OZM29" s="36"/>
      <c r="OZN29" s="36"/>
      <c r="OZO29" s="36"/>
      <c r="OZP29" s="36"/>
      <c r="OZQ29" s="36"/>
      <c r="OZR29" s="36"/>
      <c r="OZS29" s="36"/>
      <c r="OZT29" s="36"/>
      <c r="OZU29" s="36"/>
      <c r="OZV29" s="36"/>
      <c r="OZW29" s="36"/>
      <c r="OZX29" s="36"/>
      <c r="OZY29" s="36"/>
      <c r="OZZ29" s="36"/>
      <c r="PAA29" s="36"/>
      <c r="PAB29" s="36"/>
      <c r="PAC29" s="36"/>
      <c r="PAD29" s="36"/>
      <c r="PAE29" s="36"/>
      <c r="PAF29" s="36"/>
      <c r="PAG29" s="36"/>
      <c r="PAH29" s="36"/>
      <c r="PAI29" s="36"/>
      <c r="PAJ29" s="36"/>
      <c r="PAK29" s="36"/>
      <c r="PAL29" s="36"/>
      <c r="PAM29" s="36"/>
      <c r="PAN29" s="36"/>
      <c r="PAO29" s="36"/>
      <c r="PAP29" s="36"/>
      <c r="PAQ29" s="36"/>
      <c r="PAR29" s="36"/>
      <c r="PAS29" s="36"/>
      <c r="PAT29" s="36"/>
      <c r="PAU29" s="36"/>
      <c r="PAV29" s="36"/>
      <c r="PAW29" s="36"/>
      <c r="PAX29" s="36"/>
      <c r="PAY29" s="36"/>
      <c r="PAZ29" s="36"/>
      <c r="PBA29" s="36"/>
      <c r="PBB29" s="36"/>
      <c r="PBC29" s="36"/>
      <c r="PBD29" s="36"/>
      <c r="PBE29" s="36"/>
      <c r="PBF29" s="36"/>
      <c r="PBG29" s="36"/>
      <c r="PBH29" s="36"/>
      <c r="PBI29" s="36"/>
      <c r="PBJ29" s="36"/>
      <c r="PBK29" s="36"/>
      <c r="PBL29" s="36"/>
      <c r="PBM29" s="36"/>
      <c r="PBN29" s="36"/>
      <c r="PBO29" s="36"/>
      <c r="PBP29" s="36"/>
      <c r="PBQ29" s="36"/>
      <c r="PBR29" s="36"/>
      <c r="PBS29" s="36"/>
      <c r="PBT29" s="36"/>
      <c r="PBU29" s="36"/>
      <c r="PBV29" s="36"/>
      <c r="PBW29" s="36"/>
      <c r="PBX29" s="36"/>
      <c r="PBY29" s="36"/>
      <c r="PBZ29" s="36"/>
      <c r="PCA29" s="36"/>
      <c r="PCB29" s="36"/>
      <c r="PCC29" s="36"/>
      <c r="PCD29" s="36"/>
      <c r="PCE29" s="36"/>
      <c r="PCF29" s="36"/>
      <c r="PCG29" s="36"/>
      <c r="PCH29" s="36"/>
      <c r="PCI29" s="36"/>
      <c r="PCJ29" s="36"/>
      <c r="PCK29" s="36"/>
      <c r="PCL29" s="36"/>
      <c r="PCM29" s="36"/>
      <c r="PCN29" s="36"/>
      <c r="PCO29" s="36"/>
      <c r="PCP29" s="36"/>
      <c r="PCQ29" s="36"/>
      <c r="PCR29" s="36"/>
      <c r="PCS29" s="36"/>
      <c r="PCT29" s="36"/>
      <c r="PCU29" s="36"/>
      <c r="PCV29" s="36"/>
      <c r="PCW29" s="36"/>
      <c r="PCX29" s="36"/>
      <c r="PCY29" s="36"/>
      <c r="PCZ29" s="36"/>
      <c r="PDA29" s="36"/>
      <c r="PDB29" s="36"/>
      <c r="PDC29" s="36"/>
      <c r="PDD29" s="36"/>
      <c r="PDE29" s="36"/>
      <c r="PDF29" s="36"/>
      <c r="PDG29" s="36"/>
      <c r="PDH29" s="36"/>
      <c r="PDI29" s="36"/>
      <c r="PDJ29" s="36"/>
      <c r="PDK29" s="36"/>
      <c r="PDL29" s="36"/>
      <c r="PDM29" s="36"/>
      <c r="PDN29" s="36"/>
      <c r="PDO29" s="36"/>
      <c r="PDP29" s="36"/>
      <c r="PDQ29" s="36"/>
      <c r="PDR29" s="36"/>
      <c r="PDS29" s="36"/>
      <c r="PDT29" s="36"/>
      <c r="PDU29" s="36"/>
      <c r="PDV29" s="36"/>
      <c r="PDW29" s="36"/>
      <c r="PDX29" s="36"/>
      <c r="PDY29" s="36"/>
      <c r="PDZ29" s="36"/>
      <c r="PEA29" s="36"/>
      <c r="PEB29" s="36"/>
      <c r="PEC29" s="36"/>
      <c r="PED29" s="36"/>
      <c r="PEE29" s="36"/>
      <c r="PEF29" s="36"/>
      <c r="PEG29" s="36"/>
      <c r="PEH29" s="36"/>
      <c r="PEI29" s="36"/>
      <c r="PEJ29" s="36"/>
      <c r="PEK29" s="36"/>
      <c r="PEL29" s="36"/>
      <c r="PEM29" s="36"/>
      <c r="PEN29" s="36"/>
      <c r="PEO29" s="36"/>
      <c r="PEP29" s="36"/>
      <c r="PEQ29" s="36"/>
      <c r="PER29" s="36"/>
      <c r="PES29" s="36"/>
      <c r="PET29" s="36"/>
      <c r="PEU29" s="36"/>
      <c r="PEV29" s="36"/>
      <c r="PEW29" s="36"/>
      <c r="PEX29" s="36"/>
      <c r="PEY29" s="36"/>
      <c r="PEZ29" s="36"/>
      <c r="PFA29" s="36"/>
      <c r="PFB29" s="36"/>
      <c r="PFC29" s="36"/>
      <c r="PFD29" s="36"/>
      <c r="PFE29" s="36"/>
      <c r="PFF29" s="36"/>
      <c r="PFG29" s="36"/>
      <c r="PFH29" s="36"/>
      <c r="PFI29" s="36"/>
      <c r="PFJ29" s="36"/>
      <c r="PFK29" s="36"/>
      <c r="PFL29" s="36"/>
      <c r="PFM29" s="36"/>
      <c r="PFN29" s="36"/>
      <c r="PFO29" s="36"/>
      <c r="PFP29" s="36"/>
      <c r="PFQ29" s="36"/>
      <c r="PFR29" s="36"/>
      <c r="PFS29" s="36"/>
      <c r="PFT29" s="36"/>
      <c r="PFU29" s="36"/>
      <c r="PFV29" s="36"/>
      <c r="PFW29" s="36"/>
      <c r="PFX29" s="36"/>
      <c r="PFY29" s="36"/>
      <c r="PFZ29" s="36"/>
      <c r="PGA29" s="36"/>
      <c r="PGB29" s="36"/>
      <c r="PGC29" s="36"/>
      <c r="PGD29" s="36"/>
      <c r="PGE29" s="36"/>
      <c r="PGF29" s="36"/>
      <c r="PGG29" s="36"/>
      <c r="PGH29" s="36"/>
      <c r="PGI29" s="36"/>
      <c r="PGJ29" s="36"/>
      <c r="PGK29" s="36"/>
      <c r="PGL29" s="36"/>
      <c r="PGM29" s="36"/>
      <c r="PGN29" s="36"/>
      <c r="PGO29" s="36"/>
      <c r="PGP29" s="36"/>
      <c r="PGQ29" s="36"/>
      <c r="PGR29" s="36"/>
      <c r="PGS29" s="36"/>
      <c r="PGT29" s="36"/>
      <c r="PGU29" s="36"/>
      <c r="PGV29" s="36"/>
      <c r="PGW29" s="36"/>
      <c r="PGX29" s="36"/>
      <c r="PGY29" s="36"/>
      <c r="PGZ29" s="36"/>
      <c r="PHA29" s="36"/>
      <c r="PHB29" s="36"/>
      <c r="PHC29" s="36"/>
      <c r="PHD29" s="36"/>
      <c r="PHE29" s="36"/>
      <c r="PHF29" s="36"/>
      <c r="PHG29" s="36"/>
      <c r="PHH29" s="36"/>
      <c r="PHI29" s="36"/>
      <c r="PHJ29" s="36"/>
      <c r="PHK29" s="36"/>
      <c r="PHL29" s="36"/>
      <c r="PHM29" s="36"/>
      <c r="PHN29" s="36"/>
      <c r="PHO29" s="36"/>
      <c r="PHP29" s="36"/>
      <c r="PHQ29" s="36"/>
      <c r="PHR29" s="36"/>
      <c r="PHS29" s="36"/>
      <c r="PHT29" s="36"/>
      <c r="PHU29" s="36"/>
      <c r="PHV29" s="36"/>
      <c r="PHW29" s="36"/>
      <c r="PHX29" s="36"/>
      <c r="PHY29" s="36"/>
      <c r="PHZ29" s="36"/>
      <c r="PIA29" s="36"/>
      <c r="PIB29" s="36"/>
      <c r="PIC29" s="36"/>
      <c r="PID29" s="36"/>
      <c r="PIE29" s="36"/>
      <c r="PIF29" s="36"/>
      <c r="PIG29" s="36"/>
      <c r="PIH29" s="36"/>
      <c r="PII29" s="36"/>
      <c r="PIJ29" s="36"/>
      <c r="PIK29" s="36"/>
      <c r="PIL29" s="36"/>
      <c r="PIM29" s="36"/>
      <c r="PIN29" s="36"/>
      <c r="PIO29" s="36"/>
      <c r="PIP29" s="36"/>
      <c r="PIQ29" s="36"/>
      <c r="PIR29" s="36"/>
      <c r="PIS29" s="36"/>
      <c r="PIT29" s="36"/>
      <c r="PIU29" s="36"/>
      <c r="PIV29" s="36"/>
      <c r="PIW29" s="36"/>
      <c r="PIX29" s="36"/>
      <c r="PIY29" s="36"/>
      <c r="PIZ29" s="36"/>
      <c r="PJA29" s="36"/>
      <c r="PJB29" s="36"/>
      <c r="PJC29" s="36"/>
      <c r="PJD29" s="36"/>
      <c r="PJE29" s="36"/>
      <c r="PJF29" s="36"/>
      <c r="PJG29" s="36"/>
      <c r="PJH29" s="36"/>
      <c r="PJI29" s="36"/>
      <c r="PJJ29" s="36"/>
      <c r="PJK29" s="36"/>
      <c r="PJL29" s="36"/>
      <c r="PJM29" s="36"/>
      <c r="PJN29" s="36"/>
      <c r="PJO29" s="36"/>
      <c r="PJP29" s="36"/>
      <c r="PJQ29" s="36"/>
      <c r="PJR29" s="36"/>
      <c r="PJS29" s="36"/>
      <c r="PJT29" s="36"/>
      <c r="PJU29" s="36"/>
      <c r="PJV29" s="36"/>
      <c r="PJW29" s="36"/>
      <c r="PJX29" s="36"/>
      <c r="PJY29" s="36"/>
      <c r="PJZ29" s="36"/>
      <c r="PKA29" s="36"/>
      <c r="PKB29" s="36"/>
      <c r="PKC29" s="36"/>
      <c r="PKD29" s="36"/>
      <c r="PKE29" s="36"/>
      <c r="PKF29" s="36"/>
      <c r="PKG29" s="36"/>
      <c r="PKH29" s="36"/>
      <c r="PKI29" s="36"/>
      <c r="PKJ29" s="36"/>
      <c r="PKK29" s="36"/>
      <c r="PKL29" s="36"/>
      <c r="PKM29" s="36"/>
      <c r="PKN29" s="36"/>
      <c r="PKO29" s="36"/>
      <c r="PKP29" s="36"/>
      <c r="PKQ29" s="36"/>
      <c r="PKR29" s="36"/>
      <c r="PKS29" s="36"/>
      <c r="PKT29" s="36"/>
      <c r="PKU29" s="36"/>
      <c r="PKV29" s="36"/>
      <c r="PKW29" s="36"/>
      <c r="PKX29" s="36"/>
      <c r="PKY29" s="36"/>
      <c r="PKZ29" s="36"/>
      <c r="PLA29" s="36"/>
      <c r="PLB29" s="36"/>
      <c r="PLC29" s="36"/>
      <c r="PLD29" s="36"/>
      <c r="PLE29" s="36"/>
      <c r="PLF29" s="36"/>
      <c r="PLG29" s="36"/>
      <c r="PLH29" s="36"/>
      <c r="PLI29" s="36"/>
      <c r="PLJ29" s="36"/>
      <c r="PLK29" s="36"/>
      <c r="PLL29" s="36"/>
      <c r="PLM29" s="36"/>
      <c r="PLN29" s="36"/>
      <c r="PLO29" s="36"/>
      <c r="PLP29" s="36"/>
      <c r="PLQ29" s="36"/>
      <c r="PLR29" s="36"/>
      <c r="PLS29" s="36"/>
      <c r="PLT29" s="36"/>
      <c r="PLU29" s="36"/>
      <c r="PLV29" s="36"/>
      <c r="PLW29" s="36"/>
      <c r="PLX29" s="36"/>
      <c r="PLY29" s="36"/>
      <c r="PLZ29" s="36"/>
      <c r="PMA29" s="36"/>
      <c r="PMB29" s="36"/>
      <c r="PMC29" s="36"/>
      <c r="PMD29" s="36"/>
      <c r="PME29" s="36"/>
      <c r="PMF29" s="36"/>
      <c r="PMG29" s="36"/>
      <c r="PMH29" s="36"/>
      <c r="PMI29" s="36"/>
      <c r="PMJ29" s="36"/>
      <c r="PMK29" s="36"/>
      <c r="PML29" s="36"/>
      <c r="PMM29" s="36"/>
      <c r="PMN29" s="36"/>
      <c r="PMO29" s="36"/>
      <c r="PMP29" s="36"/>
      <c r="PMQ29" s="36"/>
      <c r="PMR29" s="36"/>
      <c r="PMS29" s="36"/>
      <c r="PMT29" s="36"/>
      <c r="PMU29" s="36"/>
      <c r="PMV29" s="36"/>
      <c r="PMW29" s="36"/>
      <c r="PMX29" s="36"/>
      <c r="PMY29" s="36"/>
      <c r="PMZ29" s="36"/>
      <c r="PNA29" s="36"/>
      <c r="PNB29" s="36"/>
      <c r="PNC29" s="36"/>
      <c r="PND29" s="36"/>
      <c r="PNE29" s="36"/>
      <c r="PNF29" s="36"/>
      <c r="PNG29" s="36"/>
      <c r="PNH29" s="36"/>
      <c r="PNI29" s="36"/>
      <c r="PNJ29" s="36"/>
      <c r="PNK29" s="36"/>
      <c r="PNL29" s="36"/>
      <c r="PNM29" s="36"/>
      <c r="PNN29" s="36"/>
      <c r="PNO29" s="36"/>
      <c r="PNP29" s="36"/>
      <c r="PNQ29" s="36"/>
      <c r="PNR29" s="36"/>
      <c r="PNS29" s="36"/>
      <c r="PNT29" s="36"/>
      <c r="PNU29" s="36"/>
      <c r="PNV29" s="36"/>
      <c r="PNW29" s="36"/>
      <c r="PNX29" s="36"/>
      <c r="PNY29" s="36"/>
      <c r="PNZ29" s="36"/>
      <c r="POA29" s="36"/>
      <c r="POB29" s="36"/>
      <c r="POC29" s="36"/>
      <c r="POD29" s="36"/>
      <c r="POE29" s="36"/>
      <c r="POF29" s="36"/>
      <c r="POG29" s="36"/>
      <c r="POH29" s="36"/>
      <c r="POI29" s="36"/>
      <c r="POJ29" s="36"/>
      <c r="POK29" s="36"/>
      <c r="POL29" s="36"/>
      <c r="POM29" s="36"/>
      <c r="PON29" s="36"/>
      <c r="POO29" s="36"/>
      <c r="POP29" s="36"/>
      <c r="POQ29" s="36"/>
      <c r="POR29" s="36"/>
      <c r="POS29" s="36"/>
      <c r="POT29" s="36"/>
      <c r="POU29" s="36"/>
      <c r="POV29" s="36"/>
      <c r="POW29" s="36"/>
      <c r="POX29" s="36"/>
      <c r="POY29" s="36"/>
      <c r="POZ29" s="36"/>
      <c r="PPA29" s="36"/>
      <c r="PPB29" s="36"/>
      <c r="PPC29" s="36"/>
      <c r="PPD29" s="36"/>
      <c r="PPE29" s="36"/>
      <c r="PPF29" s="36"/>
      <c r="PPG29" s="36"/>
      <c r="PPH29" s="36"/>
      <c r="PPI29" s="36"/>
      <c r="PPJ29" s="36"/>
      <c r="PPK29" s="36"/>
      <c r="PPL29" s="36"/>
      <c r="PPM29" s="36"/>
      <c r="PPN29" s="36"/>
      <c r="PPO29" s="36"/>
      <c r="PPP29" s="36"/>
      <c r="PPQ29" s="36"/>
      <c r="PPR29" s="36"/>
      <c r="PPS29" s="36"/>
      <c r="PPT29" s="36"/>
      <c r="PPU29" s="36"/>
      <c r="PPV29" s="36"/>
      <c r="PPW29" s="36"/>
      <c r="PPX29" s="36"/>
      <c r="PPY29" s="36"/>
      <c r="PPZ29" s="36"/>
      <c r="PQA29" s="36"/>
      <c r="PQB29" s="36"/>
      <c r="PQC29" s="36"/>
      <c r="PQD29" s="36"/>
      <c r="PQE29" s="36"/>
      <c r="PQF29" s="36"/>
      <c r="PQG29" s="36"/>
      <c r="PQH29" s="36"/>
      <c r="PQI29" s="36"/>
      <c r="PQJ29" s="36"/>
      <c r="PQK29" s="36"/>
      <c r="PQL29" s="36"/>
      <c r="PQM29" s="36"/>
      <c r="PQN29" s="36"/>
      <c r="PQO29" s="36"/>
      <c r="PQP29" s="36"/>
      <c r="PQQ29" s="36"/>
      <c r="PQR29" s="36"/>
      <c r="PQS29" s="36"/>
      <c r="PQT29" s="36"/>
      <c r="PQU29" s="36"/>
      <c r="PQV29" s="36"/>
      <c r="PQW29" s="36"/>
      <c r="PQX29" s="36"/>
      <c r="PQY29" s="36"/>
      <c r="PQZ29" s="36"/>
      <c r="PRA29" s="36"/>
      <c r="PRB29" s="36"/>
      <c r="PRC29" s="36"/>
      <c r="PRD29" s="36"/>
      <c r="PRE29" s="36"/>
      <c r="PRF29" s="36"/>
      <c r="PRG29" s="36"/>
      <c r="PRH29" s="36"/>
      <c r="PRI29" s="36"/>
      <c r="PRJ29" s="36"/>
      <c r="PRK29" s="36"/>
      <c r="PRL29" s="36"/>
      <c r="PRM29" s="36"/>
      <c r="PRN29" s="36"/>
      <c r="PRO29" s="36"/>
      <c r="PRP29" s="36"/>
      <c r="PRQ29" s="36"/>
      <c r="PRR29" s="36"/>
      <c r="PRS29" s="36"/>
      <c r="PRT29" s="36"/>
      <c r="PRU29" s="36"/>
      <c r="PRV29" s="36"/>
      <c r="PRW29" s="36"/>
      <c r="PRX29" s="36"/>
      <c r="PRY29" s="36"/>
      <c r="PRZ29" s="36"/>
      <c r="PSA29" s="36"/>
      <c r="PSB29" s="36"/>
      <c r="PSC29" s="36"/>
      <c r="PSD29" s="36"/>
      <c r="PSE29" s="36"/>
      <c r="PSF29" s="36"/>
      <c r="PSG29" s="36"/>
      <c r="PSH29" s="36"/>
      <c r="PSI29" s="36"/>
      <c r="PSJ29" s="36"/>
      <c r="PSK29" s="36"/>
      <c r="PSL29" s="36"/>
      <c r="PSM29" s="36"/>
      <c r="PSN29" s="36"/>
      <c r="PSO29" s="36"/>
      <c r="PSP29" s="36"/>
      <c r="PSQ29" s="36"/>
      <c r="PSR29" s="36"/>
      <c r="PSS29" s="36"/>
      <c r="PST29" s="36"/>
      <c r="PSU29" s="36"/>
      <c r="PSV29" s="36"/>
      <c r="PSW29" s="36"/>
      <c r="PSX29" s="36"/>
      <c r="PSY29" s="36"/>
      <c r="PSZ29" s="36"/>
      <c r="PTA29" s="36"/>
      <c r="PTB29" s="36"/>
      <c r="PTC29" s="36"/>
      <c r="PTD29" s="36"/>
      <c r="PTE29" s="36"/>
      <c r="PTF29" s="36"/>
      <c r="PTG29" s="36"/>
      <c r="PTH29" s="36"/>
      <c r="PTI29" s="36"/>
      <c r="PTJ29" s="36"/>
      <c r="PTK29" s="36"/>
      <c r="PTL29" s="36"/>
      <c r="PTM29" s="36"/>
      <c r="PTN29" s="36"/>
      <c r="PTO29" s="36"/>
      <c r="PTP29" s="36"/>
      <c r="PTQ29" s="36"/>
      <c r="PTR29" s="36"/>
      <c r="PTS29" s="36"/>
      <c r="PTT29" s="36"/>
      <c r="PTU29" s="36"/>
      <c r="PTV29" s="36"/>
      <c r="PTW29" s="36"/>
      <c r="PTX29" s="36"/>
      <c r="PTY29" s="36"/>
      <c r="PTZ29" s="36"/>
      <c r="PUA29" s="36"/>
      <c r="PUB29" s="36"/>
      <c r="PUC29" s="36"/>
      <c r="PUD29" s="36"/>
      <c r="PUE29" s="36"/>
      <c r="PUF29" s="36"/>
      <c r="PUG29" s="36"/>
      <c r="PUH29" s="36"/>
      <c r="PUI29" s="36"/>
      <c r="PUJ29" s="36"/>
      <c r="PUK29" s="36"/>
      <c r="PUL29" s="36"/>
      <c r="PUM29" s="36"/>
      <c r="PUN29" s="36"/>
      <c r="PUO29" s="36"/>
      <c r="PUP29" s="36"/>
      <c r="PUQ29" s="36"/>
      <c r="PUR29" s="36"/>
      <c r="PUS29" s="36"/>
      <c r="PUT29" s="36"/>
      <c r="PUU29" s="36"/>
      <c r="PUV29" s="36"/>
      <c r="PUW29" s="36"/>
      <c r="PUX29" s="36"/>
      <c r="PUY29" s="36"/>
      <c r="PUZ29" s="36"/>
      <c r="PVA29" s="36"/>
      <c r="PVB29" s="36"/>
      <c r="PVC29" s="36"/>
      <c r="PVD29" s="36"/>
      <c r="PVE29" s="36"/>
      <c r="PVF29" s="36"/>
      <c r="PVG29" s="36"/>
      <c r="PVH29" s="36"/>
      <c r="PVI29" s="36"/>
      <c r="PVJ29" s="36"/>
      <c r="PVK29" s="36"/>
      <c r="PVL29" s="36"/>
      <c r="PVM29" s="36"/>
      <c r="PVN29" s="36"/>
      <c r="PVO29" s="36"/>
      <c r="PVP29" s="36"/>
      <c r="PVQ29" s="36"/>
      <c r="PVR29" s="36"/>
      <c r="PVS29" s="36"/>
      <c r="PVT29" s="36"/>
      <c r="PVU29" s="36"/>
      <c r="PVV29" s="36"/>
      <c r="PVW29" s="36"/>
      <c r="PVX29" s="36"/>
      <c r="PVY29" s="36"/>
      <c r="PVZ29" s="36"/>
      <c r="PWA29" s="36"/>
      <c r="PWB29" s="36"/>
      <c r="PWC29" s="36"/>
      <c r="PWD29" s="36"/>
      <c r="PWE29" s="36"/>
      <c r="PWF29" s="36"/>
      <c r="PWG29" s="36"/>
      <c r="PWH29" s="36"/>
      <c r="PWI29" s="36"/>
      <c r="PWJ29" s="36"/>
      <c r="PWK29" s="36"/>
      <c r="PWL29" s="36"/>
      <c r="PWM29" s="36"/>
      <c r="PWN29" s="36"/>
      <c r="PWO29" s="36"/>
      <c r="PWP29" s="36"/>
      <c r="PWQ29" s="36"/>
      <c r="PWR29" s="36"/>
      <c r="PWS29" s="36"/>
      <c r="PWT29" s="36"/>
      <c r="PWU29" s="36"/>
      <c r="PWV29" s="36"/>
      <c r="PWW29" s="36"/>
      <c r="PWX29" s="36"/>
      <c r="PWY29" s="36"/>
      <c r="PWZ29" s="36"/>
      <c r="PXA29" s="36"/>
      <c r="PXB29" s="36"/>
      <c r="PXC29" s="36"/>
      <c r="PXD29" s="36"/>
      <c r="PXE29" s="36"/>
      <c r="PXF29" s="36"/>
      <c r="PXG29" s="36"/>
      <c r="PXH29" s="36"/>
      <c r="PXI29" s="36"/>
      <c r="PXJ29" s="36"/>
      <c r="PXK29" s="36"/>
      <c r="PXL29" s="36"/>
      <c r="PXM29" s="36"/>
      <c r="PXN29" s="36"/>
      <c r="PXO29" s="36"/>
      <c r="PXP29" s="36"/>
      <c r="PXQ29" s="36"/>
      <c r="PXR29" s="36"/>
      <c r="PXS29" s="36"/>
      <c r="PXT29" s="36"/>
      <c r="PXU29" s="36"/>
      <c r="PXV29" s="36"/>
      <c r="PXW29" s="36"/>
      <c r="PXX29" s="36"/>
      <c r="PXY29" s="36"/>
      <c r="PXZ29" s="36"/>
      <c r="PYA29" s="36"/>
      <c r="PYB29" s="36"/>
      <c r="PYC29" s="36"/>
      <c r="PYD29" s="36"/>
      <c r="PYE29" s="36"/>
      <c r="PYF29" s="36"/>
      <c r="PYG29" s="36"/>
      <c r="PYH29" s="36"/>
      <c r="PYI29" s="36"/>
      <c r="PYJ29" s="36"/>
      <c r="PYK29" s="36"/>
      <c r="PYL29" s="36"/>
      <c r="PYM29" s="36"/>
      <c r="PYN29" s="36"/>
      <c r="PYO29" s="36"/>
      <c r="PYP29" s="36"/>
      <c r="PYQ29" s="36"/>
      <c r="PYR29" s="36"/>
      <c r="PYS29" s="36"/>
      <c r="PYT29" s="36"/>
      <c r="PYU29" s="36"/>
      <c r="PYV29" s="36"/>
      <c r="PYW29" s="36"/>
      <c r="PYX29" s="36"/>
      <c r="PYY29" s="36"/>
      <c r="PYZ29" s="36"/>
      <c r="PZA29" s="36"/>
      <c r="PZB29" s="36"/>
      <c r="PZC29" s="36"/>
      <c r="PZD29" s="36"/>
      <c r="PZE29" s="36"/>
      <c r="PZF29" s="36"/>
      <c r="PZG29" s="36"/>
      <c r="PZH29" s="36"/>
      <c r="PZI29" s="36"/>
      <c r="PZJ29" s="36"/>
      <c r="PZK29" s="36"/>
      <c r="PZL29" s="36"/>
      <c r="PZM29" s="36"/>
      <c r="PZN29" s="36"/>
      <c r="PZO29" s="36"/>
      <c r="PZP29" s="36"/>
      <c r="PZQ29" s="36"/>
      <c r="PZR29" s="36"/>
      <c r="PZS29" s="36"/>
      <c r="PZT29" s="36"/>
      <c r="PZU29" s="36"/>
      <c r="PZV29" s="36"/>
      <c r="PZW29" s="36"/>
      <c r="PZX29" s="36"/>
      <c r="PZY29" s="36"/>
      <c r="PZZ29" s="36"/>
      <c r="QAA29" s="36"/>
      <c r="QAB29" s="36"/>
      <c r="QAC29" s="36"/>
      <c r="QAD29" s="36"/>
      <c r="QAE29" s="36"/>
      <c r="QAF29" s="36"/>
      <c r="QAG29" s="36"/>
      <c r="QAH29" s="36"/>
      <c r="QAI29" s="36"/>
      <c r="QAJ29" s="36"/>
      <c r="QAK29" s="36"/>
      <c r="QAL29" s="36"/>
      <c r="QAM29" s="36"/>
      <c r="QAN29" s="36"/>
      <c r="QAO29" s="36"/>
      <c r="QAP29" s="36"/>
      <c r="QAQ29" s="36"/>
      <c r="QAR29" s="36"/>
      <c r="QAS29" s="36"/>
      <c r="QAT29" s="36"/>
      <c r="QAU29" s="36"/>
      <c r="QAV29" s="36"/>
      <c r="QAW29" s="36"/>
      <c r="QAX29" s="36"/>
      <c r="QAY29" s="36"/>
      <c r="QAZ29" s="36"/>
      <c r="QBA29" s="36"/>
      <c r="QBB29" s="36"/>
      <c r="QBC29" s="36"/>
      <c r="QBD29" s="36"/>
      <c r="QBE29" s="36"/>
      <c r="QBF29" s="36"/>
      <c r="QBG29" s="36"/>
      <c r="QBH29" s="36"/>
      <c r="QBI29" s="36"/>
      <c r="QBJ29" s="36"/>
      <c r="QBK29" s="36"/>
      <c r="QBL29" s="36"/>
      <c r="QBM29" s="36"/>
      <c r="QBN29" s="36"/>
      <c r="QBO29" s="36"/>
      <c r="QBP29" s="36"/>
      <c r="QBQ29" s="36"/>
      <c r="QBR29" s="36"/>
      <c r="QBS29" s="36"/>
      <c r="QBT29" s="36"/>
      <c r="QBU29" s="36"/>
      <c r="QBV29" s="36"/>
      <c r="QBW29" s="36"/>
      <c r="QBX29" s="36"/>
      <c r="QBY29" s="36"/>
      <c r="QBZ29" s="36"/>
      <c r="QCA29" s="36"/>
      <c r="QCB29" s="36"/>
      <c r="QCC29" s="36"/>
      <c r="QCD29" s="36"/>
      <c r="QCE29" s="36"/>
      <c r="QCF29" s="36"/>
      <c r="QCG29" s="36"/>
      <c r="QCH29" s="36"/>
      <c r="QCI29" s="36"/>
      <c r="QCJ29" s="36"/>
      <c r="QCK29" s="36"/>
      <c r="QCL29" s="36"/>
      <c r="QCM29" s="36"/>
      <c r="QCN29" s="36"/>
      <c r="QCO29" s="36"/>
      <c r="QCP29" s="36"/>
      <c r="QCQ29" s="36"/>
      <c r="QCR29" s="36"/>
      <c r="QCS29" s="36"/>
      <c r="QCT29" s="36"/>
      <c r="QCU29" s="36"/>
      <c r="QCV29" s="36"/>
      <c r="QCW29" s="36"/>
      <c r="QCX29" s="36"/>
      <c r="QCY29" s="36"/>
      <c r="QCZ29" s="36"/>
      <c r="QDA29" s="36"/>
      <c r="QDB29" s="36"/>
      <c r="QDC29" s="36"/>
      <c r="QDD29" s="36"/>
      <c r="QDE29" s="36"/>
      <c r="QDF29" s="36"/>
      <c r="QDG29" s="36"/>
      <c r="QDH29" s="36"/>
      <c r="QDI29" s="36"/>
      <c r="QDJ29" s="36"/>
      <c r="QDK29" s="36"/>
      <c r="QDL29" s="36"/>
      <c r="QDM29" s="36"/>
      <c r="QDN29" s="36"/>
      <c r="QDO29" s="36"/>
      <c r="QDP29" s="36"/>
      <c r="QDQ29" s="36"/>
      <c r="QDR29" s="36"/>
      <c r="QDS29" s="36"/>
      <c r="QDT29" s="36"/>
      <c r="QDU29" s="36"/>
      <c r="QDV29" s="36"/>
      <c r="QDW29" s="36"/>
      <c r="QDX29" s="36"/>
      <c r="QDY29" s="36"/>
      <c r="QDZ29" s="36"/>
      <c r="QEA29" s="36"/>
      <c r="QEB29" s="36"/>
      <c r="QEC29" s="36"/>
      <c r="QED29" s="36"/>
      <c r="QEE29" s="36"/>
      <c r="QEF29" s="36"/>
      <c r="QEG29" s="36"/>
      <c r="QEH29" s="36"/>
      <c r="QEI29" s="36"/>
      <c r="QEJ29" s="36"/>
      <c r="QEK29" s="36"/>
      <c r="QEL29" s="36"/>
      <c r="QEM29" s="36"/>
      <c r="QEN29" s="36"/>
      <c r="QEO29" s="36"/>
      <c r="QEP29" s="36"/>
      <c r="QEQ29" s="36"/>
      <c r="QER29" s="36"/>
      <c r="QES29" s="36"/>
      <c r="QET29" s="36"/>
      <c r="QEU29" s="36"/>
      <c r="QEV29" s="36"/>
      <c r="QEW29" s="36"/>
      <c r="QEX29" s="36"/>
      <c r="QEY29" s="36"/>
      <c r="QEZ29" s="36"/>
      <c r="QFA29" s="36"/>
      <c r="QFB29" s="36"/>
      <c r="QFC29" s="36"/>
      <c r="QFD29" s="36"/>
      <c r="QFE29" s="36"/>
      <c r="QFF29" s="36"/>
      <c r="QFG29" s="36"/>
      <c r="QFH29" s="36"/>
      <c r="QFI29" s="36"/>
      <c r="QFJ29" s="36"/>
      <c r="QFK29" s="36"/>
      <c r="QFL29" s="36"/>
      <c r="QFM29" s="36"/>
      <c r="QFN29" s="36"/>
      <c r="QFO29" s="36"/>
      <c r="QFP29" s="36"/>
      <c r="QFQ29" s="36"/>
      <c r="QFR29" s="36"/>
      <c r="QFS29" s="36"/>
      <c r="QFT29" s="36"/>
      <c r="QFU29" s="36"/>
      <c r="QFV29" s="36"/>
      <c r="QFW29" s="36"/>
      <c r="QFX29" s="36"/>
      <c r="QFY29" s="36"/>
      <c r="QFZ29" s="36"/>
      <c r="QGA29" s="36"/>
      <c r="QGB29" s="36"/>
      <c r="QGC29" s="36"/>
      <c r="QGD29" s="36"/>
      <c r="QGE29" s="36"/>
      <c r="QGF29" s="36"/>
      <c r="QGG29" s="36"/>
      <c r="QGH29" s="36"/>
      <c r="QGI29" s="36"/>
      <c r="QGJ29" s="36"/>
      <c r="QGK29" s="36"/>
      <c r="QGL29" s="36"/>
      <c r="QGM29" s="36"/>
      <c r="QGN29" s="36"/>
      <c r="QGO29" s="36"/>
      <c r="QGP29" s="36"/>
      <c r="QGQ29" s="36"/>
      <c r="QGR29" s="36"/>
      <c r="QGS29" s="36"/>
      <c r="QGT29" s="36"/>
      <c r="QGU29" s="36"/>
      <c r="QGV29" s="36"/>
      <c r="QGW29" s="36"/>
      <c r="QGX29" s="36"/>
      <c r="QGY29" s="36"/>
      <c r="QGZ29" s="36"/>
      <c r="QHA29" s="36"/>
      <c r="QHB29" s="36"/>
      <c r="QHC29" s="36"/>
      <c r="QHD29" s="36"/>
      <c r="QHE29" s="36"/>
      <c r="QHF29" s="36"/>
      <c r="QHG29" s="36"/>
      <c r="QHH29" s="36"/>
      <c r="QHI29" s="36"/>
      <c r="QHJ29" s="36"/>
      <c r="QHK29" s="36"/>
      <c r="QHL29" s="36"/>
      <c r="QHM29" s="36"/>
      <c r="QHN29" s="36"/>
      <c r="QHO29" s="36"/>
      <c r="QHP29" s="36"/>
      <c r="QHQ29" s="36"/>
      <c r="QHR29" s="36"/>
      <c r="QHS29" s="36"/>
      <c r="QHT29" s="36"/>
      <c r="QHU29" s="36"/>
      <c r="QHV29" s="36"/>
      <c r="QHW29" s="36"/>
      <c r="QHX29" s="36"/>
      <c r="QHY29" s="36"/>
      <c r="QHZ29" s="36"/>
      <c r="QIA29" s="36"/>
      <c r="QIB29" s="36"/>
      <c r="QIC29" s="36"/>
      <c r="QID29" s="36"/>
      <c r="QIE29" s="36"/>
      <c r="QIF29" s="36"/>
      <c r="QIG29" s="36"/>
      <c r="QIH29" s="36"/>
      <c r="QII29" s="36"/>
      <c r="QIJ29" s="36"/>
      <c r="QIK29" s="36"/>
      <c r="QIL29" s="36"/>
      <c r="QIM29" s="36"/>
      <c r="QIN29" s="36"/>
      <c r="QIO29" s="36"/>
      <c r="QIP29" s="36"/>
      <c r="QIQ29" s="36"/>
      <c r="QIR29" s="36"/>
      <c r="QIS29" s="36"/>
      <c r="QIT29" s="36"/>
      <c r="QIU29" s="36"/>
      <c r="QIV29" s="36"/>
      <c r="QIW29" s="36"/>
      <c r="QIX29" s="36"/>
      <c r="QIY29" s="36"/>
      <c r="QIZ29" s="36"/>
      <c r="QJA29" s="36"/>
      <c r="QJB29" s="36"/>
      <c r="QJC29" s="36"/>
      <c r="QJD29" s="36"/>
      <c r="QJE29" s="36"/>
      <c r="QJF29" s="36"/>
      <c r="QJG29" s="36"/>
      <c r="QJH29" s="36"/>
      <c r="QJI29" s="36"/>
      <c r="QJJ29" s="36"/>
      <c r="QJK29" s="36"/>
      <c r="QJL29" s="36"/>
      <c r="QJM29" s="36"/>
      <c r="QJN29" s="36"/>
      <c r="QJO29" s="36"/>
      <c r="QJP29" s="36"/>
      <c r="QJQ29" s="36"/>
      <c r="QJR29" s="36"/>
      <c r="QJS29" s="36"/>
      <c r="QJT29" s="36"/>
      <c r="QJU29" s="36"/>
      <c r="QJV29" s="36"/>
      <c r="QJW29" s="36"/>
      <c r="QJX29" s="36"/>
      <c r="QJY29" s="36"/>
      <c r="QJZ29" s="36"/>
      <c r="QKA29" s="36"/>
      <c r="QKB29" s="36"/>
      <c r="QKC29" s="36"/>
      <c r="QKD29" s="36"/>
      <c r="QKE29" s="36"/>
      <c r="QKF29" s="36"/>
      <c r="QKG29" s="36"/>
      <c r="QKH29" s="36"/>
      <c r="QKI29" s="36"/>
      <c r="QKJ29" s="36"/>
      <c r="QKK29" s="36"/>
      <c r="QKL29" s="36"/>
      <c r="QKM29" s="36"/>
      <c r="QKN29" s="36"/>
      <c r="QKO29" s="36"/>
      <c r="QKP29" s="36"/>
      <c r="QKQ29" s="36"/>
      <c r="QKR29" s="36"/>
      <c r="QKS29" s="36"/>
      <c r="QKT29" s="36"/>
      <c r="QKU29" s="36"/>
      <c r="QKV29" s="36"/>
      <c r="QKW29" s="36"/>
      <c r="QKX29" s="36"/>
      <c r="QKY29" s="36"/>
      <c r="QKZ29" s="36"/>
      <c r="QLA29" s="36"/>
      <c r="QLB29" s="36"/>
      <c r="QLC29" s="36"/>
      <c r="QLD29" s="36"/>
      <c r="QLE29" s="36"/>
      <c r="QLF29" s="36"/>
      <c r="QLG29" s="36"/>
      <c r="QLH29" s="36"/>
      <c r="QLI29" s="36"/>
      <c r="QLJ29" s="36"/>
      <c r="QLK29" s="36"/>
      <c r="QLL29" s="36"/>
      <c r="QLM29" s="36"/>
      <c r="QLN29" s="36"/>
      <c r="QLO29" s="36"/>
      <c r="QLP29" s="36"/>
      <c r="QLQ29" s="36"/>
      <c r="QLR29" s="36"/>
      <c r="QLS29" s="36"/>
      <c r="QLT29" s="36"/>
      <c r="QLU29" s="36"/>
      <c r="QLV29" s="36"/>
      <c r="QLW29" s="36"/>
      <c r="QLX29" s="36"/>
      <c r="QLY29" s="36"/>
      <c r="QLZ29" s="36"/>
      <c r="QMA29" s="36"/>
      <c r="QMB29" s="36"/>
      <c r="QMC29" s="36"/>
      <c r="QMD29" s="36"/>
      <c r="QME29" s="36"/>
      <c r="QMF29" s="36"/>
      <c r="QMG29" s="36"/>
      <c r="QMH29" s="36"/>
      <c r="QMI29" s="36"/>
      <c r="QMJ29" s="36"/>
      <c r="QMK29" s="36"/>
      <c r="QML29" s="36"/>
      <c r="QMM29" s="36"/>
      <c r="QMN29" s="36"/>
      <c r="QMO29" s="36"/>
      <c r="QMP29" s="36"/>
      <c r="QMQ29" s="36"/>
      <c r="QMR29" s="36"/>
      <c r="QMS29" s="36"/>
      <c r="QMT29" s="36"/>
      <c r="QMU29" s="36"/>
      <c r="QMV29" s="36"/>
      <c r="QMW29" s="36"/>
      <c r="QMX29" s="36"/>
      <c r="QMY29" s="36"/>
      <c r="QMZ29" s="36"/>
      <c r="QNA29" s="36"/>
      <c r="QNB29" s="36"/>
      <c r="QNC29" s="36"/>
      <c r="QND29" s="36"/>
      <c r="QNE29" s="36"/>
      <c r="QNF29" s="36"/>
      <c r="QNG29" s="36"/>
      <c r="QNH29" s="36"/>
      <c r="QNI29" s="36"/>
      <c r="QNJ29" s="36"/>
      <c r="QNK29" s="36"/>
      <c r="QNL29" s="36"/>
      <c r="QNM29" s="36"/>
      <c r="QNN29" s="36"/>
      <c r="QNO29" s="36"/>
      <c r="QNP29" s="36"/>
      <c r="QNQ29" s="36"/>
      <c r="QNR29" s="36"/>
      <c r="QNS29" s="36"/>
      <c r="QNT29" s="36"/>
      <c r="QNU29" s="36"/>
      <c r="QNV29" s="36"/>
      <c r="QNW29" s="36"/>
      <c r="QNX29" s="36"/>
      <c r="QNY29" s="36"/>
      <c r="QNZ29" s="36"/>
      <c r="QOA29" s="36"/>
      <c r="QOB29" s="36"/>
      <c r="QOC29" s="36"/>
      <c r="QOD29" s="36"/>
      <c r="QOE29" s="36"/>
      <c r="QOF29" s="36"/>
      <c r="QOG29" s="36"/>
      <c r="QOH29" s="36"/>
      <c r="QOI29" s="36"/>
      <c r="QOJ29" s="36"/>
      <c r="QOK29" s="36"/>
      <c r="QOL29" s="36"/>
      <c r="QOM29" s="36"/>
      <c r="QON29" s="36"/>
      <c r="QOO29" s="36"/>
      <c r="QOP29" s="36"/>
      <c r="QOQ29" s="36"/>
      <c r="QOR29" s="36"/>
      <c r="QOS29" s="36"/>
      <c r="QOT29" s="36"/>
      <c r="QOU29" s="36"/>
      <c r="QOV29" s="36"/>
      <c r="QOW29" s="36"/>
      <c r="QOX29" s="36"/>
      <c r="QOY29" s="36"/>
      <c r="QOZ29" s="36"/>
      <c r="QPA29" s="36"/>
      <c r="QPB29" s="36"/>
      <c r="QPC29" s="36"/>
      <c r="QPD29" s="36"/>
      <c r="QPE29" s="36"/>
      <c r="QPF29" s="36"/>
      <c r="QPG29" s="36"/>
      <c r="QPH29" s="36"/>
      <c r="QPI29" s="36"/>
      <c r="QPJ29" s="36"/>
      <c r="QPK29" s="36"/>
      <c r="QPL29" s="36"/>
      <c r="QPM29" s="36"/>
      <c r="QPN29" s="36"/>
      <c r="QPO29" s="36"/>
      <c r="QPP29" s="36"/>
      <c r="QPQ29" s="36"/>
      <c r="QPR29" s="36"/>
      <c r="QPS29" s="36"/>
      <c r="QPT29" s="36"/>
      <c r="QPU29" s="36"/>
      <c r="QPV29" s="36"/>
      <c r="QPW29" s="36"/>
      <c r="QPX29" s="36"/>
      <c r="QPY29" s="36"/>
      <c r="QPZ29" s="36"/>
      <c r="QQA29" s="36"/>
      <c r="QQB29" s="36"/>
      <c r="QQC29" s="36"/>
      <c r="QQD29" s="36"/>
      <c r="QQE29" s="36"/>
      <c r="QQF29" s="36"/>
      <c r="QQG29" s="36"/>
      <c r="QQH29" s="36"/>
      <c r="QQI29" s="36"/>
      <c r="QQJ29" s="36"/>
      <c r="QQK29" s="36"/>
      <c r="QQL29" s="36"/>
      <c r="QQM29" s="36"/>
      <c r="QQN29" s="36"/>
      <c r="QQO29" s="36"/>
      <c r="QQP29" s="36"/>
      <c r="QQQ29" s="36"/>
      <c r="QQR29" s="36"/>
      <c r="QQS29" s="36"/>
      <c r="QQT29" s="36"/>
      <c r="QQU29" s="36"/>
      <c r="QQV29" s="36"/>
      <c r="QQW29" s="36"/>
      <c r="QQX29" s="36"/>
      <c r="QQY29" s="36"/>
      <c r="QQZ29" s="36"/>
      <c r="QRA29" s="36"/>
      <c r="QRB29" s="36"/>
      <c r="QRC29" s="36"/>
      <c r="QRD29" s="36"/>
      <c r="QRE29" s="36"/>
      <c r="QRF29" s="36"/>
      <c r="QRG29" s="36"/>
      <c r="QRH29" s="36"/>
      <c r="QRI29" s="36"/>
      <c r="QRJ29" s="36"/>
      <c r="QRK29" s="36"/>
      <c r="QRL29" s="36"/>
      <c r="QRM29" s="36"/>
      <c r="QRN29" s="36"/>
      <c r="QRO29" s="36"/>
      <c r="QRP29" s="36"/>
      <c r="QRQ29" s="36"/>
      <c r="QRR29" s="36"/>
      <c r="QRS29" s="36"/>
      <c r="QRT29" s="36"/>
      <c r="QRU29" s="36"/>
      <c r="QRV29" s="36"/>
      <c r="QRW29" s="36"/>
      <c r="QRX29" s="36"/>
      <c r="QRY29" s="36"/>
      <c r="QRZ29" s="36"/>
      <c r="QSA29" s="36"/>
      <c r="QSB29" s="36"/>
      <c r="QSC29" s="36"/>
      <c r="QSD29" s="36"/>
      <c r="QSE29" s="36"/>
      <c r="QSF29" s="36"/>
      <c r="QSG29" s="36"/>
      <c r="QSH29" s="36"/>
      <c r="QSI29" s="36"/>
      <c r="QSJ29" s="36"/>
      <c r="QSK29" s="36"/>
      <c r="QSL29" s="36"/>
      <c r="QSM29" s="36"/>
      <c r="QSN29" s="36"/>
      <c r="QSO29" s="36"/>
      <c r="QSP29" s="36"/>
      <c r="QSQ29" s="36"/>
      <c r="QSR29" s="36"/>
      <c r="QSS29" s="36"/>
      <c r="QST29" s="36"/>
      <c r="QSU29" s="36"/>
      <c r="QSV29" s="36"/>
      <c r="QSW29" s="36"/>
      <c r="QSX29" s="36"/>
      <c r="QSY29" s="36"/>
      <c r="QSZ29" s="36"/>
      <c r="QTA29" s="36"/>
      <c r="QTB29" s="36"/>
      <c r="QTC29" s="36"/>
      <c r="QTD29" s="36"/>
      <c r="QTE29" s="36"/>
      <c r="QTF29" s="36"/>
      <c r="QTG29" s="36"/>
      <c r="QTH29" s="36"/>
      <c r="QTI29" s="36"/>
      <c r="QTJ29" s="36"/>
      <c r="QTK29" s="36"/>
      <c r="QTL29" s="36"/>
      <c r="QTM29" s="36"/>
      <c r="QTN29" s="36"/>
      <c r="QTO29" s="36"/>
      <c r="QTP29" s="36"/>
      <c r="QTQ29" s="36"/>
      <c r="QTR29" s="36"/>
      <c r="QTS29" s="36"/>
      <c r="QTT29" s="36"/>
      <c r="QTU29" s="36"/>
      <c r="QTV29" s="36"/>
      <c r="QTW29" s="36"/>
      <c r="QTX29" s="36"/>
      <c r="QTY29" s="36"/>
      <c r="QTZ29" s="36"/>
      <c r="QUA29" s="36"/>
      <c r="QUB29" s="36"/>
      <c r="QUC29" s="36"/>
      <c r="QUD29" s="36"/>
      <c r="QUE29" s="36"/>
      <c r="QUF29" s="36"/>
      <c r="QUG29" s="36"/>
      <c r="QUH29" s="36"/>
      <c r="QUI29" s="36"/>
      <c r="QUJ29" s="36"/>
      <c r="QUK29" s="36"/>
      <c r="QUL29" s="36"/>
      <c r="QUM29" s="36"/>
      <c r="QUN29" s="36"/>
      <c r="QUO29" s="36"/>
      <c r="QUP29" s="36"/>
      <c r="QUQ29" s="36"/>
      <c r="QUR29" s="36"/>
      <c r="QUS29" s="36"/>
      <c r="QUT29" s="36"/>
      <c r="QUU29" s="36"/>
      <c r="QUV29" s="36"/>
      <c r="QUW29" s="36"/>
      <c r="QUX29" s="36"/>
      <c r="QUY29" s="36"/>
      <c r="QUZ29" s="36"/>
      <c r="QVA29" s="36"/>
      <c r="QVB29" s="36"/>
      <c r="QVC29" s="36"/>
      <c r="QVD29" s="36"/>
      <c r="QVE29" s="36"/>
      <c r="QVF29" s="36"/>
      <c r="QVG29" s="36"/>
      <c r="QVH29" s="36"/>
      <c r="QVI29" s="36"/>
      <c r="QVJ29" s="36"/>
      <c r="QVK29" s="36"/>
      <c r="QVL29" s="36"/>
      <c r="QVM29" s="36"/>
      <c r="QVN29" s="36"/>
      <c r="QVO29" s="36"/>
      <c r="QVP29" s="36"/>
      <c r="QVQ29" s="36"/>
      <c r="QVR29" s="36"/>
      <c r="QVS29" s="36"/>
      <c r="QVT29" s="36"/>
      <c r="QVU29" s="36"/>
      <c r="QVV29" s="36"/>
      <c r="QVW29" s="36"/>
      <c r="QVX29" s="36"/>
      <c r="QVY29" s="36"/>
      <c r="QVZ29" s="36"/>
      <c r="QWA29" s="36"/>
      <c r="QWB29" s="36"/>
      <c r="QWC29" s="36"/>
      <c r="QWD29" s="36"/>
      <c r="QWE29" s="36"/>
      <c r="QWF29" s="36"/>
      <c r="QWG29" s="36"/>
      <c r="QWH29" s="36"/>
      <c r="QWI29" s="36"/>
      <c r="QWJ29" s="36"/>
      <c r="QWK29" s="36"/>
      <c r="QWL29" s="36"/>
      <c r="QWM29" s="36"/>
      <c r="QWN29" s="36"/>
      <c r="QWO29" s="36"/>
      <c r="QWP29" s="36"/>
      <c r="QWQ29" s="36"/>
      <c r="QWR29" s="36"/>
      <c r="QWS29" s="36"/>
      <c r="QWT29" s="36"/>
      <c r="QWU29" s="36"/>
      <c r="QWV29" s="36"/>
      <c r="QWW29" s="36"/>
      <c r="QWX29" s="36"/>
      <c r="QWY29" s="36"/>
      <c r="QWZ29" s="36"/>
      <c r="QXA29" s="36"/>
      <c r="QXB29" s="36"/>
      <c r="QXC29" s="36"/>
      <c r="QXD29" s="36"/>
      <c r="QXE29" s="36"/>
      <c r="QXF29" s="36"/>
      <c r="QXG29" s="36"/>
      <c r="QXH29" s="36"/>
      <c r="QXI29" s="36"/>
      <c r="QXJ29" s="36"/>
      <c r="QXK29" s="36"/>
      <c r="QXL29" s="36"/>
      <c r="QXM29" s="36"/>
      <c r="QXN29" s="36"/>
      <c r="QXO29" s="36"/>
      <c r="QXP29" s="36"/>
      <c r="QXQ29" s="36"/>
      <c r="QXR29" s="36"/>
      <c r="QXS29" s="36"/>
      <c r="QXT29" s="36"/>
      <c r="QXU29" s="36"/>
      <c r="QXV29" s="36"/>
      <c r="QXW29" s="36"/>
      <c r="QXX29" s="36"/>
      <c r="QXY29" s="36"/>
      <c r="QXZ29" s="36"/>
      <c r="QYA29" s="36"/>
      <c r="QYB29" s="36"/>
      <c r="QYC29" s="36"/>
      <c r="QYD29" s="36"/>
      <c r="QYE29" s="36"/>
      <c r="QYF29" s="36"/>
      <c r="QYG29" s="36"/>
      <c r="QYH29" s="36"/>
      <c r="QYI29" s="36"/>
      <c r="QYJ29" s="36"/>
      <c r="QYK29" s="36"/>
      <c r="QYL29" s="36"/>
      <c r="QYM29" s="36"/>
      <c r="QYN29" s="36"/>
      <c r="QYO29" s="36"/>
      <c r="QYP29" s="36"/>
      <c r="QYQ29" s="36"/>
      <c r="QYR29" s="36"/>
      <c r="QYS29" s="36"/>
      <c r="QYT29" s="36"/>
      <c r="QYU29" s="36"/>
      <c r="QYV29" s="36"/>
      <c r="QYW29" s="36"/>
      <c r="QYX29" s="36"/>
      <c r="QYY29" s="36"/>
      <c r="QYZ29" s="36"/>
      <c r="QZA29" s="36"/>
      <c r="QZB29" s="36"/>
      <c r="QZC29" s="36"/>
      <c r="QZD29" s="36"/>
      <c r="QZE29" s="36"/>
      <c r="QZF29" s="36"/>
      <c r="QZG29" s="36"/>
      <c r="QZH29" s="36"/>
      <c r="QZI29" s="36"/>
      <c r="QZJ29" s="36"/>
      <c r="QZK29" s="36"/>
      <c r="QZL29" s="36"/>
      <c r="QZM29" s="36"/>
      <c r="QZN29" s="36"/>
      <c r="QZO29" s="36"/>
      <c r="QZP29" s="36"/>
      <c r="QZQ29" s="36"/>
      <c r="QZR29" s="36"/>
      <c r="QZS29" s="36"/>
      <c r="QZT29" s="36"/>
      <c r="QZU29" s="36"/>
      <c r="QZV29" s="36"/>
      <c r="QZW29" s="36"/>
      <c r="QZX29" s="36"/>
      <c r="QZY29" s="36"/>
      <c r="QZZ29" s="36"/>
      <c r="RAA29" s="36"/>
      <c r="RAB29" s="36"/>
      <c r="RAC29" s="36"/>
      <c r="RAD29" s="36"/>
      <c r="RAE29" s="36"/>
      <c r="RAF29" s="36"/>
      <c r="RAG29" s="36"/>
      <c r="RAH29" s="36"/>
      <c r="RAI29" s="36"/>
      <c r="RAJ29" s="36"/>
      <c r="RAK29" s="36"/>
      <c r="RAL29" s="36"/>
      <c r="RAM29" s="36"/>
      <c r="RAN29" s="36"/>
      <c r="RAO29" s="36"/>
      <c r="RAP29" s="36"/>
      <c r="RAQ29" s="36"/>
      <c r="RAR29" s="36"/>
      <c r="RAS29" s="36"/>
      <c r="RAT29" s="36"/>
      <c r="RAU29" s="36"/>
      <c r="RAV29" s="36"/>
      <c r="RAW29" s="36"/>
      <c r="RAX29" s="36"/>
      <c r="RAY29" s="36"/>
      <c r="RAZ29" s="36"/>
      <c r="RBA29" s="36"/>
      <c r="RBB29" s="36"/>
      <c r="RBC29" s="36"/>
      <c r="RBD29" s="36"/>
      <c r="RBE29" s="36"/>
      <c r="RBF29" s="36"/>
      <c r="RBG29" s="36"/>
      <c r="RBH29" s="36"/>
      <c r="RBI29" s="36"/>
      <c r="RBJ29" s="36"/>
      <c r="RBK29" s="36"/>
      <c r="RBL29" s="36"/>
      <c r="RBM29" s="36"/>
      <c r="RBN29" s="36"/>
      <c r="RBO29" s="36"/>
      <c r="RBP29" s="36"/>
      <c r="RBQ29" s="36"/>
      <c r="RBR29" s="36"/>
      <c r="RBS29" s="36"/>
      <c r="RBT29" s="36"/>
      <c r="RBU29" s="36"/>
      <c r="RBV29" s="36"/>
      <c r="RBW29" s="36"/>
      <c r="RBX29" s="36"/>
      <c r="RBY29" s="36"/>
      <c r="RBZ29" s="36"/>
      <c r="RCA29" s="36"/>
      <c r="RCB29" s="36"/>
      <c r="RCC29" s="36"/>
      <c r="RCD29" s="36"/>
      <c r="RCE29" s="36"/>
      <c r="RCF29" s="36"/>
      <c r="RCG29" s="36"/>
      <c r="RCH29" s="36"/>
      <c r="RCI29" s="36"/>
      <c r="RCJ29" s="36"/>
      <c r="RCK29" s="36"/>
      <c r="RCL29" s="36"/>
      <c r="RCM29" s="36"/>
      <c r="RCN29" s="36"/>
      <c r="RCO29" s="36"/>
      <c r="RCP29" s="36"/>
      <c r="RCQ29" s="36"/>
      <c r="RCR29" s="36"/>
      <c r="RCS29" s="36"/>
      <c r="RCT29" s="36"/>
      <c r="RCU29" s="36"/>
      <c r="RCV29" s="36"/>
      <c r="RCW29" s="36"/>
      <c r="RCX29" s="36"/>
      <c r="RCY29" s="36"/>
      <c r="RCZ29" s="36"/>
      <c r="RDA29" s="36"/>
      <c r="RDB29" s="36"/>
      <c r="RDC29" s="36"/>
      <c r="RDD29" s="36"/>
      <c r="RDE29" s="36"/>
      <c r="RDF29" s="36"/>
      <c r="RDG29" s="36"/>
      <c r="RDH29" s="36"/>
      <c r="RDI29" s="36"/>
      <c r="RDJ29" s="36"/>
      <c r="RDK29" s="36"/>
      <c r="RDL29" s="36"/>
      <c r="RDM29" s="36"/>
      <c r="RDN29" s="36"/>
      <c r="RDO29" s="36"/>
      <c r="RDP29" s="36"/>
      <c r="RDQ29" s="36"/>
      <c r="RDR29" s="36"/>
      <c r="RDS29" s="36"/>
      <c r="RDT29" s="36"/>
      <c r="RDU29" s="36"/>
      <c r="RDV29" s="36"/>
      <c r="RDW29" s="36"/>
      <c r="RDX29" s="36"/>
      <c r="RDY29" s="36"/>
      <c r="RDZ29" s="36"/>
      <c r="REA29" s="36"/>
      <c r="REB29" s="36"/>
      <c r="REC29" s="36"/>
      <c r="RED29" s="36"/>
      <c r="REE29" s="36"/>
      <c r="REF29" s="36"/>
      <c r="REG29" s="36"/>
      <c r="REH29" s="36"/>
      <c r="REI29" s="36"/>
      <c r="REJ29" s="36"/>
      <c r="REK29" s="36"/>
      <c r="REL29" s="36"/>
      <c r="REM29" s="36"/>
      <c r="REN29" s="36"/>
      <c r="REO29" s="36"/>
      <c r="REP29" s="36"/>
      <c r="REQ29" s="36"/>
      <c r="RER29" s="36"/>
      <c r="RES29" s="36"/>
      <c r="RET29" s="36"/>
      <c r="REU29" s="36"/>
      <c r="REV29" s="36"/>
      <c r="REW29" s="36"/>
      <c r="REX29" s="36"/>
      <c r="REY29" s="36"/>
      <c r="REZ29" s="36"/>
      <c r="RFA29" s="36"/>
      <c r="RFB29" s="36"/>
      <c r="RFC29" s="36"/>
      <c r="RFD29" s="36"/>
      <c r="RFE29" s="36"/>
      <c r="RFF29" s="36"/>
      <c r="RFG29" s="36"/>
      <c r="RFH29" s="36"/>
      <c r="RFI29" s="36"/>
      <c r="RFJ29" s="36"/>
      <c r="RFK29" s="36"/>
      <c r="RFL29" s="36"/>
      <c r="RFM29" s="36"/>
      <c r="RFN29" s="36"/>
      <c r="RFO29" s="36"/>
      <c r="RFP29" s="36"/>
      <c r="RFQ29" s="36"/>
      <c r="RFR29" s="36"/>
      <c r="RFS29" s="36"/>
      <c r="RFT29" s="36"/>
      <c r="RFU29" s="36"/>
      <c r="RFV29" s="36"/>
      <c r="RFW29" s="36"/>
      <c r="RFX29" s="36"/>
      <c r="RFY29" s="36"/>
      <c r="RFZ29" s="36"/>
      <c r="RGA29" s="36"/>
      <c r="RGB29" s="36"/>
      <c r="RGC29" s="36"/>
      <c r="RGD29" s="36"/>
      <c r="RGE29" s="36"/>
      <c r="RGF29" s="36"/>
      <c r="RGG29" s="36"/>
      <c r="RGH29" s="36"/>
      <c r="RGI29" s="36"/>
      <c r="RGJ29" s="36"/>
      <c r="RGK29" s="36"/>
      <c r="RGL29" s="36"/>
      <c r="RGM29" s="36"/>
      <c r="RGN29" s="36"/>
      <c r="RGO29" s="36"/>
      <c r="RGP29" s="36"/>
      <c r="RGQ29" s="36"/>
      <c r="RGR29" s="36"/>
      <c r="RGS29" s="36"/>
      <c r="RGT29" s="36"/>
      <c r="RGU29" s="36"/>
      <c r="RGV29" s="36"/>
      <c r="RGW29" s="36"/>
      <c r="RGX29" s="36"/>
      <c r="RGY29" s="36"/>
      <c r="RGZ29" s="36"/>
      <c r="RHA29" s="36"/>
      <c r="RHB29" s="36"/>
      <c r="RHC29" s="36"/>
      <c r="RHD29" s="36"/>
      <c r="RHE29" s="36"/>
      <c r="RHF29" s="36"/>
      <c r="RHG29" s="36"/>
      <c r="RHH29" s="36"/>
      <c r="RHI29" s="36"/>
      <c r="RHJ29" s="36"/>
      <c r="RHK29" s="36"/>
      <c r="RHL29" s="36"/>
      <c r="RHM29" s="36"/>
      <c r="RHN29" s="36"/>
      <c r="RHO29" s="36"/>
      <c r="RHP29" s="36"/>
      <c r="RHQ29" s="36"/>
      <c r="RHR29" s="36"/>
      <c r="RHS29" s="36"/>
      <c r="RHT29" s="36"/>
      <c r="RHU29" s="36"/>
      <c r="RHV29" s="36"/>
      <c r="RHW29" s="36"/>
      <c r="RHX29" s="36"/>
      <c r="RHY29" s="36"/>
      <c r="RHZ29" s="36"/>
      <c r="RIA29" s="36"/>
      <c r="RIB29" s="36"/>
      <c r="RIC29" s="36"/>
      <c r="RID29" s="36"/>
      <c r="RIE29" s="36"/>
      <c r="RIF29" s="36"/>
      <c r="RIG29" s="36"/>
      <c r="RIH29" s="36"/>
      <c r="RII29" s="36"/>
      <c r="RIJ29" s="36"/>
      <c r="RIK29" s="36"/>
      <c r="RIL29" s="36"/>
      <c r="RIM29" s="36"/>
      <c r="RIN29" s="36"/>
      <c r="RIO29" s="36"/>
      <c r="RIP29" s="36"/>
      <c r="RIQ29" s="36"/>
      <c r="RIR29" s="36"/>
      <c r="RIS29" s="36"/>
      <c r="RIT29" s="36"/>
      <c r="RIU29" s="36"/>
      <c r="RIV29" s="36"/>
      <c r="RIW29" s="36"/>
      <c r="RIX29" s="36"/>
      <c r="RIY29" s="36"/>
      <c r="RIZ29" s="36"/>
      <c r="RJA29" s="36"/>
      <c r="RJB29" s="36"/>
      <c r="RJC29" s="36"/>
      <c r="RJD29" s="36"/>
      <c r="RJE29" s="36"/>
      <c r="RJF29" s="36"/>
      <c r="RJG29" s="36"/>
      <c r="RJH29" s="36"/>
      <c r="RJI29" s="36"/>
      <c r="RJJ29" s="36"/>
      <c r="RJK29" s="36"/>
      <c r="RJL29" s="36"/>
      <c r="RJM29" s="36"/>
      <c r="RJN29" s="36"/>
      <c r="RJO29" s="36"/>
      <c r="RJP29" s="36"/>
      <c r="RJQ29" s="36"/>
      <c r="RJR29" s="36"/>
      <c r="RJS29" s="36"/>
      <c r="RJT29" s="36"/>
      <c r="RJU29" s="36"/>
      <c r="RJV29" s="36"/>
      <c r="RJW29" s="36"/>
      <c r="RJX29" s="36"/>
      <c r="RJY29" s="36"/>
      <c r="RJZ29" s="36"/>
      <c r="RKA29" s="36"/>
      <c r="RKB29" s="36"/>
      <c r="RKC29" s="36"/>
      <c r="RKD29" s="36"/>
      <c r="RKE29" s="36"/>
      <c r="RKF29" s="36"/>
      <c r="RKG29" s="36"/>
      <c r="RKH29" s="36"/>
      <c r="RKI29" s="36"/>
      <c r="RKJ29" s="36"/>
      <c r="RKK29" s="36"/>
      <c r="RKL29" s="36"/>
      <c r="RKM29" s="36"/>
      <c r="RKN29" s="36"/>
      <c r="RKO29" s="36"/>
      <c r="RKP29" s="36"/>
      <c r="RKQ29" s="36"/>
      <c r="RKR29" s="36"/>
      <c r="RKS29" s="36"/>
      <c r="RKT29" s="36"/>
      <c r="RKU29" s="36"/>
      <c r="RKV29" s="36"/>
      <c r="RKW29" s="36"/>
      <c r="RKX29" s="36"/>
      <c r="RKY29" s="36"/>
      <c r="RKZ29" s="36"/>
      <c r="RLA29" s="36"/>
      <c r="RLB29" s="36"/>
      <c r="RLC29" s="36"/>
      <c r="RLD29" s="36"/>
      <c r="RLE29" s="36"/>
      <c r="RLF29" s="36"/>
      <c r="RLG29" s="36"/>
      <c r="RLH29" s="36"/>
      <c r="RLI29" s="36"/>
      <c r="RLJ29" s="36"/>
      <c r="RLK29" s="36"/>
      <c r="RLL29" s="36"/>
      <c r="RLM29" s="36"/>
      <c r="RLN29" s="36"/>
      <c r="RLO29" s="36"/>
      <c r="RLP29" s="36"/>
      <c r="RLQ29" s="36"/>
      <c r="RLR29" s="36"/>
      <c r="RLS29" s="36"/>
      <c r="RLT29" s="36"/>
      <c r="RLU29" s="36"/>
      <c r="RLV29" s="36"/>
      <c r="RLW29" s="36"/>
      <c r="RLX29" s="36"/>
      <c r="RLY29" s="36"/>
      <c r="RLZ29" s="36"/>
      <c r="RMA29" s="36"/>
      <c r="RMB29" s="36"/>
      <c r="RMC29" s="36"/>
      <c r="RMD29" s="36"/>
      <c r="RME29" s="36"/>
      <c r="RMF29" s="36"/>
      <c r="RMG29" s="36"/>
      <c r="RMH29" s="36"/>
      <c r="RMI29" s="36"/>
      <c r="RMJ29" s="36"/>
      <c r="RMK29" s="36"/>
      <c r="RML29" s="36"/>
      <c r="RMM29" s="36"/>
      <c r="RMN29" s="36"/>
      <c r="RMO29" s="36"/>
      <c r="RMP29" s="36"/>
      <c r="RMQ29" s="36"/>
      <c r="RMR29" s="36"/>
      <c r="RMS29" s="36"/>
      <c r="RMT29" s="36"/>
      <c r="RMU29" s="36"/>
      <c r="RMV29" s="36"/>
      <c r="RMW29" s="36"/>
      <c r="RMX29" s="36"/>
      <c r="RMY29" s="36"/>
      <c r="RMZ29" s="36"/>
      <c r="RNA29" s="36"/>
      <c r="RNB29" s="36"/>
      <c r="RNC29" s="36"/>
      <c r="RND29" s="36"/>
      <c r="RNE29" s="36"/>
      <c r="RNF29" s="36"/>
      <c r="RNG29" s="36"/>
      <c r="RNH29" s="36"/>
      <c r="RNI29" s="36"/>
      <c r="RNJ29" s="36"/>
      <c r="RNK29" s="36"/>
      <c r="RNL29" s="36"/>
      <c r="RNM29" s="36"/>
      <c r="RNN29" s="36"/>
      <c r="RNO29" s="36"/>
      <c r="RNP29" s="36"/>
      <c r="RNQ29" s="36"/>
      <c r="RNR29" s="36"/>
      <c r="RNS29" s="36"/>
      <c r="RNT29" s="36"/>
      <c r="RNU29" s="36"/>
      <c r="RNV29" s="36"/>
      <c r="RNW29" s="36"/>
      <c r="RNX29" s="36"/>
      <c r="RNY29" s="36"/>
      <c r="RNZ29" s="36"/>
      <c r="ROA29" s="36"/>
      <c r="ROB29" s="36"/>
      <c r="ROC29" s="36"/>
      <c r="ROD29" s="36"/>
      <c r="ROE29" s="36"/>
      <c r="ROF29" s="36"/>
      <c r="ROG29" s="36"/>
      <c r="ROH29" s="36"/>
      <c r="ROI29" s="36"/>
      <c r="ROJ29" s="36"/>
      <c r="ROK29" s="36"/>
      <c r="ROL29" s="36"/>
      <c r="ROM29" s="36"/>
      <c r="RON29" s="36"/>
      <c r="ROO29" s="36"/>
      <c r="ROP29" s="36"/>
      <c r="ROQ29" s="36"/>
      <c r="ROR29" s="36"/>
      <c r="ROS29" s="36"/>
      <c r="ROT29" s="36"/>
      <c r="ROU29" s="36"/>
      <c r="ROV29" s="36"/>
      <c r="ROW29" s="36"/>
      <c r="ROX29" s="36"/>
      <c r="ROY29" s="36"/>
      <c r="ROZ29" s="36"/>
      <c r="RPA29" s="36"/>
      <c r="RPB29" s="36"/>
      <c r="RPC29" s="36"/>
      <c r="RPD29" s="36"/>
      <c r="RPE29" s="36"/>
      <c r="RPF29" s="36"/>
      <c r="RPG29" s="36"/>
      <c r="RPH29" s="36"/>
      <c r="RPI29" s="36"/>
      <c r="RPJ29" s="36"/>
      <c r="RPK29" s="36"/>
      <c r="RPL29" s="36"/>
      <c r="RPM29" s="36"/>
      <c r="RPN29" s="36"/>
      <c r="RPO29" s="36"/>
      <c r="RPP29" s="36"/>
      <c r="RPQ29" s="36"/>
      <c r="RPR29" s="36"/>
      <c r="RPS29" s="36"/>
      <c r="RPT29" s="36"/>
      <c r="RPU29" s="36"/>
      <c r="RPV29" s="36"/>
      <c r="RPW29" s="36"/>
      <c r="RPX29" s="36"/>
      <c r="RPY29" s="36"/>
      <c r="RPZ29" s="36"/>
      <c r="RQA29" s="36"/>
      <c r="RQB29" s="36"/>
      <c r="RQC29" s="36"/>
      <c r="RQD29" s="36"/>
      <c r="RQE29" s="36"/>
      <c r="RQF29" s="36"/>
      <c r="RQG29" s="36"/>
      <c r="RQH29" s="36"/>
      <c r="RQI29" s="36"/>
      <c r="RQJ29" s="36"/>
      <c r="RQK29" s="36"/>
      <c r="RQL29" s="36"/>
      <c r="RQM29" s="36"/>
      <c r="RQN29" s="36"/>
      <c r="RQO29" s="36"/>
      <c r="RQP29" s="36"/>
      <c r="RQQ29" s="36"/>
      <c r="RQR29" s="36"/>
      <c r="RQS29" s="36"/>
      <c r="RQT29" s="36"/>
      <c r="RQU29" s="36"/>
      <c r="RQV29" s="36"/>
      <c r="RQW29" s="36"/>
      <c r="RQX29" s="36"/>
      <c r="RQY29" s="36"/>
      <c r="RQZ29" s="36"/>
      <c r="RRA29" s="36"/>
      <c r="RRB29" s="36"/>
      <c r="RRC29" s="36"/>
      <c r="RRD29" s="36"/>
      <c r="RRE29" s="36"/>
      <c r="RRF29" s="36"/>
      <c r="RRG29" s="36"/>
      <c r="RRH29" s="36"/>
      <c r="RRI29" s="36"/>
      <c r="RRJ29" s="36"/>
      <c r="RRK29" s="36"/>
      <c r="RRL29" s="36"/>
      <c r="RRM29" s="36"/>
      <c r="RRN29" s="36"/>
      <c r="RRO29" s="36"/>
      <c r="RRP29" s="36"/>
      <c r="RRQ29" s="36"/>
      <c r="RRR29" s="36"/>
      <c r="RRS29" s="36"/>
      <c r="RRT29" s="36"/>
      <c r="RRU29" s="36"/>
      <c r="RRV29" s="36"/>
      <c r="RRW29" s="36"/>
      <c r="RRX29" s="36"/>
      <c r="RRY29" s="36"/>
      <c r="RRZ29" s="36"/>
      <c r="RSA29" s="36"/>
      <c r="RSB29" s="36"/>
      <c r="RSC29" s="36"/>
      <c r="RSD29" s="36"/>
      <c r="RSE29" s="36"/>
      <c r="RSF29" s="36"/>
      <c r="RSG29" s="36"/>
      <c r="RSH29" s="36"/>
      <c r="RSI29" s="36"/>
      <c r="RSJ29" s="36"/>
      <c r="RSK29" s="36"/>
      <c r="RSL29" s="36"/>
      <c r="RSM29" s="36"/>
      <c r="RSN29" s="36"/>
      <c r="RSO29" s="36"/>
      <c r="RSP29" s="36"/>
      <c r="RSQ29" s="36"/>
      <c r="RSR29" s="36"/>
      <c r="RSS29" s="36"/>
      <c r="RST29" s="36"/>
      <c r="RSU29" s="36"/>
      <c r="RSV29" s="36"/>
      <c r="RSW29" s="36"/>
      <c r="RSX29" s="36"/>
      <c r="RSY29" s="36"/>
      <c r="RSZ29" s="36"/>
      <c r="RTA29" s="36"/>
      <c r="RTB29" s="36"/>
      <c r="RTC29" s="36"/>
      <c r="RTD29" s="36"/>
      <c r="RTE29" s="36"/>
      <c r="RTF29" s="36"/>
      <c r="RTG29" s="36"/>
      <c r="RTH29" s="36"/>
      <c r="RTI29" s="36"/>
      <c r="RTJ29" s="36"/>
      <c r="RTK29" s="36"/>
      <c r="RTL29" s="36"/>
      <c r="RTM29" s="36"/>
      <c r="RTN29" s="36"/>
      <c r="RTO29" s="36"/>
      <c r="RTP29" s="36"/>
      <c r="RTQ29" s="36"/>
      <c r="RTR29" s="36"/>
      <c r="RTS29" s="36"/>
      <c r="RTT29" s="36"/>
      <c r="RTU29" s="36"/>
      <c r="RTV29" s="36"/>
      <c r="RTW29" s="36"/>
      <c r="RTX29" s="36"/>
      <c r="RTY29" s="36"/>
      <c r="RTZ29" s="36"/>
      <c r="RUA29" s="36"/>
      <c r="RUB29" s="36"/>
      <c r="RUC29" s="36"/>
      <c r="RUD29" s="36"/>
      <c r="RUE29" s="36"/>
      <c r="RUF29" s="36"/>
      <c r="RUG29" s="36"/>
      <c r="RUH29" s="36"/>
      <c r="RUI29" s="36"/>
      <c r="RUJ29" s="36"/>
      <c r="RUK29" s="36"/>
      <c r="RUL29" s="36"/>
      <c r="RUM29" s="36"/>
      <c r="RUN29" s="36"/>
      <c r="RUO29" s="36"/>
      <c r="RUP29" s="36"/>
      <c r="RUQ29" s="36"/>
      <c r="RUR29" s="36"/>
      <c r="RUS29" s="36"/>
      <c r="RUT29" s="36"/>
      <c r="RUU29" s="36"/>
      <c r="RUV29" s="36"/>
      <c r="RUW29" s="36"/>
      <c r="RUX29" s="36"/>
      <c r="RUY29" s="36"/>
      <c r="RUZ29" s="36"/>
      <c r="RVA29" s="36"/>
      <c r="RVB29" s="36"/>
      <c r="RVC29" s="36"/>
      <c r="RVD29" s="36"/>
      <c r="RVE29" s="36"/>
      <c r="RVF29" s="36"/>
      <c r="RVG29" s="36"/>
      <c r="RVH29" s="36"/>
      <c r="RVI29" s="36"/>
      <c r="RVJ29" s="36"/>
      <c r="RVK29" s="36"/>
      <c r="RVL29" s="36"/>
      <c r="RVM29" s="36"/>
      <c r="RVN29" s="36"/>
      <c r="RVO29" s="36"/>
      <c r="RVP29" s="36"/>
      <c r="RVQ29" s="36"/>
      <c r="RVR29" s="36"/>
      <c r="RVS29" s="36"/>
      <c r="RVT29" s="36"/>
      <c r="RVU29" s="36"/>
      <c r="RVV29" s="36"/>
      <c r="RVW29" s="36"/>
      <c r="RVX29" s="36"/>
      <c r="RVY29" s="36"/>
      <c r="RVZ29" s="36"/>
      <c r="RWA29" s="36"/>
      <c r="RWB29" s="36"/>
      <c r="RWC29" s="36"/>
      <c r="RWD29" s="36"/>
      <c r="RWE29" s="36"/>
      <c r="RWF29" s="36"/>
      <c r="RWG29" s="36"/>
      <c r="RWH29" s="36"/>
      <c r="RWI29" s="36"/>
      <c r="RWJ29" s="36"/>
      <c r="RWK29" s="36"/>
      <c r="RWL29" s="36"/>
      <c r="RWM29" s="36"/>
      <c r="RWN29" s="36"/>
      <c r="RWO29" s="36"/>
      <c r="RWP29" s="36"/>
      <c r="RWQ29" s="36"/>
      <c r="RWR29" s="36"/>
      <c r="RWS29" s="36"/>
      <c r="RWT29" s="36"/>
      <c r="RWU29" s="36"/>
      <c r="RWV29" s="36"/>
      <c r="RWW29" s="36"/>
      <c r="RWX29" s="36"/>
      <c r="RWY29" s="36"/>
      <c r="RWZ29" s="36"/>
      <c r="RXA29" s="36"/>
      <c r="RXB29" s="36"/>
      <c r="RXC29" s="36"/>
      <c r="RXD29" s="36"/>
      <c r="RXE29" s="36"/>
      <c r="RXF29" s="36"/>
      <c r="RXG29" s="36"/>
      <c r="RXH29" s="36"/>
      <c r="RXI29" s="36"/>
      <c r="RXJ29" s="36"/>
      <c r="RXK29" s="36"/>
      <c r="RXL29" s="36"/>
      <c r="RXM29" s="36"/>
      <c r="RXN29" s="36"/>
      <c r="RXO29" s="36"/>
      <c r="RXP29" s="36"/>
      <c r="RXQ29" s="36"/>
      <c r="RXR29" s="36"/>
      <c r="RXS29" s="36"/>
      <c r="RXT29" s="36"/>
      <c r="RXU29" s="36"/>
      <c r="RXV29" s="36"/>
      <c r="RXW29" s="36"/>
      <c r="RXX29" s="36"/>
      <c r="RXY29" s="36"/>
      <c r="RXZ29" s="36"/>
      <c r="RYA29" s="36"/>
      <c r="RYB29" s="36"/>
      <c r="RYC29" s="36"/>
      <c r="RYD29" s="36"/>
      <c r="RYE29" s="36"/>
      <c r="RYF29" s="36"/>
      <c r="RYG29" s="36"/>
      <c r="RYH29" s="36"/>
      <c r="RYI29" s="36"/>
      <c r="RYJ29" s="36"/>
      <c r="RYK29" s="36"/>
      <c r="RYL29" s="36"/>
      <c r="RYM29" s="36"/>
      <c r="RYN29" s="36"/>
      <c r="RYO29" s="36"/>
      <c r="RYP29" s="36"/>
      <c r="RYQ29" s="36"/>
      <c r="RYR29" s="36"/>
      <c r="RYS29" s="36"/>
      <c r="RYT29" s="36"/>
      <c r="RYU29" s="36"/>
      <c r="RYV29" s="36"/>
      <c r="RYW29" s="36"/>
      <c r="RYX29" s="36"/>
      <c r="RYY29" s="36"/>
      <c r="RYZ29" s="36"/>
      <c r="RZA29" s="36"/>
      <c r="RZB29" s="36"/>
      <c r="RZC29" s="36"/>
      <c r="RZD29" s="36"/>
      <c r="RZE29" s="36"/>
      <c r="RZF29" s="36"/>
      <c r="RZG29" s="36"/>
      <c r="RZH29" s="36"/>
      <c r="RZI29" s="36"/>
      <c r="RZJ29" s="36"/>
      <c r="RZK29" s="36"/>
      <c r="RZL29" s="36"/>
      <c r="RZM29" s="36"/>
      <c r="RZN29" s="36"/>
      <c r="RZO29" s="36"/>
      <c r="RZP29" s="36"/>
      <c r="RZQ29" s="36"/>
      <c r="RZR29" s="36"/>
      <c r="RZS29" s="36"/>
      <c r="RZT29" s="36"/>
      <c r="RZU29" s="36"/>
      <c r="RZV29" s="36"/>
      <c r="RZW29" s="36"/>
      <c r="RZX29" s="36"/>
      <c r="RZY29" s="36"/>
      <c r="RZZ29" s="36"/>
      <c r="SAA29" s="36"/>
      <c r="SAB29" s="36"/>
      <c r="SAC29" s="36"/>
      <c r="SAD29" s="36"/>
      <c r="SAE29" s="36"/>
      <c r="SAF29" s="36"/>
      <c r="SAG29" s="36"/>
      <c r="SAH29" s="36"/>
      <c r="SAI29" s="36"/>
      <c r="SAJ29" s="36"/>
      <c r="SAK29" s="36"/>
      <c r="SAL29" s="36"/>
      <c r="SAM29" s="36"/>
      <c r="SAN29" s="36"/>
      <c r="SAO29" s="36"/>
      <c r="SAP29" s="36"/>
      <c r="SAQ29" s="36"/>
      <c r="SAR29" s="36"/>
      <c r="SAS29" s="36"/>
      <c r="SAT29" s="36"/>
      <c r="SAU29" s="36"/>
      <c r="SAV29" s="36"/>
      <c r="SAW29" s="36"/>
      <c r="SAX29" s="36"/>
      <c r="SAY29" s="36"/>
      <c r="SAZ29" s="36"/>
      <c r="SBA29" s="36"/>
      <c r="SBB29" s="36"/>
      <c r="SBC29" s="36"/>
      <c r="SBD29" s="36"/>
      <c r="SBE29" s="36"/>
      <c r="SBF29" s="36"/>
      <c r="SBG29" s="36"/>
      <c r="SBH29" s="36"/>
      <c r="SBI29" s="36"/>
      <c r="SBJ29" s="36"/>
      <c r="SBK29" s="36"/>
      <c r="SBL29" s="36"/>
      <c r="SBM29" s="36"/>
      <c r="SBN29" s="36"/>
      <c r="SBO29" s="36"/>
      <c r="SBP29" s="36"/>
      <c r="SBQ29" s="36"/>
      <c r="SBR29" s="36"/>
      <c r="SBS29" s="36"/>
      <c r="SBT29" s="36"/>
      <c r="SBU29" s="36"/>
      <c r="SBV29" s="36"/>
      <c r="SBW29" s="36"/>
      <c r="SBX29" s="36"/>
      <c r="SBY29" s="36"/>
      <c r="SBZ29" s="36"/>
      <c r="SCA29" s="36"/>
      <c r="SCB29" s="36"/>
      <c r="SCC29" s="36"/>
      <c r="SCD29" s="36"/>
      <c r="SCE29" s="36"/>
      <c r="SCF29" s="36"/>
      <c r="SCG29" s="36"/>
      <c r="SCH29" s="36"/>
      <c r="SCI29" s="36"/>
      <c r="SCJ29" s="36"/>
      <c r="SCK29" s="36"/>
      <c r="SCL29" s="36"/>
      <c r="SCM29" s="36"/>
      <c r="SCN29" s="36"/>
      <c r="SCO29" s="36"/>
      <c r="SCP29" s="36"/>
      <c r="SCQ29" s="36"/>
      <c r="SCR29" s="36"/>
      <c r="SCS29" s="36"/>
      <c r="SCT29" s="36"/>
      <c r="SCU29" s="36"/>
      <c r="SCV29" s="36"/>
      <c r="SCW29" s="36"/>
      <c r="SCX29" s="36"/>
      <c r="SCY29" s="36"/>
      <c r="SCZ29" s="36"/>
      <c r="SDA29" s="36"/>
      <c r="SDB29" s="36"/>
      <c r="SDC29" s="36"/>
      <c r="SDD29" s="36"/>
      <c r="SDE29" s="36"/>
      <c r="SDF29" s="36"/>
      <c r="SDG29" s="36"/>
      <c r="SDH29" s="36"/>
      <c r="SDI29" s="36"/>
      <c r="SDJ29" s="36"/>
      <c r="SDK29" s="36"/>
      <c r="SDL29" s="36"/>
      <c r="SDM29" s="36"/>
      <c r="SDN29" s="36"/>
      <c r="SDO29" s="36"/>
      <c r="SDP29" s="36"/>
      <c r="SDQ29" s="36"/>
      <c r="SDR29" s="36"/>
      <c r="SDS29" s="36"/>
      <c r="SDT29" s="36"/>
      <c r="SDU29" s="36"/>
      <c r="SDV29" s="36"/>
      <c r="SDW29" s="36"/>
      <c r="SDX29" s="36"/>
      <c r="SDY29" s="36"/>
      <c r="SDZ29" s="36"/>
      <c r="SEA29" s="36"/>
      <c r="SEB29" s="36"/>
      <c r="SEC29" s="36"/>
      <c r="SED29" s="36"/>
      <c r="SEE29" s="36"/>
      <c r="SEF29" s="36"/>
      <c r="SEG29" s="36"/>
      <c r="SEH29" s="36"/>
      <c r="SEI29" s="36"/>
      <c r="SEJ29" s="36"/>
      <c r="SEK29" s="36"/>
      <c r="SEL29" s="36"/>
      <c r="SEM29" s="36"/>
      <c r="SEN29" s="36"/>
      <c r="SEO29" s="36"/>
      <c r="SEP29" s="36"/>
      <c r="SEQ29" s="36"/>
      <c r="SER29" s="36"/>
      <c r="SES29" s="36"/>
      <c r="SET29" s="36"/>
      <c r="SEU29" s="36"/>
      <c r="SEV29" s="36"/>
      <c r="SEW29" s="36"/>
      <c r="SEX29" s="36"/>
      <c r="SEY29" s="36"/>
      <c r="SEZ29" s="36"/>
      <c r="SFA29" s="36"/>
      <c r="SFB29" s="36"/>
      <c r="SFC29" s="36"/>
      <c r="SFD29" s="36"/>
      <c r="SFE29" s="36"/>
      <c r="SFF29" s="36"/>
      <c r="SFG29" s="36"/>
      <c r="SFH29" s="36"/>
      <c r="SFI29" s="36"/>
      <c r="SFJ29" s="36"/>
      <c r="SFK29" s="36"/>
      <c r="SFL29" s="36"/>
      <c r="SFM29" s="36"/>
      <c r="SFN29" s="36"/>
      <c r="SFO29" s="36"/>
      <c r="SFP29" s="36"/>
      <c r="SFQ29" s="36"/>
      <c r="SFR29" s="36"/>
      <c r="SFS29" s="36"/>
      <c r="SFT29" s="36"/>
      <c r="SFU29" s="36"/>
      <c r="SFV29" s="36"/>
      <c r="SFW29" s="36"/>
      <c r="SFX29" s="36"/>
      <c r="SFY29" s="36"/>
      <c r="SFZ29" s="36"/>
      <c r="SGA29" s="36"/>
      <c r="SGB29" s="36"/>
      <c r="SGC29" s="36"/>
      <c r="SGD29" s="36"/>
      <c r="SGE29" s="36"/>
      <c r="SGF29" s="36"/>
      <c r="SGG29" s="36"/>
      <c r="SGH29" s="36"/>
      <c r="SGI29" s="36"/>
      <c r="SGJ29" s="36"/>
      <c r="SGK29" s="36"/>
      <c r="SGL29" s="36"/>
      <c r="SGM29" s="36"/>
      <c r="SGN29" s="36"/>
      <c r="SGO29" s="36"/>
      <c r="SGP29" s="36"/>
      <c r="SGQ29" s="36"/>
      <c r="SGR29" s="36"/>
      <c r="SGS29" s="36"/>
      <c r="SGT29" s="36"/>
      <c r="SGU29" s="36"/>
      <c r="SGV29" s="36"/>
      <c r="SGW29" s="36"/>
      <c r="SGX29" s="36"/>
      <c r="SGY29" s="36"/>
      <c r="SGZ29" s="36"/>
      <c r="SHA29" s="36"/>
      <c r="SHB29" s="36"/>
      <c r="SHC29" s="36"/>
      <c r="SHD29" s="36"/>
      <c r="SHE29" s="36"/>
      <c r="SHF29" s="36"/>
      <c r="SHG29" s="36"/>
      <c r="SHH29" s="36"/>
      <c r="SHI29" s="36"/>
      <c r="SHJ29" s="36"/>
      <c r="SHK29" s="36"/>
      <c r="SHL29" s="36"/>
      <c r="SHM29" s="36"/>
      <c r="SHN29" s="36"/>
      <c r="SHO29" s="36"/>
      <c r="SHP29" s="36"/>
      <c r="SHQ29" s="36"/>
      <c r="SHR29" s="36"/>
      <c r="SHS29" s="36"/>
      <c r="SHT29" s="36"/>
      <c r="SHU29" s="36"/>
      <c r="SHV29" s="36"/>
      <c r="SHW29" s="36"/>
      <c r="SHX29" s="36"/>
      <c r="SHY29" s="36"/>
      <c r="SHZ29" s="36"/>
      <c r="SIA29" s="36"/>
      <c r="SIB29" s="36"/>
      <c r="SIC29" s="36"/>
      <c r="SID29" s="36"/>
      <c r="SIE29" s="36"/>
      <c r="SIF29" s="36"/>
      <c r="SIG29" s="36"/>
      <c r="SIH29" s="36"/>
      <c r="SII29" s="36"/>
      <c r="SIJ29" s="36"/>
      <c r="SIK29" s="36"/>
      <c r="SIL29" s="36"/>
      <c r="SIM29" s="36"/>
      <c r="SIN29" s="36"/>
      <c r="SIO29" s="36"/>
      <c r="SIP29" s="36"/>
      <c r="SIQ29" s="36"/>
      <c r="SIR29" s="36"/>
      <c r="SIS29" s="36"/>
      <c r="SIT29" s="36"/>
      <c r="SIU29" s="36"/>
      <c r="SIV29" s="36"/>
      <c r="SIW29" s="36"/>
      <c r="SIX29" s="36"/>
      <c r="SIY29" s="36"/>
      <c r="SIZ29" s="36"/>
      <c r="SJA29" s="36"/>
      <c r="SJB29" s="36"/>
      <c r="SJC29" s="36"/>
      <c r="SJD29" s="36"/>
      <c r="SJE29" s="36"/>
      <c r="SJF29" s="36"/>
      <c r="SJG29" s="36"/>
      <c r="SJH29" s="36"/>
      <c r="SJI29" s="36"/>
      <c r="SJJ29" s="36"/>
      <c r="SJK29" s="36"/>
      <c r="SJL29" s="36"/>
      <c r="SJM29" s="36"/>
      <c r="SJN29" s="36"/>
      <c r="SJO29" s="36"/>
      <c r="SJP29" s="36"/>
      <c r="SJQ29" s="36"/>
      <c r="SJR29" s="36"/>
      <c r="SJS29" s="36"/>
      <c r="SJT29" s="36"/>
      <c r="SJU29" s="36"/>
      <c r="SJV29" s="36"/>
      <c r="SJW29" s="36"/>
      <c r="SJX29" s="36"/>
      <c r="SJY29" s="36"/>
      <c r="SJZ29" s="36"/>
      <c r="SKA29" s="36"/>
      <c r="SKB29" s="36"/>
      <c r="SKC29" s="36"/>
      <c r="SKD29" s="36"/>
      <c r="SKE29" s="36"/>
      <c r="SKF29" s="36"/>
      <c r="SKG29" s="36"/>
      <c r="SKH29" s="36"/>
      <c r="SKI29" s="36"/>
      <c r="SKJ29" s="36"/>
      <c r="SKK29" s="36"/>
      <c r="SKL29" s="36"/>
      <c r="SKM29" s="36"/>
      <c r="SKN29" s="36"/>
      <c r="SKO29" s="36"/>
      <c r="SKP29" s="36"/>
      <c r="SKQ29" s="36"/>
      <c r="SKR29" s="36"/>
      <c r="SKS29" s="36"/>
      <c r="SKT29" s="36"/>
      <c r="SKU29" s="36"/>
      <c r="SKV29" s="36"/>
      <c r="SKW29" s="36"/>
      <c r="SKX29" s="36"/>
      <c r="SKY29" s="36"/>
      <c r="SKZ29" s="36"/>
      <c r="SLA29" s="36"/>
      <c r="SLB29" s="36"/>
      <c r="SLC29" s="36"/>
      <c r="SLD29" s="36"/>
      <c r="SLE29" s="36"/>
      <c r="SLF29" s="36"/>
      <c r="SLG29" s="36"/>
      <c r="SLH29" s="36"/>
      <c r="SLI29" s="36"/>
      <c r="SLJ29" s="36"/>
      <c r="SLK29" s="36"/>
      <c r="SLL29" s="36"/>
      <c r="SLM29" s="36"/>
      <c r="SLN29" s="36"/>
      <c r="SLO29" s="36"/>
      <c r="SLP29" s="36"/>
      <c r="SLQ29" s="36"/>
      <c r="SLR29" s="36"/>
      <c r="SLS29" s="36"/>
      <c r="SLT29" s="36"/>
      <c r="SLU29" s="36"/>
      <c r="SLV29" s="36"/>
      <c r="SLW29" s="36"/>
      <c r="SLX29" s="36"/>
      <c r="SLY29" s="36"/>
      <c r="SLZ29" s="36"/>
      <c r="SMA29" s="36"/>
      <c r="SMB29" s="36"/>
      <c r="SMC29" s="36"/>
      <c r="SMD29" s="36"/>
      <c r="SME29" s="36"/>
      <c r="SMF29" s="36"/>
      <c r="SMG29" s="36"/>
      <c r="SMH29" s="36"/>
      <c r="SMI29" s="36"/>
      <c r="SMJ29" s="36"/>
      <c r="SMK29" s="36"/>
      <c r="SML29" s="36"/>
      <c r="SMM29" s="36"/>
      <c r="SMN29" s="36"/>
      <c r="SMO29" s="36"/>
      <c r="SMP29" s="36"/>
      <c r="SMQ29" s="36"/>
      <c r="SMR29" s="36"/>
      <c r="SMS29" s="36"/>
      <c r="SMT29" s="36"/>
      <c r="SMU29" s="36"/>
      <c r="SMV29" s="36"/>
      <c r="SMW29" s="36"/>
      <c r="SMX29" s="36"/>
      <c r="SMY29" s="36"/>
      <c r="SMZ29" s="36"/>
      <c r="SNA29" s="36"/>
      <c r="SNB29" s="36"/>
      <c r="SNC29" s="36"/>
      <c r="SND29" s="36"/>
      <c r="SNE29" s="36"/>
      <c r="SNF29" s="36"/>
      <c r="SNG29" s="36"/>
      <c r="SNH29" s="36"/>
      <c r="SNI29" s="36"/>
      <c r="SNJ29" s="36"/>
      <c r="SNK29" s="36"/>
      <c r="SNL29" s="36"/>
      <c r="SNM29" s="36"/>
      <c r="SNN29" s="36"/>
      <c r="SNO29" s="36"/>
      <c r="SNP29" s="36"/>
      <c r="SNQ29" s="36"/>
      <c r="SNR29" s="36"/>
      <c r="SNS29" s="36"/>
      <c r="SNT29" s="36"/>
      <c r="SNU29" s="36"/>
      <c r="SNV29" s="36"/>
      <c r="SNW29" s="36"/>
      <c r="SNX29" s="36"/>
      <c r="SNY29" s="36"/>
      <c r="SNZ29" s="36"/>
      <c r="SOA29" s="36"/>
      <c r="SOB29" s="36"/>
      <c r="SOC29" s="36"/>
      <c r="SOD29" s="36"/>
      <c r="SOE29" s="36"/>
      <c r="SOF29" s="36"/>
      <c r="SOG29" s="36"/>
      <c r="SOH29" s="36"/>
      <c r="SOI29" s="36"/>
      <c r="SOJ29" s="36"/>
      <c r="SOK29" s="36"/>
      <c r="SOL29" s="36"/>
      <c r="SOM29" s="36"/>
      <c r="SON29" s="36"/>
      <c r="SOO29" s="36"/>
      <c r="SOP29" s="36"/>
      <c r="SOQ29" s="36"/>
      <c r="SOR29" s="36"/>
      <c r="SOS29" s="36"/>
      <c r="SOT29" s="36"/>
      <c r="SOU29" s="36"/>
      <c r="SOV29" s="36"/>
      <c r="SOW29" s="36"/>
      <c r="SOX29" s="36"/>
      <c r="SOY29" s="36"/>
      <c r="SOZ29" s="36"/>
      <c r="SPA29" s="36"/>
      <c r="SPB29" s="36"/>
      <c r="SPC29" s="36"/>
      <c r="SPD29" s="36"/>
      <c r="SPE29" s="36"/>
      <c r="SPF29" s="36"/>
      <c r="SPG29" s="36"/>
      <c r="SPH29" s="36"/>
      <c r="SPI29" s="36"/>
      <c r="SPJ29" s="36"/>
      <c r="SPK29" s="36"/>
      <c r="SPL29" s="36"/>
      <c r="SPM29" s="36"/>
      <c r="SPN29" s="36"/>
      <c r="SPO29" s="36"/>
      <c r="SPP29" s="36"/>
      <c r="SPQ29" s="36"/>
      <c r="SPR29" s="36"/>
      <c r="SPS29" s="36"/>
      <c r="SPT29" s="36"/>
      <c r="SPU29" s="36"/>
      <c r="SPV29" s="36"/>
      <c r="SPW29" s="36"/>
      <c r="SPX29" s="36"/>
      <c r="SPY29" s="36"/>
      <c r="SPZ29" s="36"/>
      <c r="SQA29" s="36"/>
      <c r="SQB29" s="36"/>
      <c r="SQC29" s="36"/>
      <c r="SQD29" s="36"/>
      <c r="SQE29" s="36"/>
      <c r="SQF29" s="36"/>
      <c r="SQG29" s="36"/>
      <c r="SQH29" s="36"/>
      <c r="SQI29" s="36"/>
      <c r="SQJ29" s="36"/>
      <c r="SQK29" s="36"/>
      <c r="SQL29" s="36"/>
      <c r="SQM29" s="36"/>
      <c r="SQN29" s="36"/>
      <c r="SQO29" s="36"/>
      <c r="SQP29" s="36"/>
      <c r="SQQ29" s="36"/>
      <c r="SQR29" s="36"/>
      <c r="SQS29" s="36"/>
      <c r="SQT29" s="36"/>
      <c r="SQU29" s="36"/>
      <c r="SQV29" s="36"/>
      <c r="SQW29" s="36"/>
      <c r="SQX29" s="36"/>
      <c r="SQY29" s="36"/>
      <c r="SQZ29" s="36"/>
      <c r="SRA29" s="36"/>
      <c r="SRB29" s="36"/>
      <c r="SRC29" s="36"/>
      <c r="SRD29" s="36"/>
      <c r="SRE29" s="36"/>
      <c r="SRF29" s="36"/>
      <c r="SRG29" s="36"/>
      <c r="SRH29" s="36"/>
      <c r="SRI29" s="36"/>
      <c r="SRJ29" s="36"/>
      <c r="SRK29" s="36"/>
      <c r="SRL29" s="36"/>
      <c r="SRM29" s="36"/>
      <c r="SRN29" s="36"/>
      <c r="SRO29" s="36"/>
      <c r="SRP29" s="36"/>
      <c r="SRQ29" s="36"/>
      <c r="SRR29" s="36"/>
      <c r="SRS29" s="36"/>
      <c r="SRT29" s="36"/>
      <c r="SRU29" s="36"/>
      <c r="SRV29" s="36"/>
      <c r="SRW29" s="36"/>
      <c r="SRX29" s="36"/>
      <c r="SRY29" s="36"/>
      <c r="SRZ29" s="36"/>
      <c r="SSA29" s="36"/>
      <c r="SSB29" s="36"/>
      <c r="SSC29" s="36"/>
      <c r="SSD29" s="36"/>
      <c r="SSE29" s="36"/>
      <c r="SSF29" s="36"/>
      <c r="SSG29" s="36"/>
      <c r="SSH29" s="36"/>
      <c r="SSI29" s="36"/>
      <c r="SSJ29" s="36"/>
      <c r="SSK29" s="36"/>
      <c r="SSL29" s="36"/>
      <c r="SSM29" s="36"/>
      <c r="SSN29" s="36"/>
      <c r="SSO29" s="36"/>
      <c r="SSP29" s="36"/>
      <c r="SSQ29" s="36"/>
      <c r="SSR29" s="36"/>
      <c r="SSS29" s="36"/>
      <c r="SST29" s="36"/>
      <c r="SSU29" s="36"/>
      <c r="SSV29" s="36"/>
      <c r="SSW29" s="36"/>
      <c r="SSX29" s="36"/>
      <c r="SSY29" s="36"/>
      <c r="SSZ29" s="36"/>
      <c r="STA29" s="36"/>
      <c r="STB29" s="36"/>
      <c r="STC29" s="36"/>
      <c r="STD29" s="36"/>
      <c r="STE29" s="36"/>
      <c r="STF29" s="36"/>
      <c r="STG29" s="36"/>
      <c r="STH29" s="36"/>
      <c r="STI29" s="36"/>
      <c r="STJ29" s="36"/>
      <c r="STK29" s="36"/>
      <c r="STL29" s="36"/>
      <c r="STM29" s="36"/>
      <c r="STN29" s="36"/>
      <c r="STO29" s="36"/>
      <c r="STP29" s="36"/>
      <c r="STQ29" s="36"/>
      <c r="STR29" s="36"/>
      <c r="STS29" s="36"/>
      <c r="STT29" s="36"/>
      <c r="STU29" s="36"/>
      <c r="STV29" s="36"/>
      <c r="STW29" s="36"/>
      <c r="STX29" s="36"/>
      <c r="STY29" s="36"/>
      <c r="STZ29" s="36"/>
      <c r="SUA29" s="36"/>
      <c r="SUB29" s="36"/>
      <c r="SUC29" s="36"/>
      <c r="SUD29" s="36"/>
      <c r="SUE29" s="36"/>
      <c r="SUF29" s="36"/>
      <c r="SUG29" s="36"/>
      <c r="SUH29" s="36"/>
      <c r="SUI29" s="36"/>
      <c r="SUJ29" s="36"/>
      <c r="SUK29" s="36"/>
      <c r="SUL29" s="36"/>
      <c r="SUM29" s="36"/>
      <c r="SUN29" s="36"/>
      <c r="SUO29" s="36"/>
      <c r="SUP29" s="36"/>
      <c r="SUQ29" s="36"/>
      <c r="SUR29" s="36"/>
      <c r="SUS29" s="36"/>
      <c r="SUT29" s="36"/>
      <c r="SUU29" s="36"/>
      <c r="SUV29" s="36"/>
      <c r="SUW29" s="36"/>
      <c r="SUX29" s="36"/>
      <c r="SUY29" s="36"/>
      <c r="SUZ29" s="36"/>
      <c r="SVA29" s="36"/>
      <c r="SVB29" s="36"/>
      <c r="SVC29" s="36"/>
      <c r="SVD29" s="36"/>
      <c r="SVE29" s="36"/>
      <c r="SVF29" s="36"/>
      <c r="SVG29" s="36"/>
      <c r="SVH29" s="36"/>
      <c r="SVI29" s="36"/>
      <c r="SVJ29" s="36"/>
      <c r="SVK29" s="36"/>
      <c r="SVL29" s="36"/>
      <c r="SVM29" s="36"/>
      <c r="SVN29" s="36"/>
      <c r="SVO29" s="36"/>
      <c r="SVP29" s="36"/>
      <c r="SVQ29" s="36"/>
      <c r="SVR29" s="36"/>
      <c r="SVS29" s="36"/>
      <c r="SVT29" s="36"/>
      <c r="SVU29" s="36"/>
      <c r="SVV29" s="36"/>
      <c r="SVW29" s="36"/>
      <c r="SVX29" s="36"/>
      <c r="SVY29" s="36"/>
      <c r="SVZ29" s="36"/>
      <c r="SWA29" s="36"/>
      <c r="SWB29" s="36"/>
      <c r="SWC29" s="36"/>
      <c r="SWD29" s="36"/>
      <c r="SWE29" s="36"/>
      <c r="SWF29" s="36"/>
      <c r="SWG29" s="36"/>
      <c r="SWH29" s="36"/>
      <c r="SWI29" s="36"/>
      <c r="SWJ29" s="36"/>
      <c r="SWK29" s="36"/>
      <c r="SWL29" s="36"/>
      <c r="SWM29" s="36"/>
      <c r="SWN29" s="36"/>
      <c r="SWO29" s="36"/>
      <c r="SWP29" s="36"/>
      <c r="SWQ29" s="36"/>
      <c r="SWR29" s="36"/>
      <c r="SWS29" s="36"/>
      <c r="SWT29" s="36"/>
      <c r="SWU29" s="36"/>
      <c r="SWV29" s="36"/>
      <c r="SWW29" s="36"/>
      <c r="SWX29" s="36"/>
      <c r="SWY29" s="36"/>
      <c r="SWZ29" s="36"/>
      <c r="SXA29" s="36"/>
      <c r="SXB29" s="36"/>
      <c r="SXC29" s="36"/>
      <c r="SXD29" s="36"/>
      <c r="SXE29" s="36"/>
      <c r="SXF29" s="36"/>
      <c r="SXG29" s="36"/>
      <c r="SXH29" s="36"/>
      <c r="SXI29" s="36"/>
      <c r="SXJ29" s="36"/>
      <c r="SXK29" s="36"/>
      <c r="SXL29" s="36"/>
      <c r="SXM29" s="36"/>
      <c r="SXN29" s="36"/>
      <c r="SXO29" s="36"/>
      <c r="SXP29" s="36"/>
      <c r="SXQ29" s="36"/>
      <c r="SXR29" s="36"/>
      <c r="SXS29" s="36"/>
      <c r="SXT29" s="36"/>
      <c r="SXU29" s="36"/>
      <c r="SXV29" s="36"/>
      <c r="SXW29" s="36"/>
      <c r="SXX29" s="36"/>
      <c r="SXY29" s="36"/>
      <c r="SXZ29" s="36"/>
      <c r="SYA29" s="36"/>
      <c r="SYB29" s="36"/>
      <c r="SYC29" s="36"/>
      <c r="SYD29" s="36"/>
      <c r="SYE29" s="36"/>
      <c r="SYF29" s="36"/>
      <c r="SYG29" s="36"/>
      <c r="SYH29" s="36"/>
      <c r="SYI29" s="36"/>
      <c r="SYJ29" s="36"/>
      <c r="SYK29" s="36"/>
      <c r="SYL29" s="36"/>
      <c r="SYM29" s="36"/>
      <c r="SYN29" s="36"/>
      <c r="SYO29" s="36"/>
      <c r="SYP29" s="36"/>
      <c r="SYQ29" s="36"/>
      <c r="SYR29" s="36"/>
      <c r="SYS29" s="36"/>
      <c r="SYT29" s="36"/>
      <c r="SYU29" s="36"/>
      <c r="SYV29" s="36"/>
      <c r="SYW29" s="36"/>
      <c r="SYX29" s="36"/>
      <c r="SYY29" s="36"/>
      <c r="SYZ29" s="36"/>
      <c r="SZA29" s="36"/>
      <c r="SZB29" s="36"/>
      <c r="SZC29" s="36"/>
      <c r="SZD29" s="36"/>
      <c r="SZE29" s="36"/>
      <c r="SZF29" s="36"/>
      <c r="SZG29" s="36"/>
      <c r="SZH29" s="36"/>
      <c r="SZI29" s="36"/>
      <c r="SZJ29" s="36"/>
      <c r="SZK29" s="36"/>
      <c r="SZL29" s="36"/>
      <c r="SZM29" s="36"/>
      <c r="SZN29" s="36"/>
      <c r="SZO29" s="36"/>
      <c r="SZP29" s="36"/>
      <c r="SZQ29" s="36"/>
      <c r="SZR29" s="36"/>
      <c r="SZS29" s="36"/>
      <c r="SZT29" s="36"/>
      <c r="SZU29" s="36"/>
      <c r="SZV29" s="36"/>
      <c r="SZW29" s="36"/>
      <c r="SZX29" s="36"/>
      <c r="SZY29" s="36"/>
      <c r="SZZ29" s="36"/>
      <c r="TAA29" s="36"/>
      <c r="TAB29" s="36"/>
      <c r="TAC29" s="36"/>
      <c r="TAD29" s="36"/>
      <c r="TAE29" s="36"/>
      <c r="TAF29" s="36"/>
      <c r="TAG29" s="36"/>
      <c r="TAH29" s="36"/>
      <c r="TAI29" s="36"/>
      <c r="TAJ29" s="36"/>
      <c r="TAK29" s="36"/>
      <c r="TAL29" s="36"/>
      <c r="TAM29" s="36"/>
      <c r="TAN29" s="36"/>
      <c r="TAO29" s="36"/>
      <c r="TAP29" s="36"/>
      <c r="TAQ29" s="36"/>
      <c r="TAR29" s="36"/>
      <c r="TAS29" s="36"/>
      <c r="TAT29" s="36"/>
      <c r="TAU29" s="36"/>
      <c r="TAV29" s="36"/>
      <c r="TAW29" s="36"/>
      <c r="TAX29" s="36"/>
      <c r="TAY29" s="36"/>
      <c r="TAZ29" s="36"/>
      <c r="TBA29" s="36"/>
      <c r="TBB29" s="36"/>
      <c r="TBC29" s="36"/>
      <c r="TBD29" s="36"/>
      <c r="TBE29" s="36"/>
      <c r="TBF29" s="36"/>
      <c r="TBG29" s="36"/>
      <c r="TBH29" s="36"/>
      <c r="TBI29" s="36"/>
      <c r="TBJ29" s="36"/>
      <c r="TBK29" s="36"/>
      <c r="TBL29" s="36"/>
      <c r="TBM29" s="36"/>
      <c r="TBN29" s="36"/>
      <c r="TBO29" s="36"/>
      <c r="TBP29" s="36"/>
      <c r="TBQ29" s="36"/>
      <c r="TBR29" s="36"/>
      <c r="TBS29" s="36"/>
      <c r="TBT29" s="36"/>
      <c r="TBU29" s="36"/>
      <c r="TBV29" s="36"/>
      <c r="TBW29" s="36"/>
      <c r="TBX29" s="36"/>
      <c r="TBY29" s="36"/>
      <c r="TBZ29" s="36"/>
      <c r="TCA29" s="36"/>
      <c r="TCB29" s="36"/>
      <c r="TCC29" s="36"/>
      <c r="TCD29" s="36"/>
      <c r="TCE29" s="36"/>
      <c r="TCF29" s="36"/>
      <c r="TCG29" s="36"/>
      <c r="TCH29" s="36"/>
      <c r="TCI29" s="36"/>
      <c r="TCJ29" s="36"/>
      <c r="TCK29" s="36"/>
      <c r="TCL29" s="36"/>
      <c r="TCM29" s="36"/>
      <c r="TCN29" s="36"/>
      <c r="TCO29" s="36"/>
      <c r="TCP29" s="36"/>
      <c r="TCQ29" s="36"/>
      <c r="TCR29" s="36"/>
      <c r="TCS29" s="36"/>
      <c r="TCT29" s="36"/>
      <c r="TCU29" s="36"/>
      <c r="TCV29" s="36"/>
      <c r="TCW29" s="36"/>
      <c r="TCX29" s="36"/>
      <c r="TCY29" s="36"/>
      <c r="TCZ29" s="36"/>
      <c r="TDA29" s="36"/>
      <c r="TDB29" s="36"/>
      <c r="TDC29" s="36"/>
      <c r="TDD29" s="36"/>
      <c r="TDE29" s="36"/>
      <c r="TDF29" s="36"/>
      <c r="TDG29" s="36"/>
      <c r="TDH29" s="36"/>
      <c r="TDI29" s="36"/>
      <c r="TDJ29" s="36"/>
      <c r="TDK29" s="36"/>
      <c r="TDL29" s="36"/>
      <c r="TDM29" s="36"/>
      <c r="TDN29" s="36"/>
      <c r="TDO29" s="36"/>
      <c r="TDP29" s="36"/>
      <c r="TDQ29" s="36"/>
      <c r="TDR29" s="36"/>
      <c r="TDS29" s="36"/>
      <c r="TDT29" s="36"/>
      <c r="TDU29" s="36"/>
      <c r="TDV29" s="36"/>
      <c r="TDW29" s="36"/>
      <c r="TDX29" s="36"/>
      <c r="TDY29" s="36"/>
      <c r="TDZ29" s="36"/>
      <c r="TEA29" s="36"/>
      <c r="TEB29" s="36"/>
      <c r="TEC29" s="36"/>
      <c r="TED29" s="36"/>
      <c r="TEE29" s="36"/>
      <c r="TEF29" s="36"/>
      <c r="TEG29" s="36"/>
      <c r="TEH29" s="36"/>
      <c r="TEI29" s="36"/>
      <c r="TEJ29" s="36"/>
      <c r="TEK29" s="36"/>
      <c r="TEL29" s="36"/>
      <c r="TEM29" s="36"/>
      <c r="TEN29" s="36"/>
      <c r="TEO29" s="36"/>
      <c r="TEP29" s="36"/>
      <c r="TEQ29" s="36"/>
      <c r="TER29" s="36"/>
      <c r="TES29" s="36"/>
      <c r="TET29" s="36"/>
      <c r="TEU29" s="36"/>
      <c r="TEV29" s="36"/>
      <c r="TEW29" s="36"/>
      <c r="TEX29" s="36"/>
      <c r="TEY29" s="36"/>
      <c r="TEZ29" s="36"/>
      <c r="TFA29" s="36"/>
      <c r="TFB29" s="36"/>
      <c r="TFC29" s="36"/>
      <c r="TFD29" s="36"/>
      <c r="TFE29" s="36"/>
      <c r="TFF29" s="36"/>
      <c r="TFG29" s="36"/>
      <c r="TFH29" s="36"/>
      <c r="TFI29" s="36"/>
      <c r="TFJ29" s="36"/>
      <c r="TFK29" s="36"/>
      <c r="TFL29" s="36"/>
      <c r="TFM29" s="36"/>
      <c r="TFN29" s="36"/>
      <c r="TFO29" s="36"/>
      <c r="TFP29" s="36"/>
      <c r="TFQ29" s="36"/>
      <c r="TFR29" s="36"/>
      <c r="TFS29" s="36"/>
      <c r="TFT29" s="36"/>
      <c r="TFU29" s="36"/>
      <c r="TFV29" s="36"/>
      <c r="TFW29" s="36"/>
      <c r="TFX29" s="36"/>
      <c r="TFY29" s="36"/>
      <c r="TFZ29" s="36"/>
      <c r="TGA29" s="36"/>
      <c r="TGB29" s="36"/>
      <c r="TGC29" s="36"/>
      <c r="TGD29" s="36"/>
      <c r="TGE29" s="36"/>
      <c r="TGF29" s="36"/>
      <c r="TGG29" s="36"/>
      <c r="TGH29" s="36"/>
      <c r="TGI29" s="36"/>
      <c r="TGJ29" s="36"/>
      <c r="TGK29" s="36"/>
      <c r="TGL29" s="36"/>
      <c r="TGM29" s="36"/>
      <c r="TGN29" s="36"/>
      <c r="TGO29" s="36"/>
      <c r="TGP29" s="36"/>
      <c r="TGQ29" s="36"/>
      <c r="TGR29" s="36"/>
      <c r="TGS29" s="36"/>
      <c r="TGT29" s="36"/>
      <c r="TGU29" s="36"/>
      <c r="TGV29" s="36"/>
      <c r="TGW29" s="36"/>
      <c r="TGX29" s="36"/>
      <c r="TGY29" s="36"/>
      <c r="TGZ29" s="36"/>
      <c r="THA29" s="36"/>
      <c r="THB29" s="36"/>
      <c r="THC29" s="36"/>
      <c r="THD29" s="36"/>
      <c r="THE29" s="36"/>
      <c r="THF29" s="36"/>
      <c r="THG29" s="36"/>
      <c r="THH29" s="36"/>
      <c r="THI29" s="36"/>
      <c r="THJ29" s="36"/>
      <c r="THK29" s="36"/>
      <c r="THL29" s="36"/>
      <c r="THM29" s="36"/>
      <c r="THN29" s="36"/>
      <c r="THO29" s="36"/>
      <c r="THP29" s="36"/>
      <c r="THQ29" s="36"/>
      <c r="THR29" s="36"/>
      <c r="THS29" s="36"/>
      <c r="THT29" s="36"/>
      <c r="THU29" s="36"/>
      <c r="THV29" s="36"/>
      <c r="THW29" s="36"/>
      <c r="THX29" s="36"/>
      <c r="THY29" s="36"/>
      <c r="THZ29" s="36"/>
      <c r="TIA29" s="36"/>
      <c r="TIB29" s="36"/>
      <c r="TIC29" s="36"/>
      <c r="TID29" s="36"/>
      <c r="TIE29" s="36"/>
      <c r="TIF29" s="36"/>
      <c r="TIG29" s="36"/>
      <c r="TIH29" s="36"/>
      <c r="TII29" s="36"/>
      <c r="TIJ29" s="36"/>
      <c r="TIK29" s="36"/>
      <c r="TIL29" s="36"/>
      <c r="TIM29" s="36"/>
      <c r="TIN29" s="36"/>
      <c r="TIO29" s="36"/>
      <c r="TIP29" s="36"/>
      <c r="TIQ29" s="36"/>
      <c r="TIR29" s="36"/>
      <c r="TIS29" s="36"/>
      <c r="TIT29" s="36"/>
      <c r="TIU29" s="36"/>
      <c r="TIV29" s="36"/>
      <c r="TIW29" s="36"/>
      <c r="TIX29" s="36"/>
      <c r="TIY29" s="36"/>
      <c r="TIZ29" s="36"/>
      <c r="TJA29" s="36"/>
      <c r="TJB29" s="36"/>
      <c r="TJC29" s="36"/>
      <c r="TJD29" s="36"/>
      <c r="TJE29" s="36"/>
      <c r="TJF29" s="36"/>
      <c r="TJG29" s="36"/>
      <c r="TJH29" s="36"/>
      <c r="TJI29" s="36"/>
      <c r="TJJ29" s="36"/>
      <c r="TJK29" s="36"/>
      <c r="TJL29" s="36"/>
      <c r="TJM29" s="36"/>
      <c r="TJN29" s="36"/>
      <c r="TJO29" s="36"/>
      <c r="TJP29" s="36"/>
      <c r="TJQ29" s="36"/>
      <c r="TJR29" s="36"/>
      <c r="TJS29" s="36"/>
      <c r="TJT29" s="36"/>
      <c r="TJU29" s="36"/>
      <c r="TJV29" s="36"/>
      <c r="TJW29" s="36"/>
      <c r="TJX29" s="36"/>
      <c r="TJY29" s="36"/>
      <c r="TJZ29" s="36"/>
    </row>
    <row r="30" spans="1:13806" s="17" customFormat="1" ht="24.9" customHeight="1">
      <c r="A30" s="36"/>
      <c r="B30" s="36"/>
      <c r="C30" s="915"/>
      <c r="D30" s="914"/>
      <c r="E30" s="914"/>
      <c r="F30" s="914"/>
      <c r="G30" s="914"/>
      <c r="H30" s="914"/>
      <c r="I30" s="914"/>
      <c r="J30" s="914"/>
      <c r="K30" s="914"/>
      <c r="L30" s="914"/>
      <c r="M30" s="914"/>
      <c r="N30" s="914"/>
      <c r="O30" s="915"/>
      <c r="P30" s="915"/>
      <c r="Q30" s="36"/>
      <c r="R30" s="36"/>
      <c r="S30" s="36"/>
      <c r="T30" s="36"/>
      <c r="U30" s="36"/>
      <c r="V30" s="36"/>
      <c r="W30" s="36"/>
      <c r="X30" s="36"/>
      <c r="Y30" s="36"/>
      <c r="Z30" s="36"/>
      <c r="AA30" s="36"/>
      <c r="AB30" s="36"/>
      <c r="AC30" s="16"/>
      <c r="AD30" s="16"/>
      <c r="AE30" s="16"/>
      <c r="AF30" s="36"/>
      <c r="AG30" s="36"/>
      <c r="AH30" s="36"/>
      <c r="AI30" s="36"/>
      <c r="AJ30" s="36"/>
      <c r="AK30" s="36"/>
      <c r="AL30" s="36"/>
      <c r="AM30" s="3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20"/>
      <c r="BU30" s="36"/>
      <c r="BV30" s="36"/>
      <c r="BW30" s="36"/>
      <c r="BX30" s="36"/>
      <c r="BY30" s="36"/>
      <c r="BZ30" s="36"/>
      <c r="CA30" s="36"/>
      <c r="CB30" s="36"/>
      <c r="CC30" s="36"/>
      <c r="CD30" s="36"/>
      <c r="CE30" s="36"/>
      <c r="CF30" s="36"/>
      <c r="CG30" s="36"/>
      <c r="CH30" s="36"/>
      <c r="CI30" s="36"/>
      <c r="CJ30" s="36"/>
      <c r="CK30" s="36"/>
      <c r="CL30" s="36"/>
      <c r="CM30" s="36"/>
      <c r="CN30" s="36"/>
      <c r="CO30" s="36"/>
      <c r="CP30" s="36"/>
      <c r="CQ30" s="36"/>
      <c r="CR30" s="36"/>
      <c r="CS30" s="36"/>
      <c r="CT30" s="36"/>
      <c r="CU30" s="36"/>
      <c r="CV30" s="36"/>
      <c r="CW30" s="36"/>
      <c r="CX30" s="36"/>
      <c r="CY30" s="36"/>
      <c r="CZ30" s="36"/>
      <c r="DA30" s="36"/>
      <c r="DB30" s="36"/>
      <c r="DC30" s="36"/>
      <c r="DD30" s="36"/>
      <c r="DE30" s="36"/>
      <c r="DF30" s="36"/>
      <c r="DG30" s="36"/>
      <c r="DH30" s="36"/>
      <c r="DI30" s="36"/>
      <c r="DJ30" s="36"/>
      <c r="DK30" s="36"/>
      <c r="DL30" s="36"/>
      <c r="DM30" s="36"/>
      <c r="DN30" s="36"/>
      <c r="DO30" s="36"/>
      <c r="DP30" s="36"/>
      <c r="DQ30" s="36"/>
      <c r="DR30" s="36"/>
      <c r="DS30" s="36"/>
      <c r="DT30" s="36"/>
      <c r="DU30" s="36"/>
      <c r="DV30" s="36"/>
      <c r="DW30" s="36"/>
      <c r="DX30" s="36"/>
      <c r="DY30" s="36"/>
      <c r="DZ30" s="36"/>
      <c r="EA30" s="36"/>
      <c r="EB30" s="36"/>
      <c r="EC30" s="36"/>
      <c r="ED30" s="36"/>
      <c r="EE30" s="36"/>
      <c r="EF30" s="36"/>
      <c r="EG30" s="36"/>
      <c r="EH30" s="36"/>
      <c r="EI30" s="36"/>
      <c r="EJ30" s="36"/>
      <c r="EK30" s="36"/>
      <c r="EL30" s="36"/>
      <c r="EM30" s="36"/>
      <c r="EN30" s="36"/>
      <c r="EO30" s="36"/>
      <c r="EP30" s="36"/>
      <c r="EQ30" s="36"/>
      <c r="ER30" s="36"/>
      <c r="ES30" s="36"/>
      <c r="ET30" s="36"/>
      <c r="EU30" s="36"/>
      <c r="EV30" s="36"/>
      <c r="EW30" s="36"/>
      <c r="EX30" s="36"/>
      <c r="EY30" s="36"/>
      <c r="EZ30" s="36"/>
      <c r="FA30" s="36"/>
      <c r="FB30" s="36"/>
      <c r="FC30" s="36"/>
      <c r="FD30" s="36"/>
      <c r="FE30" s="36"/>
      <c r="FF30" s="36"/>
      <c r="FG30" s="36"/>
      <c r="FH30" s="36"/>
      <c r="FI30" s="36"/>
      <c r="FJ30" s="36"/>
      <c r="FK30" s="36"/>
      <c r="FL30" s="36"/>
      <c r="FM30" s="36"/>
      <c r="FN30" s="36"/>
      <c r="FO30" s="36"/>
      <c r="FP30" s="36"/>
      <c r="FQ30" s="36"/>
      <c r="FR30" s="36"/>
      <c r="FS30" s="36"/>
      <c r="FT30" s="36"/>
      <c r="FU30" s="36"/>
      <c r="FV30" s="36"/>
      <c r="FW30" s="36"/>
      <c r="FX30" s="36"/>
      <c r="FY30" s="36"/>
      <c r="FZ30" s="36"/>
      <c r="GA30" s="36"/>
      <c r="GB30" s="36"/>
      <c r="GC30" s="36"/>
      <c r="GD30" s="36"/>
      <c r="GE30" s="36"/>
      <c r="GF30" s="36"/>
      <c r="GG30" s="36"/>
      <c r="GH30" s="36"/>
      <c r="GI30" s="36"/>
      <c r="GJ30" s="36"/>
      <c r="GK30" s="36"/>
      <c r="GL30" s="36"/>
      <c r="GM30" s="36"/>
      <c r="GN30" s="36"/>
      <c r="GO30" s="36"/>
      <c r="GP30" s="36"/>
      <c r="GQ30" s="36"/>
      <c r="GR30" s="36"/>
      <c r="GS30" s="36"/>
      <c r="GT30" s="36"/>
      <c r="GU30" s="36"/>
      <c r="GV30" s="36"/>
      <c r="GW30" s="36"/>
      <c r="GX30" s="36"/>
      <c r="GY30" s="36"/>
      <c r="GZ30" s="36"/>
      <c r="HA30" s="36"/>
      <c r="HB30" s="36"/>
      <c r="HC30" s="36"/>
      <c r="HD30" s="36"/>
      <c r="HE30" s="36"/>
      <c r="HF30" s="36"/>
      <c r="HG30" s="36"/>
      <c r="HH30" s="36"/>
      <c r="HI30" s="36"/>
      <c r="HJ30" s="36"/>
      <c r="HK30" s="36"/>
      <c r="HL30" s="36"/>
      <c r="HM30" s="36"/>
      <c r="HN30" s="36"/>
      <c r="HO30" s="36"/>
      <c r="HP30" s="36"/>
      <c r="HQ30" s="36"/>
      <c r="HR30" s="36"/>
      <c r="HS30" s="36"/>
      <c r="HT30" s="36"/>
      <c r="HU30" s="36"/>
      <c r="HV30" s="36"/>
      <c r="HW30" s="36"/>
      <c r="HX30" s="36"/>
      <c r="HY30" s="36"/>
      <c r="HZ30" s="36"/>
      <c r="IA30" s="36"/>
      <c r="IB30" s="36"/>
      <c r="IC30" s="36"/>
      <c r="ID30" s="36"/>
      <c r="IE30" s="36"/>
      <c r="IF30" s="36"/>
      <c r="IG30" s="36"/>
      <c r="IH30" s="36"/>
      <c r="II30" s="36"/>
      <c r="IJ30" s="36"/>
      <c r="IK30" s="36"/>
      <c r="IL30" s="36"/>
      <c r="IM30" s="36"/>
      <c r="IN30" s="36"/>
      <c r="IO30" s="36"/>
      <c r="IP30" s="36"/>
      <c r="IQ30" s="36"/>
      <c r="IR30" s="36"/>
      <c r="IS30" s="36"/>
      <c r="IT30" s="36"/>
      <c r="IU30" s="36"/>
      <c r="IV30" s="36"/>
      <c r="IW30" s="36"/>
      <c r="IX30" s="36"/>
      <c r="IY30" s="36"/>
      <c r="IZ30" s="36"/>
      <c r="JA30" s="36"/>
      <c r="JB30" s="36"/>
      <c r="JC30" s="36"/>
      <c r="JD30" s="36"/>
      <c r="JE30" s="36"/>
      <c r="JF30" s="36"/>
      <c r="JG30" s="36"/>
      <c r="JH30" s="36"/>
      <c r="JI30" s="36"/>
      <c r="JJ30" s="36"/>
      <c r="JK30" s="36"/>
      <c r="JL30" s="36"/>
      <c r="JM30" s="36"/>
      <c r="JN30" s="36"/>
      <c r="JO30" s="36"/>
      <c r="JP30" s="36"/>
      <c r="JQ30" s="36"/>
      <c r="JR30" s="36"/>
      <c r="JS30" s="36"/>
      <c r="JT30" s="36"/>
      <c r="JU30" s="36"/>
      <c r="JV30" s="36"/>
      <c r="JW30" s="36"/>
      <c r="JX30" s="36"/>
      <c r="JY30" s="36"/>
      <c r="JZ30" s="36"/>
      <c r="KA30" s="36"/>
      <c r="KB30" s="36"/>
      <c r="KC30" s="36"/>
      <c r="KD30" s="36"/>
      <c r="KE30" s="36"/>
      <c r="KF30" s="36"/>
      <c r="KG30" s="36"/>
      <c r="KH30" s="36"/>
      <c r="KI30" s="36"/>
      <c r="KJ30" s="36"/>
      <c r="KK30" s="36"/>
      <c r="KL30" s="36"/>
      <c r="KM30" s="36"/>
      <c r="KN30" s="36"/>
      <c r="KO30" s="36"/>
      <c r="KP30" s="36"/>
      <c r="KQ30" s="36"/>
      <c r="KR30" s="36"/>
      <c r="KS30" s="36"/>
      <c r="KT30" s="36"/>
      <c r="KU30" s="36"/>
      <c r="KV30" s="36"/>
      <c r="KW30" s="36"/>
      <c r="KX30" s="36"/>
      <c r="KY30" s="36"/>
      <c r="KZ30" s="36"/>
      <c r="LA30" s="36"/>
      <c r="LB30" s="36"/>
      <c r="LC30" s="36"/>
      <c r="LD30" s="36"/>
      <c r="LE30" s="36"/>
      <c r="LF30" s="36"/>
      <c r="LG30" s="36"/>
      <c r="LH30" s="36"/>
      <c r="LI30" s="36"/>
      <c r="LJ30" s="36"/>
      <c r="LK30" s="36"/>
      <c r="LL30" s="36"/>
      <c r="LM30" s="36"/>
      <c r="LN30" s="36"/>
      <c r="LO30" s="36"/>
      <c r="LP30" s="36"/>
      <c r="LQ30" s="36"/>
      <c r="LR30" s="36"/>
      <c r="LS30" s="36"/>
      <c r="LT30" s="36"/>
      <c r="LU30" s="36"/>
      <c r="LV30" s="36"/>
      <c r="LW30" s="36"/>
      <c r="LX30" s="36"/>
      <c r="LY30" s="36"/>
      <c r="LZ30" s="36"/>
      <c r="MA30" s="36"/>
      <c r="MB30" s="36"/>
      <c r="MC30" s="36"/>
      <c r="MD30" s="36"/>
      <c r="ME30" s="36"/>
      <c r="MF30" s="36"/>
      <c r="MG30" s="36"/>
      <c r="MH30" s="36"/>
      <c r="MI30" s="36"/>
      <c r="MJ30" s="36"/>
      <c r="MK30" s="36"/>
      <c r="ML30" s="36"/>
      <c r="MM30" s="36"/>
      <c r="MN30" s="36"/>
      <c r="MO30" s="36"/>
      <c r="MP30" s="36"/>
      <c r="MQ30" s="36"/>
      <c r="MR30" s="36"/>
      <c r="MS30" s="36"/>
      <c r="MT30" s="36"/>
      <c r="MU30" s="36"/>
      <c r="MV30" s="36"/>
      <c r="MW30" s="36"/>
      <c r="MX30" s="36"/>
      <c r="MY30" s="36"/>
      <c r="MZ30" s="36"/>
      <c r="NA30" s="36"/>
      <c r="NB30" s="36"/>
      <c r="NC30" s="36"/>
      <c r="ND30" s="36"/>
      <c r="NE30" s="36"/>
      <c r="NF30" s="36"/>
      <c r="NG30" s="36"/>
      <c r="NH30" s="36"/>
      <c r="NI30" s="36"/>
      <c r="NJ30" s="36"/>
      <c r="NK30" s="36"/>
      <c r="NL30" s="36"/>
      <c r="NM30" s="36"/>
      <c r="NN30" s="36"/>
      <c r="NO30" s="36"/>
      <c r="NP30" s="36"/>
      <c r="NQ30" s="36"/>
      <c r="NR30" s="36"/>
      <c r="NS30" s="36"/>
      <c r="NT30" s="36"/>
      <c r="NU30" s="36"/>
      <c r="NV30" s="36"/>
      <c r="NW30" s="36"/>
      <c r="NX30" s="36"/>
      <c r="NY30" s="36"/>
      <c r="NZ30" s="36"/>
      <c r="OA30" s="36"/>
      <c r="OB30" s="36"/>
      <c r="OC30" s="36"/>
      <c r="OD30" s="36"/>
      <c r="OE30" s="36"/>
      <c r="OF30" s="36"/>
      <c r="OG30" s="36"/>
      <c r="OH30" s="36"/>
      <c r="OI30" s="36"/>
      <c r="OJ30" s="36"/>
      <c r="OK30" s="36"/>
      <c r="OL30" s="36"/>
      <c r="OM30" s="36"/>
      <c r="ON30" s="36"/>
      <c r="OO30" s="36"/>
      <c r="OP30" s="36"/>
      <c r="OQ30" s="36"/>
      <c r="OR30" s="36"/>
      <c r="OS30" s="36"/>
      <c r="OT30" s="36"/>
      <c r="OU30" s="36"/>
      <c r="OV30" s="36"/>
      <c r="OW30" s="36"/>
      <c r="OX30" s="36"/>
      <c r="OY30" s="36"/>
      <c r="OZ30" s="36"/>
      <c r="PA30" s="36"/>
      <c r="PB30" s="36"/>
      <c r="PC30" s="36"/>
      <c r="PD30" s="36"/>
      <c r="PE30" s="36"/>
      <c r="PF30" s="36"/>
      <c r="PG30" s="36"/>
      <c r="PH30" s="36"/>
      <c r="PI30" s="36"/>
      <c r="PJ30" s="36"/>
      <c r="PK30" s="36"/>
      <c r="PL30" s="36"/>
      <c r="PM30" s="36"/>
      <c r="PN30" s="36"/>
      <c r="PO30" s="36"/>
      <c r="PP30" s="36"/>
      <c r="PQ30" s="36"/>
      <c r="PR30" s="36"/>
      <c r="PS30" s="36"/>
      <c r="PT30" s="36"/>
      <c r="PU30" s="36"/>
      <c r="PV30" s="36"/>
      <c r="PW30" s="36"/>
      <c r="PX30" s="36"/>
      <c r="PY30" s="36"/>
      <c r="PZ30" s="36"/>
      <c r="QA30" s="36"/>
      <c r="QB30" s="36"/>
      <c r="QC30" s="36"/>
      <c r="QD30" s="36"/>
      <c r="QE30" s="36"/>
      <c r="QF30" s="36"/>
      <c r="QG30" s="36"/>
      <c r="QH30" s="36"/>
      <c r="QI30" s="36"/>
      <c r="QJ30" s="36"/>
      <c r="QK30" s="36"/>
      <c r="QL30" s="36"/>
      <c r="QM30" s="36"/>
      <c r="QN30" s="36"/>
      <c r="QO30" s="36"/>
      <c r="QP30" s="36"/>
      <c r="QQ30" s="36"/>
      <c r="QR30" s="36"/>
      <c r="QS30" s="36"/>
      <c r="QT30" s="36"/>
      <c r="QU30" s="36"/>
      <c r="QV30" s="36"/>
      <c r="QW30" s="36"/>
      <c r="QX30" s="36"/>
      <c r="QY30" s="36"/>
      <c r="QZ30" s="36"/>
      <c r="RA30" s="36"/>
      <c r="RB30" s="36"/>
      <c r="RC30" s="36"/>
      <c r="RD30" s="36"/>
      <c r="RE30" s="36"/>
      <c r="RF30" s="36"/>
      <c r="RG30" s="36"/>
      <c r="RH30" s="36"/>
      <c r="RI30" s="36"/>
      <c r="RJ30" s="36"/>
      <c r="RK30" s="36"/>
      <c r="RL30" s="36"/>
      <c r="RM30" s="36"/>
      <c r="RN30" s="36"/>
      <c r="RO30" s="36"/>
      <c r="RP30" s="36"/>
      <c r="RQ30" s="36"/>
      <c r="RR30" s="36"/>
      <c r="RS30" s="36"/>
      <c r="RT30" s="36"/>
      <c r="RU30" s="36"/>
      <c r="RV30" s="36"/>
      <c r="RW30" s="36"/>
      <c r="RX30" s="36"/>
      <c r="RY30" s="36"/>
      <c r="RZ30" s="36"/>
      <c r="SA30" s="36"/>
      <c r="SB30" s="36"/>
      <c r="SC30" s="36"/>
      <c r="SD30" s="36"/>
      <c r="SE30" s="36"/>
      <c r="SF30" s="36"/>
      <c r="SG30" s="36"/>
      <c r="SH30" s="36"/>
      <c r="SI30" s="36"/>
      <c r="SJ30" s="36"/>
      <c r="SK30" s="36"/>
      <c r="SL30" s="36"/>
      <c r="SM30" s="36"/>
      <c r="SN30" s="36"/>
      <c r="SO30" s="36"/>
      <c r="SP30" s="36"/>
      <c r="SQ30" s="36"/>
      <c r="SR30" s="36"/>
      <c r="SS30" s="36"/>
      <c r="ST30" s="36"/>
      <c r="SU30" s="36"/>
      <c r="SV30" s="36"/>
      <c r="SW30" s="36"/>
      <c r="SX30" s="36"/>
      <c r="SY30" s="36"/>
      <c r="SZ30" s="36"/>
      <c r="TA30" s="36"/>
      <c r="TB30" s="36"/>
      <c r="TC30" s="36"/>
      <c r="TD30" s="36"/>
      <c r="TE30" s="36"/>
      <c r="TF30" s="36"/>
      <c r="TG30" s="36"/>
      <c r="TH30" s="36"/>
      <c r="TI30" s="36"/>
      <c r="TJ30" s="36"/>
      <c r="TK30" s="36"/>
      <c r="TL30" s="36"/>
      <c r="TM30" s="36"/>
      <c r="TN30" s="36"/>
      <c r="TO30" s="36"/>
      <c r="TP30" s="36"/>
      <c r="TQ30" s="36"/>
      <c r="TR30" s="36"/>
      <c r="TS30" s="36"/>
      <c r="TT30" s="36"/>
      <c r="TU30" s="36"/>
      <c r="TV30" s="36"/>
      <c r="TW30" s="36"/>
      <c r="TX30" s="36"/>
      <c r="TY30" s="36"/>
      <c r="TZ30" s="36"/>
      <c r="UA30" s="36"/>
      <c r="UB30" s="36"/>
      <c r="UC30" s="36"/>
      <c r="UD30" s="36"/>
      <c r="UE30" s="36"/>
      <c r="UF30" s="36"/>
      <c r="UG30" s="36"/>
      <c r="UH30" s="36"/>
      <c r="UI30" s="36"/>
      <c r="UJ30" s="36"/>
      <c r="UK30" s="36"/>
      <c r="UL30" s="36"/>
      <c r="UM30" s="36"/>
      <c r="UN30" s="36"/>
      <c r="UO30" s="36"/>
      <c r="UP30" s="36"/>
      <c r="UQ30" s="36"/>
      <c r="UR30" s="36"/>
      <c r="US30" s="36"/>
      <c r="UT30" s="36"/>
      <c r="UU30" s="36"/>
      <c r="UV30" s="36"/>
      <c r="UW30" s="36"/>
      <c r="UX30" s="36"/>
      <c r="UY30" s="36"/>
      <c r="UZ30" s="36"/>
      <c r="VA30" s="36"/>
      <c r="VB30" s="36"/>
      <c r="VC30" s="36"/>
      <c r="VD30" s="36"/>
      <c r="VE30" s="36"/>
      <c r="VF30" s="36"/>
      <c r="VG30" s="36"/>
      <c r="VH30" s="36"/>
      <c r="VI30" s="36"/>
      <c r="VJ30" s="36"/>
      <c r="VK30" s="36"/>
      <c r="VL30" s="36"/>
      <c r="VM30" s="36"/>
      <c r="VN30" s="36"/>
      <c r="VO30" s="36"/>
      <c r="VP30" s="36"/>
      <c r="VQ30" s="36"/>
      <c r="VR30" s="36"/>
      <c r="VS30" s="36"/>
      <c r="VT30" s="36"/>
      <c r="VU30" s="36"/>
      <c r="VV30" s="36"/>
      <c r="VW30" s="36"/>
      <c r="VX30" s="36"/>
      <c r="VY30" s="36"/>
      <c r="VZ30" s="36"/>
      <c r="WA30" s="36"/>
      <c r="WB30" s="36"/>
      <c r="WC30" s="36"/>
      <c r="WD30" s="36"/>
      <c r="WE30" s="36"/>
      <c r="WF30" s="36"/>
      <c r="WG30" s="36"/>
      <c r="WH30" s="36"/>
      <c r="WI30" s="36"/>
      <c r="WJ30" s="36"/>
      <c r="WK30" s="36"/>
      <c r="WL30" s="36"/>
      <c r="WM30" s="36"/>
      <c r="WN30" s="36"/>
      <c r="WO30" s="36"/>
      <c r="WP30" s="36"/>
      <c r="WQ30" s="36"/>
      <c r="WR30" s="36"/>
      <c r="WS30" s="36"/>
      <c r="WT30" s="36"/>
      <c r="WU30" s="36"/>
      <c r="WV30" s="36"/>
      <c r="WW30" s="36"/>
      <c r="WX30" s="36"/>
      <c r="WY30" s="36"/>
      <c r="WZ30" s="36"/>
      <c r="XA30" s="36"/>
      <c r="XB30" s="36"/>
      <c r="XC30" s="36"/>
      <c r="XD30" s="36"/>
      <c r="XE30" s="36"/>
      <c r="XF30" s="36"/>
      <c r="XG30" s="36"/>
      <c r="XH30" s="36"/>
      <c r="XI30" s="36"/>
      <c r="XJ30" s="36"/>
      <c r="XK30" s="36"/>
      <c r="XL30" s="36"/>
      <c r="XM30" s="36"/>
      <c r="XN30" s="36"/>
      <c r="XO30" s="36"/>
      <c r="XP30" s="36"/>
      <c r="XQ30" s="36"/>
      <c r="XR30" s="36"/>
      <c r="XS30" s="36"/>
      <c r="XT30" s="36"/>
      <c r="XU30" s="36"/>
      <c r="XV30" s="36"/>
      <c r="XW30" s="36"/>
      <c r="XX30" s="36"/>
      <c r="XY30" s="36"/>
      <c r="XZ30" s="36"/>
      <c r="YA30" s="36"/>
      <c r="YB30" s="36"/>
      <c r="YC30" s="36"/>
      <c r="YD30" s="36"/>
      <c r="YE30" s="36"/>
      <c r="YF30" s="36"/>
      <c r="YG30" s="36"/>
      <c r="YH30" s="36"/>
      <c r="YI30" s="36"/>
      <c r="YJ30" s="36"/>
      <c r="YK30" s="36"/>
      <c r="YL30" s="36"/>
      <c r="YM30" s="36"/>
      <c r="YN30" s="36"/>
      <c r="YO30" s="36"/>
      <c r="YP30" s="36"/>
      <c r="YQ30" s="36"/>
      <c r="YR30" s="36"/>
      <c r="YS30" s="36"/>
      <c r="YT30" s="36"/>
      <c r="YU30" s="36"/>
      <c r="YV30" s="36"/>
      <c r="YW30" s="36"/>
      <c r="YX30" s="36"/>
      <c r="YY30" s="36"/>
      <c r="YZ30" s="36"/>
      <c r="ZA30" s="36"/>
      <c r="ZB30" s="36"/>
      <c r="ZC30" s="36"/>
      <c r="ZD30" s="36"/>
      <c r="ZE30" s="36"/>
      <c r="ZF30" s="36"/>
      <c r="ZG30" s="36"/>
      <c r="ZH30" s="36"/>
      <c r="ZI30" s="36"/>
      <c r="ZJ30" s="36"/>
      <c r="ZK30" s="36"/>
      <c r="ZL30" s="36"/>
      <c r="ZM30" s="36"/>
      <c r="ZN30" s="36"/>
      <c r="ZO30" s="36"/>
      <c r="ZP30" s="36"/>
      <c r="ZQ30" s="36"/>
      <c r="ZR30" s="36"/>
      <c r="ZS30" s="36"/>
      <c r="ZT30" s="36"/>
      <c r="ZU30" s="36"/>
      <c r="ZV30" s="36"/>
      <c r="ZW30" s="36"/>
      <c r="ZX30" s="36"/>
      <c r="ZY30" s="36"/>
      <c r="ZZ30" s="36"/>
      <c r="AAA30" s="36"/>
      <c r="AAB30" s="36"/>
      <c r="AAC30" s="36"/>
      <c r="AAD30" s="36"/>
      <c r="AAE30" s="36"/>
      <c r="AAF30" s="36"/>
      <c r="AAG30" s="36"/>
      <c r="AAH30" s="36"/>
      <c r="AAI30" s="36"/>
      <c r="AAJ30" s="36"/>
      <c r="AAK30" s="36"/>
      <c r="AAL30" s="36"/>
      <c r="AAM30" s="36"/>
      <c r="AAN30" s="36"/>
      <c r="AAO30" s="36"/>
      <c r="AAP30" s="36"/>
      <c r="AAQ30" s="36"/>
      <c r="AAR30" s="36"/>
      <c r="AAS30" s="36"/>
      <c r="AAT30" s="36"/>
      <c r="AAU30" s="36"/>
      <c r="AAV30" s="36"/>
      <c r="AAW30" s="36"/>
      <c r="AAX30" s="36"/>
      <c r="AAY30" s="36"/>
      <c r="AAZ30" s="36"/>
      <c r="ABA30" s="36"/>
      <c r="ABB30" s="36"/>
      <c r="ABC30" s="36"/>
      <c r="ABD30" s="36"/>
      <c r="ABE30" s="36"/>
      <c r="ABF30" s="36"/>
      <c r="ABG30" s="36"/>
      <c r="ABH30" s="36"/>
      <c r="ABI30" s="36"/>
      <c r="ABJ30" s="36"/>
      <c r="ABK30" s="36"/>
      <c r="ABL30" s="36"/>
      <c r="ABM30" s="36"/>
      <c r="ABN30" s="36"/>
      <c r="ABO30" s="36"/>
      <c r="ABP30" s="36"/>
      <c r="ABQ30" s="36"/>
      <c r="ABR30" s="36"/>
      <c r="ABS30" s="36"/>
      <c r="ABT30" s="36"/>
      <c r="ABU30" s="36"/>
      <c r="ABV30" s="36"/>
      <c r="ABW30" s="36"/>
      <c r="ABX30" s="36"/>
      <c r="ABY30" s="36"/>
      <c r="ABZ30" s="36"/>
      <c r="ACA30" s="36"/>
      <c r="ACB30" s="36"/>
      <c r="ACC30" s="36"/>
      <c r="ACD30" s="36"/>
      <c r="ACE30" s="36"/>
      <c r="ACF30" s="36"/>
      <c r="ACG30" s="36"/>
      <c r="ACH30" s="36"/>
      <c r="ACI30" s="36"/>
      <c r="ACJ30" s="36"/>
      <c r="ACK30" s="36"/>
      <c r="ACL30" s="36"/>
      <c r="ACM30" s="36"/>
      <c r="ACN30" s="36"/>
      <c r="ACO30" s="36"/>
      <c r="ACP30" s="36"/>
      <c r="ACQ30" s="36"/>
      <c r="ACR30" s="36"/>
      <c r="ACS30" s="36"/>
      <c r="ACT30" s="36"/>
      <c r="ACU30" s="36"/>
      <c r="ACV30" s="36"/>
      <c r="ACW30" s="36"/>
      <c r="ACX30" s="36"/>
      <c r="ACY30" s="36"/>
      <c r="ACZ30" s="36"/>
      <c r="ADA30" s="36"/>
      <c r="ADB30" s="36"/>
      <c r="ADC30" s="36"/>
      <c r="ADD30" s="36"/>
      <c r="ADE30" s="36"/>
      <c r="ADF30" s="36"/>
      <c r="ADG30" s="36"/>
      <c r="ADH30" s="36"/>
      <c r="ADI30" s="36"/>
      <c r="ADJ30" s="36"/>
      <c r="ADK30" s="36"/>
      <c r="ADL30" s="36"/>
      <c r="ADM30" s="36"/>
      <c r="ADN30" s="36"/>
      <c r="ADO30" s="36"/>
      <c r="ADP30" s="36"/>
      <c r="ADQ30" s="36"/>
      <c r="ADR30" s="36"/>
      <c r="ADS30" s="36"/>
      <c r="ADT30" s="36"/>
      <c r="ADU30" s="36"/>
      <c r="ADV30" s="36"/>
      <c r="ADW30" s="36"/>
      <c r="ADX30" s="36"/>
      <c r="ADY30" s="36"/>
      <c r="ADZ30" s="36"/>
      <c r="AEA30" s="36"/>
      <c r="AEB30" s="36"/>
      <c r="AEC30" s="36"/>
      <c r="AED30" s="36"/>
      <c r="AEE30" s="36"/>
      <c r="AEF30" s="36"/>
      <c r="AEG30" s="36"/>
      <c r="AEH30" s="36"/>
      <c r="AEI30" s="36"/>
      <c r="AEJ30" s="36"/>
      <c r="AEK30" s="36"/>
      <c r="AEL30" s="36"/>
      <c r="AEM30" s="36"/>
      <c r="AEN30" s="36"/>
      <c r="AEO30" s="36"/>
      <c r="AEP30" s="36"/>
      <c r="AEQ30" s="36"/>
      <c r="AER30" s="36"/>
      <c r="AES30" s="36"/>
      <c r="AET30" s="36"/>
      <c r="AEU30" s="36"/>
      <c r="AEV30" s="36"/>
      <c r="AEW30" s="36"/>
      <c r="AEX30" s="36"/>
      <c r="AEY30" s="36"/>
      <c r="AEZ30" s="36"/>
      <c r="AFA30" s="36"/>
      <c r="AFB30" s="36"/>
      <c r="AFC30" s="36"/>
      <c r="AFD30" s="36"/>
      <c r="AFE30" s="36"/>
      <c r="AFF30" s="36"/>
      <c r="AFG30" s="36"/>
      <c r="AFH30" s="36"/>
      <c r="AFI30" s="36"/>
      <c r="AFJ30" s="36"/>
      <c r="AFK30" s="36"/>
      <c r="AFL30" s="36"/>
      <c r="AFM30" s="36"/>
      <c r="AFN30" s="36"/>
      <c r="AFO30" s="36"/>
      <c r="AFP30" s="36"/>
      <c r="AFQ30" s="36"/>
      <c r="AFR30" s="36"/>
      <c r="AFS30" s="36"/>
      <c r="AFT30" s="36"/>
      <c r="AFU30" s="36"/>
      <c r="AFV30" s="36"/>
      <c r="AFW30" s="36"/>
      <c r="AFX30" s="36"/>
      <c r="AFY30" s="36"/>
      <c r="AFZ30" s="36"/>
      <c r="AGA30" s="36"/>
      <c r="AGB30" s="36"/>
      <c r="AGC30" s="36"/>
      <c r="AGD30" s="36"/>
      <c r="AGE30" s="36"/>
      <c r="AGF30" s="36"/>
      <c r="AGG30" s="36"/>
      <c r="AGH30" s="36"/>
      <c r="AGI30" s="36"/>
      <c r="AGJ30" s="36"/>
      <c r="AGK30" s="36"/>
      <c r="AGL30" s="36"/>
      <c r="AGM30" s="36"/>
      <c r="AGN30" s="36"/>
      <c r="AGO30" s="36"/>
      <c r="AGP30" s="36"/>
      <c r="AGQ30" s="36"/>
      <c r="AGR30" s="36"/>
      <c r="AGS30" s="36"/>
      <c r="AGT30" s="36"/>
      <c r="AGU30" s="36"/>
      <c r="AGV30" s="36"/>
      <c r="AGW30" s="36"/>
      <c r="AGX30" s="36"/>
      <c r="AGY30" s="36"/>
      <c r="AGZ30" s="36"/>
      <c r="AHA30" s="36"/>
      <c r="AHB30" s="36"/>
      <c r="AHC30" s="36"/>
      <c r="AHD30" s="36"/>
      <c r="AHE30" s="36"/>
      <c r="AHF30" s="36"/>
      <c r="AHG30" s="36"/>
      <c r="AHH30" s="36"/>
      <c r="AHI30" s="36"/>
      <c r="AHJ30" s="36"/>
      <c r="AHK30" s="36"/>
      <c r="AHL30" s="36"/>
      <c r="AHM30" s="36"/>
      <c r="AHN30" s="36"/>
      <c r="AHO30" s="36"/>
      <c r="AHP30" s="36"/>
      <c r="AHQ30" s="36"/>
      <c r="AHR30" s="36"/>
      <c r="AHS30" s="36"/>
      <c r="AHT30" s="36"/>
      <c r="AHU30" s="36"/>
      <c r="AHV30" s="36"/>
      <c r="AHW30" s="36"/>
      <c r="AHX30" s="36"/>
      <c r="AHY30" s="36"/>
      <c r="AHZ30" s="36"/>
      <c r="AIA30" s="36"/>
      <c r="AIB30" s="36"/>
      <c r="AIC30" s="36"/>
      <c r="AID30" s="36"/>
      <c r="AIE30" s="36"/>
      <c r="AIF30" s="36"/>
      <c r="AIG30" s="36"/>
      <c r="AIH30" s="36"/>
      <c r="AII30" s="36"/>
      <c r="AIJ30" s="36"/>
      <c r="AIK30" s="36"/>
      <c r="AIL30" s="36"/>
      <c r="AIM30" s="36"/>
      <c r="AIN30" s="36"/>
      <c r="AIO30" s="36"/>
      <c r="AIP30" s="36"/>
      <c r="AIQ30" s="36"/>
      <c r="AIR30" s="36"/>
      <c r="AIS30" s="36"/>
      <c r="AIT30" s="36"/>
      <c r="AIU30" s="36"/>
      <c r="AIV30" s="36"/>
      <c r="AIW30" s="36"/>
      <c r="AIX30" s="36"/>
      <c r="AIY30" s="36"/>
      <c r="AIZ30" s="36"/>
      <c r="AJA30" s="36"/>
      <c r="AJB30" s="36"/>
      <c r="AJC30" s="36"/>
      <c r="AJD30" s="36"/>
      <c r="AJE30" s="36"/>
      <c r="AJF30" s="36"/>
      <c r="AJG30" s="36"/>
      <c r="AJH30" s="36"/>
      <c r="AJI30" s="36"/>
      <c r="AJJ30" s="36"/>
      <c r="AJK30" s="36"/>
      <c r="AJL30" s="36"/>
      <c r="AJM30" s="36"/>
      <c r="AJN30" s="36"/>
      <c r="AJO30" s="36"/>
      <c r="AJP30" s="36"/>
      <c r="AJQ30" s="36"/>
      <c r="AJR30" s="36"/>
      <c r="AJS30" s="36"/>
      <c r="AJT30" s="36"/>
      <c r="AJU30" s="36"/>
      <c r="AJV30" s="36"/>
      <c r="AJW30" s="36"/>
      <c r="AJX30" s="36"/>
      <c r="AJY30" s="36"/>
      <c r="AJZ30" s="36"/>
      <c r="AKA30" s="36"/>
      <c r="AKB30" s="36"/>
      <c r="AKC30" s="36"/>
      <c r="AKD30" s="36"/>
      <c r="AKE30" s="36"/>
      <c r="AKF30" s="36"/>
      <c r="AKG30" s="36"/>
      <c r="AKH30" s="36"/>
      <c r="AKI30" s="36"/>
      <c r="AKJ30" s="36"/>
      <c r="AKK30" s="36"/>
      <c r="AKL30" s="36"/>
      <c r="AKM30" s="36"/>
      <c r="AKN30" s="36"/>
      <c r="AKO30" s="36"/>
      <c r="AKP30" s="36"/>
      <c r="AKQ30" s="36"/>
      <c r="AKR30" s="36"/>
      <c r="AKS30" s="36"/>
      <c r="AKT30" s="36"/>
      <c r="AKU30" s="36"/>
      <c r="AKV30" s="36"/>
      <c r="AKW30" s="36"/>
      <c r="AKX30" s="36"/>
      <c r="AKY30" s="36"/>
      <c r="AKZ30" s="36"/>
      <c r="ALA30" s="36"/>
      <c r="ALB30" s="36"/>
      <c r="ALC30" s="36"/>
      <c r="ALD30" s="36"/>
      <c r="ALE30" s="36"/>
      <c r="ALF30" s="36"/>
      <c r="ALG30" s="36"/>
      <c r="ALH30" s="36"/>
      <c r="ALI30" s="36"/>
      <c r="ALJ30" s="36"/>
      <c r="ALK30" s="36"/>
      <c r="ALL30" s="36"/>
      <c r="ALM30" s="36"/>
      <c r="ALN30" s="36"/>
      <c r="ALO30" s="36"/>
      <c r="ALP30" s="36"/>
      <c r="ALQ30" s="36"/>
      <c r="ALR30" s="36"/>
      <c r="ALS30" s="36"/>
      <c r="ALT30" s="36"/>
      <c r="ALU30" s="36"/>
      <c r="ALV30" s="36"/>
      <c r="ALW30" s="36"/>
      <c r="ALX30" s="36"/>
      <c r="ALY30" s="36"/>
      <c r="ALZ30" s="36"/>
      <c r="AMA30" s="36"/>
      <c r="AMB30" s="36"/>
      <c r="AMC30" s="36"/>
      <c r="AMD30" s="36"/>
      <c r="AME30" s="36"/>
      <c r="AMF30" s="36"/>
      <c r="AMG30" s="36"/>
      <c r="AMH30" s="36"/>
      <c r="AMI30" s="36"/>
      <c r="AMJ30" s="36"/>
      <c r="AMK30" s="36"/>
      <c r="AML30" s="36"/>
      <c r="AMM30" s="36"/>
      <c r="AMN30" s="36"/>
      <c r="AMO30" s="36"/>
      <c r="AMP30" s="36"/>
      <c r="AMQ30" s="36"/>
      <c r="AMR30" s="36"/>
      <c r="AMS30" s="36"/>
      <c r="AMT30" s="36"/>
      <c r="AMU30" s="36"/>
      <c r="AMV30" s="36"/>
      <c r="AMW30" s="36"/>
      <c r="AMX30" s="36"/>
      <c r="AMY30" s="36"/>
      <c r="AMZ30" s="36"/>
      <c r="ANA30" s="36"/>
      <c r="ANB30" s="36"/>
      <c r="ANC30" s="36"/>
      <c r="AND30" s="36"/>
      <c r="ANE30" s="36"/>
      <c r="ANF30" s="36"/>
      <c r="ANG30" s="36"/>
      <c r="ANH30" s="36"/>
      <c r="ANI30" s="36"/>
      <c r="ANJ30" s="36"/>
      <c r="ANK30" s="36"/>
      <c r="ANL30" s="36"/>
      <c r="ANM30" s="36"/>
      <c r="ANN30" s="36"/>
      <c r="ANO30" s="36"/>
      <c r="ANP30" s="36"/>
      <c r="ANQ30" s="36"/>
      <c r="ANR30" s="36"/>
      <c r="ANS30" s="36"/>
      <c r="ANT30" s="36"/>
      <c r="ANU30" s="36"/>
      <c r="ANV30" s="36"/>
      <c r="ANW30" s="36"/>
      <c r="ANX30" s="36"/>
      <c r="ANY30" s="36"/>
      <c r="ANZ30" s="36"/>
      <c r="AOA30" s="36"/>
      <c r="AOB30" s="36"/>
      <c r="AOC30" s="36"/>
      <c r="AOD30" s="36"/>
      <c r="AOE30" s="36"/>
      <c r="AOF30" s="36"/>
      <c r="AOG30" s="36"/>
      <c r="AOH30" s="36"/>
      <c r="AOI30" s="36"/>
      <c r="AOJ30" s="36"/>
      <c r="AOK30" s="36"/>
      <c r="AOL30" s="36"/>
      <c r="AOM30" s="36"/>
      <c r="AON30" s="36"/>
      <c r="AOO30" s="36"/>
      <c r="AOP30" s="36"/>
      <c r="AOQ30" s="36"/>
      <c r="AOR30" s="36"/>
      <c r="AOS30" s="36"/>
      <c r="AOT30" s="36"/>
      <c r="AOU30" s="36"/>
      <c r="AOV30" s="36"/>
      <c r="AOW30" s="36"/>
      <c r="AOX30" s="36"/>
      <c r="AOY30" s="36"/>
      <c r="AOZ30" s="36"/>
      <c r="APA30" s="36"/>
      <c r="APB30" s="36"/>
      <c r="APC30" s="36"/>
      <c r="APD30" s="36"/>
      <c r="APE30" s="36"/>
      <c r="APF30" s="36"/>
      <c r="APG30" s="36"/>
      <c r="APH30" s="36"/>
      <c r="API30" s="36"/>
      <c r="APJ30" s="36"/>
      <c r="APK30" s="36"/>
      <c r="APL30" s="36"/>
      <c r="APM30" s="36"/>
      <c r="APN30" s="36"/>
      <c r="APO30" s="36"/>
      <c r="APP30" s="36"/>
      <c r="APQ30" s="36"/>
      <c r="APR30" s="36"/>
      <c r="APS30" s="36"/>
      <c r="APT30" s="36"/>
      <c r="APU30" s="36"/>
      <c r="APV30" s="36"/>
      <c r="APW30" s="36"/>
      <c r="APX30" s="36"/>
      <c r="APY30" s="36"/>
      <c r="APZ30" s="36"/>
      <c r="AQA30" s="36"/>
      <c r="AQB30" s="36"/>
      <c r="AQC30" s="36"/>
      <c r="AQD30" s="36"/>
      <c r="AQE30" s="36"/>
      <c r="AQF30" s="36"/>
      <c r="AQG30" s="36"/>
      <c r="AQH30" s="36"/>
      <c r="AQI30" s="36"/>
      <c r="AQJ30" s="36"/>
      <c r="AQK30" s="36"/>
      <c r="AQL30" s="36"/>
      <c r="AQM30" s="36"/>
      <c r="AQN30" s="36"/>
      <c r="AQO30" s="36"/>
      <c r="AQP30" s="36"/>
      <c r="AQQ30" s="36"/>
      <c r="AQR30" s="36"/>
      <c r="AQS30" s="36"/>
      <c r="AQT30" s="36"/>
      <c r="AQU30" s="36"/>
      <c r="AQV30" s="36"/>
      <c r="AQW30" s="36"/>
      <c r="AQX30" s="36"/>
      <c r="AQY30" s="36"/>
      <c r="AQZ30" s="36"/>
      <c r="ARA30" s="36"/>
      <c r="ARB30" s="36"/>
      <c r="ARC30" s="36"/>
      <c r="ARD30" s="36"/>
      <c r="ARE30" s="36"/>
      <c r="ARF30" s="36"/>
      <c r="ARG30" s="36"/>
      <c r="ARH30" s="36"/>
      <c r="ARI30" s="36"/>
      <c r="ARJ30" s="36"/>
      <c r="ARK30" s="36"/>
      <c r="ARL30" s="36"/>
      <c r="ARM30" s="36"/>
      <c r="ARN30" s="36"/>
      <c r="ARO30" s="36"/>
      <c r="ARP30" s="36"/>
      <c r="ARQ30" s="36"/>
      <c r="ARR30" s="36"/>
      <c r="ARS30" s="36"/>
      <c r="ART30" s="36"/>
      <c r="ARU30" s="36"/>
      <c r="ARV30" s="36"/>
      <c r="ARW30" s="36"/>
      <c r="ARX30" s="36"/>
      <c r="ARY30" s="36"/>
      <c r="ARZ30" s="36"/>
      <c r="ASA30" s="36"/>
      <c r="ASB30" s="36"/>
      <c r="ASC30" s="36"/>
      <c r="ASD30" s="36"/>
      <c r="ASE30" s="36"/>
      <c r="ASF30" s="36"/>
      <c r="ASG30" s="36"/>
      <c r="ASH30" s="36"/>
      <c r="ASI30" s="36"/>
      <c r="ASJ30" s="36"/>
      <c r="ASK30" s="36"/>
      <c r="ASL30" s="36"/>
      <c r="ASM30" s="36"/>
      <c r="ASN30" s="36"/>
      <c r="ASO30" s="36"/>
      <c r="ASP30" s="36"/>
      <c r="ASQ30" s="36"/>
      <c r="ASR30" s="36"/>
      <c r="ASS30" s="36"/>
      <c r="AST30" s="36"/>
      <c r="ASU30" s="36"/>
      <c r="ASV30" s="36"/>
      <c r="ASW30" s="36"/>
      <c r="ASX30" s="36"/>
      <c r="ASY30" s="36"/>
      <c r="ASZ30" s="36"/>
      <c r="ATA30" s="36"/>
      <c r="ATB30" s="36"/>
      <c r="ATC30" s="36"/>
      <c r="ATD30" s="36"/>
      <c r="ATE30" s="36"/>
      <c r="ATF30" s="36"/>
      <c r="ATG30" s="36"/>
      <c r="ATH30" s="36"/>
      <c r="ATI30" s="36"/>
      <c r="ATJ30" s="36"/>
      <c r="ATK30" s="36"/>
      <c r="ATL30" s="36"/>
      <c r="ATM30" s="36"/>
      <c r="ATN30" s="36"/>
      <c r="ATO30" s="36"/>
      <c r="ATP30" s="36"/>
      <c r="ATQ30" s="36"/>
      <c r="ATR30" s="36"/>
      <c r="ATS30" s="36"/>
      <c r="ATT30" s="36"/>
      <c r="ATU30" s="36"/>
      <c r="ATV30" s="36"/>
      <c r="ATW30" s="36"/>
      <c r="ATX30" s="36"/>
      <c r="ATY30" s="36"/>
      <c r="ATZ30" s="36"/>
      <c r="AUA30" s="36"/>
      <c r="AUB30" s="36"/>
      <c r="AUC30" s="36"/>
      <c r="AUD30" s="36"/>
      <c r="AUE30" s="36"/>
      <c r="AUF30" s="36"/>
      <c r="AUG30" s="36"/>
      <c r="AUH30" s="36"/>
      <c r="AUI30" s="36"/>
      <c r="AUJ30" s="36"/>
      <c r="AUK30" s="36"/>
      <c r="AUL30" s="36"/>
      <c r="AUM30" s="36"/>
      <c r="AUN30" s="36"/>
      <c r="AUO30" s="36"/>
      <c r="AUP30" s="36"/>
      <c r="AUQ30" s="36"/>
      <c r="AUR30" s="36"/>
      <c r="AUS30" s="36"/>
      <c r="AUT30" s="36"/>
      <c r="AUU30" s="36"/>
      <c r="AUV30" s="36"/>
      <c r="AUW30" s="36"/>
      <c r="AUX30" s="36"/>
      <c r="AUY30" s="36"/>
      <c r="AUZ30" s="36"/>
      <c r="AVA30" s="36"/>
      <c r="AVB30" s="36"/>
      <c r="AVC30" s="36"/>
      <c r="AVD30" s="36"/>
      <c r="AVE30" s="36"/>
      <c r="AVF30" s="36"/>
      <c r="AVG30" s="36"/>
      <c r="AVH30" s="36"/>
      <c r="AVI30" s="36"/>
      <c r="AVJ30" s="36"/>
      <c r="AVK30" s="36"/>
      <c r="AVL30" s="36"/>
      <c r="AVM30" s="36"/>
      <c r="AVN30" s="36"/>
      <c r="AVO30" s="36"/>
      <c r="AVP30" s="36"/>
      <c r="AVQ30" s="36"/>
      <c r="AVR30" s="36"/>
      <c r="AVS30" s="36"/>
      <c r="AVT30" s="36"/>
      <c r="AVU30" s="36"/>
      <c r="AVV30" s="36"/>
      <c r="AVW30" s="36"/>
      <c r="AVX30" s="36"/>
      <c r="AVY30" s="36"/>
      <c r="AVZ30" s="36"/>
      <c r="AWA30" s="36"/>
      <c r="AWB30" s="36"/>
      <c r="AWC30" s="36"/>
      <c r="AWD30" s="36"/>
      <c r="AWE30" s="36"/>
      <c r="AWF30" s="36"/>
      <c r="AWG30" s="36"/>
      <c r="AWH30" s="36"/>
      <c r="AWI30" s="36"/>
      <c r="AWJ30" s="36"/>
      <c r="AWK30" s="36"/>
      <c r="AWL30" s="36"/>
      <c r="AWM30" s="36"/>
      <c r="AWN30" s="36"/>
      <c r="AWO30" s="36"/>
      <c r="AWP30" s="36"/>
      <c r="AWQ30" s="36"/>
      <c r="AWR30" s="36"/>
      <c r="AWS30" s="36"/>
      <c r="AWT30" s="36"/>
      <c r="AWU30" s="36"/>
      <c r="AWV30" s="36"/>
      <c r="AWW30" s="36"/>
      <c r="AWX30" s="36"/>
      <c r="AWY30" s="36"/>
      <c r="AWZ30" s="36"/>
      <c r="AXA30" s="36"/>
      <c r="AXB30" s="36"/>
      <c r="AXC30" s="36"/>
      <c r="AXD30" s="36"/>
      <c r="AXE30" s="36"/>
      <c r="AXF30" s="36"/>
      <c r="AXG30" s="36"/>
      <c r="AXH30" s="36"/>
      <c r="AXI30" s="36"/>
      <c r="AXJ30" s="36"/>
      <c r="AXK30" s="36"/>
      <c r="AXL30" s="36"/>
      <c r="AXM30" s="36"/>
      <c r="AXN30" s="36"/>
      <c r="AXO30" s="36"/>
      <c r="AXP30" s="36"/>
      <c r="AXQ30" s="36"/>
      <c r="AXR30" s="36"/>
      <c r="AXS30" s="36"/>
      <c r="AXT30" s="36"/>
      <c r="AXU30" s="36"/>
      <c r="AXV30" s="36"/>
      <c r="AXW30" s="36"/>
      <c r="AXX30" s="36"/>
      <c r="AXY30" s="36"/>
      <c r="AXZ30" s="36"/>
      <c r="AYA30" s="36"/>
      <c r="AYB30" s="36"/>
      <c r="AYC30" s="36"/>
      <c r="AYD30" s="36"/>
      <c r="AYE30" s="36"/>
      <c r="AYF30" s="36"/>
      <c r="AYG30" s="36"/>
      <c r="AYH30" s="36"/>
      <c r="AYI30" s="36"/>
      <c r="AYJ30" s="36"/>
      <c r="AYK30" s="36"/>
      <c r="AYL30" s="36"/>
      <c r="AYM30" s="36"/>
      <c r="AYN30" s="36"/>
      <c r="AYO30" s="36"/>
      <c r="AYP30" s="36"/>
      <c r="AYQ30" s="36"/>
      <c r="AYR30" s="36"/>
      <c r="AYS30" s="36"/>
      <c r="AYT30" s="36"/>
      <c r="AYU30" s="36"/>
      <c r="AYV30" s="36"/>
      <c r="AYW30" s="36"/>
      <c r="AYX30" s="36"/>
      <c r="AYY30" s="36"/>
      <c r="AYZ30" s="36"/>
      <c r="AZA30" s="36"/>
      <c r="AZB30" s="36"/>
      <c r="AZC30" s="36"/>
      <c r="AZD30" s="36"/>
      <c r="AZE30" s="36"/>
      <c r="AZF30" s="36"/>
      <c r="AZG30" s="36"/>
      <c r="AZH30" s="36"/>
      <c r="AZI30" s="36"/>
      <c r="AZJ30" s="36"/>
      <c r="AZK30" s="36"/>
      <c r="AZL30" s="36"/>
      <c r="AZM30" s="36"/>
      <c r="AZN30" s="36"/>
      <c r="AZO30" s="36"/>
      <c r="AZP30" s="36"/>
      <c r="AZQ30" s="36"/>
      <c r="AZR30" s="36"/>
      <c r="AZS30" s="36"/>
      <c r="AZT30" s="36"/>
      <c r="AZU30" s="36"/>
      <c r="AZV30" s="36"/>
      <c r="AZW30" s="36"/>
      <c r="AZX30" s="36"/>
      <c r="AZY30" s="36"/>
      <c r="AZZ30" s="36"/>
      <c r="BAA30" s="36"/>
      <c r="BAB30" s="36"/>
      <c r="BAC30" s="36"/>
      <c r="BAD30" s="36"/>
      <c r="BAE30" s="36"/>
      <c r="BAF30" s="36"/>
      <c r="BAG30" s="36"/>
      <c r="BAH30" s="36"/>
      <c r="BAI30" s="36"/>
      <c r="BAJ30" s="36"/>
      <c r="BAK30" s="36"/>
      <c r="BAL30" s="36"/>
      <c r="BAM30" s="36"/>
      <c r="BAN30" s="36"/>
      <c r="BAO30" s="36"/>
      <c r="BAP30" s="36"/>
      <c r="BAQ30" s="36"/>
      <c r="BAR30" s="36"/>
      <c r="BAS30" s="36"/>
      <c r="BAT30" s="36"/>
      <c r="BAU30" s="36"/>
      <c r="BAV30" s="36"/>
      <c r="BAW30" s="36"/>
      <c r="BAX30" s="36"/>
      <c r="BAY30" s="36"/>
      <c r="BAZ30" s="36"/>
      <c r="BBA30" s="36"/>
      <c r="BBB30" s="36"/>
      <c r="BBC30" s="36"/>
      <c r="BBD30" s="36"/>
      <c r="BBE30" s="36"/>
      <c r="BBF30" s="36"/>
      <c r="BBG30" s="36"/>
      <c r="BBH30" s="36"/>
      <c r="BBI30" s="36"/>
      <c r="BBJ30" s="36"/>
      <c r="BBK30" s="36"/>
      <c r="BBL30" s="36"/>
      <c r="BBM30" s="36"/>
      <c r="BBN30" s="36"/>
      <c r="BBO30" s="36"/>
      <c r="BBP30" s="36"/>
      <c r="BBQ30" s="36"/>
      <c r="BBR30" s="36"/>
      <c r="BBS30" s="36"/>
      <c r="BBT30" s="36"/>
      <c r="BBU30" s="36"/>
      <c r="BBV30" s="36"/>
      <c r="BBW30" s="36"/>
      <c r="BBX30" s="36"/>
      <c r="BBY30" s="36"/>
      <c r="BBZ30" s="36"/>
      <c r="BCA30" s="36"/>
      <c r="BCB30" s="36"/>
      <c r="BCC30" s="36"/>
      <c r="BCD30" s="36"/>
      <c r="BCE30" s="36"/>
      <c r="BCF30" s="36"/>
      <c r="BCG30" s="36"/>
      <c r="BCH30" s="36"/>
      <c r="BCI30" s="36"/>
      <c r="BCJ30" s="36"/>
      <c r="BCK30" s="36"/>
      <c r="BCL30" s="36"/>
      <c r="BCM30" s="36"/>
      <c r="BCN30" s="36"/>
      <c r="BCO30" s="36"/>
      <c r="BCP30" s="36"/>
      <c r="BCQ30" s="36"/>
      <c r="BCR30" s="36"/>
      <c r="BCS30" s="36"/>
      <c r="BCT30" s="36"/>
      <c r="BCU30" s="36"/>
      <c r="BCV30" s="36"/>
      <c r="BCW30" s="36"/>
      <c r="BCX30" s="36"/>
      <c r="BCY30" s="36"/>
      <c r="BCZ30" s="36"/>
      <c r="BDA30" s="36"/>
      <c r="BDB30" s="36"/>
      <c r="BDC30" s="36"/>
      <c r="BDD30" s="36"/>
      <c r="BDE30" s="36"/>
      <c r="BDF30" s="36"/>
      <c r="BDG30" s="36"/>
      <c r="BDH30" s="36"/>
      <c r="BDI30" s="36"/>
      <c r="BDJ30" s="36"/>
      <c r="BDK30" s="36"/>
      <c r="BDL30" s="36"/>
      <c r="BDM30" s="36"/>
      <c r="BDN30" s="36"/>
      <c r="BDO30" s="36"/>
      <c r="BDP30" s="36"/>
      <c r="BDQ30" s="36"/>
      <c r="BDR30" s="36"/>
      <c r="BDS30" s="36"/>
      <c r="BDT30" s="36"/>
      <c r="BDU30" s="36"/>
      <c r="BDV30" s="36"/>
      <c r="BDW30" s="36"/>
      <c r="BDX30" s="36"/>
      <c r="BDY30" s="36"/>
      <c r="BDZ30" s="36"/>
      <c r="BEA30" s="36"/>
      <c r="BEB30" s="36"/>
      <c r="BEC30" s="36"/>
      <c r="BED30" s="36"/>
      <c r="BEE30" s="36"/>
      <c r="BEF30" s="36"/>
      <c r="BEG30" s="36"/>
      <c r="BEH30" s="36"/>
      <c r="BEI30" s="36"/>
      <c r="BEJ30" s="36"/>
      <c r="BEK30" s="36"/>
      <c r="BEL30" s="36"/>
      <c r="BEM30" s="36"/>
      <c r="BEN30" s="36"/>
      <c r="BEO30" s="36"/>
      <c r="BEP30" s="36"/>
      <c r="BEQ30" s="36"/>
      <c r="BER30" s="36"/>
      <c r="BES30" s="36"/>
      <c r="BET30" s="36"/>
      <c r="BEU30" s="36"/>
      <c r="BEV30" s="36"/>
      <c r="BEW30" s="36"/>
      <c r="BEX30" s="36"/>
      <c r="BEY30" s="36"/>
      <c r="BEZ30" s="36"/>
      <c r="BFA30" s="36"/>
      <c r="BFB30" s="36"/>
      <c r="BFC30" s="36"/>
      <c r="BFD30" s="36"/>
      <c r="BFE30" s="36"/>
      <c r="BFF30" s="36"/>
      <c r="BFG30" s="36"/>
      <c r="BFH30" s="36"/>
      <c r="BFI30" s="36"/>
      <c r="BFJ30" s="36"/>
      <c r="BFK30" s="36"/>
      <c r="BFL30" s="36"/>
      <c r="BFM30" s="36"/>
      <c r="BFN30" s="36"/>
      <c r="BFO30" s="36"/>
      <c r="BFP30" s="36"/>
      <c r="BFQ30" s="36"/>
      <c r="BFR30" s="36"/>
      <c r="BFS30" s="36"/>
      <c r="BFT30" s="36"/>
      <c r="BFU30" s="36"/>
      <c r="BFV30" s="36"/>
      <c r="BFW30" s="36"/>
      <c r="BFX30" s="36"/>
      <c r="BFY30" s="36"/>
      <c r="BFZ30" s="36"/>
      <c r="BGA30" s="36"/>
      <c r="BGB30" s="36"/>
      <c r="BGC30" s="36"/>
      <c r="BGD30" s="36"/>
      <c r="BGE30" s="36"/>
      <c r="BGF30" s="36"/>
      <c r="BGG30" s="36"/>
      <c r="BGH30" s="36"/>
      <c r="BGI30" s="36"/>
      <c r="BGJ30" s="36"/>
      <c r="BGK30" s="36"/>
      <c r="BGL30" s="36"/>
      <c r="BGM30" s="36"/>
      <c r="BGN30" s="36"/>
      <c r="BGO30" s="36"/>
      <c r="BGP30" s="36"/>
      <c r="BGQ30" s="36"/>
      <c r="BGR30" s="36"/>
      <c r="BGS30" s="36"/>
      <c r="BGT30" s="36"/>
      <c r="BGU30" s="36"/>
      <c r="BGV30" s="36"/>
      <c r="BGW30" s="36"/>
      <c r="BGX30" s="36"/>
      <c r="BGY30" s="36"/>
      <c r="BGZ30" s="36"/>
      <c r="BHA30" s="36"/>
      <c r="BHB30" s="36"/>
      <c r="BHC30" s="36"/>
      <c r="BHD30" s="36"/>
      <c r="BHE30" s="36"/>
      <c r="BHF30" s="36"/>
      <c r="BHG30" s="36"/>
      <c r="BHH30" s="36"/>
      <c r="BHI30" s="36"/>
      <c r="BHJ30" s="36"/>
      <c r="BHK30" s="36"/>
      <c r="BHL30" s="36"/>
      <c r="BHM30" s="36"/>
      <c r="BHN30" s="36"/>
      <c r="BHO30" s="36"/>
      <c r="BHP30" s="36"/>
      <c r="BHQ30" s="36"/>
      <c r="BHR30" s="36"/>
      <c r="BHS30" s="36"/>
      <c r="BHT30" s="36"/>
      <c r="BHU30" s="36"/>
      <c r="BHV30" s="36"/>
      <c r="BHW30" s="36"/>
      <c r="BHX30" s="36"/>
      <c r="BHY30" s="36"/>
      <c r="BHZ30" s="36"/>
      <c r="BIA30" s="36"/>
      <c r="BIB30" s="36"/>
      <c r="BIC30" s="36"/>
      <c r="BID30" s="36"/>
      <c r="BIE30" s="36"/>
      <c r="BIF30" s="36"/>
      <c r="BIG30" s="36"/>
      <c r="BIH30" s="36"/>
      <c r="BII30" s="36"/>
      <c r="BIJ30" s="36"/>
      <c r="BIK30" s="36"/>
      <c r="BIL30" s="36"/>
      <c r="BIM30" s="36"/>
      <c r="BIN30" s="36"/>
      <c r="BIO30" s="36"/>
      <c r="BIP30" s="36"/>
      <c r="BIQ30" s="36"/>
      <c r="BIR30" s="36"/>
      <c r="BIS30" s="36"/>
      <c r="BIT30" s="36"/>
      <c r="BIU30" s="36"/>
      <c r="BIV30" s="36"/>
      <c r="BIW30" s="36"/>
      <c r="BIX30" s="36"/>
      <c r="BIY30" s="36"/>
      <c r="BIZ30" s="36"/>
      <c r="BJA30" s="36"/>
      <c r="BJB30" s="36"/>
      <c r="BJC30" s="36"/>
      <c r="BJD30" s="36"/>
      <c r="BJE30" s="36"/>
      <c r="BJF30" s="36"/>
      <c r="BJG30" s="36"/>
      <c r="BJH30" s="36"/>
      <c r="BJI30" s="36"/>
      <c r="BJJ30" s="36"/>
      <c r="BJK30" s="36"/>
      <c r="BJL30" s="36"/>
      <c r="BJM30" s="36"/>
      <c r="BJN30" s="36"/>
      <c r="BJO30" s="36"/>
      <c r="BJP30" s="36"/>
      <c r="BJQ30" s="36"/>
      <c r="BJR30" s="36"/>
      <c r="BJS30" s="36"/>
      <c r="BJT30" s="36"/>
      <c r="BJU30" s="36"/>
      <c r="BJV30" s="36"/>
      <c r="BJW30" s="36"/>
      <c r="BJX30" s="36"/>
      <c r="BJY30" s="36"/>
      <c r="BJZ30" s="36"/>
      <c r="BKA30" s="36"/>
      <c r="BKB30" s="36"/>
      <c r="BKC30" s="36"/>
      <c r="BKD30" s="36"/>
      <c r="BKE30" s="36"/>
      <c r="BKF30" s="36"/>
      <c r="BKG30" s="36"/>
      <c r="BKH30" s="36"/>
      <c r="BKI30" s="36"/>
      <c r="BKJ30" s="36"/>
      <c r="BKK30" s="36"/>
      <c r="BKL30" s="36"/>
      <c r="BKM30" s="36"/>
      <c r="BKN30" s="36"/>
      <c r="BKO30" s="36"/>
      <c r="BKP30" s="36"/>
      <c r="BKQ30" s="36"/>
      <c r="BKR30" s="36"/>
      <c r="BKS30" s="36"/>
      <c r="BKT30" s="36"/>
      <c r="BKU30" s="36"/>
      <c r="BKV30" s="36"/>
      <c r="BKW30" s="36"/>
      <c r="BKX30" s="36"/>
      <c r="BKY30" s="36"/>
      <c r="BKZ30" s="36"/>
      <c r="BLA30" s="36"/>
      <c r="BLB30" s="36"/>
      <c r="BLC30" s="36"/>
      <c r="BLD30" s="36"/>
      <c r="BLE30" s="36"/>
      <c r="BLF30" s="36"/>
      <c r="BLG30" s="36"/>
      <c r="BLH30" s="36"/>
      <c r="BLI30" s="36"/>
      <c r="BLJ30" s="36"/>
      <c r="BLK30" s="36"/>
      <c r="BLL30" s="36"/>
      <c r="BLM30" s="36"/>
      <c r="BLN30" s="36"/>
      <c r="BLO30" s="36"/>
      <c r="BLP30" s="36"/>
      <c r="BLQ30" s="36"/>
      <c r="BLR30" s="36"/>
      <c r="BLS30" s="36"/>
      <c r="BLT30" s="36"/>
      <c r="BLU30" s="36"/>
      <c r="BLV30" s="36"/>
      <c r="BLW30" s="36"/>
      <c r="BLX30" s="36"/>
      <c r="BLY30" s="36"/>
      <c r="BLZ30" s="36"/>
      <c r="BMA30" s="36"/>
      <c r="BMB30" s="36"/>
      <c r="BMC30" s="36"/>
      <c r="BMD30" s="36"/>
      <c r="BME30" s="36"/>
      <c r="BMF30" s="36"/>
      <c r="BMG30" s="36"/>
      <c r="BMH30" s="36"/>
      <c r="BMI30" s="36"/>
      <c r="BMJ30" s="36"/>
      <c r="BMK30" s="36"/>
      <c r="BML30" s="36"/>
      <c r="BMM30" s="36"/>
      <c r="BMN30" s="36"/>
      <c r="BMO30" s="36"/>
      <c r="BMP30" s="36"/>
      <c r="BMQ30" s="36"/>
      <c r="BMR30" s="36"/>
      <c r="BMS30" s="36"/>
      <c r="BMT30" s="36"/>
      <c r="BMU30" s="36"/>
      <c r="BMV30" s="36"/>
      <c r="BMW30" s="36"/>
      <c r="BMX30" s="36"/>
      <c r="BMY30" s="36"/>
      <c r="BMZ30" s="36"/>
      <c r="BNA30" s="36"/>
      <c r="BNB30" s="36"/>
      <c r="BNC30" s="36"/>
      <c r="BND30" s="36"/>
      <c r="BNE30" s="36"/>
      <c r="BNF30" s="36"/>
      <c r="BNG30" s="36"/>
      <c r="BNH30" s="36"/>
      <c r="BNI30" s="36"/>
      <c r="BNJ30" s="36"/>
      <c r="BNK30" s="36"/>
      <c r="BNL30" s="36"/>
      <c r="BNM30" s="36"/>
      <c r="BNN30" s="36"/>
      <c r="BNO30" s="36"/>
      <c r="BNP30" s="36"/>
      <c r="BNQ30" s="36"/>
      <c r="BNR30" s="36"/>
      <c r="BNS30" s="36"/>
      <c r="BNT30" s="36"/>
      <c r="BNU30" s="36"/>
      <c r="BNV30" s="36"/>
      <c r="BNW30" s="36"/>
      <c r="BNX30" s="36"/>
      <c r="BNY30" s="36"/>
      <c r="BNZ30" s="36"/>
      <c r="BOA30" s="36"/>
      <c r="BOB30" s="36"/>
      <c r="BOC30" s="36"/>
      <c r="BOD30" s="36"/>
      <c r="BOE30" s="36"/>
      <c r="BOF30" s="36"/>
      <c r="BOG30" s="36"/>
      <c r="BOH30" s="36"/>
      <c r="BOI30" s="36"/>
      <c r="BOJ30" s="36"/>
      <c r="BOK30" s="36"/>
      <c r="BOL30" s="36"/>
      <c r="BOM30" s="36"/>
      <c r="BON30" s="36"/>
      <c r="BOO30" s="36"/>
      <c r="BOP30" s="36"/>
      <c r="BOQ30" s="36"/>
      <c r="BOR30" s="36"/>
      <c r="BOS30" s="36"/>
      <c r="BOT30" s="36"/>
      <c r="BOU30" s="36"/>
      <c r="BOV30" s="36"/>
      <c r="BOW30" s="36"/>
      <c r="BOX30" s="36"/>
      <c r="BOY30" s="36"/>
      <c r="BOZ30" s="36"/>
      <c r="BPA30" s="36"/>
      <c r="BPB30" s="36"/>
      <c r="BPC30" s="36"/>
      <c r="BPD30" s="36"/>
      <c r="BPE30" s="36"/>
      <c r="BPF30" s="36"/>
      <c r="BPG30" s="36"/>
      <c r="BPH30" s="36"/>
      <c r="BPI30" s="36"/>
      <c r="BPJ30" s="36"/>
      <c r="BPK30" s="36"/>
      <c r="BPL30" s="36"/>
      <c r="BPM30" s="36"/>
      <c r="BPN30" s="36"/>
      <c r="BPO30" s="36"/>
      <c r="BPP30" s="36"/>
      <c r="BPQ30" s="36"/>
      <c r="BPR30" s="36"/>
      <c r="BPS30" s="36"/>
      <c r="BPT30" s="36"/>
      <c r="BPU30" s="36"/>
      <c r="BPV30" s="36"/>
      <c r="BPW30" s="36"/>
      <c r="BPX30" s="36"/>
      <c r="BPY30" s="36"/>
      <c r="BPZ30" s="36"/>
      <c r="BQA30" s="36"/>
      <c r="BQB30" s="36"/>
      <c r="BQC30" s="36"/>
      <c r="BQD30" s="36"/>
      <c r="BQE30" s="36"/>
      <c r="BQF30" s="36"/>
      <c r="BQG30" s="36"/>
      <c r="BQH30" s="36"/>
      <c r="BQI30" s="36"/>
      <c r="BQJ30" s="36"/>
      <c r="BQK30" s="36"/>
      <c r="BQL30" s="36"/>
      <c r="BQM30" s="36"/>
      <c r="BQN30" s="36"/>
      <c r="BQO30" s="36"/>
      <c r="BQP30" s="36"/>
      <c r="BQQ30" s="36"/>
      <c r="BQR30" s="36"/>
      <c r="BQS30" s="36"/>
      <c r="BQT30" s="36"/>
      <c r="BQU30" s="36"/>
      <c r="BQV30" s="36"/>
      <c r="BQW30" s="36"/>
      <c r="BQX30" s="36"/>
      <c r="BQY30" s="36"/>
      <c r="BQZ30" s="36"/>
      <c r="BRA30" s="36"/>
      <c r="BRB30" s="36"/>
      <c r="BRC30" s="36"/>
      <c r="BRD30" s="36"/>
      <c r="BRE30" s="36"/>
      <c r="BRF30" s="36"/>
      <c r="BRG30" s="36"/>
      <c r="BRH30" s="36"/>
      <c r="BRI30" s="36"/>
      <c r="BRJ30" s="36"/>
      <c r="BRK30" s="36"/>
      <c r="BRL30" s="36"/>
      <c r="BRM30" s="36"/>
      <c r="BRN30" s="36"/>
      <c r="BRO30" s="36"/>
      <c r="BRP30" s="36"/>
      <c r="BRQ30" s="36"/>
      <c r="BRR30" s="36"/>
      <c r="BRS30" s="36"/>
      <c r="BRT30" s="36"/>
      <c r="BRU30" s="36"/>
      <c r="BRV30" s="36"/>
      <c r="BRW30" s="36"/>
      <c r="BRX30" s="36"/>
      <c r="BRY30" s="36"/>
      <c r="BRZ30" s="36"/>
      <c r="BSA30" s="36"/>
      <c r="BSB30" s="36"/>
      <c r="BSC30" s="36"/>
      <c r="BSD30" s="36"/>
      <c r="BSE30" s="36"/>
      <c r="BSF30" s="36"/>
      <c r="BSG30" s="36"/>
      <c r="BSH30" s="36"/>
      <c r="BSI30" s="36"/>
      <c r="BSJ30" s="36"/>
      <c r="BSK30" s="36"/>
      <c r="BSL30" s="36"/>
      <c r="BSM30" s="36"/>
      <c r="BSN30" s="36"/>
      <c r="BSO30" s="36"/>
      <c r="BSP30" s="36"/>
      <c r="BSQ30" s="36"/>
      <c r="BSR30" s="36"/>
      <c r="BSS30" s="36"/>
      <c r="BST30" s="36"/>
      <c r="BSU30" s="36"/>
      <c r="BSV30" s="36"/>
      <c r="BSW30" s="36"/>
      <c r="BSX30" s="36"/>
      <c r="BSY30" s="36"/>
      <c r="BSZ30" s="36"/>
      <c r="BTA30" s="36"/>
      <c r="BTB30" s="36"/>
      <c r="BTC30" s="36"/>
      <c r="BTD30" s="36"/>
      <c r="BTE30" s="36"/>
      <c r="BTF30" s="36"/>
      <c r="BTG30" s="36"/>
      <c r="BTH30" s="36"/>
      <c r="BTI30" s="36"/>
      <c r="BTJ30" s="36"/>
      <c r="BTK30" s="36"/>
      <c r="BTL30" s="36"/>
      <c r="BTM30" s="36"/>
      <c r="BTN30" s="36"/>
      <c r="BTO30" s="36"/>
      <c r="BTP30" s="36"/>
      <c r="BTQ30" s="36"/>
      <c r="BTR30" s="36"/>
      <c r="BTS30" s="36"/>
      <c r="BTT30" s="36"/>
      <c r="BTU30" s="36"/>
      <c r="BTV30" s="36"/>
      <c r="BTW30" s="36"/>
      <c r="BTX30" s="36"/>
      <c r="BTY30" s="36"/>
      <c r="BTZ30" s="36"/>
      <c r="BUA30" s="36"/>
      <c r="BUB30" s="36"/>
      <c r="BUC30" s="36"/>
      <c r="BUD30" s="36"/>
      <c r="BUE30" s="36"/>
      <c r="BUF30" s="36"/>
      <c r="BUG30" s="36"/>
      <c r="BUH30" s="36"/>
      <c r="BUI30" s="36"/>
      <c r="BUJ30" s="36"/>
      <c r="BUK30" s="36"/>
      <c r="BUL30" s="36"/>
      <c r="BUM30" s="36"/>
      <c r="BUN30" s="36"/>
      <c r="BUO30" s="36"/>
      <c r="BUP30" s="36"/>
      <c r="BUQ30" s="36"/>
      <c r="BUR30" s="36"/>
      <c r="BUS30" s="36"/>
      <c r="BUT30" s="36"/>
      <c r="BUU30" s="36"/>
      <c r="BUV30" s="36"/>
      <c r="BUW30" s="36"/>
      <c r="BUX30" s="36"/>
      <c r="BUY30" s="36"/>
      <c r="BUZ30" s="36"/>
      <c r="BVA30" s="36"/>
      <c r="BVB30" s="36"/>
      <c r="BVC30" s="36"/>
      <c r="BVD30" s="36"/>
      <c r="BVE30" s="36"/>
      <c r="BVF30" s="36"/>
      <c r="BVG30" s="36"/>
      <c r="BVH30" s="36"/>
      <c r="BVI30" s="36"/>
      <c r="BVJ30" s="36"/>
      <c r="BVK30" s="36"/>
      <c r="BVL30" s="36"/>
      <c r="BVM30" s="36"/>
      <c r="BVN30" s="36"/>
      <c r="BVO30" s="36"/>
      <c r="BVP30" s="36"/>
      <c r="BVQ30" s="36"/>
      <c r="BVR30" s="36"/>
      <c r="BVS30" s="36"/>
      <c r="BVT30" s="36"/>
      <c r="BVU30" s="36"/>
      <c r="BVV30" s="36"/>
      <c r="BVW30" s="36"/>
      <c r="BVX30" s="36"/>
      <c r="BVY30" s="36"/>
      <c r="BVZ30" s="36"/>
      <c r="BWA30" s="36"/>
      <c r="BWB30" s="36"/>
      <c r="BWC30" s="36"/>
      <c r="BWD30" s="36"/>
      <c r="BWE30" s="36"/>
      <c r="BWF30" s="36"/>
      <c r="BWG30" s="36"/>
      <c r="BWH30" s="36"/>
      <c r="BWI30" s="36"/>
      <c r="BWJ30" s="36"/>
      <c r="BWK30" s="36"/>
      <c r="BWL30" s="36"/>
      <c r="BWM30" s="36"/>
      <c r="BWN30" s="36"/>
      <c r="BWO30" s="36"/>
      <c r="BWP30" s="36"/>
      <c r="BWQ30" s="36"/>
      <c r="BWR30" s="36"/>
      <c r="BWS30" s="36"/>
      <c r="BWT30" s="36"/>
      <c r="BWU30" s="36"/>
      <c r="BWV30" s="36"/>
      <c r="BWW30" s="36"/>
      <c r="BWX30" s="36"/>
      <c r="BWY30" s="36"/>
      <c r="BWZ30" s="36"/>
      <c r="BXA30" s="36"/>
      <c r="BXB30" s="36"/>
      <c r="BXC30" s="36"/>
      <c r="BXD30" s="36"/>
      <c r="BXE30" s="36"/>
      <c r="BXF30" s="36"/>
      <c r="BXG30" s="36"/>
      <c r="BXH30" s="36"/>
      <c r="BXI30" s="36"/>
      <c r="BXJ30" s="36"/>
      <c r="BXK30" s="36"/>
      <c r="BXL30" s="36"/>
      <c r="BXM30" s="36"/>
      <c r="BXN30" s="36"/>
      <c r="BXO30" s="36"/>
      <c r="BXP30" s="36"/>
      <c r="BXQ30" s="36"/>
      <c r="BXR30" s="36"/>
      <c r="BXS30" s="36"/>
      <c r="BXT30" s="36"/>
      <c r="BXU30" s="36"/>
      <c r="BXV30" s="36"/>
      <c r="BXW30" s="36"/>
      <c r="BXX30" s="36"/>
      <c r="BXY30" s="36"/>
      <c r="BXZ30" s="36"/>
      <c r="BYA30" s="36"/>
      <c r="BYB30" s="36"/>
      <c r="BYC30" s="36"/>
      <c r="BYD30" s="36"/>
      <c r="BYE30" s="36"/>
      <c r="BYF30" s="36"/>
      <c r="BYG30" s="36"/>
      <c r="BYH30" s="36"/>
      <c r="BYI30" s="36"/>
      <c r="BYJ30" s="36"/>
      <c r="BYK30" s="36"/>
      <c r="BYL30" s="36"/>
      <c r="BYM30" s="36"/>
      <c r="BYN30" s="36"/>
      <c r="BYO30" s="36"/>
      <c r="BYP30" s="36"/>
      <c r="BYQ30" s="36"/>
      <c r="BYR30" s="36"/>
      <c r="BYS30" s="36"/>
      <c r="BYT30" s="36"/>
      <c r="BYU30" s="36"/>
      <c r="BYV30" s="36"/>
      <c r="BYW30" s="36"/>
      <c r="BYX30" s="36"/>
      <c r="BYY30" s="36"/>
      <c r="BYZ30" s="36"/>
      <c r="BZA30" s="36"/>
      <c r="BZB30" s="36"/>
      <c r="BZC30" s="36"/>
      <c r="BZD30" s="36"/>
      <c r="BZE30" s="36"/>
      <c r="BZF30" s="36"/>
      <c r="BZG30" s="36"/>
      <c r="BZH30" s="36"/>
      <c r="BZI30" s="36"/>
      <c r="BZJ30" s="36"/>
      <c r="BZK30" s="36"/>
      <c r="BZL30" s="36"/>
      <c r="BZM30" s="36"/>
      <c r="BZN30" s="36"/>
      <c r="BZO30" s="36"/>
      <c r="BZP30" s="36"/>
      <c r="BZQ30" s="36"/>
      <c r="BZR30" s="36"/>
      <c r="BZS30" s="36"/>
      <c r="BZT30" s="36"/>
      <c r="BZU30" s="36"/>
      <c r="BZV30" s="36"/>
      <c r="BZW30" s="36"/>
      <c r="BZX30" s="36"/>
      <c r="BZY30" s="36"/>
      <c r="BZZ30" s="36"/>
      <c r="CAA30" s="36"/>
      <c r="CAB30" s="36"/>
      <c r="CAC30" s="36"/>
      <c r="CAD30" s="36"/>
      <c r="CAE30" s="36"/>
      <c r="CAF30" s="36"/>
      <c r="CAG30" s="36"/>
      <c r="CAH30" s="36"/>
      <c r="CAI30" s="36"/>
      <c r="CAJ30" s="36"/>
      <c r="CAK30" s="36"/>
      <c r="CAL30" s="36"/>
      <c r="CAM30" s="36"/>
      <c r="CAN30" s="36"/>
      <c r="CAO30" s="36"/>
      <c r="CAP30" s="36"/>
      <c r="CAQ30" s="36"/>
      <c r="CAR30" s="36"/>
      <c r="CAS30" s="36"/>
      <c r="CAT30" s="36"/>
      <c r="CAU30" s="36"/>
      <c r="CAV30" s="36"/>
      <c r="CAW30" s="36"/>
      <c r="CAX30" s="36"/>
      <c r="CAY30" s="36"/>
      <c r="CAZ30" s="36"/>
      <c r="CBA30" s="36"/>
      <c r="CBB30" s="36"/>
      <c r="CBC30" s="36"/>
      <c r="CBD30" s="36"/>
      <c r="CBE30" s="36"/>
      <c r="CBF30" s="36"/>
      <c r="CBG30" s="36"/>
      <c r="CBH30" s="36"/>
      <c r="CBI30" s="36"/>
      <c r="CBJ30" s="36"/>
      <c r="CBK30" s="36"/>
      <c r="CBL30" s="36"/>
      <c r="CBM30" s="36"/>
      <c r="CBN30" s="36"/>
      <c r="CBO30" s="36"/>
      <c r="CBP30" s="36"/>
      <c r="CBQ30" s="36"/>
      <c r="CBR30" s="36"/>
      <c r="CBS30" s="36"/>
      <c r="CBT30" s="36"/>
      <c r="CBU30" s="36"/>
      <c r="CBV30" s="36"/>
      <c r="CBW30" s="36"/>
      <c r="CBX30" s="36"/>
      <c r="CBY30" s="36"/>
      <c r="CBZ30" s="36"/>
      <c r="CCA30" s="36"/>
      <c r="CCB30" s="36"/>
      <c r="CCC30" s="36"/>
      <c r="CCD30" s="36"/>
      <c r="CCE30" s="36"/>
      <c r="CCF30" s="36"/>
      <c r="CCG30" s="36"/>
      <c r="CCH30" s="36"/>
      <c r="CCI30" s="36"/>
      <c r="CCJ30" s="36"/>
      <c r="CCK30" s="36"/>
      <c r="CCL30" s="36"/>
      <c r="CCM30" s="36"/>
      <c r="CCN30" s="36"/>
      <c r="CCO30" s="36"/>
      <c r="CCP30" s="36"/>
      <c r="CCQ30" s="36"/>
      <c r="CCR30" s="36"/>
      <c r="CCS30" s="36"/>
      <c r="CCT30" s="36"/>
      <c r="CCU30" s="36"/>
      <c r="CCV30" s="36"/>
      <c r="CCW30" s="36"/>
      <c r="CCX30" s="36"/>
      <c r="CCY30" s="36"/>
      <c r="CCZ30" s="36"/>
      <c r="CDA30" s="36"/>
      <c r="CDB30" s="36"/>
      <c r="CDC30" s="36"/>
      <c r="CDD30" s="36"/>
      <c r="CDE30" s="36"/>
      <c r="CDF30" s="36"/>
      <c r="CDG30" s="36"/>
      <c r="CDH30" s="36"/>
      <c r="CDI30" s="36"/>
      <c r="CDJ30" s="36"/>
      <c r="CDK30" s="36"/>
      <c r="CDL30" s="36"/>
      <c r="CDM30" s="36"/>
      <c r="CDN30" s="36"/>
      <c r="CDO30" s="36"/>
      <c r="CDP30" s="36"/>
      <c r="CDQ30" s="36"/>
      <c r="CDR30" s="36"/>
      <c r="CDS30" s="36"/>
      <c r="CDT30" s="36"/>
      <c r="CDU30" s="36"/>
      <c r="CDV30" s="36"/>
      <c r="CDW30" s="36"/>
      <c r="CDX30" s="36"/>
      <c r="CDY30" s="36"/>
      <c r="CDZ30" s="36"/>
      <c r="CEA30" s="36"/>
      <c r="CEB30" s="36"/>
      <c r="CEC30" s="36"/>
      <c r="CED30" s="36"/>
      <c r="CEE30" s="36"/>
      <c r="CEF30" s="36"/>
      <c r="CEG30" s="36"/>
      <c r="CEH30" s="36"/>
      <c r="CEI30" s="36"/>
      <c r="CEJ30" s="36"/>
      <c r="CEK30" s="36"/>
      <c r="CEL30" s="36"/>
      <c r="CEM30" s="36"/>
      <c r="CEN30" s="36"/>
      <c r="CEO30" s="36"/>
      <c r="CEP30" s="36"/>
      <c r="CEQ30" s="36"/>
      <c r="CER30" s="36"/>
      <c r="CES30" s="36"/>
      <c r="CET30" s="36"/>
      <c r="CEU30" s="36"/>
      <c r="CEV30" s="36"/>
      <c r="CEW30" s="36"/>
      <c r="CEX30" s="36"/>
      <c r="CEY30" s="36"/>
      <c r="CEZ30" s="36"/>
      <c r="CFA30" s="36"/>
      <c r="CFB30" s="36"/>
      <c r="CFC30" s="36"/>
      <c r="CFD30" s="36"/>
      <c r="CFE30" s="36"/>
      <c r="CFF30" s="36"/>
      <c r="CFG30" s="36"/>
      <c r="CFH30" s="36"/>
      <c r="CFI30" s="36"/>
      <c r="CFJ30" s="36"/>
      <c r="CFK30" s="36"/>
      <c r="CFL30" s="36"/>
      <c r="CFM30" s="36"/>
      <c r="CFN30" s="36"/>
      <c r="CFO30" s="36"/>
      <c r="CFP30" s="36"/>
      <c r="CFQ30" s="36"/>
      <c r="CFR30" s="36"/>
      <c r="CFS30" s="36"/>
      <c r="CFT30" s="36"/>
      <c r="CFU30" s="36"/>
      <c r="CFV30" s="36"/>
      <c r="CFW30" s="36"/>
      <c r="CFX30" s="36"/>
      <c r="CFY30" s="36"/>
      <c r="CFZ30" s="36"/>
      <c r="CGA30" s="36"/>
      <c r="CGB30" s="36"/>
      <c r="CGC30" s="36"/>
      <c r="CGD30" s="36"/>
      <c r="CGE30" s="36"/>
      <c r="CGF30" s="36"/>
      <c r="CGG30" s="36"/>
      <c r="CGH30" s="36"/>
      <c r="CGI30" s="36"/>
      <c r="CGJ30" s="36"/>
      <c r="CGK30" s="36"/>
      <c r="CGL30" s="36"/>
      <c r="CGM30" s="36"/>
      <c r="CGN30" s="36"/>
      <c r="CGO30" s="36"/>
      <c r="CGP30" s="36"/>
      <c r="CGQ30" s="36"/>
      <c r="CGR30" s="36"/>
      <c r="CGS30" s="36"/>
      <c r="CGT30" s="36"/>
      <c r="CGU30" s="36"/>
      <c r="CGV30" s="36"/>
      <c r="CGW30" s="36"/>
      <c r="CGX30" s="36"/>
      <c r="CGY30" s="36"/>
      <c r="CGZ30" s="36"/>
      <c r="CHA30" s="36"/>
      <c r="CHB30" s="36"/>
      <c r="CHC30" s="36"/>
      <c r="CHD30" s="36"/>
      <c r="CHE30" s="36"/>
      <c r="CHF30" s="36"/>
      <c r="CHG30" s="36"/>
      <c r="CHH30" s="36"/>
      <c r="CHI30" s="36"/>
      <c r="CHJ30" s="36"/>
      <c r="CHK30" s="36"/>
      <c r="CHL30" s="36"/>
      <c r="CHM30" s="36"/>
      <c r="CHN30" s="36"/>
      <c r="CHO30" s="36"/>
      <c r="CHP30" s="36"/>
      <c r="CHQ30" s="36"/>
      <c r="CHR30" s="36"/>
      <c r="CHS30" s="36"/>
      <c r="CHT30" s="36"/>
      <c r="CHU30" s="36"/>
      <c r="CHV30" s="36"/>
      <c r="CHW30" s="36"/>
      <c r="CHX30" s="36"/>
      <c r="CHY30" s="36"/>
      <c r="CHZ30" s="36"/>
      <c r="CIA30" s="36"/>
      <c r="CIB30" s="36"/>
      <c r="CIC30" s="36"/>
      <c r="CID30" s="36"/>
      <c r="CIE30" s="36"/>
      <c r="CIF30" s="36"/>
      <c r="CIG30" s="36"/>
      <c r="CIH30" s="36"/>
      <c r="CII30" s="36"/>
      <c r="CIJ30" s="36"/>
      <c r="CIK30" s="36"/>
      <c r="CIL30" s="36"/>
      <c r="CIM30" s="36"/>
      <c r="CIN30" s="36"/>
      <c r="CIO30" s="36"/>
      <c r="CIP30" s="36"/>
      <c r="CIQ30" s="36"/>
      <c r="CIR30" s="36"/>
      <c r="CIS30" s="36"/>
      <c r="CIT30" s="36"/>
      <c r="CIU30" s="36"/>
      <c r="CIV30" s="36"/>
      <c r="CIW30" s="36"/>
      <c r="CIX30" s="36"/>
      <c r="CIY30" s="36"/>
      <c r="CIZ30" s="36"/>
      <c r="CJA30" s="36"/>
      <c r="CJB30" s="36"/>
      <c r="CJC30" s="36"/>
      <c r="CJD30" s="36"/>
      <c r="CJE30" s="36"/>
      <c r="CJF30" s="36"/>
      <c r="CJG30" s="36"/>
      <c r="CJH30" s="36"/>
      <c r="CJI30" s="36"/>
      <c r="CJJ30" s="36"/>
      <c r="CJK30" s="36"/>
      <c r="CJL30" s="36"/>
      <c r="CJM30" s="36"/>
      <c r="CJN30" s="36"/>
      <c r="CJO30" s="36"/>
      <c r="CJP30" s="36"/>
      <c r="CJQ30" s="36"/>
      <c r="CJR30" s="36"/>
      <c r="CJS30" s="36"/>
      <c r="CJT30" s="36"/>
      <c r="CJU30" s="36"/>
      <c r="CJV30" s="36"/>
      <c r="CJW30" s="36"/>
      <c r="CJX30" s="36"/>
      <c r="CJY30" s="36"/>
      <c r="CJZ30" s="36"/>
      <c r="CKA30" s="36"/>
      <c r="CKB30" s="36"/>
      <c r="CKC30" s="36"/>
      <c r="CKD30" s="36"/>
      <c r="CKE30" s="36"/>
      <c r="CKF30" s="36"/>
      <c r="CKG30" s="36"/>
      <c r="CKH30" s="36"/>
      <c r="CKI30" s="36"/>
      <c r="CKJ30" s="36"/>
      <c r="CKK30" s="36"/>
      <c r="CKL30" s="36"/>
      <c r="CKM30" s="36"/>
      <c r="CKN30" s="36"/>
      <c r="CKO30" s="36"/>
      <c r="CKP30" s="36"/>
      <c r="CKQ30" s="36"/>
      <c r="CKR30" s="36"/>
      <c r="CKS30" s="36"/>
      <c r="CKT30" s="36"/>
      <c r="CKU30" s="36"/>
      <c r="CKV30" s="36"/>
      <c r="CKW30" s="36"/>
      <c r="CKX30" s="36"/>
      <c r="CKY30" s="36"/>
      <c r="CKZ30" s="36"/>
      <c r="CLA30" s="36"/>
      <c r="CLB30" s="36"/>
      <c r="CLC30" s="36"/>
      <c r="CLD30" s="36"/>
      <c r="CLE30" s="36"/>
      <c r="CLF30" s="36"/>
      <c r="CLG30" s="36"/>
      <c r="CLH30" s="36"/>
      <c r="CLI30" s="36"/>
      <c r="CLJ30" s="36"/>
      <c r="CLK30" s="36"/>
      <c r="CLL30" s="36"/>
      <c r="CLM30" s="36"/>
      <c r="CLN30" s="36"/>
      <c r="CLO30" s="36"/>
      <c r="CLP30" s="36"/>
      <c r="CLQ30" s="36"/>
      <c r="CLR30" s="36"/>
      <c r="CLS30" s="36"/>
      <c r="CLT30" s="36"/>
      <c r="CLU30" s="36"/>
      <c r="CLV30" s="36"/>
      <c r="CLW30" s="36"/>
      <c r="CLX30" s="36"/>
      <c r="CLY30" s="36"/>
      <c r="CLZ30" s="36"/>
      <c r="CMA30" s="36"/>
      <c r="CMB30" s="36"/>
      <c r="CMC30" s="36"/>
      <c r="CMD30" s="36"/>
      <c r="CME30" s="36"/>
      <c r="CMF30" s="36"/>
      <c r="CMG30" s="36"/>
      <c r="CMH30" s="36"/>
      <c r="CMI30" s="36"/>
      <c r="CMJ30" s="36"/>
      <c r="CMK30" s="36"/>
      <c r="CML30" s="36"/>
      <c r="CMM30" s="36"/>
      <c r="CMN30" s="36"/>
      <c r="CMO30" s="36"/>
      <c r="CMP30" s="36"/>
      <c r="CMQ30" s="36"/>
      <c r="CMR30" s="36"/>
      <c r="CMS30" s="36"/>
      <c r="CMT30" s="36"/>
      <c r="CMU30" s="36"/>
      <c r="CMV30" s="36"/>
      <c r="CMW30" s="36"/>
      <c r="CMX30" s="36"/>
      <c r="CMY30" s="36"/>
      <c r="CMZ30" s="36"/>
      <c r="CNA30" s="36"/>
      <c r="CNB30" s="36"/>
      <c r="CNC30" s="36"/>
      <c r="CND30" s="36"/>
      <c r="CNE30" s="36"/>
      <c r="CNF30" s="36"/>
      <c r="CNG30" s="36"/>
      <c r="CNH30" s="36"/>
      <c r="CNI30" s="36"/>
      <c r="CNJ30" s="36"/>
      <c r="CNK30" s="36"/>
      <c r="CNL30" s="36"/>
      <c r="CNM30" s="36"/>
      <c r="CNN30" s="36"/>
      <c r="CNO30" s="36"/>
      <c r="CNP30" s="36"/>
      <c r="CNQ30" s="36"/>
      <c r="CNR30" s="36"/>
      <c r="CNS30" s="36"/>
      <c r="CNT30" s="36"/>
      <c r="CNU30" s="36"/>
      <c r="CNV30" s="36"/>
      <c r="CNW30" s="36"/>
      <c r="CNX30" s="36"/>
      <c r="CNY30" s="36"/>
      <c r="CNZ30" s="36"/>
      <c r="COA30" s="36"/>
      <c r="COB30" s="36"/>
      <c r="COC30" s="36"/>
      <c r="COD30" s="36"/>
      <c r="COE30" s="36"/>
      <c r="COF30" s="36"/>
      <c r="COG30" s="36"/>
      <c r="COH30" s="36"/>
      <c r="COI30" s="36"/>
      <c r="COJ30" s="36"/>
      <c r="COK30" s="36"/>
      <c r="COL30" s="36"/>
      <c r="COM30" s="36"/>
      <c r="CON30" s="36"/>
      <c r="COO30" s="36"/>
      <c r="COP30" s="36"/>
      <c r="COQ30" s="36"/>
      <c r="COR30" s="36"/>
      <c r="COS30" s="36"/>
      <c r="COT30" s="36"/>
      <c r="COU30" s="36"/>
      <c r="COV30" s="36"/>
      <c r="COW30" s="36"/>
      <c r="COX30" s="36"/>
      <c r="COY30" s="36"/>
      <c r="COZ30" s="36"/>
      <c r="CPA30" s="36"/>
      <c r="CPB30" s="36"/>
      <c r="CPC30" s="36"/>
      <c r="CPD30" s="36"/>
      <c r="CPE30" s="36"/>
      <c r="CPF30" s="36"/>
      <c r="CPG30" s="36"/>
      <c r="CPH30" s="36"/>
      <c r="CPI30" s="36"/>
      <c r="CPJ30" s="36"/>
      <c r="CPK30" s="36"/>
      <c r="CPL30" s="36"/>
      <c r="CPM30" s="36"/>
      <c r="CPN30" s="36"/>
      <c r="CPO30" s="36"/>
      <c r="CPP30" s="36"/>
      <c r="CPQ30" s="36"/>
      <c r="CPR30" s="36"/>
      <c r="CPS30" s="36"/>
      <c r="CPT30" s="36"/>
      <c r="CPU30" s="36"/>
      <c r="CPV30" s="36"/>
      <c r="CPW30" s="36"/>
      <c r="CPX30" s="36"/>
      <c r="CPY30" s="36"/>
      <c r="CPZ30" s="36"/>
      <c r="CQA30" s="36"/>
      <c r="CQB30" s="36"/>
      <c r="CQC30" s="36"/>
      <c r="CQD30" s="36"/>
      <c r="CQE30" s="36"/>
      <c r="CQF30" s="36"/>
      <c r="CQG30" s="36"/>
      <c r="CQH30" s="36"/>
      <c r="CQI30" s="36"/>
      <c r="CQJ30" s="36"/>
      <c r="CQK30" s="36"/>
      <c r="CQL30" s="36"/>
      <c r="CQM30" s="36"/>
      <c r="CQN30" s="36"/>
      <c r="CQO30" s="36"/>
      <c r="CQP30" s="36"/>
      <c r="CQQ30" s="36"/>
      <c r="CQR30" s="36"/>
      <c r="CQS30" s="36"/>
      <c r="CQT30" s="36"/>
      <c r="CQU30" s="36"/>
      <c r="CQV30" s="36"/>
      <c r="CQW30" s="36"/>
      <c r="CQX30" s="36"/>
      <c r="CQY30" s="36"/>
      <c r="CQZ30" s="36"/>
      <c r="CRA30" s="36"/>
      <c r="CRB30" s="36"/>
      <c r="CRC30" s="36"/>
      <c r="CRD30" s="36"/>
      <c r="CRE30" s="36"/>
      <c r="CRF30" s="36"/>
      <c r="CRG30" s="36"/>
      <c r="CRH30" s="36"/>
      <c r="CRI30" s="36"/>
      <c r="CRJ30" s="36"/>
      <c r="CRK30" s="36"/>
      <c r="CRL30" s="36"/>
      <c r="CRM30" s="36"/>
      <c r="CRN30" s="36"/>
      <c r="CRO30" s="36"/>
      <c r="CRP30" s="36"/>
      <c r="CRQ30" s="36"/>
      <c r="CRR30" s="36"/>
      <c r="CRS30" s="36"/>
      <c r="CRT30" s="36"/>
      <c r="CRU30" s="36"/>
      <c r="CRV30" s="36"/>
      <c r="CRW30" s="36"/>
      <c r="CRX30" s="36"/>
      <c r="CRY30" s="36"/>
      <c r="CRZ30" s="36"/>
      <c r="CSA30" s="36"/>
      <c r="CSB30" s="36"/>
      <c r="CSC30" s="36"/>
      <c r="CSD30" s="36"/>
      <c r="CSE30" s="36"/>
      <c r="CSF30" s="36"/>
      <c r="CSG30" s="36"/>
      <c r="CSH30" s="36"/>
      <c r="CSI30" s="36"/>
      <c r="CSJ30" s="36"/>
      <c r="CSK30" s="36"/>
      <c r="CSL30" s="36"/>
      <c r="CSM30" s="36"/>
      <c r="CSN30" s="36"/>
      <c r="CSO30" s="36"/>
      <c r="CSP30" s="36"/>
      <c r="CSQ30" s="36"/>
      <c r="CSR30" s="36"/>
      <c r="CSS30" s="36"/>
      <c r="CST30" s="36"/>
      <c r="CSU30" s="36"/>
      <c r="CSV30" s="36"/>
      <c r="CSW30" s="36"/>
      <c r="CSX30" s="36"/>
      <c r="CSY30" s="36"/>
      <c r="CSZ30" s="36"/>
      <c r="CTA30" s="36"/>
      <c r="CTB30" s="36"/>
      <c r="CTC30" s="36"/>
      <c r="CTD30" s="36"/>
      <c r="CTE30" s="36"/>
      <c r="CTF30" s="36"/>
      <c r="CTG30" s="36"/>
      <c r="CTH30" s="36"/>
      <c r="CTI30" s="36"/>
      <c r="CTJ30" s="36"/>
      <c r="CTK30" s="36"/>
      <c r="CTL30" s="36"/>
      <c r="CTM30" s="36"/>
      <c r="CTN30" s="36"/>
      <c r="CTO30" s="36"/>
      <c r="CTP30" s="36"/>
      <c r="CTQ30" s="36"/>
      <c r="CTR30" s="36"/>
      <c r="CTS30" s="36"/>
      <c r="CTT30" s="36"/>
      <c r="CTU30" s="36"/>
      <c r="CTV30" s="36"/>
      <c r="CTW30" s="36"/>
      <c r="CTX30" s="36"/>
      <c r="CTY30" s="36"/>
      <c r="CTZ30" s="36"/>
      <c r="CUA30" s="36"/>
      <c r="CUB30" s="36"/>
      <c r="CUC30" s="36"/>
      <c r="CUD30" s="36"/>
      <c r="CUE30" s="36"/>
      <c r="CUF30" s="36"/>
      <c r="CUG30" s="36"/>
      <c r="CUH30" s="36"/>
      <c r="CUI30" s="36"/>
      <c r="CUJ30" s="36"/>
      <c r="CUK30" s="36"/>
      <c r="CUL30" s="36"/>
      <c r="CUM30" s="36"/>
      <c r="CUN30" s="36"/>
      <c r="CUO30" s="36"/>
      <c r="CUP30" s="36"/>
      <c r="CUQ30" s="36"/>
      <c r="CUR30" s="36"/>
      <c r="CUS30" s="36"/>
      <c r="CUT30" s="36"/>
      <c r="CUU30" s="36"/>
      <c r="CUV30" s="36"/>
      <c r="CUW30" s="36"/>
      <c r="CUX30" s="36"/>
      <c r="CUY30" s="36"/>
      <c r="CUZ30" s="36"/>
      <c r="CVA30" s="36"/>
      <c r="CVB30" s="36"/>
      <c r="CVC30" s="36"/>
      <c r="CVD30" s="36"/>
      <c r="CVE30" s="36"/>
      <c r="CVF30" s="36"/>
      <c r="CVG30" s="36"/>
      <c r="CVH30" s="36"/>
      <c r="CVI30" s="36"/>
      <c r="CVJ30" s="36"/>
      <c r="CVK30" s="36"/>
      <c r="CVL30" s="36"/>
      <c r="CVM30" s="36"/>
      <c r="CVN30" s="36"/>
      <c r="CVO30" s="36"/>
      <c r="CVP30" s="36"/>
      <c r="CVQ30" s="36"/>
      <c r="CVR30" s="36"/>
      <c r="CVS30" s="36"/>
      <c r="CVT30" s="36"/>
      <c r="CVU30" s="36"/>
      <c r="CVV30" s="36"/>
      <c r="CVW30" s="36"/>
      <c r="CVX30" s="36"/>
      <c r="CVY30" s="36"/>
      <c r="CVZ30" s="36"/>
      <c r="CWA30" s="36"/>
      <c r="CWB30" s="36"/>
      <c r="CWC30" s="36"/>
      <c r="CWD30" s="36"/>
      <c r="CWE30" s="36"/>
      <c r="CWF30" s="36"/>
      <c r="CWG30" s="36"/>
      <c r="CWH30" s="36"/>
      <c r="CWI30" s="36"/>
      <c r="CWJ30" s="36"/>
      <c r="CWK30" s="36"/>
      <c r="CWL30" s="36"/>
      <c r="CWM30" s="36"/>
      <c r="CWN30" s="36"/>
      <c r="CWO30" s="36"/>
      <c r="CWP30" s="36"/>
      <c r="CWQ30" s="36"/>
      <c r="CWR30" s="36"/>
      <c r="CWS30" s="36"/>
      <c r="CWT30" s="36"/>
      <c r="CWU30" s="36"/>
      <c r="CWV30" s="36"/>
      <c r="CWW30" s="36"/>
      <c r="CWX30" s="36"/>
      <c r="CWY30" s="36"/>
      <c r="CWZ30" s="36"/>
      <c r="CXA30" s="36"/>
      <c r="CXB30" s="36"/>
      <c r="CXC30" s="36"/>
      <c r="CXD30" s="36"/>
      <c r="CXE30" s="36"/>
      <c r="CXF30" s="36"/>
      <c r="CXG30" s="36"/>
      <c r="CXH30" s="36"/>
      <c r="CXI30" s="36"/>
      <c r="CXJ30" s="36"/>
      <c r="CXK30" s="36"/>
      <c r="CXL30" s="36"/>
      <c r="CXM30" s="36"/>
      <c r="CXN30" s="36"/>
      <c r="CXO30" s="36"/>
      <c r="CXP30" s="36"/>
      <c r="CXQ30" s="36"/>
      <c r="CXR30" s="36"/>
      <c r="CXS30" s="36"/>
      <c r="CXT30" s="36"/>
      <c r="CXU30" s="36"/>
      <c r="CXV30" s="36"/>
      <c r="CXW30" s="36"/>
      <c r="CXX30" s="36"/>
      <c r="CXY30" s="36"/>
      <c r="CXZ30" s="36"/>
      <c r="CYA30" s="36"/>
      <c r="CYB30" s="36"/>
      <c r="CYC30" s="36"/>
      <c r="CYD30" s="36"/>
      <c r="CYE30" s="36"/>
      <c r="CYF30" s="36"/>
      <c r="CYG30" s="36"/>
      <c r="CYH30" s="36"/>
      <c r="CYI30" s="36"/>
      <c r="CYJ30" s="36"/>
      <c r="CYK30" s="36"/>
      <c r="CYL30" s="36"/>
      <c r="CYM30" s="36"/>
      <c r="CYN30" s="36"/>
      <c r="CYO30" s="36"/>
      <c r="CYP30" s="36"/>
      <c r="CYQ30" s="36"/>
      <c r="CYR30" s="36"/>
      <c r="CYS30" s="36"/>
      <c r="CYT30" s="36"/>
      <c r="CYU30" s="36"/>
      <c r="CYV30" s="36"/>
      <c r="CYW30" s="36"/>
      <c r="CYX30" s="36"/>
      <c r="CYY30" s="36"/>
      <c r="CYZ30" s="36"/>
      <c r="CZA30" s="36"/>
      <c r="CZB30" s="36"/>
      <c r="CZC30" s="36"/>
      <c r="CZD30" s="36"/>
      <c r="CZE30" s="36"/>
      <c r="CZF30" s="36"/>
      <c r="CZG30" s="36"/>
      <c r="CZH30" s="36"/>
      <c r="CZI30" s="36"/>
      <c r="CZJ30" s="36"/>
      <c r="CZK30" s="36"/>
      <c r="CZL30" s="36"/>
      <c r="CZM30" s="36"/>
      <c r="CZN30" s="36"/>
      <c r="CZO30" s="36"/>
      <c r="CZP30" s="36"/>
      <c r="CZQ30" s="36"/>
      <c r="CZR30" s="36"/>
      <c r="CZS30" s="36"/>
      <c r="CZT30" s="36"/>
      <c r="CZU30" s="36"/>
      <c r="CZV30" s="36"/>
      <c r="CZW30" s="36"/>
      <c r="CZX30" s="36"/>
      <c r="CZY30" s="36"/>
      <c r="CZZ30" s="36"/>
      <c r="DAA30" s="36"/>
      <c r="DAB30" s="36"/>
      <c r="DAC30" s="36"/>
      <c r="DAD30" s="36"/>
      <c r="DAE30" s="36"/>
      <c r="DAF30" s="36"/>
      <c r="DAG30" s="36"/>
      <c r="DAH30" s="36"/>
      <c r="DAI30" s="36"/>
      <c r="DAJ30" s="36"/>
      <c r="DAK30" s="36"/>
      <c r="DAL30" s="36"/>
      <c r="DAM30" s="36"/>
      <c r="DAN30" s="36"/>
      <c r="DAO30" s="36"/>
      <c r="DAP30" s="36"/>
      <c r="DAQ30" s="36"/>
      <c r="DAR30" s="36"/>
      <c r="DAS30" s="36"/>
      <c r="DAT30" s="36"/>
      <c r="DAU30" s="36"/>
      <c r="DAV30" s="36"/>
      <c r="DAW30" s="36"/>
      <c r="DAX30" s="36"/>
      <c r="DAY30" s="36"/>
      <c r="DAZ30" s="36"/>
      <c r="DBA30" s="36"/>
      <c r="DBB30" s="36"/>
      <c r="DBC30" s="36"/>
      <c r="DBD30" s="36"/>
      <c r="DBE30" s="36"/>
      <c r="DBF30" s="36"/>
      <c r="DBG30" s="36"/>
      <c r="DBH30" s="36"/>
      <c r="DBI30" s="36"/>
      <c r="DBJ30" s="36"/>
      <c r="DBK30" s="36"/>
      <c r="DBL30" s="36"/>
      <c r="DBM30" s="36"/>
      <c r="DBN30" s="36"/>
      <c r="DBO30" s="36"/>
      <c r="DBP30" s="36"/>
      <c r="DBQ30" s="36"/>
      <c r="DBR30" s="36"/>
      <c r="DBS30" s="36"/>
      <c r="DBT30" s="36"/>
      <c r="DBU30" s="36"/>
      <c r="DBV30" s="36"/>
      <c r="DBW30" s="36"/>
      <c r="DBX30" s="36"/>
      <c r="DBY30" s="36"/>
      <c r="DBZ30" s="36"/>
      <c r="DCA30" s="36"/>
      <c r="DCB30" s="36"/>
      <c r="DCC30" s="36"/>
      <c r="DCD30" s="36"/>
      <c r="DCE30" s="36"/>
      <c r="DCF30" s="36"/>
      <c r="DCG30" s="36"/>
      <c r="DCH30" s="36"/>
      <c r="DCI30" s="36"/>
      <c r="DCJ30" s="36"/>
      <c r="DCK30" s="36"/>
      <c r="DCL30" s="36"/>
      <c r="DCM30" s="36"/>
      <c r="DCN30" s="36"/>
      <c r="DCO30" s="36"/>
      <c r="DCP30" s="36"/>
      <c r="DCQ30" s="36"/>
      <c r="DCR30" s="36"/>
      <c r="DCS30" s="36"/>
      <c r="DCT30" s="36"/>
      <c r="DCU30" s="36"/>
      <c r="DCV30" s="36"/>
      <c r="DCW30" s="36"/>
      <c r="DCX30" s="36"/>
      <c r="DCY30" s="36"/>
      <c r="DCZ30" s="36"/>
      <c r="DDA30" s="36"/>
      <c r="DDB30" s="36"/>
      <c r="DDC30" s="36"/>
      <c r="DDD30" s="36"/>
      <c r="DDE30" s="36"/>
      <c r="DDF30" s="36"/>
      <c r="DDG30" s="36"/>
      <c r="DDH30" s="36"/>
      <c r="DDI30" s="36"/>
      <c r="DDJ30" s="36"/>
      <c r="DDK30" s="36"/>
      <c r="DDL30" s="36"/>
      <c r="DDM30" s="36"/>
      <c r="DDN30" s="36"/>
      <c r="DDO30" s="36"/>
      <c r="DDP30" s="36"/>
      <c r="DDQ30" s="36"/>
      <c r="DDR30" s="36"/>
      <c r="DDS30" s="36"/>
      <c r="DDT30" s="36"/>
      <c r="DDU30" s="36"/>
      <c r="DDV30" s="36"/>
      <c r="DDW30" s="36"/>
      <c r="DDX30" s="36"/>
      <c r="DDY30" s="36"/>
      <c r="DDZ30" s="36"/>
      <c r="DEA30" s="36"/>
      <c r="DEB30" s="36"/>
      <c r="DEC30" s="36"/>
      <c r="DED30" s="36"/>
      <c r="DEE30" s="36"/>
      <c r="DEF30" s="36"/>
      <c r="DEG30" s="36"/>
      <c r="DEH30" s="36"/>
      <c r="DEI30" s="36"/>
      <c r="DEJ30" s="36"/>
      <c r="DEK30" s="36"/>
      <c r="DEL30" s="36"/>
      <c r="DEM30" s="36"/>
      <c r="DEN30" s="36"/>
      <c r="DEO30" s="36"/>
      <c r="DEP30" s="36"/>
      <c r="DEQ30" s="36"/>
      <c r="DER30" s="36"/>
      <c r="DES30" s="36"/>
      <c r="DET30" s="36"/>
      <c r="DEU30" s="36"/>
      <c r="DEV30" s="36"/>
      <c r="DEW30" s="36"/>
      <c r="DEX30" s="36"/>
      <c r="DEY30" s="36"/>
      <c r="DEZ30" s="36"/>
      <c r="DFA30" s="36"/>
      <c r="DFB30" s="36"/>
      <c r="DFC30" s="36"/>
      <c r="DFD30" s="36"/>
      <c r="DFE30" s="36"/>
      <c r="DFF30" s="36"/>
      <c r="DFG30" s="36"/>
      <c r="DFH30" s="36"/>
      <c r="DFI30" s="36"/>
      <c r="DFJ30" s="36"/>
      <c r="DFK30" s="36"/>
      <c r="DFL30" s="36"/>
      <c r="DFM30" s="36"/>
      <c r="DFN30" s="36"/>
      <c r="DFO30" s="36"/>
      <c r="DFP30" s="36"/>
      <c r="DFQ30" s="36"/>
      <c r="DFR30" s="36"/>
      <c r="DFS30" s="36"/>
      <c r="DFT30" s="36"/>
      <c r="DFU30" s="36"/>
      <c r="DFV30" s="36"/>
      <c r="DFW30" s="36"/>
      <c r="DFX30" s="36"/>
      <c r="DFY30" s="36"/>
      <c r="DFZ30" s="36"/>
      <c r="DGA30" s="36"/>
      <c r="DGB30" s="36"/>
      <c r="DGC30" s="36"/>
      <c r="DGD30" s="36"/>
      <c r="DGE30" s="36"/>
      <c r="DGF30" s="36"/>
      <c r="DGG30" s="36"/>
      <c r="DGH30" s="36"/>
      <c r="DGI30" s="36"/>
      <c r="DGJ30" s="36"/>
      <c r="DGK30" s="36"/>
      <c r="DGL30" s="36"/>
      <c r="DGM30" s="36"/>
      <c r="DGN30" s="36"/>
      <c r="DGO30" s="36"/>
      <c r="DGP30" s="36"/>
      <c r="DGQ30" s="36"/>
      <c r="DGR30" s="36"/>
      <c r="DGS30" s="36"/>
      <c r="DGT30" s="36"/>
      <c r="DGU30" s="36"/>
      <c r="DGV30" s="36"/>
      <c r="DGW30" s="36"/>
      <c r="DGX30" s="36"/>
      <c r="DGY30" s="36"/>
      <c r="DGZ30" s="36"/>
      <c r="DHA30" s="36"/>
      <c r="DHB30" s="36"/>
      <c r="DHC30" s="36"/>
      <c r="DHD30" s="36"/>
      <c r="DHE30" s="36"/>
      <c r="DHF30" s="36"/>
      <c r="DHG30" s="36"/>
      <c r="DHH30" s="36"/>
      <c r="DHI30" s="36"/>
      <c r="DHJ30" s="36"/>
      <c r="DHK30" s="36"/>
      <c r="DHL30" s="36"/>
      <c r="DHM30" s="36"/>
      <c r="DHN30" s="36"/>
      <c r="DHO30" s="36"/>
      <c r="DHP30" s="36"/>
      <c r="DHQ30" s="36"/>
      <c r="DHR30" s="36"/>
      <c r="DHS30" s="36"/>
      <c r="DHT30" s="36"/>
      <c r="DHU30" s="36"/>
      <c r="DHV30" s="36"/>
      <c r="DHW30" s="36"/>
      <c r="DHX30" s="36"/>
      <c r="DHY30" s="36"/>
      <c r="DHZ30" s="36"/>
      <c r="DIA30" s="36"/>
      <c r="DIB30" s="36"/>
      <c r="DIC30" s="36"/>
      <c r="DID30" s="36"/>
      <c r="DIE30" s="36"/>
      <c r="DIF30" s="36"/>
      <c r="DIG30" s="36"/>
      <c r="DIH30" s="36"/>
      <c r="DII30" s="36"/>
      <c r="DIJ30" s="36"/>
      <c r="DIK30" s="36"/>
      <c r="DIL30" s="36"/>
      <c r="DIM30" s="36"/>
      <c r="DIN30" s="36"/>
      <c r="DIO30" s="36"/>
      <c r="DIP30" s="36"/>
      <c r="DIQ30" s="36"/>
      <c r="DIR30" s="36"/>
      <c r="DIS30" s="36"/>
      <c r="DIT30" s="36"/>
      <c r="DIU30" s="36"/>
      <c r="DIV30" s="36"/>
      <c r="DIW30" s="36"/>
      <c r="DIX30" s="36"/>
      <c r="DIY30" s="36"/>
      <c r="DIZ30" s="36"/>
      <c r="DJA30" s="36"/>
      <c r="DJB30" s="36"/>
      <c r="DJC30" s="36"/>
      <c r="DJD30" s="36"/>
      <c r="DJE30" s="36"/>
      <c r="DJF30" s="36"/>
      <c r="DJG30" s="36"/>
      <c r="DJH30" s="36"/>
      <c r="DJI30" s="36"/>
      <c r="DJJ30" s="36"/>
      <c r="DJK30" s="36"/>
      <c r="DJL30" s="36"/>
      <c r="DJM30" s="36"/>
      <c r="DJN30" s="36"/>
      <c r="DJO30" s="36"/>
      <c r="DJP30" s="36"/>
      <c r="DJQ30" s="36"/>
      <c r="DJR30" s="36"/>
      <c r="DJS30" s="36"/>
      <c r="DJT30" s="36"/>
      <c r="DJU30" s="36"/>
      <c r="DJV30" s="36"/>
      <c r="DJW30" s="36"/>
      <c r="DJX30" s="36"/>
      <c r="DJY30" s="36"/>
      <c r="DJZ30" s="36"/>
      <c r="DKA30" s="36"/>
      <c r="DKB30" s="36"/>
      <c r="DKC30" s="36"/>
      <c r="DKD30" s="36"/>
      <c r="DKE30" s="36"/>
      <c r="DKF30" s="36"/>
      <c r="DKG30" s="36"/>
      <c r="DKH30" s="36"/>
      <c r="DKI30" s="36"/>
      <c r="DKJ30" s="36"/>
      <c r="DKK30" s="36"/>
      <c r="DKL30" s="36"/>
      <c r="DKM30" s="36"/>
      <c r="DKN30" s="36"/>
      <c r="DKO30" s="36"/>
      <c r="DKP30" s="36"/>
      <c r="DKQ30" s="36"/>
      <c r="DKR30" s="36"/>
      <c r="DKS30" s="36"/>
      <c r="DKT30" s="36"/>
      <c r="DKU30" s="36"/>
      <c r="DKV30" s="36"/>
      <c r="DKW30" s="36"/>
      <c r="DKX30" s="36"/>
      <c r="DKY30" s="36"/>
      <c r="DKZ30" s="36"/>
      <c r="DLA30" s="36"/>
      <c r="DLB30" s="36"/>
      <c r="DLC30" s="36"/>
      <c r="DLD30" s="36"/>
      <c r="DLE30" s="36"/>
      <c r="DLF30" s="36"/>
      <c r="DLG30" s="36"/>
      <c r="DLH30" s="36"/>
      <c r="DLI30" s="36"/>
      <c r="DLJ30" s="36"/>
      <c r="DLK30" s="36"/>
      <c r="DLL30" s="36"/>
      <c r="DLM30" s="36"/>
      <c r="DLN30" s="36"/>
      <c r="DLO30" s="36"/>
      <c r="DLP30" s="36"/>
      <c r="DLQ30" s="36"/>
      <c r="DLR30" s="36"/>
      <c r="DLS30" s="36"/>
      <c r="DLT30" s="36"/>
      <c r="DLU30" s="36"/>
      <c r="DLV30" s="36"/>
      <c r="DLW30" s="36"/>
      <c r="DLX30" s="36"/>
      <c r="DLY30" s="36"/>
      <c r="DLZ30" s="36"/>
      <c r="DMA30" s="36"/>
      <c r="DMB30" s="36"/>
      <c r="DMC30" s="36"/>
      <c r="DMD30" s="36"/>
      <c r="DME30" s="36"/>
      <c r="DMF30" s="36"/>
      <c r="DMG30" s="36"/>
      <c r="DMH30" s="36"/>
      <c r="DMI30" s="36"/>
      <c r="DMJ30" s="36"/>
      <c r="DMK30" s="36"/>
      <c r="DML30" s="36"/>
      <c r="DMM30" s="36"/>
      <c r="DMN30" s="36"/>
      <c r="DMO30" s="36"/>
      <c r="DMP30" s="36"/>
      <c r="DMQ30" s="36"/>
      <c r="DMR30" s="36"/>
      <c r="DMS30" s="36"/>
      <c r="DMT30" s="36"/>
      <c r="DMU30" s="36"/>
      <c r="DMV30" s="36"/>
      <c r="DMW30" s="36"/>
      <c r="DMX30" s="36"/>
      <c r="DMY30" s="36"/>
      <c r="DMZ30" s="36"/>
      <c r="DNA30" s="36"/>
      <c r="DNB30" s="36"/>
      <c r="DNC30" s="36"/>
      <c r="DND30" s="36"/>
      <c r="DNE30" s="36"/>
      <c r="DNF30" s="36"/>
      <c r="DNG30" s="36"/>
      <c r="DNH30" s="36"/>
      <c r="DNI30" s="36"/>
      <c r="DNJ30" s="36"/>
      <c r="DNK30" s="36"/>
      <c r="DNL30" s="36"/>
      <c r="DNM30" s="36"/>
      <c r="DNN30" s="36"/>
      <c r="DNO30" s="36"/>
      <c r="DNP30" s="36"/>
      <c r="DNQ30" s="36"/>
      <c r="DNR30" s="36"/>
      <c r="DNS30" s="36"/>
      <c r="DNT30" s="36"/>
      <c r="DNU30" s="36"/>
      <c r="DNV30" s="36"/>
      <c r="DNW30" s="36"/>
      <c r="DNX30" s="36"/>
      <c r="DNY30" s="36"/>
      <c r="DNZ30" s="36"/>
      <c r="DOA30" s="36"/>
      <c r="DOB30" s="36"/>
      <c r="DOC30" s="36"/>
      <c r="DOD30" s="36"/>
      <c r="DOE30" s="36"/>
      <c r="DOF30" s="36"/>
      <c r="DOG30" s="36"/>
      <c r="DOH30" s="36"/>
      <c r="DOI30" s="36"/>
      <c r="DOJ30" s="36"/>
      <c r="DOK30" s="36"/>
      <c r="DOL30" s="36"/>
      <c r="DOM30" s="36"/>
      <c r="DON30" s="36"/>
      <c r="DOO30" s="36"/>
      <c r="DOP30" s="36"/>
      <c r="DOQ30" s="36"/>
      <c r="DOR30" s="36"/>
      <c r="DOS30" s="36"/>
      <c r="DOT30" s="36"/>
      <c r="DOU30" s="36"/>
      <c r="DOV30" s="36"/>
      <c r="DOW30" s="36"/>
      <c r="DOX30" s="36"/>
      <c r="DOY30" s="36"/>
      <c r="DOZ30" s="36"/>
      <c r="DPA30" s="36"/>
      <c r="DPB30" s="36"/>
      <c r="DPC30" s="36"/>
      <c r="DPD30" s="36"/>
      <c r="DPE30" s="36"/>
      <c r="DPF30" s="36"/>
      <c r="DPG30" s="36"/>
      <c r="DPH30" s="36"/>
      <c r="DPI30" s="36"/>
      <c r="DPJ30" s="36"/>
      <c r="DPK30" s="36"/>
      <c r="DPL30" s="36"/>
      <c r="DPM30" s="36"/>
      <c r="DPN30" s="36"/>
      <c r="DPO30" s="36"/>
      <c r="DPP30" s="36"/>
      <c r="DPQ30" s="36"/>
      <c r="DPR30" s="36"/>
      <c r="DPS30" s="36"/>
      <c r="DPT30" s="36"/>
      <c r="DPU30" s="36"/>
      <c r="DPV30" s="36"/>
      <c r="DPW30" s="36"/>
      <c r="DPX30" s="36"/>
      <c r="DPY30" s="36"/>
      <c r="DPZ30" s="36"/>
      <c r="DQA30" s="36"/>
      <c r="DQB30" s="36"/>
      <c r="DQC30" s="36"/>
      <c r="DQD30" s="36"/>
      <c r="DQE30" s="36"/>
      <c r="DQF30" s="36"/>
      <c r="DQG30" s="36"/>
      <c r="DQH30" s="36"/>
      <c r="DQI30" s="36"/>
      <c r="DQJ30" s="36"/>
      <c r="DQK30" s="36"/>
      <c r="DQL30" s="36"/>
      <c r="DQM30" s="36"/>
      <c r="DQN30" s="36"/>
      <c r="DQO30" s="36"/>
      <c r="DQP30" s="36"/>
      <c r="DQQ30" s="36"/>
      <c r="DQR30" s="36"/>
      <c r="DQS30" s="36"/>
      <c r="DQT30" s="36"/>
      <c r="DQU30" s="36"/>
      <c r="DQV30" s="36"/>
      <c r="DQW30" s="36"/>
      <c r="DQX30" s="36"/>
      <c r="DQY30" s="36"/>
      <c r="DQZ30" s="36"/>
      <c r="DRA30" s="36"/>
      <c r="DRB30" s="36"/>
      <c r="DRC30" s="36"/>
      <c r="DRD30" s="36"/>
      <c r="DRE30" s="36"/>
      <c r="DRF30" s="36"/>
      <c r="DRG30" s="36"/>
      <c r="DRH30" s="36"/>
      <c r="DRI30" s="36"/>
      <c r="DRJ30" s="36"/>
      <c r="DRK30" s="36"/>
      <c r="DRL30" s="36"/>
      <c r="DRM30" s="36"/>
      <c r="DRN30" s="36"/>
      <c r="DRO30" s="36"/>
      <c r="DRP30" s="36"/>
      <c r="DRQ30" s="36"/>
      <c r="DRR30" s="36"/>
      <c r="DRS30" s="36"/>
      <c r="DRT30" s="36"/>
      <c r="DRU30" s="36"/>
      <c r="DRV30" s="36"/>
      <c r="DRW30" s="36"/>
      <c r="DRX30" s="36"/>
      <c r="DRY30" s="36"/>
      <c r="DRZ30" s="36"/>
      <c r="DSA30" s="36"/>
      <c r="DSB30" s="36"/>
      <c r="DSC30" s="36"/>
      <c r="DSD30" s="36"/>
      <c r="DSE30" s="36"/>
      <c r="DSF30" s="36"/>
      <c r="DSG30" s="36"/>
      <c r="DSH30" s="36"/>
      <c r="DSI30" s="36"/>
      <c r="DSJ30" s="36"/>
      <c r="DSK30" s="36"/>
      <c r="DSL30" s="36"/>
      <c r="DSM30" s="36"/>
      <c r="DSN30" s="36"/>
      <c r="DSO30" s="36"/>
      <c r="DSP30" s="36"/>
      <c r="DSQ30" s="36"/>
      <c r="DSR30" s="36"/>
      <c r="DSS30" s="36"/>
      <c r="DST30" s="36"/>
      <c r="DSU30" s="36"/>
      <c r="DSV30" s="36"/>
      <c r="DSW30" s="36"/>
      <c r="DSX30" s="36"/>
      <c r="DSY30" s="36"/>
      <c r="DSZ30" s="36"/>
      <c r="DTA30" s="36"/>
      <c r="DTB30" s="36"/>
      <c r="DTC30" s="36"/>
      <c r="DTD30" s="36"/>
      <c r="DTE30" s="36"/>
      <c r="DTF30" s="36"/>
      <c r="DTG30" s="36"/>
      <c r="DTH30" s="36"/>
      <c r="DTI30" s="36"/>
      <c r="DTJ30" s="36"/>
      <c r="DTK30" s="36"/>
      <c r="DTL30" s="36"/>
      <c r="DTM30" s="36"/>
      <c r="DTN30" s="36"/>
      <c r="DTO30" s="36"/>
      <c r="DTP30" s="36"/>
      <c r="DTQ30" s="36"/>
      <c r="DTR30" s="36"/>
      <c r="DTS30" s="36"/>
      <c r="DTT30" s="36"/>
      <c r="DTU30" s="36"/>
      <c r="DTV30" s="36"/>
      <c r="DTW30" s="36"/>
      <c r="DTX30" s="36"/>
      <c r="DTY30" s="36"/>
      <c r="DTZ30" s="36"/>
      <c r="DUA30" s="36"/>
      <c r="DUB30" s="36"/>
      <c r="DUC30" s="36"/>
      <c r="DUD30" s="36"/>
      <c r="DUE30" s="36"/>
      <c r="DUF30" s="36"/>
      <c r="DUG30" s="36"/>
      <c r="DUH30" s="36"/>
      <c r="DUI30" s="36"/>
      <c r="DUJ30" s="36"/>
      <c r="DUK30" s="36"/>
      <c r="DUL30" s="36"/>
      <c r="DUM30" s="36"/>
      <c r="DUN30" s="36"/>
      <c r="DUO30" s="36"/>
      <c r="DUP30" s="36"/>
      <c r="DUQ30" s="36"/>
      <c r="DUR30" s="36"/>
      <c r="DUS30" s="36"/>
      <c r="DUT30" s="36"/>
      <c r="DUU30" s="36"/>
      <c r="DUV30" s="36"/>
      <c r="DUW30" s="36"/>
      <c r="DUX30" s="36"/>
      <c r="DUY30" s="36"/>
      <c r="DUZ30" s="36"/>
      <c r="DVA30" s="36"/>
      <c r="DVB30" s="36"/>
      <c r="DVC30" s="36"/>
      <c r="DVD30" s="36"/>
      <c r="DVE30" s="36"/>
      <c r="DVF30" s="36"/>
      <c r="DVG30" s="36"/>
      <c r="DVH30" s="36"/>
      <c r="DVI30" s="36"/>
      <c r="DVJ30" s="36"/>
      <c r="DVK30" s="36"/>
      <c r="DVL30" s="36"/>
      <c r="DVM30" s="36"/>
      <c r="DVN30" s="36"/>
      <c r="DVO30" s="36"/>
      <c r="DVP30" s="36"/>
      <c r="DVQ30" s="36"/>
      <c r="DVR30" s="36"/>
      <c r="DVS30" s="36"/>
      <c r="DVT30" s="36"/>
      <c r="DVU30" s="36"/>
      <c r="DVV30" s="36"/>
      <c r="DVW30" s="36"/>
      <c r="DVX30" s="36"/>
      <c r="DVY30" s="36"/>
      <c r="DVZ30" s="36"/>
      <c r="DWA30" s="36"/>
      <c r="DWB30" s="36"/>
      <c r="DWC30" s="36"/>
      <c r="DWD30" s="36"/>
      <c r="DWE30" s="36"/>
      <c r="DWF30" s="36"/>
      <c r="DWG30" s="36"/>
      <c r="DWH30" s="36"/>
      <c r="DWI30" s="36"/>
      <c r="DWJ30" s="36"/>
      <c r="DWK30" s="36"/>
      <c r="DWL30" s="36"/>
      <c r="DWM30" s="36"/>
      <c r="DWN30" s="36"/>
      <c r="DWO30" s="36"/>
      <c r="DWP30" s="36"/>
      <c r="DWQ30" s="36"/>
      <c r="DWR30" s="36"/>
      <c r="DWS30" s="36"/>
      <c r="DWT30" s="36"/>
      <c r="DWU30" s="36"/>
      <c r="DWV30" s="36"/>
      <c r="DWW30" s="36"/>
      <c r="DWX30" s="36"/>
      <c r="DWY30" s="36"/>
      <c r="DWZ30" s="36"/>
      <c r="DXA30" s="36"/>
      <c r="DXB30" s="36"/>
      <c r="DXC30" s="36"/>
      <c r="DXD30" s="36"/>
      <c r="DXE30" s="36"/>
      <c r="DXF30" s="36"/>
      <c r="DXG30" s="36"/>
      <c r="DXH30" s="36"/>
      <c r="DXI30" s="36"/>
      <c r="DXJ30" s="36"/>
      <c r="DXK30" s="36"/>
      <c r="DXL30" s="36"/>
      <c r="DXM30" s="36"/>
      <c r="DXN30" s="36"/>
      <c r="DXO30" s="36"/>
      <c r="DXP30" s="36"/>
      <c r="DXQ30" s="36"/>
      <c r="DXR30" s="36"/>
      <c r="DXS30" s="36"/>
      <c r="DXT30" s="36"/>
      <c r="DXU30" s="36"/>
      <c r="DXV30" s="36"/>
      <c r="DXW30" s="36"/>
      <c r="DXX30" s="36"/>
      <c r="DXY30" s="36"/>
      <c r="DXZ30" s="36"/>
      <c r="DYA30" s="36"/>
      <c r="DYB30" s="36"/>
      <c r="DYC30" s="36"/>
      <c r="DYD30" s="36"/>
      <c r="DYE30" s="36"/>
      <c r="DYF30" s="36"/>
      <c r="DYG30" s="36"/>
      <c r="DYH30" s="36"/>
      <c r="DYI30" s="36"/>
      <c r="DYJ30" s="36"/>
      <c r="DYK30" s="36"/>
      <c r="DYL30" s="36"/>
      <c r="DYM30" s="36"/>
      <c r="DYN30" s="36"/>
      <c r="DYO30" s="36"/>
      <c r="DYP30" s="36"/>
      <c r="DYQ30" s="36"/>
      <c r="DYR30" s="36"/>
      <c r="DYS30" s="36"/>
      <c r="DYT30" s="36"/>
      <c r="DYU30" s="36"/>
      <c r="DYV30" s="36"/>
      <c r="DYW30" s="36"/>
      <c r="DYX30" s="36"/>
      <c r="DYY30" s="36"/>
      <c r="DYZ30" s="36"/>
      <c r="DZA30" s="36"/>
      <c r="DZB30" s="36"/>
      <c r="DZC30" s="36"/>
      <c r="DZD30" s="36"/>
      <c r="DZE30" s="36"/>
      <c r="DZF30" s="36"/>
      <c r="DZG30" s="36"/>
      <c r="DZH30" s="36"/>
      <c r="DZI30" s="36"/>
      <c r="DZJ30" s="36"/>
      <c r="DZK30" s="36"/>
      <c r="DZL30" s="36"/>
      <c r="DZM30" s="36"/>
      <c r="DZN30" s="36"/>
      <c r="DZO30" s="36"/>
      <c r="DZP30" s="36"/>
      <c r="DZQ30" s="36"/>
      <c r="DZR30" s="36"/>
      <c r="DZS30" s="36"/>
      <c r="DZT30" s="36"/>
      <c r="DZU30" s="36"/>
      <c r="DZV30" s="36"/>
      <c r="DZW30" s="36"/>
      <c r="DZX30" s="36"/>
      <c r="DZY30" s="36"/>
      <c r="DZZ30" s="36"/>
      <c r="EAA30" s="36"/>
      <c r="EAB30" s="36"/>
      <c r="EAC30" s="36"/>
      <c r="EAD30" s="36"/>
      <c r="EAE30" s="36"/>
      <c r="EAF30" s="36"/>
      <c r="EAG30" s="36"/>
      <c r="EAH30" s="36"/>
      <c r="EAI30" s="36"/>
      <c r="EAJ30" s="36"/>
      <c r="EAK30" s="36"/>
      <c r="EAL30" s="36"/>
      <c r="EAM30" s="36"/>
      <c r="EAN30" s="36"/>
      <c r="EAO30" s="36"/>
      <c r="EAP30" s="36"/>
      <c r="EAQ30" s="36"/>
      <c r="EAR30" s="36"/>
      <c r="EAS30" s="36"/>
      <c r="EAT30" s="36"/>
      <c r="EAU30" s="36"/>
      <c r="EAV30" s="36"/>
      <c r="EAW30" s="36"/>
      <c r="EAX30" s="36"/>
      <c r="EAY30" s="36"/>
      <c r="EAZ30" s="36"/>
      <c r="EBA30" s="36"/>
      <c r="EBB30" s="36"/>
      <c r="EBC30" s="36"/>
      <c r="EBD30" s="36"/>
      <c r="EBE30" s="36"/>
      <c r="EBF30" s="36"/>
      <c r="EBG30" s="36"/>
      <c r="EBH30" s="36"/>
      <c r="EBI30" s="36"/>
      <c r="EBJ30" s="36"/>
      <c r="EBK30" s="36"/>
      <c r="EBL30" s="36"/>
      <c r="EBM30" s="36"/>
      <c r="EBN30" s="36"/>
      <c r="EBO30" s="36"/>
      <c r="EBP30" s="36"/>
      <c r="EBQ30" s="36"/>
      <c r="EBR30" s="36"/>
      <c r="EBS30" s="36"/>
      <c r="EBT30" s="36"/>
      <c r="EBU30" s="36"/>
      <c r="EBV30" s="36"/>
      <c r="EBW30" s="36"/>
      <c r="EBX30" s="36"/>
      <c r="EBY30" s="36"/>
      <c r="EBZ30" s="36"/>
      <c r="ECA30" s="36"/>
      <c r="ECB30" s="36"/>
      <c r="ECC30" s="36"/>
      <c r="ECD30" s="36"/>
      <c r="ECE30" s="36"/>
      <c r="ECF30" s="36"/>
      <c r="ECG30" s="36"/>
      <c r="ECH30" s="36"/>
      <c r="ECI30" s="36"/>
      <c r="ECJ30" s="36"/>
      <c r="ECK30" s="36"/>
      <c r="ECL30" s="36"/>
      <c r="ECM30" s="36"/>
      <c r="ECN30" s="36"/>
      <c r="ECO30" s="36"/>
      <c r="ECP30" s="36"/>
      <c r="ECQ30" s="36"/>
      <c r="ECR30" s="36"/>
      <c r="ECS30" s="36"/>
      <c r="ECT30" s="36"/>
      <c r="ECU30" s="36"/>
      <c r="ECV30" s="36"/>
      <c r="ECW30" s="36"/>
      <c r="ECX30" s="36"/>
      <c r="ECY30" s="36"/>
      <c r="ECZ30" s="36"/>
      <c r="EDA30" s="36"/>
      <c r="EDB30" s="36"/>
      <c r="EDC30" s="36"/>
      <c r="EDD30" s="36"/>
      <c r="EDE30" s="36"/>
      <c r="EDF30" s="36"/>
      <c r="EDG30" s="36"/>
      <c r="EDH30" s="36"/>
      <c r="EDI30" s="36"/>
      <c r="EDJ30" s="36"/>
      <c r="EDK30" s="36"/>
      <c r="EDL30" s="36"/>
      <c r="EDM30" s="36"/>
      <c r="EDN30" s="36"/>
      <c r="EDO30" s="36"/>
      <c r="EDP30" s="36"/>
      <c r="EDQ30" s="36"/>
      <c r="EDR30" s="36"/>
      <c r="EDS30" s="36"/>
      <c r="EDT30" s="36"/>
      <c r="EDU30" s="36"/>
      <c r="EDV30" s="36"/>
      <c r="EDW30" s="36"/>
      <c r="EDX30" s="36"/>
      <c r="EDY30" s="36"/>
      <c r="EDZ30" s="36"/>
      <c r="EEA30" s="36"/>
      <c r="EEB30" s="36"/>
      <c r="EEC30" s="36"/>
      <c r="EED30" s="36"/>
      <c r="EEE30" s="36"/>
      <c r="EEF30" s="36"/>
      <c r="EEG30" s="36"/>
      <c r="EEH30" s="36"/>
      <c r="EEI30" s="36"/>
      <c r="EEJ30" s="36"/>
      <c r="EEK30" s="36"/>
      <c r="EEL30" s="36"/>
      <c r="EEM30" s="36"/>
      <c r="EEN30" s="36"/>
      <c r="EEO30" s="36"/>
      <c r="EEP30" s="36"/>
      <c r="EEQ30" s="36"/>
      <c r="EER30" s="36"/>
      <c r="EES30" s="36"/>
      <c r="EET30" s="36"/>
      <c r="EEU30" s="36"/>
      <c r="EEV30" s="36"/>
      <c r="EEW30" s="36"/>
      <c r="EEX30" s="36"/>
      <c r="EEY30" s="36"/>
      <c r="EEZ30" s="36"/>
      <c r="EFA30" s="36"/>
      <c r="EFB30" s="36"/>
      <c r="EFC30" s="36"/>
      <c r="EFD30" s="36"/>
      <c r="EFE30" s="36"/>
      <c r="EFF30" s="36"/>
      <c r="EFG30" s="36"/>
      <c r="EFH30" s="36"/>
      <c r="EFI30" s="36"/>
      <c r="EFJ30" s="36"/>
      <c r="EFK30" s="36"/>
      <c r="EFL30" s="36"/>
      <c r="EFM30" s="36"/>
      <c r="EFN30" s="36"/>
      <c r="EFO30" s="36"/>
      <c r="EFP30" s="36"/>
      <c r="EFQ30" s="36"/>
      <c r="EFR30" s="36"/>
      <c r="EFS30" s="36"/>
      <c r="EFT30" s="36"/>
      <c r="EFU30" s="36"/>
      <c r="EFV30" s="36"/>
      <c r="EFW30" s="36"/>
      <c r="EFX30" s="36"/>
      <c r="EFY30" s="36"/>
      <c r="EFZ30" s="36"/>
      <c r="EGA30" s="36"/>
      <c r="EGB30" s="36"/>
      <c r="EGC30" s="36"/>
      <c r="EGD30" s="36"/>
      <c r="EGE30" s="36"/>
      <c r="EGF30" s="36"/>
      <c r="EGG30" s="36"/>
      <c r="EGH30" s="36"/>
      <c r="EGI30" s="36"/>
      <c r="EGJ30" s="36"/>
      <c r="EGK30" s="36"/>
      <c r="EGL30" s="36"/>
      <c r="EGM30" s="36"/>
      <c r="EGN30" s="36"/>
      <c r="EGO30" s="36"/>
      <c r="EGP30" s="36"/>
      <c r="EGQ30" s="36"/>
      <c r="EGR30" s="36"/>
      <c r="EGS30" s="36"/>
      <c r="EGT30" s="36"/>
      <c r="EGU30" s="36"/>
      <c r="EGV30" s="36"/>
      <c r="EGW30" s="36"/>
      <c r="EGX30" s="36"/>
      <c r="EGY30" s="36"/>
      <c r="EGZ30" s="36"/>
      <c r="EHA30" s="36"/>
      <c r="EHB30" s="36"/>
      <c r="EHC30" s="36"/>
      <c r="EHD30" s="36"/>
      <c r="EHE30" s="36"/>
      <c r="EHF30" s="36"/>
      <c r="EHG30" s="36"/>
      <c r="EHH30" s="36"/>
      <c r="EHI30" s="36"/>
      <c r="EHJ30" s="36"/>
      <c r="EHK30" s="36"/>
      <c r="EHL30" s="36"/>
      <c r="EHM30" s="36"/>
      <c r="EHN30" s="36"/>
      <c r="EHO30" s="36"/>
      <c r="EHP30" s="36"/>
      <c r="EHQ30" s="36"/>
      <c r="EHR30" s="36"/>
      <c r="EHS30" s="36"/>
      <c r="EHT30" s="36"/>
      <c r="EHU30" s="36"/>
      <c r="EHV30" s="36"/>
      <c r="EHW30" s="36"/>
      <c r="EHX30" s="36"/>
      <c r="EHY30" s="36"/>
      <c r="EHZ30" s="36"/>
      <c r="EIA30" s="36"/>
      <c r="EIB30" s="36"/>
      <c r="EIC30" s="36"/>
      <c r="EID30" s="36"/>
      <c r="EIE30" s="36"/>
      <c r="EIF30" s="36"/>
      <c r="EIG30" s="36"/>
      <c r="EIH30" s="36"/>
      <c r="EII30" s="36"/>
      <c r="EIJ30" s="36"/>
      <c r="EIK30" s="36"/>
      <c r="EIL30" s="36"/>
      <c r="EIM30" s="36"/>
      <c r="EIN30" s="36"/>
      <c r="EIO30" s="36"/>
      <c r="EIP30" s="36"/>
      <c r="EIQ30" s="36"/>
      <c r="EIR30" s="36"/>
      <c r="EIS30" s="36"/>
      <c r="EIT30" s="36"/>
      <c r="EIU30" s="36"/>
      <c r="EIV30" s="36"/>
      <c r="EIW30" s="36"/>
      <c r="EIX30" s="36"/>
      <c r="EIY30" s="36"/>
      <c r="EIZ30" s="36"/>
      <c r="EJA30" s="36"/>
      <c r="EJB30" s="36"/>
      <c r="EJC30" s="36"/>
      <c r="EJD30" s="36"/>
      <c r="EJE30" s="36"/>
      <c r="EJF30" s="36"/>
      <c r="EJG30" s="36"/>
      <c r="EJH30" s="36"/>
      <c r="EJI30" s="36"/>
      <c r="EJJ30" s="36"/>
      <c r="EJK30" s="36"/>
      <c r="EJL30" s="36"/>
      <c r="EJM30" s="36"/>
      <c r="EJN30" s="36"/>
      <c r="EJO30" s="36"/>
      <c r="EJP30" s="36"/>
      <c r="EJQ30" s="36"/>
      <c r="EJR30" s="36"/>
      <c r="EJS30" s="36"/>
      <c r="EJT30" s="36"/>
      <c r="EJU30" s="36"/>
      <c r="EJV30" s="36"/>
      <c r="EJW30" s="36"/>
      <c r="EJX30" s="36"/>
      <c r="EJY30" s="36"/>
      <c r="EJZ30" s="36"/>
      <c r="EKA30" s="36"/>
      <c r="EKB30" s="36"/>
      <c r="EKC30" s="36"/>
      <c r="EKD30" s="36"/>
      <c r="EKE30" s="36"/>
      <c r="EKF30" s="36"/>
      <c r="EKG30" s="36"/>
      <c r="EKH30" s="36"/>
      <c r="EKI30" s="36"/>
      <c r="EKJ30" s="36"/>
      <c r="EKK30" s="36"/>
      <c r="EKL30" s="36"/>
      <c r="EKM30" s="36"/>
      <c r="EKN30" s="36"/>
      <c r="EKO30" s="36"/>
      <c r="EKP30" s="36"/>
      <c r="EKQ30" s="36"/>
      <c r="EKR30" s="36"/>
      <c r="EKS30" s="36"/>
      <c r="EKT30" s="36"/>
      <c r="EKU30" s="36"/>
      <c r="EKV30" s="36"/>
      <c r="EKW30" s="36"/>
      <c r="EKX30" s="36"/>
      <c r="EKY30" s="36"/>
      <c r="EKZ30" s="36"/>
      <c r="ELA30" s="36"/>
      <c r="ELB30" s="36"/>
      <c r="ELC30" s="36"/>
      <c r="ELD30" s="36"/>
      <c r="ELE30" s="36"/>
      <c r="ELF30" s="36"/>
      <c r="ELG30" s="36"/>
      <c r="ELH30" s="36"/>
      <c r="ELI30" s="36"/>
      <c r="ELJ30" s="36"/>
      <c r="ELK30" s="36"/>
      <c r="ELL30" s="36"/>
      <c r="ELM30" s="36"/>
      <c r="ELN30" s="36"/>
      <c r="ELO30" s="36"/>
      <c r="ELP30" s="36"/>
      <c r="ELQ30" s="36"/>
      <c r="ELR30" s="36"/>
      <c r="ELS30" s="36"/>
      <c r="ELT30" s="36"/>
      <c r="ELU30" s="36"/>
      <c r="ELV30" s="36"/>
      <c r="ELW30" s="36"/>
      <c r="ELX30" s="36"/>
      <c r="ELY30" s="36"/>
      <c r="ELZ30" s="36"/>
      <c r="EMA30" s="36"/>
      <c r="EMB30" s="36"/>
      <c r="EMC30" s="36"/>
      <c r="EMD30" s="36"/>
      <c r="EME30" s="36"/>
      <c r="EMF30" s="36"/>
      <c r="EMG30" s="36"/>
      <c r="EMH30" s="36"/>
      <c r="EMI30" s="36"/>
      <c r="EMJ30" s="36"/>
      <c r="EMK30" s="36"/>
      <c r="EML30" s="36"/>
      <c r="EMM30" s="36"/>
      <c r="EMN30" s="36"/>
      <c r="EMO30" s="36"/>
      <c r="EMP30" s="36"/>
      <c r="EMQ30" s="36"/>
      <c r="EMR30" s="36"/>
      <c r="EMS30" s="36"/>
      <c r="EMT30" s="36"/>
      <c r="EMU30" s="36"/>
      <c r="EMV30" s="36"/>
      <c r="EMW30" s="36"/>
      <c r="EMX30" s="36"/>
      <c r="EMY30" s="36"/>
      <c r="EMZ30" s="36"/>
      <c r="ENA30" s="36"/>
      <c r="ENB30" s="36"/>
      <c r="ENC30" s="36"/>
      <c r="END30" s="36"/>
      <c r="ENE30" s="36"/>
      <c r="ENF30" s="36"/>
      <c r="ENG30" s="36"/>
      <c r="ENH30" s="36"/>
      <c r="ENI30" s="36"/>
      <c r="ENJ30" s="36"/>
      <c r="ENK30" s="36"/>
      <c r="ENL30" s="36"/>
      <c r="ENM30" s="36"/>
      <c r="ENN30" s="36"/>
      <c r="ENO30" s="36"/>
      <c r="ENP30" s="36"/>
      <c r="ENQ30" s="36"/>
      <c r="ENR30" s="36"/>
      <c r="ENS30" s="36"/>
      <c r="ENT30" s="36"/>
      <c r="ENU30" s="36"/>
      <c r="ENV30" s="36"/>
      <c r="ENW30" s="36"/>
      <c r="ENX30" s="36"/>
      <c r="ENY30" s="36"/>
      <c r="ENZ30" s="36"/>
      <c r="EOA30" s="36"/>
      <c r="EOB30" s="36"/>
      <c r="EOC30" s="36"/>
      <c r="EOD30" s="36"/>
      <c r="EOE30" s="36"/>
      <c r="EOF30" s="36"/>
      <c r="EOG30" s="36"/>
      <c r="EOH30" s="36"/>
      <c r="EOI30" s="36"/>
      <c r="EOJ30" s="36"/>
      <c r="EOK30" s="36"/>
      <c r="EOL30" s="36"/>
      <c r="EOM30" s="36"/>
      <c r="EON30" s="36"/>
      <c r="EOO30" s="36"/>
      <c r="EOP30" s="36"/>
      <c r="EOQ30" s="36"/>
      <c r="EOR30" s="36"/>
      <c r="EOS30" s="36"/>
      <c r="EOT30" s="36"/>
      <c r="EOU30" s="36"/>
      <c r="EOV30" s="36"/>
      <c r="EOW30" s="36"/>
      <c r="EOX30" s="36"/>
      <c r="EOY30" s="36"/>
      <c r="EOZ30" s="36"/>
      <c r="EPA30" s="36"/>
      <c r="EPB30" s="36"/>
      <c r="EPC30" s="36"/>
      <c r="EPD30" s="36"/>
      <c r="EPE30" s="36"/>
      <c r="EPF30" s="36"/>
      <c r="EPG30" s="36"/>
      <c r="EPH30" s="36"/>
      <c r="EPI30" s="36"/>
      <c r="EPJ30" s="36"/>
      <c r="EPK30" s="36"/>
      <c r="EPL30" s="36"/>
      <c r="EPM30" s="36"/>
      <c r="EPN30" s="36"/>
      <c r="EPO30" s="36"/>
      <c r="EPP30" s="36"/>
      <c r="EPQ30" s="36"/>
      <c r="EPR30" s="36"/>
      <c r="EPS30" s="36"/>
      <c r="EPT30" s="36"/>
      <c r="EPU30" s="36"/>
      <c r="EPV30" s="36"/>
      <c r="EPW30" s="36"/>
      <c r="EPX30" s="36"/>
      <c r="EPY30" s="36"/>
      <c r="EPZ30" s="36"/>
      <c r="EQA30" s="36"/>
      <c r="EQB30" s="36"/>
      <c r="EQC30" s="36"/>
      <c r="EQD30" s="36"/>
      <c r="EQE30" s="36"/>
      <c r="EQF30" s="36"/>
      <c r="EQG30" s="36"/>
      <c r="EQH30" s="36"/>
      <c r="EQI30" s="36"/>
      <c r="EQJ30" s="36"/>
      <c r="EQK30" s="36"/>
      <c r="EQL30" s="36"/>
      <c r="EQM30" s="36"/>
      <c r="EQN30" s="36"/>
      <c r="EQO30" s="36"/>
      <c r="EQP30" s="36"/>
      <c r="EQQ30" s="36"/>
      <c r="EQR30" s="36"/>
      <c r="EQS30" s="36"/>
      <c r="EQT30" s="36"/>
      <c r="EQU30" s="36"/>
      <c r="EQV30" s="36"/>
      <c r="EQW30" s="36"/>
      <c r="EQX30" s="36"/>
      <c r="EQY30" s="36"/>
      <c r="EQZ30" s="36"/>
      <c r="ERA30" s="36"/>
      <c r="ERB30" s="36"/>
      <c r="ERC30" s="36"/>
      <c r="ERD30" s="36"/>
      <c r="ERE30" s="36"/>
      <c r="ERF30" s="36"/>
      <c r="ERG30" s="36"/>
      <c r="ERH30" s="36"/>
      <c r="ERI30" s="36"/>
      <c r="ERJ30" s="36"/>
      <c r="ERK30" s="36"/>
      <c r="ERL30" s="36"/>
      <c r="ERM30" s="36"/>
      <c r="ERN30" s="36"/>
      <c r="ERO30" s="36"/>
      <c r="ERP30" s="36"/>
      <c r="ERQ30" s="36"/>
      <c r="ERR30" s="36"/>
      <c r="ERS30" s="36"/>
      <c r="ERT30" s="36"/>
      <c r="ERU30" s="36"/>
      <c r="ERV30" s="36"/>
      <c r="ERW30" s="36"/>
      <c r="ERX30" s="36"/>
      <c r="ERY30" s="36"/>
      <c r="ERZ30" s="36"/>
      <c r="ESA30" s="36"/>
      <c r="ESB30" s="36"/>
      <c r="ESC30" s="36"/>
      <c r="ESD30" s="36"/>
      <c r="ESE30" s="36"/>
      <c r="ESF30" s="36"/>
      <c r="ESG30" s="36"/>
      <c r="ESH30" s="36"/>
      <c r="ESI30" s="36"/>
      <c r="ESJ30" s="36"/>
      <c r="ESK30" s="36"/>
      <c r="ESL30" s="36"/>
      <c r="ESM30" s="36"/>
      <c r="ESN30" s="36"/>
      <c r="ESO30" s="36"/>
      <c r="ESP30" s="36"/>
      <c r="ESQ30" s="36"/>
      <c r="ESR30" s="36"/>
      <c r="ESS30" s="36"/>
      <c r="EST30" s="36"/>
      <c r="ESU30" s="36"/>
      <c r="ESV30" s="36"/>
      <c r="ESW30" s="36"/>
      <c r="ESX30" s="36"/>
      <c r="ESY30" s="36"/>
      <c r="ESZ30" s="36"/>
      <c r="ETA30" s="36"/>
      <c r="ETB30" s="36"/>
      <c r="ETC30" s="36"/>
      <c r="ETD30" s="36"/>
      <c r="ETE30" s="36"/>
      <c r="ETF30" s="36"/>
      <c r="ETG30" s="36"/>
      <c r="ETH30" s="36"/>
      <c r="ETI30" s="36"/>
      <c r="ETJ30" s="36"/>
      <c r="ETK30" s="36"/>
      <c r="ETL30" s="36"/>
      <c r="ETM30" s="36"/>
      <c r="ETN30" s="36"/>
      <c r="ETO30" s="36"/>
      <c r="ETP30" s="36"/>
      <c r="ETQ30" s="36"/>
      <c r="ETR30" s="36"/>
      <c r="ETS30" s="36"/>
      <c r="ETT30" s="36"/>
      <c r="ETU30" s="36"/>
      <c r="ETV30" s="36"/>
      <c r="ETW30" s="36"/>
      <c r="ETX30" s="36"/>
      <c r="ETY30" s="36"/>
      <c r="ETZ30" s="36"/>
      <c r="EUA30" s="36"/>
      <c r="EUB30" s="36"/>
      <c r="EUC30" s="36"/>
      <c r="EUD30" s="36"/>
      <c r="EUE30" s="36"/>
      <c r="EUF30" s="36"/>
      <c r="EUG30" s="36"/>
      <c r="EUH30" s="36"/>
      <c r="EUI30" s="36"/>
      <c r="EUJ30" s="36"/>
      <c r="EUK30" s="36"/>
      <c r="EUL30" s="36"/>
      <c r="EUM30" s="36"/>
      <c r="EUN30" s="36"/>
      <c r="EUO30" s="36"/>
      <c r="EUP30" s="36"/>
      <c r="EUQ30" s="36"/>
      <c r="EUR30" s="36"/>
      <c r="EUS30" s="36"/>
      <c r="EUT30" s="36"/>
      <c r="EUU30" s="36"/>
      <c r="EUV30" s="36"/>
      <c r="EUW30" s="36"/>
      <c r="EUX30" s="36"/>
      <c r="EUY30" s="36"/>
      <c r="EUZ30" s="36"/>
      <c r="EVA30" s="36"/>
      <c r="EVB30" s="36"/>
      <c r="EVC30" s="36"/>
      <c r="EVD30" s="36"/>
      <c r="EVE30" s="36"/>
      <c r="EVF30" s="36"/>
      <c r="EVG30" s="36"/>
      <c r="EVH30" s="36"/>
      <c r="EVI30" s="36"/>
      <c r="EVJ30" s="36"/>
      <c r="EVK30" s="36"/>
      <c r="EVL30" s="36"/>
      <c r="EVM30" s="36"/>
      <c r="EVN30" s="36"/>
      <c r="EVO30" s="36"/>
      <c r="EVP30" s="36"/>
      <c r="EVQ30" s="36"/>
      <c r="EVR30" s="36"/>
      <c r="EVS30" s="36"/>
      <c r="EVT30" s="36"/>
      <c r="EVU30" s="36"/>
      <c r="EVV30" s="36"/>
      <c r="EVW30" s="36"/>
      <c r="EVX30" s="36"/>
      <c r="EVY30" s="36"/>
      <c r="EVZ30" s="36"/>
      <c r="EWA30" s="36"/>
      <c r="EWB30" s="36"/>
      <c r="EWC30" s="36"/>
      <c r="EWD30" s="36"/>
      <c r="EWE30" s="36"/>
      <c r="EWF30" s="36"/>
      <c r="EWG30" s="36"/>
      <c r="EWH30" s="36"/>
      <c r="EWI30" s="36"/>
      <c r="EWJ30" s="36"/>
      <c r="EWK30" s="36"/>
      <c r="EWL30" s="36"/>
      <c r="EWM30" s="36"/>
      <c r="EWN30" s="36"/>
      <c r="EWO30" s="36"/>
      <c r="EWP30" s="36"/>
      <c r="EWQ30" s="36"/>
      <c r="EWR30" s="36"/>
      <c r="EWS30" s="36"/>
      <c r="EWT30" s="36"/>
      <c r="EWU30" s="36"/>
      <c r="EWV30" s="36"/>
      <c r="EWW30" s="36"/>
      <c r="EWX30" s="36"/>
      <c r="EWY30" s="36"/>
      <c r="EWZ30" s="36"/>
      <c r="EXA30" s="36"/>
      <c r="EXB30" s="36"/>
      <c r="EXC30" s="36"/>
      <c r="EXD30" s="36"/>
      <c r="EXE30" s="36"/>
      <c r="EXF30" s="36"/>
      <c r="EXG30" s="36"/>
      <c r="EXH30" s="36"/>
      <c r="EXI30" s="36"/>
      <c r="EXJ30" s="36"/>
      <c r="EXK30" s="36"/>
      <c r="EXL30" s="36"/>
      <c r="EXM30" s="36"/>
      <c r="EXN30" s="36"/>
      <c r="EXO30" s="36"/>
      <c r="EXP30" s="36"/>
      <c r="EXQ30" s="36"/>
      <c r="EXR30" s="36"/>
      <c r="EXS30" s="36"/>
      <c r="EXT30" s="36"/>
      <c r="EXU30" s="36"/>
      <c r="EXV30" s="36"/>
      <c r="EXW30" s="36"/>
      <c r="EXX30" s="36"/>
      <c r="EXY30" s="36"/>
      <c r="EXZ30" s="36"/>
      <c r="EYA30" s="36"/>
      <c r="EYB30" s="36"/>
      <c r="EYC30" s="36"/>
      <c r="EYD30" s="36"/>
      <c r="EYE30" s="36"/>
      <c r="EYF30" s="36"/>
      <c r="EYG30" s="36"/>
      <c r="EYH30" s="36"/>
      <c r="EYI30" s="36"/>
      <c r="EYJ30" s="36"/>
      <c r="EYK30" s="36"/>
      <c r="EYL30" s="36"/>
      <c r="EYM30" s="36"/>
      <c r="EYN30" s="36"/>
      <c r="EYO30" s="36"/>
      <c r="EYP30" s="36"/>
      <c r="EYQ30" s="36"/>
      <c r="EYR30" s="36"/>
      <c r="EYS30" s="36"/>
      <c r="EYT30" s="36"/>
      <c r="EYU30" s="36"/>
      <c r="EYV30" s="36"/>
      <c r="EYW30" s="36"/>
      <c r="EYX30" s="36"/>
      <c r="EYY30" s="36"/>
      <c r="EYZ30" s="36"/>
      <c r="EZA30" s="36"/>
      <c r="EZB30" s="36"/>
      <c r="EZC30" s="36"/>
      <c r="EZD30" s="36"/>
      <c r="EZE30" s="36"/>
      <c r="EZF30" s="36"/>
      <c r="EZG30" s="36"/>
      <c r="EZH30" s="36"/>
      <c r="EZI30" s="36"/>
      <c r="EZJ30" s="36"/>
      <c r="EZK30" s="36"/>
      <c r="EZL30" s="36"/>
      <c r="EZM30" s="36"/>
      <c r="EZN30" s="36"/>
      <c r="EZO30" s="36"/>
      <c r="EZP30" s="36"/>
      <c r="EZQ30" s="36"/>
      <c r="EZR30" s="36"/>
      <c r="EZS30" s="36"/>
      <c r="EZT30" s="36"/>
      <c r="EZU30" s="36"/>
      <c r="EZV30" s="36"/>
      <c r="EZW30" s="36"/>
      <c r="EZX30" s="36"/>
      <c r="EZY30" s="36"/>
      <c r="EZZ30" s="36"/>
      <c r="FAA30" s="36"/>
      <c r="FAB30" s="36"/>
      <c r="FAC30" s="36"/>
      <c r="FAD30" s="36"/>
      <c r="FAE30" s="36"/>
      <c r="FAF30" s="36"/>
      <c r="FAG30" s="36"/>
      <c r="FAH30" s="36"/>
      <c r="FAI30" s="36"/>
      <c r="FAJ30" s="36"/>
      <c r="FAK30" s="36"/>
      <c r="FAL30" s="36"/>
      <c r="FAM30" s="36"/>
      <c r="FAN30" s="36"/>
      <c r="FAO30" s="36"/>
      <c r="FAP30" s="36"/>
      <c r="FAQ30" s="36"/>
      <c r="FAR30" s="36"/>
      <c r="FAS30" s="36"/>
      <c r="FAT30" s="36"/>
      <c r="FAU30" s="36"/>
      <c r="FAV30" s="36"/>
      <c r="FAW30" s="36"/>
      <c r="FAX30" s="36"/>
      <c r="FAY30" s="36"/>
      <c r="FAZ30" s="36"/>
      <c r="FBA30" s="36"/>
      <c r="FBB30" s="36"/>
      <c r="FBC30" s="36"/>
      <c r="FBD30" s="36"/>
      <c r="FBE30" s="36"/>
      <c r="FBF30" s="36"/>
      <c r="FBG30" s="36"/>
      <c r="FBH30" s="36"/>
      <c r="FBI30" s="36"/>
      <c r="FBJ30" s="36"/>
      <c r="FBK30" s="36"/>
      <c r="FBL30" s="36"/>
      <c r="FBM30" s="36"/>
      <c r="FBN30" s="36"/>
      <c r="FBO30" s="36"/>
      <c r="FBP30" s="36"/>
      <c r="FBQ30" s="36"/>
      <c r="FBR30" s="36"/>
      <c r="FBS30" s="36"/>
      <c r="FBT30" s="36"/>
      <c r="FBU30" s="36"/>
      <c r="FBV30" s="36"/>
      <c r="FBW30" s="36"/>
      <c r="FBX30" s="36"/>
      <c r="FBY30" s="36"/>
      <c r="FBZ30" s="36"/>
      <c r="FCA30" s="36"/>
      <c r="FCB30" s="36"/>
      <c r="FCC30" s="36"/>
      <c r="FCD30" s="36"/>
      <c r="FCE30" s="36"/>
      <c r="FCF30" s="36"/>
      <c r="FCG30" s="36"/>
      <c r="FCH30" s="36"/>
      <c r="FCI30" s="36"/>
      <c r="FCJ30" s="36"/>
      <c r="FCK30" s="36"/>
      <c r="FCL30" s="36"/>
      <c r="FCM30" s="36"/>
      <c r="FCN30" s="36"/>
      <c r="FCO30" s="36"/>
      <c r="FCP30" s="36"/>
      <c r="FCQ30" s="36"/>
      <c r="FCR30" s="36"/>
      <c r="FCS30" s="36"/>
      <c r="FCT30" s="36"/>
      <c r="FCU30" s="36"/>
      <c r="FCV30" s="36"/>
      <c r="FCW30" s="36"/>
      <c r="FCX30" s="36"/>
      <c r="FCY30" s="36"/>
      <c r="FCZ30" s="36"/>
      <c r="FDA30" s="36"/>
      <c r="FDB30" s="36"/>
      <c r="FDC30" s="36"/>
      <c r="FDD30" s="36"/>
      <c r="FDE30" s="36"/>
      <c r="FDF30" s="36"/>
      <c r="FDG30" s="36"/>
      <c r="FDH30" s="36"/>
      <c r="FDI30" s="36"/>
      <c r="FDJ30" s="36"/>
      <c r="FDK30" s="36"/>
      <c r="FDL30" s="36"/>
      <c r="FDM30" s="36"/>
      <c r="FDN30" s="36"/>
      <c r="FDO30" s="36"/>
      <c r="FDP30" s="36"/>
      <c r="FDQ30" s="36"/>
      <c r="FDR30" s="36"/>
      <c r="FDS30" s="36"/>
      <c r="FDT30" s="36"/>
      <c r="FDU30" s="36"/>
      <c r="FDV30" s="36"/>
      <c r="FDW30" s="36"/>
      <c r="FDX30" s="36"/>
      <c r="FDY30" s="36"/>
      <c r="FDZ30" s="36"/>
      <c r="FEA30" s="36"/>
      <c r="FEB30" s="36"/>
      <c r="FEC30" s="36"/>
      <c r="FED30" s="36"/>
      <c r="FEE30" s="36"/>
      <c r="FEF30" s="36"/>
      <c r="FEG30" s="36"/>
      <c r="FEH30" s="36"/>
      <c r="FEI30" s="36"/>
      <c r="FEJ30" s="36"/>
      <c r="FEK30" s="36"/>
      <c r="FEL30" s="36"/>
      <c r="FEM30" s="36"/>
      <c r="FEN30" s="36"/>
      <c r="FEO30" s="36"/>
      <c r="FEP30" s="36"/>
      <c r="FEQ30" s="36"/>
      <c r="FER30" s="36"/>
      <c r="FES30" s="36"/>
      <c r="FET30" s="36"/>
      <c r="FEU30" s="36"/>
      <c r="FEV30" s="36"/>
      <c r="FEW30" s="36"/>
      <c r="FEX30" s="36"/>
      <c r="FEY30" s="36"/>
      <c r="FEZ30" s="36"/>
      <c r="FFA30" s="36"/>
      <c r="FFB30" s="36"/>
      <c r="FFC30" s="36"/>
      <c r="FFD30" s="36"/>
      <c r="FFE30" s="36"/>
      <c r="FFF30" s="36"/>
      <c r="FFG30" s="36"/>
      <c r="FFH30" s="36"/>
      <c r="FFI30" s="36"/>
      <c r="FFJ30" s="36"/>
      <c r="FFK30" s="36"/>
      <c r="FFL30" s="36"/>
      <c r="FFM30" s="36"/>
      <c r="FFN30" s="36"/>
      <c r="FFO30" s="36"/>
      <c r="FFP30" s="36"/>
      <c r="FFQ30" s="36"/>
      <c r="FFR30" s="36"/>
      <c r="FFS30" s="36"/>
      <c r="FFT30" s="36"/>
      <c r="FFU30" s="36"/>
      <c r="FFV30" s="36"/>
      <c r="FFW30" s="36"/>
      <c r="FFX30" s="36"/>
      <c r="FFY30" s="36"/>
      <c r="FFZ30" s="36"/>
      <c r="FGA30" s="36"/>
      <c r="FGB30" s="36"/>
      <c r="FGC30" s="36"/>
      <c r="FGD30" s="36"/>
      <c r="FGE30" s="36"/>
      <c r="FGF30" s="36"/>
      <c r="FGG30" s="36"/>
      <c r="FGH30" s="36"/>
      <c r="FGI30" s="36"/>
      <c r="FGJ30" s="36"/>
      <c r="FGK30" s="36"/>
      <c r="FGL30" s="36"/>
      <c r="FGM30" s="36"/>
      <c r="FGN30" s="36"/>
      <c r="FGO30" s="36"/>
      <c r="FGP30" s="36"/>
      <c r="FGQ30" s="36"/>
      <c r="FGR30" s="36"/>
      <c r="FGS30" s="36"/>
      <c r="FGT30" s="36"/>
      <c r="FGU30" s="36"/>
      <c r="FGV30" s="36"/>
      <c r="FGW30" s="36"/>
      <c r="FGX30" s="36"/>
      <c r="FGY30" s="36"/>
      <c r="FGZ30" s="36"/>
      <c r="FHA30" s="36"/>
      <c r="FHB30" s="36"/>
      <c r="FHC30" s="36"/>
      <c r="FHD30" s="36"/>
      <c r="FHE30" s="36"/>
      <c r="FHF30" s="36"/>
      <c r="FHG30" s="36"/>
      <c r="FHH30" s="36"/>
      <c r="FHI30" s="36"/>
      <c r="FHJ30" s="36"/>
      <c r="FHK30" s="36"/>
      <c r="FHL30" s="36"/>
      <c r="FHM30" s="36"/>
      <c r="FHN30" s="36"/>
      <c r="FHO30" s="36"/>
      <c r="FHP30" s="36"/>
      <c r="FHQ30" s="36"/>
      <c r="FHR30" s="36"/>
      <c r="FHS30" s="36"/>
      <c r="FHT30" s="36"/>
      <c r="FHU30" s="36"/>
      <c r="FHV30" s="36"/>
      <c r="FHW30" s="36"/>
      <c r="FHX30" s="36"/>
      <c r="FHY30" s="36"/>
      <c r="FHZ30" s="36"/>
      <c r="FIA30" s="36"/>
      <c r="FIB30" s="36"/>
      <c r="FIC30" s="36"/>
      <c r="FID30" s="36"/>
      <c r="FIE30" s="36"/>
      <c r="FIF30" s="36"/>
      <c r="FIG30" s="36"/>
      <c r="FIH30" s="36"/>
      <c r="FII30" s="36"/>
      <c r="FIJ30" s="36"/>
      <c r="FIK30" s="36"/>
      <c r="FIL30" s="36"/>
      <c r="FIM30" s="36"/>
      <c r="FIN30" s="36"/>
      <c r="FIO30" s="36"/>
      <c r="FIP30" s="36"/>
      <c r="FIQ30" s="36"/>
      <c r="FIR30" s="36"/>
      <c r="FIS30" s="36"/>
      <c r="FIT30" s="36"/>
      <c r="FIU30" s="36"/>
      <c r="FIV30" s="36"/>
      <c r="FIW30" s="36"/>
      <c r="FIX30" s="36"/>
      <c r="FIY30" s="36"/>
      <c r="FIZ30" s="36"/>
      <c r="FJA30" s="36"/>
      <c r="FJB30" s="36"/>
      <c r="FJC30" s="36"/>
      <c r="FJD30" s="36"/>
      <c r="FJE30" s="36"/>
      <c r="FJF30" s="36"/>
      <c r="FJG30" s="36"/>
      <c r="FJH30" s="36"/>
      <c r="FJI30" s="36"/>
      <c r="FJJ30" s="36"/>
      <c r="FJK30" s="36"/>
      <c r="FJL30" s="36"/>
      <c r="FJM30" s="36"/>
      <c r="FJN30" s="36"/>
      <c r="FJO30" s="36"/>
      <c r="FJP30" s="36"/>
      <c r="FJQ30" s="36"/>
      <c r="FJR30" s="36"/>
      <c r="FJS30" s="36"/>
      <c r="FJT30" s="36"/>
      <c r="FJU30" s="36"/>
      <c r="FJV30" s="36"/>
      <c r="FJW30" s="36"/>
      <c r="FJX30" s="36"/>
      <c r="FJY30" s="36"/>
      <c r="FJZ30" s="36"/>
      <c r="FKA30" s="36"/>
      <c r="FKB30" s="36"/>
      <c r="FKC30" s="36"/>
      <c r="FKD30" s="36"/>
      <c r="FKE30" s="36"/>
      <c r="FKF30" s="36"/>
      <c r="FKG30" s="36"/>
      <c r="FKH30" s="36"/>
      <c r="FKI30" s="36"/>
      <c r="FKJ30" s="36"/>
      <c r="FKK30" s="36"/>
      <c r="FKL30" s="36"/>
      <c r="FKM30" s="36"/>
      <c r="FKN30" s="36"/>
      <c r="FKO30" s="36"/>
      <c r="FKP30" s="36"/>
      <c r="FKQ30" s="36"/>
      <c r="FKR30" s="36"/>
      <c r="FKS30" s="36"/>
      <c r="FKT30" s="36"/>
      <c r="FKU30" s="36"/>
      <c r="FKV30" s="36"/>
      <c r="FKW30" s="36"/>
      <c r="FKX30" s="36"/>
      <c r="FKY30" s="36"/>
      <c r="FKZ30" s="36"/>
      <c r="FLA30" s="36"/>
      <c r="FLB30" s="36"/>
      <c r="FLC30" s="36"/>
      <c r="FLD30" s="36"/>
      <c r="FLE30" s="36"/>
      <c r="FLF30" s="36"/>
      <c r="FLG30" s="36"/>
      <c r="FLH30" s="36"/>
      <c r="FLI30" s="36"/>
      <c r="FLJ30" s="36"/>
      <c r="FLK30" s="36"/>
      <c r="FLL30" s="36"/>
      <c r="FLM30" s="36"/>
      <c r="FLN30" s="36"/>
      <c r="FLO30" s="36"/>
      <c r="FLP30" s="36"/>
      <c r="FLQ30" s="36"/>
      <c r="FLR30" s="36"/>
      <c r="FLS30" s="36"/>
      <c r="FLT30" s="36"/>
      <c r="FLU30" s="36"/>
      <c r="FLV30" s="36"/>
      <c r="FLW30" s="36"/>
      <c r="FLX30" s="36"/>
      <c r="FLY30" s="36"/>
      <c r="FLZ30" s="36"/>
      <c r="FMA30" s="36"/>
      <c r="FMB30" s="36"/>
      <c r="FMC30" s="36"/>
      <c r="FMD30" s="36"/>
      <c r="FME30" s="36"/>
      <c r="FMF30" s="36"/>
      <c r="FMG30" s="36"/>
      <c r="FMH30" s="36"/>
      <c r="FMI30" s="36"/>
      <c r="FMJ30" s="36"/>
      <c r="FMK30" s="36"/>
      <c r="FML30" s="36"/>
      <c r="FMM30" s="36"/>
      <c r="FMN30" s="36"/>
      <c r="FMO30" s="36"/>
      <c r="FMP30" s="36"/>
      <c r="FMQ30" s="36"/>
      <c r="FMR30" s="36"/>
      <c r="FMS30" s="36"/>
      <c r="FMT30" s="36"/>
      <c r="FMU30" s="36"/>
      <c r="FMV30" s="36"/>
      <c r="FMW30" s="36"/>
      <c r="FMX30" s="36"/>
      <c r="FMY30" s="36"/>
      <c r="FMZ30" s="36"/>
      <c r="FNA30" s="36"/>
      <c r="FNB30" s="36"/>
      <c r="FNC30" s="36"/>
      <c r="FND30" s="36"/>
      <c r="FNE30" s="36"/>
      <c r="FNF30" s="36"/>
      <c r="FNG30" s="36"/>
      <c r="FNH30" s="36"/>
      <c r="FNI30" s="36"/>
      <c r="FNJ30" s="36"/>
      <c r="FNK30" s="36"/>
      <c r="FNL30" s="36"/>
      <c r="FNM30" s="36"/>
      <c r="FNN30" s="36"/>
      <c r="FNO30" s="36"/>
      <c r="FNP30" s="36"/>
      <c r="FNQ30" s="36"/>
      <c r="FNR30" s="36"/>
      <c r="FNS30" s="36"/>
      <c r="FNT30" s="36"/>
      <c r="FNU30" s="36"/>
      <c r="FNV30" s="36"/>
      <c r="FNW30" s="36"/>
      <c r="FNX30" s="36"/>
      <c r="FNY30" s="36"/>
      <c r="FNZ30" s="36"/>
      <c r="FOA30" s="36"/>
      <c r="FOB30" s="36"/>
      <c r="FOC30" s="36"/>
      <c r="FOD30" s="36"/>
      <c r="FOE30" s="36"/>
      <c r="FOF30" s="36"/>
      <c r="FOG30" s="36"/>
      <c r="FOH30" s="36"/>
      <c r="FOI30" s="36"/>
      <c r="FOJ30" s="36"/>
      <c r="FOK30" s="36"/>
      <c r="FOL30" s="36"/>
      <c r="FOM30" s="36"/>
      <c r="FON30" s="36"/>
      <c r="FOO30" s="36"/>
      <c r="FOP30" s="36"/>
      <c r="FOQ30" s="36"/>
      <c r="FOR30" s="36"/>
      <c r="FOS30" s="36"/>
      <c r="FOT30" s="36"/>
      <c r="FOU30" s="36"/>
      <c r="FOV30" s="36"/>
      <c r="FOW30" s="36"/>
      <c r="FOX30" s="36"/>
      <c r="FOY30" s="36"/>
      <c r="FOZ30" s="36"/>
      <c r="FPA30" s="36"/>
      <c r="FPB30" s="36"/>
      <c r="FPC30" s="36"/>
      <c r="FPD30" s="36"/>
      <c r="FPE30" s="36"/>
      <c r="FPF30" s="36"/>
      <c r="FPG30" s="36"/>
      <c r="FPH30" s="36"/>
      <c r="FPI30" s="36"/>
      <c r="FPJ30" s="36"/>
      <c r="FPK30" s="36"/>
      <c r="FPL30" s="36"/>
      <c r="FPM30" s="36"/>
      <c r="FPN30" s="36"/>
      <c r="FPO30" s="36"/>
      <c r="FPP30" s="36"/>
      <c r="FPQ30" s="36"/>
      <c r="FPR30" s="36"/>
      <c r="FPS30" s="36"/>
      <c r="FPT30" s="36"/>
      <c r="FPU30" s="36"/>
      <c r="FPV30" s="36"/>
      <c r="FPW30" s="36"/>
      <c r="FPX30" s="36"/>
      <c r="FPY30" s="36"/>
      <c r="FPZ30" s="36"/>
      <c r="FQA30" s="36"/>
      <c r="FQB30" s="36"/>
      <c r="FQC30" s="36"/>
      <c r="FQD30" s="36"/>
      <c r="FQE30" s="36"/>
      <c r="FQF30" s="36"/>
      <c r="FQG30" s="36"/>
      <c r="FQH30" s="36"/>
      <c r="FQI30" s="36"/>
      <c r="FQJ30" s="36"/>
      <c r="FQK30" s="36"/>
      <c r="FQL30" s="36"/>
      <c r="FQM30" s="36"/>
      <c r="FQN30" s="36"/>
      <c r="FQO30" s="36"/>
      <c r="FQP30" s="36"/>
      <c r="FQQ30" s="36"/>
      <c r="FQR30" s="36"/>
      <c r="FQS30" s="36"/>
      <c r="FQT30" s="36"/>
      <c r="FQU30" s="36"/>
      <c r="FQV30" s="36"/>
      <c r="FQW30" s="36"/>
      <c r="FQX30" s="36"/>
      <c r="FQY30" s="36"/>
      <c r="FQZ30" s="36"/>
      <c r="FRA30" s="36"/>
      <c r="FRB30" s="36"/>
      <c r="FRC30" s="36"/>
      <c r="FRD30" s="36"/>
      <c r="FRE30" s="36"/>
      <c r="FRF30" s="36"/>
      <c r="FRG30" s="36"/>
      <c r="FRH30" s="36"/>
      <c r="FRI30" s="36"/>
      <c r="FRJ30" s="36"/>
      <c r="FRK30" s="36"/>
      <c r="FRL30" s="36"/>
      <c r="FRM30" s="36"/>
      <c r="FRN30" s="36"/>
      <c r="FRO30" s="36"/>
      <c r="FRP30" s="36"/>
      <c r="FRQ30" s="36"/>
      <c r="FRR30" s="36"/>
      <c r="FRS30" s="36"/>
      <c r="FRT30" s="36"/>
      <c r="FRU30" s="36"/>
      <c r="FRV30" s="36"/>
      <c r="FRW30" s="36"/>
      <c r="FRX30" s="36"/>
      <c r="FRY30" s="36"/>
      <c r="FRZ30" s="36"/>
      <c r="FSA30" s="36"/>
      <c r="FSB30" s="36"/>
      <c r="FSC30" s="36"/>
      <c r="FSD30" s="36"/>
      <c r="FSE30" s="36"/>
      <c r="FSF30" s="36"/>
      <c r="FSG30" s="36"/>
      <c r="FSH30" s="36"/>
      <c r="FSI30" s="36"/>
      <c r="FSJ30" s="36"/>
      <c r="FSK30" s="36"/>
      <c r="FSL30" s="36"/>
      <c r="FSM30" s="36"/>
      <c r="FSN30" s="36"/>
      <c r="FSO30" s="36"/>
      <c r="FSP30" s="36"/>
      <c r="FSQ30" s="36"/>
      <c r="FSR30" s="36"/>
      <c r="FSS30" s="36"/>
      <c r="FST30" s="36"/>
      <c r="FSU30" s="36"/>
      <c r="FSV30" s="36"/>
      <c r="FSW30" s="36"/>
      <c r="FSX30" s="36"/>
      <c r="FSY30" s="36"/>
      <c r="FSZ30" s="36"/>
      <c r="FTA30" s="36"/>
      <c r="FTB30" s="36"/>
      <c r="FTC30" s="36"/>
      <c r="FTD30" s="36"/>
      <c r="FTE30" s="36"/>
      <c r="FTF30" s="36"/>
      <c r="FTG30" s="36"/>
      <c r="FTH30" s="36"/>
      <c r="FTI30" s="36"/>
      <c r="FTJ30" s="36"/>
      <c r="FTK30" s="36"/>
      <c r="FTL30" s="36"/>
      <c r="FTM30" s="36"/>
      <c r="FTN30" s="36"/>
      <c r="FTO30" s="36"/>
      <c r="FTP30" s="36"/>
      <c r="FTQ30" s="36"/>
      <c r="FTR30" s="36"/>
      <c r="FTS30" s="36"/>
      <c r="FTT30" s="36"/>
      <c r="FTU30" s="36"/>
      <c r="FTV30" s="36"/>
      <c r="FTW30" s="36"/>
      <c r="FTX30" s="36"/>
      <c r="FTY30" s="36"/>
      <c r="FTZ30" s="36"/>
      <c r="FUA30" s="36"/>
      <c r="FUB30" s="36"/>
      <c r="FUC30" s="36"/>
      <c r="FUD30" s="36"/>
      <c r="FUE30" s="36"/>
      <c r="FUF30" s="36"/>
      <c r="FUG30" s="36"/>
      <c r="FUH30" s="36"/>
      <c r="FUI30" s="36"/>
      <c r="FUJ30" s="36"/>
      <c r="FUK30" s="36"/>
      <c r="FUL30" s="36"/>
      <c r="FUM30" s="36"/>
      <c r="FUN30" s="36"/>
      <c r="FUO30" s="36"/>
      <c r="FUP30" s="36"/>
      <c r="FUQ30" s="36"/>
      <c r="FUR30" s="36"/>
      <c r="FUS30" s="36"/>
      <c r="FUT30" s="36"/>
      <c r="FUU30" s="36"/>
      <c r="FUV30" s="36"/>
      <c r="FUW30" s="36"/>
      <c r="FUX30" s="36"/>
      <c r="FUY30" s="36"/>
      <c r="FUZ30" s="36"/>
      <c r="FVA30" s="36"/>
      <c r="FVB30" s="36"/>
      <c r="FVC30" s="36"/>
      <c r="FVD30" s="36"/>
      <c r="FVE30" s="36"/>
      <c r="FVF30" s="36"/>
      <c r="FVG30" s="36"/>
      <c r="FVH30" s="36"/>
      <c r="FVI30" s="36"/>
      <c r="FVJ30" s="36"/>
      <c r="FVK30" s="36"/>
      <c r="FVL30" s="36"/>
      <c r="FVM30" s="36"/>
      <c r="FVN30" s="36"/>
      <c r="FVO30" s="36"/>
      <c r="FVP30" s="36"/>
      <c r="FVQ30" s="36"/>
      <c r="FVR30" s="36"/>
      <c r="FVS30" s="36"/>
      <c r="FVT30" s="36"/>
      <c r="FVU30" s="36"/>
      <c r="FVV30" s="36"/>
      <c r="FVW30" s="36"/>
      <c r="FVX30" s="36"/>
      <c r="FVY30" s="36"/>
      <c r="FVZ30" s="36"/>
      <c r="FWA30" s="36"/>
      <c r="FWB30" s="36"/>
      <c r="FWC30" s="36"/>
      <c r="FWD30" s="36"/>
      <c r="FWE30" s="36"/>
      <c r="FWF30" s="36"/>
      <c r="FWG30" s="36"/>
      <c r="FWH30" s="36"/>
      <c r="FWI30" s="36"/>
      <c r="FWJ30" s="36"/>
      <c r="FWK30" s="36"/>
      <c r="FWL30" s="36"/>
      <c r="FWM30" s="36"/>
      <c r="FWN30" s="36"/>
      <c r="FWO30" s="36"/>
      <c r="FWP30" s="36"/>
      <c r="FWQ30" s="36"/>
      <c r="FWR30" s="36"/>
      <c r="FWS30" s="36"/>
      <c r="FWT30" s="36"/>
      <c r="FWU30" s="36"/>
      <c r="FWV30" s="36"/>
      <c r="FWW30" s="36"/>
      <c r="FWX30" s="36"/>
      <c r="FWY30" s="36"/>
      <c r="FWZ30" s="36"/>
      <c r="FXA30" s="36"/>
      <c r="FXB30" s="36"/>
      <c r="FXC30" s="36"/>
      <c r="FXD30" s="36"/>
      <c r="FXE30" s="36"/>
      <c r="FXF30" s="36"/>
      <c r="FXG30" s="36"/>
      <c r="FXH30" s="36"/>
      <c r="FXI30" s="36"/>
      <c r="FXJ30" s="36"/>
      <c r="FXK30" s="36"/>
      <c r="FXL30" s="36"/>
      <c r="FXM30" s="36"/>
      <c r="FXN30" s="36"/>
      <c r="FXO30" s="36"/>
      <c r="FXP30" s="36"/>
      <c r="FXQ30" s="36"/>
      <c r="FXR30" s="36"/>
      <c r="FXS30" s="36"/>
      <c r="FXT30" s="36"/>
      <c r="FXU30" s="36"/>
      <c r="FXV30" s="36"/>
      <c r="FXW30" s="36"/>
      <c r="FXX30" s="36"/>
      <c r="FXY30" s="36"/>
      <c r="FXZ30" s="36"/>
      <c r="FYA30" s="36"/>
      <c r="FYB30" s="36"/>
      <c r="FYC30" s="36"/>
      <c r="FYD30" s="36"/>
      <c r="FYE30" s="36"/>
      <c r="FYF30" s="36"/>
      <c r="FYG30" s="36"/>
      <c r="FYH30" s="36"/>
      <c r="FYI30" s="36"/>
      <c r="FYJ30" s="36"/>
      <c r="FYK30" s="36"/>
      <c r="FYL30" s="36"/>
      <c r="FYM30" s="36"/>
      <c r="FYN30" s="36"/>
      <c r="FYO30" s="36"/>
      <c r="FYP30" s="36"/>
      <c r="FYQ30" s="36"/>
      <c r="FYR30" s="36"/>
      <c r="FYS30" s="36"/>
      <c r="FYT30" s="36"/>
      <c r="FYU30" s="36"/>
      <c r="FYV30" s="36"/>
      <c r="FYW30" s="36"/>
      <c r="FYX30" s="36"/>
      <c r="FYY30" s="36"/>
      <c r="FYZ30" s="36"/>
      <c r="FZA30" s="36"/>
      <c r="FZB30" s="36"/>
      <c r="FZC30" s="36"/>
      <c r="FZD30" s="36"/>
      <c r="FZE30" s="36"/>
      <c r="FZF30" s="36"/>
      <c r="FZG30" s="36"/>
      <c r="FZH30" s="36"/>
      <c r="FZI30" s="36"/>
      <c r="FZJ30" s="36"/>
      <c r="FZK30" s="36"/>
      <c r="FZL30" s="36"/>
      <c r="FZM30" s="36"/>
      <c r="FZN30" s="36"/>
      <c r="FZO30" s="36"/>
      <c r="FZP30" s="36"/>
      <c r="FZQ30" s="36"/>
      <c r="FZR30" s="36"/>
      <c r="FZS30" s="36"/>
      <c r="FZT30" s="36"/>
      <c r="FZU30" s="36"/>
      <c r="FZV30" s="36"/>
      <c r="FZW30" s="36"/>
      <c r="FZX30" s="36"/>
      <c r="FZY30" s="36"/>
      <c r="FZZ30" s="36"/>
      <c r="GAA30" s="36"/>
      <c r="GAB30" s="36"/>
      <c r="GAC30" s="36"/>
      <c r="GAD30" s="36"/>
      <c r="GAE30" s="36"/>
      <c r="GAF30" s="36"/>
      <c r="GAG30" s="36"/>
      <c r="GAH30" s="36"/>
      <c r="GAI30" s="36"/>
      <c r="GAJ30" s="36"/>
      <c r="GAK30" s="36"/>
      <c r="GAL30" s="36"/>
      <c r="GAM30" s="36"/>
      <c r="GAN30" s="36"/>
      <c r="GAO30" s="36"/>
      <c r="GAP30" s="36"/>
      <c r="GAQ30" s="36"/>
      <c r="GAR30" s="36"/>
      <c r="GAS30" s="36"/>
      <c r="GAT30" s="36"/>
      <c r="GAU30" s="36"/>
      <c r="GAV30" s="36"/>
      <c r="GAW30" s="36"/>
      <c r="GAX30" s="36"/>
      <c r="GAY30" s="36"/>
      <c r="GAZ30" s="36"/>
      <c r="GBA30" s="36"/>
      <c r="GBB30" s="36"/>
      <c r="GBC30" s="36"/>
      <c r="GBD30" s="36"/>
      <c r="GBE30" s="36"/>
      <c r="GBF30" s="36"/>
      <c r="GBG30" s="36"/>
      <c r="GBH30" s="36"/>
      <c r="GBI30" s="36"/>
      <c r="GBJ30" s="36"/>
      <c r="GBK30" s="36"/>
      <c r="GBL30" s="36"/>
      <c r="GBM30" s="36"/>
      <c r="GBN30" s="36"/>
      <c r="GBO30" s="36"/>
      <c r="GBP30" s="36"/>
      <c r="GBQ30" s="36"/>
      <c r="GBR30" s="36"/>
      <c r="GBS30" s="36"/>
      <c r="GBT30" s="36"/>
      <c r="GBU30" s="36"/>
      <c r="GBV30" s="36"/>
      <c r="GBW30" s="36"/>
      <c r="GBX30" s="36"/>
      <c r="GBY30" s="36"/>
      <c r="GBZ30" s="36"/>
      <c r="GCA30" s="36"/>
      <c r="GCB30" s="36"/>
      <c r="GCC30" s="36"/>
      <c r="GCD30" s="36"/>
      <c r="GCE30" s="36"/>
      <c r="GCF30" s="36"/>
      <c r="GCG30" s="36"/>
      <c r="GCH30" s="36"/>
      <c r="GCI30" s="36"/>
      <c r="GCJ30" s="36"/>
      <c r="GCK30" s="36"/>
      <c r="GCL30" s="36"/>
      <c r="GCM30" s="36"/>
      <c r="GCN30" s="36"/>
      <c r="GCO30" s="36"/>
      <c r="GCP30" s="36"/>
      <c r="GCQ30" s="36"/>
      <c r="GCR30" s="36"/>
      <c r="GCS30" s="36"/>
      <c r="GCT30" s="36"/>
      <c r="GCU30" s="36"/>
      <c r="GCV30" s="36"/>
      <c r="GCW30" s="36"/>
      <c r="GCX30" s="36"/>
      <c r="GCY30" s="36"/>
      <c r="GCZ30" s="36"/>
      <c r="GDA30" s="36"/>
      <c r="GDB30" s="36"/>
      <c r="GDC30" s="36"/>
      <c r="GDD30" s="36"/>
      <c r="GDE30" s="36"/>
      <c r="GDF30" s="36"/>
      <c r="GDG30" s="36"/>
      <c r="GDH30" s="36"/>
      <c r="GDI30" s="36"/>
      <c r="GDJ30" s="36"/>
      <c r="GDK30" s="36"/>
      <c r="GDL30" s="36"/>
      <c r="GDM30" s="36"/>
      <c r="GDN30" s="36"/>
      <c r="GDO30" s="36"/>
      <c r="GDP30" s="36"/>
      <c r="GDQ30" s="36"/>
      <c r="GDR30" s="36"/>
      <c r="GDS30" s="36"/>
      <c r="GDT30" s="36"/>
      <c r="GDU30" s="36"/>
      <c r="GDV30" s="36"/>
      <c r="GDW30" s="36"/>
      <c r="GDX30" s="36"/>
      <c r="GDY30" s="36"/>
      <c r="GDZ30" s="36"/>
      <c r="GEA30" s="36"/>
      <c r="GEB30" s="36"/>
      <c r="GEC30" s="36"/>
      <c r="GED30" s="36"/>
      <c r="GEE30" s="36"/>
      <c r="GEF30" s="36"/>
      <c r="GEG30" s="36"/>
      <c r="GEH30" s="36"/>
      <c r="GEI30" s="36"/>
      <c r="GEJ30" s="36"/>
      <c r="GEK30" s="36"/>
      <c r="GEL30" s="36"/>
      <c r="GEM30" s="36"/>
      <c r="GEN30" s="36"/>
      <c r="GEO30" s="36"/>
      <c r="GEP30" s="36"/>
      <c r="GEQ30" s="36"/>
      <c r="GER30" s="36"/>
      <c r="GES30" s="36"/>
      <c r="GET30" s="36"/>
      <c r="GEU30" s="36"/>
      <c r="GEV30" s="36"/>
      <c r="GEW30" s="36"/>
      <c r="GEX30" s="36"/>
      <c r="GEY30" s="36"/>
      <c r="GEZ30" s="36"/>
      <c r="GFA30" s="36"/>
      <c r="GFB30" s="36"/>
      <c r="GFC30" s="36"/>
      <c r="GFD30" s="36"/>
      <c r="GFE30" s="36"/>
      <c r="GFF30" s="36"/>
      <c r="GFG30" s="36"/>
      <c r="GFH30" s="36"/>
      <c r="GFI30" s="36"/>
      <c r="GFJ30" s="36"/>
      <c r="GFK30" s="36"/>
      <c r="GFL30" s="36"/>
      <c r="GFM30" s="36"/>
      <c r="GFN30" s="36"/>
      <c r="GFO30" s="36"/>
      <c r="GFP30" s="36"/>
      <c r="GFQ30" s="36"/>
      <c r="GFR30" s="36"/>
      <c r="GFS30" s="36"/>
      <c r="GFT30" s="36"/>
      <c r="GFU30" s="36"/>
      <c r="GFV30" s="36"/>
      <c r="GFW30" s="36"/>
      <c r="GFX30" s="36"/>
      <c r="GFY30" s="36"/>
      <c r="GFZ30" s="36"/>
      <c r="GGA30" s="36"/>
      <c r="GGB30" s="36"/>
      <c r="GGC30" s="36"/>
      <c r="GGD30" s="36"/>
      <c r="GGE30" s="36"/>
      <c r="GGF30" s="36"/>
      <c r="GGG30" s="36"/>
      <c r="GGH30" s="36"/>
      <c r="GGI30" s="36"/>
      <c r="GGJ30" s="36"/>
      <c r="GGK30" s="36"/>
      <c r="GGL30" s="36"/>
      <c r="GGM30" s="36"/>
      <c r="GGN30" s="36"/>
      <c r="GGO30" s="36"/>
      <c r="GGP30" s="36"/>
      <c r="GGQ30" s="36"/>
      <c r="GGR30" s="36"/>
      <c r="GGS30" s="36"/>
      <c r="GGT30" s="36"/>
      <c r="GGU30" s="36"/>
      <c r="GGV30" s="36"/>
      <c r="GGW30" s="36"/>
      <c r="GGX30" s="36"/>
      <c r="GGY30" s="36"/>
      <c r="GGZ30" s="36"/>
      <c r="GHA30" s="36"/>
      <c r="GHB30" s="36"/>
      <c r="GHC30" s="36"/>
      <c r="GHD30" s="36"/>
      <c r="GHE30" s="36"/>
      <c r="GHF30" s="36"/>
      <c r="GHG30" s="36"/>
      <c r="GHH30" s="36"/>
      <c r="GHI30" s="36"/>
      <c r="GHJ30" s="36"/>
      <c r="GHK30" s="36"/>
      <c r="GHL30" s="36"/>
      <c r="GHM30" s="36"/>
      <c r="GHN30" s="36"/>
      <c r="GHO30" s="36"/>
      <c r="GHP30" s="36"/>
      <c r="GHQ30" s="36"/>
      <c r="GHR30" s="36"/>
      <c r="GHS30" s="36"/>
      <c r="GHT30" s="36"/>
      <c r="GHU30" s="36"/>
      <c r="GHV30" s="36"/>
      <c r="GHW30" s="36"/>
      <c r="GHX30" s="36"/>
      <c r="GHY30" s="36"/>
      <c r="GHZ30" s="36"/>
      <c r="GIA30" s="36"/>
      <c r="GIB30" s="36"/>
      <c r="GIC30" s="36"/>
      <c r="GID30" s="36"/>
      <c r="GIE30" s="36"/>
      <c r="GIF30" s="36"/>
      <c r="GIG30" s="36"/>
      <c r="GIH30" s="36"/>
      <c r="GII30" s="36"/>
      <c r="GIJ30" s="36"/>
      <c r="GIK30" s="36"/>
      <c r="GIL30" s="36"/>
      <c r="GIM30" s="36"/>
      <c r="GIN30" s="36"/>
      <c r="GIO30" s="36"/>
      <c r="GIP30" s="36"/>
      <c r="GIQ30" s="36"/>
      <c r="GIR30" s="36"/>
      <c r="GIS30" s="36"/>
      <c r="GIT30" s="36"/>
      <c r="GIU30" s="36"/>
      <c r="GIV30" s="36"/>
      <c r="GIW30" s="36"/>
      <c r="GIX30" s="36"/>
      <c r="GIY30" s="36"/>
      <c r="GIZ30" s="36"/>
      <c r="GJA30" s="36"/>
      <c r="GJB30" s="36"/>
      <c r="GJC30" s="36"/>
      <c r="GJD30" s="36"/>
      <c r="GJE30" s="36"/>
      <c r="GJF30" s="36"/>
      <c r="GJG30" s="36"/>
      <c r="GJH30" s="36"/>
      <c r="GJI30" s="36"/>
      <c r="GJJ30" s="36"/>
      <c r="GJK30" s="36"/>
      <c r="GJL30" s="36"/>
      <c r="GJM30" s="36"/>
      <c r="GJN30" s="36"/>
      <c r="GJO30" s="36"/>
      <c r="GJP30" s="36"/>
      <c r="GJQ30" s="36"/>
      <c r="GJR30" s="36"/>
      <c r="GJS30" s="36"/>
      <c r="GJT30" s="36"/>
      <c r="GJU30" s="36"/>
      <c r="GJV30" s="36"/>
      <c r="GJW30" s="36"/>
      <c r="GJX30" s="36"/>
      <c r="GJY30" s="36"/>
      <c r="GJZ30" s="36"/>
      <c r="GKA30" s="36"/>
      <c r="GKB30" s="36"/>
      <c r="GKC30" s="36"/>
      <c r="GKD30" s="36"/>
      <c r="GKE30" s="36"/>
      <c r="GKF30" s="36"/>
      <c r="GKG30" s="36"/>
      <c r="GKH30" s="36"/>
      <c r="GKI30" s="36"/>
      <c r="GKJ30" s="36"/>
      <c r="GKK30" s="36"/>
      <c r="GKL30" s="36"/>
      <c r="GKM30" s="36"/>
      <c r="GKN30" s="36"/>
      <c r="GKO30" s="36"/>
      <c r="GKP30" s="36"/>
      <c r="GKQ30" s="36"/>
      <c r="GKR30" s="36"/>
      <c r="GKS30" s="36"/>
      <c r="GKT30" s="36"/>
      <c r="GKU30" s="36"/>
      <c r="GKV30" s="36"/>
      <c r="GKW30" s="36"/>
      <c r="GKX30" s="36"/>
      <c r="GKY30" s="36"/>
      <c r="GKZ30" s="36"/>
      <c r="GLA30" s="36"/>
      <c r="GLB30" s="36"/>
      <c r="GLC30" s="36"/>
      <c r="GLD30" s="36"/>
      <c r="GLE30" s="36"/>
      <c r="GLF30" s="36"/>
      <c r="GLG30" s="36"/>
      <c r="GLH30" s="36"/>
      <c r="GLI30" s="36"/>
      <c r="GLJ30" s="36"/>
      <c r="GLK30" s="36"/>
      <c r="GLL30" s="36"/>
      <c r="GLM30" s="36"/>
      <c r="GLN30" s="36"/>
      <c r="GLO30" s="36"/>
      <c r="GLP30" s="36"/>
      <c r="GLQ30" s="36"/>
      <c r="GLR30" s="36"/>
      <c r="GLS30" s="36"/>
      <c r="GLT30" s="36"/>
      <c r="GLU30" s="36"/>
      <c r="GLV30" s="36"/>
      <c r="GLW30" s="36"/>
      <c r="GLX30" s="36"/>
      <c r="GLY30" s="36"/>
      <c r="GLZ30" s="36"/>
      <c r="GMA30" s="36"/>
      <c r="GMB30" s="36"/>
      <c r="GMC30" s="36"/>
      <c r="GMD30" s="36"/>
      <c r="GME30" s="36"/>
      <c r="GMF30" s="36"/>
      <c r="GMG30" s="36"/>
      <c r="GMH30" s="36"/>
      <c r="GMI30" s="36"/>
      <c r="GMJ30" s="36"/>
      <c r="GMK30" s="36"/>
      <c r="GML30" s="36"/>
      <c r="GMM30" s="36"/>
      <c r="GMN30" s="36"/>
      <c r="GMO30" s="36"/>
      <c r="GMP30" s="36"/>
      <c r="GMQ30" s="36"/>
      <c r="GMR30" s="36"/>
      <c r="GMS30" s="36"/>
      <c r="GMT30" s="36"/>
      <c r="GMU30" s="36"/>
      <c r="GMV30" s="36"/>
      <c r="GMW30" s="36"/>
      <c r="GMX30" s="36"/>
      <c r="GMY30" s="36"/>
      <c r="GMZ30" s="36"/>
      <c r="GNA30" s="36"/>
      <c r="GNB30" s="36"/>
      <c r="GNC30" s="36"/>
      <c r="GND30" s="36"/>
      <c r="GNE30" s="36"/>
      <c r="GNF30" s="36"/>
      <c r="GNG30" s="36"/>
      <c r="GNH30" s="36"/>
      <c r="GNI30" s="36"/>
      <c r="GNJ30" s="36"/>
      <c r="GNK30" s="36"/>
      <c r="GNL30" s="36"/>
      <c r="GNM30" s="36"/>
      <c r="GNN30" s="36"/>
      <c r="GNO30" s="36"/>
      <c r="GNP30" s="36"/>
      <c r="GNQ30" s="36"/>
      <c r="GNR30" s="36"/>
      <c r="GNS30" s="36"/>
      <c r="GNT30" s="36"/>
      <c r="GNU30" s="36"/>
      <c r="GNV30" s="36"/>
      <c r="GNW30" s="36"/>
      <c r="GNX30" s="36"/>
      <c r="GNY30" s="36"/>
      <c r="GNZ30" s="36"/>
      <c r="GOA30" s="36"/>
      <c r="GOB30" s="36"/>
      <c r="GOC30" s="36"/>
      <c r="GOD30" s="36"/>
      <c r="GOE30" s="36"/>
      <c r="GOF30" s="36"/>
      <c r="GOG30" s="36"/>
      <c r="GOH30" s="36"/>
      <c r="GOI30" s="36"/>
      <c r="GOJ30" s="36"/>
      <c r="GOK30" s="36"/>
      <c r="GOL30" s="36"/>
      <c r="GOM30" s="36"/>
      <c r="GON30" s="36"/>
      <c r="GOO30" s="36"/>
      <c r="GOP30" s="36"/>
      <c r="GOQ30" s="36"/>
      <c r="GOR30" s="36"/>
      <c r="GOS30" s="36"/>
      <c r="GOT30" s="36"/>
      <c r="GOU30" s="36"/>
      <c r="GOV30" s="36"/>
      <c r="GOW30" s="36"/>
      <c r="GOX30" s="36"/>
      <c r="GOY30" s="36"/>
      <c r="GOZ30" s="36"/>
      <c r="GPA30" s="36"/>
      <c r="GPB30" s="36"/>
      <c r="GPC30" s="36"/>
      <c r="GPD30" s="36"/>
      <c r="GPE30" s="36"/>
      <c r="GPF30" s="36"/>
      <c r="GPG30" s="36"/>
      <c r="GPH30" s="36"/>
      <c r="GPI30" s="36"/>
      <c r="GPJ30" s="36"/>
      <c r="GPK30" s="36"/>
      <c r="GPL30" s="36"/>
      <c r="GPM30" s="36"/>
      <c r="GPN30" s="36"/>
      <c r="GPO30" s="36"/>
      <c r="GPP30" s="36"/>
      <c r="GPQ30" s="36"/>
      <c r="GPR30" s="36"/>
      <c r="GPS30" s="36"/>
      <c r="GPT30" s="36"/>
      <c r="GPU30" s="36"/>
      <c r="GPV30" s="36"/>
      <c r="GPW30" s="36"/>
      <c r="GPX30" s="36"/>
      <c r="GPY30" s="36"/>
      <c r="GPZ30" s="36"/>
      <c r="GQA30" s="36"/>
      <c r="GQB30" s="36"/>
      <c r="GQC30" s="36"/>
      <c r="GQD30" s="36"/>
      <c r="GQE30" s="36"/>
      <c r="GQF30" s="36"/>
      <c r="GQG30" s="36"/>
      <c r="GQH30" s="36"/>
      <c r="GQI30" s="36"/>
      <c r="GQJ30" s="36"/>
      <c r="GQK30" s="36"/>
      <c r="GQL30" s="36"/>
      <c r="GQM30" s="36"/>
      <c r="GQN30" s="36"/>
      <c r="GQO30" s="36"/>
      <c r="GQP30" s="36"/>
      <c r="GQQ30" s="36"/>
      <c r="GQR30" s="36"/>
      <c r="GQS30" s="36"/>
      <c r="GQT30" s="36"/>
      <c r="GQU30" s="36"/>
      <c r="GQV30" s="36"/>
      <c r="GQW30" s="36"/>
      <c r="GQX30" s="36"/>
      <c r="GQY30" s="36"/>
      <c r="GQZ30" s="36"/>
      <c r="GRA30" s="36"/>
      <c r="GRB30" s="36"/>
      <c r="GRC30" s="36"/>
      <c r="GRD30" s="36"/>
      <c r="GRE30" s="36"/>
      <c r="GRF30" s="36"/>
      <c r="GRG30" s="36"/>
      <c r="GRH30" s="36"/>
      <c r="GRI30" s="36"/>
      <c r="GRJ30" s="36"/>
      <c r="GRK30" s="36"/>
      <c r="GRL30" s="36"/>
      <c r="GRM30" s="36"/>
      <c r="GRN30" s="36"/>
      <c r="GRO30" s="36"/>
      <c r="GRP30" s="36"/>
      <c r="GRQ30" s="36"/>
      <c r="GRR30" s="36"/>
      <c r="GRS30" s="36"/>
      <c r="GRT30" s="36"/>
      <c r="GRU30" s="36"/>
      <c r="GRV30" s="36"/>
      <c r="GRW30" s="36"/>
      <c r="GRX30" s="36"/>
      <c r="GRY30" s="36"/>
      <c r="GRZ30" s="36"/>
      <c r="GSA30" s="36"/>
      <c r="GSB30" s="36"/>
      <c r="GSC30" s="36"/>
      <c r="GSD30" s="36"/>
      <c r="GSE30" s="36"/>
      <c r="GSF30" s="36"/>
      <c r="GSG30" s="36"/>
      <c r="GSH30" s="36"/>
      <c r="GSI30" s="36"/>
      <c r="GSJ30" s="36"/>
      <c r="GSK30" s="36"/>
      <c r="GSL30" s="36"/>
      <c r="GSM30" s="36"/>
      <c r="GSN30" s="36"/>
      <c r="GSO30" s="36"/>
      <c r="GSP30" s="36"/>
      <c r="GSQ30" s="36"/>
      <c r="GSR30" s="36"/>
      <c r="GSS30" s="36"/>
      <c r="GST30" s="36"/>
      <c r="GSU30" s="36"/>
      <c r="GSV30" s="36"/>
      <c r="GSW30" s="36"/>
      <c r="GSX30" s="36"/>
      <c r="GSY30" s="36"/>
      <c r="GSZ30" s="36"/>
      <c r="GTA30" s="36"/>
      <c r="GTB30" s="36"/>
      <c r="GTC30" s="36"/>
      <c r="GTD30" s="36"/>
      <c r="GTE30" s="36"/>
      <c r="GTF30" s="36"/>
      <c r="GTG30" s="36"/>
      <c r="GTH30" s="36"/>
      <c r="GTI30" s="36"/>
      <c r="GTJ30" s="36"/>
      <c r="GTK30" s="36"/>
      <c r="GTL30" s="36"/>
      <c r="GTM30" s="36"/>
      <c r="GTN30" s="36"/>
      <c r="GTO30" s="36"/>
      <c r="GTP30" s="36"/>
      <c r="GTQ30" s="36"/>
      <c r="GTR30" s="36"/>
      <c r="GTS30" s="36"/>
      <c r="GTT30" s="36"/>
      <c r="GTU30" s="36"/>
      <c r="GTV30" s="36"/>
      <c r="GTW30" s="36"/>
      <c r="GTX30" s="36"/>
      <c r="GTY30" s="36"/>
      <c r="GTZ30" s="36"/>
      <c r="GUA30" s="36"/>
      <c r="GUB30" s="36"/>
      <c r="GUC30" s="36"/>
      <c r="GUD30" s="36"/>
      <c r="GUE30" s="36"/>
      <c r="GUF30" s="36"/>
      <c r="GUG30" s="36"/>
      <c r="GUH30" s="36"/>
      <c r="GUI30" s="36"/>
      <c r="GUJ30" s="36"/>
      <c r="GUK30" s="36"/>
      <c r="GUL30" s="36"/>
      <c r="GUM30" s="36"/>
      <c r="GUN30" s="36"/>
      <c r="GUO30" s="36"/>
      <c r="GUP30" s="36"/>
      <c r="GUQ30" s="36"/>
      <c r="GUR30" s="36"/>
      <c r="GUS30" s="36"/>
      <c r="GUT30" s="36"/>
      <c r="GUU30" s="36"/>
      <c r="GUV30" s="36"/>
      <c r="GUW30" s="36"/>
      <c r="GUX30" s="36"/>
      <c r="GUY30" s="36"/>
      <c r="GUZ30" s="36"/>
      <c r="GVA30" s="36"/>
      <c r="GVB30" s="36"/>
      <c r="GVC30" s="36"/>
      <c r="GVD30" s="36"/>
      <c r="GVE30" s="36"/>
      <c r="GVF30" s="36"/>
      <c r="GVG30" s="36"/>
      <c r="GVH30" s="36"/>
      <c r="GVI30" s="36"/>
      <c r="GVJ30" s="36"/>
      <c r="GVK30" s="36"/>
      <c r="GVL30" s="36"/>
      <c r="GVM30" s="36"/>
      <c r="GVN30" s="36"/>
      <c r="GVO30" s="36"/>
      <c r="GVP30" s="36"/>
      <c r="GVQ30" s="36"/>
      <c r="GVR30" s="36"/>
      <c r="GVS30" s="36"/>
      <c r="GVT30" s="36"/>
      <c r="GVU30" s="36"/>
      <c r="GVV30" s="36"/>
      <c r="GVW30" s="36"/>
      <c r="GVX30" s="36"/>
      <c r="GVY30" s="36"/>
      <c r="GVZ30" s="36"/>
      <c r="GWA30" s="36"/>
      <c r="GWB30" s="36"/>
      <c r="GWC30" s="36"/>
      <c r="GWD30" s="36"/>
      <c r="GWE30" s="36"/>
      <c r="GWF30" s="36"/>
      <c r="GWG30" s="36"/>
      <c r="GWH30" s="36"/>
      <c r="GWI30" s="36"/>
      <c r="GWJ30" s="36"/>
      <c r="GWK30" s="36"/>
      <c r="GWL30" s="36"/>
      <c r="GWM30" s="36"/>
      <c r="GWN30" s="36"/>
      <c r="GWO30" s="36"/>
      <c r="GWP30" s="36"/>
      <c r="GWQ30" s="36"/>
      <c r="GWR30" s="36"/>
      <c r="GWS30" s="36"/>
      <c r="GWT30" s="36"/>
      <c r="GWU30" s="36"/>
      <c r="GWV30" s="36"/>
      <c r="GWW30" s="36"/>
      <c r="GWX30" s="36"/>
      <c r="GWY30" s="36"/>
      <c r="GWZ30" s="36"/>
      <c r="GXA30" s="36"/>
      <c r="GXB30" s="36"/>
      <c r="GXC30" s="36"/>
      <c r="GXD30" s="36"/>
      <c r="GXE30" s="36"/>
      <c r="GXF30" s="36"/>
      <c r="GXG30" s="36"/>
      <c r="GXH30" s="36"/>
      <c r="GXI30" s="36"/>
      <c r="GXJ30" s="36"/>
      <c r="GXK30" s="36"/>
      <c r="GXL30" s="36"/>
      <c r="GXM30" s="36"/>
      <c r="GXN30" s="36"/>
      <c r="GXO30" s="36"/>
      <c r="GXP30" s="36"/>
      <c r="GXQ30" s="36"/>
      <c r="GXR30" s="36"/>
      <c r="GXS30" s="36"/>
      <c r="GXT30" s="36"/>
      <c r="GXU30" s="36"/>
      <c r="GXV30" s="36"/>
      <c r="GXW30" s="36"/>
      <c r="GXX30" s="36"/>
      <c r="GXY30" s="36"/>
      <c r="GXZ30" s="36"/>
      <c r="GYA30" s="36"/>
      <c r="GYB30" s="36"/>
      <c r="GYC30" s="36"/>
      <c r="GYD30" s="36"/>
      <c r="GYE30" s="36"/>
      <c r="GYF30" s="36"/>
      <c r="GYG30" s="36"/>
      <c r="GYH30" s="36"/>
      <c r="GYI30" s="36"/>
      <c r="GYJ30" s="36"/>
      <c r="GYK30" s="36"/>
      <c r="GYL30" s="36"/>
      <c r="GYM30" s="36"/>
      <c r="GYN30" s="36"/>
      <c r="GYO30" s="36"/>
      <c r="GYP30" s="36"/>
      <c r="GYQ30" s="36"/>
      <c r="GYR30" s="36"/>
      <c r="GYS30" s="36"/>
      <c r="GYT30" s="36"/>
      <c r="GYU30" s="36"/>
      <c r="GYV30" s="36"/>
      <c r="GYW30" s="36"/>
      <c r="GYX30" s="36"/>
      <c r="GYY30" s="36"/>
      <c r="GYZ30" s="36"/>
      <c r="GZA30" s="36"/>
      <c r="GZB30" s="36"/>
      <c r="GZC30" s="36"/>
      <c r="GZD30" s="36"/>
      <c r="GZE30" s="36"/>
      <c r="GZF30" s="36"/>
      <c r="GZG30" s="36"/>
      <c r="GZH30" s="36"/>
      <c r="GZI30" s="36"/>
      <c r="GZJ30" s="36"/>
      <c r="GZK30" s="36"/>
      <c r="GZL30" s="36"/>
      <c r="GZM30" s="36"/>
      <c r="GZN30" s="36"/>
      <c r="GZO30" s="36"/>
      <c r="GZP30" s="36"/>
      <c r="GZQ30" s="36"/>
      <c r="GZR30" s="36"/>
      <c r="GZS30" s="36"/>
      <c r="GZT30" s="36"/>
      <c r="GZU30" s="36"/>
      <c r="GZV30" s="36"/>
      <c r="GZW30" s="36"/>
      <c r="GZX30" s="36"/>
      <c r="GZY30" s="36"/>
      <c r="GZZ30" s="36"/>
      <c r="HAA30" s="36"/>
      <c r="HAB30" s="36"/>
      <c r="HAC30" s="36"/>
      <c r="HAD30" s="36"/>
      <c r="HAE30" s="36"/>
      <c r="HAF30" s="36"/>
      <c r="HAG30" s="36"/>
      <c r="HAH30" s="36"/>
      <c r="HAI30" s="36"/>
      <c r="HAJ30" s="36"/>
      <c r="HAK30" s="36"/>
      <c r="HAL30" s="36"/>
      <c r="HAM30" s="36"/>
      <c r="HAN30" s="36"/>
      <c r="HAO30" s="36"/>
      <c r="HAP30" s="36"/>
      <c r="HAQ30" s="36"/>
      <c r="HAR30" s="36"/>
      <c r="HAS30" s="36"/>
      <c r="HAT30" s="36"/>
      <c r="HAU30" s="36"/>
      <c r="HAV30" s="36"/>
      <c r="HAW30" s="36"/>
      <c r="HAX30" s="36"/>
      <c r="HAY30" s="36"/>
      <c r="HAZ30" s="36"/>
      <c r="HBA30" s="36"/>
      <c r="HBB30" s="36"/>
      <c r="HBC30" s="36"/>
      <c r="HBD30" s="36"/>
      <c r="HBE30" s="36"/>
      <c r="HBF30" s="36"/>
      <c r="HBG30" s="36"/>
      <c r="HBH30" s="36"/>
      <c r="HBI30" s="36"/>
      <c r="HBJ30" s="36"/>
      <c r="HBK30" s="36"/>
      <c r="HBL30" s="36"/>
      <c r="HBM30" s="36"/>
      <c r="HBN30" s="36"/>
      <c r="HBO30" s="36"/>
      <c r="HBP30" s="36"/>
      <c r="HBQ30" s="36"/>
      <c r="HBR30" s="36"/>
      <c r="HBS30" s="36"/>
      <c r="HBT30" s="36"/>
      <c r="HBU30" s="36"/>
      <c r="HBV30" s="36"/>
      <c r="HBW30" s="36"/>
      <c r="HBX30" s="36"/>
      <c r="HBY30" s="36"/>
      <c r="HBZ30" s="36"/>
      <c r="HCA30" s="36"/>
      <c r="HCB30" s="36"/>
      <c r="HCC30" s="36"/>
      <c r="HCD30" s="36"/>
      <c r="HCE30" s="36"/>
      <c r="HCF30" s="36"/>
      <c r="HCG30" s="36"/>
      <c r="HCH30" s="36"/>
      <c r="HCI30" s="36"/>
      <c r="HCJ30" s="36"/>
      <c r="HCK30" s="36"/>
      <c r="HCL30" s="36"/>
      <c r="HCM30" s="36"/>
      <c r="HCN30" s="36"/>
      <c r="HCO30" s="36"/>
      <c r="HCP30" s="36"/>
      <c r="HCQ30" s="36"/>
      <c r="HCR30" s="36"/>
      <c r="HCS30" s="36"/>
      <c r="HCT30" s="36"/>
      <c r="HCU30" s="36"/>
      <c r="HCV30" s="36"/>
      <c r="HCW30" s="36"/>
      <c r="HCX30" s="36"/>
      <c r="HCY30" s="36"/>
      <c r="HCZ30" s="36"/>
      <c r="HDA30" s="36"/>
      <c r="HDB30" s="36"/>
      <c r="HDC30" s="36"/>
      <c r="HDD30" s="36"/>
      <c r="HDE30" s="36"/>
      <c r="HDF30" s="36"/>
      <c r="HDG30" s="36"/>
      <c r="HDH30" s="36"/>
      <c r="HDI30" s="36"/>
      <c r="HDJ30" s="36"/>
      <c r="HDK30" s="36"/>
      <c r="HDL30" s="36"/>
      <c r="HDM30" s="36"/>
      <c r="HDN30" s="36"/>
      <c r="HDO30" s="36"/>
      <c r="HDP30" s="36"/>
      <c r="HDQ30" s="36"/>
      <c r="HDR30" s="36"/>
      <c r="HDS30" s="36"/>
      <c r="HDT30" s="36"/>
      <c r="HDU30" s="36"/>
      <c r="HDV30" s="36"/>
      <c r="HDW30" s="36"/>
      <c r="HDX30" s="36"/>
      <c r="HDY30" s="36"/>
      <c r="HDZ30" s="36"/>
      <c r="HEA30" s="36"/>
      <c r="HEB30" s="36"/>
      <c r="HEC30" s="36"/>
      <c r="HED30" s="36"/>
      <c r="HEE30" s="36"/>
      <c r="HEF30" s="36"/>
      <c r="HEG30" s="36"/>
      <c r="HEH30" s="36"/>
      <c r="HEI30" s="36"/>
      <c r="HEJ30" s="36"/>
      <c r="HEK30" s="36"/>
      <c r="HEL30" s="36"/>
      <c r="HEM30" s="36"/>
      <c r="HEN30" s="36"/>
      <c r="HEO30" s="36"/>
      <c r="HEP30" s="36"/>
      <c r="HEQ30" s="36"/>
      <c r="HER30" s="36"/>
      <c r="HES30" s="36"/>
      <c r="HET30" s="36"/>
      <c r="HEU30" s="36"/>
      <c r="HEV30" s="36"/>
      <c r="HEW30" s="36"/>
      <c r="HEX30" s="36"/>
      <c r="HEY30" s="36"/>
      <c r="HEZ30" s="36"/>
      <c r="HFA30" s="36"/>
      <c r="HFB30" s="36"/>
      <c r="HFC30" s="36"/>
      <c r="HFD30" s="36"/>
      <c r="HFE30" s="36"/>
      <c r="HFF30" s="36"/>
      <c r="HFG30" s="36"/>
      <c r="HFH30" s="36"/>
      <c r="HFI30" s="36"/>
      <c r="HFJ30" s="36"/>
      <c r="HFK30" s="36"/>
      <c r="HFL30" s="36"/>
      <c r="HFM30" s="36"/>
      <c r="HFN30" s="36"/>
      <c r="HFO30" s="36"/>
      <c r="HFP30" s="36"/>
      <c r="HFQ30" s="36"/>
      <c r="HFR30" s="36"/>
      <c r="HFS30" s="36"/>
      <c r="HFT30" s="36"/>
      <c r="HFU30" s="36"/>
      <c r="HFV30" s="36"/>
      <c r="HFW30" s="36"/>
      <c r="HFX30" s="36"/>
      <c r="HFY30" s="36"/>
      <c r="HFZ30" s="36"/>
      <c r="HGA30" s="36"/>
      <c r="HGB30" s="36"/>
      <c r="HGC30" s="36"/>
      <c r="HGD30" s="36"/>
      <c r="HGE30" s="36"/>
      <c r="HGF30" s="36"/>
      <c r="HGG30" s="36"/>
      <c r="HGH30" s="36"/>
      <c r="HGI30" s="36"/>
      <c r="HGJ30" s="36"/>
      <c r="HGK30" s="36"/>
      <c r="HGL30" s="36"/>
      <c r="HGM30" s="36"/>
      <c r="HGN30" s="36"/>
      <c r="HGO30" s="36"/>
      <c r="HGP30" s="36"/>
      <c r="HGQ30" s="36"/>
      <c r="HGR30" s="36"/>
      <c r="HGS30" s="36"/>
      <c r="HGT30" s="36"/>
      <c r="HGU30" s="36"/>
      <c r="HGV30" s="36"/>
      <c r="HGW30" s="36"/>
      <c r="HGX30" s="36"/>
      <c r="HGY30" s="36"/>
      <c r="HGZ30" s="36"/>
      <c r="HHA30" s="36"/>
      <c r="HHB30" s="36"/>
      <c r="HHC30" s="36"/>
      <c r="HHD30" s="36"/>
      <c r="HHE30" s="36"/>
      <c r="HHF30" s="36"/>
      <c r="HHG30" s="36"/>
      <c r="HHH30" s="36"/>
      <c r="HHI30" s="36"/>
      <c r="HHJ30" s="36"/>
      <c r="HHK30" s="36"/>
      <c r="HHL30" s="36"/>
      <c r="HHM30" s="36"/>
      <c r="HHN30" s="36"/>
      <c r="HHO30" s="36"/>
      <c r="HHP30" s="36"/>
      <c r="HHQ30" s="36"/>
      <c r="HHR30" s="36"/>
      <c r="HHS30" s="36"/>
      <c r="HHT30" s="36"/>
      <c r="HHU30" s="36"/>
      <c r="HHV30" s="36"/>
      <c r="HHW30" s="36"/>
      <c r="HHX30" s="36"/>
      <c r="HHY30" s="36"/>
      <c r="HHZ30" s="36"/>
      <c r="HIA30" s="36"/>
      <c r="HIB30" s="36"/>
      <c r="HIC30" s="36"/>
      <c r="HID30" s="36"/>
      <c r="HIE30" s="36"/>
      <c r="HIF30" s="36"/>
      <c r="HIG30" s="36"/>
      <c r="HIH30" s="36"/>
      <c r="HII30" s="36"/>
      <c r="HIJ30" s="36"/>
      <c r="HIK30" s="36"/>
      <c r="HIL30" s="36"/>
      <c r="HIM30" s="36"/>
      <c r="HIN30" s="36"/>
      <c r="HIO30" s="36"/>
      <c r="HIP30" s="36"/>
      <c r="HIQ30" s="36"/>
      <c r="HIR30" s="36"/>
      <c r="HIS30" s="36"/>
      <c r="HIT30" s="36"/>
      <c r="HIU30" s="36"/>
      <c r="HIV30" s="36"/>
      <c r="HIW30" s="36"/>
      <c r="HIX30" s="36"/>
      <c r="HIY30" s="36"/>
      <c r="HIZ30" s="36"/>
      <c r="HJA30" s="36"/>
      <c r="HJB30" s="36"/>
      <c r="HJC30" s="36"/>
      <c r="HJD30" s="36"/>
      <c r="HJE30" s="36"/>
      <c r="HJF30" s="36"/>
      <c r="HJG30" s="36"/>
      <c r="HJH30" s="36"/>
      <c r="HJI30" s="36"/>
      <c r="HJJ30" s="36"/>
      <c r="HJK30" s="36"/>
      <c r="HJL30" s="36"/>
      <c r="HJM30" s="36"/>
      <c r="HJN30" s="36"/>
      <c r="HJO30" s="36"/>
      <c r="HJP30" s="36"/>
      <c r="HJQ30" s="36"/>
      <c r="HJR30" s="36"/>
      <c r="HJS30" s="36"/>
      <c r="HJT30" s="36"/>
      <c r="HJU30" s="36"/>
      <c r="HJV30" s="36"/>
      <c r="HJW30" s="36"/>
      <c r="HJX30" s="36"/>
      <c r="HJY30" s="36"/>
      <c r="HJZ30" s="36"/>
      <c r="HKA30" s="36"/>
      <c r="HKB30" s="36"/>
      <c r="HKC30" s="36"/>
      <c r="HKD30" s="36"/>
      <c r="HKE30" s="36"/>
      <c r="HKF30" s="36"/>
      <c r="HKG30" s="36"/>
      <c r="HKH30" s="36"/>
      <c r="HKI30" s="36"/>
      <c r="HKJ30" s="36"/>
      <c r="HKK30" s="36"/>
      <c r="HKL30" s="36"/>
      <c r="HKM30" s="36"/>
      <c r="HKN30" s="36"/>
      <c r="HKO30" s="36"/>
      <c r="HKP30" s="36"/>
      <c r="HKQ30" s="36"/>
      <c r="HKR30" s="36"/>
      <c r="HKS30" s="36"/>
      <c r="HKT30" s="36"/>
      <c r="HKU30" s="36"/>
      <c r="HKV30" s="36"/>
      <c r="HKW30" s="36"/>
      <c r="HKX30" s="36"/>
      <c r="HKY30" s="36"/>
      <c r="HKZ30" s="36"/>
      <c r="HLA30" s="36"/>
      <c r="HLB30" s="36"/>
      <c r="HLC30" s="36"/>
      <c r="HLD30" s="36"/>
      <c r="HLE30" s="36"/>
      <c r="HLF30" s="36"/>
      <c r="HLG30" s="36"/>
      <c r="HLH30" s="36"/>
      <c r="HLI30" s="36"/>
      <c r="HLJ30" s="36"/>
      <c r="HLK30" s="36"/>
      <c r="HLL30" s="36"/>
      <c r="HLM30" s="36"/>
      <c r="HLN30" s="36"/>
      <c r="HLO30" s="36"/>
      <c r="HLP30" s="36"/>
      <c r="HLQ30" s="36"/>
      <c r="HLR30" s="36"/>
      <c r="HLS30" s="36"/>
      <c r="HLT30" s="36"/>
      <c r="HLU30" s="36"/>
      <c r="HLV30" s="36"/>
      <c r="HLW30" s="36"/>
      <c r="HLX30" s="36"/>
      <c r="HLY30" s="36"/>
      <c r="HLZ30" s="36"/>
      <c r="HMA30" s="36"/>
      <c r="HMB30" s="36"/>
      <c r="HMC30" s="36"/>
      <c r="HMD30" s="36"/>
      <c r="HME30" s="36"/>
      <c r="HMF30" s="36"/>
      <c r="HMG30" s="36"/>
      <c r="HMH30" s="36"/>
      <c r="HMI30" s="36"/>
      <c r="HMJ30" s="36"/>
      <c r="HMK30" s="36"/>
      <c r="HML30" s="36"/>
      <c r="HMM30" s="36"/>
      <c r="HMN30" s="36"/>
      <c r="HMO30" s="36"/>
      <c r="HMP30" s="36"/>
      <c r="HMQ30" s="36"/>
      <c r="HMR30" s="36"/>
      <c r="HMS30" s="36"/>
      <c r="HMT30" s="36"/>
      <c r="HMU30" s="36"/>
      <c r="HMV30" s="36"/>
      <c r="HMW30" s="36"/>
      <c r="HMX30" s="36"/>
      <c r="HMY30" s="36"/>
      <c r="HMZ30" s="36"/>
      <c r="HNA30" s="36"/>
      <c r="HNB30" s="36"/>
      <c r="HNC30" s="36"/>
      <c r="HND30" s="36"/>
      <c r="HNE30" s="36"/>
      <c r="HNF30" s="36"/>
      <c r="HNG30" s="36"/>
      <c r="HNH30" s="36"/>
      <c r="HNI30" s="36"/>
      <c r="HNJ30" s="36"/>
      <c r="HNK30" s="36"/>
      <c r="HNL30" s="36"/>
      <c r="HNM30" s="36"/>
      <c r="HNN30" s="36"/>
      <c r="HNO30" s="36"/>
      <c r="HNP30" s="36"/>
      <c r="HNQ30" s="36"/>
      <c r="HNR30" s="36"/>
      <c r="HNS30" s="36"/>
      <c r="HNT30" s="36"/>
      <c r="HNU30" s="36"/>
      <c r="HNV30" s="36"/>
      <c r="HNW30" s="36"/>
      <c r="HNX30" s="36"/>
      <c r="HNY30" s="36"/>
      <c r="HNZ30" s="36"/>
      <c r="HOA30" s="36"/>
      <c r="HOB30" s="36"/>
      <c r="HOC30" s="36"/>
      <c r="HOD30" s="36"/>
      <c r="HOE30" s="36"/>
      <c r="HOF30" s="36"/>
      <c r="HOG30" s="36"/>
      <c r="HOH30" s="36"/>
      <c r="HOI30" s="36"/>
      <c r="HOJ30" s="36"/>
      <c r="HOK30" s="36"/>
      <c r="HOL30" s="36"/>
      <c r="HOM30" s="36"/>
      <c r="HON30" s="36"/>
      <c r="HOO30" s="36"/>
      <c r="HOP30" s="36"/>
      <c r="HOQ30" s="36"/>
      <c r="HOR30" s="36"/>
      <c r="HOS30" s="36"/>
      <c r="HOT30" s="36"/>
      <c r="HOU30" s="36"/>
      <c r="HOV30" s="36"/>
      <c r="HOW30" s="36"/>
      <c r="HOX30" s="36"/>
      <c r="HOY30" s="36"/>
      <c r="HOZ30" s="36"/>
      <c r="HPA30" s="36"/>
      <c r="HPB30" s="36"/>
      <c r="HPC30" s="36"/>
      <c r="HPD30" s="36"/>
      <c r="HPE30" s="36"/>
      <c r="HPF30" s="36"/>
      <c r="HPG30" s="36"/>
      <c r="HPH30" s="36"/>
      <c r="HPI30" s="36"/>
      <c r="HPJ30" s="36"/>
      <c r="HPK30" s="36"/>
      <c r="HPL30" s="36"/>
      <c r="HPM30" s="36"/>
      <c r="HPN30" s="36"/>
      <c r="HPO30" s="36"/>
      <c r="HPP30" s="36"/>
      <c r="HPQ30" s="36"/>
      <c r="HPR30" s="36"/>
      <c r="HPS30" s="36"/>
      <c r="HPT30" s="36"/>
      <c r="HPU30" s="36"/>
      <c r="HPV30" s="36"/>
      <c r="HPW30" s="36"/>
      <c r="HPX30" s="36"/>
      <c r="HPY30" s="36"/>
      <c r="HPZ30" s="36"/>
      <c r="HQA30" s="36"/>
      <c r="HQB30" s="36"/>
      <c r="HQC30" s="36"/>
      <c r="HQD30" s="36"/>
      <c r="HQE30" s="36"/>
      <c r="HQF30" s="36"/>
      <c r="HQG30" s="36"/>
      <c r="HQH30" s="36"/>
      <c r="HQI30" s="36"/>
      <c r="HQJ30" s="36"/>
      <c r="HQK30" s="36"/>
      <c r="HQL30" s="36"/>
      <c r="HQM30" s="36"/>
      <c r="HQN30" s="36"/>
      <c r="HQO30" s="36"/>
      <c r="HQP30" s="36"/>
      <c r="HQQ30" s="36"/>
      <c r="HQR30" s="36"/>
      <c r="HQS30" s="36"/>
      <c r="HQT30" s="36"/>
      <c r="HQU30" s="36"/>
      <c r="HQV30" s="36"/>
      <c r="HQW30" s="36"/>
      <c r="HQX30" s="36"/>
      <c r="HQY30" s="36"/>
      <c r="HQZ30" s="36"/>
      <c r="HRA30" s="36"/>
      <c r="HRB30" s="36"/>
      <c r="HRC30" s="36"/>
      <c r="HRD30" s="36"/>
      <c r="HRE30" s="36"/>
      <c r="HRF30" s="36"/>
      <c r="HRG30" s="36"/>
      <c r="HRH30" s="36"/>
      <c r="HRI30" s="36"/>
      <c r="HRJ30" s="36"/>
      <c r="HRK30" s="36"/>
      <c r="HRL30" s="36"/>
      <c r="HRM30" s="36"/>
      <c r="HRN30" s="36"/>
      <c r="HRO30" s="36"/>
      <c r="HRP30" s="36"/>
      <c r="HRQ30" s="36"/>
      <c r="HRR30" s="36"/>
      <c r="HRS30" s="36"/>
      <c r="HRT30" s="36"/>
      <c r="HRU30" s="36"/>
      <c r="HRV30" s="36"/>
      <c r="HRW30" s="36"/>
      <c r="HRX30" s="36"/>
      <c r="HRY30" s="36"/>
      <c r="HRZ30" s="36"/>
      <c r="HSA30" s="36"/>
      <c r="HSB30" s="36"/>
      <c r="HSC30" s="36"/>
      <c r="HSD30" s="36"/>
      <c r="HSE30" s="36"/>
      <c r="HSF30" s="36"/>
      <c r="HSG30" s="36"/>
      <c r="HSH30" s="36"/>
      <c r="HSI30" s="36"/>
      <c r="HSJ30" s="36"/>
      <c r="HSK30" s="36"/>
      <c r="HSL30" s="36"/>
      <c r="HSM30" s="36"/>
      <c r="HSN30" s="36"/>
      <c r="HSO30" s="36"/>
      <c r="HSP30" s="36"/>
      <c r="HSQ30" s="36"/>
      <c r="HSR30" s="36"/>
      <c r="HSS30" s="36"/>
      <c r="HST30" s="36"/>
      <c r="HSU30" s="36"/>
      <c r="HSV30" s="36"/>
      <c r="HSW30" s="36"/>
      <c r="HSX30" s="36"/>
      <c r="HSY30" s="36"/>
      <c r="HSZ30" s="36"/>
      <c r="HTA30" s="36"/>
      <c r="HTB30" s="36"/>
      <c r="HTC30" s="36"/>
      <c r="HTD30" s="36"/>
      <c r="HTE30" s="36"/>
      <c r="HTF30" s="36"/>
      <c r="HTG30" s="36"/>
      <c r="HTH30" s="36"/>
      <c r="HTI30" s="36"/>
      <c r="HTJ30" s="36"/>
      <c r="HTK30" s="36"/>
      <c r="HTL30" s="36"/>
      <c r="HTM30" s="36"/>
      <c r="HTN30" s="36"/>
      <c r="HTO30" s="36"/>
      <c r="HTP30" s="36"/>
      <c r="HTQ30" s="36"/>
      <c r="HTR30" s="36"/>
      <c r="HTS30" s="36"/>
      <c r="HTT30" s="36"/>
      <c r="HTU30" s="36"/>
      <c r="HTV30" s="36"/>
      <c r="HTW30" s="36"/>
      <c r="HTX30" s="36"/>
      <c r="HTY30" s="36"/>
      <c r="HTZ30" s="36"/>
      <c r="HUA30" s="36"/>
      <c r="HUB30" s="36"/>
      <c r="HUC30" s="36"/>
      <c r="HUD30" s="36"/>
      <c r="HUE30" s="36"/>
      <c r="HUF30" s="36"/>
      <c r="HUG30" s="36"/>
      <c r="HUH30" s="36"/>
      <c r="HUI30" s="36"/>
      <c r="HUJ30" s="36"/>
      <c r="HUK30" s="36"/>
      <c r="HUL30" s="36"/>
      <c r="HUM30" s="36"/>
      <c r="HUN30" s="36"/>
      <c r="HUO30" s="36"/>
      <c r="HUP30" s="36"/>
      <c r="HUQ30" s="36"/>
      <c r="HUR30" s="36"/>
      <c r="HUS30" s="36"/>
      <c r="HUT30" s="36"/>
      <c r="HUU30" s="36"/>
      <c r="HUV30" s="36"/>
      <c r="HUW30" s="36"/>
      <c r="HUX30" s="36"/>
      <c r="HUY30" s="36"/>
      <c r="HUZ30" s="36"/>
      <c r="HVA30" s="36"/>
      <c r="HVB30" s="36"/>
      <c r="HVC30" s="36"/>
      <c r="HVD30" s="36"/>
      <c r="HVE30" s="36"/>
      <c r="HVF30" s="36"/>
      <c r="HVG30" s="36"/>
      <c r="HVH30" s="36"/>
      <c r="HVI30" s="36"/>
      <c r="HVJ30" s="36"/>
      <c r="HVK30" s="36"/>
      <c r="HVL30" s="36"/>
      <c r="HVM30" s="36"/>
      <c r="HVN30" s="36"/>
      <c r="HVO30" s="36"/>
      <c r="HVP30" s="36"/>
      <c r="HVQ30" s="36"/>
      <c r="HVR30" s="36"/>
      <c r="HVS30" s="36"/>
      <c r="HVT30" s="36"/>
      <c r="HVU30" s="36"/>
      <c r="HVV30" s="36"/>
      <c r="HVW30" s="36"/>
      <c r="HVX30" s="36"/>
      <c r="HVY30" s="36"/>
      <c r="HVZ30" s="36"/>
      <c r="HWA30" s="36"/>
      <c r="HWB30" s="36"/>
      <c r="HWC30" s="36"/>
      <c r="HWD30" s="36"/>
      <c r="HWE30" s="36"/>
      <c r="HWF30" s="36"/>
      <c r="HWG30" s="36"/>
      <c r="HWH30" s="36"/>
      <c r="HWI30" s="36"/>
      <c r="HWJ30" s="36"/>
      <c r="HWK30" s="36"/>
      <c r="HWL30" s="36"/>
      <c r="HWM30" s="36"/>
      <c r="HWN30" s="36"/>
      <c r="HWO30" s="36"/>
      <c r="HWP30" s="36"/>
      <c r="HWQ30" s="36"/>
      <c r="HWR30" s="36"/>
      <c r="HWS30" s="36"/>
      <c r="HWT30" s="36"/>
      <c r="HWU30" s="36"/>
      <c r="HWV30" s="36"/>
      <c r="HWW30" s="36"/>
      <c r="HWX30" s="36"/>
      <c r="HWY30" s="36"/>
      <c r="HWZ30" s="36"/>
      <c r="HXA30" s="36"/>
      <c r="HXB30" s="36"/>
      <c r="HXC30" s="36"/>
      <c r="HXD30" s="36"/>
      <c r="HXE30" s="36"/>
      <c r="HXF30" s="36"/>
      <c r="HXG30" s="36"/>
      <c r="HXH30" s="36"/>
      <c r="HXI30" s="36"/>
      <c r="HXJ30" s="36"/>
      <c r="HXK30" s="36"/>
      <c r="HXL30" s="36"/>
      <c r="HXM30" s="36"/>
      <c r="HXN30" s="36"/>
      <c r="HXO30" s="36"/>
      <c r="HXP30" s="36"/>
      <c r="HXQ30" s="36"/>
      <c r="HXR30" s="36"/>
      <c r="HXS30" s="36"/>
      <c r="HXT30" s="36"/>
      <c r="HXU30" s="36"/>
      <c r="HXV30" s="36"/>
      <c r="HXW30" s="36"/>
      <c r="HXX30" s="36"/>
      <c r="HXY30" s="36"/>
      <c r="HXZ30" s="36"/>
      <c r="HYA30" s="36"/>
      <c r="HYB30" s="36"/>
      <c r="HYC30" s="36"/>
      <c r="HYD30" s="36"/>
      <c r="HYE30" s="36"/>
      <c r="HYF30" s="36"/>
      <c r="HYG30" s="36"/>
      <c r="HYH30" s="36"/>
      <c r="HYI30" s="36"/>
      <c r="HYJ30" s="36"/>
      <c r="HYK30" s="36"/>
      <c r="HYL30" s="36"/>
      <c r="HYM30" s="36"/>
      <c r="HYN30" s="36"/>
      <c r="HYO30" s="36"/>
      <c r="HYP30" s="36"/>
      <c r="HYQ30" s="36"/>
      <c r="HYR30" s="36"/>
      <c r="HYS30" s="36"/>
      <c r="HYT30" s="36"/>
      <c r="HYU30" s="36"/>
      <c r="HYV30" s="36"/>
      <c r="HYW30" s="36"/>
      <c r="HYX30" s="36"/>
      <c r="HYY30" s="36"/>
      <c r="HYZ30" s="36"/>
      <c r="HZA30" s="36"/>
      <c r="HZB30" s="36"/>
      <c r="HZC30" s="36"/>
      <c r="HZD30" s="36"/>
      <c r="HZE30" s="36"/>
      <c r="HZF30" s="36"/>
      <c r="HZG30" s="36"/>
      <c r="HZH30" s="36"/>
      <c r="HZI30" s="36"/>
      <c r="HZJ30" s="36"/>
      <c r="HZK30" s="36"/>
      <c r="HZL30" s="36"/>
      <c r="HZM30" s="36"/>
      <c r="HZN30" s="36"/>
      <c r="HZO30" s="36"/>
      <c r="HZP30" s="36"/>
      <c r="HZQ30" s="36"/>
      <c r="HZR30" s="36"/>
      <c r="HZS30" s="36"/>
      <c r="HZT30" s="36"/>
      <c r="HZU30" s="36"/>
      <c r="HZV30" s="36"/>
      <c r="HZW30" s="36"/>
      <c r="HZX30" s="36"/>
      <c r="HZY30" s="36"/>
      <c r="HZZ30" s="36"/>
      <c r="IAA30" s="36"/>
      <c r="IAB30" s="36"/>
      <c r="IAC30" s="36"/>
      <c r="IAD30" s="36"/>
      <c r="IAE30" s="36"/>
      <c r="IAF30" s="36"/>
      <c r="IAG30" s="36"/>
      <c r="IAH30" s="36"/>
      <c r="IAI30" s="36"/>
      <c r="IAJ30" s="36"/>
      <c r="IAK30" s="36"/>
      <c r="IAL30" s="36"/>
      <c r="IAM30" s="36"/>
      <c r="IAN30" s="36"/>
      <c r="IAO30" s="36"/>
      <c r="IAP30" s="36"/>
      <c r="IAQ30" s="36"/>
      <c r="IAR30" s="36"/>
      <c r="IAS30" s="36"/>
      <c r="IAT30" s="36"/>
      <c r="IAU30" s="36"/>
      <c r="IAV30" s="36"/>
      <c r="IAW30" s="36"/>
      <c r="IAX30" s="36"/>
      <c r="IAY30" s="36"/>
      <c r="IAZ30" s="36"/>
      <c r="IBA30" s="36"/>
      <c r="IBB30" s="36"/>
      <c r="IBC30" s="36"/>
      <c r="IBD30" s="36"/>
      <c r="IBE30" s="36"/>
      <c r="IBF30" s="36"/>
      <c r="IBG30" s="36"/>
      <c r="IBH30" s="36"/>
      <c r="IBI30" s="36"/>
      <c r="IBJ30" s="36"/>
      <c r="IBK30" s="36"/>
      <c r="IBL30" s="36"/>
      <c r="IBM30" s="36"/>
      <c r="IBN30" s="36"/>
      <c r="IBO30" s="36"/>
      <c r="IBP30" s="36"/>
      <c r="IBQ30" s="36"/>
      <c r="IBR30" s="36"/>
      <c r="IBS30" s="36"/>
      <c r="IBT30" s="36"/>
      <c r="IBU30" s="36"/>
      <c r="IBV30" s="36"/>
      <c r="IBW30" s="36"/>
      <c r="IBX30" s="36"/>
      <c r="IBY30" s="36"/>
      <c r="IBZ30" s="36"/>
      <c r="ICA30" s="36"/>
      <c r="ICB30" s="36"/>
      <c r="ICC30" s="36"/>
      <c r="ICD30" s="36"/>
      <c r="ICE30" s="36"/>
      <c r="ICF30" s="36"/>
      <c r="ICG30" s="36"/>
      <c r="ICH30" s="36"/>
      <c r="ICI30" s="36"/>
      <c r="ICJ30" s="36"/>
      <c r="ICK30" s="36"/>
      <c r="ICL30" s="36"/>
      <c r="ICM30" s="36"/>
      <c r="ICN30" s="36"/>
      <c r="ICO30" s="36"/>
      <c r="ICP30" s="36"/>
      <c r="ICQ30" s="36"/>
      <c r="ICR30" s="36"/>
      <c r="ICS30" s="36"/>
      <c r="ICT30" s="36"/>
      <c r="ICU30" s="36"/>
      <c r="ICV30" s="36"/>
      <c r="ICW30" s="36"/>
      <c r="ICX30" s="36"/>
      <c r="ICY30" s="36"/>
      <c r="ICZ30" s="36"/>
      <c r="IDA30" s="36"/>
      <c r="IDB30" s="36"/>
      <c r="IDC30" s="36"/>
      <c r="IDD30" s="36"/>
      <c r="IDE30" s="36"/>
      <c r="IDF30" s="36"/>
      <c r="IDG30" s="36"/>
      <c r="IDH30" s="36"/>
      <c r="IDI30" s="36"/>
      <c r="IDJ30" s="36"/>
      <c r="IDK30" s="36"/>
      <c r="IDL30" s="36"/>
      <c r="IDM30" s="36"/>
      <c r="IDN30" s="36"/>
      <c r="IDO30" s="36"/>
      <c r="IDP30" s="36"/>
      <c r="IDQ30" s="36"/>
      <c r="IDR30" s="36"/>
      <c r="IDS30" s="36"/>
      <c r="IDT30" s="36"/>
      <c r="IDU30" s="36"/>
      <c r="IDV30" s="36"/>
      <c r="IDW30" s="36"/>
      <c r="IDX30" s="36"/>
      <c r="IDY30" s="36"/>
      <c r="IDZ30" s="36"/>
      <c r="IEA30" s="36"/>
      <c r="IEB30" s="36"/>
      <c r="IEC30" s="36"/>
      <c r="IED30" s="36"/>
      <c r="IEE30" s="36"/>
      <c r="IEF30" s="36"/>
      <c r="IEG30" s="36"/>
      <c r="IEH30" s="36"/>
      <c r="IEI30" s="36"/>
      <c r="IEJ30" s="36"/>
      <c r="IEK30" s="36"/>
      <c r="IEL30" s="36"/>
      <c r="IEM30" s="36"/>
      <c r="IEN30" s="36"/>
      <c r="IEO30" s="36"/>
      <c r="IEP30" s="36"/>
      <c r="IEQ30" s="36"/>
      <c r="IER30" s="36"/>
      <c r="IES30" s="36"/>
      <c r="IET30" s="36"/>
      <c r="IEU30" s="36"/>
      <c r="IEV30" s="36"/>
      <c r="IEW30" s="36"/>
      <c r="IEX30" s="36"/>
      <c r="IEY30" s="36"/>
      <c r="IEZ30" s="36"/>
      <c r="IFA30" s="36"/>
      <c r="IFB30" s="36"/>
      <c r="IFC30" s="36"/>
      <c r="IFD30" s="36"/>
      <c r="IFE30" s="36"/>
      <c r="IFF30" s="36"/>
      <c r="IFG30" s="36"/>
      <c r="IFH30" s="36"/>
      <c r="IFI30" s="36"/>
      <c r="IFJ30" s="36"/>
      <c r="IFK30" s="36"/>
      <c r="IFL30" s="36"/>
      <c r="IFM30" s="36"/>
      <c r="IFN30" s="36"/>
      <c r="IFO30" s="36"/>
      <c r="IFP30" s="36"/>
      <c r="IFQ30" s="36"/>
      <c r="IFR30" s="36"/>
      <c r="IFS30" s="36"/>
      <c r="IFT30" s="36"/>
      <c r="IFU30" s="36"/>
      <c r="IFV30" s="36"/>
      <c r="IFW30" s="36"/>
      <c r="IFX30" s="36"/>
      <c r="IFY30" s="36"/>
      <c r="IFZ30" s="36"/>
      <c r="IGA30" s="36"/>
      <c r="IGB30" s="36"/>
      <c r="IGC30" s="36"/>
      <c r="IGD30" s="36"/>
      <c r="IGE30" s="36"/>
      <c r="IGF30" s="36"/>
      <c r="IGG30" s="36"/>
      <c r="IGH30" s="36"/>
      <c r="IGI30" s="36"/>
      <c r="IGJ30" s="36"/>
      <c r="IGK30" s="36"/>
      <c r="IGL30" s="36"/>
      <c r="IGM30" s="36"/>
      <c r="IGN30" s="36"/>
      <c r="IGO30" s="36"/>
      <c r="IGP30" s="36"/>
      <c r="IGQ30" s="36"/>
      <c r="IGR30" s="36"/>
      <c r="IGS30" s="36"/>
      <c r="IGT30" s="36"/>
      <c r="IGU30" s="36"/>
      <c r="IGV30" s="36"/>
      <c r="IGW30" s="36"/>
      <c r="IGX30" s="36"/>
      <c r="IGY30" s="36"/>
      <c r="IGZ30" s="36"/>
      <c r="IHA30" s="36"/>
      <c r="IHB30" s="36"/>
      <c r="IHC30" s="36"/>
      <c r="IHD30" s="36"/>
      <c r="IHE30" s="36"/>
      <c r="IHF30" s="36"/>
      <c r="IHG30" s="36"/>
      <c r="IHH30" s="36"/>
      <c r="IHI30" s="36"/>
      <c r="IHJ30" s="36"/>
      <c r="IHK30" s="36"/>
      <c r="IHL30" s="36"/>
      <c r="IHM30" s="36"/>
      <c r="IHN30" s="36"/>
      <c r="IHO30" s="36"/>
      <c r="IHP30" s="36"/>
      <c r="IHQ30" s="36"/>
      <c r="IHR30" s="36"/>
      <c r="IHS30" s="36"/>
      <c r="IHT30" s="36"/>
      <c r="IHU30" s="36"/>
      <c r="IHV30" s="36"/>
      <c r="IHW30" s="36"/>
      <c r="IHX30" s="36"/>
      <c r="IHY30" s="36"/>
      <c r="IHZ30" s="36"/>
      <c r="IIA30" s="36"/>
      <c r="IIB30" s="36"/>
      <c r="IIC30" s="36"/>
      <c r="IID30" s="36"/>
      <c r="IIE30" s="36"/>
      <c r="IIF30" s="36"/>
      <c r="IIG30" s="36"/>
      <c r="IIH30" s="36"/>
      <c r="III30" s="36"/>
      <c r="IIJ30" s="36"/>
      <c r="IIK30" s="36"/>
      <c r="IIL30" s="36"/>
      <c r="IIM30" s="36"/>
      <c r="IIN30" s="36"/>
      <c r="IIO30" s="36"/>
      <c r="IIP30" s="36"/>
      <c r="IIQ30" s="36"/>
      <c r="IIR30" s="36"/>
      <c r="IIS30" s="36"/>
      <c r="IIT30" s="36"/>
      <c r="IIU30" s="36"/>
      <c r="IIV30" s="36"/>
      <c r="IIW30" s="36"/>
      <c r="IIX30" s="36"/>
      <c r="IIY30" s="36"/>
      <c r="IIZ30" s="36"/>
      <c r="IJA30" s="36"/>
      <c r="IJB30" s="36"/>
      <c r="IJC30" s="36"/>
      <c r="IJD30" s="36"/>
      <c r="IJE30" s="36"/>
      <c r="IJF30" s="36"/>
      <c r="IJG30" s="36"/>
      <c r="IJH30" s="36"/>
      <c r="IJI30" s="36"/>
      <c r="IJJ30" s="36"/>
      <c r="IJK30" s="36"/>
      <c r="IJL30" s="36"/>
      <c r="IJM30" s="36"/>
      <c r="IJN30" s="36"/>
      <c r="IJO30" s="36"/>
      <c r="IJP30" s="36"/>
      <c r="IJQ30" s="36"/>
      <c r="IJR30" s="36"/>
      <c r="IJS30" s="36"/>
      <c r="IJT30" s="36"/>
      <c r="IJU30" s="36"/>
      <c r="IJV30" s="36"/>
      <c r="IJW30" s="36"/>
      <c r="IJX30" s="36"/>
      <c r="IJY30" s="36"/>
      <c r="IJZ30" s="36"/>
      <c r="IKA30" s="36"/>
      <c r="IKB30" s="36"/>
      <c r="IKC30" s="36"/>
      <c r="IKD30" s="36"/>
      <c r="IKE30" s="36"/>
      <c r="IKF30" s="36"/>
      <c r="IKG30" s="36"/>
      <c r="IKH30" s="36"/>
      <c r="IKI30" s="36"/>
      <c r="IKJ30" s="36"/>
      <c r="IKK30" s="36"/>
      <c r="IKL30" s="36"/>
      <c r="IKM30" s="36"/>
      <c r="IKN30" s="36"/>
      <c r="IKO30" s="36"/>
      <c r="IKP30" s="36"/>
      <c r="IKQ30" s="36"/>
      <c r="IKR30" s="36"/>
      <c r="IKS30" s="36"/>
      <c r="IKT30" s="36"/>
      <c r="IKU30" s="36"/>
      <c r="IKV30" s="36"/>
      <c r="IKW30" s="36"/>
      <c r="IKX30" s="36"/>
      <c r="IKY30" s="36"/>
      <c r="IKZ30" s="36"/>
      <c r="ILA30" s="36"/>
      <c r="ILB30" s="36"/>
      <c r="ILC30" s="36"/>
      <c r="ILD30" s="36"/>
      <c r="ILE30" s="36"/>
      <c r="ILF30" s="36"/>
      <c r="ILG30" s="36"/>
      <c r="ILH30" s="36"/>
      <c r="ILI30" s="36"/>
      <c r="ILJ30" s="36"/>
      <c r="ILK30" s="36"/>
      <c r="ILL30" s="36"/>
      <c r="ILM30" s="36"/>
      <c r="ILN30" s="36"/>
      <c r="ILO30" s="36"/>
      <c r="ILP30" s="36"/>
      <c r="ILQ30" s="36"/>
      <c r="ILR30" s="36"/>
      <c r="ILS30" s="36"/>
      <c r="ILT30" s="36"/>
      <c r="ILU30" s="36"/>
      <c r="ILV30" s="36"/>
      <c r="ILW30" s="36"/>
      <c r="ILX30" s="36"/>
      <c r="ILY30" s="36"/>
      <c r="ILZ30" s="36"/>
      <c r="IMA30" s="36"/>
      <c r="IMB30" s="36"/>
      <c r="IMC30" s="36"/>
      <c r="IMD30" s="36"/>
      <c r="IME30" s="36"/>
      <c r="IMF30" s="36"/>
      <c r="IMG30" s="36"/>
      <c r="IMH30" s="36"/>
      <c r="IMI30" s="36"/>
      <c r="IMJ30" s="36"/>
      <c r="IMK30" s="36"/>
      <c r="IML30" s="36"/>
      <c r="IMM30" s="36"/>
      <c r="IMN30" s="36"/>
      <c r="IMO30" s="36"/>
      <c r="IMP30" s="36"/>
      <c r="IMQ30" s="36"/>
      <c r="IMR30" s="36"/>
      <c r="IMS30" s="36"/>
      <c r="IMT30" s="36"/>
      <c r="IMU30" s="36"/>
      <c r="IMV30" s="36"/>
      <c r="IMW30" s="36"/>
      <c r="IMX30" s="36"/>
      <c r="IMY30" s="36"/>
      <c r="IMZ30" s="36"/>
      <c r="INA30" s="36"/>
      <c r="INB30" s="36"/>
      <c r="INC30" s="36"/>
      <c r="IND30" s="36"/>
      <c r="INE30" s="36"/>
      <c r="INF30" s="36"/>
      <c r="ING30" s="36"/>
      <c r="INH30" s="36"/>
      <c r="INI30" s="36"/>
      <c r="INJ30" s="36"/>
      <c r="INK30" s="36"/>
      <c r="INL30" s="36"/>
      <c r="INM30" s="36"/>
      <c r="INN30" s="36"/>
      <c r="INO30" s="36"/>
      <c r="INP30" s="36"/>
      <c r="INQ30" s="36"/>
      <c r="INR30" s="36"/>
      <c r="INS30" s="36"/>
      <c r="INT30" s="36"/>
      <c r="INU30" s="36"/>
      <c r="INV30" s="36"/>
      <c r="INW30" s="36"/>
      <c r="INX30" s="36"/>
      <c r="INY30" s="36"/>
      <c r="INZ30" s="36"/>
      <c r="IOA30" s="36"/>
      <c r="IOB30" s="36"/>
      <c r="IOC30" s="36"/>
      <c r="IOD30" s="36"/>
      <c r="IOE30" s="36"/>
      <c r="IOF30" s="36"/>
      <c r="IOG30" s="36"/>
      <c r="IOH30" s="36"/>
      <c r="IOI30" s="36"/>
      <c r="IOJ30" s="36"/>
      <c r="IOK30" s="36"/>
      <c r="IOL30" s="36"/>
      <c r="IOM30" s="36"/>
      <c r="ION30" s="36"/>
      <c r="IOO30" s="36"/>
      <c r="IOP30" s="36"/>
      <c r="IOQ30" s="36"/>
      <c r="IOR30" s="36"/>
      <c r="IOS30" s="36"/>
      <c r="IOT30" s="36"/>
      <c r="IOU30" s="36"/>
      <c r="IOV30" s="36"/>
      <c r="IOW30" s="36"/>
      <c r="IOX30" s="36"/>
      <c r="IOY30" s="36"/>
      <c r="IOZ30" s="36"/>
      <c r="IPA30" s="36"/>
      <c r="IPB30" s="36"/>
      <c r="IPC30" s="36"/>
      <c r="IPD30" s="36"/>
      <c r="IPE30" s="36"/>
      <c r="IPF30" s="36"/>
      <c r="IPG30" s="36"/>
      <c r="IPH30" s="36"/>
      <c r="IPI30" s="36"/>
      <c r="IPJ30" s="36"/>
      <c r="IPK30" s="36"/>
      <c r="IPL30" s="36"/>
      <c r="IPM30" s="36"/>
      <c r="IPN30" s="36"/>
      <c r="IPO30" s="36"/>
      <c r="IPP30" s="36"/>
      <c r="IPQ30" s="36"/>
      <c r="IPR30" s="36"/>
      <c r="IPS30" s="36"/>
      <c r="IPT30" s="36"/>
      <c r="IPU30" s="36"/>
      <c r="IPV30" s="36"/>
      <c r="IPW30" s="36"/>
      <c r="IPX30" s="36"/>
      <c r="IPY30" s="36"/>
      <c r="IPZ30" s="36"/>
      <c r="IQA30" s="36"/>
      <c r="IQB30" s="36"/>
      <c r="IQC30" s="36"/>
      <c r="IQD30" s="36"/>
      <c r="IQE30" s="36"/>
      <c r="IQF30" s="36"/>
      <c r="IQG30" s="36"/>
      <c r="IQH30" s="36"/>
      <c r="IQI30" s="36"/>
      <c r="IQJ30" s="36"/>
      <c r="IQK30" s="36"/>
      <c r="IQL30" s="36"/>
      <c r="IQM30" s="36"/>
      <c r="IQN30" s="36"/>
      <c r="IQO30" s="36"/>
      <c r="IQP30" s="36"/>
      <c r="IQQ30" s="36"/>
      <c r="IQR30" s="36"/>
      <c r="IQS30" s="36"/>
      <c r="IQT30" s="36"/>
      <c r="IQU30" s="36"/>
      <c r="IQV30" s="36"/>
      <c r="IQW30" s="36"/>
      <c r="IQX30" s="36"/>
      <c r="IQY30" s="36"/>
      <c r="IQZ30" s="36"/>
      <c r="IRA30" s="36"/>
      <c r="IRB30" s="36"/>
      <c r="IRC30" s="36"/>
      <c r="IRD30" s="36"/>
      <c r="IRE30" s="36"/>
      <c r="IRF30" s="36"/>
      <c r="IRG30" s="36"/>
      <c r="IRH30" s="36"/>
      <c r="IRI30" s="36"/>
      <c r="IRJ30" s="36"/>
      <c r="IRK30" s="36"/>
      <c r="IRL30" s="36"/>
      <c r="IRM30" s="36"/>
      <c r="IRN30" s="36"/>
      <c r="IRO30" s="36"/>
      <c r="IRP30" s="36"/>
      <c r="IRQ30" s="36"/>
      <c r="IRR30" s="36"/>
      <c r="IRS30" s="36"/>
      <c r="IRT30" s="36"/>
      <c r="IRU30" s="36"/>
      <c r="IRV30" s="36"/>
      <c r="IRW30" s="36"/>
      <c r="IRX30" s="36"/>
      <c r="IRY30" s="36"/>
      <c r="IRZ30" s="36"/>
      <c r="ISA30" s="36"/>
      <c r="ISB30" s="36"/>
      <c r="ISC30" s="36"/>
      <c r="ISD30" s="36"/>
      <c r="ISE30" s="36"/>
      <c r="ISF30" s="36"/>
      <c r="ISG30" s="36"/>
      <c r="ISH30" s="36"/>
      <c r="ISI30" s="36"/>
      <c r="ISJ30" s="36"/>
      <c r="ISK30" s="36"/>
      <c r="ISL30" s="36"/>
      <c r="ISM30" s="36"/>
      <c r="ISN30" s="36"/>
      <c r="ISO30" s="36"/>
      <c r="ISP30" s="36"/>
      <c r="ISQ30" s="36"/>
      <c r="ISR30" s="36"/>
      <c r="ISS30" s="36"/>
      <c r="IST30" s="36"/>
      <c r="ISU30" s="36"/>
      <c r="ISV30" s="36"/>
      <c r="ISW30" s="36"/>
      <c r="ISX30" s="36"/>
      <c r="ISY30" s="36"/>
      <c r="ISZ30" s="36"/>
      <c r="ITA30" s="36"/>
      <c r="ITB30" s="36"/>
      <c r="ITC30" s="36"/>
      <c r="ITD30" s="36"/>
      <c r="ITE30" s="36"/>
      <c r="ITF30" s="36"/>
      <c r="ITG30" s="36"/>
      <c r="ITH30" s="36"/>
      <c r="ITI30" s="36"/>
      <c r="ITJ30" s="36"/>
      <c r="ITK30" s="36"/>
      <c r="ITL30" s="36"/>
      <c r="ITM30" s="36"/>
      <c r="ITN30" s="36"/>
      <c r="ITO30" s="36"/>
      <c r="ITP30" s="36"/>
      <c r="ITQ30" s="36"/>
      <c r="ITR30" s="36"/>
      <c r="ITS30" s="36"/>
      <c r="ITT30" s="36"/>
      <c r="ITU30" s="36"/>
      <c r="ITV30" s="36"/>
      <c r="ITW30" s="36"/>
      <c r="ITX30" s="36"/>
      <c r="ITY30" s="36"/>
      <c r="ITZ30" s="36"/>
      <c r="IUA30" s="36"/>
      <c r="IUB30" s="36"/>
      <c r="IUC30" s="36"/>
      <c r="IUD30" s="36"/>
      <c r="IUE30" s="36"/>
      <c r="IUF30" s="36"/>
      <c r="IUG30" s="36"/>
      <c r="IUH30" s="36"/>
      <c r="IUI30" s="36"/>
      <c r="IUJ30" s="36"/>
      <c r="IUK30" s="36"/>
      <c r="IUL30" s="36"/>
      <c r="IUM30" s="36"/>
      <c r="IUN30" s="36"/>
      <c r="IUO30" s="36"/>
      <c r="IUP30" s="36"/>
      <c r="IUQ30" s="36"/>
      <c r="IUR30" s="36"/>
      <c r="IUS30" s="36"/>
      <c r="IUT30" s="36"/>
      <c r="IUU30" s="36"/>
      <c r="IUV30" s="36"/>
      <c r="IUW30" s="36"/>
      <c r="IUX30" s="36"/>
      <c r="IUY30" s="36"/>
      <c r="IUZ30" s="36"/>
      <c r="IVA30" s="36"/>
      <c r="IVB30" s="36"/>
      <c r="IVC30" s="36"/>
      <c r="IVD30" s="36"/>
      <c r="IVE30" s="36"/>
      <c r="IVF30" s="36"/>
      <c r="IVG30" s="36"/>
      <c r="IVH30" s="36"/>
      <c r="IVI30" s="36"/>
      <c r="IVJ30" s="36"/>
      <c r="IVK30" s="36"/>
      <c r="IVL30" s="36"/>
      <c r="IVM30" s="36"/>
      <c r="IVN30" s="36"/>
      <c r="IVO30" s="36"/>
      <c r="IVP30" s="36"/>
      <c r="IVQ30" s="36"/>
      <c r="IVR30" s="36"/>
      <c r="IVS30" s="36"/>
      <c r="IVT30" s="36"/>
      <c r="IVU30" s="36"/>
      <c r="IVV30" s="36"/>
      <c r="IVW30" s="36"/>
      <c r="IVX30" s="36"/>
      <c r="IVY30" s="36"/>
      <c r="IVZ30" s="36"/>
      <c r="IWA30" s="36"/>
      <c r="IWB30" s="36"/>
      <c r="IWC30" s="36"/>
      <c r="IWD30" s="36"/>
      <c r="IWE30" s="36"/>
      <c r="IWF30" s="36"/>
      <c r="IWG30" s="36"/>
      <c r="IWH30" s="36"/>
      <c r="IWI30" s="36"/>
      <c r="IWJ30" s="36"/>
      <c r="IWK30" s="36"/>
      <c r="IWL30" s="36"/>
      <c r="IWM30" s="36"/>
      <c r="IWN30" s="36"/>
      <c r="IWO30" s="36"/>
      <c r="IWP30" s="36"/>
      <c r="IWQ30" s="36"/>
      <c r="IWR30" s="36"/>
      <c r="IWS30" s="36"/>
      <c r="IWT30" s="36"/>
      <c r="IWU30" s="36"/>
      <c r="IWV30" s="36"/>
      <c r="IWW30" s="36"/>
      <c r="IWX30" s="36"/>
      <c r="IWY30" s="36"/>
      <c r="IWZ30" s="36"/>
      <c r="IXA30" s="36"/>
      <c r="IXB30" s="36"/>
      <c r="IXC30" s="36"/>
      <c r="IXD30" s="36"/>
      <c r="IXE30" s="36"/>
      <c r="IXF30" s="36"/>
      <c r="IXG30" s="36"/>
      <c r="IXH30" s="36"/>
      <c r="IXI30" s="36"/>
      <c r="IXJ30" s="36"/>
      <c r="IXK30" s="36"/>
      <c r="IXL30" s="36"/>
      <c r="IXM30" s="36"/>
      <c r="IXN30" s="36"/>
      <c r="IXO30" s="36"/>
      <c r="IXP30" s="36"/>
      <c r="IXQ30" s="36"/>
      <c r="IXR30" s="36"/>
      <c r="IXS30" s="36"/>
      <c r="IXT30" s="36"/>
      <c r="IXU30" s="36"/>
      <c r="IXV30" s="36"/>
      <c r="IXW30" s="36"/>
      <c r="IXX30" s="36"/>
      <c r="IXY30" s="36"/>
      <c r="IXZ30" s="36"/>
      <c r="IYA30" s="36"/>
      <c r="IYB30" s="36"/>
      <c r="IYC30" s="36"/>
      <c r="IYD30" s="36"/>
      <c r="IYE30" s="36"/>
      <c r="IYF30" s="36"/>
      <c r="IYG30" s="36"/>
      <c r="IYH30" s="36"/>
      <c r="IYI30" s="36"/>
      <c r="IYJ30" s="36"/>
      <c r="IYK30" s="36"/>
      <c r="IYL30" s="36"/>
      <c r="IYM30" s="36"/>
      <c r="IYN30" s="36"/>
      <c r="IYO30" s="36"/>
      <c r="IYP30" s="36"/>
      <c r="IYQ30" s="36"/>
      <c r="IYR30" s="36"/>
      <c r="IYS30" s="36"/>
      <c r="IYT30" s="36"/>
      <c r="IYU30" s="36"/>
      <c r="IYV30" s="36"/>
      <c r="IYW30" s="36"/>
      <c r="IYX30" s="36"/>
      <c r="IYY30" s="36"/>
      <c r="IYZ30" s="36"/>
      <c r="IZA30" s="36"/>
      <c r="IZB30" s="36"/>
      <c r="IZC30" s="36"/>
      <c r="IZD30" s="36"/>
      <c r="IZE30" s="36"/>
      <c r="IZF30" s="36"/>
      <c r="IZG30" s="36"/>
      <c r="IZH30" s="36"/>
      <c r="IZI30" s="36"/>
      <c r="IZJ30" s="36"/>
      <c r="IZK30" s="36"/>
      <c r="IZL30" s="36"/>
      <c r="IZM30" s="36"/>
      <c r="IZN30" s="36"/>
      <c r="IZO30" s="36"/>
      <c r="IZP30" s="36"/>
      <c r="IZQ30" s="36"/>
      <c r="IZR30" s="36"/>
      <c r="IZS30" s="36"/>
      <c r="IZT30" s="36"/>
      <c r="IZU30" s="36"/>
      <c r="IZV30" s="36"/>
      <c r="IZW30" s="36"/>
      <c r="IZX30" s="36"/>
      <c r="IZY30" s="36"/>
      <c r="IZZ30" s="36"/>
      <c r="JAA30" s="36"/>
      <c r="JAB30" s="36"/>
      <c r="JAC30" s="36"/>
      <c r="JAD30" s="36"/>
      <c r="JAE30" s="36"/>
      <c r="JAF30" s="36"/>
      <c r="JAG30" s="36"/>
      <c r="JAH30" s="36"/>
      <c r="JAI30" s="36"/>
      <c r="JAJ30" s="36"/>
      <c r="JAK30" s="36"/>
      <c r="JAL30" s="36"/>
      <c r="JAM30" s="36"/>
      <c r="JAN30" s="36"/>
      <c r="JAO30" s="36"/>
      <c r="JAP30" s="36"/>
      <c r="JAQ30" s="36"/>
      <c r="JAR30" s="36"/>
      <c r="JAS30" s="36"/>
      <c r="JAT30" s="36"/>
      <c r="JAU30" s="36"/>
      <c r="JAV30" s="36"/>
      <c r="JAW30" s="36"/>
      <c r="JAX30" s="36"/>
      <c r="JAY30" s="36"/>
      <c r="JAZ30" s="36"/>
      <c r="JBA30" s="36"/>
      <c r="JBB30" s="36"/>
      <c r="JBC30" s="36"/>
      <c r="JBD30" s="36"/>
      <c r="JBE30" s="36"/>
      <c r="JBF30" s="36"/>
      <c r="JBG30" s="36"/>
      <c r="JBH30" s="36"/>
      <c r="JBI30" s="36"/>
      <c r="JBJ30" s="36"/>
      <c r="JBK30" s="36"/>
      <c r="JBL30" s="36"/>
      <c r="JBM30" s="36"/>
      <c r="JBN30" s="36"/>
      <c r="JBO30" s="36"/>
      <c r="JBP30" s="36"/>
      <c r="JBQ30" s="36"/>
      <c r="JBR30" s="36"/>
      <c r="JBS30" s="36"/>
      <c r="JBT30" s="36"/>
      <c r="JBU30" s="36"/>
      <c r="JBV30" s="36"/>
      <c r="JBW30" s="36"/>
      <c r="JBX30" s="36"/>
      <c r="JBY30" s="36"/>
      <c r="JBZ30" s="36"/>
      <c r="JCA30" s="36"/>
      <c r="JCB30" s="36"/>
      <c r="JCC30" s="36"/>
      <c r="JCD30" s="36"/>
      <c r="JCE30" s="36"/>
      <c r="JCF30" s="36"/>
      <c r="JCG30" s="36"/>
      <c r="JCH30" s="36"/>
      <c r="JCI30" s="36"/>
      <c r="JCJ30" s="36"/>
      <c r="JCK30" s="36"/>
      <c r="JCL30" s="36"/>
      <c r="JCM30" s="36"/>
      <c r="JCN30" s="36"/>
      <c r="JCO30" s="36"/>
      <c r="JCP30" s="36"/>
      <c r="JCQ30" s="36"/>
      <c r="JCR30" s="36"/>
      <c r="JCS30" s="36"/>
      <c r="JCT30" s="36"/>
      <c r="JCU30" s="36"/>
      <c r="JCV30" s="36"/>
      <c r="JCW30" s="36"/>
      <c r="JCX30" s="36"/>
      <c r="JCY30" s="36"/>
      <c r="JCZ30" s="36"/>
      <c r="JDA30" s="36"/>
      <c r="JDB30" s="36"/>
      <c r="JDC30" s="36"/>
      <c r="JDD30" s="36"/>
      <c r="JDE30" s="36"/>
      <c r="JDF30" s="36"/>
      <c r="JDG30" s="36"/>
      <c r="JDH30" s="36"/>
      <c r="JDI30" s="36"/>
      <c r="JDJ30" s="36"/>
      <c r="JDK30" s="36"/>
      <c r="JDL30" s="36"/>
      <c r="JDM30" s="36"/>
      <c r="JDN30" s="36"/>
      <c r="JDO30" s="36"/>
      <c r="JDP30" s="36"/>
      <c r="JDQ30" s="36"/>
      <c r="JDR30" s="36"/>
      <c r="JDS30" s="36"/>
      <c r="JDT30" s="36"/>
      <c r="JDU30" s="36"/>
      <c r="JDV30" s="36"/>
      <c r="JDW30" s="36"/>
      <c r="JDX30" s="36"/>
      <c r="JDY30" s="36"/>
      <c r="JDZ30" s="36"/>
      <c r="JEA30" s="36"/>
      <c r="JEB30" s="36"/>
      <c r="JEC30" s="36"/>
      <c r="JED30" s="36"/>
      <c r="JEE30" s="36"/>
      <c r="JEF30" s="36"/>
      <c r="JEG30" s="36"/>
      <c r="JEH30" s="36"/>
      <c r="JEI30" s="36"/>
      <c r="JEJ30" s="36"/>
      <c r="JEK30" s="36"/>
      <c r="JEL30" s="36"/>
      <c r="JEM30" s="36"/>
      <c r="JEN30" s="36"/>
      <c r="JEO30" s="36"/>
      <c r="JEP30" s="36"/>
      <c r="JEQ30" s="36"/>
      <c r="JER30" s="36"/>
      <c r="JES30" s="36"/>
      <c r="JET30" s="36"/>
      <c r="JEU30" s="36"/>
      <c r="JEV30" s="36"/>
      <c r="JEW30" s="36"/>
      <c r="JEX30" s="36"/>
      <c r="JEY30" s="36"/>
      <c r="JEZ30" s="36"/>
      <c r="JFA30" s="36"/>
      <c r="JFB30" s="36"/>
      <c r="JFC30" s="36"/>
      <c r="JFD30" s="36"/>
      <c r="JFE30" s="36"/>
      <c r="JFF30" s="36"/>
      <c r="JFG30" s="36"/>
      <c r="JFH30" s="36"/>
      <c r="JFI30" s="36"/>
      <c r="JFJ30" s="36"/>
      <c r="JFK30" s="36"/>
      <c r="JFL30" s="36"/>
      <c r="JFM30" s="36"/>
      <c r="JFN30" s="36"/>
      <c r="JFO30" s="36"/>
      <c r="JFP30" s="36"/>
      <c r="JFQ30" s="36"/>
      <c r="JFR30" s="36"/>
      <c r="JFS30" s="36"/>
      <c r="JFT30" s="36"/>
      <c r="JFU30" s="36"/>
      <c r="JFV30" s="36"/>
      <c r="JFW30" s="36"/>
      <c r="JFX30" s="36"/>
      <c r="JFY30" s="36"/>
      <c r="JFZ30" s="36"/>
      <c r="JGA30" s="36"/>
      <c r="JGB30" s="36"/>
      <c r="JGC30" s="36"/>
      <c r="JGD30" s="36"/>
      <c r="JGE30" s="36"/>
      <c r="JGF30" s="36"/>
      <c r="JGG30" s="36"/>
      <c r="JGH30" s="36"/>
      <c r="JGI30" s="36"/>
      <c r="JGJ30" s="36"/>
      <c r="JGK30" s="36"/>
      <c r="JGL30" s="36"/>
      <c r="JGM30" s="36"/>
      <c r="JGN30" s="36"/>
      <c r="JGO30" s="36"/>
      <c r="JGP30" s="36"/>
      <c r="JGQ30" s="36"/>
      <c r="JGR30" s="36"/>
      <c r="JGS30" s="36"/>
      <c r="JGT30" s="36"/>
      <c r="JGU30" s="36"/>
      <c r="JGV30" s="36"/>
      <c r="JGW30" s="36"/>
      <c r="JGX30" s="36"/>
      <c r="JGY30" s="36"/>
      <c r="JGZ30" s="36"/>
      <c r="JHA30" s="36"/>
      <c r="JHB30" s="36"/>
      <c r="JHC30" s="36"/>
      <c r="JHD30" s="36"/>
      <c r="JHE30" s="36"/>
      <c r="JHF30" s="36"/>
      <c r="JHG30" s="36"/>
      <c r="JHH30" s="36"/>
      <c r="JHI30" s="36"/>
      <c r="JHJ30" s="36"/>
      <c r="JHK30" s="36"/>
      <c r="JHL30" s="36"/>
      <c r="JHM30" s="36"/>
      <c r="JHN30" s="36"/>
      <c r="JHO30" s="36"/>
      <c r="JHP30" s="36"/>
      <c r="JHQ30" s="36"/>
      <c r="JHR30" s="36"/>
      <c r="JHS30" s="36"/>
      <c r="JHT30" s="36"/>
      <c r="JHU30" s="36"/>
      <c r="JHV30" s="36"/>
      <c r="JHW30" s="36"/>
      <c r="JHX30" s="36"/>
      <c r="JHY30" s="36"/>
      <c r="JHZ30" s="36"/>
      <c r="JIA30" s="36"/>
      <c r="JIB30" s="36"/>
      <c r="JIC30" s="36"/>
      <c r="JID30" s="36"/>
      <c r="JIE30" s="36"/>
      <c r="JIF30" s="36"/>
      <c r="JIG30" s="36"/>
      <c r="JIH30" s="36"/>
      <c r="JII30" s="36"/>
      <c r="JIJ30" s="36"/>
      <c r="JIK30" s="36"/>
      <c r="JIL30" s="36"/>
      <c r="JIM30" s="36"/>
      <c r="JIN30" s="36"/>
      <c r="JIO30" s="36"/>
      <c r="JIP30" s="36"/>
      <c r="JIQ30" s="36"/>
      <c r="JIR30" s="36"/>
      <c r="JIS30" s="36"/>
      <c r="JIT30" s="36"/>
      <c r="JIU30" s="36"/>
      <c r="JIV30" s="36"/>
      <c r="JIW30" s="36"/>
      <c r="JIX30" s="36"/>
      <c r="JIY30" s="36"/>
      <c r="JIZ30" s="36"/>
      <c r="JJA30" s="36"/>
      <c r="JJB30" s="36"/>
      <c r="JJC30" s="36"/>
      <c r="JJD30" s="36"/>
      <c r="JJE30" s="36"/>
      <c r="JJF30" s="36"/>
      <c r="JJG30" s="36"/>
      <c r="JJH30" s="36"/>
      <c r="JJI30" s="36"/>
      <c r="JJJ30" s="36"/>
      <c r="JJK30" s="36"/>
      <c r="JJL30" s="36"/>
      <c r="JJM30" s="36"/>
      <c r="JJN30" s="36"/>
      <c r="JJO30" s="36"/>
      <c r="JJP30" s="36"/>
      <c r="JJQ30" s="36"/>
      <c r="JJR30" s="36"/>
      <c r="JJS30" s="36"/>
      <c r="JJT30" s="36"/>
      <c r="JJU30" s="36"/>
      <c r="JJV30" s="36"/>
      <c r="JJW30" s="36"/>
      <c r="JJX30" s="36"/>
      <c r="JJY30" s="36"/>
      <c r="JJZ30" s="36"/>
      <c r="JKA30" s="36"/>
      <c r="JKB30" s="36"/>
      <c r="JKC30" s="36"/>
      <c r="JKD30" s="36"/>
      <c r="JKE30" s="36"/>
      <c r="JKF30" s="36"/>
      <c r="JKG30" s="36"/>
      <c r="JKH30" s="36"/>
      <c r="JKI30" s="36"/>
      <c r="JKJ30" s="36"/>
      <c r="JKK30" s="36"/>
      <c r="JKL30" s="36"/>
      <c r="JKM30" s="36"/>
      <c r="JKN30" s="36"/>
      <c r="JKO30" s="36"/>
      <c r="JKP30" s="36"/>
      <c r="JKQ30" s="36"/>
      <c r="JKR30" s="36"/>
      <c r="JKS30" s="36"/>
      <c r="JKT30" s="36"/>
      <c r="JKU30" s="36"/>
      <c r="JKV30" s="36"/>
      <c r="JKW30" s="36"/>
      <c r="JKX30" s="36"/>
      <c r="JKY30" s="36"/>
      <c r="JKZ30" s="36"/>
      <c r="JLA30" s="36"/>
      <c r="JLB30" s="36"/>
      <c r="JLC30" s="36"/>
      <c r="JLD30" s="36"/>
      <c r="JLE30" s="36"/>
      <c r="JLF30" s="36"/>
      <c r="JLG30" s="36"/>
      <c r="JLH30" s="36"/>
      <c r="JLI30" s="36"/>
      <c r="JLJ30" s="36"/>
      <c r="JLK30" s="36"/>
      <c r="JLL30" s="36"/>
      <c r="JLM30" s="36"/>
      <c r="JLN30" s="36"/>
      <c r="JLO30" s="36"/>
      <c r="JLP30" s="36"/>
      <c r="JLQ30" s="36"/>
      <c r="JLR30" s="36"/>
      <c r="JLS30" s="36"/>
      <c r="JLT30" s="36"/>
      <c r="JLU30" s="36"/>
      <c r="JLV30" s="36"/>
      <c r="JLW30" s="36"/>
      <c r="JLX30" s="36"/>
      <c r="JLY30" s="36"/>
      <c r="JLZ30" s="36"/>
      <c r="JMA30" s="36"/>
      <c r="JMB30" s="36"/>
      <c r="JMC30" s="36"/>
      <c r="JMD30" s="36"/>
      <c r="JME30" s="36"/>
      <c r="JMF30" s="36"/>
      <c r="JMG30" s="36"/>
      <c r="JMH30" s="36"/>
      <c r="JMI30" s="36"/>
      <c r="JMJ30" s="36"/>
      <c r="JMK30" s="36"/>
      <c r="JML30" s="36"/>
      <c r="JMM30" s="36"/>
      <c r="JMN30" s="36"/>
      <c r="JMO30" s="36"/>
      <c r="JMP30" s="36"/>
      <c r="JMQ30" s="36"/>
      <c r="JMR30" s="36"/>
      <c r="JMS30" s="36"/>
      <c r="JMT30" s="36"/>
      <c r="JMU30" s="36"/>
      <c r="JMV30" s="36"/>
      <c r="JMW30" s="36"/>
      <c r="JMX30" s="36"/>
      <c r="JMY30" s="36"/>
      <c r="JMZ30" s="36"/>
      <c r="JNA30" s="36"/>
      <c r="JNB30" s="36"/>
      <c r="JNC30" s="36"/>
      <c r="JND30" s="36"/>
      <c r="JNE30" s="36"/>
      <c r="JNF30" s="36"/>
      <c r="JNG30" s="36"/>
      <c r="JNH30" s="36"/>
      <c r="JNI30" s="36"/>
      <c r="JNJ30" s="36"/>
      <c r="JNK30" s="36"/>
      <c r="JNL30" s="36"/>
      <c r="JNM30" s="36"/>
      <c r="JNN30" s="36"/>
      <c r="JNO30" s="36"/>
      <c r="JNP30" s="36"/>
      <c r="JNQ30" s="36"/>
      <c r="JNR30" s="36"/>
      <c r="JNS30" s="36"/>
      <c r="JNT30" s="36"/>
      <c r="JNU30" s="36"/>
      <c r="JNV30" s="36"/>
      <c r="JNW30" s="36"/>
      <c r="JNX30" s="36"/>
      <c r="JNY30" s="36"/>
      <c r="JNZ30" s="36"/>
      <c r="JOA30" s="36"/>
      <c r="JOB30" s="36"/>
      <c r="JOC30" s="36"/>
      <c r="JOD30" s="36"/>
      <c r="JOE30" s="36"/>
      <c r="JOF30" s="36"/>
      <c r="JOG30" s="36"/>
      <c r="JOH30" s="36"/>
      <c r="JOI30" s="36"/>
      <c r="JOJ30" s="36"/>
      <c r="JOK30" s="36"/>
      <c r="JOL30" s="36"/>
      <c r="JOM30" s="36"/>
      <c r="JON30" s="36"/>
      <c r="JOO30" s="36"/>
      <c r="JOP30" s="36"/>
      <c r="JOQ30" s="36"/>
      <c r="JOR30" s="36"/>
      <c r="JOS30" s="36"/>
      <c r="JOT30" s="36"/>
      <c r="JOU30" s="36"/>
      <c r="JOV30" s="36"/>
      <c r="JOW30" s="36"/>
      <c r="JOX30" s="36"/>
      <c r="JOY30" s="36"/>
      <c r="JOZ30" s="36"/>
      <c r="JPA30" s="36"/>
      <c r="JPB30" s="36"/>
      <c r="JPC30" s="36"/>
      <c r="JPD30" s="36"/>
      <c r="JPE30" s="36"/>
      <c r="JPF30" s="36"/>
      <c r="JPG30" s="36"/>
      <c r="JPH30" s="36"/>
      <c r="JPI30" s="36"/>
      <c r="JPJ30" s="36"/>
      <c r="JPK30" s="36"/>
      <c r="JPL30" s="36"/>
      <c r="JPM30" s="36"/>
      <c r="JPN30" s="36"/>
      <c r="JPO30" s="36"/>
      <c r="JPP30" s="36"/>
      <c r="JPQ30" s="36"/>
      <c r="JPR30" s="36"/>
      <c r="JPS30" s="36"/>
      <c r="JPT30" s="36"/>
      <c r="JPU30" s="36"/>
      <c r="JPV30" s="36"/>
      <c r="JPW30" s="36"/>
      <c r="JPX30" s="36"/>
      <c r="JPY30" s="36"/>
      <c r="JPZ30" s="36"/>
      <c r="JQA30" s="36"/>
      <c r="JQB30" s="36"/>
      <c r="JQC30" s="36"/>
      <c r="JQD30" s="36"/>
      <c r="JQE30" s="36"/>
      <c r="JQF30" s="36"/>
      <c r="JQG30" s="36"/>
      <c r="JQH30" s="36"/>
      <c r="JQI30" s="36"/>
      <c r="JQJ30" s="36"/>
      <c r="JQK30" s="36"/>
      <c r="JQL30" s="36"/>
      <c r="JQM30" s="36"/>
      <c r="JQN30" s="36"/>
      <c r="JQO30" s="36"/>
      <c r="JQP30" s="36"/>
      <c r="JQQ30" s="36"/>
      <c r="JQR30" s="36"/>
      <c r="JQS30" s="36"/>
      <c r="JQT30" s="36"/>
      <c r="JQU30" s="36"/>
      <c r="JQV30" s="36"/>
      <c r="JQW30" s="36"/>
      <c r="JQX30" s="36"/>
      <c r="JQY30" s="36"/>
      <c r="JQZ30" s="36"/>
      <c r="JRA30" s="36"/>
      <c r="JRB30" s="36"/>
      <c r="JRC30" s="36"/>
      <c r="JRD30" s="36"/>
      <c r="JRE30" s="36"/>
      <c r="JRF30" s="36"/>
      <c r="JRG30" s="36"/>
      <c r="JRH30" s="36"/>
      <c r="JRI30" s="36"/>
      <c r="JRJ30" s="36"/>
      <c r="JRK30" s="36"/>
      <c r="JRL30" s="36"/>
      <c r="JRM30" s="36"/>
      <c r="JRN30" s="36"/>
      <c r="JRO30" s="36"/>
      <c r="JRP30" s="36"/>
      <c r="JRQ30" s="36"/>
      <c r="JRR30" s="36"/>
      <c r="JRS30" s="36"/>
      <c r="JRT30" s="36"/>
      <c r="JRU30" s="36"/>
      <c r="JRV30" s="36"/>
      <c r="JRW30" s="36"/>
      <c r="JRX30" s="36"/>
      <c r="JRY30" s="36"/>
      <c r="JRZ30" s="36"/>
      <c r="JSA30" s="36"/>
      <c r="JSB30" s="36"/>
      <c r="JSC30" s="36"/>
      <c r="JSD30" s="36"/>
      <c r="JSE30" s="36"/>
      <c r="JSF30" s="36"/>
      <c r="JSG30" s="36"/>
      <c r="JSH30" s="36"/>
      <c r="JSI30" s="36"/>
      <c r="JSJ30" s="36"/>
      <c r="JSK30" s="36"/>
      <c r="JSL30" s="36"/>
      <c r="JSM30" s="36"/>
      <c r="JSN30" s="36"/>
      <c r="JSO30" s="36"/>
      <c r="JSP30" s="36"/>
      <c r="JSQ30" s="36"/>
      <c r="JSR30" s="36"/>
      <c r="JSS30" s="36"/>
      <c r="JST30" s="36"/>
      <c r="JSU30" s="36"/>
      <c r="JSV30" s="36"/>
      <c r="JSW30" s="36"/>
      <c r="JSX30" s="36"/>
      <c r="JSY30" s="36"/>
      <c r="JSZ30" s="36"/>
      <c r="JTA30" s="36"/>
      <c r="JTB30" s="36"/>
      <c r="JTC30" s="36"/>
      <c r="JTD30" s="36"/>
      <c r="JTE30" s="36"/>
      <c r="JTF30" s="36"/>
      <c r="JTG30" s="36"/>
      <c r="JTH30" s="36"/>
      <c r="JTI30" s="36"/>
      <c r="JTJ30" s="36"/>
      <c r="JTK30" s="36"/>
      <c r="JTL30" s="36"/>
      <c r="JTM30" s="36"/>
      <c r="JTN30" s="36"/>
      <c r="JTO30" s="36"/>
      <c r="JTP30" s="36"/>
      <c r="JTQ30" s="36"/>
      <c r="JTR30" s="36"/>
      <c r="JTS30" s="36"/>
      <c r="JTT30" s="36"/>
      <c r="JTU30" s="36"/>
      <c r="JTV30" s="36"/>
      <c r="JTW30" s="36"/>
      <c r="JTX30" s="36"/>
      <c r="JTY30" s="36"/>
      <c r="JTZ30" s="36"/>
      <c r="JUA30" s="36"/>
      <c r="JUB30" s="36"/>
      <c r="JUC30" s="36"/>
      <c r="JUD30" s="36"/>
      <c r="JUE30" s="36"/>
      <c r="JUF30" s="36"/>
      <c r="JUG30" s="36"/>
      <c r="JUH30" s="36"/>
      <c r="JUI30" s="36"/>
      <c r="JUJ30" s="36"/>
      <c r="JUK30" s="36"/>
      <c r="JUL30" s="36"/>
      <c r="JUM30" s="36"/>
      <c r="JUN30" s="36"/>
      <c r="JUO30" s="36"/>
      <c r="JUP30" s="36"/>
      <c r="JUQ30" s="36"/>
      <c r="JUR30" s="36"/>
      <c r="JUS30" s="36"/>
      <c r="JUT30" s="36"/>
      <c r="JUU30" s="36"/>
      <c r="JUV30" s="36"/>
      <c r="JUW30" s="36"/>
      <c r="JUX30" s="36"/>
      <c r="JUY30" s="36"/>
      <c r="JUZ30" s="36"/>
      <c r="JVA30" s="36"/>
      <c r="JVB30" s="36"/>
      <c r="JVC30" s="36"/>
      <c r="JVD30" s="36"/>
      <c r="JVE30" s="36"/>
      <c r="JVF30" s="36"/>
      <c r="JVG30" s="36"/>
      <c r="JVH30" s="36"/>
      <c r="JVI30" s="36"/>
      <c r="JVJ30" s="36"/>
      <c r="JVK30" s="36"/>
      <c r="JVL30" s="36"/>
      <c r="JVM30" s="36"/>
      <c r="JVN30" s="36"/>
      <c r="JVO30" s="36"/>
      <c r="JVP30" s="36"/>
      <c r="JVQ30" s="36"/>
      <c r="JVR30" s="36"/>
      <c r="JVS30" s="36"/>
      <c r="JVT30" s="36"/>
      <c r="JVU30" s="36"/>
      <c r="JVV30" s="36"/>
      <c r="JVW30" s="36"/>
      <c r="JVX30" s="36"/>
      <c r="JVY30" s="36"/>
      <c r="JVZ30" s="36"/>
      <c r="JWA30" s="36"/>
      <c r="JWB30" s="36"/>
      <c r="JWC30" s="36"/>
      <c r="JWD30" s="36"/>
      <c r="JWE30" s="36"/>
      <c r="JWF30" s="36"/>
      <c r="JWG30" s="36"/>
      <c r="JWH30" s="36"/>
      <c r="JWI30" s="36"/>
      <c r="JWJ30" s="36"/>
      <c r="JWK30" s="36"/>
      <c r="JWL30" s="36"/>
      <c r="JWM30" s="36"/>
      <c r="JWN30" s="36"/>
      <c r="JWO30" s="36"/>
      <c r="JWP30" s="36"/>
      <c r="JWQ30" s="36"/>
      <c r="JWR30" s="36"/>
      <c r="JWS30" s="36"/>
      <c r="JWT30" s="36"/>
      <c r="JWU30" s="36"/>
      <c r="JWV30" s="36"/>
      <c r="JWW30" s="36"/>
      <c r="JWX30" s="36"/>
      <c r="JWY30" s="36"/>
      <c r="JWZ30" s="36"/>
      <c r="JXA30" s="36"/>
      <c r="JXB30" s="36"/>
      <c r="JXC30" s="36"/>
      <c r="JXD30" s="36"/>
      <c r="JXE30" s="36"/>
      <c r="JXF30" s="36"/>
      <c r="JXG30" s="36"/>
      <c r="JXH30" s="36"/>
      <c r="JXI30" s="36"/>
      <c r="JXJ30" s="36"/>
      <c r="JXK30" s="36"/>
      <c r="JXL30" s="36"/>
      <c r="JXM30" s="36"/>
      <c r="JXN30" s="36"/>
      <c r="JXO30" s="36"/>
      <c r="JXP30" s="36"/>
      <c r="JXQ30" s="36"/>
      <c r="JXR30" s="36"/>
      <c r="JXS30" s="36"/>
      <c r="JXT30" s="36"/>
      <c r="JXU30" s="36"/>
      <c r="JXV30" s="36"/>
      <c r="JXW30" s="36"/>
      <c r="JXX30" s="36"/>
      <c r="JXY30" s="36"/>
      <c r="JXZ30" s="36"/>
      <c r="JYA30" s="36"/>
      <c r="JYB30" s="36"/>
      <c r="JYC30" s="36"/>
      <c r="JYD30" s="36"/>
      <c r="JYE30" s="36"/>
      <c r="JYF30" s="36"/>
      <c r="JYG30" s="36"/>
      <c r="JYH30" s="36"/>
      <c r="JYI30" s="36"/>
      <c r="JYJ30" s="36"/>
      <c r="JYK30" s="36"/>
      <c r="JYL30" s="36"/>
      <c r="JYM30" s="36"/>
      <c r="JYN30" s="36"/>
      <c r="JYO30" s="36"/>
      <c r="JYP30" s="36"/>
      <c r="JYQ30" s="36"/>
      <c r="JYR30" s="36"/>
      <c r="JYS30" s="36"/>
      <c r="JYT30" s="36"/>
      <c r="JYU30" s="36"/>
      <c r="JYV30" s="36"/>
      <c r="JYW30" s="36"/>
      <c r="JYX30" s="36"/>
      <c r="JYY30" s="36"/>
      <c r="JYZ30" s="36"/>
      <c r="JZA30" s="36"/>
      <c r="JZB30" s="36"/>
      <c r="JZC30" s="36"/>
      <c r="JZD30" s="36"/>
      <c r="JZE30" s="36"/>
      <c r="JZF30" s="36"/>
      <c r="JZG30" s="36"/>
      <c r="JZH30" s="36"/>
      <c r="JZI30" s="36"/>
      <c r="JZJ30" s="36"/>
      <c r="JZK30" s="36"/>
      <c r="JZL30" s="36"/>
      <c r="JZM30" s="36"/>
      <c r="JZN30" s="36"/>
      <c r="JZO30" s="36"/>
      <c r="JZP30" s="36"/>
      <c r="JZQ30" s="36"/>
      <c r="JZR30" s="36"/>
      <c r="JZS30" s="36"/>
      <c r="JZT30" s="36"/>
      <c r="JZU30" s="36"/>
      <c r="JZV30" s="36"/>
      <c r="JZW30" s="36"/>
      <c r="JZX30" s="36"/>
      <c r="JZY30" s="36"/>
      <c r="JZZ30" s="36"/>
      <c r="KAA30" s="36"/>
      <c r="KAB30" s="36"/>
      <c r="KAC30" s="36"/>
      <c r="KAD30" s="36"/>
      <c r="KAE30" s="36"/>
      <c r="KAF30" s="36"/>
      <c r="KAG30" s="36"/>
      <c r="KAH30" s="36"/>
      <c r="KAI30" s="36"/>
      <c r="KAJ30" s="36"/>
      <c r="KAK30" s="36"/>
      <c r="KAL30" s="36"/>
      <c r="KAM30" s="36"/>
      <c r="KAN30" s="36"/>
      <c r="KAO30" s="36"/>
      <c r="KAP30" s="36"/>
      <c r="KAQ30" s="36"/>
      <c r="KAR30" s="36"/>
      <c r="KAS30" s="36"/>
      <c r="KAT30" s="36"/>
      <c r="KAU30" s="36"/>
      <c r="KAV30" s="36"/>
      <c r="KAW30" s="36"/>
      <c r="KAX30" s="36"/>
      <c r="KAY30" s="36"/>
      <c r="KAZ30" s="36"/>
      <c r="KBA30" s="36"/>
      <c r="KBB30" s="36"/>
      <c r="KBC30" s="36"/>
      <c r="KBD30" s="36"/>
      <c r="KBE30" s="36"/>
      <c r="KBF30" s="36"/>
      <c r="KBG30" s="36"/>
      <c r="KBH30" s="36"/>
      <c r="KBI30" s="36"/>
      <c r="KBJ30" s="36"/>
      <c r="KBK30" s="36"/>
      <c r="KBL30" s="36"/>
      <c r="KBM30" s="36"/>
      <c r="KBN30" s="36"/>
      <c r="KBO30" s="36"/>
      <c r="KBP30" s="36"/>
      <c r="KBQ30" s="36"/>
      <c r="KBR30" s="36"/>
      <c r="KBS30" s="36"/>
      <c r="KBT30" s="36"/>
      <c r="KBU30" s="36"/>
      <c r="KBV30" s="36"/>
      <c r="KBW30" s="36"/>
      <c r="KBX30" s="36"/>
      <c r="KBY30" s="36"/>
      <c r="KBZ30" s="36"/>
      <c r="KCA30" s="36"/>
      <c r="KCB30" s="36"/>
      <c r="KCC30" s="36"/>
      <c r="KCD30" s="36"/>
      <c r="KCE30" s="36"/>
      <c r="KCF30" s="36"/>
      <c r="KCG30" s="36"/>
      <c r="KCH30" s="36"/>
      <c r="KCI30" s="36"/>
      <c r="KCJ30" s="36"/>
      <c r="KCK30" s="36"/>
      <c r="KCL30" s="36"/>
      <c r="KCM30" s="36"/>
      <c r="KCN30" s="36"/>
      <c r="KCO30" s="36"/>
      <c r="KCP30" s="36"/>
      <c r="KCQ30" s="36"/>
      <c r="KCR30" s="36"/>
      <c r="KCS30" s="36"/>
      <c r="KCT30" s="36"/>
      <c r="KCU30" s="36"/>
      <c r="KCV30" s="36"/>
      <c r="KCW30" s="36"/>
      <c r="KCX30" s="36"/>
      <c r="KCY30" s="36"/>
      <c r="KCZ30" s="36"/>
      <c r="KDA30" s="36"/>
      <c r="KDB30" s="36"/>
      <c r="KDC30" s="36"/>
      <c r="KDD30" s="36"/>
      <c r="KDE30" s="36"/>
      <c r="KDF30" s="36"/>
      <c r="KDG30" s="36"/>
      <c r="KDH30" s="36"/>
      <c r="KDI30" s="36"/>
      <c r="KDJ30" s="36"/>
      <c r="KDK30" s="36"/>
      <c r="KDL30" s="36"/>
      <c r="KDM30" s="36"/>
      <c r="KDN30" s="36"/>
      <c r="KDO30" s="36"/>
      <c r="KDP30" s="36"/>
      <c r="KDQ30" s="36"/>
      <c r="KDR30" s="36"/>
      <c r="KDS30" s="36"/>
      <c r="KDT30" s="36"/>
      <c r="KDU30" s="36"/>
      <c r="KDV30" s="36"/>
      <c r="KDW30" s="36"/>
      <c r="KDX30" s="36"/>
      <c r="KDY30" s="36"/>
      <c r="KDZ30" s="36"/>
      <c r="KEA30" s="36"/>
      <c r="KEB30" s="36"/>
      <c r="KEC30" s="36"/>
      <c r="KED30" s="36"/>
      <c r="KEE30" s="36"/>
      <c r="KEF30" s="36"/>
      <c r="KEG30" s="36"/>
      <c r="KEH30" s="36"/>
      <c r="KEI30" s="36"/>
      <c r="KEJ30" s="36"/>
      <c r="KEK30" s="36"/>
      <c r="KEL30" s="36"/>
      <c r="KEM30" s="36"/>
      <c r="KEN30" s="36"/>
      <c r="KEO30" s="36"/>
      <c r="KEP30" s="36"/>
      <c r="KEQ30" s="36"/>
      <c r="KER30" s="36"/>
      <c r="KES30" s="36"/>
      <c r="KET30" s="36"/>
      <c r="KEU30" s="36"/>
      <c r="KEV30" s="36"/>
      <c r="KEW30" s="36"/>
      <c r="KEX30" s="36"/>
      <c r="KEY30" s="36"/>
      <c r="KEZ30" s="36"/>
      <c r="KFA30" s="36"/>
      <c r="KFB30" s="36"/>
      <c r="KFC30" s="36"/>
      <c r="KFD30" s="36"/>
      <c r="KFE30" s="36"/>
      <c r="KFF30" s="36"/>
      <c r="KFG30" s="36"/>
      <c r="KFH30" s="36"/>
      <c r="KFI30" s="36"/>
      <c r="KFJ30" s="36"/>
      <c r="KFK30" s="36"/>
      <c r="KFL30" s="36"/>
      <c r="KFM30" s="36"/>
      <c r="KFN30" s="36"/>
      <c r="KFO30" s="36"/>
      <c r="KFP30" s="36"/>
      <c r="KFQ30" s="36"/>
      <c r="KFR30" s="36"/>
      <c r="KFS30" s="36"/>
      <c r="KFT30" s="36"/>
      <c r="KFU30" s="36"/>
      <c r="KFV30" s="36"/>
      <c r="KFW30" s="36"/>
      <c r="KFX30" s="36"/>
      <c r="KFY30" s="36"/>
      <c r="KFZ30" s="36"/>
      <c r="KGA30" s="36"/>
      <c r="KGB30" s="36"/>
      <c r="KGC30" s="36"/>
      <c r="KGD30" s="36"/>
      <c r="KGE30" s="36"/>
      <c r="KGF30" s="36"/>
      <c r="KGG30" s="36"/>
      <c r="KGH30" s="36"/>
      <c r="KGI30" s="36"/>
      <c r="KGJ30" s="36"/>
      <c r="KGK30" s="36"/>
      <c r="KGL30" s="36"/>
      <c r="KGM30" s="36"/>
      <c r="KGN30" s="36"/>
      <c r="KGO30" s="36"/>
      <c r="KGP30" s="36"/>
      <c r="KGQ30" s="36"/>
      <c r="KGR30" s="36"/>
      <c r="KGS30" s="36"/>
      <c r="KGT30" s="36"/>
      <c r="KGU30" s="36"/>
      <c r="KGV30" s="36"/>
      <c r="KGW30" s="36"/>
      <c r="KGX30" s="36"/>
      <c r="KGY30" s="36"/>
      <c r="KGZ30" s="36"/>
      <c r="KHA30" s="36"/>
      <c r="KHB30" s="36"/>
      <c r="KHC30" s="36"/>
      <c r="KHD30" s="36"/>
      <c r="KHE30" s="36"/>
      <c r="KHF30" s="36"/>
      <c r="KHG30" s="36"/>
      <c r="KHH30" s="36"/>
      <c r="KHI30" s="36"/>
      <c r="KHJ30" s="36"/>
      <c r="KHK30" s="36"/>
      <c r="KHL30" s="36"/>
      <c r="KHM30" s="36"/>
      <c r="KHN30" s="36"/>
      <c r="KHO30" s="36"/>
      <c r="KHP30" s="36"/>
      <c r="KHQ30" s="36"/>
      <c r="KHR30" s="36"/>
      <c r="KHS30" s="36"/>
      <c r="KHT30" s="36"/>
      <c r="KHU30" s="36"/>
      <c r="KHV30" s="36"/>
      <c r="KHW30" s="36"/>
      <c r="KHX30" s="36"/>
      <c r="KHY30" s="36"/>
      <c r="KHZ30" s="36"/>
      <c r="KIA30" s="36"/>
      <c r="KIB30" s="36"/>
      <c r="KIC30" s="36"/>
      <c r="KID30" s="36"/>
      <c r="KIE30" s="36"/>
      <c r="KIF30" s="36"/>
      <c r="KIG30" s="36"/>
      <c r="KIH30" s="36"/>
      <c r="KII30" s="36"/>
      <c r="KIJ30" s="36"/>
      <c r="KIK30" s="36"/>
      <c r="KIL30" s="36"/>
      <c r="KIM30" s="36"/>
      <c r="KIN30" s="36"/>
      <c r="KIO30" s="36"/>
      <c r="KIP30" s="36"/>
      <c r="KIQ30" s="36"/>
      <c r="KIR30" s="36"/>
      <c r="KIS30" s="36"/>
      <c r="KIT30" s="36"/>
      <c r="KIU30" s="36"/>
      <c r="KIV30" s="36"/>
      <c r="KIW30" s="36"/>
      <c r="KIX30" s="36"/>
      <c r="KIY30" s="36"/>
      <c r="KIZ30" s="36"/>
      <c r="KJA30" s="36"/>
      <c r="KJB30" s="36"/>
      <c r="KJC30" s="36"/>
      <c r="KJD30" s="36"/>
      <c r="KJE30" s="36"/>
      <c r="KJF30" s="36"/>
      <c r="KJG30" s="36"/>
      <c r="KJH30" s="36"/>
      <c r="KJI30" s="36"/>
      <c r="KJJ30" s="36"/>
      <c r="KJK30" s="36"/>
      <c r="KJL30" s="36"/>
      <c r="KJM30" s="36"/>
      <c r="KJN30" s="36"/>
      <c r="KJO30" s="36"/>
      <c r="KJP30" s="36"/>
      <c r="KJQ30" s="36"/>
      <c r="KJR30" s="36"/>
      <c r="KJS30" s="36"/>
      <c r="KJT30" s="36"/>
      <c r="KJU30" s="36"/>
      <c r="KJV30" s="36"/>
      <c r="KJW30" s="36"/>
      <c r="KJX30" s="36"/>
      <c r="KJY30" s="36"/>
      <c r="KJZ30" s="36"/>
      <c r="KKA30" s="36"/>
      <c r="KKB30" s="36"/>
      <c r="KKC30" s="36"/>
      <c r="KKD30" s="36"/>
      <c r="KKE30" s="36"/>
      <c r="KKF30" s="36"/>
      <c r="KKG30" s="36"/>
      <c r="KKH30" s="36"/>
      <c r="KKI30" s="36"/>
      <c r="KKJ30" s="36"/>
      <c r="KKK30" s="36"/>
      <c r="KKL30" s="36"/>
      <c r="KKM30" s="36"/>
      <c r="KKN30" s="36"/>
      <c r="KKO30" s="36"/>
      <c r="KKP30" s="36"/>
      <c r="KKQ30" s="36"/>
      <c r="KKR30" s="36"/>
      <c r="KKS30" s="36"/>
      <c r="KKT30" s="36"/>
      <c r="KKU30" s="36"/>
      <c r="KKV30" s="36"/>
      <c r="KKW30" s="36"/>
      <c r="KKX30" s="36"/>
      <c r="KKY30" s="36"/>
      <c r="KKZ30" s="36"/>
      <c r="KLA30" s="36"/>
      <c r="KLB30" s="36"/>
      <c r="KLC30" s="36"/>
      <c r="KLD30" s="36"/>
      <c r="KLE30" s="36"/>
      <c r="KLF30" s="36"/>
      <c r="KLG30" s="36"/>
      <c r="KLH30" s="36"/>
      <c r="KLI30" s="36"/>
      <c r="KLJ30" s="36"/>
      <c r="KLK30" s="36"/>
      <c r="KLL30" s="36"/>
      <c r="KLM30" s="36"/>
      <c r="KLN30" s="36"/>
      <c r="KLO30" s="36"/>
      <c r="KLP30" s="36"/>
      <c r="KLQ30" s="36"/>
      <c r="KLR30" s="36"/>
      <c r="KLS30" s="36"/>
      <c r="KLT30" s="36"/>
      <c r="KLU30" s="36"/>
      <c r="KLV30" s="36"/>
      <c r="KLW30" s="36"/>
      <c r="KLX30" s="36"/>
      <c r="KLY30" s="36"/>
      <c r="KLZ30" s="36"/>
      <c r="KMA30" s="36"/>
      <c r="KMB30" s="36"/>
      <c r="KMC30" s="36"/>
      <c r="KMD30" s="36"/>
      <c r="KME30" s="36"/>
      <c r="KMF30" s="36"/>
      <c r="KMG30" s="36"/>
      <c r="KMH30" s="36"/>
      <c r="KMI30" s="36"/>
      <c r="KMJ30" s="36"/>
      <c r="KMK30" s="36"/>
      <c r="KML30" s="36"/>
      <c r="KMM30" s="36"/>
      <c r="KMN30" s="36"/>
      <c r="KMO30" s="36"/>
      <c r="KMP30" s="36"/>
      <c r="KMQ30" s="36"/>
      <c r="KMR30" s="36"/>
      <c r="KMS30" s="36"/>
      <c r="KMT30" s="36"/>
      <c r="KMU30" s="36"/>
      <c r="KMV30" s="36"/>
      <c r="KMW30" s="36"/>
      <c r="KMX30" s="36"/>
      <c r="KMY30" s="36"/>
      <c r="KMZ30" s="36"/>
      <c r="KNA30" s="36"/>
      <c r="KNB30" s="36"/>
      <c r="KNC30" s="36"/>
      <c r="KND30" s="36"/>
      <c r="KNE30" s="36"/>
      <c r="KNF30" s="36"/>
      <c r="KNG30" s="36"/>
      <c r="KNH30" s="36"/>
      <c r="KNI30" s="36"/>
      <c r="KNJ30" s="36"/>
      <c r="KNK30" s="36"/>
      <c r="KNL30" s="36"/>
      <c r="KNM30" s="36"/>
      <c r="KNN30" s="36"/>
      <c r="KNO30" s="36"/>
      <c r="KNP30" s="36"/>
      <c r="KNQ30" s="36"/>
      <c r="KNR30" s="36"/>
      <c r="KNS30" s="36"/>
      <c r="KNT30" s="36"/>
      <c r="KNU30" s="36"/>
      <c r="KNV30" s="36"/>
      <c r="KNW30" s="36"/>
      <c r="KNX30" s="36"/>
      <c r="KNY30" s="36"/>
      <c r="KNZ30" s="36"/>
      <c r="KOA30" s="36"/>
      <c r="KOB30" s="36"/>
      <c r="KOC30" s="36"/>
      <c r="KOD30" s="36"/>
      <c r="KOE30" s="36"/>
      <c r="KOF30" s="36"/>
      <c r="KOG30" s="36"/>
      <c r="KOH30" s="36"/>
      <c r="KOI30" s="36"/>
      <c r="KOJ30" s="36"/>
      <c r="KOK30" s="36"/>
      <c r="KOL30" s="36"/>
      <c r="KOM30" s="36"/>
      <c r="KON30" s="36"/>
      <c r="KOO30" s="36"/>
      <c r="KOP30" s="36"/>
      <c r="KOQ30" s="36"/>
      <c r="KOR30" s="36"/>
      <c r="KOS30" s="36"/>
      <c r="KOT30" s="36"/>
      <c r="KOU30" s="36"/>
      <c r="KOV30" s="36"/>
      <c r="KOW30" s="36"/>
      <c r="KOX30" s="36"/>
      <c r="KOY30" s="36"/>
      <c r="KOZ30" s="36"/>
      <c r="KPA30" s="36"/>
      <c r="KPB30" s="36"/>
      <c r="KPC30" s="36"/>
      <c r="KPD30" s="36"/>
      <c r="KPE30" s="36"/>
      <c r="KPF30" s="36"/>
      <c r="KPG30" s="36"/>
      <c r="KPH30" s="36"/>
      <c r="KPI30" s="36"/>
      <c r="KPJ30" s="36"/>
      <c r="KPK30" s="36"/>
      <c r="KPL30" s="36"/>
      <c r="KPM30" s="36"/>
      <c r="KPN30" s="36"/>
      <c r="KPO30" s="36"/>
      <c r="KPP30" s="36"/>
      <c r="KPQ30" s="36"/>
      <c r="KPR30" s="36"/>
      <c r="KPS30" s="36"/>
      <c r="KPT30" s="36"/>
      <c r="KPU30" s="36"/>
      <c r="KPV30" s="36"/>
      <c r="KPW30" s="36"/>
      <c r="KPX30" s="36"/>
      <c r="KPY30" s="36"/>
      <c r="KPZ30" s="36"/>
      <c r="KQA30" s="36"/>
      <c r="KQB30" s="36"/>
      <c r="KQC30" s="36"/>
      <c r="KQD30" s="36"/>
      <c r="KQE30" s="36"/>
      <c r="KQF30" s="36"/>
      <c r="KQG30" s="36"/>
      <c r="KQH30" s="36"/>
      <c r="KQI30" s="36"/>
      <c r="KQJ30" s="36"/>
      <c r="KQK30" s="36"/>
      <c r="KQL30" s="36"/>
      <c r="KQM30" s="36"/>
      <c r="KQN30" s="36"/>
      <c r="KQO30" s="36"/>
      <c r="KQP30" s="36"/>
      <c r="KQQ30" s="36"/>
      <c r="KQR30" s="36"/>
      <c r="KQS30" s="36"/>
      <c r="KQT30" s="36"/>
      <c r="KQU30" s="36"/>
      <c r="KQV30" s="36"/>
      <c r="KQW30" s="36"/>
      <c r="KQX30" s="36"/>
      <c r="KQY30" s="36"/>
      <c r="KQZ30" s="36"/>
      <c r="KRA30" s="36"/>
      <c r="KRB30" s="36"/>
      <c r="KRC30" s="36"/>
      <c r="KRD30" s="36"/>
      <c r="KRE30" s="36"/>
      <c r="KRF30" s="36"/>
      <c r="KRG30" s="36"/>
      <c r="KRH30" s="36"/>
      <c r="KRI30" s="36"/>
      <c r="KRJ30" s="36"/>
      <c r="KRK30" s="36"/>
      <c r="KRL30" s="36"/>
      <c r="KRM30" s="36"/>
      <c r="KRN30" s="36"/>
      <c r="KRO30" s="36"/>
      <c r="KRP30" s="36"/>
      <c r="KRQ30" s="36"/>
      <c r="KRR30" s="36"/>
      <c r="KRS30" s="36"/>
      <c r="KRT30" s="36"/>
      <c r="KRU30" s="36"/>
      <c r="KRV30" s="36"/>
      <c r="KRW30" s="36"/>
      <c r="KRX30" s="36"/>
      <c r="KRY30" s="36"/>
      <c r="KRZ30" s="36"/>
      <c r="KSA30" s="36"/>
      <c r="KSB30" s="36"/>
      <c r="KSC30" s="36"/>
      <c r="KSD30" s="36"/>
      <c r="KSE30" s="36"/>
      <c r="KSF30" s="36"/>
      <c r="KSG30" s="36"/>
      <c r="KSH30" s="36"/>
      <c r="KSI30" s="36"/>
      <c r="KSJ30" s="36"/>
      <c r="KSK30" s="36"/>
      <c r="KSL30" s="36"/>
      <c r="KSM30" s="36"/>
      <c r="KSN30" s="36"/>
      <c r="KSO30" s="36"/>
      <c r="KSP30" s="36"/>
      <c r="KSQ30" s="36"/>
      <c r="KSR30" s="36"/>
      <c r="KSS30" s="36"/>
      <c r="KST30" s="36"/>
      <c r="KSU30" s="36"/>
      <c r="KSV30" s="36"/>
      <c r="KSW30" s="36"/>
      <c r="KSX30" s="36"/>
      <c r="KSY30" s="36"/>
      <c r="KSZ30" s="36"/>
      <c r="KTA30" s="36"/>
      <c r="KTB30" s="36"/>
      <c r="KTC30" s="36"/>
      <c r="KTD30" s="36"/>
      <c r="KTE30" s="36"/>
      <c r="KTF30" s="36"/>
      <c r="KTG30" s="36"/>
      <c r="KTH30" s="36"/>
      <c r="KTI30" s="36"/>
      <c r="KTJ30" s="36"/>
      <c r="KTK30" s="36"/>
      <c r="KTL30" s="36"/>
      <c r="KTM30" s="36"/>
      <c r="KTN30" s="36"/>
      <c r="KTO30" s="36"/>
      <c r="KTP30" s="36"/>
      <c r="KTQ30" s="36"/>
      <c r="KTR30" s="36"/>
      <c r="KTS30" s="36"/>
      <c r="KTT30" s="36"/>
      <c r="KTU30" s="36"/>
      <c r="KTV30" s="36"/>
      <c r="KTW30" s="36"/>
      <c r="KTX30" s="36"/>
      <c r="KTY30" s="36"/>
      <c r="KTZ30" s="36"/>
      <c r="KUA30" s="36"/>
      <c r="KUB30" s="36"/>
      <c r="KUC30" s="36"/>
      <c r="KUD30" s="36"/>
      <c r="KUE30" s="36"/>
      <c r="KUF30" s="36"/>
      <c r="KUG30" s="36"/>
      <c r="KUH30" s="36"/>
      <c r="KUI30" s="36"/>
      <c r="KUJ30" s="36"/>
      <c r="KUK30" s="36"/>
      <c r="KUL30" s="36"/>
      <c r="KUM30" s="36"/>
      <c r="KUN30" s="36"/>
      <c r="KUO30" s="36"/>
      <c r="KUP30" s="36"/>
      <c r="KUQ30" s="36"/>
      <c r="KUR30" s="36"/>
      <c r="KUS30" s="36"/>
      <c r="KUT30" s="36"/>
      <c r="KUU30" s="36"/>
      <c r="KUV30" s="36"/>
      <c r="KUW30" s="36"/>
      <c r="KUX30" s="36"/>
      <c r="KUY30" s="36"/>
      <c r="KUZ30" s="36"/>
      <c r="KVA30" s="36"/>
      <c r="KVB30" s="36"/>
      <c r="KVC30" s="36"/>
      <c r="KVD30" s="36"/>
      <c r="KVE30" s="36"/>
      <c r="KVF30" s="36"/>
      <c r="KVG30" s="36"/>
      <c r="KVH30" s="36"/>
      <c r="KVI30" s="36"/>
      <c r="KVJ30" s="36"/>
      <c r="KVK30" s="36"/>
      <c r="KVL30" s="36"/>
      <c r="KVM30" s="36"/>
      <c r="KVN30" s="36"/>
      <c r="KVO30" s="36"/>
      <c r="KVP30" s="36"/>
      <c r="KVQ30" s="36"/>
      <c r="KVR30" s="36"/>
      <c r="KVS30" s="36"/>
      <c r="KVT30" s="36"/>
      <c r="KVU30" s="36"/>
      <c r="KVV30" s="36"/>
      <c r="KVW30" s="36"/>
      <c r="KVX30" s="36"/>
      <c r="KVY30" s="36"/>
      <c r="KVZ30" s="36"/>
      <c r="KWA30" s="36"/>
      <c r="KWB30" s="36"/>
      <c r="KWC30" s="36"/>
      <c r="KWD30" s="36"/>
      <c r="KWE30" s="36"/>
      <c r="KWF30" s="36"/>
      <c r="KWG30" s="36"/>
      <c r="KWH30" s="36"/>
      <c r="KWI30" s="36"/>
      <c r="KWJ30" s="36"/>
      <c r="KWK30" s="36"/>
      <c r="KWL30" s="36"/>
      <c r="KWM30" s="36"/>
      <c r="KWN30" s="36"/>
      <c r="KWO30" s="36"/>
      <c r="KWP30" s="36"/>
      <c r="KWQ30" s="36"/>
      <c r="KWR30" s="36"/>
      <c r="KWS30" s="36"/>
      <c r="KWT30" s="36"/>
      <c r="KWU30" s="36"/>
      <c r="KWV30" s="36"/>
      <c r="KWW30" s="36"/>
      <c r="KWX30" s="36"/>
      <c r="KWY30" s="36"/>
      <c r="KWZ30" s="36"/>
      <c r="KXA30" s="36"/>
      <c r="KXB30" s="36"/>
      <c r="KXC30" s="36"/>
      <c r="KXD30" s="36"/>
      <c r="KXE30" s="36"/>
      <c r="KXF30" s="36"/>
      <c r="KXG30" s="36"/>
      <c r="KXH30" s="36"/>
      <c r="KXI30" s="36"/>
      <c r="KXJ30" s="36"/>
      <c r="KXK30" s="36"/>
      <c r="KXL30" s="36"/>
      <c r="KXM30" s="36"/>
      <c r="KXN30" s="36"/>
      <c r="KXO30" s="36"/>
      <c r="KXP30" s="36"/>
      <c r="KXQ30" s="36"/>
      <c r="KXR30" s="36"/>
      <c r="KXS30" s="36"/>
      <c r="KXT30" s="36"/>
      <c r="KXU30" s="36"/>
      <c r="KXV30" s="36"/>
      <c r="KXW30" s="36"/>
      <c r="KXX30" s="36"/>
      <c r="KXY30" s="36"/>
      <c r="KXZ30" s="36"/>
      <c r="KYA30" s="36"/>
      <c r="KYB30" s="36"/>
      <c r="KYC30" s="36"/>
      <c r="KYD30" s="36"/>
      <c r="KYE30" s="36"/>
      <c r="KYF30" s="36"/>
      <c r="KYG30" s="36"/>
      <c r="KYH30" s="36"/>
      <c r="KYI30" s="36"/>
      <c r="KYJ30" s="36"/>
      <c r="KYK30" s="36"/>
      <c r="KYL30" s="36"/>
      <c r="KYM30" s="36"/>
      <c r="KYN30" s="36"/>
      <c r="KYO30" s="36"/>
      <c r="KYP30" s="36"/>
      <c r="KYQ30" s="36"/>
      <c r="KYR30" s="36"/>
      <c r="KYS30" s="36"/>
      <c r="KYT30" s="36"/>
      <c r="KYU30" s="36"/>
      <c r="KYV30" s="36"/>
      <c r="KYW30" s="36"/>
      <c r="KYX30" s="36"/>
      <c r="KYY30" s="36"/>
      <c r="KYZ30" s="36"/>
      <c r="KZA30" s="36"/>
      <c r="KZB30" s="36"/>
      <c r="KZC30" s="36"/>
      <c r="KZD30" s="36"/>
      <c r="KZE30" s="36"/>
      <c r="KZF30" s="36"/>
      <c r="KZG30" s="36"/>
      <c r="KZH30" s="36"/>
      <c r="KZI30" s="36"/>
      <c r="KZJ30" s="36"/>
      <c r="KZK30" s="36"/>
      <c r="KZL30" s="36"/>
      <c r="KZM30" s="36"/>
      <c r="KZN30" s="36"/>
      <c r="KZO30" s="36"/>
      <c r="KZP30" s="36"/>
      <c r="KZQ30" s="36"/>
      <c r="KZR30" s="36"/>
      <c r="KZS30" s="36"/>
      <c r="KZT30" s="36"/>
      <c r="KZU30" s="36"/>
      <c r="KZV30" s="36"/>
      <c r="KZW30" s="36"/>
      <c r="KZX30" s="36"/>
      <c r="KZY30" s="36"/>
      <c r="KZZ30" s="36"/>
      <c r="LAA30" s="36"/>
      <c r="LAB30" s="36"/>
      <c r="LAC30" s="36"/>
      <c r="LAD30" s="36"/>
      <c r="LAE30" s="36"/>
      <c r="LAF30" s="36"/>
      <c r="LAG30" s="36"/>
      <c r="LAH30" s="36"/>
      <c r="LAI30" s="36"/>
      <c r="LAJ30" s="36"/>
      <c r="LAK30" s="36"/>
      <c r="LAL30" s="36"/>
      <c r="LAM30" s="36"/>
      <c r="LAN30" s="36"/>
      <c r="LAO30" s="36"/>
      <c r="LAP30" s="36"/>
      <c r="LAQ30" s="36"/>
      <c r="LAR30" s="36"/>
      <c r="LAS30" s="36"/>
      <c r="LAT30" s="36"/>
      <c r="LAU30" s="36"/>
      <c r="LAV30" s="36"/>
      <c r="LAW30" s="36"/>
      <c r="LAX30" s="36"/>
      <c r="LAY30" s="36"/>
      <c r="LAZ30" s="36"/>
      <c r="LBA30" s="36"/>
      <c r="LBB30" s="36"/>
      <c r="LBC30" s="36"/>
      <c r="LBD30" s="36"/>
      <c r="LBE30" s="36"/>
      <c r="LBF30" s="36"/>
      <c r="LBG30" s="36"/>
      <c r="LBH30" s="36"/>
      <c r="LBI30" s="36"/>
      <c r="LBJ30" s="36"/>
      <c r="LBK30" s="36"/>
      <c r="LBL30" s="36"/>
      <c r="LBM30" s="36"/>
      <c r="LBN30" s="36"/>
      <c r="LBO30" s="36"/>
      <c r="LBP30" s="36"/>
      <c r="LBQ30" s="36"/>
      <c r="LBR30" s="36"/>
      <c r="LBS30" s="36"/>
      <c r="LBT30" s="36"/>
      <c r="LBU30" s="36"/>
      <c r="LBV30" s="36"/>
      <c r="LBW30" s="36"/>
      <c r="LBX30" s="36"/>
      <c r="LBY30" s="36"/>
      <c r="LBZ30" s="36"/>
      <c r="LCA30" s="36"/>
      <c r="LCB30" s="36"/>
      <c r="LCC30" s="36"/>
      <c r="LCD30" s="36"/>
      <c r="LCE30" s="36"/>
      <c r="LCF30" s="36"/>
      <c r="LCG30" s="36"/>
      <c r="LCH30" s="36"/>
      <c r="LCI30" s="36"/>
      <c r="LCJ30" s="36"/>
      <c r="LCK30" s="36"/>
      <c r="LCL30" s="36"/>
      <c r="LCM30" s="36"/>
      <c r="LCN30" s="36"/>
      <c r="LCO30" s="36"/>
      <c r="LCP30" s="36"/>
      <c r="LCQ30" s="36"/>
      <c r="LCR30" s="36"/>
      <c r="LCS30" s="36"/>
      <c r="LCT30" s="36"/>
      <c r="LCU30" s="36"/>
      <c r="LCV30" s="36"/>
      <c r="LCW30" s="36"/>
      <c r="LCX30" s="36"/>
      <c r="LCY30" s="36"/>
      <c r="LCZ30" s="36"/>
      <c r="LDA30" s="36"/>
      <c r="LDB30" s="36"/>
      <c r="LDC30" s="36"/>
      <c r="LDD30" s="36"/>
      <c r="LDE30" s="36"/>
      <c r="LDF30" s="36"/>
      <c r="LDG30" s="36"/>
      <c r="LDH30" s="36"/>
      <c r="LDI30" s="36"/>
      <c r="LDJ30" s="36"/>
      <c r="LDK30" s="36"/>
      <c r="LDL30" s="36"/>
      <c r="LDM30" s="36"/>
      <c r="LDN30" s="36"/>
      <c r="LDO30" s="36"/>
      <c r="LDP30" s="36"/>
      <c r="LDQ30" s="36"/>
      <c r="LDR30" s="36"/>
      <c r="LDS30" s="36"/>
      <c r="LDT30" s="36"/>
      <c r="LDU30" s="36"/>
      <c r="LDV30" s="36"/>
      <c r="LDW30" s="36"/>
      <c r="LDX30" s="36"/>
      <c r="LDY30" s="36"/>
      <c r="LDZ30" s="36"/>
      <c r="LEA30" s="36"/>
      <c r="LEB30" s="36"/>
      <c r="LEC30" s="36"/>
      <c r="LED30" s="36"/>
      <c r="LEE30" s="36"/>
      <c r="LEF30" s="36"/>
      <c r="LEG30" s="36"/>
      <c r="LEH30" s="36"/>
      <c r="LEI30" s="36"/>
      <c r="LEJ30" s="36"/>
      <c r="LEK30" s="36"/>
      <c r="LEL30" s="36"/>
      <c r="LEM30" s="36"/>
      <c r="LEN30" s="36"/>
      <c r="LEO30" s="36"/>
      <c r="LEP30" s="36"/>
      <c r="LEQ30" s="36"/>
      <c r="LER30" s="36"/>
      <c r="LES30" s="36"/>
      <c r="LET30" s="36"/>
      <c r="LEU30" s="36"/>
      <c r="LEV30" s="36"/>
      <c r="LEW30" s="36"/>
      <c r="LEX30" s="36"/>
      <c r="LEY30" s="36"/>
      <c r="LEZ30" s="36"/>
      <c r="LFA30" s="36"/>
      <c r="LFB30" s="36"/>
      <c r="LFC30" s="36"/>
      <c r="LFD30" s="36"/>
      <c r="LFE30" s="36"/>
      <c r="LFF30" s="36"/>
      <c r="LFG30" s="36"/>
      <c r="LFH30" s="36"/>
      <c r="LFI30" s="36"/>
      <c r="LFJ30" s="36"/>
      <c r="LFK30" s="36"/>
      <c r="LFL30" s="36"/>
      <c r="LFM30" s="36"/>
      <c r="LFN30" s="36"/>
      <c r="LFO30" s="36"/>
      <c r="LFP30" s="36"/>
      <c r="LFQ30" s="36"/>
      <c r="LFR30" s="36"/>
      <c r="LFS30" s="36"/>
      <c r="LFT30" s="36"/>
      <c r="LFU30" s="36"/>
      <c r="LFV30" s="36"/>
      <c r="LFW30" s="36"/>
      <c r="LFX30" s="36"/>
      <c r="LFY30" s="36"/>
      <c r="LFZ30" s="36"/>
      <c r="LGA30" s="36"/>
      <c r="LGB30" s="36"/>
      <c r="LGC30" s="36"/>
      <c r="LGD30" s="36"/>
      <c r="LGE30" s="36"/>
      <c r="LGF30" s="36"/>
      <c r="LGG30" s="36"/>
      <c r="LGH30" s="36"/>
      <c r="LGI30" s="36"/>
      <c r="LGJ30" s="36"/>
      <c r="LGK30" s="36"/>
      <c r="LGL30" s="36"/>
      <c r="LGM30" s="36"/>
      <c r="LGN30" s="36"/>
      <c r="LGO30" s="36"/>
      <c r="LGP30" s="36"/>
      <c r="LGQ30" s="36"/>
      <c r="LGR30" s="36"/>
      <c r="LGS30" s="36"/>
      <c r="LGT30" s="36"/>
      <c r="LGU30" s="36"/>
      <c r="LGV30" s="36"/>
      <c r="LGW30" s="36"/>
      <c r="LGX30" s="36"/>
      <c r="LGY30" s="36"/>
      <c r="LGZ30" s="36"/>
      <c r="LHA30" s="36"/>
      <c r="LHB30" s="36"/>
      <c r="LHC30" s="36"/>
      <c r="LHD30" s="36"/>
      <c r="LHE30" s="36"/>
      <c r="LHF30" s="36"/>
      <c r="LHG30" s="36"/>
      <c r="LHH30" s="36"/>
      <c r="LHI30" s="36"/>
      <c r="LHJ30" s="36"/>
      <c r="LHK30" s="36"/>
      <c r="LHL30" s="36"/>
      <c r="LHM30" s="36"/>
      <c r="LHN30" s="36"/>
      <c r="LHO30" s="36"/>
      <c r="LHP30" s="36"/>
      <c r="LHQ30" s="36"/>
      <c r="LHR30" s="36"/>
      <c r="LHS30" s="36"/>
      <c r="LHT30" s="36"/>
      <c r="LHU30" s="36"/>
      <c r="LHV30" s="36"/>
      <c r="LHW30" s="36"/>
      <c r="LHX30" s="36"/>
      <c r="LHY30" s="36"/>
      <c r="LHZ30" s="36"/>
      <c r="LIA30" s="36"/>
      <c r="LIB30" s="36"/>
      <c r="LIC30" s="36"/>
      <c r="LID30" s="36"/>
      <c r="LIE30" s="36"/>
      <c r="LIF30" s="36"/>
      <c r="LIG30" s="36"/>
      <c r="LIH30" s="36"/>
      <c r="LII30" s="36"/>
      <c r="LIJ30" s="36"/>
      <c r="LIK30" s="36"/>
      <c r="LIL30" s="36"/>
      <c r="LIM30" s="36"/>
      <c r="LIN30" s="36"/>
      <c r="LIO30" s="36"/>
      <c r="LIP30" s="36"/>
      <c r="LIQ30" s="36"/>
      <c r="LIR30" s="36"/>
      <c r="LIS30" s="36"/>
      <c r="LIT30" s="36"/>
      <c r="LIU30" s="36"/>
      <c r="LIV30" s="36"/>
      <c r="LIW30" s="36"/>
      <c r="LIX30" s="36"/>
      <c r="LIY30" s="36"/>
      <c r="LIZ30" s="36"/>
      <c r="LJA30" s="36"/>
      <c r="LJB30" s="36"/>
      <c r="LJC30" s="36"/>
      <c r="LJD30" s="36"/>
      <c r="LJE30" s="36"/>
      <c r="LJF30" s="36"/>
      <c r="LJG30" s="36"/>
      <c r="LJH30" s="36"/>
      <c r="LJI30" s="36"/>
      <c r="LJJ30" s="36"/>
      <c r="LJK30" s="36"/>
      <c r="LJL30" s="36"/>
      <c r="LJM30" s="36"/>
      <c r="LJN30" s="36"/>
      <c r="LJO30" s="36"/>
      <c r="LJP30" s="36"/>
      <c r="LJQ30" s="36"/>
      <c r="LJR30" s="36"/>
      <c r="LJS30" s="36"/>
      <c r="LJT30" s="36"/>
      <c r="LJU30" s="36"/>
      <c r="LJV30" s="36"/>
      <c r="LJW30" s="36"/>
      <c r="LJX30" s="36"/>
      <c r="LJY30" s="36"/>
      <c r="LJZ30" s="36"/>
      <c r="LKA30" s="36"/>
      <c r="LKB30" s="36"/>
      <c r="LKC30" s="36"/>
      <c r="LKD30" s="36"/>
      <c r="LKE30" s="36"/>
      <c r="LKF30" s="36"/>
      <c r="LKG30" s="36"/>
      <c r="LKH30" s="36"/>
      <c r="LKI30" s="36"/>
      <c r="LKJ30" s="36"/>
      <c r="LKK30" s="36"/>
      <c r="LKL30" s="36"/>
      <c r="LKM30" s="36"/>
      <c r="LKN30" s="36"/>
      <c r="LKO30" s="36"/>
      <c r="LKP30" s="36"/>
      <c r="LKQ30" s="36"/>
      <c r="LKR30" s="36"/>
      <c r="LKS30" s="36"/>
      <c r="LKT30" s="36"/>
      <c r="LKU30" s="36"/>
      <c r="LKV30" s="36"/>
      <c r="LKW30" s="36"/>
      <c r="LKX30" s="36"/>
      <c r="LKY30" s="36"/>
      <c r="LKZ30" s="36"/>
      <c r="LLA30" s="36"/>
      <c r="LLB30" s="36"/>
      <c r="LLC30" s="36"/>
      <c r="LLD30" s="36"/>
      <c r="LLE30" s="36"/>
      <c r="LLF30" s="36"/>
      <c r="LLG30" s="36"/>
      <c r="LLH30" s="36"/>
      <c r="LLI30" s="36"/>
      <c r="LLJ30" s="36"/>
      <c r="LLK30" s="36"/>
      <c r="LLL30" s="36"/>
      <c r="LLM30" s="36"/>
      <c r="LLN30" s="36"/>
      <c r="LLO30" s="36"/>
      <c r="LLP30" s="36"/>
      <c r="LLQ30" s="36"/>
      <c r="LLR30" s="36"/>
      <c r="LLS30" s="36"/>
      <c r="LLT30" s="36"/>
      <c r="LLU30" s="36"/>
      <c r="LLV30" s="36"/>
      <c r="LLW30" s="36"/>
      <c r="LLX30" s="36"/>
      <c r="LLY30" s="36"/>
      <c r="LLZ30" s="36"/>
      <c r="LMA30" s="36"/>
      <c r="LMB30" s="36"/>
      <c r="LMC30" s="36"/>
      <c r="LMD30" s="36"/>
      <c r="LME30" s="36"/>
      <c r="LMF30" s="36"/>
      <c r="LMG30" s="36"/>
      <c r="LMH30" s="36"/>
      <c r="LMI30" s="36"/>
      <c r="LMJ30" s="36"/>
      <c r="LMK30" s="36"/>
      <c r="LML30" s="36"/>
      <c r="LMM30" s="36"/>
      <c r="LMN30" s="36"/>
      <c r="LMO30" s="36"/>
      <c r="LMP30" s="36"/>
      <c r="LMQ30" s="36"/>
      <c r="LMR30" s="36"/>
      <c r="LMS30" s="36"/>
      <c r="LMT30" s="36"/>
      <c r="LMU30" s="36"/>
      <c r="LMV30" s="36"/>
      <c r="LMW30" s="36"/>
      <c r="LMX30" s="36"/>
      <c r="LMY30" s="36"/>
      <c r="LMZ30" s="36"/>
      <c r="LNA30" s="36"/>
      <c r="LNB30" s="36"/>
      <c r="LNC30" s="36"/>
      <c r="LND30" s="36"/>
      <c r="LNE30" s="36"/>
      <c r="LNF30" s="36"/>
      <c r="LNG30" s="36"/>
      <c r="LNH30" s="36"/>
      <c r="LNI30" s="36"/>
      <c r="LNJ30" s="36"/>
      <c r="LNK30" s="36"/>
      <c r="LNL30" s="36"/>
      <c r="LNM30" s="36"/>
      <c r="LNN30" s="36"/>
      <c r="LNO30" s="36"/>
      <c r="LNP30" s="36"/>
      <c r="LNQ30" s="36"/>
      <c r="LNR30" s="36"/>
      <c r="LNS30" s="36"/>
      <c r="LNT30" s="36"/>
      <c r="LNU30" s="36"/>
      <c r="LNV30" s="36"/>
      <c r="LNW30" s="36"/>
      <c r="LNX30" s="36"/>
      <c r="LNY30" s="36"/>
      <c r="LNZ30" s="36"/>
      <c r="LOA30" s="36"/>
      <c r="LOB30" s="36"/>
      <c r="LOC30" s="36"/>
      <c r="LOD30" s="36"/>
      <c r="LOE30" s="36"/>
      <c r="LOF30" s="36"/>
      <c r="LOG30" s="36"/>
      <c r="LOH30" s="36"/>
      <c r="LOI30" s="36"/>
      <c r="LOJ30" s="36"/>
      <c r="LOK30" s="36"/>
      <c r="LOL30" s="36"/>
      <c r="LOM30" s="36"/>
      <c r="LON30" s="36"/>
      <c r="LOO30" s="36"/>
      <c r="LOP30" s="36"/>
      <c r="LOQ30" s="36"/>
      <c r="LOR30" s="36"/>
      <c r="LOS30" s="36"/>
      <c r="LOT30" s="36"/>
      <c r="LOU30" s="36"/>
      <c r="LOV30" s="36"/>
      <c r="LOW30" s="36"/>
      <c r="LOX30" s="36"/>
      <c r="LOY30" s="36"/>
      <c r="LOZ30" s="36"/>
      <c r="LPA30" s="36"/>
      <c r="LPB30" s="36"/>
      <c r="LPC30" s="36"/>
      <c r="LPD30" s="36"/>
      <c r="LPE30" s="36"/>
      <c r="LPF30" s="36"/>
      <c r="LPG30" s="36"/>
      <c r="LPH30" s="36"/>
      <c r="LPI30" s="36"/>
      <c r="LPJ30" s="36"/>
      <c r="LPK30" s="36"/>
      <c r="LPL30" s="36"/>
      <c r="LPM30" s="36"/>
      <c r="LPN30" s="36"/>
      <c r="LPO30" s="36"/>
      <c r="LPP30" s="36"/>
      <c r="LPQ30" s="36"/>
      <c r="LPR30" s="36"/>
      <c r="LPS30" s="36"/>
      <c r="LPT30" s="36"/>
      <c r="LPU30" s="36"/>
      <c r="LPV30" s="36"/>
      <c r="LPW30" s="36"/>
      <c r="LPX30" s="36"/>
      <c r="LPY30" s="36"/>
      <c r="LPZ30" s="36"/>
      <c r="LQA30" s="36"/>
      <c r="LQB30" s="36"/>
      <c r="LQC30" s="36"/>
      <c r="LQD30" s="36"/>
      <c r="LQE30" s="36"/>
      <c r="LQF30" s="36"/>
      <c r="LQG30" s="36"/>
      <c r="LQH30" s="36"/>
      <c r="LQI30" s="36"/>
      <c r="LQJ30" s="36"/>
      <c r="LQK30" s="36"/>
      <c r="LQL30" s="36"/>
      <c r="LQM30" s="36"/>
      <c r="LQN30" s="36"/>
      <c r="LQO30" s="36"/>
      <c r="LQP30" s="36"/>
      <c r="LQQ30" s="36"/>
      <c r="LQR30" s="36"/>
      <c r="LQS30" s="36"/>
      <c r="LQT30" s="36"/>
      <c r="LQU30" s="36"/>
      <c r="LQV30" s="36"/>
      <c r="LQW30" s="36"/>
      <c r="LQX30" s="36"/>
      <c r="LQY30" s="36"/>
      <c r="LQZ30" s="36"/>
      <c r="LRA30" s="36"/>
      <c r="LRB30" s="36"/>
      <c r="LRC30" s="36"/>
      <c r="LRD30" s="36"/>
      <c r="LRE30" s="36"/>
      <c r="LRF30" s="36"/>
      <c r="LRG30" s="36"/>
      <c r="LRH30" s="36"/>
      <c r="LRI30" s="36"/>
      <c r="LRJ30" s="36"/>
      <c r="LRK30" s="36"/>
      <c r="LRL30" s="36"/>
      <c r="LRM30" s="36"/>
      <c r="LRN30" s="36"/>
      <c r="LRO30" s="36"/>
      <c r="LRP30" s="36"/>
      <c r="LRQ30" s="36"/>
      <c r="LRR30" s="36"/>
      <c r="LRS30" s="36"/>
      <c r="LRT30" s="36"/>
      <c r="LRU30" s="36"/>
      <c r="LRV30" s="36"/>
      <c r="LRW30" s="36"/>
      <c r="LRX30" s="36"/>
      <c r="LRY30" s="36"/>
      <c r="LRZ30" s="36"/>
      <c r="LSA30" s="36"/>
      <c r="LSB30" s="36"/>
      <c r="LSC30" s="36"/>
      <c r="LSD30" s="36"/>
      <c r="LSE30" s="36"/>
      <c r="LSF30" s="36"/>
      <c r="LSG30" s="36"/>
      <c r="LSH30" s="36"/>
      <c r="LSI30" s="36"/>
      <c r="LSJ30" s="36"/>
      <c r="LSK30" s="36"/>
      <c r="LSL30" s="36"/>
      <c r="LSM30" s="36"/>
      <c r="LSN30" s="36"/>
      <c r="LSO30" s="36"/>
      <c r="LSP30" s="36"/>
      <c r="LSQ30" s="36"/>
      <c r="LSR30" s="36"/>
      <c r="LSS30" s="36"/>
      <c r="LST30" s="36"/>
      <c r="LSU30" s="36"/>
      <c r="LSV30" s="36"/>
      <c r="LSW30" s="36"/>
      <c r="LSX30" s="36"/>
      <c r="LSY30" s="36"/>
      <c r="LSZ30" s="36"/>
      <c r="LTA30" s="36"/>
      <c r="LTB30" s="36"/>
      <c r="LTC30" s="36"/>
      <c r="LTD30" s="36"/>
      <c r="LTE30" s="36"/>
      <c r="LTF30" s="36"/>
      <c r="LTG30" s="36"/>
      <c r="LTH30" s="36"/>
      <c r="LTI30" s="36"/>
      <c r="LTJ30" s="36"/>
      <c r="LTK30" s="36"/>
      <c r="LTL30" s="36"/>
      <c r="LTM30" s="36"/>
      <c r="LTN30" s="36"/>
      <c r="LTO30" s="36"/>
      <c r="LTP30" s="36"/>
      <c r="LTQ30" s="36"/>
      <c r="LTR30" s="36"/>
      <c r="LTS30" s="36"/>
      <c r="LTT30" s="36"/>
      <c r="LTU30" s="36"/>
      <c r="LTV30" s="36"/>
      <c r="LTW30" s="36"/>
      <c r="LTX30" s="36"/>
      <c r="LTY30" s="36"/>
      <c r="LTZ30" s="36"/>
      <c r="LUA30" s="36"/>
      <c r="LUB30" s="36"/>
      <c r="LUC30" s="36"/>
      <c r="LUD30" s="36"/>
      <c r="LUE30" s="36"/>
      <c r="LUF30" s="36"/>
      <c r="LUG30" s="36"/>
      <c r="LUH30" s="36"/>
      <c r="LUI30" s="36"/>
      <c r="LUJ30" s="36"/>
      <c r="LUK30" s="36"/>
      <c r="LUL30" s="36"/>
      <c r="LUM30" s="36"/>
      <c r="LUN30" s="36"/>
      <c r="LUO30" s="36"/>
      <c r="LUP30" s="36"/>
      <c r="LUQ30" s="36"/>
      <c r="LUR30" s="36"/>
      <c r="LUS30" s="36"/>
      <c r="LUT30" s="36"/>
      <c r="LUU30" s="36"/>
      <c r="LUV30" s="36"/>
      <c r="LUW30" s="36"/>
      <c r="LUX30" s="36"/>
      <c r="LUY30" s="36"/>
      <c r="LUZ30" s="36"/>
      <c r="LVA30" s="36"/>
      <c r="LVB30" s="36"/>
      <c r="LVC30" s="36"/>
      <c r="LVD30" s="36"/>
      <c r="LVE30" s="36"/>
      <c r="LVF30" s="36"/>
      <c r="LVG30" s="36"/>
      <c r="LVH30" s="36"/>
      <c r="LVI30" s="36"/>
      <c r="LVJ30" s="36"/>
      <c r="LVK30" s="36"/>
      <c r="LVL30" s="36"/>
      <c r="LVM30" s="36"/>
      <c r="LVN30" s="36"/>
      <c r="LVO30" s="36"/>
      <c r="LVP30" s="36"/>
      <c r="LVQ30" s="36"/>
      <c r="LVR30" s="36"/>
      <c r="LVS30" s="36"/>
      <c r="LVT30" s="36"/>
      <c r="LVU30" s="36"/>
      <c r="LVV30" s="36"/>
      <c r="LVW30" s="36"/>
      <c r="LVX30" s="36"/>
      <c r="LVY30" s="36"/>
      <c r="LVZ30" s="36"/>
      <c r="LWA30" s="36"/>
      <c r="LWB30" s="36"/>
      <c r="LWC30" s="36"/>
      <c r="LWD30" s="36"/>
      <c r="LWE30" s="36"/>
      <c r="LWF30" s="36"/>
      <c r="LWG30" s="36"/>
      <c r="LWH30" s="36"/>
      <c r="LWI30" s="36"/>
      <c r="LWJ30" s="36"/>
      <c r="LWK30" s="36"/>
      <c r="LWL30" s="36"/>
      <c r="LWM30" s="36"/>
      <c r="LWN30" s="36"/>
      <c r="LWO30" s="36"/>
      <c r="LWP30" s="36"/>
      <c r="LWQ30" s="36"/>
      <c r="LWR30" s="36"/>
      <c r="LWS30" s="36"/>
      <c r="LWT30" s="36"/>
      <c r="LWU30" s="36"/>
      <c r="LWV30" s="36"/>
      <c r="LWW30" s="36"/>
      <c r="LWX30" s="36"/>
      <c r="LWY30" s="36"/>
      <c r="LWZ30" s="36"/>
      <c r="LXA30" s="36"/>
      <c r="LXB30" s="36"/>
      <c r="LXC30" s="36"/>
      <c r="LXD30" s="36"/>
      <c r="LXE30" s="36"/>
      <c r="LXF30" s="36"/>
      <c r="LXG30" s="36"/>
      <c r="LXH30" s="36"/>
      <c r="LXI30" s="36"/>
      <c r="LXJ30" s="36"/>
      <c r="LXK30" s="36"/>
      <c r="LXL30" s="36"/>
      <c r="LXM30" s="36"/>
      <c r="LXN30" s="36"/>
      <c r="LXO30" s="36"/>
      <c r="LXP30" s="36"/>
      <c r="LXQ30" s="36"/>
      <c r="LXR30" s="36"/>
      <c r="LXS30" s="36"/>
      <c r="LXT30" s="36"/>
      <c r="LXU30" s="36"/>
      <c r="LXV30" s="36"/>
      <c r="LXW30" s="36"/>
      <c r="LXX30" s="36"/>
      <c r="LXY30" s="36"/>
      <c r="LXZ30" s="36"/>
      <c r="LYA30" s="36"/>
      <c r="LYB30" s="36"/>
      <c r="LYC30" s="36"/>
      <c r="LYD30" s="36"/>
      <c r="LYE30" s="36"/>
      <c r="LYF30" s="36"/>
      <c r="LYG30" s="36"/>
      <c r="LYH30" s="36"/>
      <c r="LYI30" s="36"/>
      <c r="LYJ30" s="36"/>
      <c r="LYK30" s="36"/>
      <c r="LYL30" s="36"/>
      <c r="LYM30" s="36"/>
      <c r="LYN30" s="36"/>
      <c r="LYO30" s="36"/>
      <c r="LYP30" s="36"/>
      <c r="LYQ30" s="36"/>
      <c r="LYR30" s="36"/>
      <c r="LYS30" s="36"/>
      <c r="LYT30" s="36"/>
      <c r="LYU30" s="36"/>
      <c r="LYV30" s="36"/>
      <c r="LYW30" s="36"/>
      <c r="LYX30" s="36"/>
      <c r="LYY30" s="36"/>
      <c r="LYZ30" s="36"/>
      <c r="LZA30" s="36"/>
      <c r="LZB30" s="36"/>
      <c r="LZC30" s="36"/>
      <c r="LZD30" s="36"/>
      <c r="LZE30" s="36"/>
      <c r="LZF30" s="36"/>
      <c r="LZG30" s="36"/>
      <c r="LZH30" s="36"/>
      <c r="LZI30" s="36"/>
      <c r="LZJ30" s="36"/>
      <c r="LZK30" s="36"/>
      <c r="LZL30" s="36"/>
      <c r="LZM30" s="36"/>
      <c r="LZN30" s="36"/>
      <c r="LZO30" s="36"/>
      <c r="LZP30" s="36"/>
      <c r="LZQ30" s="36"/>
      <c r="LZR30" s="36"/>
      <c r="LZS30" s="36"/>
      <c r="LZT30" s="36"/>
      <c r="LZU30" s="36"/>
      <c r="LZV30" s="36"/>
      <c r="LZW30" s="36"/>
      <c r="LZX30" s="36"/>
      <c r="LZY30" s="36"/>
      <c r="LZZ30" s="36"/>
      <c r="MAA30" s="36"/>
      <c r="MAB30" s="36"/>
      <c r="MAC30" s="36"/>
      <c r="MAD30" s="36"/>
      <c r="MAE30" s="36"/>
      <c r="MAF30" s="36"/>
      <c r="MAG30" s="36"/>
      <c r="MAH30" s="36"/>
      <c r="MAI30" s="36"/>
      <c r="MAJ30" s="36"/>
      <c r="MAK30" s="36"/>
      <c r="MAL30" s="36"/>
      <c r="MAM30" s="36"/>
      <c r="MAN30" s="36"/>
      <c r="MAO30" s="36"/>
      <c r="MAP30" s="36"/>
      <c r="MAQ30" s="36"/>
      <c r="MAR30" s="36"/>
      <c r="MAS30" s="36"/>
      <c r="MAT30" s="36"/>
      <c r="MAU30" s="36"/>
      <c r="MAV30" s="36"/>
      <c r="MAW30" s="36"/>
      <c r="MAX30" s="36"/>
      <c r="MAY30" s="36"/>
      <c r="MAZ30" s="36"/>
      <c r="MBA30" s="36"/>
      <c r="MBB30" s="36"/>
      <c r="MBC30" s="36"/>
      <c r="MBD30" s="36"/>
      <c r="MBE30" s="36"/>
      <c r="MBF30" s="36"/>
      <c r="MBG30" s="36"/>
      <c r="MBH30" s="36"/>
      <c r="MBI30" s="36"/>
      <c r="MBJ30" s="36"/>
      <c r="MBK30" s="36"/>
      <c r="MBL30" s="36"/>
      <c r="MBM30" s="36"/>
      <c r="MBN30" s="36"/>
      <c r="MBO30" s="36"/>
      <c r="MBP30" s="36"/>
      <c r="MBQ30" s="36"/>
      <c r="MBR30" s="36"/>
      <c r="MBS30" s="36"/>
      <c r="MBT30" s="36"/>
      <c r="MBU30" s="36"/>
      <c r="MBV30" s="36"/>
      <c r="MBW30" s="36"/>
      <c r="MBX30" s="36"/>
      <c r="MBY30" s="36"/>
      <c r="MBZ30" s="36"/>
      <c r="MCA30" s="36"/>
      <c r="MCB30" s="36"/>
      <c r="MCC30" s="36"/>
      <c r="MCD30" s="36"/>
      <c r="MCE30" s="36"/>
      <c r="MCF30" s="36"/>
      <c r="MCG30" s="36"/>
      <c r="MCH30" s="36"/>
      <c r="MCI30" s="36"/>
      <c r="MCJ30" s="36"/>
      <c r="MCK30" s="36"/>
      <c r="MCL30" s="36"/>
      <c r="MCM30" s="36"/>
      <c r="MCN30" s="36"/>
      <c r="MCO30" s="36"/>
      <c r="MCP30" s="36"/>
      <c r="MCQ30" s="36"/>
      <c r="MCR30" s="36"/>
      <c r="MCS30" s="36"/>
      <c r="MCT30" s="36"/>
      <c r="MCU30" s="36"/>
      <c r="MCV30" s="36"/>
      <c r="MCW30" s="36"/>
      <c r="MCX30" s="36"/>
      <c r="MCY30" s="36"/>
      <c r="MCZ30" s="36"/>
      <c r="MDA30" s="36"/>
      <c r="MDB30" s="36"/>
      <c r="MDC30" s="36"/>
      <c r="MDD30" s="36"/>
      <c r="MDE30" s="36"/>
      <c r="MDF30" s="36"/>
      <c r="MDG30" s="36"/>
      <c r="MDH30" s="36"/>
      <c r="MDI30" s="36"/>
      <c r="MDJ30" s="36"/>
      <c r="MDK30" s="36"/>
      <c r="MDL30" s="36"/>
      <c r="MDM30" s="36"/>
      <c r="MDN30" s="36"/>
      <c r="MDO30" s="36"/>
      <c r="MDP30" s="36"/>
      <c r="MDQ30" s="36"/>
      <c r="MDR30" s="36"/>
      <c r="MDS30" s="36"/>
      <c r="MDT30" s="36"/>
      <c r="MDU30" s="36"/>
      <c r="MDV30" s="36"/>
      <c r="MDW30" s="36"/>
      <c r="MDX30" s="36"/>
      <c r="MDY30" s="36"/>
      <c r="MDZ30" s="36"/>
      <c r="MEA30" s="36"/>
      <c r="MEB30" s="36"/>
      <c r="MEC30" s="36"/>
      <c r="MED30" s="36"/>
      <c r="MEE30" s="36"/>
      <c r="MEF30" s="36"/>
      <c r="MEG30" s="36"/>
      <c r="MEH30" s="36"/>
      <c r="MEI30" s="36"/>
      <c r="MEJ30" s="36"/>
      <c r="MEK30" s="36"/>
      <c r="MEL30" s="36"/>
      <c r="MEM30" s="36"/>
      <c r="MEN30" s="36"/>
      <c r="MEO30" s="36"/>
      <c r="MEP30" s="36"/>
      <c r="MEQ30" s="36"/>
      <c r="MER30" s="36"/>
      <c r="MES30" s="36"/>
      <c r="MET30" s="36"/>
      <c r="MEU30" s="36"/>
      <c r="MEV30" s="36"/>
      <c r="MEW30" s="36"/>
      <c r="MEX30" s="36"/>
      <c r="MEY30" s="36"/>
      <c r="MEZ30" s="36"/>
      <c r="MFA30" s="36"/>
      <c r="MFB30" s="36"/>
      <c r="MFC30" s="36"/>
      <c r="MFD30" s="36"/>
      <c r="MFE30" s="36"/>
      <c r="MFF30" s="36"/>
      <c r="MFG30" s="36"/>
      <c r="MFH30" s="36"/>
      <c r="MFI30" s="36"/>
      <c r="MFJ30" s="36"/>
      <c r="MFK30" s="36"/>
      <c r="MFL30" s="36"/>
      <c r="MFM30" s="36"/>
      <c r="MFN30" s="36"/>
      <c r="MFO30" s="36"/>
      <c r="MFP30" s="36"/>
      <c r="MFQ30" s="36"/>
      <c r="MFR30" s="36"/>
      <c r="MFS30" s="36"/>
      <c r="MFT30" s="36"/>
      <c r="MFU30" s="36"/>
      <c r="MFV30" s="36"/>
      <c r="MFW30" s="36"/>
      <c r="MFX30" s="36"/>
      <c r="MFY30" s="36"/>
      <c r="MFZ30" s="36"/>
      <c r="MGA30" s="36"/>
      <c r="MGB30" s="36"/>
      <c r="MGC30" s="36"/>
      <c r="MGD30" s="36"/>
      <c r="MGE30" s="36"/>
      <c r="MGF30" s="36"/>
      <c r="MGG30" s="36"/>
      <c r="MGH30" s="36"/>
      <c r="MGI30" s="36"/>
      <c r="MGJ30" s="36"/>
      <c r="MGK30" s="36"/>
      <c r="MGL30" s="36"/>
      <c r="MGM30" s="36"/>
      <c r="MGN30" s="36"/>
      <c r="MGO30" s="36"/>
      <c r="MGP30" s="36"/>
      <c r="MGQ30" s="36"/>
      <c r="MGR30" s="36"/>
      <c r="MGS30" s="36"/>
      <c r="MGT30" s="36"/>
      <c r="MGU30" s="36"/>
      <c r="MGV30" s="36"/>
      <c r="MGW30" s="36"/>
      <c r="MGX30" s="36"/>
      <c r="MGY30" s="36"/>
      <c r="MGZ30" s="36"/>
      <c r="MHA30" s="36"/>
      <c r="MHB30" s="36"/>
      <c r="MHC30" s="36"/>
      <c r="MHD30" s="36"/>
      <c r="MHE30" s="36"/>
      <c r="MHF30" s="36"/>
      <c r="MHG30" s="36"/>
      <c r="MHH30" s="36"/>
      <c r="MHI30" s="36"/>
      <c r="MHJ30" s="36"/>
      <c r="MHK30" s="36"/>
      <c r="MHL30" s="36"/>
      <c r="MHM30" s="36"/>
      <c r="MHN30" s="36"/>
      <c r="MHO30" s="36"/>
      <c r="MHP30" s="36"/>
      <c r="MHQ30" s="36"/>
      <c r="MHR30" s="36"/>
      <c r="MHS30" s="36"/>
      <c r="MHT30" s="36"/>
      <c r="MHU30" s="36"/>
      <c r="MHV30" s="36"/>
      <c r="MHW30" s="36"/>
      <c r="MHX30" s="36"/>
      <c r="MHY30" s="36"/>
      <c r="MHZ30" s="36"/>
      <c r="MIA30" s="36"/>
      <c r="MIB30" s="36"/>
      <c r="MIC30" s="36"/>
      <c r="MID30" s="36"/>
      <c r="MIE30" s="36"/>
      <c r="MIF30" s="36"/>
      <c r="MIG30" s="36"/>
      <c r="MIH30" s="36"/>
      <c r="MII30" s="36"/>
      <c r="MIJ30" s="36"/>
      <c r="MIK30" s="36"/>
      <c r="MIL30" s="36"/>
      <c r="MIM30" s="36"/>
      <c r="MIN30" s="36"/>
      <c r="MIO30" s="36"/>
      <c r="MIP30" s="36"/>
      <c r="MIQ30" s="36"/>
      <c r="MIR30" s="36"/>
      <c r="MIS30" s="36"/>
      <c r="MIT30" s="36"/>
      <c r="MIU30" s="36"/>
      <c r="MIV30" s="36"/>
      <c r="MIW30" s="36"/>
      <c r="MIX30" s="36"/>
      <c r="MIY30" s="36"/>
      <c r="MIZ30" s="36"/>
      <c r="MJA30" s="36"/>
      <c r="MJB30" s="36"/>
      <c r="MJC30" s="36"/>
      <c r="MJD30" s="36"/>
      <c r="MJE30" s="36"/>
      <c r="MJF30" s="36"/>
      <c r="MJG30" s="36"/>
      <c r="MJH30" s="36"/>
      <c r="MJI30" s="36"/>
      <c r="MJJ30" s="36"/>
      <c r="MJK30" s="36"/>
      <c r="MJL30" s="36"/>
      <c r="MJM30" s="36"/>
      <c r="MJN30" s="36"/>
      <c r="MJO30" s="36"/>
      <c r="MJP30" s="36"/>
      <c r="MJQ30" s="36"/>
      <c r="MJR30" s="36"/>
      <c r="MJS30" s="36"/>
      <c r="MJT30" s="36"/>
      <c r="MJU30" s="36"/>
      <c r="MJV30" s="36"/>
      <c r="MJW30" s="36"/>
      <c r="MJX30" s="36"/>
      <c r="MJY30" s="36"/>
      <c r="MJZ30" s="36"/>
      <c r="MKA30" s="36"/>
      <c r="MKB30" s="36"/>
      <c r="MKC30" s="36"/>
      <c r="MKD30" s="36"/>
      <c r="MKE30" s="36"/>
      <c r="MKF30" s="36"/>
      <c r="MKG30" s="36"/>
      <c r="MKH30" s="36"/>
      <c r="MKI30" s="36"/>
      <c r="MKJ30" s="36"/>
      <c r="MKK30" s="36"/>
      <c r="MKL30" s="36"/>
      <c r="MKM30" s="36"/>
      <c r="MKN30" s="36"/>
      <c r="MKO30" s="36"/>
      <c r="MKP30" s="36"/>
      <c r="MKQ30" s="36"/>
      <c r="MKR30" s="36"/>
      <c r="MKS30" s="36"/>
      <c r="MKT30" s="36"/>
      <c r="MKU30" s="36"/>
      <c r="MKV30" s="36"/>
      <c r="MKW30" s="36"/>
      <c r="MKX30" s="36"/>
      <c r="MKY30" s="36"/>
      <c r="MKZ30" s="36"/>
      <c r="MLA30" s="36"/>
      <c r="MLB30" s="36"/>
      <c r="MLC30" s="36"/>
      <c r="MLD30" s="36"/>
      <c r="MLE30" s="36"/>
      <c r="MLF30" s="36"/>
      <c r="MLG30" s="36"/>
      <c r="MLH30" s="36"/>
      <c r="MLI30" s="36"/>
      <c r="MLJ30" s="36"/>
      <c r="MLK30" s="36"/>
      <c r="MLL30" s="36"/>
      <c r="MLM30" s="36"/>
      <c r="MLN30" s="36"/>
      <c r="MLO30" s="36"/>
      <c r="MLP30" s="36"/>
      <c r="MLQ30" s="36"/>
      <c r="MLR30" s="36"/>
      <c r="MLS30" s="36"/>
      <c r="MLT30" s="36"/>
      <c r="MLU30" s="36"/>
      <c r="MLV30" s="36"/>
      <c r="MLW30" s="36"/>
      <c r="MLX30" s="36"/>
      <c r="MLY30" s="36"/>
      <c r="MLZ30" s="36"/>
      <c r="MMA30" s="36"/>
      <c r="MMB30" s="36"/>
      <c r="MMC30" s="36"/>
      <c r="MMD30" s="36"/>
      <c r="MME30" s="36"/>
      <c r="MMF30" s="36"/>
      <c r="MMG30" s="36"/>
      <c r="MMH30" s="36"/>
      <c r="MMI30" s="36"/>
      <c r="MMJ30" s="36"/>
      <c r="MMK30" s="36"/>
      <c r="MML30" s="36"/>
      <c r="MMM30" s="36"/>
      <c r="MMN30" s="36"/>
      <c r="MMO30" s="36"/>
      <c r="MMP30" s="36"/>
      <c r="MMQ30" s="36"/>
      <c r="MMR30" s="36"/>
      <c r="MMS30" s="36"/>
      <c r="MMT30" s="36"/>
      <c r="MMU30" s="36"/>
      <c r="MMV30" s="36"/>
      <c r="MMW30" s="36"/>
      <c r="MMX30" s="36"/>
      <c r="MMY30" s="36"/>
      <c r="MMZ30" s="36"/>
      <c r="MNA30" s="36"/>
      <c r="MNB30" s="36"/>
      <c r="MNC30" s="36"/>
      <c r="MND30" s="36"/>
      <c r="MNE30" s="36"/>
      <c r="MNF30" s="36"/>
      <c r="MNG30" s="36"/>
      <c r="MNH30" s="36"/>
      <c r="MNI30" s="36"/>
      <c r="MNJ30" s="36"/>
      <c r="MNK30" s="36"/>
      <c r="MNL30" s="36"/>
      <c r="MNM30" s="36"/>
      <c r="MNN30" s="36"/>
      <c r="MNO30" s="36"/>
      <c r="MNP30" s="36"/>
      <c r="MNQ30" s="36"/>
      <c r="MNR30" s="36"/>
      <c r="MNS30" s="36"/>
      <c r="MNT30" s="36"/>
      <c r="MNU30" s="36"/>
      <c r="MNV30" s="36"/>
      <c r="MNW30" s="36"/>
      <c r="MNX30" s="36"/>
      <c r="MNY30" s="36"/>
      <c r="MNZ30" s="36"/>
      <c r="MOA30" s="36"/>
      <c r="MOB30" s="36"/>
      <c r="MOC30" s="36"/>
      <c r="MOD30" s="36"/>
      <c r="MOE30" s="36"/>
      <c r="MOF30" s="36"/>
      <c r="MOG30" s="36"/>
      <c r="MOH30" s="36"/>
      <c r="MOI30" s="36"/>
      <c r="MOJ30" s="36"/>
      <c r="MOK30" s="36"/>
      <c r="MOL30" s="36"/>
      <c r="MOM30" s="36"/>
      <c r="MON30" s="36"/>
      <c r="MOO30" s="36"/>
      <c r="MOP30" s="36"/>
      <c r="MOQ30" s="36"/>
      <c r="MOR30" s="36"/>
      <c r="MOS30" s="36"/>
      <c r="MOT30" s="36"/>
      <c r="MOU30" s="36"/>
      <c r="MOV30" s="36"/>
      <c r="MOW30" s="36"/>
      <c r="MOX30" s="36"/>
      <c r="MOY30" s="36"/>
      <c r="MOZ30" s="36"/>
      <c r="MPA30" s="36"/>
      <c r="MPB30" s="36"/>
      <c r="MPC30" s="36"/>
      <c r="MPD30" s="36"/>
      <c r="MPE30" s="36"/>
      <c r="MPF30" s="36"/>
      <c r="MPG30" s="36"/>
      <c r="MPH30" s="36"/>
      <c r="MPI30" s="36"/>
      <c r="MPJ30" s="36"/>
      <c r="MPK30" s="36"/>
      <c r="MPL30" s="36"/>
      <c r="MPM30" s="36"/>
      <c r="MPN30" s="36"/>
      <c r="MPO30" s="36"/>
      <c r="MPP30" s="36"/>
      <c r="MPQ30" s="36"/>
      <c r="MPR30" s="36"/>
      <c r="MPS30" s="36"/>
      <c r="MPT30" s="36"/>
      <c r="MPU30" s="36"/>
      <c r="MPV30" s="36"/>
      <c r="MPW30" s="36"/>
      <c r="MPX30" s="36"/>
      <c r="MPY30" s="36"/>
      <c r="MPZ30" s="36"/>
      <c r="MQA30" s="36"/>
      <c r="MQB30" s="36"/>
      <c r="MQC30" s="36"/>
      <c r="MQD30" s="36"/>
      <c r="MQE30" s="36"/>
      <c r="MQF30" s="36"/>
      <c r="MQG30" s="36"/>
      <c r="MQH30" s="36"/>
      <c r="MQI30" s="36"/>
      <c r="MQJ30" s="36"/>
      <c r="MQK30" s="36"/>
      <c r="MQL30" s="36"/>
      <c r="MQM30" s="36"/>
      <c r="MQN30" s="36"/>
      <c r="MQO30" s="36"/>
      <c r="MQP30" s="36"/>
      <c r="MQQ30" s="36"/>
      <c r="MQR30" s="36"/>
      <c r="MQS30" s="36"/>
      <c r="MQT30" s="36"/>
      <c r="MQU30" s="36"/>
      <c r="MQV30" s="36"/>
      <c r="MQW30" s="36"/>
      <c r="MQX30" s="36"/>
      <c r="MQY30" s="36"/>
      <c r="MQZ30" s="36"/>
      <c r="MRA30" s="36"/>
      <c r="MRB30" s="36"/>
      <c r="MRC30" s="36"/>
      <c r="MRD30" s="36"/>
      <c r="MRE30" s="36"/>
      <c r="MRF30" s="36"/>
      <c r="MRG30" s="36"/>
      <c r="MRH30" s="36"/>
      <c r="MRI30" s="36"/>
      <c r="MRJ30" s="36"/>
      <c r="MRK30" s="36"/>
      <c r="MRL30" s="36"/>
      <c r="MRM30" s="36"/>
      <c r="MRN30" s="36"/>
      <c r="MRO30" s="36"/>
      <c r="MRP30" s="36"/>
      <c r="MRQ30" s="36"/>
      <c r="MRR30" s="36"/>
      <c r="MRS30" s="36"/>
      <c r="MRT30" s="36"/>
      <c r="MRU30" s="36"/>
      <c r="MRV30" s="36"/>
      <c r="MRW30" s="36"/>
      <c r="MRX30" s="36"/>
      <c r="MRY30" s="36"/>
      <c r="MRZ30" s="36"/>
      <c r="MSA30" s="36"/>
      <c r="MSB30" s="36"/>
      <c r="MSC30" s="36"/>
      <c r="MSD30" s="36"/>
      <c r="MSE30" s="36"/>
      <c r="MSF30" s="36"/>
      <c r="MSG30" s="36"/>
      <c r="MSH30" s="36"/>
      <c r="MSI30" s="36"/>
      <c r="MSJ30" s="36"/>
      <c r="MSK30" s="36"/>
      <c r="MSL30" s="36"/>
      <c r="MSM30" s="36"/>
      <c r="MSN30" s="36"/>
      <c r="MSO30" s="36"/>
      <c r="MSP30" s="36"/>
      <c r="MSQ30" s="36"/>
      <c r="MSR30" s="36"/>
      <c r="MSS30" s="36"/>
      <c r="MST30" s="36"/>
      <c r="MSU30" s="36"/>
      <c r="MSV30" s="36"/>
      <c r="MSW30" s="36"/>
      <c r="MSX30" s="36"/>
      <c r="MSY30" s="36"/>
      <c r="MSZ30" s="36"/>
      <c r="MTA30" s="36"/>
      <c r="MTB30" s="36"/>
      <c r="MTC30" s="36"/>
      <c r="MTD30" s="36"/>
      <c r="MTE30" s="36"/>
      <c r="MTF30" s="36"/>
      <c r="MTG30" s="36"/>
      <c r="MTH30" s="36"/>
      <c r="MTI30" s="36"/>
      <c r="MTJ30" s="36"/>
      <c r="MTK30" s="36"/>
      <c r="MTL30" s="36"/>
      <c r="MTM30" s="36"/>
      <c r="MTN30" s="36"/>
      <c r="MTO30" s="36"/>
      <c r="MTP30" s="36"/>
      <c r="MTQ30" s="36"/>
      <c r="MTR30" s="36"/>
      <c r="MTS30" s="36"/>
      <c r="MTT30" s="36"/>
      <c r="MTU30" s="36"/>
      <c r="MTV30" s="36"/>
      <c r="MTW30" s="36"/>
      <c r="MTX30" s="36"/>
      <c r="MTY30" s="36"/>
      <c r="MTZ30" s="36"/>
      <c r="MUA30" s="36"/>
      <c r="MUB30" s="36"/>
      <c r="MUC30" s="36"/>
      <c r="MUD30" s="36"/>
      <c r="MUE30" s="36"/>
      <c r="MUF30" s="36"/>
      <c r="MUG30" s="36"/>
      <c r="MUH30" s="36"/>
      <c r="MUI30" s="36"/>
      <c r="MUJ30" s="36"/>
      <c r="MUK30" s="36"/>
      <c r="MUL30" s="36"/>
      <c r="MUM30" s="36"/>
      <c r="MUN30" s="36"/>
      <c r="MUO30" s="36"/>
      <c r="MUP30" s="36"/>
      <c r="MUQ30" s="36"/>
      <c r="MUR30" s="36"/>
      <c r="MUS30" s="36"/>
      <c r="MUT30" s="36"/>
      <c r="MUU30" s="36"/>
      <c r="MUV30" s="36"/>
      <c r="MUW30" s="36"/>
      <c r="MUX30" s="36"/>
      <c r="MUY30" s="36"/>
      <c r="MUZ30" s="36"/>
      <c r="MVA30" s="36"/>
      <c r="MVB30" s="36"/>
      <c r="MVC30" s="36"/>
      <c r="MVD30" s="36"/>
      <c r="MVE30" s="36"/>
      <c r="MVF30" s="36"/>
      <c r="MVG30" s="36"/>
      <c r="MVH30" s="36"/>
      <c r="MVI30" s="36"/>
      <c r="MVJ30" s="36"/>
      <c r="MVK30" s="36"/>
      <c r="MVL30" s="36"/>
      <c r="MVM30" s="36"/>
      <c r="MVN30" s="36"/>
      <c r="MVO30" s="36"/>
      <c r="MVP30" s="36"/>
      <c r="MVQ30" s="36"/>
      <c r="MVR30" s="36"/>
      <c r="MVS30" s="36"/>
      <c r="MVT30" s="36"/>
      <c r="MVU30" s="36"/>
      <c r="MVV30" s="36"/>
      <c r="MVW30" s="36"/>
      <c r="MVX30" s="36"/>
      <c r="MVY30" s="36"/>
      <c r="MVZ30" s="36"/>
      <c r="MWA30" s="36"/>
      <c r="MWB30" s="36"/>
      <c r="MWC30" s="36"/>
      <c r="MWD30" s="36"/>
      <c r="MWE30" s="36"/>
      <c r="MWF30" s="36"/>
      <c r="MWG30" s="36"/>
      <c r="MWH30" s="36"/>
      <c r="MWI30" s="36"/>
      <c r="MWJ30" s="36"/>
      <c r="MWK30" s="36"/>
      <c r="MWL30" s="36"/>
      <c r="MWM30" s="36"/>
      <c r="MWN30" s="36"/>
      <c r="MWO30" s="36"/>
      <c r="MWP30" s="36"/>
      <c r="MWQ30" s="36"/>
      <c r="MWR30" s="36"/>
      <c r="MWS30" s="36"/>
      <c r="MWT30" s="36"/>
      <c r="MWU30" s="36"/>
      <c r="MWV30" s="36"/>
      <c r="MWW30" s="36"/>
      <c r="MWX30" s="36"/>
      <c r="MWY30" s="36"/>
      <c r="MWZ30" s="36"/>
      <c r="MXA30" s="36"/>
      <c r="MXB30" s="36"/>
      <c r="MXC30" s="36"/>
      <c r="MXD30" s="36"/>
      <c r="MXE30" s="36"/>
      <c r="MXF30" s="36"/>
      <c r="MXG30" s="36"/>
      <c r="MXH30" s="36"/>
      <c r="MXI30" s="36"/>
      <c r="MXJ30" s="36"/>
      <c r="MXK30" s="36"/>
      <c r="MXL30" s="36"/>
      <c r="MXM30" s="36"/>
      <c r="MXN30" s="36"/>
      <c r="MXO30" s="36"/>
      <c r="MXP30" s="36"/>
      <c r="MXQ30" s="36"/>
      <c r="MXR30" s="36"/>
      <c r="MXS30" s="36"/>
      <c r="MXT30" s="36"/>
      <c r="MXU30" s="36"/>
      <c r="MXV30" s="36"/>
      <c r="MXW30" s="36"/>
      <c r="MXX30" s="36"/>
      <c r="MXY30" s="36"/>
      <c r="MXZ30" s="36"/>
      <c r="MYA30" s="36"/>
      <c r="MYB30" s="36"/>
      <c r="MYC30" s="36"/>
      <c r="MYD30" s="36"/>
      <c r="MYE30" s="36"/>
      <c r="MYF30" s="36"/>
      <c r="MYG30" s="36"/>
      <c r="MYH30" s="36"/>
      <c r="MYI30" s="36"/>
      <c r="MYJ30" s="36"/>
      <c r="MYK30" s="36"/>
      <c r="MYL30" s="36"/>
      <c r="MYM30" s="36"/>
      <c r="MYN30" s="36"/>
      <c r="MYO30" s="36"/>
      <c r="MYP30" s="36"/>
      <c r="MYQ30" s="36"/>
      <c r="MYR30" s="36"/>
      <c r="MYS30" s="36"/>
      <c r="MYT30" s="36"/>
      <c r="MYU30" s="36"/>
      <c r="MYV30" s="36"/>
      <c r="MYW30" s="36"/>
      <c r="MYX30" s="36"/>
      <c r="MYY30" s="36"/>
      <c r="MYZ30" s="36"/>
      <c r="MZA30" s="36"/>
      <c r="MZB30" s="36"/>
      <c r="MZC30" s="36"/>
      <c r="MZD30" s="36"/>
      <c r="MZE30" s="36"/>
      <c r="MZF30" s="36"/>
      <c r="MZG30" s="36"/>
      <c r="MZH30" s="36"/>
      <c r="MZI30" s="36"/>
      <c r="MZJ30" s="36"/>
      <c r="MZK30" s="36"/>
      <c r="MZL30" s="36"/>
      <c r="MZM30" s="36"/>
      <c r="MZN30" s="36"/>
      <c r="MZO30" s="36"/>
      <c r="MZP30" s="36"/>
      <c r="MZQ30" s="36"/>
      <c r="MZR30" s="36"/>
      <c r="MZS30" s="36"/>
      <c r="MZT30" s="36"/>
      <c r="MZU30" s="36"/>
      <c r="MZV30" s="36"/>
      <c r="MZW30" s="36"/>
      <c r="MZX30" s="36"/>
      <c r="MZY30" s="36"/>
      <c r="MZZ30" s="36"/>
      <c r="NAA30" s="36"/>
      <c r="NAB30" s="36"/>
      <c r="NAC30" s="36"/>
      <c r="NAD30" s="36"/>
      <c r="NAE30" s="36"/>
      <c r="NAF30" s="36"/>
      <c r="NAG30" s="36"/>
      <c r="NAH30" s="36"/>
      <c r="NAI30" s="36"/>
      <c r="NAJ30" s="36"/>
      <c r="NAK30" s="36"/>
      <c r="NAL30" s="36"/>
      <c r="NAM30" s="36"/>
      <c r="NAN30" s="36"/>
      <c r="NAO30" s="36"/>
      <c r="NAP30" s="36"/>
      <c r="NAQ30" s="36"/>
      <c r="NAR30" s="36"/>
      <c r="NAS30" s="36"/>
      <c r="NAT30" s="36"/>
      <c r="NAU30" s="36"/>
      <c r="NAV30" s="36"/>
      <c r="NAW30" s="36"/>
      <c r="NAX30" s="36"/>
      <c r="NAY30" s="36"/>
      <c r="NAZ30" s="36"/>
      <c r="NBA30" s="36"/>
      <c r="NBB30" s="36"/>
      <c r="NBC30" s="36"/>
      <c r="NBD30" s="36"/>
      <c r="NBE30" s="36"/>
      <c r="NBF30" s="36"/>
      <c r="NBG30" s="36"/>
      <c r="NBH30" s="36"/>
      <c r="NBI30" s="36"/>
      <c r="NBJ30" s="36"/>
      <c r="NBK30" s="36"/>
      <c r="NBL30" s="36"/>
      <c r="NBM30" s="36"/>
      <c r="NBN30" s="36"/>
      <c r="NBO30" s="36"/>
      <c r="NBP30" s="36"/>
      <c r="NBQ30" s="36"/>
      <c r="NBR30" s="36"/>
      <c r="NBS30" s="36"/>
      <c r="NBT30" s="36"/>
      <c r="NBU30" s="36"/>
      <c r="NBV30" s="36"/>
      <c r="NBW30" s="36"/>
      <c r="NBX30" s="36"/>
      <c r="NBY30" s="36"/>
      <c r="NBZ30" s="36"/>
      <c r="NCA30" s="36"/>
      <c r="NCB30" s="36"/>
      <c r="NCC30" s="36"/>
      <c r="NCD30" s="36"/>
      <c r="NCE30" s="36"/>
      <c r="NCF30" s="36"/>
      <c r="NCG30" s="36"/>
      <c r="NCH30" s="36"/>
      <c r="NCI30" s="36"/>
      <c r="NCJ30" s="36"/>
      <c r="NCK30" s="36"/>
      <c r="NCL30" s="36"/>
      <c r="NCM30" s="36"/>
      <c r="NCN30" s="36"/>
      <c r="NCO30" s="36"/>
      <c r="NCP30" s="36"/>
      <c r="NCQ30" s="36"/>
      <c r="NCR30" s="36"/>
      <c r="NCS30" s="36"/>
      <c r="NCT30" s="36"/>
      <c r="NCU30" s="36"/>
      <c r="NCV30" s="36"/>
      <c r="NCW30" s="36"/>
      <c r="NCX30" s="36"/>
      <c r="NCY30" s="36"/>
      <c r="NCZ30" s="36"/>
      <c r="NDA30" s="36"/>
      <c r="NDB30" s="36"/>
      <c r="NDC30" s="36"/>
      <c r="NDD30" s="36"/>
      <c r="NDE30" s="36"/>
      <c r="NDF30" s="36"/>
      <c r="NDG30" s="36"/>
      <c r="NDH30" s="36"/>
      <c r="NDI30" s="36"/>
      <c r="NDJ30" s="36"/>
      <c r="NDK30" s="36"/>
      <c r="NDL30" s="36"/>
      <c r="NDM30" s="36"/>
      <c r="NDN30" s="36"/>
      <c r="NDO30" s="36"/>
      <c r="NDP30" s="36"/>
      <c r="NDQ30" s="36"/>
      <c r="NDR30" s="36"/>
      <c r="NDS30" s="36"/>
      <c r="NDT30" s="36"/>
      <c r="NDU30" s="36"/>
      <c r="NDV30" s="36"/>
      <c r="NDW30" s="36"/>
      <c r="NDX30" s="36"/>
      <c r="NDY30" s="36"/>
      <c r="NDZ30" s="36"/>
      <c r="NEA30" s="36"/>
      <c r="NEB30" s="36"/>
      <c r="NEC30" s="36"/>
      <c r="NED30" s="36"/>
      <c r="NEE30" s="36"/>
      <c r="NEF30" s="36"/>
      <c r="NEG30" s="36"/>
      <c r="NEH30" s="36"/>
      <c r="NEI30" s="36"/>
      <c r="NEJ30" s="36"/>
      <c r="NEK30" s="36"/>
      <c r="NEL30" s="36"/>
      <c r="NEM30" s="36"/>
      <c r="NEN30" s="36"/>
      <c r="NEO30" s="36"/>
      <c r="NEP30" s="36"/>
      <c r="NEQ30" s="36"/>
      <c r="NER30" s="36"/>
      <c r="NES30" s="36"/>
      <c r="NET30" s="36"/>
      <c r="NEU30" s="36"/>
      <c r="NEV30" s="36"/>
      <c r="NEW30" s="36"/>
      <c r="NEX30" s="36"/>
      <c r="NEY30" s="36"/>
      <c r="NEZ30" s="36"/>
      <c r="NFA30" s="36"/>
      <c r="NFB30" s="36"/>
      <c r="NFC30" s="36"/>
      <c r="NFD30" s="36"/>
      <c r="NFE30" s="36"/>
      <c r="NFF30" s="36"/>
      <c r="NFG30" s="36"/>
      <c r="NFH30" s="36"/>
      <c r="NFI30" s="36"/>
      <c r="NFJ30" s="36"/>
      <c r="NFK30" s="36"/>
      <c r="NFL30" s="36"/>
      <c r="NFM30" s="36"/>
      <c r="NFN30" s="36"/>
      <c r="NFO30" s="36"/>
      <c r="NFP30" s="36"/>
      <c r="NFQ30" s="36"/>
      <c r="NFR30" s="36"/>
      <c r="NFS30" s="36"/>
      <c r="NFT30" s="36"/>
      <c r="NFU30" s="36"/>
      <c r="NFV30" s="36"/>
      <c r="NFW30" s="36"/>
      <c r="NFX30" s="36"/>
      <c r="NFY30" s="36"/>
      <c r="NFZ30" s="36"/>
      <c r="NGA30" s="36"/>
      <c r="NGB30" s="36"/>
      <c r="NGC30" s="36"/>
      <c r="NGD30" s="36"/>
      <c r="NGE30" s="36"/>
      <c r="NGF30" s="36"/>
      <c r="NGG30" s="36"/>
      <c r="NGH30" s="36"/>
      <c r="NGI30" s="36"/>
      <c r="NGJ30" s="36"/>
      <c r="NGK30" s="36"/>
      <c r="NGL30" s="36"/>
      <c r="NGM30" s="36"/>
      <c r="NGN30" s="36"/>
      <c r="NGO30" s="36"/>
      <c r="NGP30" s="36"/>
      <c r="NGQ30" s="36"/>
      <c r="NGR30" s="36"/>
      <c r="NGS30" s="36"/>
      <c r="NGT30" s="36"/>
      <c r="NGU30" s="36"/>
      <c r="NGV30" s="36"/>
      <c r="NGW30" s="36"/>
      <c r="NGX30" s="36"/>
      <c r="NGY30" s="36"/>
      <c r="NGZ30" s="36"/>
      <c r="NHA30" s="36"/>
      <c r="NHB30" s="36"/>
      <c r="NHC30" s="36"/>
      <c r="NHD30" s="36"/>
      <c r="NHE30" s="36"/>
      <c r="NHF30" s="36"/>
      <c r="NHG30" s="36"/>
      <c r="NHH30" s="36"/>
      <c r="NHI30" s="36"/>
      <c r="NHJ30" s="36"/>
      <c r="NHK30" s="36"/>
      <c r="NHL30" s="36"/>
      <c r="NHM30" s="36"/>
      <c r="NHN30" s="36"/>
      <c r="NHO30" s="36"/>
      <c r="NHP30" s="36"/>
      <c r="NHQ30" s="36"/>
      <c r="NHR30" s="36"/>
      <c r="NHS30" s="36"/>
      <c r="NHT30" s="36"/>
      <c r="NHU30" s="36"/>
      <c r="NHV30" s="36"/>
      <c r="NHW30" s="36"/>
      <c r="NHX30" s="36"/>
      <c r="NHY30" s="36"/>
      <c r="NHZ30" s="36"/>
      <c r="NIA30" s="36"/>
      <c r="NIB30" s="36"/>
      <c r="NIC30" s="36"/>
      <c r="NID30" s="36"/>
      <c r="NIE30" s="36"/>
      <c r="NIF30" s="36"/>
      <c r="NIG30" s="36"/>
      <c r="NIH30" s="36"/>
      <c r="NII30" s="36"/>
      <c r="NIJ30" s="36"/>
      <c r="NIK30" s="36"/>
      <c r="NIL30" s="36"/>
      <c r="NIM30" s="36"/>
      <c r="NIN30" s="36"/>
      <c r="NIO30" s="36"/>
      <c r="NIP30" s="36"/>
      <c r="NIQ30" s="36"/>
      <c r="NIR30" s="36"/>
      <c r="NIS30" s="36"/>
      <c r="NIT30" s="36"/>
      <c r="NIU30" s="36"/>
      <c r="NIV30" s="36"/>
      <c r="NIW30" s="36"/>
      <c r="NIX30" s="36"/>
      <c r="NIY30" s="36"/>
      <c r="NIZ30" s="36"/>
      <c r="NJA30" s="36"/>
      <c r="NJB30" s="36"/>
      <c r="NJC30" s="36"/>
      <c r="NJD30" s="36"/>
      <c r="NJE30" s="36"/>
      <c r="NJF30" s="36"/>
      <c r="NJG30" s="36"/>
      <c r="NJH30" s="36"/>
      <c r="NJI30" s="36"/>
      <c r="NJJ30" s="36"/>
      <c r="NJK30" s="36"/>
      <c r="NJL30" s="36"/>
      <c r="NJM30" s="36"/>
      <c r="NJN30" s="36"/>
      <c r="NJO30" s="36"/>
      <c r="NJP30" s="36"/>
      <c r="NJQ30" s="36"/>
      <c r="NJR30" s="36"/>
      <c r="NJS30" s="36"/>
      <c r="NJT30" s="36"/>
      <c r="NJU30" s="36"/>
      <c r="NJV30" s="36"/>
      <c r="NJW30" s="36"/>
      <c r="NJX30" s="36"/>
      <c r="NJY30" s="36"/>
      <c r="NJZ30" s="36"/>
      <c r="NKA30" s="36"/>
      <c r="NKB30" s="36"/>
      <c r="NKC30" s="36"/>
      <c r="NKD30" s="36"/>
      <c r="NKE30" s="36"/>
      <c r="NKF30" s="36"/>
      <c r="NKG30" s="36"/>
      <c r="NKH30" s="36"/>
      <c r="NKI30" s="36"/>
      <c r="NKJ30" s="36"/>
      <c r="NKK30" s="36"/>
      <c r="NKL30" s="36"/>
      <c r="NKM30" s="36"/>
      <c r="NKN30" s="36"/>
      <c r="NKO30" s="36"/>
      <c r="NKP30" s="36"/>
      <c r="NKQ30" s="36"/>
      <c r="NKR30" s="36"/>
      <c r="NKS30" s="36"/>
      <c r="NKT30" s="36"/>
      <c r="NKU30" s="36"/>
      <c r="NKV30" s="36"/>
      <c r="NKW30" s="36"/>
      <c r="NKX30" s="36"/>
      <c r="NKY30" s="36"/>
      <c r="NKZ30" s="36"/>
      <c r="NLA30" s="36"/>
      <c r="NLB30" s="36"/>
      <c r="NLC30" s="36"/>
      <c r="NLD30" s="36"/>
      <c r="NLE30" s="36"/>
      <c r="NLF30" s="36"/>
      <c r="NLG30" s="36"/>
      <c r="NLH30" s="36"/>
      <c r="NLI30" s="36"/>
      <c r="NLJ30" s="36"/>
      <c r="NLK30" s="36"/>
      <c r="NLL30" s="36"/>
      <c r="NLM30" s="36"/>
      <c r="NLN30" s="36"/>
      <c r="NLO30" s="36"/>
      <c r="NLP30" s="36"/>
      <c r="NLQ30" s="36"/>
      <c r="NLR30" s="36"/>
      <c r="NLS30" s="36"/>
      <c r="NLT30" s="36"/>
      <c r="NLU30" s="36"/>
      <c r="NLV30" s="36"/>
      <c r="NLW30" s="36"/>
      <c r="NLX30" s="36"/>
      <c r="NLY30" s="36"/>
      <c r="NLZ30" s="36"/>
      <c r="NMA30" s="36"/>
      <c r="NMB30" s="36"/>
      <c r="NMC30" s="36"/>
      <c r="NMD30" s="36"/>
      <c r="NME30" s="36"/>
      <c r="NMF30" s="36"/>
      <c r="NMG30" s="36"/>
      <c r="NMH30" s="36"/>
      <c r="NMI30" s="36"/>
      <c r="NMJ30" s="36"/>
      <c r="NMK30" s="36"/>
      <c r="NML30" s="36"/>
      <c r="NMM30" s="36"/>
      <c r="NMN30" s="36"/>
      <c r="NMO30" s="36"/>
      <c r="NMP30" s="36"/>
      <c r="NMQ30" s="36"/>
      <c r="NMR30" s="36"/>
      <c r="NMS30" s="36"/>
      <c r="NMT30" s="36"/>
      <c r="NMU30" s="36"/>
      <c r="NMV30" s="36"/>
      <c r="NMW30" s="36"/>
      <c r="NMX30" s="36"/>
      <c r="NMY30" s="36"/>
      <c r="NMZ30" s="36"/>
      <c r="NNA30" s="36"/>
      <c r="NNB30" s="36"/>
      <c r="NNC30" s="36"/>
      <c r="NND30" s="36"/>
      <c r="NNE30" s="36"/>
      <c r="NNF30" s="36"/>
      <c r="NNG30" s="36"/>
      <c r="NNH30" s="36"/>
      <c r="NNI30" s="36"/>
      <c r="NNJ30" s="36"/>
      <c r="NNK30" s="36"/>
      <c r="NNL30" s="36"/>
      <c r="NNM30" s="36"/>
      <c r="NNN30" s="36"/>
      <c r="NNO30" s="36"/>
      <c r="NNP30" s="36"/>
      <c r="NNQ30" s="36"/>
      <c r="NNR30" s="36"/>
      <c r="NNS30" s="36"/>
      <c r="NNT30" s="36"/>
      <c r="NNU30" s="36"/>
      <c r="NNV30" s="36"/>
      <c r="NNW30" s="36"/>
      <c r="NNX30" s="36"/>
      <c r="NNY30" s="36"/>
      <c r="NNZ30" s="36"/>
      <c r="NOA30" s="36"/>
      <c r="NOB30" s="36"/>
      <c r="NOC30" s="36"/>
      <c r="NOD30" s="36"/>
      <c r="NOE30" s="36"/>
      <c r="NOF30" s="36"/>
      <c r="NOG30" s="36"/>
      <c r="NOH30" s="36"/>
      <c r="NOI30" s="36"/>
      <c r="NOJ30" s="36"/>
      <c r="NOK30" s="36"/>
      <c r="NOL30" s="36"/>
      <c r="NOM30" s="36"/>
      <c r="NON30" s="36"/>
      <c r="NOO30" s="36"/>
      <c r="NOP30" s="36"/>
      <c r="NOQ30" s="36"/>
      <c r="NOR30" s="36"/>
      <c r="NOS30" s="36"/>
      <c r="NOT30" s="36"/>
      <c r="NOU30" s="36"/>
      <c r="NOV30" s="36"/>
      <c r="NOW30" s="36"/>
      <c r="NOX30" s="36"/>
      <c r="NOY30" s="36"/>
      <c r="NOZ30" s="36"/>
      <c r="NPA30" s="36"/>
      <c r="NPB30" s="36"/>
      <c r="NPC30" s="36"/>
      <c r="NPD30" s="36"/>
      <c r="NPE30" s="36"/>
      <c r="NPF30" s="36"/>
      <c r="NPG30" s="36"/>
      <c r="NPH30" s="36"/>
      <c r="NPI30" s="36"/>
      <c r="NPJ30" s="36"/>
      <c r="NPK30" s="36"/>
      <c r="NPL30" s="36"/>
      <c r="NPM30" s="36"/>
      <c r="NPN30" s="36"/>
      <c r="NPO30" s="36"/>
      <c r="NPP30" s="36"/>
      <c r="NPQ30" s="36"/>
      <c r="NPR30" s="36"/>
      <c r="NPS30" s="36"/>
      <c r="NPT30" s="36"/>
      <c r="NPU30" s="36"/>
      <c r="NPV30" s="36"/>
      <c r="NPW30" s="36"/>
      <c r="NPX30" s="36"/>
      <c r="NPY30" s="36"/>
      <c r="NPZ30" s="36"/>
      <c r="NQA30" s="36"/>
      <c r="NQB30" s="36"/>
      <c r="NQC30" s="36"/>
      <c r="NQD30" s="36"/>
      <c r="NQE30" s="36"/>
      <c r="NQF30" s="36"/>
      <c r="NQG30" s="36"/>
      <c r="NQH30" s="36"/>
      <c r="NQI30" s="36"/>
      <c r="NQJ30" s="36"/>
      <c r="NQK30" s="36"/>
      <c r="NQL30" s="36"/>
      <c r="NQM30" s="36"/>
      <c r="NQN30" s="36"/>
      <c r="NQO30" s="36"/>
      <c r="NQP30" s="36"/>
      <c r="NQQ30" s="36"/>
      <c r="NQR30" s="36"/>
      <c r="NQS30" s="36"/>
      <c r="NQT30" s="36"/>
      <c r="NQU30" s="36"/>
      <c r="NQV30" s="36"/>
      <c r="NQW30" s="36"/>
      <c r="NQX30" s="36"/>
      <c r="NQY30" s="36"/>
      <c r="NQZ30" s="36"/>
      <c r="NRA30" s="36"/>
      <c r="NRB30" s="36"/>
      <c r="NRC30" s="36"/>
      <c r="NRD30" s="36"/>
      <c r="NRE30" s="36"/>
      <c r="NRF30" s="36"/>
      <c r="NRG30" s="36"/>
      <c r="NRH30" s="36"/>
      <c r="NRI30" s="36"/>
      <c r="NRJ30" s="36"/>
      <c r="NRK30" s="36"/>
      <c r="NRL30" s="36"/>
      <c r="NRM30" s="36"/>
      <c r="NRN30" s="36"/>
      <c r="NRO30" s="36"/>
      <c r="NRP30" s="36"/>
      <c r="NRQ30" s="36"/>
      <c r="NRR30" s="36"/>
      <c r="NRS30" s="36"/>
      <c r="NRT30" s="36"/>
      <c r="NRU30" s="36"/>
      <c r="NRV30" s="36"/>
      <c r="NRW30" s="36"/>
      <c r="NRX30" s="36"/>
      <c r="NRY30" s="36"/>
      <c r="NRZ30" s="36"/>
      <c r="NSA30" s="36"/>
      <c r="NSB30" s="36"/>
      <c r="NSC30" s="36"/>
      <c r="NSD30" s="36"/>
      <c r="NSE30" s="36"/>
      <c r="NSF30" s="36"/>
      <c r="NSG30" s="36"/>
      <c r="NSH30" s="36"/>
      <c r="NSI30" s="36"/>
      <c r="NSJ30" s="36"/>
      <c r="NSK30" s="36"/>
      <c r="NSL30" s="36"/>
      <c r="NSM30" s="36"/>
      <c r="NSN30" s="36"/>
      <c r="NSO30" s="36"/>
      <c r="NSP30" s="36"/>
      <c r="NSQ30" s="36"/>
      <c r="NSR30" s="36"/>
      <c r="NSS30" s="36"/>
      <c r="NST30" s="36"/>
      <c r="NSU30" s="36"/>
      <c r="NSV30" s="36"/>
      <c r="NSW30" s="36"/>
      <c r="NSX30" s="36"/>
      <c r="NSY30" s="36"/>
      <c r="NSZ30" s="36"/>
      <c r="NTA30" s="36"/>
      <c r="NTB30" s="36"/>
      <c r="NTC30" s="36"/>
      <c r="NTD30" s="36"/>
      <c r="NTE30" s="36"/>
      <c r="NTF30" s="36"/>
      <c r="NTG30" s="36"/>
      <c r="NTH30" s="36"/>
      <c r="NTI30" s="36"/>
      <c r="NTJ30" s="36"/>
      <c r="NTK30" s="36"/>
      <c r="NTL30" s="36"/>
      <c r="NTM30" s="36"/>
      <c r="NTN30" s="36"/>
      <c r="NTO30" s="36"/>
      <c r="NTP30" s="36"/>
      <c r="NTQ30" s="36"/>
      <c r="NTR30" s="36"/>
      <c r="NTS30" s="36"/>
      <c r="NTT30" s="36"/>
      <c r="NTU30" s="36"/>
      <c r="NTV30" s="36"/>
      <c r="NTW30" s="36"/>
      <c r="NTX30" s="36"/>
      <c r="NTY30" s="36"/>
      <c r="NTZ30" s="36"/>
      <c r="NUA30" s="36"/>
      <c r="NUB30" s="36"/>
      <c r="NUC30" s="36"/>
      <c r="NUD30" s="36"/>
      <c r="NUE30" s="36"/>
      <c r="NUF30" s="36"/>
      <c r="NUG30" s="36"/>
      <c r="NUH30" s="36"/>
      <c r="NUI30" s="36"/>
      <c r="NUJ30" s="36"/>
      <c r="NUK30" s="36"/>
      <c r="NUL30" s="36"/>
      <c r="NUM30" s="36"/>
      <c r="NUN30" s="36"/>
      <c r="NUO30" s="36"/>
      <c r="NUP30" s="36"/>
      <c r="NUQ30" s="36"/>
      <c r="NUR30" s="36"/>
      <c r="NUS30" s="36"/>
      <c r="NUT30" s="36"/>
      <c r="NUU30" s="36"/>
      <c r="NUV30" s="36"/>
      <c r="NUW30" s="36"/>
      <c r="NUX30" s="36"/>
      <c r="NUY30" s="36"/>
      <c r="NUZ30" s="36"/>
      <c r="NVA30" s="36"/>
      <c r="NVB30" s="36"/>
      <c r="NVC30" s="36"/>
      <c r="NVD30" s="36"/>
      <c r="NVE30" s="36"/>
      <c r="NVF30" s="36"/>
      <c r="NVG30" s="36"/>
      <c r="NVH30" s="36"/>
      <c r="NVI30" s="36"/>
      <c r="NVJ30" s="36"/>
      <c r="NVK30" s="36"/>
      <c r="NVL30" s="36"/>
      <c r="NVM30" s="36"/>
      <c r="NVN30" s="36"/>
      <c r="NVO30" s="36"/>
      <c r="NVP30" s="36"/>
      <c r="NVQ30" s="36"/>
      <c r="NVR30" s="36"/>
      <c r="NVS30" s="36"/>
      <c r="NVT30" s="36"/>
      <c r="NVU30" s="36"/>
      <c r="NVV30" s="36"/>
      <c r="NVW30" s="36"/>
      <c r="NVX30" s="36"/>
      <c r="NVY30" s="36"/>
      <c r="NVZ30" s="36"/>
      <c r="NWA30" s="36"/>
      <c r="NWB30" s="36"/>
      <c r="NWC30" s="36"/>
      <c r="NWD30" s="36"/>
      <c r="NWE30" s="36"/>
      <c r="NWF30" s="36"/>
      <c r="NWG30" s="36"/>
      <c r="NWH30" s="36"/>
      <c r="NWI30" s="36"/>
      <c r="NWJ30" s="36"/>
      <c r="NWK30" s="36"/>
      <c r="NWL30" s="36"/>
      <c r="NWM30" s="36"/>
      <c r="NWN30" s="36"/>
      <c r="NWO30" s="36"/>
      <c r="NWP30" s="36"/>
      <c r="NWQ30" s="36"/>
      <c r="NWR30" s="36"/>
      <c r="NWS30" s="36"/>
      <c r="NWT30" s="36"/>
      <c r="NWU30" s="36"/>
      <c r="NWV30" s="36"/>
      <c r="NWW30" s="36"/>
      <c r="NWX30" s="36"/>
      <c r="NWY30" s="36"/>
      <c r="NWZ30" s="36"/>
      <c r="NXA30" s="36"/>
      <c r="NXB30" s="36"/>
      <c r="NXC30" s="36"/>
      <c r="NXD30" s="36"/>
      <c r="NXE30" s="36"/>
      <c r="NXF30" s="36"/>
      <c r="NXG30" s="36"/>
      <c r="NXH30" s="36"/>
      <c r="NXI30" s="36"/>
      <c r="NXJ30" s="36"/>
      <c r="NXK30" s="36"/>
      <c r="NXL30" s="36"/>
      <c r="NXM30" s="36"/>
      <c r="NXN30" s="36"/>
      <c r="NXO30" s="36"/>
      <c r="NXP30" s="36"/>
      <c r="NXQ30" s="36"/>
      <c r="NXR30" s="36"/>
      <c r="NXS30" s="36"/>
      <c r="NXT30" s="36"/>
      <c r="NXU30" s="36"/>
      <c r="NXV30" s="36"/>
      <c r="NXW30" s="36"/>
      <c r="NXX30" s="36"/>
      <c r="NXY30" s="36"/>
      <c r="NXZ30" s="36"/>
      <c r="NYA30" s="36"/>
      <c r="NYB30" s="36"/>
      <c r="NYC30" s="36"/>
      <c r="NYD30" s="36"/>
      <c r="NYE30" s="36"/>
      <c r="NYF30" s="36"/>
      <c r="NYG30" s="36"/>
      <c r="NYH30" s="36"/>
      <c r="NYI30" s="36"/>
      <c r="NYJ30" s="36"/>
      <c r="NYK30" s="36"/>
      <c r="NYL30" s="36"/>
      <c r="NYM30" s="36"/>
      <c r="NYN30" s="36"/>
      <c r="NYO30" s="36"/>
      <c r="NYP30" s="36"/>
      <c r="NYQ30" s="36"/>
      <c r="NYR30" s="36"/>
      <c r="NYS30" s="36"/>
      <c r="NYT30" s="36"/>
      <c r="NYU30" s="36"/>
      <c r="NYV30" s="36"/>
      <c r="NYW30" s="36"/>
      <c r="NYX30" s="36"/>
      <c r="NYY30" s="36"/>
      <c r="NYZ30" s="36"/>
      <c r="NZA30" s="36"/>
      <c r="NZB30" s="36"/>
      <c r="NZC30" s="36"/>
      <c r="NZD30" s="36"/>
      <c r="NZE30" s="36"/>
      <c r="NZF30" s="36"/>
      <c r="NZG30" s="36"/>
      <c r="NZH30" s="36"/>
      <c r="NZI30" s="36"/>
      <c r="NZJ30" s="36"/>
      <c r="NZK30" s="36"/>
      <c r="NZL30" s="36"/>
      <c r="NZM30" s="36"/>
      <c r="NZN30" s="36"/>
      <c r="NZO30" s="36"/>
      <c r="NZP30" s="36"/>
      <c r="NZQ30" s="36"/>
      <c r="NZR30" s="36"/>
      <c r="NZS30" s="36"/>
      <c r="NZT30" s="36"/>
      <c r="NZU30" s="36"/>
      <c r="NZV30" s="36"/>
      <c r="NZW30" s="36"/>
      <c r="NZX30" s="36"/>
      <c r="NZY30" s="36"/>
      <c r="NZZ30" s="36"/>
      <c r="OAA30" s="36"/>
      <c r="OAB30" s="36"/>
      <c r="OAC30" s="36"/>
      <c r="OAD30" s="36"/>
      <c r="OAE30" s="36"/>
      <c r="OAF30" s="36"/>
      <c r="OAG30" s="36"/>
      <c r="OAH30" s="36"/>
      <c r="OAI30" s="36"/>
      <c r="OAJ30" s="36"/>
      <c r="OAK30" s="36"/>
      <c r="OAL30" s="36"/>
      <c r="OAM30" s="36"/>
      <c r="OAN30" s="36"/>
      <c r="OAO30" s="36"/>
      <c r="OAP30" s="36"/>
      <c r="OAQ30" s="36"/>
      <c r="OAR30" s="36"/>
      <c r="OAS30" s="36"/>
      <c r="OAT30" s="36"/>
      <c r="OAU30" s="36"/>
      <c r="OAV30" s="36"/>
      <c r="OAW30" s="36"/>
      <c r="OAX30" s="36"/>
      <c r="OAY30" s="36"/>
      <c r="OAZ30" s="36"/>
      <c r="OBA30" s="36"/>
      <c r="OBB30" s="36"/>
      <c r="OBC30" s="36"/>
      <c r="OBD30" s="36"/>
      <c r="OBE30" s="36"/>
      <c r="OBF30" s="36"/>
      <c r="OBG30" s="36"/>
      <c r="OBH30" s="36"/>
      <c r="OBI30" s="36"/>
      <c r="OBJ30" s="36"/>
      <c r="OBK30" s="36"/>
      <c r="OBL30" s="36"/>
      <c r="OBM30" s="36"/>
      <c r="OBN30" s="36"/>
      <c r="OBO30" s="36"/>
      <c r="OBP30" s="36"/>
      <c r="OBQ30" s="36"/>
      <c r="OBR30" s="36"/>
      <c r="OBS30" s="36"/>
      <c r="OBT30" s="36"/>
      <c r="OBU30" s="36"/>
      <c r="OBV30" s="36"/>
      <c r="OBW30" s="36"/>
      <c r="OBX30" s="36"/>
      <c r="OBY30" s="36"/>
      <c r="OBZ30" s="36"/>
      <c r="OCA30" s="36"/>
      <c r="OCB30" s="36"/>
      <c r="OCC30" s="36"/>
      <c r="OCD30" s="36"/>
      <c r="OCE30" s="36"/>
      <c r="OCF30" s="36"/>
      <c r="OCG30" s="36"/>
      <c r="OCH30" s="36"/>
      <c r="OCI30" s="36"/>
      <c r="OCJ30" s="36"/>
      <c r="OCK30" s="36"/>
      <c r="OCL30" s="36"/>
      <c r="OCM30" s="36"/>
      <c r="OCN30" s="36"/>
      <c r="OCO30" s="36"/>
      <c r="OCP30" s="36"/>
      <c r="OCQ30" s="36"/>
      <c r="OCR30" s="36"/>
      <c r="OCS30" s="36"/>
      <c r="OCT30" s="36"/>
      <c r="OCU30" s="36"/>
      <c r="OCV30" s="36"/>
      <c r="OCW30" s="36"/>
      <c r="OCX30" s="36"/>
      <c r="OCY30" s="36"/>
      <c r="OCZ30" s="36"/>
      <c r="ODA30" s="36"/>
      <c r="ODB30" s="36"/>
      <c r="ODC30" s="36"/>
      <c r="ODD30" s="36"/>
      <c r="ODE30" s="36"/>
      <c r="ODF30" s="36"/>
      <c r="ODG30" s="36"/>
      <c r="ODH30" s="36"/>
      <c r="ODI30" s="36"/>
      <c r="ODJ30" s="36"/>
      <c r="ODK30" s="36"/>
      <c r="ODL30" s="36"/>
      <c r="ODM30" s="36"/>
      <c r="ODN30" s="36"/>
      <c r="ODO30" s="36"/>
      <c r="ODP30" s="36"/>
      <c r="ODQ30" s="36"/>
      <c r="ODR30" s="36"/>
      <c r="ODS30" s="36"/>
      <c r="ODT30" s="36"/>
      <c r="ODU30" s="36"/>
      <c r="ODV30" s="36"/>
      <c r="ODW30" s="36"/>
      <c r="ODX30" s="36"/>
      <c r="ODY30" s="36"/>
      <c r="ODZ30" s="36"/>
      <c r="OEA30" s="36"/>
      <c r="OEB30" s="36"/>
      <c r="OEC30" s="36"/>
      <c r="OED30" s="36"/>
      <c r="OEE30" s="36"/>
      <c r="OEF30" s="36"/>
      <c r="OEG30" s="36"/>
      <c r="OEH30" s="36"/>
      <c r="OEI30" s="36"/>
      <c r="OEJ30" s="36"/>
      <c r="OEK30" s="36"/>
      <c r="OEL30" s="36"/>
      <c r="OEM30" s="36"/>
      <c r="OEN30" s="36"/>
      <c r="OEO30" s="36"/>
      <c r="OEP30" s="36"/>
      <c r="OEQ30" s="36"/>
      <c r="OER30" s="36"/>
      <c r="OES30" s="36"/>
      <c r="OET30" s="36"/>
      <c r="OEU30" s="36"/>
      <c r="OEV30" s="36"/>
      <c r="OEW30" s="36"/>
      <c r="OEX30" s="36"/>
      <c r="OEY30" s="36"/>
      <c r="OEZ30" s="36"/>
      <c r="OFA30" s="36"/>
      <c r="OFB30" s="36"/>
      <c r="OFC30" s="36"/>
      <c r="OFD30" s="36"/>
      <c r="OFE30" s="36"/>
      <c r="OFF30" s="36"/>
      <c r="OFG30" s="36"/>
      <c r="OFH30" s="36"/>
      <c r="OFI30" s="36"/>
      <c r="OFJ30" s="36"/>
      <c r="OFK30" s="36"/>
      <c r="OFL30" s="36"/>
      <c r="OFM30" s="36"/>
      <c r="OFN30" s="36"/>
      <c r="OFO30" s="36"/>
      <c r="OFP30" s="36"/>
      <c r="OFQ30" s="36"/>
      <c r="OFR30" s="36"/>
      <c r="OFS30" s="36"/>
      <c r="OFT30" s="36"/>
      <c r="OFU30" s="36"/>
      <c r="OFV30" s="36"/>
      <c r="OFW30" s="36"/>
      <c r="OFX30" s="36"/>
      <c r="OFY30" s="36"/>
      <c r="OFZ30" s="36"/>
      <c r="OGA30" s="36"/>
      <c r="OGB30" s="36"/>
      <c r="OGC30" s="36"/>
      <c r="OGD30" s="36"/>
      <c r="OGE30" s="36"/>
      <c r="OGF30" s="36"/>
      <c r="OGG30" s="36"/>
      <c r="OGH30" s="36"/>
      <c r="OGI30" s="36"/>
      <c r="OGJ30" s="36"/>
      <c r="OGK30" s="36"/>
      <c r="OGL30" s="36"/>
      <c r="OGM30" s="36"/>
      <c r="OGN30" s="36"/>
      <c r="OGO30" s="36"/>
      <c r="OGP30" s="36"/>
      <c r="OGQ30" s="36"/>
      <c r="OGR30" s="36"/>
      <c r="OGS30" s="36"/>
      <c r="OGT30" s="36"/>
      <c r="OGU30" s="36"/>
      <c r="OGV30" s="36"/>
      <c r="OGW30" s="36"/>
      <c r="OGX30" s="36"/>
      <c r="OGY30" s="36"/>
      <c r="OGZ30" s="36"/>
      <c r="OHA30" s="36"/>
      <c r="OHB30" s="36"/>
      <c r="OHC30" s="36"/>
      <c r="OHD30" s="36"/>
      <c r="OHE30" s="36"/>
      <c r="OHF30" s="36"/>
      <c r="OHG30" s="36"/>
      <c r="OHH30" s="36"/>
      <c r="OHI30" s="36"/>
      <c r="OHJ30" s="36"/>
      <c r="OHK30" s="36"/>
      <c r="OHL30" s="36"/>
      <c r="OHM30" s="36"/>
      <c r="OHN30" s="36"/>
      <c r="OHO30" s="36"/>
      <c r="OHP30" s="36"/>
      <c r="OHQ30" s="36"/>
      <c r="OHR30" s="36"/>
      <c r="OHS30" s="36"/>
      <c r="OHT30" s="36"/>
      <c r="OHU30" s="36"/>
      <c r="OHV30" s="36"/>
      <c r="OHW30" s="36"/>
      <c r="OHX30" s="36"/>
      <c r="OHY30" s="36"/>
      <c r="OHZ30" s="36"/>
      <c r="OIA30" s="36"/>
      <c r="OIB30" s="36"/>
      <c r="OIC30" s="36"/>
      <c r="OID30" s="36"/>
      <c r="OIE30" s="36"/>
      <c r="OIF30" s="36"/>
      <c r="OIG30" s="36"/>
      <c r="OIH30" s="36"/>
      <c r="OII30" s="36"/>
      <c r="OIJ30" s="36"/>
      <c r="OIK30" s="36"/>
      <c r="OIL30" s="36"/>
      <c r="OIM30" s="36"/>
      <c r="OIN30" s="36"/>
      <c r="OIO30" s="36"/>
      <c r="OIP30" s="36"/>
      <c r="OIQ30" s="36"/>
      <c r="OIR30" s="36"/>
      <c r="OIS30" s="36"/>
      <c r="OIT30" s="36"/>
      <c r="OIU30" s="36"/>
      <c r="OIV30" s="36"/>
      <c r="OIW30" s="36"/>
      <c r="OIX30" s="36"/>
      <c r="OIY30" s="36"/>
      <c r="OIZ30" s="36"/>
      <c r="OJA30" s="36"/>
      <c r="OJB30" s="36"/>
      <c r="OJC30" s="36"/>
      <c r="OJD30" s="36"/>
      <c r="OJE30" s="36"/>
      <c r="OJF30" s="36"/>
      <c r="OJG30" s="36"/>
      <c r="OJH30" s="36"/>
      <c r="OJI30" s="36"/>
      <c r="OJJ30" s="36"/>
      <c r="OJK30" s="36"/>
      <c r="OJL30" s="36"/>
      <c r="OJM30" s="36"/>
      <c r="OJN30" s="36"/>
      <c r="OJO30" s="36"/>
      <c r="OJP30" s="36"/>
      <c r="OJQ30" s="36"/>
      <c r="OJR30" s="36"/>
      <c r="OJS30" s="36"/>
      <c r="OJT30" s="36"/>
      <c r="OJU30" s="36"/>
      <c r="OJV30" s="36"/>
      <c r="OJW30" s="36"/>
      <c r="OJX30" s="36"/>
      <c r="OJY30" s="36"/>
      <c r="OJZ30" s="36"/>
      <c r="OKA30" s="36"/>
      <c r="OKB30" s="36"/>
      <c r="OKC30" s="36"/>
      <c r="OKD30" s="36"/>
      <c r="OKE30" s="36"/>
      <c r="OKF30" s="36"/>
      <c r="OKG30" s="36"/>
      <c r="OKH30" s="36"/>
      <c r="OKI30" s="36"/>
      <c r="OKJ30" s="36"/>
      <c r="OKK30" s="36"/>
      <c r="OKL30" s="36"/>
      <c r="OKM30" s="36"/>
      <c r="OKN30" s="36"/>
      <c r="OKO30" s="36"/>
      <c r="OKP30" s="36"/>
      <c r="OKQ30" s="36"/>
      <c r="OKR30" s="36"/>
      <c r="OKS30" s="36"/>
      <c r="OKT30" s="36"/>
      <c r="OKU30" s="36"/>
      <c r="OKV30" s="36"/>
      <c r="OKW30" s="36"/>
      <c r="OKX30" s="36"/>
      <c r="OKY30" s="36"/>
      <c r="OKZ30" s="36"/>
      <c r="OLA30" s="36"/>
      <c r="OLB30" s="36"/>
      <c r="OLC30" s="36"/>
      <c r="OLD30" s="36"/>
      <c r="OLE30" s="36"/>
      <c r="OLF30" s="36"/>
      <c r="OLG30" s="36"/>
      <c r="OLH30" s="36"/>
      <c r="OLI30" s="36"/>
      <c r="OLJ30" s="36"/>
      <c r="OLK30" s="36"/>
      <c r="OLL30" s="36"/>
      <c r="OLM30" s="36"/>
      <c r="OLN30" s="36"/>
      <c r="OLO30" s="36"/>
      <c r="OLP30" s="36"/>
      <c r="OLQ30" s="36"/>
      <c r="OLR30" s="36"/>
      <c r="OLS30" s="36"/>
      <c r="OLT30" s="36"/>
      <c r="OLU30" s="36"/>
      <c r="OLV30" s="36"/>
      <c r="OLW30" s="36"/>
      <c r="OLX30" s="36"/>
      <c r="OLY30" s="36"/>
      <c r="OLZ30" s="36"/>
      <c r="OMA30" s="36"/>
      <c r="OMB30" s="36"/>
      <c r="OMC30" s="36"/>
      <c r="OMD30" s="36"/>
      <c r="OME30" s="36"/>
      <c r="OMF30" s="36"/>
      <c r="OMG30" s="36"/>
      <c r="OMH30" s="36"/>
      <c r="OMI30" s="36"/>
      <c r="OMJ30" s="36"/>
      <c r="OMK30" s="36"/>
      <c r="OML30" s="36"/>
      <c r="OMM30" s="36"/>
      <c r="OMN30" s="36"/>
      <c r="OMO30" s="36"/>
      <c r="OMP30" s="36"/>
      <c r="OMQ30" s="36"/>
      <c r="OMR30" s="36"/>
      <c r="OMS30" s="36"/>
      <c r="OMT30" s="36"/>
      <c r="OMU30" s="36"/>
      <c r="OMV30" s="36"/>
      <c r="OMW30" s="36"/>
      <c r="OMX30" s="36"/>
      <c r="OMY30" s="36"/>
      <c r="OMZ30" s="36"/>
      <c r="ONA30" s="36"/>
      <c r="ONB30" s="36"/>
      <c r="ONC30" s="36"/>
      <c r="OND30" s="36"/>
      <c r="ONE30" s="36"/>
      <c r="ONF30" s="36"/>
      <c r="ONG30" s="36"/>
      <c r="ONH30" s="36"/>
      <c r="ONI30" s="36"/>
      <c r="ONJ30" s="36"/>
      <c r="ONK30" s="36"/>
      <c r="ONL30" s="36"/>
      <c r="ONM30" s="36"/>
      <c r="ONN30" s="36"/>
      <c r="ONO30" s="36"/>
      <c r="ONP30" s="36"/>
      <c r="ONQ30" s="36"/>
      <c r="ONR30" s="36"/>
      <c r="ONS30" s="36"/>
      <c r="ONT30" s="36"/>
      <c r="ONU30" s="36"/>
      <c r="ONV30" s="36"/>
      <c r="ONW30" s="36"/>
      <c r="ONX30" s="36"/>
      <c r="ONY30" s="36"/>
      <c r="ONZ30" s="36"/>
      <c r="OOA30" s="36"/>
      <c r="OOB30" s="36"/>
      <c r="OOC30" s="36"/>
      <c r="OOD30" s="36"/>
      <c r="OOE30" s="36"/>
      <c r="OOF30" s="36"/>
      <c r="OOG30" s="36"/>
      <c r="OOH30" s="36"/>
      <c r="OOI30" s="36"/>
      <c r="OOJ30" s="36"/>
      <c r="OOK30" s="36"/>
      <c r="OOL30" s="36"/>
      <c r="OOM30" s="36"/>
      <c r="OON30" s="36"/>
      <c r="OOO30" s="36"/>
      <c r="OOP30" s="36"/>
      <c r="OOQ30" s="36"/>
      <c r="OOR30" s="36"/>
      <c r="OOS30" s="36"/>
      <c r="OOT30" s="36"/>
      <c r="OOU30" s="36"/>
      <c r="OOV30" s="36"/>
      <c r="OOW30" s="36"/>
      <c r="OOX30" s="36"/>
      <c r="OOY30" s="36"/>
      <c r="OOZ30" s="36"/>
      <c r="OPA30" s="36"/>
      <c r="OPB30" s="36"/>
      <c r="OPC30" s="36"/>
      <c r="OPD30" s="36"/>
      <c r="OPE30" s="36"/>
      <c r="OPF30" s="36"/>
      <c r="OPG30" s="36"/>
      <c r="OPH30" s="36"/>
      <c r="OPI30" s="36"/>
      <c r="OPJ30" s="36"/>
      <c r="OPK30" s="36"/>
      <c r="OPL30" s="36"/>
      <c r="OPM30" s="36"/>
      <c r="OPN30" s="36"/>
      <c r="OPO30" s="36"/>
      <c r="OPP30" s="36"/>
      <c r="OPQ30" s="36"/>
      <c r="OPR30" s="36"/>
      <c r="OPS30" s="36"/>
      <c r="OPT30" s="36"/>
      <c r="OPU30" s="36"/>
      <c r="OPV30" s="36"/>
      <c r="OPW30" s="36"/>
      <c r="OPX30" s="36"/>
      <c r="OPY30" s="36"/>
      <c r="OPZ30" s="36"/>
      <c r="OQA30" s="36"/>
      <c r="OQB30" s="36"/>
      <c r="OQC30" s="36"/>
      <c r="OQD30" s="36"/>
      <c r="OQE30" s="36"/>
      <c r="OQF30" s="36"/>
      <c r="OQG30" s="36"/>
      <c r="OQH30" s="36"/>
      <c r="OQI30" s="36"/>
      <c r="OQJ30" s="36"/>
      <c r="OQK30" s="36"/>
      <c r="OQL30" s="36"/>
      <c r="OQM30" s="36"/>
      <c r="OQN30" s="36"/>
      <c r="OQO30" s="36"/>
      <c r="OQP30" s="36"/>
      <c r="OQQ30" s="36"/>
      <c r="OQR30" s="36"/>
      <c r="OQS30" s="36"/>
      <c r="OQT30" s="36"/>
      <c r="OQU30" s="36"/>
      <c r="OQV30" s="36"/>
      <c r="OQW30" s="36"/>
      <c r="OQX30" s="36"/>
      <c r="OQY30" s="36"/>
      <c r="OQZ30" s="36"/>
      <c r="ORA30" s="36"/>
      <c r="ORB30" s="36"/>
      <c r="ORC30" s="36"/>
      <c r="ORD30" s="36"/>
      <c r="ORE30" s="36"/>
      <c r="ORF30" s="36"/>
      <c r="ORG30" s="36"/>
      <c r="ORH30" s="36"/>
      <c r="ORI30" s="36"/>
      <c r="ORJ30" s="36"/>
      <c r="ORK30" s="36"/>
      <c r="ORL30" s="36"/>
      <c r="ORM30" s="36"/>
      <c r="ORN30" s="36"/>
      <c r="ORO30" s="36"/>
      <c r="ORP30" s="36"/>
      <c r="ORQ30" s="36"/>
      <c r="ORR30" s="36"/>
      <c r="ORS30" s="36"/>
      <c r="ORT30" s="36"/>
      <c r="ORU30" s="36"/>
      <c r="ORV30" s="36"/>
      <c r="ORW30" s="36"/>
      <c r="ORX30" s="36"/>
      <c r="ORY30" s="36"/>
      <c r="ORZ30" s="36"/>
      <c r="OSA30" s="36"/>
      <c r="OSB30" s="36"/>
      <c r="OSC30" s="36"/>
      <c r="OSD30" s="36"/>
      <c r="OSE30" s="36"/>
      <c r="OSF30" s="36"/>
      <c r="OSG30" s="36"/>
      <c r="OSH30" s="36"/>
      <c r="OSI30" s="36"/>
      <c r="OSJ30" s="36"/>
      <c r="OSK30" s="36"/>
      <c r="OSL30" s="36"/>
      <c r="OSM30" s="36"/>
      <c r="OSN30" s="36"/>
      <c r="OSO30" s="36"/>
      <c r="OSP30" s="36"/>
      <c r="OSQ30" s="36"/>
      <c r="OSR30" s="36"/>
      <c r="OSS30" s="36"/>
      <c r="OST30" s="36"/>
      <c r="OSU30" s="36"/>
      <c r="OSV30" s="36"/>
      <c r="OSW30" s="36"/>
      <c r="OSX30" s="36"/>
      <c r="OSY30" s="36"/>
      <c r="OSZ30" s="36"/>
      <c r="OTA30" s="36"/>
      <c r="OTB30" s="36"/>
      <c r="OTC30" s="36"/>
      <c r="OTD30" s="36"/>
      <c r="OTE30" s="36"/>
      <c r="OTF30" s="36"/>
      <c r="OTG30" s="36"/>
      <c r="OTH30" s="36"/>
      <c r="OTI30" s="36"/>
      <c r="OTJ30" s="36"/>
      <c r="OTK30" s="36"/>
      <c r="OTL30" s="36"/>
      <c r="OTM30" s="36"/>
      <c r="OTN30" s="36"/>
      <c r="OTO30" s="36"/>
      <c r="OTP30" s="36"/>
      <c r="OTQ30" s="36"/>
      <c r="OTR30" s="36"/>
      <c r="OTS30" s="36"/>
      <c r="OTT30" s="36"/>
      <c r="OTU30" s="36"/>
      <c r="OTV30" s="36"/>
      <c r="OTW30" s="36"/>
      <c r="OTX30" s="36"/>
      <c r="OTY30" s="36"/>
      <c r="OTZ30" s="36"/>
      <c r="OUA30" s="36"/>
      <c r="OUB30" s="36"/>
      <c r="OUC30" s="36"/>
      <c r="OUD30" s="36"/>
      <c r="OUE30" s="36"/>
      <c r="OUF30" s="36"/>
      <c r="OUG30" s="36"/>
      <c r="OUH30" s="36"/>
      <c r="OUI30" s="36"/>
      <c r="OUJ30" s="36"/>
      <c r="OUK30" s="36"/>
      <c r="OUL30" s="36"/>
      <c r="OUM30" s="36"/>
      <c r="OUN30" s="36"/>
      <c r="OUO30" s="36"/>
      <c r="OUP30" s="36"/>
      <c r="OUQ30" s="36"/>
      <c r="OUR30" s="36"/>
      <c r="OUS30" s="36"/>
      <c r="OUT30" s="36"/>
      <c r="OUU30" s="36"/>
      <c r="OUV30" s="36"/>
      <c r="OUW30" s="36"/>
      <c r="OUX30" s="36"/>
      <c r="OUY30" s="36"/>
      <c r="OUZ30" s="36"/>
      <c r="OVA30" s="36"/>
      <c r="OVB30" s="36"/>
      <c r="OVC30" s="36"/>
      <c r="OVD30" s="36"/>
      <c r="OVE30" s="36"/>
      <c r="OVF30" s="36"/>
      <c r="OVG30" s="36"/>
      <c r="OVH30" s="36"/>
      <c r="OVI30" s="36"/>
      <c r="OVJ30" s="36"/>
      <c r="OVK30" s="36"/>
      <c r="OVL30" s="36"/>
      <c r="OVM30" s="36"/>
      <c r="OVN30" s="36"/>
      <c r="OVO30" s="36"/>
      <c r="OVP30" s="36"/>
      <c r="OVQ30" s="36"/>
      <c r="OVR30" s="36"/>
      <c r="OVS30" s="36"/>
      <c r="OVT30" s="36"/>
      <c r="OVU30" s="36"/>
      <c r="OVV30" s="36"/>
      <c r="OVW30" s="36"/>
      <c r="OVX30" s="36"/>
      <c r="OVY30" s="36"/>
      <c r="OVZ30" s="36"/>
      <c r="OWA30" s="36"/>
      <c r="OWB30" s="36"/>
      <c r="OWC30" s="36"/>
      <c r="OWD30" s="36"/>
      <c r="OWE30" s="36"/>
      <c r="OWF30" s="36"/>
      <c r="OWG30" s="36"/>
      <c r="OWH30" s="36"/>
      <c r="OWI30" s="36"/>
      <c r="OWJ30" s="36"/>
      <c r="OWK30" s="36"/>
      <c r="OWL30" s="36"/>
      <c r="OWM30" s="36"/>
      <c r="OWN30" s="36"/>
      <c r="OWO30" s="36"/>
      <c r="OWP30" s="36"/>
      <c r="OWQ30" s="36"/>
      <c r="OWR30" s="36"/>
      <c r="OWS30" s="36"/>
      <c r="OWT30" s="36"/>
      <c r="OWU30" s="36"/>
      <c r="OWV30" s="36"/>
      <c r="OWW30" s="36"/>
      <c r="OWX30" s="36"/>
      <c r="OWY30" s="36"/>
      <c r="OWZ30" s="36"/>
      <c r="OXA30" s="36"/>
      <c r="OXB30" s="36"/>
      <c r="OXC30" s="36"/>
      <c r="OXD30" s="36"/>
      <c r="OXE30" s="36"/>
      <c r="OXF30" s="36"/>
      <c r="OXG30" s="36"/>
      <c r="OXH30" s="36"/>
      <c r="OXI30" s="36"/>
      <c r="OXJ30" s="36"/>
      <c r="OXK30" s="36"/>
      <c r="OXL30" s="36"/>
      <c r="OXM30" s="36"/>
      <c r="OXN30" s="36"/>
      <c r="OXO30" s="36"/>
      <c r="OXP30" s="36"/>
      <c r="OXQ30" s="36"/>
      <c r="OXR30" s="36"/>
      <c r="OXS30" s="36"/>
      <c r="OXT30" s="36"/>
      <c r="OXU30" s="36"/>
      <c r="OXV30" s="36"/>
      <c r="OXW30" s="36"/>
      <c r="OXX30" s="36"/>
      <c r="OXY30" s="36"/>
      <c r="OXZ30" s="36"/>
      <c r="OYA30" s="36"/>
      <c r="OYB30" s="36"/>
      <c r="OYC30" s="36"/>
      <c r="OYD30" s="36"/>
      <c r="OYE30" s="36"/>
      <c r="OYF30" s="36"/>
      <c r="OYG30" s="36"/>
      <c r="OYH30" s="36"/>
      <c r="OYI30" s="36"/>
      <c r="OYJ30" s="36"/>
      <c r="OYK30" s="36"/>
      <c r="OYL30" s="36"/>
      <c r="OYM30" s="36"/>
      <c r="OYN30" s="36"/>
      <c r="OYO30" s="36"/>
      <c r="OYP30" s="36"/>
      <c r="OYQ30" s="36"/>
      <c r="OYR30" s="36"/>
      <c r="OYS30" s="36"/>
      <c r="OYT30" s="36"/>
      <c r="OYU30" s="36"/>
      <c r="OYV30" s="36"/>
      <c r="OYW30" s="36"/>
      <c r="OYX30" s="36"/>
      <c r="OYY30" s="36"/>
      <c r="OYZ30" s="36"/>
      <c r="OZA30" s="36"/>
      <c r="OZB30" s="36"/>
      <c r="OZC30" s="36"/>
      <c r="OZD30" s="36"/>
      <c r="OZE30" s="36"/>
      <c r="OZF30" s="36"/>
      <c r="OZG30" s="36"/>
      <c r="OZH30" s="36"/>
      <c r="OZI30" s="36"/>
      <c r="OZJ30" s="36"/>
      <c r="OZK30" s="36"/>
      <c r="OZL30" s="36"/>
      <c r="OZM30" s="36"/>
      <c r="OZN30" s="36"/>
      <c r="OZO30" s="36"/>
      <c r="OZP30" s="36"/>
      <c r="OZQ30" s="36"/>
      <c r="OZR30" s="36"/>
      <c r="OZS30" s="36"/>
      <c r="OZT30" s="36"/>
      <c r="OZU30" s="36"/>
      <c r="OZV30" s="36"/>
      <c r="OZW30" s="36"/>
      <c r="OZX30" s="36"/>
      <c r="OZY30" s="36"/>
      <c r="OZZ30" s="36"/>
      <c r="PAA30" s="36"/>
      <c r="PAB30" s="36"/>
      <c r="PAC30" s="36"/>
      <c r="PAD30" s="36"/>
      <c r="PAE30" s="36"/>
      <c r="PAF30" s="36"/>
      <c r="PAG30" s="36"/>
      <c r="PAH30" s="36"/>
      <c r="PAI30" s="36"/>
      <c r="PAJ30" s="36"/>
      <c r="PAK30" s="36"/>
      <c r="PAL30" s="36"/>
      <c r="PAM30" s="36"/>
      <c r="PAN30" s="36"/>
      <c r="PAO30" s="36"/>
      <c r="PAP30" s="36"/>
      <c r="PAQ30" s="36"/>
      <c r="PAR30" s="36"/>
      <c r="PAS30" s="36"/>
      <c r="PAT30" s="36"/>
      <c r="PAU30" s="36"/>
      <c r="PAV30" s="36"/>
      <c r="PAW30" s="36"/>
      <c r="PAX30" s="36"/>
      <c r="PAY30" s="36"/>
      <c r="PAZ30" s="36"/>
      <c r="PBA30" s="36"/>
      <c r="PBB30" s="36"/>
      <c r="PBC30" s="36"/>
      <c r="PBD30" s="36"/>
      <c r="PBE30" s="36"/>
      <c r="PBF30" s="36"/>
      <c r="PBG30" s="36"/>
      <c r="PBH30" s="36"/>
      <c r="PBI30" s="36"/>
      <c r="PBJ30" s="36"/>
      <c r="PBK30" s="36"/>
      <c r="PBL30" s="36"/>
      <c r="PBM30" s="36"/>
      <c r="PBN30" s="36"/>
      <c r="PBO30" s="36"/>
      <c r="PBP30" s="36"/>
      <c r="PBQ30" s="36"/>
      <c r="PBR30" s="36"/>
      <c r="PBS30" s="36"/>
      <c r="PBT30" s="36"/>
      <c r="PBU30" s="36"/>
      <c r="PBV30" s="36"/>
      <c r="PBW30" s="36"/>
      <c r="PBX30" s="36"/>
      <c r="PBY30" s="36"/>
      <c r="PBZ30" s="36"/>
      <c r="PCA30" s="36"/>
      <c r="PCB30" s="36"/>
      <c r="PCC30" s="36"/>
      <c r="PCD30" s="36"/>
      <c r="PCE30" s="36"/>
      <c r="PCF30" s="36"/>
      <c r="PCG30" s="36"/>
      <c r="PCH30" s="36"/>
      <c r="PCI30" s="36"/>
      <c r="PCJ30" s="36"/>
      <c r="PCK30" s="36"/>
      <c r="PCL30" s="36"/>
      <c r="PCM30" s="36"/>
      <c r="PCN30" s="36"/>
      <c r="PCO30" s="36"/>
      <c r="PCP30" s="36"/>
      <c r="PCQ30" s="36"/>
      <c r="PCR30" s="36"/>
      <c r="PCS30" s="36"/>
      <c r="PCT30" s="36"/>
      <c r="PCU30" s="36"/>
      <c r="PCV30" s="36"/>
      <c r="PCW30" s="36"/>
      <c r="PCX30" s="36"/>
      <c r="PCY30" s="36"/>
      <c r="PCZ30" s="36"/>
      <c r="PDA30" s="36"/>
      <c r="PDB30" s="36"/>
      <c r="PDC30" s="36"/>
      <c r="PDD30" s="36"/>
      <c r="PDE30" s="36"/>
      <c r="PDF30" s="36"/>
      <c r="PDG30" s="36"/>
      <c r="PDH30" s="36"/>
      <c r="PDI30" s="36"/>
      <c r="PDJ30" s="36"/>
      <c r="PDK30" s="36"/>
      <c r="PDL30" s="36"/>
      <c r="PDM30" s="36"/>
      <c r="PDN30" s="36"/>
      <c r="PDO30" s="36"/>
      <c r="PDP30" s="36"/>
      <c r="PDQ30" s="36"/>
      <c r="PDR30" s="36"/>
      <c r="PDS30" s="36"/>
      <c r="PDT30" s="36"/>
      <c r="PDU30" s="36"/>
      <c r="PDV30" s="36"/>
      <c r="PDW30" s="36"/>
      <c r="PDX30" s="36"/>
      <c r="PDY30" s="36"/>
      <c r="PDZ30" s="36"/>
      <c r="PEA30" s="36"/>
      <c r="PEB30" s="36"/>
      <c r="PEC30" s="36"/>
      <c r="PED30" s="36"/>
      <c r="PEE30" s="36"/>
      <c r="PEF30" s="36"/>
      <c r="PEG30" s="36"/>
      <c r="PEH30" s="36"/>
      <c r="PEI30" s="36"/>
      <c r="PEJ30" s="36"/>
      <c r="PEK30" s="36"/>
      <c r="PEL30" s="36"/>
      <c r="PEM30" s="36"/>
      <c r="PEN30" s="36"/>
      <c r="PEO30" s="36"/>
      <c r="PEP30" s="36"/>
      <c r="PEQ30" s="36"/>
      <c r="PER30" s="36"/>
      <c r="PES30" s="36"/>
      <c r="PET30" s="36"/>
      <c r="PEU30" s="36"/>
      <c r="PEV30" s="36"/>
      <c r="PEW30" s="36"/>
      <c r="PEX30" s="36"/>
      <c r="PEY30" s="36"/>
      <c r="PEZ30" s="36"/>
      <c r="PFA30" s="36"/>
      <c r="PFB30" s="36"/>
      <c r="PFC30" s="36"/>
      <c r="PFD30" s="36"/>
      <c r="PFE30" s="36"/>
      <c r="PFF30" s="36"/>
      <c r="PFG30" s="36"/>
      <c r="PFH30" s="36"/>
      <c r="PFI30" s="36"/>
      <c r="PFJ30" s="36"/>
      <c r="PFK30" s="36"/>
      <c r="PFL30" s="36"/>
      <c r="PFM30" s="36"/>
      <c r="PFN30" s="36"/>
      <c r="PFO30" s="36"/>
      <c r="PFP30" s="36"/>
      <c r="PFQ30" s="36"/>
      <c r="PFR30" s="36"/>
      <c r="PFS30" s="36"/>
      <c r="PFT30" s="36"/>
      <c r="PFU30" s="36"/>
      <c r="PFV30" s="36"/>
      <c r="PFW30" s="36"/>
      <c r="PFX30" s="36"/>
      <c r="PFY30" s="36"/>
      <c r="PFZ30" s="36"/>
      <c r="PGA30" s="36"/>
      <c r="PGB30" s="36"/>
      <c r="PGC30" s="36"/>
      <c r="PGD30" s="36"/>
      <c r="PGE30" s="36"/>
      <c r="PGF30" s="36"/>
      <c r="PGG30" s="36"/>
      <c r="PGH30" s="36"/>
      <c r="PGI30" s="36"/>
      <c r="PGJ30" s="36"/>
      <c r="PGK30" s="36"/>
      <c r="PGL30" s="36"/>
      <c r="PGM30" s="36"/>
      <c r="PGN30" s="36"/>
      <c r="PGO30" s="36"/>
      <c r="PGP30" s="36"/>
      <c r="PGQ30" s="36"/>
      <c r="PGR30" s="36"/>
      <c r="PGS30" s="36"/>
      <c r="PGT30" s="36"/>
      <c r="PGU30" s="36"/>
      <c r="PGV30" s="36"/>
      <c r="PGW30" s="36"/>
      <c r="PGX30" s="36"/>
      <c r="PGY30" s="36"/>
      <c r="PGZ30" s="36"/>
      <c r="PHA30" s="36"/>
      <c r="PHB30" s="36"/>
      <c r="PHC30" s="36"/>
      <c r="PHD30" s="36"/>
      <c r="PHE30" s="36"/>
      <c r="PHF30" s="36"/>
      <c r="PHG30" s="36"/>
      <c r="PHH30" s="36"/>
      <c r="PHI30" s="36"/>
      <c r="PHJ30" s="36"/>
      <c r="PHK30" s="36"/>
      <c r="PHL30" s="36"/>
      <c r="PHM30" s="36"/>
      <c r="PHN30" s="36"/>
      <c r="PHO30" s="36"/>
      <c r="PHP30" s="36"/>
      <c r="PHQ30" s="36"/>
      <c r="PHR30" s="36"/>
      <c r="PHS30" s="36"/>
      <c r="PHT30" s="36"/>
      <c r="PHU30" s="36"/>
      <c r="PHV30" s="36"/>
      <c r="PHW30" s="36"/>
      <c r="PHX30" s="36"/>
      <c r="PHY30" s="36"/>
      <c r="PHZ30" s="36"/>
      <c r="PIA30" s="36"/>
      <c r="PIB30" s="36"/>
      <c r="PIC30" s="36"/>
      <c r="PID30" s="36"/>
      <c r="PIE30" s="36"/>
      <c r="PIF30" s="36"/>
      <c r="PIG30" s="36"/>
      <c r="PIH30" s="36"/>
      <c r="PII30" s="36"/>
      <c r="PIJ30" s="36"/>
      <c r="PIK30" s="36"/>
      <c r="PIL30" s="36"/>
      <c r="PIM30" s="36"/>
      <c r="PIN30" s="36"/>
      <c r="PIO30" s="36"/>
      <c r="PIP30" s="36"/>
      <c r="PIQ30" s="36"/>
      <c r="PIR30" s="36"/>
      <c r="PIS30" s="36"/>
      <c r="PIT30" s="36"/>
      <c r="PIU30" s="36"/>
      <c r="PIV30" s="36"/>
      <c r="PIW30" s="36"/>
      <c r="PIX30" s="36"/>
      <c r="PIY30" s="36"/>
      <c r="PIZ30" s="36"/>
      <c r="PJA30" s="36"/>
      <c r="PJB30" s="36"/>
      <c r="PJC30" s="36"/>
      <c r="PJD30" s="36"/>
      <c r="PJE30" s="36"/>
      <c r="PJF30" s="36"/>
      <c r="PJG30" s="36"/>
      <c r="PJH30" s="36"/>
      <c r="PJI30" s="36"/>
      <c r="PJJ30" s="36"/>
      <c r="PJK30" s="36"/>
      <c r="PJL30" s="36"/>
      <c r="PJM30" s="36"/>
      <c r="PJN30" s="36"/>
      <c r="PJO30" s="36"/>
      <c r="PJP30" s="36"/>
      <c r="PJQ30" s="36"/>
      <c r="PJR30" s="36"/>
      <c r="PJS30" s="36"/>
      <c r="PJT30" s="36"/>
      <c r="PJU30" s="36"/>
      <c r="PJV30" s="36"/>
      <c r="PJW30" s="36"/>
      <c r="PJX30" s="36"/>
      <c r="PJY30" s="36"/>
      <c r="PJZ30" s="36"/>
      <c r="PKA30" s="36"/>
      <c r="PKB30" s="36"/>
      <c r="PKC30" s="36"/>
      <c r="PKD30" s="36"/>
      <c r="PKE30" s="36"/>
      <c r="PKF30" s="36"/>
      <c r="PKG30" s="36"/>
      <c r="PKH30" s="36"/>
      <c r="PKI30" s="36"/>
      <c r="PKJ30" s="36"/>
      <c r="PKK30" s="36"/>
      <c r="PKL30" s="36"/>
      <c r="PKM30" s="36"/>
      <c r="PKN30" s="36"/>
      <c r="PKO30" s="36"/>
      <c r="PKP30" s="36"/>
      <c r="PKQ30" s="36"/>
      <c r="PKR30" s="36"/>
      <c r="PKS30" s="36"/>
      <c r="PKT30" s="36"/>
      <c r="PKU30" s="36"/>
      <c r="PKV30" s="36"/>
      <c r="PKW30" s="36"/>
      <c r="PKX30" s="36"/>
      <c r="PKY30" s="36"/>
      <c r="PKZ30" s="36"/>
      <c r="PLA30" s="36"/>
      <c r="PLB30" s="36"/>
      <c r="PLC30" s="36"/>
      <c r="PLD30" s="36"/>
      <c r="PLE30" s="36"/>
      <c r="PLF30" s="36"/>
      <c r="PLG30" s="36"/>
      <c r="PLH30" s="36"/>
      <c r="PLI30" s="36"/>
      <c r="PLJ30" s="36"/>
      <c r="PLK30" s="36"/>
      <c r="PLL30" s="36"/>
      <c r="PLM30" s="36"/>
      <c r="PLN30" s="36"/>
      <c r="PLO30" s="36"/>
      <c r="PLP30" s="36"/>
      <c r="PLQ30" s="36"/>
      <c r="PLR30" s="36"/>
      <c r="PLS30" s="36"/>
      <c r="PLT30" s="36"/>
      <c r="PLU30" s="36"/>
      <c r="PLV30" s="36"/>
      <c r="PLW30" s="36"/>
      <c r="PLX30" s="36"/>
      <c r="PLY30" s="36"/>
      <c r="PLZ30" s="36"/>
      <c r="PMA30" s="36"/>
      <c r="PMB30" s="36"/>
      <c r="PMC30" s="36"/>
      <c r="PMD30" s="36"/>
      <c r="PME30" s="36"/>
      <c r="PMF30" s="36"/>
      <c r="PMG30" s="36"/>
      <c r="PMH30" s="36"/>
      <c r="PMI30" s="36"/>
      <c r="PMJ30" s="36"/>
      <c r="PMK30" s="36"/>
      <c r="PML30" s="36"/>
      <c r="PMM30" s="36"/>
      <c r="PMN30" s="36"/>
      <c r="PMO30" s="36"/>
      <c r="PMP30" s="36"/>
      <c r="PMQ30" s="36"/>
      <c r="PMR30" s="36"/>
      <c r="PMS30" s="36"/>
      <c r="PMT30" s="36"/>
      <c r="PMU30" s="36"/>
      <c r="PMV30" s="36"/>
      <c r="PMW30" s="36"/>
      <c r="PMX30" s="36"/>
      <c r="PMY30" s="36"/>
      <c r="PMZ30" s="36"/>
      <c r="PNA30" s="36"/>
      <c r="PNB30" s="36"/>
      <c r="PNC30" s="36"/>
      <c r="PND30" s="36"/>
      <c r="PNE30" s="36"/>
      <c r="PNF30" s="36"/>
      <c r="PNG30" s="36"/>
      <c r="PNH30" s="36"/>
      <c r="PNI30" s="36"/>
      <c r="PNJ30" s="36"/>
      <c r="PNK30" s="36"/>
      <c r="PNL30" s="36"/>
      <c r="PNM30" s="36"/>
      <c r="PNN30" s="36"/>
      <c r="PNO30" s="36"/>
      <c r="PNP30" s="36"/>
      <c r="PNQ30" s="36"/>
      <c r="PNR30" s="36"/>
      <c r="PNS30" s="36"/>
      <c r="PNT30" s="36"/>
      <c r="PNU30" s="36"/>
      <c r="PNV30" s="36"/>
      <c r="PNW30" s="36"/>
      <c r="PNX30" s="36"/>
      <c r="PNY30" s="36"/>
      <c r="PNZ30" s="36"/>
      <c r="POA30" s="36"/>
      <c r="POB30" s="36"/>
      <c r="POC30" s="36"/>
      <c r="POD30" s="36"/>
      <c r="POE30" s="36"/>
      <c r="POF30" s="36"/>
      <c r="POG30" s="36"/>
      <c r="POH30" s="36"/>
      <c r="POI30" s="36"/>
      <c r="POJ30" s="36"/>
      <c r="POK30" s="36"/>
      <c r="POL30" s="36"/>
      <c r="POM30" s="36"/>
      <c r="PON30" s="36"/>
      <c r="POO30" s="36"/>
      <c r="POP30" s="36"/>
      <c r="POQ30" s="36"/>
      <c r="POR30" s="36"/>
      <c r="POS30" s="36"/>
      <c r="POT30" s="36"/>
      <c r="POU30" s="36"/>
      <c r="POV30" s="36"/>
      <c r="POW30" s="36"/>
      <c r="POX30" s="36"/>
      <c r="POY30" s="36"/>
      <c r="POZ30" s="36"/>
      <c r="PPA30" s="36"/>
      <c r="PPB30" s="36"/>
      <c r="PPC30" s="36"/>
      <c r="PPD30" s="36"/>
      <c r="PPE30" s="36"/>
      <c r="PPF30" s="36"/>
      <c r="PPG30" s="36"/>
      <c r="PPH30" s="36"/>
      <c r="PPI30" s="36"/>
      <c r="PPJ30" s="36"/>
      <c r="PPK30" s="36"/>
      <c r="PPL30" s="36"/>
      <c r="PPM30" s="36"/>
      <c r="PPN30" s="36"/>
      <c r="PPO30" s="36"/>
      <c r="PPP30" s="36"/>
      <c r="PPQ30" s="36"/>
      <c r="PPR30" s="36"/>
      <c r="PPS30" s="36"/>
      <c r="PPT30" s="36"/>
      <c r="PPU30" s="36"/>
      <c r="PPV30" s="36"/>
      <c r="PPW30" s="36"/>
      <c r="PPX30" s="36"/>
      <c r="PPY30" s="36"/>
      <c r="PPZ30" s="36"/>
      <c r="PQA30" s="36"/>
      <c r="PQB30" s="36"/>
      <c r="PQC30" s="36"/>
      <c r="PQD30" s="36"/>
      <c r="PQE30" s="36"/>
      <c r="PQF30" s="36"/>
      <c r="PQG30" s="36"/>
      <c r="PQH30" s="36"/>
      <c r="PQI30" s="36"/>
      <c r="PQJ30" s="36"/>
      <c r="PQK30" s="36"/>
      <c r="PQL30" s="36"/>
      <c r="PQM30" s="36"/>
      <c r="PQN30" s="36"/>
      <c r="PQO30" s="36"/>
      <c r="PQP30" s="36"/>
      <c r="PQQ30" s="36"/>
      <c r="PQR30" s="36"/>
      <c r="PQS30" s="36"/>
      <c r="PQT30" s="36"/>
      <c r="PQU30" s="36"/>
      <c r="PQV30" s="36"/>
      <c r="PQW30" s="36"/>
      <c r="PQX30" s="36"/>
      <c r="PQY30" s="36"/>
      <c r="PQZ30" s="36"/>
      <c r="PRA30" s="36"/>
      <c r="PRB30" s="36"/>
      <c r="PRC30" s="36"/>
      <c r="PRD30" s="36"/>
      <c r="PRE30" s="36"/>
      <c r="PRF30" s="36"/>
      <c r="PRG30" s="36"/>
      <c r="PRH30" s="36"/>
      <c r="PRI30" s="36"/>
      <c r="PRJ30" s="36"/>
      <c r="PRK30" s="36"/>
      <c r="PRL30" s="36"/>
      <c r="PRM30" s="36"/>
      <c r="PRN30" s="36"/>
      <c r="PRO30" s="36"/>
      <c r="PRP30" s="36"/>
      <c r="PRQ30" s="36"/>
      <c r="PRR30" s="36"/>
      <c r="PRS30" s="36"/>
      <c r="PRT30" s="36"/>
      <c r="PRU30" s="36"/>
      <c r="PRV30" s="36"/>
      <c r="PRW30" s="36"/>
      <c r="PRX30" s="36"/>
      <c r="PRY30" s="36"/>
      <c r="PRZ30" s="36"/>
      <c r="PSA30" s="36"/>
      <c r="PSB30" s="36"/>
      <c r="PSC30" s="36"/>
      <c r="PSD30" s="36"/>
      <c r="PSE30" s="36"/>
      <c r="PSF30" s="36"/>
      <c r="PSG30" s="36"/>
      <c r="PSH30" s="36"/>
      <c r="PSI30" s="36"/>
      <c r="PSJ30" s="36"/>
      <c r="PSK30" s="36"/>
      <c r="PSL30" s="36"/>
      <c r="PSM30" s="36"/>
      <c r="PSN30" s="36"/>
      <c r="PSO30" s="36"/>
      <c r="PSP30" s="36"/>
      <c r="PSQ30" s="36"/>
      <c r="PSR30" s="36"/>
      <c r="PSS30" s="36"/>
      <c r="PST30" s="36"/>
      <c r="PSU30" s="36"/>
      <c r="PSV30" s="36"/>
      <c r="PSW30" s="36"/>
      <c r="PSX30" s="36"/>
      <c r="PSY30" s="36"/>
      <c r="PSZ30" s="36"/>
      <c r="PTA30" s="36"/>
      <c r="PTB30" s="36"/>
      <c r="PTC30" s="36"/>
      <c r="PTD30" s="36"/>
      <c r="PTE30" s="36"/>
      <c r="PTF30" s="36"/>
      <c r="PTG30" s="36"/>
      <c r="PTH30" s="36"/>
      <c r="PTI30" s="36"/>
      <c r="PTJ30" s="36"/>
      <c r="PTK30" s="36"/>
      <c r="PTL30" s="36"/>
      <c r="PTM30" s="36"/>
      <c r="PTN30" s="36"/>
      <c r="PTO30" s="36"/>
      <c r="PTP30" s="36"/>
      <c r="PTQ30" s="36"/>
      <c r="PTR30" s="36"/>
      <c r="PTS30" s="36"/>
      <c r="PTT30" s="36"/>
      <c r="PTU30" s="36"/>
      <c r="PTV30" s="36"/>
      <c r="PTW30" s="36"/>
      <c r="PTX30" s="36"/>
      <c r="PTY30" s="36"/>
      <c r="PTZ30" s="36"/>
      <c r="PUA30" s="36"/>
      <c r="PUB30" s="36"/>
      <c r="PUC30" s="36"/>
      <c r="PUD30" s="36"/>
      <c r="PUE30" s="36"/>
      <c r="PUF30" s="36"/>
      <c r="PUG30" s="36"/>
      <c r="PUH30" s="36"/>
      <c r="PUI30" s="36"/>
      <c r="PUJ30" s="36"/>
      <c r="PUK30" s="36"/>
      <c r="PUL30" s="36"/>
      <c r="PUM30" s="36"/>
      <c r="PUN30" s="36"/>
      <c r="PUO30" s="36"/>
      <c r="PUP30" s="36"/>
      <c r="PUQ30" s="36"/>
      <c r="PUR30" s="36"/>
      <c r="PUS30" s="36"/>
      <c r="PUT30" s="36"/>
      <c r="PUU30" s="36"/>
      <c r="PUV30" s="36"/>
      <c r="PUW30" s="36"/>
      <c r="PUX30" s="36"/>
      <c r="PUY30" s="36"/>
      <c r="PUZ30" s="36"/>
      <c r="PVA30" s="36"/>
      <c r="PVB30" s="36"/>
      <c r="PVC30" s="36"/>
      <c r="PVD30" s="36"/>
      <c r="PVE30" s="36"/>
      <c r="PVF30" s="36"/>
      <c r="PVG30" s="36"/>
      <c r="PVH30" s="36"/>
      <c r="PVI30" s="36"/>
      <c r="PVJ30" s="36"/>
      <c r="PVK30" s="36"/>
      <c r="PVL30" s="36"/>
      <c r="PVM30" s="36"/>
      <c r="PVN30" s="36"/>
      <c r="PVO30" s="36"/>
      <c r="PVP30" s="36"/>
      <c r="PVQ30" s="36"/>
      <c r="PVR30" s="36"/>
      <c r="PVS30" s="36"/>
      <c r="PVT30" s="36"/>
      <c r="PVU30" s="36"/>
      <c r="PVV30" s="36"/>
      <c r="PVW30" s="36"/>
      <c r="PVX30" s="36"/>
      <c r="PVY30" s="36"/>
      <c r="PVZ30" s="36"/>
      <c r="PWA30" s="36"/>
      <c r="PWB30" s="36"/>
      <c r="PWC30" s="36"/>
      <c r="PWD30" s="36"/>
      <c r="PWE30" s="36"/>
      <c r="PWF30" s="36"/>
      <c r="PWG30" s="36"/>
      <c r="PWH30" s="36"/>
      <c r="PWI30" s="36"/>
      <c r="PWJ30" s="36"/>
      <c r="PWK30" s="36"/>
      <c r="PWL30" s="36"/>
      <c r="PWM30" s="36"/>
      <c r="PWN30" s="36"/>
      <c r="PWO30" s="36"/>
      <c r="PWP30" s="36"/>
      <c r="PWQ30" s="36"/>
      <c r="PWR30" s="36"/>
      <c r="PWS30" s="36"/>
      <c r="PWT30" s="36"/>
      <c r="PWU30" s="36"/>
      <c r="PWV30" s="36"/>
      <c r="PWW30" s="36"/>
      <c r="PWX30" s="36"/>
      <c r="PWY30" s="36"/>
      <c r="PWZ30" s="36"/>
      <c r="PXA30" s="36"/>
      <c r="PXB30" s="36"/>
      <c r="PXC30" s="36"/>
      <c r="PXD30" s="36"/>
      <c r="PXE30" s="36"/>
      <c r="PXF30" s="36"/>
      <c r="PXG30" s="36"/>
      <c r="PXH30" s="36"/>
      <c r="PXI30" s="36"/>
      <c r="PXJ30" s="36"/>
      <c r="PXK30" s="36"/>
      <c r="PXL30" s="36"/>
      <c r="PXM30" s="36"/>
      <c r="PXN30" s="36"/>
      <c r="PXO30" s="36"/>
      <c r="PXP30" s="36"/>
      <c r="PXQ30" s="36"/>
      <c r="PXR30" s="36"/>
      <c r="PXS30" s="36"/>
      <c r="PXT30" s="36"/>
      <c r="PXU30" s="36"/>
      <c r="PXV30" s="36"/>
      <c r="PXW30" s="36"/>
      <c r="PXX30" s="36"/>
      <c r="PXY30" s="36"/>
      <c r="PXZ30" s="36"/>
      <c r="PYA30" s="36"/>
      <c r="PYB30" s="36"/>
      <c r="PYC30" s="36"/>
      <c r="PYD30" s="36"/>
      <c r="PYE30" s="36"/>
      <c r="PYF30" s="36"/>
      <c r="PYG30" s="36"/>
      <c r="PYH30" s="36"/>
      <c r="PYI30" s="36"/>
      <c r="PYJ30" s="36"/>
      <c r="PYK30" s="36"/>
      <c r="PYL30" s="36"/>
      <c r="PYM30" s="36"/>
      <c r="PYN30" s="36"/>
      <c r="PYO30" s="36"/>
      <c r="PYP30" s="36"/>
      <c r="PYQ30" s="36"/>
      <c r="PYR30" s="36"/>
      <c r="PYS30" s="36"/>
      <c r="PYT30" s="36"/>
      <c r="PYU30" s="36"/>
      <c r="PYV30" s="36"/>
      <c r="PYW30" s="36"/>
      <c r="PYX30" s="36"/>
      <c r="PYY30" s="36"/>
      <c r="PYZ30" s="36"/>
      <c r="PZA30" s="36"/>
      <c r="PZB30" s="36"/>
      <c r="PZC30" s="36"/>
      <c r="PZD30" s="36"/>
      <c r="PZE30" s="36"/>
      <c r="PZF30" s="36"/>
      <c r="PZG30" s="36"/>
      <c r="PZH30" s="36"/>
      <c r="PZI30" s="36"/>
      <c r="PZJ30" s="36"/>
      <c r="PZK30" s="36"/>
      <c r="PZL30" s="36"/>
      <c r="PZM30" s="36"/>
      <c r="PZN30" s="36"/>
      <c r="PZO30" s="36"/>
      <c r="PZP30" s="36"/>
      <c r="PZQ30" s="36"/>
      <c r="PZR30" s="36"/>
      <c r="PZS30" s="36"/>
      <c r="PZT30" s="36"/>
      <c r="PZU30" s="36"/>
      <c r="PZV30" s="36"/>
      <c r="PZW30" s="36"/>
      <c r="PZX30" s="36"/>
      <c r="PZY30" s="36"/>
      <c r="PZZ30" s="36"/>
      <c r="QAA30" s="36"/>
      <c r="QAB30" s="36"/>
      <c r="QAC30" s="36"/>
      <c r="QAD30" s="36"/>
      <c r="QAE30" s="36"/>
      <c r="QAF30" s="36"/>
      <c r="QAG30" s="36"/>
      <c r="QAH30" s="36"/>
      <c r="QAI30" s="36"/>
      <c r="QAJ30" s="36"/>
      <c r="QAK30" s="36"/>
      <c r="QAL30" s="36"/>
      <c r="QAM30" s="36"/>
      <c r="QAN30" s="36"/>
      <c r="QAO30" s="36"/>
      <c r="QAP30" s="36"/>
      <c r="QAQ30" s="36"/>
      <c r="QAR30" s="36"/>
      <c r="QAS30" s="36"/>
      <c r="QAT30" s="36"/>
      <c r="QAU30" s="36"/>
      <c r="QAV30" s="36"/>
      <c r="QAW30" s="36"/>
      <c r="QAX30" s="36"/>
      <c r="QAY30" s="36"/>
      <c r="QAZ30" s="36"/>
      <c r="QBA30" s="36"/>
      <c r="QBB30" s="36"/>
      <c r="QBC30" s="36"/>
      <c r="QBD30" s="36"/>
      <c r="QBE30" s="36"/>
      <c r="QBF30" s="36"/>
      <c r="QBG30" s="36"/>
      <c r="QBH30" s="36"/>
      <c r="QBI30" s="36"/>
      <c r="QBJ30" s="36"/>
      <c r="QBK30" s="36"/>
      <c r="QBL30" s="36"/>
      <c r="QBM30" s="36"/>
      <c r="QBN30" s="36"/>
      <c r="QBO30" s="36"/>
      <c r="QBP30" s="36"/>
      <c r="QBQ30" s="36"/>
      <c r="QBR30" s="36"/>
      <c r="QBS30" s="36"/>
      <c r="QBT30" s="36"/>
      <c r="QBU30" s="36"/>
      <c r="QBV30" s="36"/>
      <c r="QBW30" s="36"/>
      <c r="QBX30" s="36"/>
      <c r="QBY30" s="36"/>
      <c r="QBZ30" s="36"/>
      <c r="QCA30" s="36"/>
      <c r="QCB30" s="36"/>
      <c r="QCC30" s="36"/>
      <c r="QCD30" s="36"/>
      <c r="QCE30" s="36"/>
      <c r="QCF30" s="36"/>
      <c r="QCG30" s="36"/>
      <c r="QCH30" s="36"/>
      <c r="QCI30" s="36"/>
      <c r="QCJ30" s="36"/>
      <c r="QCK30" s="36"/>
      <c r="QCL30" s="36"/>
      <c r="QCM30" s="36"/>
      <c r="QCN30" s="36"/>
      <c r="QCO30" s="36"/>
      <c r="QCP30" s="36"/>
      <c r="QCQ30" s="36"/>
      <c r="QCR30" s="36"/>
      <c r="QCS30" s="36"/>
      <c r="QCT30" s="36"/>
      <c r="QCU30" s="36"/>
      <c r="QCV30" s="36"/>
      <c r="QCW30" s="36"/>
      <c r="QCX30" s="36"/>
      <c r="QCY30" s="36"/>
      <c r="QCZ30" s="36"/>
      <c r="QDA30" s="36"/>
      <c r="QDB30" s="36"/>
      <c r="QDC30" s="36"/>
      <c r="QDD30" s="36"/>
      <c r="QDE30" s="36"/>
      <c r="QDF30" s="36"/>
      <c r="QDG30" s="36"/>
      <c r="QDH30" s="36"/>
      <c r="QDI30" s="36"/>
      <c r="QDJ30" s="36"/>
      <c r="QDK30" s="36"/>
      <c r="QDL30" s="36"/>
      <c r="QDM30" s="36"/>
      <c r="QDN30" s="36"/>
      <c r="QDO30" s="36"/>
      <c r="QDP30" s="36"/>
      <c r="QDQ30" s="36"/>
      <c r="QDR30" s="36"/>
      <c r="QDS30" s="36"/>
      <c r="QDT30" s="36"/>
      <c r="QDU30" s="36"/>
      <c r="QDV30" s="36"/>
      <c r="QDW30" s="36"/>
      <c r="QDX30" s="36"/>
      <c r="QDY30" s="36"/>
      <c r="QDZ30" s="36"/>
      <c r="QEA30" s="36"/>
      <c r="QEB30" s="36"/>
      <c r="QEC30" s="36"/>
      <c r="QED30" s="36"/>
      <c r="QEE30" s="36"/>
      <c r="QEF30" s="36"/>
      <c r="QEG30" s="36"/>
      <c r="QEH30" s="36"/>
      <c r="QEI30" s="36"/>
      <c r="QEJ30" s="36"/>
      <c r="QEK30" s="36"/>
      <c r="QEL30" s="36"/>
      <c r="QEM30" s="36"/>
      <c r="QEN30" s="36"/>
      <c r="QEO30" s="36"/>
      <c r="QEP30" s="36"/>
      <c r="QEQ30" s="36"/>
      <c r="QER30" s="36"/>
      <c r="QES30" s="36"/>
      <c r="QET30" s="36"/>
      <c r="QEU30" s="36"/>
      <c r="QEV30" s="36"/>
      <c r="QEW30" s="36"/>
      <c r="QEX30" s="36"/>
      <c r="QEY30" s="36"/>
      <c r="QEZ30" s="36"/>
      <c r="QFA30" s="36"/>
      <c r="QFB30" s="36"/>
      <c r="QFC30" s="36"/>
      <c r="QFD30" s="36"/>
      <c r="QFE30" s="36"/>
      <c r="QFF30" s="36"/>
      <c r="QFG30" s="36"/>
      <c r="QFH30" s="36"/>
      <c r="QFI30" s="36"/>
      <c r="QFJ30" s="36"/>
      <c r="QFK30" s="36"/>
      <c r="QFL30" s="36"/>
      <c r="QFM30" s="36"/>
      <c r="QFN30" s="36"/>
      <c r="QFO30" s="36"/>
      <c r="QFP30" s="36"/>
      <c r="QFQ30" s="36"/>
      <c r="QFR30" s="36"/>
      <c r="QFS30" s="36"/>
      <c r="QFT30" s="36"/>
      <c r="QFU30" s="36"/>
      <c r="QFV30" s="36"/>
      <c r="QFW30" s="36"/>
      <c r="QFX30" s="36"/>
      <c r="QFY30" s="36"/>
      <c r="QFZ30" s="36"/>
      <c r="QGA30" s="36"/>
      <c r="QGB30" s="36"/>
      <c r="QGC30" s="36"/>
      <c r="QGD30" s="36"/>
      <c r="QGE30" s="36"/>
      <c r="QGF30" s="36"/>
      <c r="QGG30" s="36"/>
      <c r="QGH30" s="36"/>
      <c r="QGI30" s="36"/>
      <c r="QGJ30" s="36"/>
      <c r="QGK30" s="36"/>
      <c r="QGL30" s="36"/>
      <c r="QGM30" s="36"/>
      <c r="QGN30" s="36"/>
      <c r="QGO30" s="36"/>
      <c r="QGP30" s="36"/>
      <c r="QGQ30" s="36"/>
      <c r="QGR30" s="36"/>
      <c r="QGS30" s="36"/>
      <c r="QGT30" s="36"/>
      <c r="QGU30" s="36"/>
      <c r="QGV30" s="36"/>
      <c r="QGW30" s="36"/>
      <c r="QGX30" s="36"/>
      <c r="QGY30" s="36"/>
      <c r="QGZ30" s="36"/>
      <c r="QHA30" s="36"/>
      <c r="QHB30" s="36"/>
      <c r="QHC30" s="36"/>
      <c r="QHD30" s="36"/>
      <c r="QHE30" s="36"/>
      <c r="QHF30" s="36"/>
      <c r="QHG30" s="36"/>
      <c r="QHH30" s="36"/>
      <c r="QHI30" s="36"/>
      <c r="QHJ30" s="36"/>
      <c r="QHK30" s="36"/>
      <c r="QHL30" s="36"/>
      <c r="QHM30" s="36"/>
      <c r="QHN30" s="36"/>
      <c r="QHO30" s="36"/>
      <c r="QHP30" s="36"/>
      <c r="QHQ30" s="36"/>
      <c r="QHR30" s="36"/>
      <c r="QHS30" s="36"/>
      <c r="QHT30" s="36"/>
      <c r="QHU30" s="36"/>
      <c r="QHV30" s="36"/>
      <c r="QHW30" s="36"/>
      <c r="QHX30" s="36"/>
      <c r="QHY30" s="36"/>
      <c r="QHZ30" s="36"/>
      <c r="QIA30" s="36"/>
      <c r="QIB30" s="36"/>
      <c r="QIC30" s="36"/>
      <c r="QID30" s="36"/>
      <c r="QIE30" s="36"/>
      <c r="QIF30" s="36"/>
      <c r="QIG30" s="36"/>
      <c r="QIH30" s="36"/>
      <c r="QII30" s="36"/>
      <c r="QIJ30" s="36"/>
      <c r="QIK30" s="36"/>
      <c r="QIL30" s="36"/>
      <c r="QIM30" s="36"/>
      <c r="QIN30" s="36"/>
      <c r="QIO30" s="36"/>
      <c r="QIP30" s="36"/>
      <c r="QIQ30" s="36"/>
      <c r="QIR30" s="36"/>
      <c r="QIS30" s="36"/>
      <c r="QIT30" s="36"/>
      <c r="QIU30" s="36"/>
      <c r="QIV30" s="36"/>
      <c r="QIW30" s="36"/>
      <c r="QIX30" s="36"/>
      <c r="QIY30" s="36"/>
      <c r="QIZ30" s="36"/>
      <c r="QJA30" s="36"/>
      <c r="QJB30" s="36"/>
      <c r="QJC30" s="36"/>
      <c r="QJD30" s="36"/>
      <c r="QJE30" s="36"/>
      <c r="QJF30" s="36"/>
      <c r="QJG30" s="36"/>
      <c r="QJH30" s="36"/>
      <c r="QJI30" s="36"/>
      <c r="QJJ30" s="36"/>
      <c r="QJK30" s="36"/>
      <c r="QJL30" s="36"/>
      <c r="QJM30" s="36"/>
      <c r="QJN30" s="36"/>
      <c r="QJO30" s="36"/>
      <c r="QJP30" s="36"/>
      <c r="QJQ30" s="36"/>
      <c r="QJR30" s="36"/>
      <c r="QJS30" s="36"/>
      <c r="QJT30" s="36"/>
      <c r="QJU30" s="36"/>
      <c r="QJV30" s="36"/>
      <c r="QJW30" s="36"/>
      <c r="QJX30" s="36"/>
      <c r="QJY30" s="36"/>
      <c r="QJZ30" s="36"/>
      <c r="QKA30" s="36"/>
      <c r="QKB30" s="36"/>
      <c r="QKC30" s="36"/>
      <c r="QKD30" s="36"/>
      <c r="QKE30" s="36"/>
      <c r="QKF30" s="36"/>
      <c r="QKG30" s="36"/>
      <c r="QKH30" s="36"/>
      <c r="QKI30" s="36"/>
      <c r="QKJ30" s="36"/>
      <c r="QKK30" s="36"/>
      <c r="QKL30" s="36"/>
      <c r="QKM30" s="36"/>
      <c r="QKN30" s="36"/>
      <c r="QKO30" s="36"/>
      <c r="QKP30" s="36"/>
      <c r="QKQ30" s="36"/>
      <c r="QKR30" s="36"/>
      <c r="QKS30" s="36"/>
      <c r="QKT30" s="36"/>
      <c r="QKU30" s="36"/>
      <c r="QKV30" s="36"/>
      <c r="QKW30" s="36"/>
      <c r="QKX30" s="36"/>
      <c r="QKY30" s="36"/>
      <c r="QKZ30" s="36"/>
      <c r="QLA30" s="36"/>
      <c r="QLB30" s="36"/>
      <c r="QLC30" s="36"/>
      <c r="QLD30" s="36"/>
      <c r="QLE30" s="36"/>
      <c r="QLF30" s="36"/>
      <c r="QLG30" s="36"/>
      <c r="QLH30" s="36"/>
      <c r="QLI30" s="36"/>
      <c r="QLJ30" s="36"/>
      <c r="QLK30" s="36"/>
      <c r="QLL30" s="36"/>
      <c r="QLM30" s="36"/>
      <c r="QLN30" s="36"/>
      <c r="QLO30" s="36"/>
      <c r="QLP30" s="36"/>
      <c r="QLQ30" s="36"/>
      <c r="QLR30" s="36"/>
      <c r="QLS30" s="36"/>
      <c r="QLT30" s="36"/>
      <c r="QLU30" s="36"/>
      <c r="QLV30" s="36"/>
      <c r="QLW30" s="36"/>
      <c r="QLX30" s="36"/>
      <c r="QLY30" s="36"/>
      <c r="QLZ30" s="36"/>
      <c r="QMA30" s="36"/>
      <c r="QMB30" s="36"/>
      <c r="QMC30" s="36"/>
      <c r="QMD30" s="36"/>
      <c r="QME30" s="36"/>
      <c r="QMF30" s="36"/>
      <c r="QMG30" s="36"/>
      <c r="QMH30" s="36"/>
      <c r="QMI30" s="36"/>
      <c r="QMJ30" s="36"/>
      <c r="QMK30" s="36"/>
      <c r="QML30" s="36"/>
      <c r="QMM30" s="36"/>
      <c r="QMN30" s="36"/>
      <c r="QMO30" s="36"/>
      <c r="QMP30" s="36"/>
      <c r="QMQ30" s="36"/>
      <c r="QMR30" s="36"/>
      <c r="QMS30" s="36"/>
      <c r="QMT30" s="36"/>
      <c r="QMU30" s="36"/>
      <c r="QMV30" s="36"/>
      <c r="QMW30" s="36"/>
      <c r="QMX30" s="36"/>
      <c r="QMY30" s="36"/>
      <c r="QMZ30" s="36"/>
      <c r="QNA30" s="36"/>
      <c r="QNB30" s="36"/>
      <c r="QNC30" s="36"/>
      <c r="QND30" s="36"/>
      <c r="QNE30" s="36"/>
      <c r="QNF30" s="36"/>
      <c r="QNG30" s="36"/>
      <c r="QNH30" s="36"/>
      <c r="QNI30" s="36"/>
      <c r="QNJ30" s="36"/>
      <c r="QNK30" s="36"/>
      <c r="QNL30" s="36"/>
      <c r="QNM30" s="36"/>
      <c r="QNN30" s="36"/>
      <c r="QNO30" s="36"/>
      <c r="QNP30" s="36"/>
      <c r="QNQ30" s="36"/>
      <c r="QNR30" s="36"/>
      <c r="QNS30" s="36"/>
      <c r="QNT30" s="36"/>
      <c r="QNU30" s="36"/>
      <c r="QNV30" s="36"/>
      <c r="QNW30" s="36"/>
      <c r="QNX30" s="36"/>
      <c r="QNY30" s="36"/>
      <c r="QNZ30" s="36"/>
      <c r="QOA30" s="36"/>
      <c r="QOB30" s="36"/>
      <c r="QOC30" s="36"/>
      <c r="QOD30" s="36"/>
      <c r="QOE30" s="36"/>
      <c r="QOF30" s="36"/>
      <c r="QOG30" s="36"/>
      <c r="QOH30" s="36"/>
      <c r="QOI30" s="36"/>
      <c r="QOJ30" s="36"/>
      <c r="QOK30" s="36"/>
      <c r="QOL30" s="36"/>
      <c r="QOM30" s="36"/>
      <c r="QON30" s="36"/>
      <c r="QOO30" s="36"/>
      <c r="QOP30" s="36"/>
      <c r="QOQ30" s="36"/>
      <c r="QOR30" s="36"/>
      <c r="QOS30" s="36"/>
      <c r="QOT30" s="36"/>
      <c r="QOU30" s="36"/>
      <c r="QOV30" s="36"/>
      <c r="QOW30" s="36"/>
      <c r="QOX30" s="36"/>
      <c r="QOY30" s="36"/>
      <c r="QOZ30" s="36"/>
      <c r="QPA30" s="36"/>
      <c r="QPB30" s="36"/>
      <c r="QPC30" s="36"/>
      <c r="QPD30" s="36"/>
      <c r="QPE30" s="36"/>
      <c r="QPF30" s="36"/>
      <c r="QPG30" s="36"/>
      <c r="QPH30" s="36"/>
      <c r="QPI30" s="36"/>
      <c r="QPJ30" s="36"/>
      <c r="QPK30" s="36"/>
      <c r="QPL30" s="36"/>
      <c r="QPM30" s="36"/>
      <c r="QPN30" s="36"/>
      <c r="QPO30" s="36"/>
      <c r="QPP30" s="36"/>
      <c r="QPQ30" s="36"/>
      <c r="QPR30" s="36"/>
      <c r="QPS30" s="36"/>
      <c r="QPT30" s="36"/>
      <c r="QPU30" s="36"/>
      <c r="QPV30" s="36"/>
      <c r="QPW30" s="36"/>
      <c r="QPX30" s="36"/>
      <c r="QPY30" s="36"/>
      <c r="QPZ30" s="36"/>
      <c r="QQA30" s="36"/>
      <c r="QQB30" s="36"/>
      <c r="QQC30" s="36"/>
      <c r="QQD30" s="36"/>
      <c r="QQE30" s="36"/>
      <c r="QQF30" s="36"/>
      <c r="QQG30" s="36"/>
      <c r="QQH30" s="36"/>
      <c r="QQI30" s="36"/>
      <c r="QQJ30" s="36"/>
      <c r="QQK30" s="36"/>
      <c r="QQL30" s="36"/>
      <c r="QQM30" s="36"/>
      <c r="QQN30" s="36"/>
      <c r="QQO30" s="36"/>
      <c r="QQP30" s="36"/>
      <c r="QQQ30" s="36"/>
      <c r="QQR30" s="36"/>
      <c r="QQS30" s="36"/>
      <c r="QQT30" s="36"/>
      <c r="QQU30" s="36"/>
      <c r="QQV30" s="36"/>
      <c r="QQW30" s="36"/>
      <c r="QQX30" s="36"/>
      <c r="QQY30" s="36"/>
      <c r="QQZ30" s="36"/>
      <c r="QRA30" s="36"/>
      <c r="QRB30" s="36"/>
      <c r="QRC30" s="36"/>
      <c r="QRD30" s="36"/>
      <c r="QRE30" s="36"/>
      <c r="QRF30" s="36"/>
      <c r="QRG30" s="36"/>
      <c r="QRH30" s="36"/>
      <c r="QRI30" s="36"/>
      <c r="QRJ30" s="36"/>
      <c r="QRK30" s="36"/>
      <c r="QRL30" s="36"/>
      <c r="QRM30" s="36"/>
      <c r="QRN30" s="36"/>
      <c r="QRO30" s="36"/>
      <c r="QRP30" s="36"/>
      <c r="QRQ30" s="36"/>
      <c r="QRR30" s="36"/>
      <c r="QRS30" s="36"/>
      <c r="QRT30" s="36"/>
      <c r="QRU30" s="36"/>
      <c r="QRV30" s="36"/>
      <c r="QRW30" s="36"/>
      <c r="QRX30" s="36"/>
      <c r="QRY30" s="36"/>
      <c r="QRZ30" s="36"/>
      <c r="QSA30" s="36"/>
      <c r="QSB30" s="36"/>
      <c r="QSC30" s="36"/>
      <c r="QSD30" s="36"/>
      <c r="QSE30" s="36"/>
      <c r="QSF30" s="36"/>
      <c r="QSG30" s="36"/>
      <c r="QSH30" s="36"/>
      <c r="QSI30" s="36"/>
      <c r="QSJ30" s="36"/>
      <c r="QSK30" s="36"/>
      <c r="QSL30" s="36"/>
      <c r="QSM30" s="36"/>
      <c r="QSN30" s="36"/>
      <c r="QSO30" s="36"/>
      <c r="QSP30" s="36"/>
      <c r="QSQ30" s="36"/>
      <c r="QSR30" s="36"/>
      <c r="QSS30" s="36"/>
      <c r="QST30" s="36"/>
      <c r="QSU30" s="36"/>
      <c r="QSV30" s="36"/>
      <c r="QSW30" s="36"/>
      <c r="QSX30" s="36"/>
      <c r="QSY30" s="36"/>
      <c r="QSZ30" s="36"/>
      <c r="QTA30" s="36"/>
      <c r="QTB30" s="36"/>
      <c r="QTC30" s="36"/>
      <c r="QTD30" s="36"/>
      <c r="QTE30" s="36"/>
      <c r="QTF30" s="36"/>
      <c r="QTG30" s="36"/>
      <c r="QTH30" s="36"/>
      <c r="QTI30" s="36"/>
      <c r="QTJ30" s="36"/>
      <c r="QTK30" s="36"/>
      <c r="QTL30" s="36"/>
      <c r="QTM30" s="36"/>
      <c r="QTN30" s="36"/>
      <c r="QTO30" s="36"/>
      <c r="QTP30" s="36"/>
      <c r="QTQ30" s="36"/>
      <c r="QTR30" s="36"/>
      <c r="QTS30" s="36"/>
      <c r="QTT30" s="36"/>
      <c r="QTU30" s="36"/>
      <c r="QTV30" s="36"/>
      <c r="QTW30" s="36"/>
      <c r="QTX30" s="36"/>
      <c r="QTY30" s="36"/>
      <c r="QTZ30" s="36"/>
      <c r="QUA30" s="36"/>
      <c r="QUB30" s="36"/>
      <c r="QUC30" s="36"/>
      <c r="QUD30" s="36"/>
      <c r="QUE30" s="36"/>
      <c r="QUF30" s="36"/>
      <c r="QUG30" s="36"/>
      <c r="QUH30" s="36"/>
      <c r="QUI30" s="36"/>
      <c r="QUJ30" s="36"/>
      <c r="QUK30" s="36"/>
      <c r="QUL30" s="36"/>
      <c r="QUM30" s="36"/>
      <c r="QUN30" s="36"/>
      <c r="QUO30" s="36"/>
      <c r="QUP30" s="36"/>
      <c r="QUQ30" s="36"/>
      <c r="QUR30" s="36"/>
      <c r="QUS30" s="36"/>
      <c r="QUT30" s="36"/>
      <c r="QUU30" s="36"/>
      <c r="QUV30" s="36"/>
      <c r="QUW30" s="36"/>
      <c r="QUX30" s="36"/>
      <c r="QUY30" s="36"/>
      <c r="QUZ30" s="36"/>
      <c r="QVA30" s="36"/>
      <c r="QVB30" s="36"/>
      <c r="QVC30" s="36"/>
      <c r="QVD30" s="36"/>
      <c r="QVE30" s="36"/>
      <c r="QVF30" s="36"/>
      <c r="QVG30" s="36"/>
      <c r="QVH30" s="36"/>
      <c r="QVI30" s="36"/>
      <c r="QVJ30" s="36"/>
      <c r="QVK30" s="36"/>
      <c r="QVL30" s="36"/>
      <c r="QVM30" s="36"/>
      <c r="QVN30" s="36"/>
      <c r="QVO30" s="36"/>
      <c r="QVP30" s="36"/>
      <c r="QVQ30" s="36"/>
      <c r="QVR30" s="36"/>
      <c r="QVS30" s="36"/>
      <c r="QVT30" s="36"/>
      <c r="QVU30" s="36"/>
      <c r="QVV30" s="36"/>
      <c r="QVW30" s="36"/>
      <c r="QVX30" s="36"/>
      <c r="QVY30" s="36"/>
      <c r="QVZ30" s="36"/>
      <c r="QWA30" s="36"/>
      <c r="QWB30" s="36"/>
      <c r="QWC30" s="36"/>
      <c r="QWD30" s="36"/>
      <c r="QWE30" s="36"/>
      <c r="QWF30" s="36"/>
      <c r="QWG30" s="36"/>
      <c r="QWH30" s="36"/>
      <c r="QWI30" s="36"/>
      <c r="QWJ30" s="36"/>
      <c r="QWK30" s="36"/>
      <c r="QWL30" s="36"/>
      <c r="QWM30" s="36"/>
      <c r="QWN30" s="36"/>
      <c r="QWO30" s="36"/>
      <c r="QWP30" s="36"/>
      <c r="QWQ30" s="36"/>
      <c r="QWR30" s="36"/>
      <c r="QWS30" s="36"/>
      <c r="QWT30" s="36"/>
      <c r="QWU30" s="36"/>
      <c r="QWV30" s="36"/>
      <c r="QWW30" s="36"/>
      <c r="QWX30" s="36"/>
      <c r="QWY30" s="36"/>
      <c r="QWZ30" s="36"/>
      <c r="QXA30" s="36"/>
      <c r="QXB30" s="36"/>
      <c r="QXC30" s="36"/>
      <c r="QXD30" s="36"/>
      <c r="QXE30" s="36"/>
      <c r="QXF30" s="36"/>
      <c r="QXG30" s="36"/>
      <c r="QXH30" s="36"/>
      <c r="QXI30" s="36"/>
      <c r="QXJ30" s="36"/>
      <c r="QXK30" s="36"/>
      <c r="QXL30" s="36"/>
      <c r="QXM30" s="36"/>
      <c r="QXN30" s="36"/>
      <c r="QXO30" s="36"/>
      <c r="QXP30" s="36"/>
      <c r="QXQ30" s="36"/>
      <c r="QXR30" s="36"/>
      <c r="QXS30" s="36"/>
      <c r="QXT30" s="36"/>
      <c r="QXU30" s="36"/>
      <c r="QXV30" s="36"/>
      <c r="QXW30" s="36"/>
      <c r="QXX30" s="36"/>
      <c r="QXY30" s="36"/>
      <c r="QXZ30" s="36"/>
      <c r="QYA30" s="36"/>
      <c r="QYB30" s="36"/>
      <c r="QYC30" s="36"/>
      <c r="QYD30" s="36"/>
      <c r="QYE30" s="36"/>
      <c r="QYF30" s="36"/>
      <c r="QYG30" s="36"/>
      <c r="QYH30" s="36"/>
      <c r="QYI30" s="36"/>
      <c r="QYJ30" s="36"/>
      <c r="QYK30" s="36"/>
      <c r="QYL30" s="36"/>
      <c r="QYM30" s="36"/>
      <c r="QYN30" s="36"/>
      <c r="QYO30" s="36"/>
      <c r="QYP30" s="36"/>
      <c r="QYQ30" s="36"/>
      <c r="QYR30" s="36"/>
      <c r="QYS30" s="36"/>
      <c r="QYT30" s="36"/>
      <c r="QYU30" s="36"/>
      <c r="QYV30" s="36"/>
      <c r="QYW30" s="36"/>
      <c r="QYX30" s="36"/>
      <c r="QYY30" s="36"/>
      <c r="QYZ30" s="36"/>
      <c r="QZA30" s="36"/>
      <c r="QZB30" s="36"/>
      <c r="QZC30" s="36"/>
      <c r="QZD30" s="36"/>
      <c r="QZE30" s="36"/>
      <c r="QZF30" s="36"/>
      <c r="QZG30" s="36"/>
      <c r="QZH30" s="36"/>
      <c r="QZI30" s="36"/>
      <c r="QZJ30" s="36"/>
      <c r="QZK30" s="36"/>
      <c r="QZL30" s="36"/>
      <c r="QZM30" s="36"/>
      <c r="QZN30" s="36"/>
      <c r="QZO30" s="36"/>
      <c r="QZP30" s="36"/>
      <c r="QZQ30" s="36"/>
      <c r="QZR30" s="36"/>
      <c r="QZS30" s="36"/>
      <c r="QZT30" s="36"/>
      <c r="QZU30" s="36"/>
      <c r="QZV30" s="36"/>
      <c r="QZW30" s="36"/>
      <c r="QZX30" s="36"/>
      <c r="QZY30" s="36"/>
      <c r="QZZ30" s="36"/>
      <c r="RAA30" s="36"/>
      <c r="RAB30" s="36"/>
      <c r="RAC30" s="36"/>
      <c r="RAD30" s="36"/>
      <c r="RAE30" s="36"/>
      <c r="RAF30" s="36"/>
      <c r="RAG30" s="36"/>
      <c r="RAH30" s="36"/>
      <c r="RAI30" s="36"/>
      <c r="RAJ30" s="36"/>
      <c r="RAK30" s="36"/>
      <c r="RAL30" s="36"/>
      <c r="RAM30" s="36"/>
      <c r="RAN30" s="36"/>
      <c r="RAO30" s="36"/>
      <c r="RAP30" s="36"/>
      <c r="RAQ30" s="36"/>
      <c r="RAR30" s="36"/>
      <c r="RAS30" s="36"/>
      <c r="RAT30" s="36"/>
      <c r="RAU30" s="36"/>
      <c r="RAV30" s="36"/>
      <c r="RAW30" s="36"/>
      <c r="RAX30" s="36"/>
      <c r="RAY30" s="36"/>
      <c r="RAZ30" s="36"/>
      <c r="RBA30" s="36"/>
      <c r="RBB30" s="36"/>
      <c r="RBC30" s="36"/>
      <c r="RBD30" s="36"/>
      <c r="RBE30" s="36"/>
      <c r="RBF30" s="36"/>
      <c r="RBG30" s="36"/>
      <c r="RBH30" s="36"/>
      <c r="RBI30" s="36"/>
      <c r="RBJ30" s="36"/>
      <c r="RBK30" s="36"/>
      <c r="RBL30" s="36"/>
      <c r="RBM30" s="36"/>
      <c r="RBN30" s="36"/>
      <c r="RBO30" s="36"/>
      <c r="RBP30" s="36"/>
      <c r="RBQ30" s="36"/>
      <c r="RBR30" s="36"/>
      <c r="RBS30" s="36"/>
      <c r="RBT30" s="36"/>
      <c r="RBU30" s="36"/>
      <c r="RBV30" s="36"/>
      <c r="RBW30" s="36"/>
      <c r="RBX30" s="36"/>
      <c r="RBY30" s="36"/>
      <c r="RBZ30" s="36"/>
      <c r="RCA30" s="36"/>
      <c r="RCB30" s="36"/>
      <c r="RCC30" s="36"/>
      <c r="RCD30" s="36"/>
      <c r="RCE30" s="36"/>
      <c r="RCF30" s="36"/>
      <c r="RCG30" s="36"/>
      <c r="RCH30" s="36"/>
      <c r="RCI30" s="36"/>
      <c r="RCJ30" s="36"/>
      <c r="RCK30" s="36"/>
      <c r="RCL30" s="36"/>
      <c r="RCM30" s="36"/>
      <c r="RCN30" s="36"/>
      <c r="RCO30" s="36"/>
      <c r="RCP30" s="36"/>
      <c r="RCQ30" s="36"/>
      <c r="RCR30" s="36"/>
      <c r="RCS30" s="36"/>
      <c r="RCT30" s="36"/>
      <c r="RCU30" s="36"/>
      <c r="RCV30" s="36"/>
      <c r="RCW30" s="36"/>
      <c r="RCX30" s="36"/>
      <c r="RCY30" s="36"/>
      <c r="RCZ30" s="36"/>
      <c r="RDA30" s="36"/>
      <c r="RDB30" s="36"/>
      <c r="RDC30" s="36"/>
      <c r="RDD30" s="36"/>
      <c r="RDE30" s="36"/>
      <c r="RDF30" s="36"/>
      <c r="RDG30" s="36"/>
      <c r="RDH30" s="36"/>
      <c r="RDI30" s="36"/>
      <c r="RDJ30" s="36"/>
      <c r="RDK30" s="36"/>
      <c r="RDL30" s="36"/>
      <c r="RDM30" s="36"/>
      <c r="RDN30" s="36"/>
      <c r="RDO30" s="36"/>
      <c r="RDP30" s="36"/>
      <c r="RDQ30" s="36"/>
      <c r="RDR30" s="36"/>
      <c r="RDS30" s="36"/>
      <c r="RDT30" s="36"/>
      <c r="RDU30" s="36"/>
      <c r="RDV30" s="36"/>
      <c r="RDW30" s="36"/>
      <c r="RDX30" s="36"/>
      <c r="RDY30" s="36"/>
      <c r="RDZ30" s="36"/>
      <c r="REA30" s="36"/>
      <c r="REB30" s="36"/>
      <c r="REC30" s="36"/>
      <c r="RED30" s="36"/>
      <c r="REE30" s="36"/>
      <c r="REF30" s="36"/>
      <c r="REG30" s="36"/>
      <c r="REH30" s="36"/>
      <c r="REI30" s="36"/>
      <c r="REJ30" s="36"/>
      <c r="REK30" s="36"/>
      <c r="REL30" s="36"/>
      <c r="REM30" s="36"/>
      <c r="REN30" s="36"/>
      <c r="REO30" s="36"/>
      <c r="REP30" s="36"/>
      <c r="REQ30" s="36"/>
      <c r="RER30" s="36"/>
      <c r="RES30" s="36"/>
      <c r="RET30" s="36"/>
      <c r="REU30" s="36"/>
      <c r="REV30" s="36"/>
      <c r="REW30" s="36"/>
      <c r="REX30" s="36"/>
      <c r="REY30" s="36"/>
      <c r="REZ30" s="36"/>
      <c r="RFA30" s="36"/>
      <c r="RFB30" s="36"/>
      <c r="RFC30" s="36"/>
      <c r="RFD30" s="36"/>
      <c r="RFE30" s="36"/>
      <c r="RFF30" s="36"/>
      <c r="RFG30" s="36"/>
      <c r="RFH30" s="36"/>
      <c r="RFI30" s="36"/>
      <c r="RFJ30" s="36"/>
      <c r="RFK30" s="36"/>
      <c r="RFL30" s="36"/>
      <c r="RFM30" s="36"/>
      <c r="RFN30" s="36"/>
      <c r="RFO30" s="36"/>
      <c r="RFP30" s="36"/>
      <c r="RFQ30" s="36"/>
      <c r="RFR30" s="36"/>
      <c r="RFS30" s="36"/>
      <c r="RFT30" s="36"/>
      <c r="RFU30" s="36"/>
      <c r="RFV30" s="36"/>
      <c r="RFW30" s="36"/>
      <c r="RFX30" s="36"/>
      <c r="RFY30" s="36"/>
      <c r="RFZ30" s="36"/>
      <c r="RGA30" s="36"/>
      <c r="RGB30" s="36"/>
      <c r="RGC30" s="36"/>
      <c r="RGD30" s="36"/>
      <c r="RGE30" s="36"/>
      <c r="RGF30" s="36"/>
      <c r="RGG30" s="36"/>
      <c r="RGH30" s="36"/>
      <c r="RGI30" s="36"/>
      <c r="RGJ30" s="36"/>
      <c r="RGK30" s="36"/>
      <c r="RGL30" s="36"/>
      <c r="RGM30" s="36"/>
      <c r="RGN30" s="36"/>
      <c r="RGO30" s="36"/>
      <c r="RGP30" s="36"/>
      <c r="RGQ30" s="36"/>
      <c r="RGR30" s="36"/>
      <c r="RGS30" s="36"/>
      <c r="RGT30" s="36"/>
      <c r="RGU30" s="36"/>
      <c r="RGV30" s="36"/>
      <c r="RGW30" s="36"/>
      <c r="RGX30" s="36"/>
      <c r="RGY30" s="36"/>
      <c r="RGZ30" s="36"/>
      <c r="RHA30" s="36"/>
      <c r="RHB30" s="36"/>
      <c r="RHC30" s="36"/>
      <c r="RHD30" s="36"/>
      <c r="RHE30" s="36"/>
      <c r="RHF30" s="36"/>
      <c r="RHG30" s="36"/>
      <c r="RHH30" s="36"/>
      <c r="RHI30" s="36"/>
      <c r="RHJ30" s="36"/>
      <c r="RHK30" s="36"/>
      <c r="RHL30" s="36"/>
      <c r="RHM30" s="36"/>
      <c r="RHN30" s="36"/>
      <c r="RHO30" s="36"/>
      <c r="RHP30" s="36"/>
      <c r="RHQ30" s="36"/>
      <c r="RHR30" s="36"/>
      <c r="RHS30" s="36"/>
      <c r="RHT30" s="36"/>
      <c r="RHU30" s="36"/>
      <c r="RHV30" s="36"/>
      <c r="RHW30" s="36"/>
      <c r="RHX30" s="36"/>
      <c r="RHY30" s="36"/>
      <c r="RHZ30" s="36"/>
      <c r="RIA30" s="36"/>
      <c r="RIB30" s="36"/>
      <c r="RIC30" s="36"/>
      <c r="RID30" s="36"/>
      <c r="RIE30" s="36"/>
      <c r="RIF30" s="36"/>
      <c r="RIG30" s="36"/>
      <c r="RIH30" s="36"/>
      <c r="RII30" s="36"/>
      <c r="RIJ30" s="36"/>
      <c r="RIK30" s="36"/>
      <c r="RIL30" s="36"/>
      <c r="RIM30" s="36"/>
      <c r="RIN30" s="36"/>
      <c r="RIO30" s="36"/>
      <c r="RIP30" s="36"/>
      <c r="RIQ30" s="36"/>
      <c r="RIR30" s="36"/>
      <c r="RIS30" s="36"/>
      <c r="RIT30" s="36"/>
      <c r="RIU30" s="36"/>
      <c r="RIV30" s="36"/>
      <c r="RIW30" s="36"/>
      <c r="RIX30" s="36"/>
      <c r="RIY30" s="36"/>
      <c r="RIZ30" s="36"/>
      <c r="RJA30" s="36"/>
      <c r="RJB30" s="36"/>
      <c r="RJC30" s="36"/>
      <c r="RJD30" s="36"/>
      <c r="RJE30" s="36"/>
      <c r="RJF30" s="36"/>
      <c r="RJG30" s="36"/>
      <c r="RJH30" s="36"/>
      <c r="RJI30" s="36"/>
      <c r="RJJ30" s="36"/>
      <c r="RJK30" s="36"/>
      <c r="RJL30" s="36"/>
      <c r="RJM30" s="36"/>
      <c r="RJN30" s="36"/>
      <c r="RJO30" s="36"/>
      <c r="RJP30" s="36"/>
      <c r="RJQ30" s="36"/>
      <c r="RJR30" s="36"/>
      <c r="RJS30" s="36"/>
      <c r="RJT30" s="36"/>
      <c r="RJU30" s="36"/>
      <c r="RJV30" s="36"/>
      <c r="RJW30" s="36"/>
      <c r="RJX30" s="36"/>
      <c r="RJY30" s="36"/>
      <c r="RJZ30" s="36"/>
      <c r="RKA30" s="36"/>
      <c r="RKB30" s="36"/>
      <c r="RKC30" s="36"/>
      <c r="RKD30" s="36"/>
      <c r="RKE30" s="36"/>
      <c r="RKF30" s="36"/>
      <c r="RKG30" s="36"/>
      <c r="RKH30" s="36"/>
      <c r="RKI30" s="36"/>
      <c r="RKJ30" s="36"/>
      <c r="RKK30" s="36"/>
      <c r="RKL30" s="36"/>
      <c r="RKM30" s="36"/>
      <c r="RKN30" s="36"/>
      <c r="RKO30" s="36"/>
      <c r="RKP30" s="36"/>
      <c r="RKQ30" s="36"/>
      <c r="RKR30" s="36"/>
      <c r="RKS30" s="36"/>
      <c r="RKT30" s="36"/>
      <c r="RKU30" s="36"/>
      <c r="RKV30" s="36"/>
      <c r="RKW30" s="36"/>
      <c r="RKX30" s="36"/>
      <c r="RKY30" s="36"/>
      <c r="RKZ30" s="36"/>
      <c r="RLA30" s="36"/>
      <c r="RLB30" s="36"/>
      <c r="RLC30" s="36"/>
      <c r="RLD30" s="36"/>
      <c r="RLE30" s="36"/>
      <c r="RLF30" s="36"/>
      <c r="RLG30" s="36"/>
      <c r="RLH30" s="36"/>
      <c r="RLI30" s="36"/>
      <c r="RLJ30" s="36"/>
      <c r="RLK30" s="36"/>
      <c r="RLL30" s="36"/>
      <c r="RLM30" s="36"/>
      <c r="RLN30" s="36"/>
      <c r="RLO30" s="36"/>
      <c r="RLP30" s="36"/>
      <c r="RLQ30" s="36"/>
      <c r="RLR30" s="36"/>
      <c r="RLS30" s="36"/>
      <c r="RLT30" s="36"/>
      <c r="RLU30" s="36"/>
      <c r="RLV30" s="36"/>
      <c r="RLW30" s="36"/>
      <c r="RLX30" s="36"/>
      <c r="RLY30" s="36"/>
      <c r="RLZ30" s="36"/>
      <c r="RMA30" s="36"/>
      <c r="RMB30" s="36"/>
      <c r="RMC30" s="36"/>
      <c r="RMD30" s="36"/>
      <c r="RME30" s="36"/>
      <c r="RMF30" s="36"/>
      <c r="RMG30" s="36"/>
      <c r="RMH30" s="36"/>
      <c r="RMI30" s="36"/>
      <c r="RMJ30" s="36"/>
      <c r="RMK30" s="36"/>
      <c r="RML30" s="36"/>
      <c r="RMM30" s="36"/>
      <c r="RMN30" s="36"/>
      <c r="RMO30" s="36"/>
      <c r="RMP30" s="36"/>
      <c r="RMQ30" s="36"/>
      <c r="RMR30" s="36"/>
      <c r="RMS30" s="36"/>
      <c r="RMT30" s="36"/>
      <c r="RMU30" s="36"/>
      <c r="RMV30" s="36"/>
      <c r="RMW30" s="36"/>
      <c r="RMX30" s="36"/>
      <c r="RMY30" s="36"/>
      <c r="RMZ30" s="36"/>
      <c r="RNA30" s="36"/>
      <c r="RNB30" s="36"/>
      <c r="RNC30" s="36"/>
      <c r="RND30" s="36"/>
      <c r="RNE30" s="36"/>
      <c r="RNF30" s="36"/>
      <c r="RNG30" s="36"/>
      <c r="RNH30" s="36"/>
      <c r="RNI30" s="36"/>
      <c r="RNJ30" s="36"/>
      <c r="RNK30" s="36"/>
      <c r="RNL30" s="36"/>
      <c r="RNM30" s="36"/>
      <c r="RNN30" s="36"/>
      <c r="RNO30" s="36"/>
      <c r="RNP30" s="36"/>
      <c r="RNQ30" s="36"/>
      <c r="RNR30" s="36"/>
      <c r="RNS30" s="36"/>
      <c r="RNT30" s="36"/>
      <c r="RNU30" s="36"/>
      <c r="RNV30" s="36"/>
      <c r="RNW30" s="36"/>
      <c r="RNX30" s="36"/>
      <c r="RNY30" s="36"/>
      <c r="RNZ30" s="36"/>
      <c r="ROA30" s="36"/>
      <c r="ROB30" s="36"/>
      <c r="ROC30" s="36"/>
      <c r="ROD30" s="36"/>
      <c r="ROE30" s="36"/>
      <c r="ROF30" s="36"/>
      <c r="ROG30" s="36"/>
      <c r="ROH30" s="36"/>
      <c r="ROI30" s="36"/>
      <c r="ROJ30" s="36"/>
      <c r="ROK30" s="36"/>
      <c r="ROL30" s="36"/>
      <c r="ROM30" s="36"/>
      <c r="RON30" s="36"/>
      <c r="ROO30" s="36"/>
      <c r="ROP30" s="36"/>
      <c r="ROQ30" s="36"/>
      <c r="ROR30" s="36"/>
      <c r="ROS30" s="36"/>
      <c r="ROT30" s="36"/>
      <c r="ROU30" s="36"/>
      <c r="ROV30" s="36"/>
      <c r="ROW30" s="36"/>
      <c r="ROX30" s="36"/>
      <c r="ROY30" s="36"/>
      <c r="ROZ30" s="36"/>
      <c r="RPA30" s="36"/>
      <c r="RPB30" s="36"/>
      <c r="RPC30" s="36"/>
      <c r="RPD30" s="36"/>
      <c r="RPE30" s="36"/>
      <c r="RPF30" s="36"/>
      <c r="RPG30" s="36"/>
      <c r="RPH30" s="36"/>
      <c r="RPI30" s="36"/>
      <c r="RPJ30" s="36"/>
      <c r="RPK30" s="36"/>
      <c r="RPL30" s="36"/>
      <c r="RPM30" s="36"/>
      <c r="RPN30" s="36"/>
      <c r="RPO30" s="36"/>
      <c r="RPP30" s="36"/>
      <c r="RPQ30" s="36"/>
      <c r="RPR30" s="36"/>
      <c r="RPS30" s="36"/>
      <c r="RPT30" s="36"/>
      <c r="RPU30" s="36"/>
      <c r="RPV30" s="36"/>
      <c r="RPW30" s="36"/>
      <c r="RPX30" s="36"/>
      <c r="RPY30" s="36"/>
      <c r="RPZ30" s="36"/>
      <c r="RQA30" s="36"/>
      <c r="RQB30" s="36"/>
      <c r="RQC30" s="36"/>
      <c r="RQD30" s="36"/>
      <c r="RQE30" s="36"/>
      <c r="RQF30" s="36"/>
      <c r="RQG30" s="36"/>
      <c r="RQH30" s="36"/>
      <c r="RQI30" s="36"/>
      <c r="RQJ30" s="36"/>
      <c r="RQK30" s="36"/>
      <c r="RQL30" s="36"/>
      <c r="RQM30" s="36"/>
      <c r="RQN30" s="36"/>
      <c r="RQO30" s="36"/>
      <c r="RQP30" s="36"/>
      <c r="RQQ30" s="36"/>
      <c r="RQR30" s="36"/>
      <c r="RQS30" s="36"/>
      <c r="RQT30" s="36"/>
      <c r="RQU30" s="36"/>
      <c r="RQV30" s="36"/>
      <c r="RQW30" s="36"/>
      <c r="RQX30" s="36"/>
      <c r="RQY30" s="36"/>
      <c r="RQZ30" s="36"/>
      <c r="RRA30" s="36"/>
      <c r="RRB30" s="36"/>
      <c r="RRC30" s="36"/>
      <c r="RRD30" s="36"/>
      <c r="RRE30" s="36"/>
      <c r="RRF30" s="36"/>
      <c r="RRG30" s="36"/>
      <c r="RRH30" s="36"/>
      <c r="RRI30" s="36"/>
      <c r="RRJ30" s="36"/>
      <c r="RRK30" s="36"/>
      <c r="RRL30" s="36"/>
      <c r="RRM30" s="36"/>
      <c r="RRN30" s="36"/>
      <c r="RRO30" s="36"/>
      <c r="RRP30" s="36"/>
      <c r="RRQ30" s="36"/>
      <c r="RRR30" s="36"/>
      <c r="RRS30" s="36"/>
      <c r="RRT30" s="36"/>
      <c r="RRU30" s="36"/>
      <c r="RRV30" s="36"/>
      <c r="RRW30" s="36"/>
      <c r="RRX30" s="36"/>
      <c r="RRY30" s="36"/>
      <c r="RRZ30" s="36"/>
      <c r="RSA30" s="36"/>
      <c r="RSB30" s="36"/>
      <c r="RSC30" s="36"/>
      <c r="RSD30" s="36"/>
      <c r="RSE30" s="36"/>
      <c r="RSF30" s="36"/>
      <c r="RSG30" s="36"/>
      <c r="RSH30" s="36"/>
      <c r="RSI30" s="36"/>
      <c r="RSJ30" s="36"/>
      <c r="RSK30" s="36"/>
      <c r="RSL30" s="36"/>
      <c r="RSM30" s="36"/>
      <c r="RSN30" s="36"/>
      <c r="RSO30" s="36"/>
      <c r="RSP30" s="36"/>
      <c r="RSQ30" s="36"/>
      <c r="RSR30" s="36"/>
      <c r="RSS30" s="36"/>
      <c r="RST30" s="36"/>
      <c r="RSU30" s="36"/>
      <c r="RSV30" s="36"/>
      <c r="RSW30" s="36"/>
      <c r="RSX30" s="36"/>
      <c r="RSY30" s="36"/>
      <c r="RSZ30" s="36"/>
      <c r="RTA30" s="36"/>
      <c r="RTB30" s="36"/>
      <c r="RTC30" s="36"/>
      <c r="RTD30" s="36"/>
      <c r="RTE30" s="36"/>
      <c r="RTF30" s="36"/>
      <c r="RTG30" s="36"/>
      <c r="RTH30" s="36"/>
      <c r="RTI30" s="36"/>
      <c r="RTJ30" s="36"/>
      <c r="RTK30" s="36"/>
      <c r="RTL30" s="36"/>
      <c r="RTM30" s="36"/>
      <c r="RTN30" s="36"/>
      <c r="RTO30" s="36"/>
      <c r="RTP30" s="36"/>
      <c r="RTQ30" s="36"/>
      <c r="RTR30" s="36"/>
      <c r="RTS30" s="36"/>
      <c r="RTT30" s="36"/>
      <c r="RTU30" s="36"/>
      <c r="RTV30" s="36"/>
      <c r="RTW30" s="36"/>
      <c r="RTX30" s="36"/>
      <c r="RTY30" s="36"/>
      <c r="RTZ30" s="36"/>
      <c r="RUA30" s="36"/>
      <c r="RUB30" s="36"/>
      <c r="RUC30" s="36"/>
      <c r="RUD30" s="36"/>
      <c r="RUE30" s="36"/>
      <c r="RUF30" s="36"/>
      <c r="RUG30" s="36"/>
      <c r="RUH30" s="36"/>
      <c r="RUI30" s="36"/>
      <c r="RUJ30" s="36"/>
      <c r="RUK30" s="36"/>
      <c r="RUL30" s="36"/>
      <c r="RUM30" s="36"/>
      <c r="RUN30" s="36"/>
      <c r="RUO30" s="36"/>
      <c r="RUP30" s="36"/>
      <c r="RUQ30" s="36"/>
      <c r="RUR30" s="36"/>
      <c r="RUS30" s="36"/>
      <c r="RUT30" s="36"/>
      <c r="RUU30" s="36"/>
      <c r="RUV30" s="36"/>
      <c r="RUW30" s="36"/>
      <c r="RUX30" s="36"/>
      <c r="RUY30" s="36"/>
      <c r="RUZ30" s="36"/>
      <c r="RVA30" s="36"/>
      <c r="RVB30" s="36"/>
      <c r="RVC30" s="36"/>
      <c r="RVD30" s="36"/>
      <c r="RVE30" s="36"/>
      <c r="RVF30" s="36"/>
      <c r="RVG30" s="36"/>
      <c r="RVH30" s="36"/>
      <c r="RVI30" s="36"/>
      <c r="RVJ30" s="36"/>
      <c r="RVK30" s="36"/>
      <c r="RVL30" s="36"/>
      <c r="RVM30" s="36"/>
      <c r="RVN30" s="36"/>
      <c r="RVO30" s="36"/>
      <c r="RVP30" s="36"/>
      <c r="RVQ30" s="36"/>
      <c r="RVR30" s="36"/>
      <c r="RVS30" s="36"/>
      <c r="RVT30" s="36"/>
      <c r="RVU30" s="36"/>
      <c r="RVV30" s="36"/>
      <c r="RVW30" s="36"/>
      <c r="RVX30" s="36"/>
      <c r="RVY30" s="36"/>
      <c r="RVZ30" s="36"/>
      <c r="RWA30" s="36"/>
      <c r="RWB30" s="36"/>
      <c r="RWC30" s="36"/>
      <c r="RWD30" s="36"/>
      <c r="RWE30" s="36"/>
      <c r="RWF30" s="36"/>
      <c r="RWG30" s="36"/>
      <c r="RWH30" s="36"/>
      <c r="RWI30" s="36"/>
      <c r="RWJ30" s="36"/>
      <c r="RWK30" s="36"/>
      <c r="RWL30" s="36"/>
      <c r="RWM30" s="36"/>
      <c r="RWN30" s="36"/>
      <c r="RWO30" s="36"/>
      <c r="RWP30" s="36"/>
      <c r="RWQ30" s="36"/>
      <c r="RWR30" s="36"/>
      <c r="RWS30" s="36"/>
      <c r="RWT30" s="36"/>
      <c r="RWU30" s="36"/>
      <c r="RWV30" s="36"/>
      <c r="RWW30" s="36"/>
      <c r="RWX30" s="36"/>
      <c r="RWY30" s="36"/>
      <c r="RWZ30" s="36"/>
      <c r="RXA30" s="36"/>
      <c r="RXB30" s="36"/>
      <c r="RXC30" s="36"/>
      <c r="RXD30" s="36"/>
      <c r="RXE30" s="36"/>
      <c r="RXF30" s="36"/>
      <c r="RXG30" s="36"/>
      <c r="RXH30" s="36"/>
      <c r="RXI30" s="36"/>
      <c r="RXJ30" s="36"/>
      <c r="RXK30" s="36"/>
      <c r="RXL30" s="36"/>
      <c r="RXM30" s="36"/>
      <c r="RXN30" s="36"/>
      <c r="RXO30" s="36"/>
      <c r="RXP30" s="36"/>
      <c r="RXQ30" s="36"/>
      <c r="RXR30" s="36"/>
      <c r="RXS30" s="36"/>
      <c r="RXT30" s="36"/>
      <c r="RXU30" s="36"/>
      <c r="RXV30" s="36"/>
      <c r="RXW30" s="36"/>
      <c r="RXX30" s="36"/>
      <c r="RXY30" s="36"/>
      <c r="RXZ30" s="36"/>
      <c r="RYA30" s="36"/>
      <c r="RYB30" s="36"/>
      <c r="RYC30" s="36"/>
      <c r="RYD30" s="36"/>
      <c r="RYE30" s="36"/>
      <c r="RYF30" s="36"/>
      <c r="RYG30" s="36"/>
      <c r="RYH30" s="36"/>
      <c r="RYI30" s="36"/>
      <c r="RYJ30" s="36"/>
      <c r="RYK30" s="36"/>
      <c r="RYL30" s="36"/>
      <c r="RYM30" s="36"/>
      <c r="RYN30" s="36"/>
      <c r="RYO30" s="36"/>
      <c r="RYP30" s="36"/>
      <c r="RYQ30" s="36"/>
      <c r="RYR30" s="36"/>
      <c r="RYS30" s="36"/>
      <c r="RYT30" s="36"/>
      <c r="RYU30" s="36"/>
      <c r="RYV30" s="36"/>
      <c r="RYW30" s="36"/>
      <c r="RYX30" s="36"/>
      <c r="RYY30" s="36"/>
      <c r="RYZ30" s="36"/>
      <c r="RZA30" s="36"/>
      <c r="RZB30" s="36"/>
      <c r="RZC30" s="36"/>
      <c r="RZD30" s="36"/>
      <c r="RZE30" s="36"/>
      <c r="RZF30" s="36"/>
      <c r="RZG30" s="36"/>
      <c r="RZH30" s="36"/>
      <c r="RZI30" s="36"/>
      <c r="RZJ30" s="36"/>
      <c r="RZK30" s="36"/>
      <c r="RZL30" s="36"/>
      <c r="RZM30" s="36"/>
      <c r="RZN30" s="36"/>
      <c r="RZO30" s="36"/>
      <c r="RZP30" s="36"/>
      <c r="RZQ30" s="36"/>
      <c r="RZR30" s="36"/>
      <c r="RZS30" s="36"/>
      <c r="RZT30" s="36"/>
      <c r="RZU30" s="36"/>
      <c r="RZV30" s="36"/>
      <c r="RZW30" s="36"/>
      <c r="RZX30" s="36"/>
      <c r="RZY30" s="36"/>
      <c r="RZZ30" s="36"/>
      <c r="SAA30" s="36"/>
      <c r="SAB30" s="36"/>
      <c r="SAC30" s="36"/>
      <c r="SAD30" s="36"/>
      <c r="SAE30" s="36"/>
      <c r="SAF30" s="36"/>
      <c r="SAG30" s="36"/>
      <c r="SAH30" s="36"/>
      <c r="SAI30" s="36"/>
      <c r="SAJ30" s="36"/>
      <c r="SAK30" s="36"/>
      <c r="SAL30" s="36"/>
      <c r="SAM30" s="36"/>
      <c r="SAN30" s="36"/>
      <c r="SAO30" s="36"/>
      <c r="SAP30" s="36"/>
      <c r="SAQ30" s="36"/>
      <c r="SAR30" s="36"/>
      <c r="SAS30" s="36"/>
      <c r="SAT30" s="36"/>
      <c r="SAU30" s="36"/>
      <c r="SAV30" s="36"/>
      <c r="SAW30" s="36"/>
      <c r="SAX30" s="36"/>
      <c r="SAY30" s="36"/>
      <c r="SAZ30" s="36"/>
      <c r="SBA30" s="36"/>
      <c r="SBB30" s="36"/>
      <c r="SBC30" s="36"/>
      <c r="SBD30" s="36"/>
      <c r="SBE30" s="36"/>
      <c r="SBF30" s="36"/>
      <c r="SBG30" s="36"/>
      <c r="SBH30" s="36"/>
      <c r="SBI30" s="36"/>
      <c r="SBJ30" s="36"/>
      <c r="SBK30" s="36"/>
      <c r="SBL30" s="36"/>
      <c r="SBM30" s="36"/>
      <c r="SBN30" s="36"/>
      <c r="SBO30" s="36"/>
      <c r="SBP30" s="36"/>
      <c r="SBQ30" s="36"/>
      <c r="SBR30" s="36"/>
      <c r="SBS30" s="36"/>
      <c r="SBT30" s="36"/>
      <c r="SBU30" s="36"/>
      <c r="SBV30" s="36"/>
      <c r="SBW30" s="36"/>
      <c r="SBX30" s="36"/>
      <c r="SBY30" s="36"/>
      <c r="SBZ30" s="36"/>
      <c r="SCA30" s="36"/>
      <c r="SCB30" s="36"/>
      <c r="SCC30" s="36"/>
      <c r="SCD30" s="36"/>
      <c r="SCE30" s="36"/>
      <c r="SCF30" s="36"/>
      <c r="SCG30" s="36"/>
      <c r="SCH30" s="36"/>
      <c r="SCI30" s="36"/>
      <c r="SCJ30" s="36"/>
      <c r="SCK30" s="36"/>
      <c r="SCL30" s="36"/>
      <c r="SCM30" s="36"/>
      <c r="SCN30" s="36"/>
      <c r="SCO30" s="36"/>
      <c r="SCP30" s="36"/>
      <c r="SCQ30" s="36"/>
      <c r="SCR30" s="36"/>
      <c r="SCS30" s="36"/>
      <c r="SCT30" s="36"/>
      <c r="SCU30" s="36"/>
      <c r="SCV30" s="36"/>
      <c r="SCW30" s="36"/>
      <c r="SCX30" s="36"/>
      <c r="SCY30" s="36"/>
      <c r="SCZ30" s="36"/>
      <c r="SDA30" s="36"/>
      <c r="SDB30" s="36"/>
      <c r="SDC30" s="36"/>
      <c r="SDD30" s="36"/>
      <c r="SDE30" s="36"/>
      <c r="SDF30" s="36"/>
      <c r="SDG30" s="36"/>
      <c r="SDH30" s="36"/>
      <c r="SDI30" s="36"/>
      <c r="SDJ30" s="36"/>
      <c r="SDK30" s="36"/>
      <c r="SDL30" s="36"/>
      <c r="SDM30" s="36"/>
      <c r="SDN30" s="36"/>
      <c r="SDO30" s="36"/>
      <c r="SDP30" s="36"/>
      <c r="SDQ30" s="36"/>
      <c r="SDR30" s="36"/>
      <c r="SDS30" s="36"/>
      <c r="SDT30" s="36"/>
      <c r="SDU30" s="36"/>
      <c r="SDV30" s="36"/>
      <c r="SDW30" s="36"/>
      <c r="SDX30" s="36"/>
      <c r="SDY30" s="36"/>
      <c r="SDZ30" s="36"/>
      <c r="SEA30" s="36"/>
      <c r="SEB30" s="36"/>
      <c r="SEC30" s="36"/>
      <c r="SED30" s="36"/>
      <c r="SEE30" s="36"/>
      <c r="SEF30" s="36"/>
      <c r="SEG30" s="36"/>
      <c r="SEH30" s="36"/>
      <c r="SEI30" s="36"/>
      <c r="SEJ30" s="36"/>
      <c r="SEK30" s="36"/>
      <c r="SEL30" s="36"/>
      <c r="SEM30" s="36"/>
      <c r="SEN30" s="36"/>
      <c r="SEO30" s="36"/>
      <c r="SEP30" s="36"/>
      <c r="SEQ30" s="36"/>
      <c r="SER30" s="36"/>
      <c r="SES30" s="36"/>
      <c r="SET30" s="36"/>
      <c r="SEU30" s="36"/>
      <c r="SEV30" s="36"/>
      <c r="SEW30" s="36"/>
      <c r="SEX30" s="36"/>
      <c r="SEY30" s="36"/>
      <c r="SEZ30" s="36"/>
      <c r="SFA30" s="36"/>
      <c r="SFB30" s="36"/>
      <c r="SFC30" s="36"/>
      <c r="SFD30" s="36"/>
      <c r="SFE30" s="36"/>
      <c r="SFF30" s="36"/>
      <c r="SFG30" s="36"/>
      <c r="SFH30" s="36"/>
      <c r="SFI30" s="36"/>
      <c r="SFJ30" s="36"/>
      <c r="SFK30" s="36"/>
      <c r="SFL30" s="36"/>
      <c r="SFM30" s="36"/>
      <c r="SFN30" s="36"/>
      <c r="SFO30" s="36"/>
      <c r="SFP30" s="36"/>
      <c r="SFQ30" s="36"/>
      <c r="SFR30" s="36"/>
      <c r="SFS30" s="36"/>
      <c r="SFT30" s="36"/>
      <c r="SFU30" s="36"/>
      <c r="SFV30" s="36"/>
      <c r="SFW30" s="36"/>
      <c r="SFX30" s="36"/>
      <c r="SFY30" s="36"/>
      <c r="SFZ30" s="36"/>
      <c r="SGA30" s="36"/>
      <c r="SGB30" s="36"/>
      <c r="SGC30" s="36"/>
      <c r="SGD30" s="36"/>
      <c r="SGE30" s="36"/>
      <c r="SGF30" s="36"/>
      <c r="SGG30" s="36"/>
      <c r="SGH30" s="36"/>
      <c r="SGI30" s="36"/>
      <c r="SGJ30" s="36"/>
      <c r="SGK30" s="36"/>
      <c r="SGL30" s="36"/>
      <c r="SGM30" s="36"/>
      <c r="SGN30" s="36"/>
      <c r="SGO30" s="36"/>
      <c r="SGP30" s="36"/>
      <c r="SGQ30" s="36"/>
      <c r="SGR30" s="36"/>
      <c r="SGS30" s="36"/>
      <c r="SGT30" s="36"/>
      <c r="SGU30" s="36"/>
      <c r="SGV30" s="36"/>
      <c r="SGW30" s="36"/>
      <c r="SGX30" s="36"/>
      <c r="SGY30" s="36"/>
      <c r="SGZ30" s="36"/>
      <c r="SHA30" s="36"/>
      <c r="SHB30" s="36"/>
      <c r="SHC30" s="36"/>
      <c r="SHD30" s="36"/>
      <c r="SHE30" s="36"/>
      <c r="SHF30" s="36"/>
      <c r="SHG30" s="36"/>
      <c r="SHH30" s="36"/>
      <c r="SHI30" s="36"/>
      <c r="SHJ30" s="36"/>
      <c r="SHK30" s="36"/>
      <c r="SHL30" s="36"/>
      <c r="SHM30" s="36"/>
      <c r="SHN30" s="36"/>
      <c r="SHO30" s="36"/>
      <c r="SHP30" s="36"/>
      <c r="SHQ30" s="36"/>
      <c r="SHR30" s="36"/>
      <c r="SHS30" s="36"/>
      <c r="SHT30" s="36"/>
      <c r="SHU30" s="36"/>
      <c r="SHV30" s="36"/>
      <c r="SHW30" s="36"/>
      <c r="SHX30" s="36"/>
      <c r="SHY30" s="36"/>
      <c r="SHZ30" s="36"/>
      <c r="SIA30" s="36"/>
      <c r="SIB30" s="36"/>
      <c r="SIC30" s="36"/>
      <c r="SID30" s="36"/>
      <c r="SIE30" s="36"/>
      <c r="SIF30" s="36"/>
      <c r="SIG30" s="36"/>
      <c r="SIH30" s="36"/>
      <c r="SII30" s="36"/>
      <c r="SIJ30" s="36"/>
      <c r="SIK30" s="36"/>
      <c r="SIL30" s="36"/>
      <c r="SIM30" s="36"/>
      <c r="SIN30" s="36"/>
      <c r="SIO30" s="36"/>
      <c r="SIP30" s="36"/>
      <c r="SIQ30" s="36"/>
      <c r="SIR30" s="36"/>
      <c r="SIS30" s="36"/>
      <c r="SIT30" s="36"/>
      <c r="SIU30" s="36"/>
      <c r="SIV30" s="36"/>
      <c r="SIW30" s="36"/>
      <c r="SIX30" s="36"/>
      <c r="SIY30" s="36"/>
      <c r="SIZ30" s="36"/>
      <c r="SJA30" s="36"/>
      <c r="SJB30" s="36"/>
      <c r="SJC30" s="36"/>
      <c r="SJD30" s="36"/>
      <c r="SJE30" s="36"/>
      <c r="SJF30" s="36"/>
      <c r="SJG30" s="36"/>
      <c r="SJH30" s="36"/>
      <c r="SJI30" s="36"/>
      <c r="SJJ30" s="36"/>
      <c r="SJK30" s="36"/>
      <c r="SJL30" s="36"/>
      <c r="SJM30" s="36"/>
      <c r="SJN30" s="36"/>
      <c r="SJO30" s="36"/>
      <c r="SJP30" s="36"/>
      <c r="SJQ30" s="36"/>
      <c r="SJR30" s="36"/>
      <c r="SJS30" s="36"/>
      <c r="SJT30" s="36"/>
      <c r="SJU30" s="36"/>
      <c r="SJV30" s="36"/>
      <c r="SJW30" s="36"/>
      <c r="SJX30" s="36"/>
      <c r="SJY30" s="36"/>
      <c r="SJZ30" s="36"/>
      <c r="SKA30" s="36"/>
      <c r="SKB30" s="36"/>
      <c r="SKC30" s="36"/>
      <c r="SKD30" s="36"/>
      <c r="SKE30" s="36"/>
      <c r="SKF30" s="36"/>
      <c r="SKG30" s="36"/>
      <c r="SKH30" s="36"/>
      <c r="SKI30" s="36"/>
      <c r="SKJ30" s="36"/>
      <c r="SKK30" s="36"/>
      <c r="SKL30" s="36"/>
      <c r="SKM30" s="36"/>
      <c r="SKN30" s="36"/>
      <c r="SKO30" s="36"/>
      <c r="SKP30" s="36"/>
      <c r="SKQ30" s="36"/>
      <c r="SKR30" s="36"/>
      <c r="SKS30" s="36"/>
      <c r="SKT30" s="36"/>
      <c r="SKU30" s="36"/>
      <c r="SKV30" s="36"/>
      <c r="SKW30" s="36"/>
      <c r="SKX30" s="36"/>
      <c r="SKY30" s="36"/>
      <c r="SKZ30" s="36"/>
      <c r="SLA30" s="36"/>
      <c r="SLB30" s="36"/>
      <c r="SLC30" s="36"/>
      <c r="SLD30" s="36"/>
      <c r="SLE30" s="36"/>
      <c r="SLF30" s="36"/>
      <c r="SLG30" s="36"/>
      <c r="SLH30" s="36"/>
      <c r="SLI30" s="36"/>
      <c r="SLJ30" s="36"/>
      <c r="SLK30" s="36"/>
      <c r="SLL30" s="36"/>
      <c r="SLM30" s="36"/>
      <c r="SLN30" s="36"/>
      <c r="SLO30" s="36"/>
      <c r="SLP30" s="36"/>
      <c r="SLQ30" s="36"/>
      <c r="SLR30" s="36"/>
      <c r="SLS30" s="36"/>
      <c r="SLT30" s="36"/>
      <c r="SLU30" s="36"/>
      <c r="SLV30" s="36"/>
      <c r="SLW30" s="36"/>
      <c r="SLX30" s="36"/>
      <c r="SLY30" s="36"/>
      <c r="SLZ30" s="36"/>
      <c r="SMA30" s="36"/>
      <c r="SMB30" s="36"/>
      <c r="SMC30" s="36"/>
      <c r="SMD30" s="36"/>
      <c r="SME30" s="36"/>
      <c r="SMF30" s="36"/>
      <c r="SMG30" s="36"/>
      <c r="SMH30" s="36"/>
      <c r="SMI30" s="36"/>
      <c r="SMJ30" s="36"/>
      <c r="SMK30" s="36"/>
      <c r="SML30" s="36"/>
      <c r="SMM30" s="36"/>
      <c r="SMN30" s="36"/>
      <c r="SMO30" s="36"/>
      <c r="SMP30" s="36"/>
      <c r="SMQ30" s="36"/>
      <c r="SMR30" s="36"/>
      <c r="SMS30" s="36"/>
      <c r="SMT30" s="36"/>
      <c r="SMU30" s="36"/>
      <c r="SMV30" s="36"/>
      <c r="SMW30" s="36"/>
      <c r="SMX30" s="36"/>
      <c r="SMY30" s="36"/>
      <c r="SMZ30" s="36"/>
      <c r="SNA30" s="36"/>
      <c r="SNB30" s="36"/>
      <c r="SNC30" s="36"/>
      <c r="SND30" s="36"/>
      <c r="SNE30" s="36"/>
      <c r="SNF30" s="36"/>
      <c r="SNG30" s="36"/>
      <c r="SNH30" s="36"/>
      <c r="SNI30" s="36"/>
      <c r="SNJ30" s="36"/>
      <c r="SNK30" s="36"/>
      <c r="SNL30" s="36"/>
      <c r="SNM30" s="36"/>
      <c r="SNN30" s="36"/>
      <c r="SNO30" s="36"/>
      <c r="SNP30" s="36"/>
      <c r="SNQ30" s="36"/>
      <c r="SNR30" s="36"/>
      <c r="SNS30" s="36"/>
      <c r="SNT30" s="36"/>
      <c r="SNU30" s="36"/>
      <c r="SNV30" s="36"/>
      <c r="SNW30" s="36"/>
      <c r="SNX30" s="36"/>
      <c r="SNY30" s="36"/>
      <c r="SNZ30" s="36"/>
      <c r="SOA30" s="36"/>
      <c r="SOB30" s="36"/>
      <c r="SOC30" s="36"/>
      <c r="SOD30" s="36"/>
      <c r="SOE30" s="36"/>
      <c r="SOF30" s="36"/>
      <c r="SOG30" s="36"/>
      <c r="SOH30" s="36"/>
      <c r="SOI30" s="36"/>
      <c r="SOJ30" s="36"/>
      <c r="SOK30" s="36"/>
      <c r="SOL30" s="36"/>
      <c r="SOM30" s="36"/>
      <c r="SON30" s="36"/>
      <c r="SOO30" s="36"/>
      <c r="SOP30" s="36"/>
      <c r="SOQ30" s="36"/>
      <c r="SOR30" s="36"/>
      <c r="SOS30" s="36"/>
      <c r="SOT30" s="36"/>
      <c r="SOU30" s="36"/>
      <c r="SOV30" s="36"/>
      <c r="SOW30" s="36"/>
      <c r="SOX30" s="36"/>
      <c r="SOY30" s="36"/>
      <c r="SOZ30" s="36"/>
      <c r="SPA30" s="36"/>
      <c r="SPB30" s="36"/>
      <c r="SPC30" s="36"/>
      <c r="SPD30" s="36"/>
      <c r="SPE30" s="36"/>
      <c r="SPF30" s="36"/>
      <c r="SPG30" s="36"/>
      <c r="SPH30" s="36"/>
      <c r="SPI30" s="36"/>
      <c r="SPJ30" s="36"/>
      <c r="SPK30" s="36"/>
      <c r="SPL30" s="36"/>
      <c r="SPM30" s="36"/>
      <c r="SPN30" s="36"/>
      <c r="SPO30" s="36"/>
      <c r="SPP30" s="36"/>
      <c r="SPQ30" s="36"/>
      <c r="SPR30" s="36"/>
      <c r="SPS30" s="36"/>
      <c r="SPT30" s="36"/>
      <c r="SPU30" s="36"/>
      <c r="SPV30" s="36"/>
      <c r="SPW30" s="36"/>
      <c r="SPX30" s="36"/>
      <c r="SPY30" s="36"/>
      <c r="SPZ30" s="36"/>
      <c r="SQA30" s="36"/>
      <c r="SQB30" s="36"/>
      <c r="SQC30" s="36"/>
      <c r="SQD30" s="36"/>
      <c r="SQE30" s="36"/>
      <c r="SQF30" s="36"/>
      <c r="SQG30" s="36"/>
      <c r="SQH30" s="36"/>
      <c r="SQI30" s="36"/>
      <c r="SQJ30" s="36"/>
      <c r="SQK30" s="36"/>
      <c r="SQL30" s="36"/>
      <c r="SQM30" s="36"/>
      <c r="SQN30" s="36"/>
      <c r="SQO30" s="36"/>
      <c r="SQP30" s="36"/>
      <c r="SQQ30" s="36"/>
      <c r="SQR30" s="36"/>
      <c r="SQS30" s="36"/>
      <c r="SQT30" s="36"/>
      <c r="SQU30" s="36"/>
      <c r="SQV30" s="36"/>
      <c r="SQW30" s="36"/>
      <c r="SQX30" s="36"/>
      <c r="SQY30" s="36"/>
      <c r="SQZ30" s="36"/>
      <c r="SRA30" s="36"/>
      <c r="SRB30" s="36"/>
      <c r="SRC30" s="36"/>
      <c r="SRD30" s="36"/>
      <c r="SRE30" s="36"/>
      <c r="SRF30" s="36"/>
      <c r="SRG30" s="36"/>
      <c r="SRH30" s="36"/>
      <c r="SRI30" s="36"/>
      <c r="SRJ30" s="36"/>
      <c r="SRK30" s="36"/>
      <c r="SRL30" s="36"/>
      <c r="SRM30" s="36"/>
      <c r="SRN30" s="36"/>
      <c r="SRO30" s="36"/>
      <c r="SRP30" s="36"/>
      <c r="SRQ30" s="36"/>
      <c r="SRR30" s="36"/>
      <c r="SRS30" s="36"/>
      <c r="SRT30" s="36"/>
      <c r="SRU30" s="36"/>
      <c r="SRV30" s="36"/>
      <c r="SRW30" s="36"/>
      <c r="SRX30" s="36"/>
      <c r="SRY30" s="36"/>
      <c r="SRZ30" s="36"/>
      <c r="SSA30" s="36"/>
      <c r="SSB30" s="36"/>
      <c r="SSC30" s="36"/>
      <c r="SSD30" s="36"/>
      <c r="SSE30" s="36"/>
      <c r="SSF30" s="36"/>
      <c r="SSG30" s="36"/>
      <c r="SSH30" s="36"/>
      <c r="SSI30" s="36"/>
      <c r="SSJ30" s="36"/>
      <c r="SSK30" s="36"/>
      <c r="SSL30" s="36"/>
      <c r="SSM30" s="36"/>
      <c r="SSN30" s="36"/>
      <c r="SSO30" s="36"/>
      <c r="SSP30" s="36"/>
      <c r="SSQ30" s="36"/>
      <c r="SSR30" s="36"/>
      <c r="SSS30" s="36"/>
      <c r="SST30" s="36"/>
      <c r="SSU30" s="36"/>
      <c r="SSV30" s="36"/>
      <c r="SSW30" s="36"/>
      <c r="SSX30" s="36"/>
      <c r="SSY30" s="36"/>
      <c r="SSZ30" s="36"/>
      <c r="STA30" s="36"/>
      <c r="STB30" s="36"/>
      <c r="STC30" s="36"/>
      <c r="STD30" s="36"/>
      <c r="STE30" s="36"/>
      <c r="STF30" s="36"/>
      <c r="STG30" s="36"/>
      <c r="STH30" s="36"/>
      <c r="STI30" s="36"/>
      <c r="STJ30" s="36"/>
      <c r="STK30" s="36"/>
      <c r="STL30" s="36"/>
      <c r="STM30" s="36"/>
      <c r="STN30" s="36"/>
      <c r="STO30" s="36"/>
      <c r="STP30" s="36"/>
      <c r="STQ30" s="36"/>
      <c r="STR30" s="36"/>
      <c r="STS30" s="36"/>
      <c r="STT30" s="36"/>
      <c r="STU30" s="36"/>
      <c r="STV30" s="36"/>
      <c r="STW30" s="36"/>
      <c r="STX30" s="36"/>
      <c r="STY30" s="36"/>
      <c r="STZ30" s="36"/>
      <c r="SUA30" s="36"/>
      <c r="SUB30" s="36"/>
      <c r="SUC30" s="36"/>
      <c r="SUD30" s="36"/>
      <c r="SUE30" s="36"/>
      <c r="SUF30" s="36"/>
      <c r="SUG30" s="36"/>
      <c r="SUH30" s="36"/>
      <c r="SUI30" s="36"/>
      <c r="SUJ30" s="36"/>
      <c r="SUK30" s="36"/>
      <c r="SUL30" s="36"/>
      <c r="SUM30" s="36"/>
      <c r="SUN30" s="36"/>
      <c r="SUO30" s="36"/>
      <c r="SUP30" s="36"/>
      <c r="SUQ30" s="36"/>
      <c r="SUR30" s="36"/>
      <c r="SUS30" s="36"/>
      <c r="SUT30" s="36"/>
      <c r="SUU30" s="36"/>
      <c r="SUV30" s="36"/>
      <c r="SUW30" s="36"/>
      <c r="SUX30" s="36"/>
      <c r="SUY30" s="36"/>
      <c r="SUZ30" s="36"/>
      <c r="SVA30" s="36"/>
      <c r="SVB30" s="36"/>
      <c r="SVC30" s="36"/>
      <c r="SVD30" s="36"/>
      <c r="SVE30" s="36"/>
      <c r="SVF30" s="36"/>
      <c r="SVG30" s="36"/>
      <c r="SVH30" s="36"/>
      <c r="SVI30" s="36"/>
      <c r="SVJ30" s="36"/>
      <c r="SVK30" s="36"/>
      <c r="SVL30" s="36"/>
      <c r="SVM30" s="36"/>
      <c r="SVN30" s="36"/>
      <c r="SVO30" s="36"/>
      <c r="SVP30" s="36"/>
      <c r="SVQ30" s="36"/>
      <c r="SVR30" s="36"/>
      <c r="SVS30" s="36"/>
      <c r="SVT30" s="36"/>
      <c r="SVU30" s="36"/>
      <c r="SVV30" s="36"/>
      <c r="SVW30" s="36"/>
      <c r="SVX30" s="36"/>
      <c r="SVY30" s="36"/>
      <c r="SVZ30" s="36"/>
      <c r="SWA30" s="36"/>
      <c r="SWB30" s="36"/>
      <c r="SWC30" s="36"/>
      <c r="SWD30" s="36"/>
      <c r="SWE30" s="36"/>
      <c r="SWF30" s="36"/>
      <c r="SWG30" s="36"/>
      <c r="SWH30" s="36"/>
      <c r="SWI30" s="36"/>
      <c r="SWJ30" s="36"/>
      <c r="SWK30" s="36"/>
      <c r="SWL30" s="36"/>
      <c r="SWM30" s="36"/>
      <c r="SWN30" s="36"/>
      <c r="SWO30" s="36"/>
      <c r="SWP30" s="36"/>
      <c r="SWQ30" s="36"/>
      <c r="SWR30" s="36"/>
      <c r="SWS30" s="36"/>
      <c r="SWT30" s="36"/>
      <c r="SWU30" s="36"/>
      <c r="SWV30" s="36"/>
      <c r="SWW30" s="36"/>
      <c r="SWX30" s="36"/>
      <c r="SWY30" s="36"/>
      <c r="SWZ30" s="36"/>
      <c r="SXA30" s="36"/>
      <c r="SXB30" s="36"/>
      <c r="SXC30" s="36"/>
      <c r="SXD30" s="36"/>
      <c r="SXE30" s="36"/>
      <c r="SXF30" s="36"/>
      <c r="SXG30" s="36"/>
      <c r="SXH30" s="36"/>
      <c r="SXI30" s="36"/>
      <c r="SXJ30" s="36"/>
      <c r="SXK30" s="36"/>
      <c r="SXL30" s="36"/>
      <c r="SXM30" s="36"/>
      <c r="SXN30" s="36"/>
      <c r="SXO30" s="36"/>
      <c r="SXP30" s="36"/>
      <c r="SXQ30" s="36"/>
      <c r="SXR30" s="36"/>
      <c r="SXS30" s="36"/>
      <c r="SXT30" s="36"/>
      <c r="SXU30" s="36"/>
      <c r="SXV30" s="36"/>
      <c r="SXW30" s="36"/>
      <c r="SXX30" s="36"/>
      <c r="SXY30" s="36"/>
      <c r="SXZ30" s="36"/>
      <c r="SYA30" s="36"/>
      <c r="SYB30" s="36"/>
      <c r="SYC30" s="36"/>
      <c r="SYD30" s="36"/>
      <c r="SYE30" s="36"/>
      <c r="SYF30" s="36"/>
      <c r="SYG30" s="36"/>
      <c r="SYH30" s="36"/>
      <c r="SYI30" s="36"/>
      <c r="SYJ30" s="36"/>
      <c r="SYK30" s="36"/>
      <c r="SYL30" s="36"/>
      <c r="SYM30" s="36"/>
      <c r="SYN30" s="36"/>
      <c r="SYO30" s="36"/>
      <c r="SYP30" s="36"/>
      <c r="SYQ30" s="36"/>
      <c r="SYR30" s="36"/>
      <c r="SYS30" s="36"/>
      <c r="SYT30" s="36"/>
      <c r="SYU30" s="36"/>
      <c r="SYV30" s="36"/>
      <c r="SYW30" s="36"/>
      <c r="SYX30" s="36"/>
      <c r="SYY30" s="36"/>
      <c r="SYZ30" s="36"/>
      <c r="SZA30" s="36"/>
      <c r="SZB30" s="36"/>
      <c r="SZC30" s="36"/>
      <c r="SZD30" s="36"/>
      <c r="SZE30" s="36"/>
      <c r="SZF30" s="36"/>
      <c r="SZG30" s="36"/>
      <c r="SZH30" s="36"/>
      <c r="SZI30" s="36"/>
      <c r="SZJ30" s="36"/>
      <c r="SZK30" s="36"/>
      <c r="SZL30" s="36"/>
      <c r="SZM30" s="36"/>
      <c r="SZN30" s="36"/>
      <c r="SZO30" s="36"/>
      <c r="SZP30" s="36"/>
      <c r="SZQ30" s="36"/>
      <c r="SZR30" s="36"/>
      <c r="SZS30" s="36"/>
      <c r="SZT30" s="36"/>
      <c r="SZU30" s="36"/>
      <c r="SZV30" s="36"/>
      <c r="SZW30" s="36"/>
      <c r="SZX30" s="36"/>
      <c r="SZY30" s="36"/>
      <c r="SZZ30" s="36"/>
      <c r="TAA30" s="36"/>
      <c r="TAB30" s="36"/>
      <c r="TAC30" s="36"/>
      <c r="TAD30" s="36"/>
      <c r="TAE30" s="36"/>
      <c r="TAF30" s="36"/>
      <c r="TAG30" s="36"/>
      <c r="TAH30" s="36"/>
      <c r="TAI30" s="36"/>
      <c r="TAJ30" s="36"/>
      <c r="TAK30" s="36"/>
      <c r="TAL30" s="36"/>
      <c r="TAM30" s="36"/>
      <c r="TAN30" s="36"/>
      <c r="TAO30" s="36"/>
      <c r="TAP30" s="36"/>
      <c r="TAQ30" s="36"/>
      <c r="TAR30" s="36"/>
      <c r="TAS30" s="36"/>
      <c r="TAT30" s="36"/>
      <c r="TAU30" s="36"/>
      <c r="TAV30" s="36"/>
      <c r="TAW30" s="36"/>
      <c r="TAX30" s="36"/>
      <c r="TAY30" s="36"/>
      <c r="TAZ30" s="36"/>
      <c r="TBA30" s="36"/>
      <c r="TBB30" s="36"/>
      <c r="TBC30" s="36"/>
      <c r="TBD30" s="36"/>
      <c r="TBE30" s="36"/>
      <c r="TBF30" s="36"/>
      <c r="TBG30" s="36"/>
      <c r="TBH30" s="36"/>
      <c r="TBI30" s="36"/>
      <c r="TBJ30" s="36"/>
      <c r="TBK30" s="36"/>
      <c r="TBL30" s="36"/>
      <c r="TBM30" s="36"/>
      <c r="TBN30" s="36"/>
      <c r="TBO30" s="36"/>
      <c r="TBP30" s="36"/>
      <c r="TBQ30" s="36"/>
      <c r="TBR30" s="36"/>
      <c r="TBS30" s="36"/>
      <c r="TBT30" s="36"/>
      <c r="TBU30" s="36"/>
      <c r="TBV30" s="36"/>
      <c r="TBW30" s="36"/>
      <c r="TBX30" s="36"/>
      <c r="TBY30" s="36"/>
      <c r="TBZ30" s="36"/>
      <c r="TCA30" s="36"/>
      <c r="TCB30" s="36"/>
      <c r="TCC30" s="36"/>
      <c r="TCD30" s="36"/>
      <c r="TCE30" s="36"/>
      <c r="TCF30" s="36"/>
      <c r="TCG30" s="36"/>
      <c r="TCH30" s="36"/>
      <c r="TCI30" s="36"/>
      <c r="TCJ30" s="36"/>
      <c r="TCK30" s="36"/>
      <c r="TCL30" s="36"/>
      <c r="TCM30" s="36"/>
      <c r="TCN30" s="36"/>
      <c r="TCO30" s="36"/>
      <c r="TCP30" s="36"/>
      <c r="TCQ30" s="36"/>
      <c r="TCR30" s="36"/>
      <c r="TCS30" s="36"/>
      <c r="TCT30" s="36"/>
      <c r="TCU30" s="36"/>
      <c r="TCV30" s="36"/>
      <c r="TCW30" s="36"/>
      <c r="TCX30" s="36"/>
      <c r="TCY30" s="36"/>
      <c r="TCZ30" s="36"/>
      <c r="TDA30" s="36"/>
      <c r="TDB30" s="36"/>
      <c r="TDC30" s="36"/>
      <c r="TDD30" s="36"/>
      <c r="TDE30" s="36"/>
      <c r="TDF30" s="36"/>
      <c r="TDG30" s="36"/>
      <c r="TDH30" s="36"/>
      <c r="TDI30" s="36"/>
      <c r="TDJ30" s="36"/>
      <c r="TDK30" s="36"/>
      <c r="TDL30" s="36"/>
      <c r="TDM30" s="36"/>
      <c r="TDN30" s="36"/>
      <c r="TDO30" s="36"/>
      <c r="TDP30" s="36"/>
      <c r="TDQ30" s="36"/>
      <c r="TDR30" s="36"/>
      <c r="TDS30" s="36"/>
      <c r="TDT30" s="36"/>
      <c r="TDU30" s="36"/>
      <c r="TDV30" s="36"/>
      <c r="TDW30" s="36"/>
      <c r="TDX30" s="36"/>
      <c r="TDY30" s="36"/>
      <c r="TDZ30" s="36"/>
      <c r="TEA30" s="36"/>
      <c r="TEB30" s="36"/>
      <c r="TEC30" s="36"/>
      <c r="TED30" s="36"/>
      <c r="TEE30" s="36"/>
      <c r="TEF30" s="36"/>
      <c r="TEG30" s="36"/>
      <c r="TEH30" s="36"/>
      <c r="TEI30" s="36"/>
      <c r="TEJ30" s="36"/>
      <c r="TEK30" s="36"/>
      <c r="TEL30" s="36"/>
      <c r="TEM30" s="36"/>
      <c r="TEN30" s="36"/>
      <c r="TEO30" s="36"/>
      <c r="TEP30" s="36"/>
      <c r="TEQ30" s="36"/>
      <c r="TER30" s="36"/>
      <c r="TES30" s="36"/>
      <c r="TET30" s="36"/>
      <c r="TEU30" s="36"/>
      <c r="TEV30" s="36"/>
      <c r="TEW30" s="36"/>
      <c r="TEX30" s="36"/>
      <c r="TEY30" s="36"/>
      <c r="TEZ30" s="36"/>
      <c r="TFA30" s="36"/>
      <c r="TFB30" s="36"/>
      <c r="TFC30" s="36"/>
      <c r="TFD30" s="36"/>
      <c r="TFE30" s="36"/>
      <c r="TFF30" s="36"/>
      <c r="TFG30" s="36"/>
      <c r="TFH30" s="36"/>
      <c r="TFI30" s="36"/>
      <c r="TFJ30" s="36"/>
      <c r="TFK30" s="36"/>
      <c r="TFL30" s="36"/>
      <c r="TFM30" s="36"/>
      <c r="TFN30" s="36"/>
      <c r="TFO30" s="36"/>
      <c r="TFP30" s="36"/>
      <c r="TFQ30" s="36"/>
      <c r="TFR30" s="36"/>
      <c r="TFS30" s="36"/>
      <c r="TFT30" s="36"/>
      <c r="TFU30" s="36"/>
      <c r="TFV30" s="36"/>
      <c r="TFW30" s="36"/>
      <c r="TFX30" s="36"/>
      <c r="TFY30" s="36"/>
      <c r="TFZ30" s="36"/>
      <c r="TGA30" s="36"/>
      <c r="TGB30" s="36"/>
      <c r="TGC30" s="36"/>
      <c r="TGD30" s="36"/>
      <c r="TGE30" s="36"/>
      <c r="TGF30" s="36"/>
      <c r="TGG30" s="36"/>
      <c r="TGH30" s="36"/>
      <c r="TGI30" s="36"/>
      <c r="TGJ30" s="36"/>
      <c r="TGK30" s="36"/>
      <c r="TGL30" s="36"/>
      <c r="TGM30" s="36"/>
      <c r="TGN30" s="36"/>
      <c r="TGO30" s="36"/>
      <c r="TGP30" s="36"/>
      <c r="TGQ30" s="36"/>
      <c r="TGR30" s="36"/>
      <c r="TGS30" s="36"/>
      <c r="TGT30" s="36"/>
      <c r="TGU30" s="36"/>
      <c r="TGV30" s="36"/>
      <c r="TGW30" s="36"/>
      <c r="TGX30" s="36"/>
      <c r="TGY30" s="36"/>
      <c r="TGZ30" s="36"/>
      <c r="THA30" s="36"/>
      <c r="THB30" s="36"/>
      <c r="THC30" s="36"/>
      <c r="THD30" s="36"/>
      <c r="THE30" s="36"/>
      <c r="THF30" s="36"/>
      <c r="THG30" s="36"/>
      <c r="THH30" s="36"/>
      <c r="THI30" s="36"/>
      <c r="THJ30" s="36"/>
      <c r="THK30" s="36"/>
      <c r="THL30" s="36"/>
      <c r="THM30" s="36"/>
      <c r="THN30" s="36"/>
      <c r="THO30" s="36"/>
      <c r="THP30" s="36"/>
      <c r="THQ30" s="36"/>
      <c r="THR30" s="36"/>
      <c r="THS30" s="36"/>
      <c r="THT30" s="36"/>
      <c r="THU30" s="36"/>
      <c r="THV30" s="36"/>
      <c r="THW30" s="36"/>
      <c r="THX30" s="36"/>
      <c r="THY30" s="36"/>
      <c r="THZ30" s="36"/>
      <c r="TIA30" s="36"/>
      <c r="TIB30" s="36"/>
      <c r="TIC30" s="36"/>
      <c r="TID30" s="36"/>
      <c r="TIE30" s="36"/>
      <c r="TIF30" s="36"/>
      <c r="TIG30" s="36"/>
      <c r="TIH30" s="36"/>
      <c r="TII30" s="36"/>
      <c r="TIJ30" s="36"/>
      <c r="TIK30" s="36"/>
      <c r="TIL30" s="36"/>
      <c r="TIM30" s="36"/>
      <c r="TIN30" s="36"/>
      <c r="TIO30" s="36"/>
      <c r="TIP30" s="36"/>
      <c r="TIQ30" s="36"/>
      <c r="TIR30" s="36"/>
      <c r="TIS30" s="36"/>
      <c r="TIT30" s="36"/>
      <c r="TIU30" s="36"/>
      <c r="TIV30" s="36"/>
      <c r="TIW30" s="36"/>
      <c r="TIX30" s="36"/>
      <c r="TIY30" s="36"/>
      <c r="TIZ30" s="36"/>
      <c r="TJA30" s="36"/>
      <c r="TJB30" s="36"/>
      <c r="TJC30" s="36"/>
      <c r="TJD30" s="36"/>
      <c r="TJE30" s="36"/>
      <c r="TJF30" s="36"/>
      <c r="TJG30" s="36"/>
      <c r="TJH30" s="36"/>
      <c r="TJI30" s="36"/>
      <c r="TJJ30" s="36"/>
      <c r="TJK30" s="36"/>
      <c r="TJL30" s="36"/>
      <c r="TJM30" s="36"/>
      <c r="TJN30" s="36"/>
      <c r="TJO30" s="36"/>
      <c r="TJP30" s="36"/>
      <c r="TJQ30" s="36"/>
      <c r="TJR30" s="36"/>
      <c r="TJS30" s="36"/>
      <c r="TJT30" s="36"/>
      <c r="TJU30" s="36"/>
      <c r="TJV30" s="36"/>
      <c r="TJW30" s="36"/>
      <c r="TJX30" s="36"/>
      <c r="TJY30" s="36"/>
      <c r="TJZ30" s="36"/>
    </row>
    <row r="31" spans="1:13806" s="17" customFormat="1" ht="24.9" customHeight="1">
      <c r="A31" s="36"/>
      <c r="B31" s="36"/>
      <c r="C31" s="915"/>
      <c r="D31" s="1072"/>
      <c r="E31" s="1073"/>
      <c r="F31" s="1074">
        <f>IF(F5=0,0,IF(F6=0,"",IF(M6&lt;M5,"FALTA FINANCIACIÓN para hacer todas las inversiones previstas","")))</f>
        <v>0</v>
      </c>
      <c r="G31" s="1073"/>
      <c r="H31" s="1073"/>
      <c r="I31" s="1073"/>
      <c r="J31" s="914"/>
      <c r="K31" s="914"/>
      <c r="L31" s="914"/>
      <c r="M31" s="914"/>
      <c r="N31" s="914"/>
      <c r="O31" s="915"/>
      <c r="P31" s="915"/>
      <c r="Q31" s="36"/>
      <c r="R31" s="36"/>
      <c r="S31" s="36"/>
      <c r="T31" s="36"/>
      <c r="U31" s="36"/>
      <c r="V31" s="36"/>
      <c r="W31" s="36"/>
      <c r="X31" s="36"/>
      <c r="Y31" s="36"/>
      <c r="Z31" s="36"/>
      <c r="AA31" s="36"/>
      <c r="AB31" s="36"/>
      <c r="AC31" s="16"/>
      <c r="AD31" s="16"/>
      <c r="AE31" s="16"/>
      <c r="AF31" s="36"/>
      <c r="AG31" s="36"/>
      <c r="AH31" s="36"/>
      <c r="AI31" s="36"/>
      <c r="AJ31" s="36"/>
      <c r="AK31" s="36"/>
      <c r="AL31" s="36"/>
      <c r="AM31" s="3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20"/>
      <c r="BU31" s="36"/>
      <c r="BV31" s="36"/>
      <c r="BW31" s="36"/>
      <c r="BX31" s="36"/>
      <c r="BY31" s="36"/>
      <c r="BZ31" s="36"/>
      <c r="CA31" s="36"/>
      <c r="CB31" s="36"/>
      <c r="CC31" s="36"/>
      <c r="CD31" s="36"/>
      <c r="CE31" s="36"/>
      <c r="CF31" s="36"/>
      <c r="CG31" s="36"/>
      <c r="CH31" s="36"/>
      <c r="CI31" s="36"/>
      <c r="CJ31" s="36"/>
      <c r="CK31" s="36"/>
      <c r="CL31" s="36"/>
      <c r="CM31" s="36"/>
      <c r="CN31" s="36"/>
      <c r="CO31" s="36"/>
      <c r="CP31" s="36"/>
      <c r="CQ31" s="36"/>
      <c r="CR31" s="36"/>
      <c r="CS31" s="36"/>
      <c r="CT31" s="36"/>
      <c r="CU31" s="36"/>
      <c r="CV31" s="36"/>
      <c r="CW31" s="36"/>
      <c r="CX31" s="36"/>
      <c r="CY31" s="36"/>
      <c r="CZ31" s="36"/>
      <c r="DA31" s="36"/>
      <c r="DB31" s="36"/>
      <c r="DC31" s="36"/>
      <c r="DD31" s="36"/>
      <c r="DE31" s="36"/>
      <c r="DF31" s="36"/>
      <c r="DG31" s="36"/>
      <c r="DH31" s="36"/>
      <c r="DI31" s="36"/>
      <c r="DJ31" s="36"/>
      <c r="DK31" s="36"/>
      <c r="DL31" s="36"/>
      <c r="DM31" s="36"/>
      <c r="DN31" s="36"/>
      <c r="DO31" s="36"/>
      <c r="DP31" s="36"/>
      <c r="DQ31" s="36"/>
      <c r="DR31" s="36"/>
      <c r="DS31" s="36"/>
      <c r="DT31" s="36"/>
      <c r="DU31" s="36"/>
      <c r="DV31" s="36"/>
      <c r="DW31" s="36"/>
      <c r="DX31" s="36"/>
      <c r="DY31" s="36"/>
      <c r="DZ31" s="36"/>
      <c r="EA31" s="36"/>
      <c r="EB31" s="36"/>
      <c r="EC31" s="36"/>
      <c r="ED31" s="36"/>
      <c r="EE31" s="36"/>
      <c r="EF31" s="36"/>
      <c r="EG31" s="36"/>
      <c r="EH31" s="36"/>
      <c r="EI31" s="36"/>
      <c r="EJ31" s="36"/>
      <c r="EK31" s="36"/>
      <c r="EL31" s="36"/>
      <c r="EM31" s="36"/>
      <c r="EN31" s="36"/>
      <c r="EO31" s="36"/>
      <c r="EP31" s="36"/>
      <c r="EQ31" s="36"/>
      <c r="ER31" s="36"/>
      <c r="ES31" s="36"/>
      <c r="ET31" s="36"/>
      <c r="EU31" s="36"/>
      <c r="EV31" s="36"/>
      <c r="EW31" s="36"/>
      <c r="EX31" s="36"/>
      <c r="EY31" s="36"/>
      <c r="EZ31" s="36"/>
      <c r="FA31" s="36"/>
      <c r="FB31" s="36"/>
      <c r="FC31" s="36"/>
      <c r="FD31" s="36"/>
      <c r="FE31" s="36"/>
      <c r="FF31" s="36"/>
      <c r="FG31" s="36"/>
      <c r="FH31" s="36"/>
      <c r="FI31" s="36"/>
      <c r="FJ31" s="36"/>
      <c r="FK31" s="36"/>
      <c r="FL31" s="36"/>
      <c r="FM31" s="36"/>
      <c r="FN31" s="36"/>
      <c r="FO31" s="36"/>
      <c r="FP31" s="36"/>
      <c r="FQ31" s="36"/>
      <c r="FR31" s="36"/>
      <c r="FS31" s="36"/>
      <c r="FT31" s="36"/>
      <c r="FU31" s="36"/>
      <c r="FV31" s="36"/>
      <c r="FW31" s="36"/>
      <c r="FX31" s="36"/>
      <c r="FY31" s="36"/>
      <c r="FZ31" s="36"/>
      <c r="GA31" s="36"/>
      <c r="GB31" s="36"/>
      <c r="GC31" s="36"/>
      <c r="GD31" s="36"/>
      <c r="GE31" s="36"/>
      <c r="GF31" s="36"/>
      <c r="GG31" s="36"/>
      <c r="GH31" s="36"/>
      <c r="GI31" s="36"/>
      <c r="GJ31" s="36"/>
      <c r="GK31" s="36"/>
      <c r="GL31" s="36"/>
      <c r="GM31" s="36"/>
      <c r="GN31" s="36"/>
      <c r="GO31" s="36"/>
      <c r="GP31" s="36"/>
      <c r="GQ31" s="36"/>
      <c r="GR31" s="36"/>
      <c r="GS31" s="36"/>
      <c r="GT31" s="36"/>
      <c r="GU31" s="36"/>
      <c r="GV31" s="36"/>
      <c r="GW31" s="36"/>
      <c r="GX31" s="36"/>
      <c r="GY31" s="36"/>
      <c r="GZ31" s="36"/>
      <c r="HA31" s="36"/>
      <c r="HB31" s="36"/>
      <c r="HC31" s="36"/>
      <c r="HD31" s="36"/>
      <c r="HE31" s="36"/>
      <c r="HF31" s="36"/>
      <c r="HG31" s="36"/>
      <c r="HH31" s="36"/>
      <c r="HI31" s="36"/>
      <c r="HJ31" s="36"/>
      <c r="HK31" s="36"/>
      <c r="HL31" s="36"/>
      <c r="HM31" s="36"/>
      <c r="HN31" s="36"/>
      <c r="HO31" s="36"/>
      <c r="HP31" s="36"/>
      <c r="HQ31" s="36"/>
      <c r="HR31" s="36"/>
      <c r="HS31" s="36"/>
      <c r="HT31" s="36"/>
      <c r="HU31" s="36"/>
      <c r="HV31" s="36"/>
      <c r="HW31" s="36"/>
      <c r="HX31" s="36"/>
      <c r="HY31" s="36"/>
      <c r="HZ31" s="36"/>
      <c r="IA31" s="36"/>
      <c r="IB31" s="36"/>
      <c r="IC31" s="36"/>
      <c r="ID31" s="36"/>
      <c r="IE31" s="36"/>
      <c r="IF31" s="36"/>
      <c r="IG31" s="36"/>
      <c r="IH31" s="36"/>
      <c r="II31" s="36"/>
      <c r="IJ31" s="36"/>
      <c r="IK31" s="36"/>
      <c r="IL31" s="36"/>
      <c r="IM31" s="36"/>
      <c r="IN31" s="36"/>
      <c r="IO31" s="36"/>
      <c r="IP31" s="36"/>
      <c r="IQ31" s="36"/>
      <c r="IR31" s="36"/>
      <c r="IS31" s="36"/>
      <c r="IT31" s="36"/>
      <c r="IU31" s="36"/>
      <c r="IV31" s="36"/>
      <c r="IW31" s="36"/>
      <c r="IX31" s="36"/>
      <c r="IY31" s="36"/>
      <c r="IZ31" s="36"/>
      <c r="JA31" s="36"/>
      <c r="JB31" s="36"/>
      <c r="JC31" s="36"/>
      <c r="JD31" s="36"/>
      <c r="JE31" s="36"/>
      <c r="JF31" s="36"/>
      <c r="JG31" s="36"/>
      <c r="JH31" s="36"/>
      <c r="JI31" s="36"/>
      <c r="JJ31" s="36"/>
      <c r="JK31" s="36"/>
      <c r="JL31" s="36"/>
      <c r="JM31" s="36"/>
      <c r="JN31" s="36"/>
      <c r="JO31" s="36"/>
      <c r="JP31" s="36"/>
      <c r="JQ31" s="36"/>
      <c r="JR31" s="36"/>
      <c r="JS31" s="36"/>
      <c r="JT31" s="36"/>
      <c r="JU31" s="36"/>
      <c r="JV31" s="36"/>
      <c r="JW31" s="36"/>
      <c r="JX31" s="36"/>
      <c r="JY31" s="36"/>
      <c r="JZ31" s="36"/>
      <c r="KA31" s="36"/>
      <c r="KB31" s="36"/>
      <c r="KC31" s="36"/>
      <c r="KD31" s="36"/>
      <c r="KE31" s="36"/>
      <c r="KF31" s="36"/>
      <c r="KG31" s="36"/>
      <c r="KH31" s="36"/>
      <c r="KI31" s="36"/>
      <c r="KJ31" s="36"/>
      <c r="KK31" s="36"/>
      <c r="KL31" s="36"/>
      <c r="KM31" s="36"/>
      <c r="KN31" s="36"/>
      <c r="KO31" s="36"/>
      <c r="KP31" s="36"/>
      <c r="KQ31" s="36"/>
      <c r="KR31" s="36"/>
      <c r="KS31" s="36"/>
      <c r="KT31" s="36"/>
      <c r="KU31" s="36"/>
      <c r="KV31" s="36"/>
      <c r="KW31" s="36"/>
      <c r="KX31" s="36"/>
      <c r="KY31" s="36"/>
      <c r="KZ31" s="36"/>
      <c r="LA31" s="36"/>
      <c r="LB31" s="36"/>
      <c r="LC31" s="36"/>
      <c r="LD31" s="36"/>
      <c r="LE31" s="36"/>
      <c r="LF31" s="36"/>
      <c r="LG31" s="36"/>
      <c r="LH31" s="36"/>
      <c r="LI31" s="36"/>
      <c r="LJ31" s="36"/>
      <c r="LK31" s="36"/>
      <c r="LL31" s="36"/>
      <c r="LM31" s="36"/>
      <c r="LN31" s="36"/>
      <c r="LO31" s="36"/>
      <c r="LP31" s="36"/>
      <c r="LQ31" s="36"/>
      <c r="LR31" s="36"/>
      <c r="LS31" s="36"/>
      <c r="LT31" s="36"/>
      <c r="LU31" s="36"/>
      <c r="LV31" s="36"/>
      <c r="LW31" s="36"/>
      <c r="LX31" s="36"/>
      <c r="LY31" s="36"/>
      <c r="LZ31" s="36"/>
      <c r="MA31" s="36"/>
      <c r="MB31" s="36"/>
      <c r="MC31" s="36"/>
      <c r="MD31" s="36"/>
      <c r="ME31" s="36"/>
      <c r="MF31" s="36"/>
      <c r="MG31" s="36"/>
      <c r="MH31" s="36"/>
      <c r="MI31" s="36"/>
      <c r="MJ31" s="36"/>
      <c r="MK31" s="36"/>
      <c r="ML31" s="36"/>
      <c r="MM31" s="36"/>
      <c r="MN31" s="36"/>
      <c r="MO31" s="36"/>
      <c r="MP31" s="36"/>
      <c r="MQ31" s="36"/>
      <c r="MR31" s="36"/>
      <c r="MS31" s="36"/>
      <c r="MT31" s="36"/>
      <c r="MU31" s="36"/>
      <c r="MV31" s="36"/>
      <c r="MW31" s="36"/>
      <c r="MX31" s="36"/>
      <c r="MY31" s="36"/>
      <c r="MZ31" s="36"/>
      <c r="NA31" s="36"/>
      <c r="NB31" s="36"/>
      <c r="NC31" s="36"/>
      <c r="ND31" s="36"/>
      <c r="NE31" s="36"/>
      <c r="NF31" s="36"/>
      <c r="NG31" s="36"/>
      <c r="NH31" s="36"/>
      <c r="NI31" s="36"/>
      <c r="NJ31" s="36"/>
      <c r="NK31" s="36"/>
      <c r="NL31" s="36"/>
      <c r="NM31" s="36"/>
      <c r="NN31" s="36"/>
      <c r="NO31" s="36"/>
      <c r="NP31" s="36"/>
      <c r="NQ31" s="36"/>
      <c r="NR31" s="36"/>
      <c r="NS31" s="36"/>
      <c r="NT31" s="36"/>
      <c r="NU31" s="36"/>
      <c r="NV31" s="36"/>
      <c r="NW31" s="36"/>
      <c r="NX31" s="36"/>
      <c r="NY31" s="36"/>
      <c r="NZ31" s="36"/>
      <c r="OA31" s="36"/>
      <c r="OB31" s="36"/>
      <c r="OC31" s="36"/>
      <c r="OD31" s="36"/>
      <c r="OE31" s="36"/>
      <c r="OF31" s="36"/>
      <c r="OG31" s="36"/>
      <c r="OH31" s="36"/>
      <c r="OI31" s="36"/>
      <c r="OJ31" s="36"/>
      <c r="OK31" s="36"/>
      <c r="OL31" s="36"/>
      <c r="OM31" s="36"/>
      <c r="ON31" s="36"/>
      <c r="OO31" s="36"/>
      <c r="OP31" s="36"/>
      <c r="OQ31" s="36"/>
      <c r="OR31" s="36"/>
      <c r="OS31" s="36"/>
      <c r="OT31" s="36"/>
      <c r="OU31" s="36"/>
      <c r="OV31" s="36"/>
      <c r="OW31" s="36"/>
      <c r="OX31" s="36"/>
      <c r="OY31" s="36"/>
      <c r="OZ31" s="36"/>
      <c r="PA31" s="36"/>
      <c r="PB31" s="36"/>
      <c r="PC31" s="36"/>
      <c r="PD31" s="36"/>
      <c r="PE31" s="36"/>
      <c r="PF31" s="36"/>
      <c r="PG31" s="36"/>
      <c r="PH31" s="36"/>
      <c r="PI31" s="36"/>
      <c r="PJ31" s="36"/>
      <c r="PK31" s="36"/>
      <c r="PL31" s="36"/>
      <c r="PM31" s="36"/>
      <c r="PN31" s="36"/>
      <c r="PO31" s="36"/>
      <c r="PP31" s="36"/>
      <c r="PQ31" s="36"/>
      <c r="PR31" s="36"/>
      <c r="PS31" s="36"/>
      <c r="PT31" s="36"/>
      <c r="PU31" s="36"/>
      <c r="PV31" s="36"/>
      <c r="PW31" s="36"/>
      <c r="PX31" s="36"/>
      <c r="PY31" s="36"/>
      <c r="PZ31" s="36"/>
      <c r="QA31" s="36"/>
      <c r="QB31" s="36"/>
      <c r="QC31" s="36"/>
      <c r="QD31" s="36"/>
      <c r="QE31" s="36"/>
      <c r="QF31" s="36"/>
      <c r="QG31" s="36"/>
      <c r="QH31" s="36"/>
      <c r="QI31" s="36"/>
      <c r="QJ31" s="36"/>
      <c r="QK31" s="36"/>
      <c r="QL31" s="36"/>
      <c r="QM31" s="36"/>
      <c r="QN31" s="36"/>
      <c r="QO31" s="36"/>
      <c r="QP31" s="36"/>
      <c r="QQ31" s="36"/>
      <c r="QR31" s="36"/>
      <c r="QS31" s="36"/>
      <c r="QT31" s="36"/>
      <c r="QU31" s="36"/>
      <c r="QV31" s="36"/>
      <c r="QW31" s="36"/>
      <c r="QX31" s="36"/>
      <c r="QY31" s="36"/>
      <c r="QZ31" s="36"/>
      <c r="RA31" s="36"/>
      <c r="RB31" s="36"/>
      <c r="RC31" s="36"/>
      <c r="RD31" s="36"/>
      <c r="RE31" s="36"/>
      <c r="RF31" s="36"/>
      <c r="RG31" s="36"/>
      <c r="RH31" s="36"/>
      <c r="RI31" s="36"/>
      <c r="RJ31" s="36"/>
      <c r="RK31" s="36"/>
      <c r="RL31" s="36"/>
      <c r="RM31" s="36"/>
      <c r="RN31" s="36"/>
      <c r="RO31" s="36"/>
      <c r="RP31" s="36"/>
      <c r="RQ31" s="36"/>
      <c r="RR31" s="36"/>
      <c r="RS31" s="36"/>
      <c r="RT31" s="36"/>
      <c r="RU31" s="36"/>
      <c r="RV31" s="36"/>
      <c r="RW31" s="36"/>
      <c r="RX31" s="36"/>
      <c r="RY31" s="36"/>
      <c r="RZ31" s="36"/>
      <c r="SA31" s="36"/>
      <c r="SB31" s="36"/>
      <c r="SC31" s="36"/>
      <c r="SD31" s="36"/>
      <c r="SE31" s="36"/>
      <c r="SF31" s="36"/>
      <c r="SG31" s="36"/>
      <c r="SH31" s="36"/>
      <c r="SI31" s="36"/>
      <c r="SJ31" s="36"/>
      <c r="SK31" s="36"/>
      <c r="SL31" s="36"/>
      <c r="SM31" s="36"/>
      <c r="SN31" s="36"/>
      <c r="SO31" s="36"/>
      <c r="SP31" s="36"/>
      <c r="SQ31" s="36"/>
      <c r="SR31" s="36"/>
      <c r="SS31" s="36"/>
      <c r="ST31" s="36"/>
      <c r="SU31" s="36"/>
      <c r="SV31" s="36"/>
      <c r="SW31" s="36"/>
      <c r="SX31" s="36"/>
      <c r="SY31" s="36"/>
      <c r="SZ31" s="36"/>
      <c r="TA31" s="36"/>
      <c r="TB31" s="36"/>
      <c r="TC31" s="36"/>
      <c r="TD31" s="36"/>
      <c r="TE31" s="36"/>
      <c r="TF31" s="36"/>
      <c r="TG31" s="36"/>
      <c r="TH31" s="36"/>
      <c r="TI31" s="36"/>
      <c r="TJ31" s="36"/>
      <c r="TK31" s="36"/>
      <c r="TL31" s="36"/>
      <c r="TM31" s="36"/>
      <c r="TN31" s="36"/>
      <c r="TO31" s="36"/>
      <c r="TP31" s="36"/>
      <c r="TQ31" s="36"/>
      <c r="TR31" s="36"/>
      <c r="TS31" s="36"/>
      <c r="TT31" s="36"/>
      <c r="TU31" s="36"/>
      <c r="TV31" s="36"/>
      <c r="TW31" s="36"/>
      <c r="TX31" s="36"/>
      <c r="TY31" s="36"/>
      <c r="TZ31" s="36"/>
      <c r="UA31" s="36"/>
      <c r="UB31" s="36"/>
      <c r="UC31" s="36"/>
      <c r="UD31" s="36"/>
      <c r="UE31" s="36"/>
      <c r="UF31" s="36"/>
      <c r="UG31" s="36"/>
      <c r="UH31" s="36"/>
      <c r="UI31" s="36"/>
      <c r="UJ31" s="36"/>
      <c r="UK31" s="36"/>
      <c r="UL31" s="36"/>
      <c r="UM31" s="36"/>
      <c r="UN31" s="36"/>
      <c r="UO31" s="36"/>
      <c r="UP31" s="36"/>
      <c r="UQ31" s="36"/>
      <c r="UR31" s="36"/>
      <c r="US31" s="36"/>
      <c r="UT31" s="36"/>
      <c r="UU31" s="36"/>
      <c r="UV31" s="36"/>
      <c r="UW31" s="36"/>
      <c r="UX31" s="36"/>
      <c r="UY31" s="36"/>
      <c r="UZ31" s="36"/>
      <c r="VA31" s="36"/>
      <c r="VB31" s="36"/>
      <c r="VC31" s="36"/>
      <c r="VD31" s="36"/>
      <c r="VE31" s="36"/>
      <c r="VF31" s="36"/>
      <c r="VG31" s="36"/>
      <c r="VH31" s="36"/>
      <c r="VI31" s="36"/>
      <c r="VJ31" s="36"/>
      <c r="VK31" s="36"/>
      <c r="VL31" s="36"/>
      <c r="VM31" s="36"/>
      <c r="VN31" s="36"/>
      <c r="VO31" s="36"/>
      <c r="VP31" s="36"/>
      <c r="VQ31" s="36"/>
      <c r="VR31" s="36"/>
      <c r="VS31" s="36"/>
      <c r="VT31" s="36"/>
      <c r="VU31" s="36"/>
      <c r="VV31" s="36"/>
      <c r="VW31" s="36"/>
      <c r="VX31" s="36"/>
      <c r="VY31" s="36"/>
      <c r="VZ31" s="36"/>
      <c r="WA31" s="36"/>
      <c r="WB31" s="36"/>
      <c r="WC31" s="36"/>
      <c r="WD31" s="36"/>
      <c r="WE31" s="36"/>
      <c r="WF31" s="36"/>
      <c r="WG31" s="36"/>
      <c r="WH31" s="36"/>
      <c r="WI31" s="36"/>
      <c r="WJ31" s="36"/>
      <c r="WK31" s="36"/>
      <c r="WL31" s="36"/>
      <c r="WM31" s="36"/>
      <c r="WN31" s="36"/>
      <c r="WO31" s="36"/>
      <c r="WP31" s="36"/>
      <c r="WQ31" s="36"/>
      <c r="WR31" s="36"/>
      <c r="WS31" s="36"/>
      <c r="WT31" s="36"/>
      <c r="WU31" s="36"/>
      <c r="WV31" s="36"/>
      <c r="WW31" s="36"/>
      <c r="WX31" s="36"/>
      <c r="WY31" s="36"/>
      <c r="WZ31" s="36"/>
      <c r="XA31" s="36"/>
      <c r="XB31" s="36"/>
      <c r="XC31" s="36"/>
      <c r="XD31" s="36"/>
      <c r="XE31" s="36"/>
      <c r="XF31" s="36"/>
      <c r="XG31" s="36"/>
      <c r="XH31" s="36"/>
      <c r="XI31" s="36"/>
      <c r="XJ31" s="36"/>
      <c r="XK31" s="36"/>
      <c r="XL31" s="36"/>
      <c r="XM31" s="36"/>
      <c r="XN31" s="36"/>
      <c r="XO31" s="36"/>
      <c r="XP31" s="36"/>
      <c r="XQ31" s="36"/>
      <c r="XR31" s="36"/>
      <c r="XS31" s="36"/>
      <c r="XT31" s="36"/>
      <c r="XU31" s="36"/>
      <c r="XV31" s="36"/>
      <c r="XW31" s="36"/>
      <c r="XX31" s="36"/>
      <c r="XY31" s="36"/>
      <c r="XZ31" s="36"/>
      <c r="YA31" s="36"/>
      <c r="YB31" s="36"/>
      <c r="YC31" s="36"/>
      <c r="YD31" s="36"/>
      <c r="YE31" s="36"/>
      <c r="YF31" s="36"/>
      <c r="YG31" s="36"/>
      <c r="YH31" s="36"/>
      <c r="YI31" s="36"/>
      <c r="YJ31" s="36"/>
      <c r="YK31" s="36"/>
      <c r="YL31" s="36"/>
      <c r="YM31" s="36"/>
      <c r="YN31" s="36"/>
      <c r="YO31" s="36"/>
      <c r="YP31" s="36"/>
      <c r="YQ31" s="36"/>
      <c r="YR31" s="36"/>
      <c r="YS31" s="36"/>
      <c r="YT31" s="36"/>
      <c r="YU31" s="36"/>
      <c r="YV31" s="36"/>
      <c r="YW31" s="36"/>
      <c r="YX31" s="36"/>
      <c r="YY31" s="36"/>
      <c r="YZ31" s="36"/>
      <c r="ZA31" s="36"/>
      <c r="ZB31" s="36"/>
      <c r="ZC31" s="36"/>
      <c r="ZD31" s="36"/>
      <c r="ZE31" s="36"/>
      <c r="ZF31" s="36"/>
      <c r="ZG31" s="36"/>
      <c r="ZH31" s="36"/>
      <c r="ZI31" s="36"/>
      <c r="ZJ31" s="36"/>
      <c r="ZK31" s="36"/>
      <c r="ZL31" s="36"/>
      <c r="ZM31" s="36"/>
      <c r="ZN31" s="36"/>
      <c r="ZO31" s="36"/>
      <c r="ZP31" s="36"/>
      <c r="ZQ31" s="36"/>
      <c r="ZR31" s="36"/>
      <c r="ZS31" s="36"/>
      <c r="ZT31" s="36"/>
      <c r="ZU31" s="36"/>
      <c r="ZV31" s="36"/>
      <c r="ZW31" s="36"/>
      <c r="ZX31" s="36"/>
      <c r="ZY31" s="36"/>
      <c r="ZZ31" s="36"/>
      <c r="AAA31" s="36"/>
      <c r="AAB31" s="36"/>
      <c r="AAC31" s="36"/>
      <c r="AAD31" s="36"/>
      <c r="AAE31" s="36"/>
      <c r="AAF31" s="36"/>
      <c r="AAG31" s="36"/>
      <c r="AAH31" s="36"/>
      <c r="AAI31" s="36"/>
      <c r="AAJ31" s="36"/>
      <c r="AAK31" s="36"/>
      <c r="AAL31" s="36"/>
      <c r="AAM31" s="36"/>
      <c r="AAN31" s="36"/>
      <c r="AAO31" s="36"/>
      <c r="AAP31" s="36"/>
      <c r="AAQ31" s="36"/>
      <c r="AAR31" s="36"/>
      <c r="AAS31" s="36"/>
      <c r="AAT31" s="36"/>
      <c r="AAU31" s="36"/>
      <c r="AAV31" s="36"/>
      <c r="AAW31" s="36"/>
      <c r="AAX31" s="36"/>
      <c r="AAY31" s="36"/>
      <c r="AAZ31" s="36"/>
      <c r="ABA31" s="36"/>
      <c r="ABB31" s="36"/>
      <c r="ABC31" s="36"/>
      <c r="ABD31" s="36"/>
      <c r="ABE31" s="36"/>
      <c r="ABF31" s="36"/>
      <c r="ABG31" s="36"/>
      <c r="ABH31" s="36"/>
      <c r="ABI31" s="36"/>
      <c r="ABJ31" s="36"/>
      <c r="ABK31" s="36"/>
      <c r="ABL31" s="36"/>
      <c r="ABM31" s="36"/>
      <c r="ABN31" s="36"/>
      <c r="ABO31" s="36"/>
      <c r="ABP31" s="36"/>
      <c r="ABQ31" s="36"/>
      <c r="ABR31" s="36"/>
      <c r="ABS31" s="36"/>
      <c r="ABT31" s="36"/>
      <c r="ABU31" s="36"/>
      <c r="ABV31" s="36"/>
      <c r="ABW31" s="36"/>
      <c r="ABX31" s="36"/>
      <c r="ABY31" s="36"/>
      <c r="ABZ31" s="36"/>
      <c r="ACA31" s="36"/>
      <c r="ACB31" s="36"/>
      <c r="ACC31" s="36"/>
      <c r="ACD31" s="36"/>
      <c r="ACE31" s="36"/>
      <c r="ACF31" s="36"/>
      <c r="ACG31" s="36"/>
      <c r="ACH31" s="36"/>
      <c r="ACI31" s="36"/>
      <c r="ACJ31" s="36"/>
      <c r="ACK31" s="36"/>
      <c r="ACL31" s="36"/>
      <c r="ACM31" s="36"/>
      <c r="ACN31" s="36"/>
      <c r="ACO31" s="36"/>
      <c r="ACP31" s="36"/>
      <c r="ACQ31" s="36"/>
      <c r="ACR31" s="36"/>
      <c r="ACS31" s="36"/>
      <c r="ACT31" s="36"/>
      <c r="ACU31" s="36"/>
      <c r="ACV31" s="36"/>
      <c r="ACW31" s="36"/>
      <c r="ACX31" s="36"/>
      <c r="ACY31" s="36"/>
      <c r="ACZ31" s="36"/>
      <c r="ADA31" s="36"/>
      <c r="ADB31" s="36"/>
      <c r="ADC31" s="36"/>
      <c r="ADD31" s="36"/>
      <c r="ADE31" s="36"/>
      <c r="ADF31" s="36"/>
      <c r="ADG31" s="36"/>
      <c r="ADH31" s="36"/>
      <c r="ADI31" s="36"/>
      <c r="ADJ31" s="36"/>
      <c r="ADK31" s="36"/>
      <c r="ADL31" s="36"/>
      <c r="ADM31" s="36"/>
      <c r="ADN31" s="36"/>
      <c r="ADO31" s="36"/>
      <c r="ADP31" s="36"/>
      <c r="ADQ31" s="36"/>
      <c r="ADR31" s="36"/>
      <c r="ADS31" s="36"/>
      <c r="ADT31" s="36"/>
      <c r="ADU31" s="36"/>
      <c r="ADV31" s="36"/>
      <c r="ADW31" s="36"/>
      <c r="ADX31" s="36"/>
      <c r="ADY31" s="36"/>
      <c r="ADZ31" s="36"/>
      <c r="AEA31" s="36"/>
      <c r="AEB31" s="36"/>
      <c r="AEC31" s="36"/>
      <c r="AED31" s="36"/>
      <c r="AEE31" s="36"/>
      <c r="AEF31" s="36"/>
      <c r="AEG31" s="36"/>
      <c r="AEH31" s="36"/>
      <c r="AEI31" s="36"/>
      <c r="AEJ31" s="36"/>
      <c r="AEK31" s="36"/>
      <c r="AEL31" s="36"/>
      <c r="AEM31" s="36"/>
      <c r="AEN31" s="36"/>
      <c r="AEO31" s="36"/>
      <c r="AEP31" s="36"/>
      <c r="AEQ31" s="36"/>
      <c r="AER31" s="36"/>
      <c r="AES31" s="36"/>
      <c r="AET31" s="36"/>
      <c r="AEU31" s="36"/>
      <c r="AEV31" s="36"/>
      <c r="AEW31" s="36"/>
      <c r="AEX31" s="36"/>
      <c r="AEY31" s="36"/>
      <c r="AEZ31" s="36"/>
      <c r="AFA31" s="36"/>
      <c r="AFB31" s="36"/>
      <c r="AFC31" s="36"/>
      <c r="AFD31" s="36"/>
      <c r="AFE31" s="36"/>
      <c r="AFF31" s="36"/>
      <c r="AFG31" s="36"/>
      <c r="AFH31" s="36"/>
      <c r="AFI31" s="36"/>
      <c r="AFJ31" s="36"/>
      <c r="AFK31" s="36"/>
      <c r="AFL31" s="36"/>
      <c r="AFM31" s="36"/>
      <c r="AFN31" s="36"/>
      <c r="AFO31" s="36"/>
      <c r="AFP31" s="36"/>
      <c r="AFQ31" s="36"/>
      <c r="AFR31" s="36"/>
      <c r="AFS31" s="36"/>
      <c r="AFT31" s="36"/>
      <c r="AFU31" s="36"/>
      <c r="AFV31" s="36"/>
      <c r="AFW31" s="36"/>
      <c r="AFX31" s="36"/>
      <c r="AFY31" s="36"/>
      <c r="AFZ31" s="36"/>
      <c r="AGA31" s="36"/>
      <c r="AGB31" s="36"/>
      <c r="AGC31" s="36"/>
      <c r="AGD31" s="36"/>
      <c r="AGE31" s="36"/>
      <c r="AGF31" s="36"/>
      <c r="AGG31" s="36"/>
      <c r="AGH31" s="36"/>
      <c r="AGI31" s="36"/>
      <c r="AGJ31" s="36"/>
      <c r="AGK31" s="36"/>
      <c r="AGL31" s="36"/>
      <c r="AGM31" s="36"/>
      <c r="AGN31" s="36"/>
      <c r="AGO31" s="36"/>
      <c r="AGP31" s="36"/>
      <c r="AGQ31" s="36"/>
      <c r="AGR31" s="36"/>
      <c r="AGS31" s="36"/>
      <c r="AGT31" s="36"/>
      <c r="AGU31" s="36"/>
      <c r="AGV31" s="36"/>
      <c r="AGW31" s="36"/>
      <c r="AGX31" s="36"/>
      <c r="AGY31" s="36"/>
      <c r="AGZ31" s="36"/>
      <c r="AHA31" s="36"/>
      <c r="AHB31" s="36"/>
      <c r="AHC31" s="36"/>
      <c r="AHD31" s="36"/>
      <c r="AHE31" s="36"/>
      <c r="AHF31" s="36"/>
      <c r="AHG31" s="36"/>
      <c r="AHH31" s="36"/>
      <c r="AHI31" s="36"/>
      <c r="AHJ31" s="36"/>
      <c r="AHK31" s="36"/>
      <c r="AHL31" s="36"/>
      <c r="AHM31" s="36"/>
      <c r="AHN31" s="36"/>
      <c r="AHO31" s="36"/>
      <c r="AHP31" s="36"/>
      <c r="AHQ31" s="36"/>
      <c r="AHR31" s="36"/>
      <c r="AHS31" s="36"/>
      <c r="AHT31" s="36"/>
      <c r="AHU31" s="36"/>
      <c r="AHV31" s="36"/>
      <c r="AHW31" s="36"/>
      <c r="AHX31" s="36"/>
      <c r="AHY31" s="36"/>
      <c r="AHZ31" s="36"/>
      <c r="AIA31" s="36"/>
      <c r="AIB31" s="36"/>
      <c r="AIC31" s="36"/>
      <c r="AID31" s="36"/>
      <c r="AIE31" s="36"/>
      <c r="AIF31" s="36"/>
      <c r="AIG31" s="36"/>
      <c r="AIH31" s="36"/>
      <c r="AII31" s="36"/>
      <c r="AIJ31" s="36"/>
      <c r="AIK31" s="36"/>
      <c r="AIL31" s="36"/>
      <c r="AIM31" s="36"/>
      <c r="AIN31" s="36"/>
      <c r="AIO31" s="36"/>
      <c r="AIP31" s="36"/>
      <c r="AIQ31" s="36"/>
      <c r="AIR31" s="36"/>
      <c r="AIS31" s="36"/>
      <c r="AIT31" s="36"/>
      <c r="AIU31" s="36"/>
      <c r="AIV31" s="36"/>
      <c r="AIW31" s="36"/>
      <c r="AIX31" s="36"/>
      <c r="AIY31" s="36"/>
      <c r="AIZ31" s="36"/>
      <c r="AJA31" s="36"/>
      <c r="AJB31" s="36"/>
      <c r="AJC31" s="36"/>
      <c r="AJD31" s="36"/>
      <c r="AJE31" s="36"/>
      <c r="AJF31" s="36"/>
      <c r="AJG31" s="36"/>
      <c r="AJH31" s="36"/>
      <c r="AJI31" s="36"/>
      <c r="AJJ31" s="36"/>
      <c r="AJK31" s="36"/>
      <c r="AJL31" s="36"/>
      <c r="AJM31" s="36"/>
      <c r="AJN31" s="36"/>
      <c r="AJO31" s="36"/>
      <c r="AJP31" s="36"/>
      <c r="AJQ31" s="36"/>
      <c r="AJR31" s="36"/>
      <c r="AJS31" s="36"/>
      <c r="AJT31" s="36"/>
      <c r="AJU31" s="36"/>
      <c r="AJV31" s="36"/>
      <c r="AJW31" s="36"/>
      <c r="AJX31" s="36"/>
      <c r="AJY31" s="36"/>
      <c r="AJZ31" s="36"/>
      <c r="AKA31" s="36"/>
      <c r="AKB31" s="36"/>
      <c r="AKC31" s="36"/>
      <c r="AKD31" s="36"/>
      <c r="AKE31" s="36"/>
      <c r="AKF31" s="36"/>
      <c r="AKG31" s="36"/>
      <c r="AKH31" s="36"/>
      <c r="AKI31" s="36"/>
      <c r="AKJ31" s="36"/>
      <c r="AKK31" s="36"/>
      <c r="AKL31" s="36"/>
      <c r="AKM31" s="36"/>
      <c r="AKN31" s="36"/>
      <c r="AKO31" s="36"/>
      <c r="AKP31" s="36"/>
      <c r="AKQ31" s="36"/>
      <c r="AKR31" s="36"/>
      <c r="AKS31" s="36"/>
      <c r="AKT31" s="36"/>
      <c r="AKU31" s="36"/>
      <c r="AKV31" s="36"/>
      <c r="AKW31" s="36"/>
      <c r="AKX31" s="36"/>
      <c r="AKY31" s="36"/>
      <c r="AKZ31" s="36"/>
      <c r="ALA31" s="36"/>
      <c r="ALB31" s="36"/>
      <c r="ALC31" s="36"/>
      <c r="ALD31" s="36"/>
      <c r="ALE31" s="36"/>
      <c r="ALF31" s="36"/>
      <c r="ALG31" s="36"/>
      <c r="ALH31" s="36"/>
      <c r="ALI31" s="36"/>
      <c r="ALJ31" s="36"/>
      <c r="ALK31" s="36"/>
      <c r="ALL31" s="36"/>
      <c r="ALM31" s="36"/>
      <c r="ALN31" s="36"/>
      <c r="ALO31" s="36"/>
      <c r="ALP31" s="36"/>
      <c r="ALQ31" s="36"/>
      <c r="ALR31" s="36"/>
      <c r="ALS31" s="36"/>
      <c r="ALT31" s="36"/>
      <c r="ALU31" s="36"/>
      <c r="ALV31" s="36"/>
      <c r="ALW31" s="36"/>
      <c r="ALX31" s="36"/>
      <c r="ALY31" s="36"/>
      <c r="ALZ31" s="36"/>
      <c r="AMA31" s="36"/>
      <c r="AMB31" s="36"/>
      <c r="AMC31" s="36"/>
      <c r="AMD31" s="36"/>
      <c r="AME31" s="36"/>
      <c r="AMF31" s="36"/>
      <c r="AMG31" s="36"/>
      <c r="AMH31" s="36"/>
      <c r="AMI31" s="36"/>
      <c r="AMJ31" s="36"/>
      <c r="AMK31" s="36"/>
      <c r="AML31" s="36"/>
      <c r="AMM31" s="36"/>
      <c r="AMN31" s="36"/>
      <c r="AMO31" s="36"/>
      <c r="AMP31" s="36"/>
      <c r="AMQ31" s="36"/>
      <c r="AMR31" s="36"/>
      <c r="AMS31" s="36"/>
      <c r="AMT31" s="36"/>
      <c r="AMU31" s="36"/>
      <c r="AMV31" s="36"/>
      <c r="AMW31" s="36"/>
      <c r="AMX31" s="36"/>
      <c r="AMY31" s="36"/>
      <c r="AMZ31" s="36"/>
      <c r="ANA31" s="36"/>
      <c r="ANB31" s="36"/>
      <c r="ANC31" s="36"/>
      <c r="AND31" s="36"/>
      <c r="ANE31" s="36"/>
      <c r="ANF31" s="36"/>
      <c r="ANG31" s="36"/>
      <c r="ANH31" s="36"/>
      <c r="ANI31" s="36"/>
      <c r="ANJ31" s="36"/>
      <c r="ANK31" s="36"/>
      <c r="ANL31" s="36"/>
      <c r="ANM31" s="36"/>
      <c r="ANN31" s="36"/>
      <c r="ANO31" s="36"/>
      <c r="ANP31" s="36"/>
      <c r="ANQ31" s="36"/>
      <c r="ANR31" s="36"/>
      <c r="ANS31" s="36"/>
      <c r="ANT31" s="36"/>
      <c r="ANU31" s="36"/>
      <c r="ANV31" s="36"/>
      <c r="ANW31" s="36"/>
      <c r="ANX31" s="36"/>
      <c r="ANY31" s="36"/>
      <c r="ANZ31" s="36"/>
      <c r="AOA31" s="36"/>
      <c r="AOB31" s="36"/>
      <c r="AOC31" s="36"/>
      <c r="AOD31" s="36"/>
      <c r="AOE31" s="36"/>
      <c r="AOF31" s="36"/>
      <c r="AOG31" s="36"/>
      <c r="AOH31" s="36"/>
      <c r="AOI31" s="36"/>
      <c r="AOJ31" s="36"/>
      <c r="AOK31" s="36"/>
      <c r="AOL31" s="36"/>
      <c r="AOM31" s="36"/>
      <c r="AON31" s="36"/>
      <c r="AOO31" s="36"/>
      <c r="AOP31" s="36"/>
      <c r="AOQ31" s="36"/>
      <c r="AOR31" s="36"/>
      <c r="AOS31" s="36"/>
      <c r="AOT31" s="36"/>
      <c r="AOU31" s="36"/>
      <c r="AOV31" s="36"/>
      <c r="AOW31" s="36"/>
      <c r="AOX31" s="36"/>
      <c r="AOY31" s="36"/>
      <c r="AOZ31" s="36"/>
      <c r="APA31" s="36"/>
      <c r="APB31" s="36"/>
      <c r="APC31" s="36"/>
      <c r="APD31" s="36"/>
      <c r="APE31" s="36"/>
      <c r="APF31" s="36"/>
      <c r="APG31" s="36"/>
      <c r="APH31" s="36"/>
      <c r="API31" s="36"/>
      <c r="APJ31" s="36"/>
      <c r="APK31" s="36"/>
      <c r="APL31" s="36"/>
      <c r="APM31" s="36"/>
      <c r="APN31" s="36"/>
      <c r="APO31" s="36"/>
      <c r="APP31" s="36"/>
      <c r="APQ31" s="36"/>
      <c r="APR31" s="36"/>
      <c r="APS31" s="36"/>
      <c r="APT31" s="36"/>
      <c r="APU31" s="36"/>
      <c r="APV31" s="36"/>
      <c r="APW31" s="36"/>
      <c r="APX31" s="36"/>
      <c r="APY31" s="36"/>
      <c r="APZ31" s="36"/>
      <c r="AQA31" s="36"/>
      <c r="AQB31" s="36"/>
      <c r="AQC31" s="36"/>
      <c r="AQD31" s="36"/>
      <c r="AQE31" s="36"/>
      <c r="AQF31" s="36"/>
      <c r="AQG31" s="36"/>
      <c r="AQH31" s="36"/>
      <c r="AQI31" s="36"/>
      <c r="AQJ31" s="36"/>
      <c r="AQK31" s="36"/>
      <c r="AQL31" s="36"/>
      <c r="AQM31" s="36"/>
      <c r="AQN31" s="36"/>
      <c r="AQO31" s="36"/>
      <c r="AQP31" s="36"/>
      <c r="AQQ31" s="36"/>
      <c r="AQR31" s="36"/>
      <c r="AQS31" s="36"/>
      <c r="AQT31" s="36"/>
      <c r="AQU31" s="36"/>
      <c r="AQV31" s="36"/>
      <c r="AQW31" s="36"/>
      <c r="AQX31" s="36"/>
      <c r="AQY31" s="36"/>
      <c r="AQZ31" s="36"/>
      <c r="ARA31" s="36"/>
      <c r="ARB31" s="36"/>
      <c r="ARC31" s="36"/>
      <c r="ARD31" s="36"/>
      <c r="ARE31" s="36"/>
      <c r="ARF31" s="36"/>
      <c r="ARG31" s="36"/>
      <c r="ARH31" s="36"/>
      <c r="ARI31" s="36"/>
      <c r="ARJ31" s="36"/>
      <c r="ARK31" s="36"/>
      <c r="ARL31" s="36"/>
      <c r="ARM31" s="36"/>
      <c r="ARN31" s="36"/>
      <c r="ARO31" s="36"/>
      <c r="ARP31" s="36"/>
      <c r="ARQ31" s="36"/>
      <c r="ARR31" s="36"/>
      <c r="ARS31" s="36"/>
      <c r="ART31" s="36"/>
      <c r="ARU31" s="36"/>
      <c r="ARV31" s="36"/>
      <c r="ARW31" s="36"/>
      <c r="ARX31" s="36"/>
      <c r="ARY31" s="36"/>
      <c r="ARZ31" s="36"/>
      <c r="ASA31" s="36"/>
      <c r="ASB31" s="36"/>
      <c r="ASC31" s="36"/>
      <c r="ASD31" s="36"/>
      <c r="ASE31" s="36"/>
      <c r="ASF31" s="36"/>
      <c r="ASG31" s="36"/>
      <c r="ASH31" s="36"/>
      <c r="ASI31" s="36"/>
      <c r="ASJ31" s="36"/>
      <c r="ASK31" s="36"/>
      <c r="ASL31" s="36"/>
      <c r="ASM31" s="36"/>
      <c r="ASN31" s="36"/>
      <c r="ASO31" s="36"/>
      <c r="ASP31" s="36"/>
      <c r="ASQ31" s="36"/>
      <c r="ASR31" s="36"/>
      <c r="ASS31" s="36"/>
      <c r="AST31" s="36"/>
      <c r="ASU31" s="36"/>
      <c r="ASV31" s="36"/>
      <c r="ASW31" s="36"/>
      <c r="ASX31" s="36"/>
      <c r="ASY31" s="36"/>
      <c r="ASZ31" s="36"/>
      <c r="ATA31" s="36"/>
      <c r="ATB31" s="36"/>
      <c r="ATC31" s="36"/>
      <c r="ATD31" s="36"/>
      <c r="ATE31" s="36"/>
      <c r="ATF31" s="36"/>
      <c r="ATG31" s="36"/>
      <c r="ATH31" s="36"/>
      <c r="ATI31" s="36"/>
      <c r="ATJ31" s="36"/>
      <c r="ATK31" s="36"/>
      <c r="ATL31" s="36"/>
      <c r="ATM31" s="36"/>
      <c r="ATN31" s="36"/>
      <c r="ATO31" s="36"/>
      <c r="ATP31" s="36"/>
      <c r="ATQ31" s="36"/>
      <c r="ATR31" s="36"/>
      <c r="ATS31" s="36"/>
      <c r="ATT31" s="36"/>
      <c r="ATU31" s="36"/>
      <c r="ATV31" s="36"/>
      <c r="ATW31" s="36"/>
      <c r="ATX31" s="36"/>
      <c r="ATY31" s="36"/>
      <c r="ATZ31" s="36"/>
      <c r="AUA31" s="36"/>
      <c r="AUB31" s="36"/>
      <c r="AUC31" s="36"/>
      <c r="AUD31" s="36"/>
      <c r="AUE31" s="36"/>
      <c r="AUF31" s="36"/>
      <c r="AUG31" s="36"/>
      <c r="AUH31" s="36"/>
      <c r="AUI31" s="36"/>
      <c r="AUJ31" s="36"/>
      <c r="AUK31" s="36"/>
      <c r="AUL31" s="36"/>
      <c r="AUM31" s="36"/>
      <c r="AUN31" s="36"/>
      <c r="AUO31" s="36"/>
      <c r="AUP31" s="36"/>
      <c r="AUQ31" s="36"/>
      <c r="AUR31" s="36"/>
      <c r="AUS31" s="36"/>
      <c r="AUT31" s="36"/>
      <c r="AUU31" s="36"/>
      <c r="AUV31" s="36"/>
      <c r="AUW31" s="36"/>
      <c r="AUX31" s="36"/>
      <c r="AUY31" s="36"/>
      <c r="AUZ31" s="36"/>
      <c r="AVA31" s="36"/>
      <c r="AVB31" s="36"/>
      <c r="AVC31" s="36"/>
      <c r="AVD31" s="36"/>
      <c r="AVE31" s="36"/>
      <c r="AVF31" s="36"/>
      <c r="AVG31" s="36"/>
      <c r="AVH31" s="36"/>
      <c r="AVI31" s="36"/>
      <c r="AVJ31" s="36"/>
      <c r="AVK31" s="36"/>
      <c r="AVL31" s="36"/>
      <c r="AVM31" s="36"/>
      <c r="AVN31" s="36"/>
      <c r="AVO31" s="36"/>
      <c r="AVP31" s="36"/>
      <c r="AVQ31" s="36"/>
      <c r="AVR31" s="36"/>
      <c r="AVS31" s="36"/>
      <c r="AVT31" s="36"/>
      <c r="AVU31" s="36"/>
      <c r="AVV31" s="36"/>
      <c r="AVW31" s="36"/>
      <c r="AVX31" s="36"/>
      <c r="AVY31" s="36"/>
      <c r="AVZ31" s="36"/>
      <c r="AWA31" s="36"/>
      <c r="AWB31" s="36"/>
      <c r="AWC31" s="36"/>
      <c r="AWD31" s="36"/>
      <c r="AWE31" s="36"/>
      <c r="AWF31" s="36"/>
      <c r="AWG31" s="36"/>
      <c r="AWH31" s="36"/>
      <c r="AWI31" s="36"/>
      <c r="AWJ31" s="36"/>
      <c r="AWK31" s="36"/>
      <c r="AWL31" s="36"/>
      <c r="AWM31" s="36"/>
      <c r="AWN31" s="36"/>
      <c r="AWO31" s="36"/>
      <c r="AWP31" s="36"/>
      <c r="AWQ31" s="36"/>
      <c r="AWR31" s="36"/>
      <c r="AWS31" s="36"/>
      <c r="AWT31" s="36"/>
      <c r="AWU31" s="36"/>
      <c r="AWV31" s="36"/>
      <c r="AWW31" s="36"/>
      <c r="AWX31" s="36"/>
      <c r="AWY31" s="36"/>
      <c r="AWZ31" s="36"/>
      <c r="AXA31" s="36"/>
      <c r="AXB31" s="36"/>
      <c r="AXC31" s="36"/>
      <c r="AXD31" s="36"/>
      <c r="AXE31" s="36"/>
      <c r="AXF31" s="36"/>
      <c r="AXG31" s="36"/>
      <c r="AXH31" s="36"/>
      <c r="AXI31" s="36"/>
      <c r="AXJ31" s="36"/>
      <c r="AXK31" s="36"/>
      <c r="AXL31" s="36"/>
      <c r="AXM31" s="36"/>
      <c r="AXN31" s="36"/>
      <c r="AXO31" s="36"/>
      <c r="AXP31" s="36"/>
      <c r="AXQ31" s="36"/>
      <c r="AXR31" s="36"/>
      <c r="AXS31" s="36"/>
      <c r="AXT31" s="36"/>
      <c r="AXU31" s="36"/>
      <c r="AXV31" s="36"/>
      <c r="AXW31" s="36"/>
      <c r="AXX31" s="36"/>
      <c r="AXY31" s="36"/>
      <c r="AXZ31" s="36"/>
      <c r="AYA31" s="36"/>
      <c r="AYB31" s="36"/>
      <c r="AYC31" s="36"/>
      <c r="AYD31" s="36"/>
      <c r="AYE31" s="36"/>
      <c r="AYF31" s="36"/>
      <c r="AYG31" s="36"/>
      <c r="AYH31" s="36"/>
      <c r="AYI31" s="36"/>
      <c r="AYJ31" s="36"/>
      <c r="AYK31" s="36"/>
      <c r="AYL31" s="36"/>
      <c r="AYM31" s="36"/>
      <c r="AYN31" s="36"/>
      <c r="AYO31" s="36"/>
      <c r="AYP31" s="36"/>
      <c r="AYQ31" s="36"/>
      <c r="AYR31" s="36"/>
      <c r="AYS31" s="36"/>
      <c r="AYT31" s="36"/>
      <c r="AYU31" s="36"/>
      <c r="AYV31" s="36"/>
      <c r="AYW31" s="36"/>
      <c r="AYX31" s="36"/>
      <c r="AYY31" s="36"/>
      <c r="AYZ31" s="36"/>
      <c r="AZA31" s="36"/>
      <c r="AZB31" s="36"/>
      <c r="AZC31" s="36"/>
      <c r="AZD31" s="36"/>
      <c r="AZE31" s="36"/>
      <c r="AZF31" s="36"/>
      <c r="AZG31" s="36"/>
      <c r="AZH31" s="36"/>
      <c r="AZI31" s="36"/>
      <c r="AZJ31" s="36"/>
      <c r="AZK31" s="36"/>
      <c r="AZL31" s="36"/>
      <c r="AZM31" s="36"/>
      <c r="AZN31" s="36"/>
      <c r="AZO31" s="36"/>
      <c r="AZP31" s="36"/>
      <c r="AZQ31" s="36"/>
      <c r="AZR31" s="36"/>
      <c r="AZS31" s="36"/>
      <c r="AZT31" s="36"/>
      <c r="AZU31" s="36"/>
      <c r="AZV31" s="36"/>
      <c r="AZW31" s="36"/>
      <c r="AZX31" s="36"/>
      <c r="AZY31" s="36"/>
      <c r="AZZ31" s="36"/>
      <c r="BAA31" s="36"/>
      <c r="BAB31" s="36"/>
      <c r="BAC31" s="36"/>
      <c r="BAD31" s="36"/>
      <c r="BAE31" s="36"/>
      <c r="BAF31" s="36"/>
      <c r="BAG31" s="36"/>
      <c r="BAH31" s="36"/>
      <c r="BAI31" s="36"/>
      <c r="BAJ31" s="36"/>
      <c r="BAK31" s="36"/>
      <c r="BAL31" s="36"/>
      <c r="BAM31" s="36"/>
      <c r="BAN31" s="36"/>
      <c r="BAO31" s="36"/>
      <c r="BAP31" s="36"/>
      <c r="BAQ31" s="36"/>
      <c r="BAR31" s="36"/>
      <c r="BAS31" s="36"/>
      <c r="BAT31" s="36"/>
      <c r="BAU31" s="36"/>
      <c r="BAV31" s="36"/>
      <c r="BAW31" s="36"/>
      <c r="BAX31" s="36"/>
      <c r="BAY31" s="36"/>
      <c r="BAZ31" s="36"/>
      <c r="BBA31" s="36"/>
      <c r="BBB31" s="36"/>
      <c r="BBC31" s="36"/>
      <c r="BBD31" s="36"/>
      <c r="BBE31" s="36"/>
      <c r="BBF31" s="36"/>
      <c r="BBG31" s="36"/>
      <c r="BBH31" s="36"/>
      <c r="BBI31" s="36"/>
      <c r="BBJ31" s="36"/>
      <c r="BBK31" s="36"/>
      <c r="BBL31" s="36"/>
      <c r="BBM31" s="36"/>
      <c r="BBN31" s="36"/>
      <c r="BBO31" s="36"/>
      <c r="BBP31" s="36"/>
      <c r="BBQ31" s="36"/>
      <c r="BBR31" s="36"/>
      <c r="BBS31" s="36"/>
      <c r="BBT31" s="36"/>
      <c r="BBU31" s="36"/>
      <c r="BBV31" s="36"/>
      <c r="BBW31" s="36"/>
      <c r="BBX31" s="36"/>
      <c r="BBY31" s="36"/>
      <c r="BBZ31" s="36"/>
      <c r="BCA31" s="36"/>
      <c r="BCB31" s="36"/>
      <c r="BCC31" s="36"/>
      <c r="BCD31" s="36"/>
      <c r="BCE31" s="36"/>
      <c r="BCF31" s="36"/>
      <c r="BCG31" s="36"/>
      <c r="BCH31" s="36"/>
      <c r="BCI31" s="36"/>
      <c r="BCJ31" s="36"/>
      <c r="BCK31" s="36"/>
      <c r="BCL31" s="36"/>
      <c r="BCM31" s="36"/>
      <c r="BCN31" s="36"/>
      <c r="BCO31" s="36"/>
      <c r="BCP31" s="36"/>
      <c r="BCQ31" s="36"/>
      <c r="BCR31" s="36"/>
      <c r="BCS31" s="36"/>
      <c r="BCT31" s="36"/>
      <c r="BCU31" s="36"/>
      <c r="BCV31" s="36"/>
      <c r="BCW31" s="36"/>
      <c r="BCX31" s="36"/>
      <c r="BCY31" s="36"/>
      <c r="BCZ31" s="36"/>
      <c r="BDA31" s="36"/>
      <c r="BDB31" s="36"/>
      <c r="BDC31" s="36"/>
      <c r="BDD31" s="36"/>
      <c r="BDE31" s="36"/>
      <c r="BDF31" s="36"/>
      <c r="BDG31" s="36"/>
      <c r="BDH31" s="36"/>
      <c r="BDI31" s="36"/>
      <c r="BDJ31" s="36"/>
      <c r="BDK31" s="36"/>
      <c r="BDL31" s="36"/>
      <c r="BDM31" s="36"/>
      <c r="BDN31" s="36"/>
      <c r="BDO31" s="36"/>
      <c r="BDP31" s="36"/>
      <c r="BDQ31" s="36"/>
      <c r="BDR31" s="36"/>
      <c r="BDS31" s="36"/>
      <c r="BDT31" s="36"/>
      <c r="BDU31" s="36"/>
      <c r="BDV31" s="36"/>
      <c r="BDW31" s="36"/>
      <c r="BDX31" s="36"/>
      <c r="BDY31" s="36"/>
      <c r="BDZ31" s="36"/>
      <c r="BEA31" s="36"/>
      <c r="BEB31" s="36"/>
      <c r="BEC31" s="36"/>
      <c r="BED31" s="36"/>
      <c r="BEE31" s="36"/>
      <c r="BEF31" s="36"/>
      <c r="BEG31" s="36"/>
      <c r="BEH31" s="36"/>
      <c r="BEI31" s="36"/>
      <c r="BEJ31" s="36"/>
      <c r="BEK31" s="36"/>
      <c r="BEL31" s="36"/>
      <c r="BEM31" s="36"/>
      <c r="BEN31" s="36"/>
      <c r="BEO31" s="36"/>
      <c r="BEP31" s="36"/>
      <c r="BEQ31" s="36"/>
      <c r="BER31" s="36"/>
      <c r="BES31" s="36"/>
      <c r="BET31" s="36"/>
      <c r="BEU31" s="36"/>
      <c r="BEV31" s="36"/>
      <c r="BEW31" s="36"/>
      <c r="BEX31" s="36"/>
      <c r="BEY31" s="36"/>
      <c r="BEZ31" s="36"/>
      <c r="BFA31" s="36"/>
      <c r="BFB31" s="36"/>
      <c r="BFC31" s="36"/>
      <c r="BFD31" s="36"/>
      <c r="BFE31" s="36"/>
      <c r="BFF31" s="36"/>
      <c r="BFG31" s="36"/>
      <c r="BFH31" s="36"/>
      <c r="BFI31" s="36"/>
      <c r="BFJ31" s="36"/>
      <c r="BFK31" s="36"/>
      <c r="BFL31" s="36"/>
      <c r="BFM31" s="36"/>
      <c r="BFN31" s="36"/>
      <c r="BFO31" s="36"/>
      <c r="BFP31" s="36"/>
      <c r="BFQ31" s="36"/>
      <c r="BFR31" s="36"/>
      <c r="BFS31" s="36"/>
      <c r="BFT31" s="36"/>
      <c r="BFU31" s="36"/>
      <c r="BFV31" s="36"/>
      <c r="BFW31" s="36"/>
      <c r="BFX31" s="36"/>
      <c r="BFY31" s="36"/>
      <c r="BFZ31" s="36"/>
      <c r="BGA31" s="36"/>
      <c r="BGB31" s="36"/>
      <c r="BGC31" s="36"/>
      <c r="BGD31" s="36"/>
      <c r="BGE31" s="36"/>
      <c r="BGF31" s="36"/>
      <c r="BGG31" s="36"/>
      <c r="BGH31" s="36"/>
      <c r="BGI31" s="36"/>
      <c r="BGJ31" s="36"/>
      <c r="BGK31" s="36"/>
      <c r="BGL31" s="36"/>
      <c r="BGM31" s="36"/>
      <c r="BGN31" s="36"/>
      <c r="BGO31" s="36"/>
      <c r="BGP31" s="36"/>
      <c r="BGQ31" s="36"/>
      <c r="BGR31" s="36"/>
      <c r="BGS31" s="36"/>
      <c r="BGT31" s="36"/>
      <c r="BGU31" s="36"/>
      <c r="BGV31" s="36"/>
      <c r="BGW31" s="36"/>
      <c r="BGX31" s="36"/>
      <c r="BGY31" s="36"/>
      <c r="BGZ31" s="36"/>
      <c r="BHA31" s="36"/>
      <c r="BHB31" s="36"/>
      <c r="BHC31" s="36"/>
      <c r="BHD31" s="36"/>
      <c r="BHE31" s="36"/>
      <c r="BHF31" s="36"/>
      <c r="BHG31" s="36"/>
      <c r="BHH31" s="36"/>
      <c r="BHI31" s="36"/>
      <c r="BHJ31" s="36"/>
      <c r="BHK31" s="36"/>
      <c r="BHL31" s="36"/>
      <c r="BHM31" s="36"/>
      <c r="BHN31" s="36"/>
      <c r="BHO31" s="36"/>
      <c r="BHP31" s="36"/>
      <c r="BHQ31" s="36"/>
      <c r="BHR31" s="36"/>
      <c r="BHS31" s="36"/>
      <c r="BHT31" s="36"/>
      <c r="BHU31" s="36"/>
      <c r="BHV31" s="36"/>
      <c r="BHW31" s="36"/>
      <c r="BHX31" s="36"/>
      <c r="BHY31" s="36"/>
      <c r="BHZ31" s="36"/>
      <c r="BIA31" s="36"/>
      <c r="BIB31" s="36"/>
      <c r="BIC31" s="36"/>
      <c r="BID31" s="36"/>
      <c r="BIE31" s="36"/>
      <c r="BIF31" s="36"/>
      <c r="BIG31" s="36"/>
      <c r="BIH31" s="36"/>
      <c r="BII31" s="36"/>
      <c r="BIJ31" s="36"/>
      <c r="BIK31" s="36"/>
      <c r="BIL31" s="36"/>
      <c r="BIM31" s="36"/>
      <c r="BIN31" s="36"/>
      <c r="BIO31" s="36"/>
      <c r="BIP31" s="36"/>
      <c r="BIQ31" s="36"/>
      <c r="BIR31" s="36"/>
      <c r="BIS31" s="36"/>
      <c r="BIT31" s="36"/>
      <c r="BIU31" s="36"/>
      <c r="BIV31" s="36"/>
      <c r="BIW31" s="36"/>
      <c r="BIX31" s="36"/>
      <c r="BIY31" s="36"/>
      <c r="BIZ31" s="36"/>
      <c r="BJA31" s="36"/>
      <c r="BJB31" s="36"/>
      <c r="BJC31" s="36"/>
      <c r="BJD31" s="36"/>
      <c r="BJE31" s="36"/>
      <c r="BJF31" s="36"/>
      <c r="BJG31" s="36"/>
      <c r="BJH31" s="36"/>
      <c r="BJI31" s="36"/>
      <c r="BJJ31" s="36"/>
      <c r="BJK31" s="36"/>
      <c r="BJL31" s="36"/>
      <c r="BJM31" s="36"/>
      <c r="BJN31" s="36"/>
      <c r="BJO31" s="36"/>
      <c r="BJP31" s="36"/>
      <c r="BJQ31" s="36"/>
      <c r="BJR31" s="36"/>
      <c r="BJS31" s="36"/>
      <c r="BJT31" s="36"/>
      <c r="BJU31" s="36"/>
      <c r="BJV31" s="36"/>
      <c r="BJW31" s="36"/>
      <c r="BJX31" s="36"/>
      <c r="BJY31" s="36"/>
      <c r="BJZ31" s="36"/>
      <c r="BKA31" s="36"/>
      <c r="BKB31" s="36"/>
      <c r="BKC31" s="36"/>
      <c r="BKD31" s="36"/>
      <c r="BKE31" s="36"/>
      <c r="BKF31" s="36"/>
      <c r="BKG31" s="36"/>
      <c r="BKH31" s="36"/>
      <c r="BKI31" s="36"/>
      <c r="BKJ31" s="36"/>
      <c r="BKK31" s="36"/>
      <c r="BKL31" s="36"/>
      <c r="BKM31" s="36"/>
      <c r="BKN31" s="36"/>
      <c r="BKO31" s="36"/>
      <c r="BKP31" s="36"/>
      <c r="BKQ31" s="36"/>
      <c r="BKR31" s="36"/>
      <c r="BKS31" s="36"/>
      <c r="BKT31" s="36"/>
      <c r="BKU31" s="36"/>
      <c r="BKV31" s="36"/>
      <c r="BKW31" s="36"/>
      <c r="BKX31" s="36"/>
      <c r="BKY31" s="36"/>
      <c r="BKZ31" s="36"/>
      <c r="BLA31" s="36"/>
      <c r="BLB31" s="36"/>
      <c r="BLC31" s="36"/>
      <c r="BLD31" s="36"/>
      <c r="BLE31" s="36"/>
      <c r="BLF31" s="36"/>
      <c r="BLG31" s="36"/>
      <c r="BLH31" s="36"/>
      <c r="BLI31" s="36"/>
      <c r="BLJ31" s="36"/>
      <c r="BLK31" s="36"/>
      <c r="BLL31" s="36"/>
      <c r="BLM31" s="36"/>
      <c r="BLN31" s="36"/>
      <c r="BLO31" s="36"/>
      <c r="BLP31" s="36"/>
      <c r="BLQ31" s="36"/>
      <c r="BLR31" s="36"/>
      <c r="BLS31" s="36"/>
      <c r="BLT31" s="36"/>
      <c r="BLU31" s="36"/>
      <c r="BLV31" s="36"/>
      <c r="BLW31" s="36"/>
      <c r="BLX31" s="36"/>
      <c r="BLY31" s="36"/>
      <c r="BLZ31" s="36"/>
      <c r="BMA31" s="36"/>
      <c r="BMB31" s="36"/>
      <c r="BMC31" s="36"/>
      <c r="BMD31" s="36"/>
      <c r="BME31" s="36"/>
      <c r="BMF31" s="36"/>
      <c r="BMG31" s="36"/>
      <c r="BMH31" s="36"/>
      <c r="BMI31" s="36"/>
      <c r="BMJ31" s="36"/>
      <c r="BMK31" s="36"/>
      <c r="BML31" s="36"/>
      <c r="BMM31" s="36"/>
      <c r="BMN31" s="36"/>
      <c r="BMO31" s="36"/>
      <c r="BMP31" s="36"/>
      <c r="BMQ31" s="36"/>
      <c r="BMR31" s="36"/>
      <c r="BMS31" s="36"/>
      <c r="BMT31" s="36"/>
      <c r="BMU31" s="36"/>
      <c r="BMV31" s="36"/>
      <c r="BMW31" s="36"/>
      <c r="BMX31" s="36"/>
      <c r="BMY31" s="36"/>
      <c r="BMZ31" s="36"/>
      <c r="BNA31" s="36"/>
      <c r="BNB31" s="36"/>
      <c r="BNC31" s="36"/>
      <c r="BND31" s="36"/>
      <c r="BNE31" s="36"/>
      <c r="BNF31" s="36"/>
      <c r="BNG31" s="36"/>
      <c r="BNH31" s="36"/>
      <c r="BNI31" s="36"/>
      <c r="BNJ31" s="36"/>
      <c r="BNK31" s="36"/>
      <c r="BNL31" s="36"/>
      <c r="BNM31" s="36"/>
      <c r="BNN31" s="36"/>
      <c r="BNO31" s="36"/>
      <c r="BNP31" s="36"/>
      <c r="BNQ31" s="36"/>
      <c r="BNR31" s="36"/>
      <c r="BNS31" s="36"/>
      <c r="BNT31" s="36"/>
      <c r="BNU31" s="36"/>
      <c r="BNV31" s="36"/>
      <c r="BNW31" s="36"/>
      <c r="BNX31" s="36"/>
      <c r="BNY31" s="36"/>
      <c r="BNZ31" s="36"/>
      <c r="BOA31" s="36"/>
      <c r="BOB31" s="36"/>
      <c r="BOC31" s="36"/>
      <c r="BOD31" s="36"/>
      <c r="BOE31" s="36"/>
      <c r="BOF31" s="36"/>
      <c r="BOG31" s="36"/>
      <c r="BOH31" s="36"/>
      <c r="BOI31" s="36"/>
      <c r="BOJ31" s="36"/>
      <c r="BOK31" s="36"/>
      <c r="BOL31" s="36"/>
      <c r="BOM31" s="36"/>
      <c r="BON31" s="36"/>
      <c r="BOO31" s="36"/>
      <c r="BOP31" s="36"/>
      <c r="BOQ31" s="36"/>
      <c r="BOR31" s="36"/>
      <c r="BOS31" s="36"/>
      <c r="BOT31" s="36"/>
      <c r="BOU31" s="36"/>
      <c r="BOV31" s="36"/>
      <c r="BOW31" s="36"/>
      <c r="BOX31" s="36"/>
      <c r="BOY31" s="36"/>
      <c r="BOZ31" s="36"/>
      <c r="BPA31" s="36"/>
      <c r="BPB31" s="36"/>
      <c r="BPC31" s="36"/>
      <c r="BPD31" s="36"/>
      <c r="BPE31" s="36"/>
      <c r="BPF31" s="36"/>
      <c r="BPG31" s="36"/>
      <c r="BPH31" s="36"/>
      <c r="BPI31" s="36"/>
      <c r="BPJ31" s="36"/>
      <c r="BPK31" s="36"/>
      <c r="BPL31" s="36"/>
      <c r="BPM31" s="36"/>
      <c r="BPN31" s="36"/>
      <c r="BPO31" s="36"/>
      <c r="BPP31" s="36"/>
      <c r="BPQ31" s="36"/>
      <c r="BPR31" s="36"/>
      <c r="BPS31" s="36"/>
      <c r="BPT31" s="36"/>
      <c r="BPU31" s="36"/>
      <c r="BPV31" s="36"/>
      <c r="BPW31" s="36"/>
      <c r="BPX31" s="36"/>
      <c r="BPY31" s="36"/>
      <c r="BPZ31" s="36"/>
      <c r="BQA31" s="36"/>
      <c r="BQB31" s="36"/>
      <c r="BQC31" s="36"/>
      <c r="BQD31" s="36"/>
      <c r="BQE31" s="36"/>
      <c r="BQF31" s="36"/>
      <c r="BQG31" s="36"/>
      <c r="BQH31" s="36"/>
      <c r="BQI31" s="36"/>
      <c r="BQJ31" s="36"/>
      <c r="BQK31" s="36"/>
      <c r="BQL31" s="36"/>
      <c r="BQM31" s="36"/>
      <c r="BQN31" s="36"/>
      <c r="BQO31" s="36"/>
      <c r="BQP31" s="36"/>
      <c r="BQQ31" s="36"/>
      <c r="BQR31" s="36"/>
      <c r="BQS31" s="36"/>
      <c r="BQT31" s="36"/>
      <c r="BQU31" s="36"/>
      <c r="BQV31" s="36"/>
      <c r="BQW31" s="36"/>
      <c r="BQX31" s="36"/>
      <c r="BQY31" s="36"/>
      <c r="BQZ31" s="36"/>
      <c r="BRA31" s="36"/>
      <c r="BRB31" s="36"/>
      <c r="BRC31" s="36"/>
      <c r="BRD31" s="36"/>
      <c r="BRE31" s="36"/>
      <c r="BRF31" s="36"/>
      <c r="BRG31" s="36"/>
      <c r="BRH31" s="36"/>
      <c r="BRI31" s="36"/>
      <c r="BRJ31" s="36"/>
      <c r="BRK31" s="36"/>
      <c r="BRL31" s="36"/>
      <c r="BRM31" s="36"/>
      <c r="BRN31" s="36"/>
      <c r="BRO31" s="36"/>
      <c r="BRP31" s="36"/>
      <c r="BRQ31" s="36"/>
      <c r="BRR31" s="36"/>
      <c r="BRS31" s="36"/>
      <c r="BRT31" s="36"/>
      <c r="BRU31" s="36"/>
      <c r="BRV31" s="36"/>
      <c r="BRW31" s="36"/>
      <c r="BRX31" s="36"/>
      <c r="BRY31" s="36"/>
      <c r="BRZ31" s="36"/>
      <c r="BSA31" s="36"/>
      <c r="BSB31" s="36"/>
      <c r="BSC31" s="36"/>
      <c r="BSD31" s="36"/>
      <c r="BSE31" s="36"/>
      <c r="BSF31" s="36"/>
      <c r="BSG31" s="36"/>
      <c r="BSH31" s="36"/>
      <c r="BSI31" s="36"/>
      <c r="BSJ31" s="36"/>
      <c r="BSK31" s="36"/>
      <c r="BSL31" s="36"/>
      <c r="BSM31" s="36"/>
      <c r="BSN31" s="36"/>
      <c r="BSO31" s="36"/>
      <c r="BSP31" s="36"/>
      <c r="BSQ31" s="36"/>
      <c r="BSR31" s="36"/>
      <c r="BSS31" s="36"/>
      <c r="BST31" s="36"/>
      <c r="BSU31" s="36"/>
      <c r="BSV31" s="36"/>
      <c r="BSW31" s="36"/>
      <c r="BSX31" s="36"/>
      <c r="BSY31" s="36"/>
      <c r="BSZ31" s="36"/>
      <c r="BTA31" s="36"/>
      <c r="BTB31" s="36"/>
      <c r="BTC31" s="36"/>
      <c r="BTD31" s="36"/>
      <c r="BTE31" s="36"/>
      <c r="BTF31" s="36"/>
      <c r="BTG31" s="36"/>
      <c r="BTH31" s="36"/>
      <c r="BTI31" s="36"/>
      <c r="BTJ31" s="36"/>
      <c r="BTK31" s="36"/>
      <c r="BTL31" s="36"/>
      <c r="BTM31" s="36"/>
      <c r="BTN31" s="36"/>
      <c r="BTO31" s="36"/>
      <c r="BTP31" s="36"/>
      <c r="BTQ31" s="36"/>
      <c r="BTR31" s="36"/>
      <c r="BTS31" s="36"/>
      <c r="BTT31" s="36"/>
      <c r="BTU31" s="36"/>
      <c r="BTV31" s="36"/>
      <c r="BTW31" s="36"/>
      <c r="BTX31" s="36"/>
      <c r="BTY31" s="36"/>
      <c r="BTZ31" s="36"/>
      <c r="BUA31" s="36"/>
      <c r="BUB31" s="36"/>
      <c r="BUC31" s="36"/>
      <c r="BUD31" s="36"/>
      <c r="BUE31" s="36"/>
      <c r="BUF31" s="36"/>
      <c r="BUG31" s="36"/>
      <c r="BUH31" s="36"/>
      <c r="BUI31" s="36"/>
      <c r="BUJ31" s="36"/>
      <c r="BUK31" s="36"/>
      <c r="BUL31" s="36"/>
      <c r="BUM31" s="36"/>
      <c r="BUN31" s="36"/>
      <c r="BUO31" s="36"/>
      <c r="BUP31" s="36"/>
      <c r="BUQ31" s="36"/>
      <c r="BUR31" s="36"/>
      <c r="BUS31" s="36"/>
      <c r="BUT31" s="36"/>
      <c r="BUU31" s="36"/>
      <c r="BUV31" s="36"/>
      <c r="BUW31" s="36"/>
      <c r="BUX31" s="36"/>
      <c r="BUY31" s="36"/>
      <c r="BUZ31" s="36"/>
      <c r="BVA31" s="36"/>
      <c r="BVB31" s="36"/>
      <c r="BVC31" s="36"/>
      <c r="BVD31" s="36"/>
      <c r="BVE31" s="36"/>
      <c r="BVF31" s="36"/>
      <c r="BVG31" s="36"/>
      <c r="BVH31" s="36"/>
      <c r="BVI31" s="36"/>
      <c r="BVJ31" s="36"/>
      <c r="BVK31" s="36"/>
      <c r="BVL31" s="36"/>
      <c r="BVM31" s="36"/>
      <c r="BVN31" s="36"/>
      <c r="BVO31" s="36"/>
      <c r="BVP31" s="36"/>
      <c r="BVQ31" s="36"/>
      <c r="BVR31" s="36"/>
      <c r="BVS31" s="36"/>
      <c r="BVT31" s="36"/>
      <c r="BVU31" s="36"/>
      <c r="BVV31" s="36"/>
      <c r="BVW31" s="36"/>
      <c r="BVX31" s="36"/>
      <c r="BVY31" s="36"/>
      <c r="BVZ31" s="36"/>
      <c r="BWA31" s="36"/>
      <c r="BWB31" s="36"/>
      <c r="BWC31" s="36"/>
      <c r="BWD31" s="36"/>
      <c r="BWE31" s="36"/>
      <c r="BWF31" s="36"/>
      <c r="BWG31" s="36"/>
      <c r="BWH31" s="36"/>
      <c r="BWI31" s="36"/>
      <c r="BWJ31" s="36"/>
      <c r="BWK31" s="36"/>
      <c r="BWL31" s="36"/>
      <c r="BWM31" s="36"/>
      <c r="BWN31" s="36"/>
      <c r="BWO31" s="36"/>
      <c r="BWP31" s="36"/>
      <c r="BWQ31" s="36"/>
      <c r="BWR31" s="36"/>
      <c r="BWS31" s="36"/>
      <c r="BWT31" s="36"/>
      <c r="BWU31" s="36"/>
      <c r="BWV31" s="36"/>
      <c r="BWW31" s="36"/>
      <c r="BWX31" s="36"/>
      <c r="BWY31" s="36"/>
      <c r="BWZ31" s="36"/>
      <c r="BXA31" s="36"/>
      <c r="BXB31" s="36"/>
      <c r="BXC31" s="36"/>
      <c r="BXD31" s="36"/>
      <c r="BXE31" s="36"/>
      <c r="BXF31" s="36"/>
      <c r="BXG31" s="36"/>
      <c r="BXH31" s="36"/>
      <c r="BXI31" s="36"/>
      <c r="BXJ31" s="36"/>
      <c r="BXK31" s="36"/>
      <c r="BXL31" s="36"/>
      <c r="BXM31" s="36"/>
      <c r="BXN31" s="36"/>
      <c r="BXO31" s="36"/>
      <c r="BXP31" s="36"/>
      <c r="BXQ31" s="36"/>
      <c r="BXR31" s="36"/>
      <c r="BXS31" s="36"/>
      <c r="BXT31" s="36"/>
      <c r="BXU31" s="36"/>
      <c r="BXV31" s="36"/>
      <c r="BXW31" s="36"/>
      <c r="BXX31" s="36"/>
      <c r="BXY31" s="36"/>
      <c r="BXZ31" s="36"/>
      <c r="BYA31" s="36"/>
      <c r="BYB31" s="36"/>
      <c r="BYC31" s="36"/>
      <c r="BYD31" s="36"/>
      <c r="BYE31" s="36"/>
      <c r="BYF31" s="36"/>
      <c r="BYG31" s="36"/>
      <c r="BYH31" s="36"/>
      <c r="BYI31" s="36"/>
      <c r="BYJ31" s="36"/>
      <c r="BYK31" s="36"/>
      <c r="BYL31" s="36"/>
      <c r="BYM31" s="36"/>
      <c r="BYN31" s="36"/>
      <c r="BYO31" s="36"/>
      <c r="BYP31" s="36"/>
      <c r="BYQ31" s="36"/>
      <c r="BYR31" s="36"/>
      <c r="BYS31" s="36"/>
      <c r="BYT31" s="36"/>
      <c r="BYU31" s="36"/>
      <c r="BYV31" s="36"/>
      <c r="BYW31" s="36"/>
      <c r="BYX31" s="36"/>
      <c r="BYY31" s="36"/>
      <c r="BYZ31" s="36"/>
      <c r="BZA31" s="36"/>
      <c r="BZB31" s="36"/>
      <c r="BZC31" s="36"/>
      <c r="BZD31" s="36"/>
      <c r="BZE31" s="36"/>
      <c r="BZF31" s="36"/>
      <c r="BZG31" s="36"/>
      <c r="BZH31" s="36"/>
      <c r="BZI31" s="36"/>
      <c r="BZJ31" s="36"/>
      <c r="BZK31" s="36"/>
      <c r="BZL31" s="36"/>
      <c r="BZM31" s="36"/>
      <c r="BZN31" s="36"/>
      <c r="BZO31" s="36"/>
      <c r="BZP31" s="36"/>
      <c r="BZQ31" s="36"/>
      <c r="BZR31" s="36"/>
      <c r="BZS31" s="36"/>
      <c r="BZT31" s="36"/>
      <c r="BZU31" s="36"/>
      <c r="BZV31" s="36"/>
      <c r="BZW31" s="36"/>
      <c r="BZX31" s="36"/>
      <c r="BZY31" s="36"/>
      <c r="BZZ31" s="36"/>
      <c r="CAA31" s="36"/>
      <c r="CAB31" s="36"/>
      <c r="CAC31" s="36"/>
      <c r="CAD31" s="36"/>
      <c r="CAE31" s="36"/>
      <c r="CAF31" s="36"/>
      <c r="CAG31" s="36"/>
      <c r="CAH31" s="36"/>
      <c r="CAI31" s="36"/>
      <c r="CAJ31" s="36"/>
      <c r="CAK31" s="36"/>
      <c r="CAL31" s="36"/>
      <c r="CAM31" s="36"/>
      <c r="CAN31" s="36"/>
      <c r="CAO31" s="36"/>
      <c r="CAP31" s="36"/>
      <c r="CAQ31" s="36"/>
      <c r="CAR31" s="36"/>
      <c r="CAS31" s="36"/>
      <c r="CAT31" s="36"/>
      <c r="CAU31" s="36"/>
      <c r="CAV31" s="36"/>
      <c r="CAW31" s="36"/>
      <c r="CAX31" s="36"/>
      <c r="CAY31" s="36"/>
      <c r="CAZ31" s="36"/>
      <c r="CBA31" s="36"/>
      <c r="CBB31" s="36"/>
      <c r="CBC31" s="36"/>
      <c r="CBD31" s="36"/>
      <c r="CBE31" s="36"/>
      <c r="CBF31" s="36"/>
      <c r="CBG31" s="36"/>
      <c r="CBH31" s="36"/>
      <c r="CBI31" s="36"/>
      <c r="CBJ31" s="36"/>
      <c r="CBK31" s="36"/>
      <c r="CBL31" s="36"/>
      <c r="CBM31" s="36"/>
      <c r="CBN31" s="36"/>
      <c r="CBO31" s="36"/>
      <c r="CBP31" s="36"/>
      <c r="CBQ31" s="36"/>
      <c r="CBR31" s="36"/>
      <c r="CBS31" s="36"/>
      <c r="CBT31" s="36"/>
      <c r="CBU31" s="36"/>
      <c r="CBV31" s="36"/>
      <c r="CBW31" s="36"/>
      <c r="CBX31" s="36"/>
      <c r="CBY31" s="36"/>
      <c r="CBZ31" s="36"/>
      <c r="CCA31" s="36"/>
      <c r="CCB31" s="36"/>
      <c r="CCC31" s="36"/>
      <c r="CCD31" s="36"/>
      <c r="CCE31" s="36"/>
      <c r="CCF31" s="36"/>
      <c r="CCG31" s="36"/>
      <c r="CCH31" s="36"/>
      <c r="CCI31" s="36"/>
      <c r="CCJ31" s="36"/>
      <c r="CCK31" s="36"/>
      <c r="CCL31" s="36"/>
      <c r="CCM31" s="36"/>
      <c r="CCN31" s="36"/>
      <c r="CCO31" s="36"/>
      <c r="CCP31" s="36"/>
      <c r="CCQ31" s="36"/>
      <c r="CCR31" s="36"/>
      <c r="CCS31" s="36"/>
      <c r="CCT31" s="36"/>
      <c r="CCU31" s="36"/>
      <c r="CCV31" s="36"/>
      <c r="CCW31" s="36"/>
      <c r="CCX31" s="36"/>
      <c r="CCY31" s="36"/>
      <c r="CCZ31" s="36"/>
      <c r="CDA31" s="36"/>
      <c r="CDB31" s="36"/>
      <c r="CDC31" s="36"/>
      <c r="CDD31" s="36"/>
      <c r="CDE31" s="36"/>
      <c r="CDF31" s="36"/>
      <c r="CDG31" s="36"/>
      <c r="CDH31" s="36"/>
      <c r="CDI31" s="36"/>
      <c r="CDJ31" s="36"/>
      <c r="CDK31" s="36"/>
      <c r="CDL31" s="36"/>
      <c r="CDM31" s="36"/>
      <c r="CDN31" s="36"/>
      <c r="CDO31" s="36"/>
      <c r="CDP31" s="36"/>
      <c r="CDQ31" s="36"/>
      <c r="CDR31" s="36"/>
      <c r="CDS31" s="36"/>
      <c r="CDT31" s="36"/>
      <c r="CDU31" s="36"/>
      <c r="CDV31" s="36"/>
      <c r="CDW31" s="36"/>
      <c r="CDX31" s="36"/>
      <c r="CDY31" s="36"/>
      <c r="CDZ31" s="36"/>
      <c r="CEA31" s="36"/>
      <c r="CEB31" s="36"/>
      <c r="CEC31" s="36"/>
      <c r="CED31" s="36"/>
      <c r="CEE31" s="36"/>
      <c r="CEF31" s="36"/>
      <c r="CEG31" s="36"/>
      <c r="CEH31" s="36"/>
      <c r="CEI31" s="36"/>
      <c r="CEJ31" s="36"/>
      <c r="CEK31" s="36"/>
      <c r="CEL31" s="36"/>
      <c r="CEM31" s="36"/>
      <c r="CEN31" s="36"/>
      <c r="CEO31" s="36"/>
      <c r="CEP31" s="36"/>
      <c r="CEQ31" s="36"/>
      <c r="CER31" s="36"/>
      <c r="CES31" s="36"/>
      <c r="CET31" s="36"/>
      <c r="CEU31" s="36"/>
      <c r="CEV31" s="36"/>
      <c r="CEW31" s="36"/>
      <c r="CEX31" s="36"/>
      <c r="CEY31" s="36"/>
      <c r="CEZ31" s="36"/>
      <c r="CFA31" s="36"/>
      <c r="CFB31" s="36"/>
      <c r="CFC31" s="36"/>
      <c r="CFD31" s="36"/>
      <c r="CFE31" s="36"/>
      <c r="CFF31" s="36"/>
      <c r="CFG31" s="36"/>
      <c r="CFH31" s="36"/>
      <c r="CFI31" s="36"/>
      <c r="CFJ31" s="36"/>
      <c r="CFK31" s="36"/>
      <c r="CFL31" s="36"/>
      <c r="CFM31" s="36"/>
      <c r="CFN31" s="36"/>
      <c r="CFO31" s="36"/>
      <c r="CFP31" s="36"/>
      <c r="CFQ31" s="36"/>
      <c r="CFR31" s="36"/>
      <c r="CFS31" s="36"/>
      <c r="CFT31" s="36"/>
      <c r="CFU31" s="36"/>
      <c r="CFV31" s="36"/>
      <c r="CFW31" s="36"/>
      <c r="CFX31" s="36"/>
      <c r="CFY31" s="36"/>
      <c r="CFZ31" s="36"/>
      <c r="CGA31" s="36"/>
      <c r="CGB31" s="36"/>
      <c r="CGC31" s="36"/>
      <c r="CGD31" s="36"/>
      <c r="CGE31" s="36"/>
      <c r="CGF31" s="36"/>
      <c r="CGG31" s="36"/>
      <c r="CGH31" s="36"/>
      <c r="CGI31" s="36"/>
      <c r="CGJ31" s="36"/>
      <c r="CGK31" s="36"/>
      <c r="CGL31" s="36"/>
      <c r="CGM31" s="36"/>
      <c r="CGN31" s="36"/>
      <c r="CGO31" s="36"/>
      <c r="CGP31" s="36"/>
      <c r="CGQ31" s="36"/>
      <c r="CGR31" s="36"/>
      <c r="CGS31" s="36"/>
      <c r="CGT31" s="36"/>
      <c r="CGU31" s="36"/>
      <c r="CGV31" s="36"/>
      <c r="CGW31" s="36"/>
      <c r="CGX31" s="36"/>
      <c r="CGY31" s="36"/>
      <c r="CGZ31" s="36"/>
      <c r="CHA31" s="36"/>
      <c r="CHB31" s="36"/>
      <c r="CHC31" s="36"/>
      <c r="CHD31" s="36"/>
      <c r="CHE31" s="36"/>
      <c r="CHF31" s="36"/>
      <c r="CHG31" s="36"/>
      <c r="CHH31" s="36"/>
      <c r="CHI31" s="36"/>
      <c r="CHJ31" s="36"/>
      <c r="CHK31" s="36"/>
      <c r="CHL31" s="36"/>
      <c r="CHM31" s="36"/>
      <c r="CHN31" s="36"/>
      <c r="CHO31" s="36"/>
      <c r="CHP31" s="36"/>
      <c r="CHQ31" s="36"/>
      <c r="CHR31" s="36"/>
      <c r="CHS31" s="36"/>
      <c r="CHT31" s="36"/>
      <c r="CHU31" s="36"/>
      <c r="CHV31" s="36"/>
      <c r="CHW31" s="36"/>
      <c r="CHX31" s="36"/>
      <c r="CHY31" s="36"/>
      <c r="CHZ31" s="36"/>
      <c r="CIA31" s="36"/>
      <c r="CIB31" s="36"/>
      <c r="CIC31" s="36"/>
      <c r="CID31" s="36"/>
      <c r="CIE31" s="36"/>
      <c r="CIF31" s="36"/>
      <c r="CIG31" s="36"/>
      <c r="CIH31" s="36"/>
      <c r="CII31" s="36"/>
      <c r="CIJ31" s="36"/>
      <c r="CIK31" s="36"/>
      <c r="CIL31" s="36"/>
      <c r="CIM31" s="36"/>
      <c r="CIN31" s="36"/>
      <c r="CIO31" s="36"/>
      <c r="CIP31" s="36"/>
      <c r="CIQ31" s="36"/>
      <c r="CIR31" s="36"/>
      <c r="CIS31" s="36"/>
      <c r="CIT31" s="36"/>
      <c r="CIU31" s="36"/>
      <c r="CIV31" s="36"/>
      <c r="CIW31" s="36"/>
      <c r="CIX31" s="36"/>
      <c r="CIY31" s="36"/>
      <c r="CIZ31" s="36"/>
      <c r="CJA31" s="36"/>
      <c r="CJB31" s="36"/>
      <c r="CJC31" s="36"/>
      <c r="CJD31" s="36"/>
      <c r="CJE31" s="36"/>
      <c r="CJF31" s="36"/>
      <c r="CJG31" s="36"/>
      <c r="CJH31" s="36"/>
      <c r="CJI31" s="36"/>
      <c r="CJJ31" s="36"/>
      <c r="CJK31" s="36"/>
      <c r="CJL31" s="36"/>
      <c r="CJM31" s="36"/>
      <c r="CJN31" s="36"/>
      <c r="CJO31" s="36"/>
      <c r="CJP31" s="36"/>
      <c r="CJQ31" s="36"/>
      <c r="CJR31" s="36"/>
      <c r="CJS31" s="36"/>
      <c r="CJT31" s="36"/>
      <c r="CJU31" s="36"/>
      <c r="CJV31" s="36"/>
      <c r="CJW31" s="36"/>
      <c r="CJX31" s="36"/>
      <c r="CJY31" s="36"/>
      <c r="CJZ31" s="36"/>
      <c r="CKA31" s="36"/>
      <c r="CKB31" s="36"/>
      <c r="CKC31" s="36"/>
      <c r="CKD31" s="36"/>
      <c r="CKE31" s="36"/>
      <c r="CKF31" s="36"/>
      <c r="CKG31" s="36"/>
      <c r="CKH31" s="36"/>
      <c r="CKI31" s="36"/>
      <c r="CKJ31" s="36"/>
      <c r="CKK31" s="36"/>
      <c r="CKL31" s="36"/>
      <c r="CKM31" s="36"/>
      <c r="CKN31" s="36"/>
      <c r="CKO31" s="36"/>
      <c r="CKP31" s="36"/>
      <c r="CKQ31" s="36"/>
      <c r="CKR31" s="36"/>
      <c r="CKS31" s="36"/>
      <c r="CKT31" s="36"/>
      <c r="CKU31" s="36"/>
      <c r="CKV31" s="36"/>
      <c r="CKW31" s="36"/>
      <c r="CKX31" s="36"/>
      <c r="CKY31" s="36"/>
      <c r="CKZ31" s="36"/>
      <c r="CLA31" s="36"/>
      <c r="CLB31" s="36"/>
      <c r="CLC31" s="36"/>
      <c r="CLD31" s="36"/>
      <c r="CLE31" s="36"/>
      <c r="CLF31" s="36"/>
      <c r="CLG31" s="36"/>
      <c r="CLH31" s="36"/>
      <c r="CLI31" s="36"/>
      <c r="CLJ31" s="36"/>
      <c r="CLK31" s="36"/>
      <c r="CLL31" s="36"/>
      <c r="CLM31" s="36"/>
      <c r="CLN31" s="36"/>
      <c r="CLO31" s="36"/>
      <c r="CLP31" s="36"/>
      <c r="CLQ31" s="36"/>
      <c r="CLR31" s="36"/>
      <c r="CLS31" s="36"/>
      <c r="CLT31" s="36"/>
      <c r="CLU31" s="36"/>
      <c r="CLV31" s="36"/>
      <c r="CLW31" s="36"/>
      <c r="CLX31" s="36"/>
      <c r="CLY31" s="36"/>
      <c r="CLZ31" s="36"/>
      <c r="CMA31" s="36"/>
      <c r="CMB31" s="36"/>
      <c r="CMC31" s="36"/>
      <c r="CMD31" s="36"/>
      <c r="CME31" s="36"/>
      <c r="CMF31" s="36"/>
      <c r="CMG31" s="36"/>
      <c r="CMH31" s="36"/>
      <c r="CMI31" s="36"/>
      <c r="CMJ31" s="36"/>
      <c r="CMK31" s="36"/>
      <c r="CML31" s="36"/>
      <c r="CMM31" s="36"/>
      <c r="CMN31" s="36"/>
      <c r="CMO31" s="36"/>
      <c r="CMP31" s="36"/>
      <c r="CMQ31" s="36"/>
      <c r="CMR31" s="36"/>
      <c r="CMS31" s="36"/>
      <c r="CMT31" s="36"/>
      <c r="CMU31" s="36"/>
      <c r="CMV31" s="36"/>
      <c r="CMW31" s="36"/>
      <c r="CMX31" s="36"/>
      <c r="CMY31" s="36"/>
      <c r="CMZ31" s="36"/>
      <c r="CNA31" s="36"/>
      <c r="CNB31" s="36"/>
      <c r="CNC31" s="36"/>
      <c r="CND31" s="36"/>
      <c r="CNE31" s="36"/>
      <c r="CNF31" s="36"/>
      <c r="CNG31" s="36"/>
      <c r="CNH31" s="36"/>
      <c r="CNI31" s="36"/>
      <c r="CNJ31" s="36"/>
      <c r="CNK31" s="36"/>
      <c r="CNL31" s="36"/>
      <c r="CNM31" s="36"/>
      <c r="CNN31" s="36"/>
      <c r="CNO31" s="36"/>
      <c r="CNP31" s="36"/>
      <c r="CNQ31" s="36"/>
      <c r="CNR31" s="36"/>
      <c r="CNS31" s="36"/>
      <c r="CNT31" s="36"/>
      <c r="CNU31" s="36"/>
      <c r="CNV31" s="36"/>
      <c r="CNW31" s="36"/>
      <c r="CNX31" s="36"/>
      <c r="CNY31" s="36"/>
      <c r="CNZ31" s="36"/>
      <c r="COA31" s="36"/>
      <c r="COB31" s="36"/>
      <c r="COC31" s="36"/>
      <c r="COD31" s="36"/>
      <c r="COE31" s="36"/>
      <c r="COF31" s="36"/>
      <c r="COG31" s="36"/>
      <c r="COH31" s="36"/>
      <c r="COI31" s="36"/>
      <c r="COJ31" s="36"/>
      <c r="COK31" s="36"/>
      <c r="COL31" s="36"/>
      <c r="COM31" s="36"/>
      <c r="CON31" s="36"/>
      <c r="COO31" s="36"/>
      <c r="COP31" s="36"/>
      <c r="COQ31" s="36"/>
      <c r="COR31" s="36"/>
      <c r="COS31" s="36"/>
      <c r="COT31" s="36"/>
      <c r="COU31" s="36"/>
      <c r="COV31" s="36"/>
      <c r="COW31" s="36"/>
      <c r="COX31" s="36"/>
      <c r="COY31" s="36"/>
      <c r="COZ31" s="36"/>
      <c r="CPA31" s="36"/>
      <c r="CPB31" s="36"/>
      <c r="CPC31" s="36"/>
      <c r="CPD31" s="36"/>
      <c r="CPE31" s="36"/>
      <c r="CPF31" s="36"/>
      <c r="CPG31" s="36"/>
      <c r="CPH31" s="36"/>
      <c r="CPI31" s="36"/>
      <c r="CPJ31" s="36"/>
      <c r="CPK31" s="36"/>
      <c r="CPL31" s="36"/>
      <c r="CPM31" s="36"/>
      <c r="CPN31" s="36"/>
      <c r="CPO31" s="36"/>
      <c r="CPP31" s="36"/>
      <c r="CPQ31" s="36"/>
      <c r="CPR31" s="36"/>
      <c r="CPS31" s="36"/>
      <c r="CPT31" s="36"/>
      <c r="CPU31" s="36"/>
      <c r="CPV31" s="36"/>
      <c r="CPW31" s="36"/>
      <c r="CPX31" s="36"/>
      <c r="CPY31" s="36"/>
      <c r="CPZ31" s="36"/>
      <c r="CQA31" s="36"/>
      <c r="CQB31" s="36"/>
      <c r="CQC31" s="36"/>
      <c r="CQD31" s="36"/>
      <c r="CQE31" s="36"/>
      <c r="CQF31" s="36"/>
      <c r="CQG31" s="36"/>
      <c r="CQH31" s="36"/>
      <c r="CQI31" s="36"/>
      <c r="CQJ31" s="36"/>
      <c r="CQK31" s="36"/>
      <c r="CQL31" s="36"/>
      <c r="CQM31" s="36"/>
      <c r="CQN31" s="36"/>
      <c r="CQO31" s="36"/>
      <c r="CQP31" s="36"/>
      <c r="CQQ31" s="36"/>
      <c r="CQR31" s="36"/>
      <c r="CQS31" s="36"/>
      <c r="CQT31" s="36"/>
      <c r="CQU31" s="36"/>
      <c r="CQV31" s="36"/>
      <c r="CQW31" s="36"/>
      <c r="CQX31" s="36"/>
      <c r="CQY31" s="36"/>
      <c r="CQZ31" s="36"/>
      <c r="CRA31" s="36"/>
      <c r="CRB31" s="36"/>
      <c r="CRC31" s="36"/>
      <c r="CRD31" s="36"/>
      <c r="CRE31" s="36"/>
      <c r="CRF31" s="36"/>
      <c r="CRG31" s="36"/>
      <c r="CRH31" s="36"/>
      <c r="CRI31" s="36"/>
      <c r="CRJ31" s="36"/>
      <c r="CRK31" s="36"/>
      <c r="CRL31" s="36"/>
      <c r="CRM31" s="36"/>
      <c r="CRN31" s="36"/>
      <c r="CRO31" s="36"/>
      <c r="CRP31" s="36"/>
      <c r="CRQ31" s="36"/>
      <c r="CRR31" s="36"/>
      <c r="CRS31" s="36"/>
      <c r="CRT31" s="36"/>
      <c r="CRU31" s="36"/>
      <c r="CRV31" s="36"/>
      <c r="CRW31" s="36"/>
      <c r="CRX31" s="36"/>
      <c r="CRY31" s="36"/>
      <c r="CRZ31" s="36"/>
      <c r="CSA31" s="36"/>
      <c r="CSB31" s="36"/>
      <c r="CSC31" s="36"/>
      <c r="CSD31" s="36"/>
      <c r="CSE31" s="36"/>
      <c r="CSF31" s="36"/>
      <c r="CSG31" s="36"/>
      <c r="CSH31" s="36"/>
      <c r="CSI31" s="36"/>
      <c r="CSJ31" s="36"/>
      <c r="CSK31" s="36"/>
      <c r="CSL31" s="36"/>
      <c r="CSM31" s="36"/>
      <c r="CSN31" s="36"/>
      <c r="CSO31" s="36"/>
      <c r="CSP31" s="36"/>
      <c r="CSQ31" s="36"/>
      <c r="CSR31" s="36"/>
      <c r="CSS31" s="36"/>
      <c r="CST31" s="36"/>
      <c r="CSU31" s="36"/>
      <c r="CSV31" s="36"/>
      <c r="CSW31" s="36"/>
      <c r="CSX31" s="36"/>
      <c r="CSY31" s="36"/>
      <c r="CSZ31" s="36"/>
      <c r="CTA31" s="36"/>
      <c r="CTB31" s="36"/>
      <c r="CTC31" s="36"/>
      <c r="CTD31" s="36"/>
      <c r="CTE31" s="36"/>
      <c r="CTF31" s="36"/>
      <c r="CTG31" s="36"/>
      <c r="CTH31" s="36"/>
      <c r="CTI31" s="36"/>
      <c r="CTJ31" s="36"/>
      <c r="CTK31" s="36"/>
      <c r="CTL31" s="36"/>
      <c r="CTM31" s="36"/>
      <c r="CTN31" s="36"/>
      <c r="CTO31" s="36"/>
      <c r="CTP31" s="36"/>
      <c r="CTQ31" s="36"/>
      <c r="CTR31" s="36"/>
      <c r="CTS31" s="36"/>
      <c r="CTT31" s="36"/>
      <c r="CTU31" s="36"/>
      <c r="CTV31" s="36"/>
      <c r="CTW31" s="36"/>
      <c r="CTX31" s="36"/>
      <c r="CTY31" s="36"/>
      <c r="CTZ31" s="36"/>
      <c r="CUA31" s="36"/>
      <c r="CUB31" s="36"/>
      <c r="CUC31" s="36"/>
      <c r="CUD31" s="36"/>
      <c r="CUE31" s="36"/>
      <c r="CUF31" s="36"/>
      <c r="CUG31" s="36"/>
      <c r="CUH31" s="36"/>
      <c r="CUI31" s="36"/>
      <c r="CUJ31" s="36"/>
      <c r="CUK31" s="36"/>
      <c r="CUL31" s="36"/>
      <c r="CUM31" s="36"/>
      <c r="CUN31" s="36"/>
      <c r="CUO31" s="36"/>
      <c r="CUP31" s="36"/>
      <c r="CUQ31" s="36"/>
      <c r="CUR31" s="36"/>
      <c r="CUS31" s="36"/>
      <c r="CUT31" s="36"/>
      <c r="CUU31" s="36"/>
      <c r="CUV31" s="36"/>
      <c r="CUW31" s="36"/>
      <c r="CUX31" s="36"/>
      <c r="CUY31" s="36"/>
      <c r="CUZ31" s="36"/>
      <c r="CVA31" s="36"/>
      <c r="CVB31" s="36"/>
      <c r="CVC31" s="36"/>
      <c r="CVD31" s="36"/>
      <c r="CVE31" s="36"/>
      <c r="CVF31" s="36"/>
      <c r="CVG31" s="36"/>
      <c r="CVH31" s="36"/>
      <c r="CVI31" s="36"/>
      <c r="CVJ31" s="36"/>
      <c r="CVK31" s="36"/>
      <c r="CVL31" s="36"/>
      <c r="CVM31" s="36"/>
      <c r="CVN31" s="36"/>
      <c r="CVO31" s="36"/>
      <c r="CVP31" s="36"/>
      <c r="CVQ31" s="36"/>
      <c r="CVR31" s="36"/>
      <c r="CVS31" s="36"/>
      <c r="CVT31" s="36"/>
      <c r="CVU31" s="36"/>
      <c r="CVV31" s="36"/>
      <c r="CVW31" s="36"/>
      <c r="CVX31" s="36"/>
      <c r="CVY31" s="36"/>
      <c r="CVZ31" s="36"/>
      <c r="CWA31" s="36"/>
      <c r="CWB31" s="36"/>
      <c r="CWC31" s="36"/>
      <c r="CWD31" s="36"/>
      <c r="CWE31" s="36"/>
      <c r="CWF31" s="36"/>
      <c r="CWG31" s="36"/>
      <c r="CWH31" s="36"/>
      <c r="CWI31" s="36"/>
      <c r="CWJ31" s="36"/>
      <c r="CWK31" s="36"/>
      <c r="CWL31" s="36"/>
      <c r="CWM31" s="36"/>
      <c r="CWN31" s="36"/>
      <c r="CWO31" s="36"/>
      <c r="CWP31" s="36"/>
      <c r="CWQ31" s="36"/>
      <c r="CWR31" s="36"/>
      <c r="CWS31" s="36"/>
      <c r="CWT31" s="36"/>
      <c r="CWU31" s="36"/>
      <c r="CWV31" s="36"/>
      <c r="CWW31" s="36"/>
      <c r="CWX31" s="36"/>
      <c r="CWY31" s="36"/>
      <c r="CWZ31" s="36"/>
      <c r="CXA31" s="36"/>
      <c r="CXB31" s="36"/>
      <c r="CXC31" s="36"/>
      <c r="CXD31" s="36"/>
      <c r="CXE31" s="36"/>
      <c r="CXF31" s="36"/>
      <c r="CXG31" s="36"/>
      <c r="CXH31" s="36"/>
      <c r="CXI31" s="36"/>
      <c r="CXJ31" s="36"/>
      <c r="CXK31" s="36"/>
      <c r="CXL31" s="36"/>
      <c r="CXM31" s="36"/>
      <c r="CXN31" s="36"/>
      <c r="CXO31" s="36"/>
      <c r="CXP31" s="36"/>
      <c r="CXQ31" s="36"/>
      <c r="CXR31" s="36"/>
      <c r="CXS31" s="36"/>
      <c r="CXT31" s="36"/>
      <c r="CXU31" s="36"/>
      <c r="CXV31" s="36"/>
      <c r="CXW31" s="36"/>
      <c r="CXX31" s="36"/>
      <c r="CXY31" s="36"/>
      <c r="CXZ31" s="36"/>
      <c r="CYA31" s="36"/>
      <c r="CYB31" s="36"/>
      <c r="CYC31" s="36"/>
      <c r="CYD31" s="36"/>
      <c r="CYE31" s="36"/>
      <c r="CYF31" s="36"/>
      <c r="CYG31" s="36"/>
      <c r="CYH31" s="36"/>
      <c r="CYI31" s="36"/>
      <c r="CYJ31" s="36"/>
      <c r="CYK31" s="36"/>
      <c r="CYL31" s="36"/>
      <c r="CYM31" s="36"/>
      <c r="CYN31" s="36"/>
      <c r="CYO31" s="36"/>
      <c r="CYP31" s="36"/>
      <c r="CYQ31" s="36"/>
      <c r="CYR31" s="36"/>
      <c r="CYS31" s="36"/>
      <c r="CYT31" s="36"/>
      <c r="CYU31" s="36"/>
      <c r="CYV31" s="36"/>
      <c r="CYW31" s="36"/>
      <c r="CYX31" s="36"/>
      <c r="CYY31" s="36"/>
      <c r="CYZ31" s="36"/>
      <c r="CZA31" s="36"/>
      <c r="CZB31" s="36"/>
      <c r="CZC31" s="36"/>
      <c r="CZD31" s="36"/>
      <c r="CZE31" s="36"/>
      <c r="CZF31" s="36"/>
      <c r="CZG31" s="36"/>
      <c r="CZH31" s="36"/>
      <c r="CZI31" s="36"/>
      <c r="CZJ31" s="36"/>
      <c r="CZK31" s="36"/>
      <c r="CZL31" s="36"/>
      <c r="CZM31" s="36"/>
      <c r="CZN31" s="36"/>
      <c r="CZO31" s="36"/>
      <c r="CZP31" s="36"/>
      <c r="CZQ31" s="36"/>
      <c r="CZR31" s="36"/>
      <c r="CZS31" s="36"/>
      <c r="CZT31" s="36"/>
      <c r="CZU31" s="36"/>
      <c r="CZV31" s="36"/>
      <c r="CZW31" s="36"/>
      <c r="CZX31" s="36"/>
      <c r="CZY31" s="36"/>
      <c r="CZZ31" s="36"/>
      <c r="DAA31" s="36"/>
      <c r="DAB31" s="36"/>
      <c r="DAC31" s="36"/>
      <c r="DAD31" s="36"/>
      <c r="DAE31" s="36"/>
      <c r="DAF31" s="36"/>
      <c r="DAG31" s="36"/>
      <c r="DAH31" s="36"/>
      <c r="DAI31" s="36"/>
      <c r="DAJ31" s="36"/>
      <c r="DAK31" s="36"/>
      <c r="DAL31" s="36"/>
      <c r="DAM31" s="36"/>
      <c r="DAN31" s="36"/>
      <c r="DAO31" s="36"/>
      <c r="DAP31" s="36"/>
      <c r="DAQ31" s="36"/>
      <c r="DAR31" s="36"/>
      <c r="DAS31" s="36"/>
      <c r="DAT31" s="36"/>
      <c r="DAU31" s="36"/>
      <c r="DAV31" s="36"/>
      <c r="DAW31" s="36"/>
      <c r="DAX31" s="36"/>
      <c r="DAY31" s="36"/>
      <c r="DAZ31" s="36"/>
      <c r="DBA31" s="36"/>
      <c r="DBB31" s="36"/>
      <c r="DBC31" s="36"/>
      <c r="DBD31" s="36"/>
      <c r="DBE31" s="36"/>
      <c r="DBF31" s="36"/>
      <c r="DBG31" s="36"/>
      <c r="DBH31" s="36"/>
      <c r="DBI31" s="36"/>
      <c r="DBJ31" s="36"/>
      <c r="DBK31" s="36"/>
      <c r="DBL31" s="36"/>
      <c r="DBM31" s="36"/>
      <c r="DBN31" s="36"/>
      <c r="DBO31" s="36"/>
      <c r="DBP31" s="36"/>
      <c r="DBQ31" s="36"/>
      <c r="DBR31" s="36"/>
      <c r="DBS31" s="36"/>
      <c r="DBT31" s="36"/>
      <c r="DBU31" s="36"/>
      <c r="DBV31" s="36"/>
      <c r="DBW31" s="36"/>
      <c r="DBX31" s="36"/>
      <c r="DBY31" s="36"/>
      <c r="DBZ31" s="36"/>
      <c r="DCA31" s="36"/>
      <c r="DCB31" s="36"/>
      <c r="DCC31" s="36"/>
      <c r="DCD31" s="36"/>
      <c r="DCE31" s="36"/>
      <c r="DCF31" s="36"/>
      <c r="DCG31" s="36"/>
      <c r="DCH31" s="36"/>
      <c r="DCI31" s="36"/>
      <c r="DCJ31" s="36"/>
      <c r="DCK31" s="36"/>
      <c r="DCL31" s="36"/>
      <c r="DCM31" s="36"/>
      <c r="DCN31" s="36"/>
      <c r="DCO31" s="36"/>
      <c r="DCP31" s="36"/>
      <c r="DCQ31" s="36"/>
      <c r="DCR31" s="36"/>
      <c r="DCS31" s="36"/>
      <c r="DCT31" s="36"/>
      <c r="DCU31" s="36"/>
      <c r="DCV31" s="36"/>
      <c r="DCW31" s="36"/>
      <c r="DCX31" s="36"/>
      <c r="DCY31" s="36"/>
      <c r="DCZ31" s="36"/>
      <c r="DDA31" s="36"/>
      <c r="DDB31" s="36"/>
      <c r="DDC31" s="36"/>
      <c r="DDD31" s="36"/>
      <c r="DDE31" s="36"/>
      <c r="DDF31" s="36"/>
      <c r="DDG31" s="36"/>
      <c r="DDH31" s="36"/>
      <c r="DDI31" s="36"/>
      <c r="DDJ31" s="36"/>
      <c r="DDK31" s="36"/>
      <c r="DDL31" s="36"/>
      <c r="DDM31" s="36"/>
      <c r="DDN31" s="36"/>
      <c r="DDO31" s="36"/>
      <c r="DDP31" s="36"/>
      <c r="DDQ31" s="36"/>
      <c r="DDR31" s="36"/>
      <c r="DDS31" s="36"/>
      <c r="DDT31" s="36"/>
      <c r="DDU31" s="36"/>
      <c r="DDV31" s="36"/>
      <c r="DDW31" s="36"/>
      <c r="DDX31" s="36"/>
      <c r="DDY31" s="36"/>
      <c r="DDZ31" s="36"/>
      <c r="DEA31" s="36"/>
      <c r="DEB31" s="36"/>
      <c r="DEC31" s="36"/>
      <c r="DED31" s="36"/>
      <c r="DEE31" s="36"/>
      <c r="DEF31" s="36"/>
      <c r="DEG31" s="36"/>
      <c r="DEH31" s="36"/>
      <c r="DEI31" s="36"/>
      <c r="DEJ31" s="36"/>
      <c r="DEK31" s="36"/>
      <c r="DEL31" s="36"/>
      <c r="DEM31" s="36"/>
      <c r="DEN31" s="36"/>
      <c r="DEO31" s="36"/>
      <c r="DEP31" s="36"/>
      <c r="DEQ31" s="36"/>
      <c r="DER31" s="36"/>
      <c r="DES31" s="36"/>
      <c r="DET31" s="36"/>
      <c r="DEU31" s="36"/>
      <c r="DEV31" s="36"/>
      <c r="DEW31" s="36"/>
      <c r="DEX31" s="36"/>
      <c r="DEY31" s="36"/>
      <c r="DEZ31" s="36"/>
      <c r="DFA31" s="36"/>
      <c r="DFB31" s="36"/>
      <c r="DFC31" s="36"/>
      <c r="DFD31" s="36"/>
      <c r="DFE31" s="36"/>
      <c r="DFF31" s="36"/>
      <c r="DFG31" s="36"/>
      <c r="DFH31" s="36"/>
      <c r="DFI31" s="36"/>
      <c r="DFJ31" s="36"/>
      <c r="DFK31" s="36"/>
      <c r="DFL31" s="36"/>
      <c r="DFM31" s="36"/>
      <c r="DFN31" s="36"/>
      <c r="DFO31" s="36"/>
      <c r="DFP31" s="36"/>
      <c r="DFQ31" s="36"/>
      <c r="DFR31" s="36"/>
      <c r="DFS31" s="36"/>
      <c r="DFT31" s="36"/>
      <c r="DFU31" s="36"/>
      <c r="DFV31" s="36"/>
      <c r="DFW31" s="36"/>
      <c r="DFX31" s="36"/>
      <c r="DFY31" s="36"/>
      <c r="DFZ31" s="36"/>
      <c r="DGA31" s="36"/>
      <c r="DGB31" s="36"/>
      <c r="DGC31" s="36"/>
      <c r="DGD31" s="36"/>
      <c r="DGE31" s="36"/>
      <c r="DGF31" s="36"/>
      <c r="DGG31" s="36"/>
      <c r="DGH31" s="36"/>
      <c r="DGI31" s="36"/>
      <c r="DGJ31" s="36"/>
      <c r="DGK31" s="36"/>
      <c r="DGL31" s="36"/>
      <c r="DGM31" s="36"/>
      <c r="DGN31" s="36"/>
      <c r="DGO31" s="36"/>
      <c r="DGP31" s="36"/>
      <c r="DGQ31" s="36"/>
      <c r="DGR31" s="36"/>
      <c r="DGS31" s="36"/>
      <c r="DGT31" s="36"/>
      <c r="DGU31" s="36"/>
      <c r="DGV31" s="36"/>
      <c r="DGW31" s="36"/>
      <c r="DGX31" s="36"/>
      <c r="DGY31" s="36"/>
      <c r="DGZ31" s="36"/>
      <c r="DHA31" s="36"/>
      <c r="DHB31" s="36"/>
      <c r="DHC31" s="36"/>
      <c r="DHD31" s="36"/>
      <c r="DHE31" s="36"/>
      <c r="DHF31" s="36"/>
      <c r="DHG31" s="36"/>
      <c r="DHH31" s="36"/>
      <c r="DHI31" s="36"/>
      <c r="DHJ31" s="36"/>
      <c r="DHK31" s="36"/>
      <c r="DHL31" s="36"/>
      <c r="DHM31" s="36"/>
      <c r="DHN31" s="36"/>
      <c r="DHO31" s="36"/>
      <c r="DHP31" s="36"/>
      <c r="DHQ31" s="36"/>
      <c r="DHR31" s="36"/>
      <c r="DHS31" s="36"/>
      <c r="DHT31" s="36"/>
      <c r="DHU31" s="36"/>
      <c r="DHV31" s="36"/>
      <c r="DHW31" s="36"/>
      <c r="DHX31" s="36"/>
      <c r="DHY31" s="36"/>
      <c r="DHZ31" s="36"/>
      <c r="DIA31" s="36"/>
      <c r="DIB31" s="36"/>
      <c r="DIC31" s="36"/>
      <c r="DID31" s="36"/>
      <c r="DIE31" s="36"/>
      <c r="DIF31" s="36"/>
      <c r="DIG31" s="36"/>
      <c r="DIH31" s="36"/>
      <c r="DII31" s="36"/>
      <c r="DIJ31" s="36"/>
      <c r="DIK31" s="36"/>
      <c r="DIL31" s="36"/>
      <c r="DIM31" s="36"/>
      <c r="DIN31" s="36"/>
      <c r="DIO31" s="36"/>
      <c r="DIP31" s="36"/>
      <c r="DIQ31" s="36"/>
      <c r="DIR31" s="36"/>
      <c r="DIS31" s="36"/>
      <c r="DIT31" s="36"/>
      <c r="DIU31" s="36"/>
      <c r="DIV31" s="36"/>
      <c r="DIW31" s="36"/>
      <c r="DIX31" s="36"/>
      <c r="DIY31" s="36"/>
      <c r="DIZ31" s="36"/>
      <c r="DJA31" s="36"/>
      <c r="DJB31" s="36"/>
      <c r="DJC31" s="36"/>
      <c r="DJD31" s="36"/>
      <c r="DJE31" s="36"/>
      <c r="DJF31" s="36"/>
      <c r="DJG31" s="36"/>
      <c r="DJH31" s="36"/>
      <c r="DJI31" s="36"/>
      <c r="DJJ31" s="36"/>
      <c r="DJK31" s="36"/>
      <c r="DJL31" s="36"/>
      <c r="DJM31" s="36"/>
      <c r="DJN31" s="36"/>
      <c r="DJO31" s="36"/>
      <c r="DJP31" s="36"/>
      <c r="DJQ31" s="36"/>
      <c r="DJR31" s="36"/>
      <c r="DJS31" s="36"/>
      <c r="DJT31" s="36"/>
      <c r="DJU31" s="36"/>
      <c r="DJV31" s="36"/>
      <c r="DJW31" s="36"/>
      <c r="DJX31" s="36"/>
      <c r="DJY31" s="36"/>
      <c r="DJZ31" s="36"/>
      <c r="DKA31" s="36"/>
      <c r="DKB31" s="36"/>
      <c r="DKC31" s="36"/>
      <c r="DKD31" s="36"/>
      <c r="DKE31" s="36"/>
      <c r="DKF31" s="36"/>
      <c r="DKG31" s="36"/>
      <c r="DKH31" s="36"/>
      <c r="DKI31" s="36"/>
      <c r="DKJ31" s="36"/>
      <c r="DKK31" s="36"/>
      <c r="DKL31" s="36"/>
      <c r="DKM31" s="36"/>
      <c r="DKN31" s="36"/>
      <c r="DKO31" s="36"/>
      <c r="DKP31" s="36"/>
      <c r="DKQ31" s="36"/>
      <c r="DKR31" s="36"/>
      <c r="DKS31" s="36"/>
      <c r="DKT31" s="36"/>
      <c r="DKU31" s="36"/>
      <c r="DKV31" s="36"/>
      <c r="DKW31" s="36"/>
      <c r="DKX31" s="36"/>
      <c r="DKY31" s="36"/>
      <c r="DKZ31" s="36"/>
      <c r="DLA31" s="36"/>
      <c r="DLB31" s="36"/>
      <c r="DLC31" s="36"/>
      <c r="DLD31" s="36"/>
      <c r="DLE31" s="36"/>
      <c r="DLF31" s="36"/>
      <c r="DLG31" s="36"/>
      <c r="DLH31" s="36"/>
      <c r="DLI31" s="36"/>
      <c r="DLJ31" s="36"/>
      <c r="DLK31" s="36"/>
      <c r="DLL31" s="36"/>
      <c r="DLM31" s="36"/>
      <c r="DLN31" s="36"/>
      <c r="DLO31" s="36"/>
      <c r="DLP31" s="36"/>
      <c r="DLQ31" s="36"/>
      <c r="DLR31" s="36"/>
      <c r="DLS31" s="36"/>
      <c r="DLT31" s="36"/>
      <c r="DLU31" s="36"/>
      <c r="DLV31" s="36"/>
      <c r="DLW31" s="36"/>
      <c r="DLX31" s="36"/>
      <c r="DLY31" s="36"/>
      <c r="DLZ31" s="36"/>
      <c r="DMA31" s="36"/>
      <c r="DMB31" s="36"/>
      <c r="DMC31" s="36"/>
      <c r="DMD31" s="36"/>
      <c r="DME31" s="36"/>
      <c r="DMF31" s="36"/>
      <c r="DMG31" s="36"/>
      <c r="DMH31" s="36"/>
      <c r="DMI31" s="36"/>
      <c r="DMJ31" s="36"/>
      <c r="DMK31" s="36"/>
      <c r="DML31" s="36"/>
      <c r="DMM31" s="36"/>
      <c r="DMN31" s="36"/>
      <c r="DMO31" s="36"/>
      <c r="DMP31" s="36"/>
      <c r="DMQ31" s="36"/>
      <c r="DMR31" s="36"/>
      <c r="DMS31" s="36"/>
      <c r="DMT31" s="36"/>
      <c r="DMU31" s="36"/>
      <c r="DMV31" s="36"/>
      <c r="DMW31" s="36"/>
      <c r="DMX31" s="36"/>
      <c r="DMY31" s="36"/>
      <c r="DMZ31" s="36"/>
      <c r="DNA31" s="36"/>
      <c r="DNB31" s="36"/>
      <c r="DNC31" s="36"/>
      <c r="DND31" s="36"/>
      <c r="DNE31" s="36"/>
      <c r="DNF31" s="36"/>
      <c r="DNG31" s="36"/>
      <c r="DNH31" s="36"/>
      <c r="DNI31" s="36"/>
      <c r="DNJ31" s="36"/>
      <c r="DNK31" s="36"/>
      <c r="DNL31" s="36"/>
      <c r="DNM31" s="36"/>
      <c r="DNN31" s="36"/>
      <c r="DNO31" s="36"/>
      <c r="DNP31" s="36"/>
      <c r="DNQ31" s="36"/>
      <c r="DNR31" s="36"/>
      <c r="DNS31" s="36"/>
      <c r="DNT31" s="36"/>
      <c r="DNU31" s="36"/>
      <c r="DNV31" s="36"/>
      <c r="DNW31" s="36"/>
      <c r="DNX31" s="36"/>
      <c r="DNY31" s="36"/>
      <c r="DNZ31" s="36"/>
      <c r="DOA31" s="36"/>
      <c r="DOB31" s="36"/>
      <c r="DOC31" s="36"/>
      <c r="DOD31" s="36"/>
      <c r="DOE31" s="36"/>
      <c r="DOF31" s="36"/>
      <c r="DOG31" s="36"/>
      <c r="DOH31" s="36"/>
      <c r="DOI31" s="36"/>
      <c r="DOJ31" s="36"/>
      <c r="DOK31" s="36"/>
      <c r="DOL31" s="36"/>
      <c r="DOM31" s="36"/>
      <c r="DON31" s="36"/>
      <c r="DOO31" s="36"/>
      <c r="DOP31" s="36"/>
      <c r="DOQ31" s="36"/>
      <c r="DOR31" s="36"/>
      <c r="DOS31" s="36"/>
      <c r="DOT31" s="36"/>
      <c r="DOU31" s="36"/>
      <c r="DOV31" s="36"/>
      <c r="DOW31" s="36"/>
      <c r="DOX31" s="36"/>
      <c r="DOY31" s="36"/>
      <c r="DOZ31" s="36"/>
      <c r="DPA31" s="36"/>
      <c r="DPB31" s="36"/>
      <c r="DPC31" s="36"/>
      <c r="DPD31" s="36"/>
      <c r="DPE31" s="36"/>
      <c r="DPF31" s="36"/>
      <c r="DPG31" s="36"/>
      <c r="DPH31" s="36"/>
      <c r="DPI31" s="36"/>
      <c r="DPJ31" s="36"/>
      <c r="DPK31" s="36"/>
      <c r="DPL31" s="36"/>
      <c r="DPM31" s="36"/>
      <c r="DPN31" s="36"/>
      <c r="DPO31" s="36"/>
      <c r="DPP31" s="36"/>
      <c r="DPQ31" s="36"/>
      <c r="DPR31" s="36"/>
      <c r="DPS31" s="36"/>
      <c r="DPT31" s="36"/>
      <c r="DPU31" s="36"/>
      <c r="DPV31" s="36"/>
      <c r="DPW31" s="36"/>
      <c r="DPX31" s="36"/>
      <c r="DPY31" s="36"/>
      <c r="DPZ31" s="36"/>
      <c r="DQA31" s="36"/>
      <c r="DQB31" s="36"/>
      <c r="DQC31" s="36"/>
      <c r="DQD31" s="36"/>
      <c r="DQE31" s="36"/>
      <c r="DQF31" s="36"/>
      <c r="DQG31" s="36"/>
      <c r="DQH31" s="36"/>
      <c r="DQI31" s="36"/>
      <c r="DQJ31" s="36"/>
      <c r="DQK31" s="36"/>
      <c r="DQL31" s="36"/>
      <c r="DQM31" s="36"/>
      <c r="DQN31" s="36"/>
      <c r="DQO31" s="36"/>
      <c r="DQP31" s="36"/>
      <c r="DQQ31" s="36"/>
      <c r="DQR31" s="36"/>
      <c r="DQS31" s="36"/>
      <c r="DQT31" s="36"/>
      <c r="DQU31" s="36"/>
      <c r="DQV31" s="36"/>
      <c r="DQW31" s="36"/>
      <c r="DQX31" s="36"/>
      <c r="DQY31" s="36"/>
      <c r="DQZ31" s="36"/>
      <c r="DRA31" s="36"/>
      <c r="DRB31" s="36"/>
      <c r="DRC31" s="36"/>
      <c r="DRD31" s="36"/>
      <c r="DRE31" s="36"/>
      <c r="DRF31" s="36"/>
      <c r="DRG31" s="36"/>
      <c r="DRH31" s="36"/>
      <c r="DRI31" s="36"/>
      <c r="DRJ31" s="36"/>
      <c r="DRK31" s="36"/>
      <c r="DRL31" s="36"/>
      <c r="DRM31" s="36"/>
      <c r="DRN31" s="36"/>
      <c r="DRO31" s="36"/>
      <c r="DRP31" s="36"/>
      <c r="DRQ31" s="36"/>
      <c r="DRR31" s="36"/>
      <c r="DRS31" s="36"/>
      <c r="DRT31" s="36"/>
      <c r="DRU31" s="36"/>
      <c r="DRV31" s="36"/>
      <c r="DRW31" s="36"/>
      <c r="DRX31" s="36"/>
      <c r="DRY31" s="36"/>
      <c r="DRZ31" s="36"/>
      <c r="DSA31" s="36"/>
      <c r="DSB31" s="36"/>
      <c r="DSC31" s="36"/>
      <c r="DSD31" s="36"/>
      <c r="DSE31" s="36"/>
      <c r="DSF31" s="36"/>
      <c r="DSG31" s="36"/>
      <c r="DSH31" s="36"/>
      <c r="DSI31" s="36"/>
      <c r="DSJ31" s="36"/>
      <c r="DSK31" s="36"/>
      <c r="DSL31" s="36"/>
      <c r="DSM31" s="36"/>
      <c r="DSN31" s="36"/>
      <c r="DSO31" s="36"/>
      <c r="DSP31" s="36"/>
      <c r="DSQ31" s="36"/>
      <c r="DSR31" s="36"/>
      <c r="DSS31" s="36"/>
      <c r="DST31" s="36"/>
      <c r="DSU31" s="36"/>
      <c r="DSV31" s="36"/>
      <c r="DSW31" s="36"/>
      <c r="DSX31" s="36"/>
      <c r="DSY31" s="36"/>
      <c r="DSZ31" s="36"/>
      <c r="DTA31" s="36"/>
      <c r="DTB31" s="36"/>
      <c r="DTC31" s="36"/>
      <c r="DTD31" s="36"/>
      <c r="DTE31" s="36"/>
      <c r="DTF31" s="36"/>
      <c r="DTG31" s="36"/>
      <c r="DTH31" s="36"/>
      <c r="DTI31" s="36"/>
      <c r="DTJ31" s="36"/>
      <c r="DTK31" s="36"/>
      <c r="DTL31" s="36"/>
      <c r="DTM31" s="36"/>
      <c r="DTN31" s="36"/>
      <c r="DTO31" s="36"/>
      <c r="DTP31" s="36"/>
      <c r="DTQ31" s="36"/>
      <c r="DTR31" s="36"/>
      <c r="DTS31" s="36"/>
      <c r="DTT31" s="36"/>
      <c r="DTU31" s="36"/>
      <c r="DTV31" s="36"/>
      <c r="DTW31" s="36"/>
      <c r="DTX31" s="36"/>
      <c r="DTY31" s="36"/>
      <c r="DTZ31" s="36"/>
      <c r="DUA31" s="36"/>
      <c r="DUB31" s="36"/>
      <c r="DUC31" s="36"/>
      <c r="DUD31" s="36"/>
      <c r="DUE31" s="36"/>
      <c r="DUF31" s="36"/>
      <c r="DUG31" s="36"/>
      <c r="DUH31" s="36"/>
      <c r="DUI31" s="36"/>
      <c r="DUJ31" s="36"/>
      <c r="DUK31" s="36"/>
      <c r="DUL31" s="36"/>
      <c r="DUM31" s="36"/>
      <c r="DUN31" s="36"/>
      <c r="DUO31" s="36"/>
      <c r="DUP31" s="36"/>
      <c r="DUQ31" s="36"/>
      <c r="DUR31" s="36"/>
      <c r="DUS31" s="36"/>
      <c r="DUT31" s="36"/>
      <c r="DUU31" s="36"/>
      <c r="DUV31" s="36"/>
      <c r="DUW31" s="36"/>
      <c r="DUX31" s="36"/>
      <c r="DUY31" s="36"/>
      <c r="DUZ31" s="36"/>
      <c r="DVA31" s="36"/>
      <c r="DVB31" s="36"/>
      <c r="DVC31" s="36"/>
      <c r="DVD31" s="36"/>
      <c r="DVE31" s="36"/>
      <c r="DVF31" s="36"/>
      <c r="DVG31" s="36"/>
      <c r="DVH31" s="36"/>
      <c r="DVI31" s="36"/>
      <c r="DVJ31" s="36"/>
      <c r="DVK31" s="36"/>
      <c r="DVL31" s="36"/>
      <c r="DVM31" s="36"/>
      <c r="DVN31" s="36"/>
      <c r="DVO31" s="36"/>
      <c r="DVP31" s="36"/>
      <c r="DVQ31" s="36"/>
      <c r="DVR31" s="36"/>
      <c r="DVS31" s="36"/>
      <c r="DVT31" s="36"/>
      <c r="DVU31" s="36"/>
      <c r="DVV31" s="36"/>
      <c r="DVW31" s="36"/>
      <c r="DVX31" s="36"/>
      <c r="DVY31" s="36"/>
      <c r="DVZ31" s="36"/>
      <c r="DWA31" s="36"/>
      <c r="DWB31" s="36"/>
      <c r="DWC31" s="36"/>
      <c r="DWD31" s="36"/>
      <c r="DWE31" s="36"/>
      <c r="DWF31" s="36"/>
      <c r="DWG31" s="36"/>
      <c r="DWH31" s="36"/>
      <c r="DWI31" s="36"/>
      <c r="DWJ31" s="36"/>
      <c r="DWK31" s="36"/>
      <c r="DWL31" s="36"/>
      <c r="DWM31" s="36"/>
      <c r="DWN31" s="36"/>
      <c r="DWO31" s="36"/>
      <c r="DWP31" s="36"/>
      <c r="DWQ31" s="36"/>
      <c r="DWR31" s="36"/>
      <c r="DWS31" s="36"/>
      <c r="DWT31" s="36"/>
      <c r="DWU31" s="36"/>
      <c r="DWV31" s="36"/>
      <c r="DWW31" s="36"/>
      <c r="DWX31" s="36"/>
      <c r="DWY31" s="36"/>
      <c r="DWZ31" s="36"/>
      <c r="DXA31" s="36"/>
      <c r="DXB31" s="36"/>
      <c r="DXC31" s="36"/>
      <c r="DXD31" s="36"/>
      <c r="DXE31" s="36"/>
      <c r="DXF31" s="36"/>
      <c r="DXG31" s="36"/>
      <c r="DXH31" s="36"/>
      <c r="DXI31" s="36"/>
      <c r="DXJ31" s="36"/>
      <c r="DXK31" s="36"/>
      <c r="DXL31" s="36"/>
      <c r="DXM31" s="36"/>
      <c r="DXN31" s="36"/>
      <c r="DXO31" s="36"/>
      <c r="DXP31" s="36"/>
      <c r="DXQ31" s="36"/>
      <c r="DXR31" s="36"/>
      <c r="DXS31" s="36"/>
      <c r="DXT31" s="36"/>
      <c r="DXU31" s="36"/>
      <c r="DXV31" s="36"/>
      <c r="DXW31" s="36"/>
      <c r="DXX31" s="36"/>
      <c r="DXY31" s="36"/>
      <c r="DXZ31" s="36"/>
      <c r="DYA31" s="36"/>
      <c r="DYB31" s="36"/>
      <c r="DYC31" s="36"/>
      <c r="DYD31" s="36"/>
      <c r="DYE31" s="36"/>
      <c r="DYF31" s="36"/>
      <c r="DYG31" s="36"/>
      <c r="DYH31" s="36"/>
      <c r="DYI31" s="36"/>
      <c r="DYJ31" s="36"/>
      <c r="DYK31" s="36"/>
      <c r="DYL31" s="36"/>
      <c r="DYM31" s="36"/>
      <c r="DYN31" s="36"/>
      <c r="DYO31" s="36"/>
      <c r="DYP31" s="36"/>
      <c r="DYQ31" s="36"/>
      <c r="DYR31" s="36"/>
      <c r="DYS31" s="36"/>
      <c r="DYT31" s="36"/>
      <c r="DYU31" s="36"/>
      <c r="DYV31" s="36"/>
      <c r="DYW31" s="36"/>
      <c r="DYX31" s="36"/>
      <c r="DYY31" s="36"/>
      <c r="DYZ31" s="36"/>
      <c r="DZA31" s="36"/>
      <c r="DZB31" s="36"/>
      <c r="DZC31" s="36"/>
      <c r="DZD31" s="36"/>
      <c r="DZE31" s="36"/>
      <c r="DZF31" s="36"/>
      <c r="DZG31" s="36"/>
      <c r="DZH31" s="36"/>
      <c r="DZI31" s="36"/>
      <c r="DZJ31" s="36"/>
      <c r="DZK31" s="36"/>
      <c r="DZL31" s="36"/>
      <c r="DZM31" s="36"/>
      <c r="DZN31" s="36"/>
      <c r="DZO31" s="36"/>
      <c r="DZP31" s="36"/>
      <c r="DZQ31" s="36"/>
      <c r="DZR31" s="36"/>
      <c r="DZS31" s="36"/>
      <c r="DZT31" s="36"/>
      <c r="DZU31" s="36"/>
      <c r="DZV31" s="36"/>
      <c r="DZW31" s="36"/>
      <c r="DZX31" s="36"/>
      <c r="DZY31" s="36"/>
      <c r="DZZ31" s="36"/>
      <c r="EAA31" s="36"/>
      <c r="EAB31" s="36"/>
      <c r="EAC31" s="36"/>
      <c r="EAD31" s="36"/>
      <c r="EAE31" s="36"/>
      <c r="EAF31" s="36"/>
      <c r="EAG31" s="36"/>
      <c r="EAH31" s="36"/>
      <c r="EAI31" s="36"/>
      <c r="EAJ31" s="36"/>
      <c r="EAK31" s="36"/>
      <c r="EAL31" s="36"/>
      <c r="EAM31" s="36"/>
      <c r="EAN31" s="36"/>
      <c r="EAO31" s="36"/>
      <c r="EAP31" s="36"/>
      <c r="EAQ31" s="36"/>
      <c r="EAR31" s="36"/>
      <c r="EAS31" s="36"/>
      <c r="EAT31" s="36"/>
      <c r="EAU31" s="36"/>
      <c r="EAV31" s="36"/>
      <c r="EAW31" s="36"/>
      <c r="EAX31" s="36"/>
      <c r="EAY31" s="36"/>
      <c r="EAZ31" s="36"/>
      <c r="EBA31" s="36"/>
      <c r="EBB31" s="36"/>
      <c r="EBC31" s="36"/>
      <c r="EBD31" s="36"/>
      <c r="EBE31" s="36"/>
      <c r="EBF31" s="36"/>
      <c r="EBG31" s="36"/>
      <c r="EBH31" s="36"/>
      <c r="EBI31" s="36"/>
      <c r="EBJ31" s="36"/>
      <c r="EBK31" s="36"/>
      <c r="EBL31" s="36"/>
      <c r="EBM31" s="36"/>
      <c r="EBN31" s="36"/>
      <c r="EBO31" s="36"/>
      <c r="EBP31" s="36"/>
      <c r="EBQ31" s="36"/>
      <c r="EBR31" s="36"/>
      <c r="EBS31" s="36"/>
      <c r="EBT31" s="36"/>
      <c r="EBU31" s="36"/>
      <c r="EBV31" s="36"/>
      <c r="EBW31" s="36"/>
      <c r="EBX31" s="36"/>
      <c r="EBY31" s="36"/>
      <c r="EBZ31" s="36"/>
      <c r="ECA31" s="36"/>
      <c r="ECB31" s="36"/>
      <c r="ECC31" s="36"/>
      <c r="ECD31" s="36"/>
      <c r="ECE31" s="36"/>
      <c r="ECF31" s="36"/>
      <c r="ECG31" s="36"/>
      <c r="ECH31" s="36"/>
      <c r="ECI31" s="36"/>
      <c r="ECJ31" s="36"/>
      <c r="ECK31" s="36"/>
      <c r="ECL31" s="36"/>
      <c r="ECM31" s="36"/>
      <c r="ECN31" s="36"/>
      <c r="ECO31" s="36"/>
      <c r="ECP31" s="36"/>
      <c r="ECQ31" s="36"/>
      <c r="ECR31" s="36"/>
      <c r="ECS31" s="36"/>
      <c r="ECT31" s="36"/>
      <c r="ECU31" s="36"/>
      <c r="ECV31" s="36"/>
      <c r="ECW31" s="36"/>
      <c r="ECX31" s="36"/>
      <c r="ECY31" s="36"/>
      <c r="ECZ31" s="36"/>
      <c r="EDA31" s="36"/>
      <c r="EDB31" s="36"/>
      <c r="EDC31" s="36"/>
      <c r="EDD31" s="36"/>
      <c r="EDE31" s="36"/>
      <c r="EDF31" s="36"/>
      <c r="EDG31" s="36"/>
      <c r="EDH31" s="36"/>
      <c r="EDI31" s="36"/>
      <c r="EDJ31" s="36"/>
      <c r="EDK31" s="36"/>
      <c r="EDL31" s="36"/>
      <c r="EDM31" s="36"/>
      <c r="EDN31" s="36"/>
      <c r="EDO31" s="36"/>
      <c r="EDP31" s="36"/>
      <c r="EDQ31" s="36"/>
      <c r="EDR31" s="36"/>
      <c r="EDS31" s="36"/>
      <c r="EDT31" s="36"/>
      <c r="EDU31" s="36"/>
      <c r="EDV31" s="36"/>
      <c r="EDW31" s="36"/>
      <c r="EDX31" s="36"/>
      <c r="EDY31" s="36"/>
      <c r="EDZ31" s="36"/>
      <c r="EEA31" s="36"/>
      <c r="EEB31" s="36"/>
      <c r="EEC31" s="36"/>
      <c r="EED31" s="36"/>
      <c r="EEE31" s="36"/>
      <c r="EEF31" s="36"/>
      <c r="EEG31" s="36"/>
      <c r="EEH31" s="36"/>
      <c r="EEI31" s="36"/>
      <c r="EEJ31" s="36"/>
      <c r="EEK31" s="36"/>
      <c r="EEL31" s="36"/>
      <c r="EEM31" s="36"/>
      <c r="EEN31" s="36"/>
      <c r="EEO31" s="36"/>
      <c r="EEP31" s="36"/>
      <c r="EEQ31" s="36"/>
      <c r="EER31" s="36"/>
      <c r="EES31" s="36"/>
      <c r="EET31" s="36"/>
      <c r="EEU31" s="36"/>
      <c r="EEV31" s="36"/>
      <c r="EEW31" s="36"/>
      <c r="EEX31" s="36"/>
      <c r="EEY31" s="36"/>
      <c r="EEZ31" s="36"/>
      <c r="EFA31" s="36"/>
      <c r="EFB31" s="36"/>
      <c r="EFC31" s="36"/>
      <c r="EFD31" s="36"/>
      <c r="EFE31" s="36"/>
      <c r="EFF31" s="36"/>
      <c r="EFG31" s="36"/>
      <c r="EFH31" s="36"/>
      <c r="EFI31" s="36"/>
      <c r="EFJ31" s="36"/>
      <c r="EFK31" s="36"/>
      <c r="EFL31" s="36"/>
      <c r="EFM31" s="36"/>
      <c r="EFN31" s="36"/>
      <c r="EFO31" s="36"/>
      <c r="EFP31" s="36"/>
      <c r="EFQ31" s="36"/>
      <c r="EFR31" s="36"/>
      <c r="EFS31" s="36"/>
      <c r="EFT31" s="36"/>
      <c r="EFU31" s="36"/>
      <c r="EFV31" s="36"/>
      <c r="EFW31" s="36"/>
      <c r="EFX31" s="36"/>
      <c r="EFY31" s="36"/>
      <c r="EFZ31" s="36"/>
      <c r="EGA31" s="36"/>
      <c r="EGB31" s="36"/>
      <c r="EGC31" s="36"/>
      <c r="EGD31" s="36"/>
      <c r="EGE31" s="36"/>
      <c r="EGF31" s="36"/>
      <c r="EGG31" s="36"/>
      <c r="EGH31" s="36"/>
      <c r="EGI31" s="36"/>
      <c r="EGJ31" s="36"/>
      <c r="EGK31" s="36"/>
      <c r="EGL31" s="36"/>
      <c r="EGM31" s="36"/>
      <c r="EGN31" s="36"/>
      <c r="EGO31" s="36"/>
      <c r="EGP31" s="36"/>
      <c r="EGQ31" s="36"/>
      <c r="EGR31" s="36"/>
      <c r="EGS31" s="36"/>
      <c r="EGT31" s="36"/>
      <c r="EGU31" s="36"/>
      <c r="EGV31" s="36"/>
      <c r="EGW31" s="36"/>
      <c r="EGX31" s="36"/>
      <c r="EGY31" s="36"/>
      <c r="EGZ31" s="36"/>
      <c r="EHA31" s="36"/>
      <c r="EHB31" s="36"/>
      <c r="EHC31" s="36"/>
      <c r="EHD31" s="36"/>
      <c r="EHE31" s="36"/>
      <c r="EHF31" s="36"/>
      <c r="EHG31" s="36"/>
      <c r="EHH31" s="36"/>
      <c r="EHI31" s="36"/>
      <c r="EHJ31" s="36"/>
      <c r="EHK31" s="36"/>
      <c r="EHL31" s="36"/>
      <c r="EHM31" s="36"/>
      <c r="EHN31" s="36"/>
      <c r="EHO31" s="36"/>
      <c r="EHP31" s="36"/>
      <c r="EHQ31" s="36"/>
      <c r="EHR31" s="36"/>
      <c r="EHS31" s="36"/>
      <c r="EHT31" s="36"/>
      <c r="EHU31" s="36"/>
      <c r="EHV31" s="36"/>
      <c r="EHW31" s="36"/>
      <c r="EHX31" s="36"/>
      <c r="EHY31" s="36"/>
      <c r="EHZ31" s="36"/>
      <c r="EIA31" s="36"/>
      <c r="EIB31" s="36"/>
      <c r="EIC31" s="36"/>
      <c r="EID31" s="36"/>
      <c r="EIE31" s="36"/>
      <c r="EIF31" s="36"/>
      <c r="EIG31" s="36"/>
      <c r="EIH31" s="36"/>
      <c r="EII31" s="36"/>
      <c r="EIJ31" s="36"/>
      <c r="EIK31" s="36"/>
      <c r="EIL31" s="36"/>
      <c r="EIM31" s="36"/>
      <c r="EIN31" s="36"/>
      <c r="EIO31" s="36"/>
      <c r="EIP31" s="36"/>
      <c r="EIQ31" s="36"/>
      <c r="EIR31" s="36"/>
      <c r="EIS31" s="36"/>
      <c r="EIT31" s="36"/>
      <c r="EIU31" s="36"/>
      <c r="EIV31" s="36"/>
      <c r="EIW31" s="36"/>
      <c r="EIX31" s="36"/>
      <c r="EIY31" s="36"/>
      <c r="EIZ31" s="36"/>
      <c r="EJA31" s="36"/>
      <c r="EJB31" s="36"/>
      <c r="EJC31" s="36"/>
      <c r="EJD31" s="36"/>
      <c r="EJE31" s="36"/>
      <c r="EJF31" s="36"/>
      <c r="EJG31" s="36"/>
      <c r="EJH31" s="36"/>
      <c r="EJI31" s="36"/>
      <c r="EJJ31" s="36"/>
      <c r="EJK31" s="36"/>
      <c r="EJL31" s="36"/>
      <c r="EJM31" s="36"/>
      <c r="EJN31" s="36"/>
      <c r="EJO31" s="36"/>
      <c r="EJP31" s="36"/>
      <c r="EJQ31" s="36"/>
      <c r="EJR31" s="36"/>
      <c r="EJS31" s="36"/>
      <c r="EJT31" s="36"/>
      <c r="EJU31" s="36"/>
      <c r="EJV31" s="36"/>
      <c r="EJW31" s="36"/>
      <c r="EJX31" s="36"/>
      <c r="EJY31" s="36"/>
      <c r="EJZ31" s="36"/>
      <c r="EKA31" s="36"/>
      <c r="EKB31" s="36"/>
      <c r="EKC31" s="36"/>
      <c r="EKD31" s="36"/>
      <c r="EKE31" s="36"/>
      <c r="EKF31" s="36"/>
      <c r="EKG31" s="36"/>
      <c r="EKH31" s="36"/>
      <c r="EKI31" s="36"/>
      <c r="EKJ31" s="36"/>
      <c r="EKK31" s="36"/>
      <c r="EKL31" s="36"/>
      <c r="EKM31" s="36"/>
      <c r="EKN31" s="36"/>
      <c r="EKO31" s="36"/>
      <c r="EKP31" s="36"/>
      <c r="EKQ31" s="36"/>
      <c r="EKR31" s="36"/>
      <c r="EKS31" s="36"/>
      <c r="EKT31" s="36"/>
      <c r="EKU31" s="36"/>
      <c r="EKV31" s="36"/>
      <c r="EKW31" s="36"/>
      <c r="EKX31" s="36"/>
      <c r="EKY31" s="36"/>
      <c r="EKZ31" s="36"/>
      <c r="ELA31" s="36"/>
      <c r="ELB31" s="36"/>
      <c r="ELC31" s="36"/>
      <c r="ELD31" s="36"/>
      <c r="ELE31" s="36"/>
      <c r="ELF31" s="36"/>
      <c r="ELG31" s="36"/>
      <c r="ELH31" s="36"/>
      <c r="ELI31" s="36"/>
      <c r="ELJ31" s="36"/>
      <c r="ELK31" s="36"/>
      <c r="ELL31" s="36"/>
      <c r="ELM31" s="36"/>
      <c r="ELN31" s="36"/>
      <c r="ELO31" s="36"/>
      <c r="ELP31" s="36"/>
      <c r="ELQ31" s="36"/>
      <c r="ELR31" s="36"/>
      <c r="ELS31" s="36"/>
      <c r="ELT31" s="36"/>
      <c r="ELU31" s="36"/>
      <c r="ELV31" s="36"/>
      <c r="ELW31" s="36"/>
      <c r="ELX31" s="36"/>
      <c r="ELY31" s="36"/>
      <c r="ELZ31" s="36"/>
      <c r="EMA31" s="36"/>
      <c r="EMB31" s="36"/>
      <c r="EMC31" s="36"/>
      <c r="EMD31" s="36"/>
      <c r="EME31" s="36"/>
      <c r="EMF31" s="36"/>
      <c r="EMG31" s="36"/>
      <c r="EMH31" s="36"/>
      <c r="EMI31" s="36"/>
      <c r="EMJ31" s="36"/>
      <c r="EMK31" s="36"/>
      <c r="EML31" s="36"/>
      <c r="EMM31" s="36"/>
      <c r="EMN31" s="36"/>
      <c r="EMO31" s="36"/>
      <c r="EMP31" s="36"/>
      <c r="EMQ31" s="36"/>
      <c r="EMR31" s="36"/>
      <c r="EMS31" s="36"/>
      <c r="EMT31" s="36"/>
      <c r="EMU31" s="36"/>
      <c r="EMV31" s="36"/>
      <c r="EMW31" s="36"/>
      <c r="EMX31" s="36"/>
      <c r="EMY31" s="36"/>
      <c r="EMZ31" s="36"/>
      <c r="ENA31" s="36"/>
      <c r="ENB31" s="36"/>
      <c r="ENC31" s="36"/>
      <c r="END31" s="36"/>
      <c r="ENE31" s="36"/>
      <c r="ENF31" s="36"/>
      <c r="ENG31" s="36"/>
      <c r="ENH31" s="36"/>
      <c r="ENI31" s="36"/>
      <c r="ENJ31" s="36"/>
      <c r="ENK31" s="36"/>
      <c r="ENL31" s="36"/>
      <c r="ENM31" s="36"/>
      <c r="ENN31" s="36"/>
      <c r="ENO31" s="36"/>
      <c r="ENP31" s="36"/>
      <c r="ENQ31" s="36"/>
      <c r="ENR31" s="36"/>
      <c r="ENS31" s="36"/>
      <c r="ENT31" s="36"/>
      <c r="ENU31" s="36"/>
      <c r="ENV31" s="36"/>
      <c r="ENW31" s="36"/>
      <c r="ENX31" s="36"/>
      <c r="ENY31" s="36"/>
      <c r="ENZ31" s="36"/>
      <c r="EOA31" s="36"/>
      <c r="EOB31" s="36"/>
      <c r="EOC31" s="36"/>
      <c r="EOD31" s="36"/>
      <c r="EOE31" s="36"/>
      <c r="EOF31" s="36"/>
      <c r="EOG31" s="36"/>
      <c r="EOH31" s="36"/>
      <c r="EOI31" s="36"/>
      <c r="EOJ31" s="36"/>
      <c r="EOK31" s="36"/>
      <c r="EOL31" s="36"/>
      <c r="EOM31" s="36"/>
      <c r="EON31" s="36"/>
      <c r="EOO31" s="36"/>
      <c r="EOP31" s="36"/>
      <c r="EOQ31" s="36"/>
      <c r="EOR31" s="36"/>
      <c r="EOS31" s="36"/>
      <c r="EOT31" s="36"/>
      <c r="EOU31" s="36"/>
      <c r="EOV31" s="36"/>
      <c r="EOW31" s="36"/>
      <c r="EOX31" s="36"/>
      <c r="EOY31" s="36"/>
      <c r="EOZ31" s="36"/>
      <c r="EPA31" s="36"/>
      <c r="EPB31" s="36"/>
      <c r="EPC31" s="36"/>
      <c r="EPD31" s="36"/>
      <c r="EPE31" s="36"/>
      <c r="EPF31" s="36"/>
      <c r="EPG31" s="36"/>
      <c r="EPH31" s="36"/>
      <c r="EPI31" s="36"/>
      <c r="EPJ31" s="36"/>
      <c r="EPK31" s="36"/>
      <c r="EPL31" s="36"/>
      <c r="EPM31" s="36"/>
      <c r="EPN31" s="36"/>
      <c r="EPO31" s="36"/>
      <c r="EPP31" s="36"/>
      <c r="EPQ31" s="36"/>
      <c r="EPR31" s="36"/>
      <c r="EPS31" s="36"/>
      <c r="EPT31" s="36"/>
      <c r="EPU31" s="36"/>
      <c r="EPV31" s="36"/>
      <c r="EPW31" s="36"/>
      <c r="EPX31" s="36"/>
      <c r="EPY31" s="36"/>
      <c r="EPZ31" s="36"/>
      <c r="EQA31" s="36"/>
      <c r="EQB31" s="36"/>
      <c r="EQC31" s="36"/>
      <c r="EQD31" s="36"/>
      <c r="EQE31" s="36"/>
      <c r="EQF31" s="36"/>
      <c r="EQG31" s="36"/>
      <c r="EQH31" s="36"/>
      <c r="EQI31" s="36"/>
      <c r="EQJ31" s="36"/>
      <c r="EQK31" s="36"/>
      <c r="EQL31" s="36"/>
      <c r="EQM31" s="36"/>
      <c r="EQN31" s="36"/>
      <c r="EQO31" s="36"/>
      <c r="EQP31" s="36"/>
      <c r="EQQ31" s="36"/>
      <c r="EQR31" s="36"/>
      <c r="EQS31" s="36"/>
      <c r="EQT31" s="36"/>
      <c r="EQU31" s="36"/>
      <c r="EQV31" s="36"/>
      <c r="EQW31" s="36"/>
      <c r="EQX31" s="36"/>
      <c r="EQY31" s="36"/>
      <c r="EQZ31" s="36"/>
      <c r="ERA31" s="36"/>
      <c r="ERB31" s="36"/>
      <c r="ERC31" s="36"/>
      <c r="ERD31" s="36"/>
      <c r="ERE31" s="36"/>
      <c r="ERF31" s="36"/>
      <c r="ERG31" s="36"/>
      <c r="ERH31" s="36"/>
      <c r="ERI31" s="36"/>
      <c r="ERJ31" s="36"/>
      <c r="ERK31" s="36"/>
      <c r="ERL31" s="36"/>
      <c r="ERM31" s="36"/>
      <c r="ERN31" s="36"/>
      <c r="ERO31" s="36"/>
      <c r="ERP31" s="36"/>
      <c r="ERQ31" s="36"/>
      <c r="ERR31" s="36"/>
      <c r="ERS31" s="36"/>
      <c r="ERT31" s="36"/>
      <c r="ERU31" s="36"/>
      <c r="ERV31" s="36"/>
      <c r="ERW31" s="36"/>
      <c r="ERX31" s="36"/>
      <c r="ERY31" s="36"/>
      <c r="ERZ31" s="36"/>
      <c r="ESA31" s="36"/>
      <c r="ESB31" s="36"/>
      <c r="ESC31" s="36"/>
      <c r="ESD31" s="36"/>
      <c r="ESE31" s="36"/>
      <c r="ESF31" s="36"/>
      <c r="ESG31" s="36"/>
      <c r="ESH31" s="36"/>
      <c r="ESI31" s="36"/>
      <c r="ESJ31" s="36"/>
      <c r="ESK31" s="36"/>
      <c r="ESL31" s="36"/>
      <c r="ESM31" s="36"/>
      <c r="ESN31" s="36"/>
      <c r="ESO31" s="36"/>
      <c r="ESP31" s="36"/>
      <c r="ESQ31" s="36"/>
      <c r="ESR31" s="36"/>
      <c r="ESS31" s="36"/>
      <c r="EST31" s="36"/>
      <c r="ESU31" s="36"/>
      <c r="ESV31" s="36"/>
      <c r="ESW31" s="36"/>
      <c r="ESX31" s="36"/>
      <c r="ESY31" s="36"/>
      <c r="ESZ31" s="36"/>
      <c r="ETA31" s="36"/>
      <c r="ETB31" s="36"/>
      <c r="ETC31" s="36"/>
      <c r="ETD31" s="36"/>
      <c r="ETE31" s="36"/>
      <c r="ETF31" s="36"/>
      <c r="ETG31" s="36"/>
      <c r="ETH31" s="36"/>
      <c r="ETI31" s="36"/>
      <c r="ETJ31" s="36"/>
      <c r="ETK31" s="36"/>
      <c r="ETL31" s="36"/>
      <c r="ETM31" s="36"/>
      <c r="ETN31" s="36"/>
      <c r="ETO31" s="36"/>
      <c r="ETP31" s="36"/>
      <c r="ETQ31" s="36"/>
      <c r="ETR31" s="36"/>
      <c r="ETS31" s="36"/>
      <c r="ETT31" s="36"/>
      <c r="ETU31" s="36"/>
      <c r="ETV31" s="36"/>
      <c r="ETW31" s="36"/>
      <c r="ETX31" s="36"/>
      <c r="ETY31" s="36"/>
      <c r="ETZ31" s="36"/>
      <c r="EUA31" s="36"/>
      <c r="EUB31" s="36"/>
      <c r="EUC31" s="36"/>
      <c r="EUD31" s="36"/>
      <c r="EUE31" s="36"/>
      <c r="EUF31" s="36"/>
      <c r="EUG31" s="36"/>
      <c r="EUH31" s="36"/>
      <c r="EUI31" s="36"/>
      <c r="EUJ31" s="36"/>
      <c r="EUK31" s="36"/>
      <c r="EUL31" s="36"/>
      <c r="EUM31" s="36"/>
      <c r="EUN31" s="36"/>
      <c r="EUO31" s="36"/>
      <c r="EUP31" s="36"/>
      <c r="EUQ31" s="36"/>
      <c r="EUR31" s="36"/>
      <c r="EUS31" s="36"/>
      <c r="EUT31" s="36"/>
      <c r="EUU31" s="36"/>
      <c r="EUV31" s="36"/>
      <c r="EUW31" s="36"/>
      <c r="EUX31" s="36"/>
      <c r="EUY31" s="36"/>
      <c r="EUZ31" s="36"/>
      <c r="EVA31" s="36"/>
      <c r="EVB31" s="36"/>
      <c r="EVC31" s="36"/>
      <c r="EVD31" s="36"/>
      <c r="EVE31" s="36"/>
      <c r="EVF31" s="36"/>
      <c r="EVG31" s="36"/>
      <c r="EVH31" s="36"/>
      <c r="EVI31" s="36"/>
      <c r="EVJ31" s="36"/>
      <c r="EVK31" s="36"/>
      <c r="EVL31" s="36"/>
      <c r="EVM31" s="36"/>
      <c r="EVN31" s="36"/>
      <c r="EVO31" s="36"/>
      <c r="EVP31" s="36"/>
      <c r="EVQ31" s="36"/>
      <c r="EVR31" s="36"/>
      <c r="EVS31" s="36"/>
      <c r="EVT31" s="36"/>
      <c r="EVU31" s="36"/>
      <c r="EVV31" s="36"/>
      <c r="EVW31" s="36"/>
      <c r="EVX31" s="36"/>
      <c r="EVY31" s="36"/>
      <c r="EVZ31" s="36"/>
      <c r="EWA31" s="36"/>
      <c r="EWB31" s="36"/>
      <c r="EWC31" s="36"/>
      <c r="EWD31" s="36"/>
      <c r="EWE31" s="36"/>
      <c r="EWF31" s="36"/>
      <c r="EWG31" s="36"/>
      <c r="EWH31" s="36"/>
      <c r="EWI31" s="36"/>
      <c r="EWJ31" s="36"/>
      <c r="EWK31" s="36"/>
      <c r="EWL31" s="36"/>
      <c r="EWM31" s="36"/>
      <c r="EWN31" s="36"/>
      <c r="EWO31" s="36"/>
      <c r="EWP31" s="36"/>
      <c r="EWQ31" s="36"/>
      <c r="EWR31" s="36"/>
      <c r="EWS31" s="36"/>
      <c r="EWT31" s="36"/>
      <c r="EWU31" s="36"/>
      <c r="EWV31" s="36"/>
      <c r="EWW31" s="36"/>
      <c r="EWX31" s="36"/>
      <c r="EWY31" s="36"/>
      <c r="EWZ31" s="36"/>
      <c r="EXA31" s="36"/>
      <c r="EXB31" s="36"/>
      <c r="EXC31" s="36"/>
      <c r="EXD31" s="36"/>
      <c r="EXE31" s="36"/>
      <c r="EXF31" s="36"/>
      <c r="EXG31" s="36"/>
      <c r="EXH31" s="36"/>
      <c r="EXI31" s="36"/>
      <c r="EXJ31" s="36"/>
      <c r="EXK31" s="36"/>
      <c r="EXL31" s="36"/>
      <c r="EXM31" s="36"/>
      <c r="EXN31" s="36"/>
      <c r="EXO31" s="36"/>
      <c r="EXP31" s="36"/>
      <c r="EXQ31" s="36"/>
      <c r="EXR31" s="36"/>
      <c r="EXS31" s="36"/>
      <c r="EXT31" s="36"/>
      <c r="EXU31" s="36"/>
      <c r="EXV31" s="36"/>
      <c r="EXW31" s="36"/>
      <c r="EXX31" s="36"/>
      <c r="EXY31" s="36"/>
      <c r="EXZ31" s="36"/>
      <c r="EYA31" s="36"/>
      <c r="EYB31" s="36"/>
      <c r="EYC31" s="36"/>
      <c r="EYD31" s="36"/>
      <c r="EYE31" s="36"/>
      <c r="EYF31" s="36"/>
      <c r="EYG31" s="36"/>
      <c r="EYH31" s="36"/>
      <c r="EYI31" s="36"/>
      <c r="EYJ31" s="36"/>
      <c r="EYK31" s="36"/>
      <c r="EYL31" s="36"/>
      <c r="EYM31" s="36"/>
      <c r="EYN31" s="36"/>
      <c r="EYO31" s="36"/>
      <c r="EYP31" s="36"/>
      <c r="EYQ31" s="36"/>
      <c r="EYR31" s="36"/>
      <c r="EYS31" s="36"/>
      <c r="EYT31" s="36"/>
      <c r="EYU31" s="36"/>
      <c r="EYV31" s="36"/>
      <c r="EYW31" s="36"/>
      <c r="EYX31" s="36"/>
      <c r="EYY31" s="36"/>
      <c r="EYZ31" s="36"/>
      <c r="EZA31" s="36"/>
      <c r="EZB31" s="36"/>
      <c r="EZC31" s="36"/>
      <c r="EZD31" s="36"/>
      <c r="EZE31" s="36"/>
      <c r="EZF31" s="36"/>
      <c r="EZG31" s="36"/>
      <c r="EZH31" s="36"/>
      <c r="EZI31" s="36"/>
      <c r="EZJ31" s="36"/>
      <c r="EZK31" s="36"/>
      <c r="EZL31" s="36"/>
      <c r="EZM31" s="36"/>
      <c r="EZN31" s="36"/>
      <c r="EZO31" s="36"/>
      <c r="EZP31" s="36"/>
      <c r="EZQ31" s="36"/>
      <c r="EZR31" s="36"/>
      <c r="EZS31" s="36"/>
      <c r="EZT31" s="36"/>
      <c r="EZU31" s="36"/>
      <c r="EZV31" s="36"/>
      <c r="EZW31" s="36"/>
      <c r="EZX31" s="36"/>
      <c r="EZY31" s="36"/>
      <c r="EZZ31" s="36"/>
      <c r="FAA31" s="36"/>
      <c r="FAB31" s="36"/>
      <c r="FAC31" s="36"/>
      <c r="FAD31" s="36"/>
      <c r="FAE31" s="36"/>
      <c r="FAF31" s="36"/>
      <c r="FAG31" s="36"/>
      <c r="FAH31" s="36"/>
      <c r="FAI31" s="36"/>
      <c r="FAJ31" s="36"/>
      <c r="FAK31" s="36"/>
      <c r="FAL31" s="36"/>
      <c r="FAM31" s="36"/>
      <c r="FAN31" s="36"/>
      <c r="FAO31" s="36"/>
      <c r="FAP31" s="36"/>
      <c r="FAQ31" s="36"/>
      <c r="FAR31" s="36"/>
      <c r="FAS31" s="36"/>
      <c r="FAT31" s="36"/>
      <c r="FAU31" s="36"/>
      <c r="FAV31" s="36"/>
      <c r="FAW31" s="36"/>
      <c r="FAX31" s="36"/>
      <c r="FAY31" s="36"/>
      <c r="FAZ31" s="36"/>
      <c r="FBA31" s="36"/>
      <c r="FBB31" s="36"/>
      <c r="FBC31" s="36"/>
      <c r="FBD31" s="36"/>
      <c r="FBE31" s="36"/>
      <c r="FBF31" s="36"/>
      <c r="FBG31" s="36"/>
      <c r="FBH31" s="36"/>
      <c r="FBI31" s="36"/>
      <c r="FBJ31" s="36"/>
      <c r="FBK31" s="36"/>
      <c r="FBL31" s="36"/>
      <c r="FBM31" s="36"/>
      <c r="FBN31" s="36"/>
      <c r="FBO31" s="36"/>
      <c r="FBP31" s="36"/>
      <c r="FBQ31" s="36"/>
      <c r="FBR31" s="36"/>
      <c r="FBS31" s="36"/>
      <c r="FBT31" s="36"/>
      <c r="FBU31" s="36"/>
      <c r="FBV31" s="36"/>
      <c r="FBW31" s="36"/>
      <c r="FBX31" s="36"/>
      <c r="FBY31" s="36"/>
      <c r="FBZ31" s="36"/>
      <c r="FCA31" s="36"/>
      <c r="FCB31" s="36"/>
      <c r="FCC31" s="36"/>
      <c r="FCD31" s="36"/>
      <c r="FCE31" s="36"/>
      <c r="FCF31" s="36"/>
      <c r="FCG31" s="36"/>
      <c r="FCH31" s="36"/>
      <c r="FCI31" s="36"/>
      <c r="FCJ31" s="36"/>
      <c r="FCK31" s="36"/>
      <c r="FCL31" s="36"/>
      <c r="FCM31" s="36"/>
      <c r="FCN31" s="36"/>
      <c r="FCO31" s="36"/>
      <c r="FCP31" s="36"/>
      <c r="FCQ31" s="36"/>
      <c r="FCR31" s="36"/>
      <c r="FCS31" s="36"/>
      <c r="FCT31" s="36"/>
      <c r="FCU31" s="36"/>
      <c r="FCV31" s="36"/>
      <c r="FCW31" s="36"/>
      <c r="FCX31" s="36"/>
      <c r="FCY31" s="36"/>
      <c r="FCZ31" s="36"/>
      <c r="FDA31" s="36"/>
      <c r="FDB31" s="36"/>
      <c r="FDC31" s="36"/>
      <c r="FDD31" s="36"/>
      <c r="FDE31" s="36"/>
      <c r="FDF31" s="36"/>
      <c r="FDG31" s="36"/>
      <c r="FDH31" s="36"/>
      <c r="FDI31" s="36"/>
      <c r="FDJ31" s="36"/>
      <c r="FDK31" s="36"/>
      <c r="FDL31" s="36"/>
      <c r="FDM31" s="36"/>
      <c r="FDN31" s="36"/>
      <c r="FDO31" s="36"/>
      <c r="FDP31" s="36"/>
      <c r="FDQ31" s="36"/>
      <c r="FDR31" s="36"/>
      <c r="FDS31" s="36"/>
      <c r="FDT31" s="36"/>
      <c r="FDU31" s="36"/>
      <c r="FDV31" s="36"/>
      <c r="FDW31" s="36"/>
      <c r="FDX31" s="36"/>
      <c r="FDY31" s="36"/>
      <c r="FDZ31" s="36"/>
      <c r="FEA31" s="36"/>
      <c r="FEB31" s="36"/>
      <c r="FEC31" s="36"/>
      <c r="FED31" s="36"/>
      <c r="FEE31" s="36"/>
      <c r="FEF31" s="36"/>
      <c r="FEG31" s="36"/>
      <c r="FEH31" s="36"/>
      <c r="FEI31" s="36"/>
      <c r="FEJ31" s="36"/>
      <c r="FEK31" s="36"/>
      <c r="FEL31" s="36"/>
      <c r="FEM31" s="36"/>
      <c r="FEN31" s="36"/>
      <c r="FEO31" s="36"/>
      <c r="FEP31" s="36"/>
      <c r="FEQ31" s="36"/>
      <c r="FER31" s="36"/>
      <c r="FES31" s="36"/>
      <c r="FET31" s="36"/>
      <c r="FEU31" s="36"/>
      <c r="FEV31" s="36"/>
      <c r="FEW31" s="36"/>
      <c r="FEX31" s="36"/>
      <c r="FEY31" s="36"/>
      <c r="FEZ31" s="36"/>
      <c r="FFA31" s="36"/>
      <c r="FFB31" s="36"/>
      <c r="FFC31" s="36"/>
      <c r="FFD31" s="36"/>
      <c r="FFE31" s="36"/>
      <c r="FFF31" s="36"/>
      <c r="FFG31" s="36"/>
      <c r="FFH31" s="36"/>
      <c r="FFI31" s="36"/>
      <c r="FFJ31" s="36"/>
      <c r="FFK31" s="36"/>
      <c r="FFL31" s="36"/>
      <c r="FFM31" s="36"/>
      <c r="FFN31" s="36"/>
      <c r="FFO31" s="36"/>
      <c r="FFP31" s="36"/>
      <c r="FFQ31" s="36"/>
      <c r="FFR31" s="36"/>
      <c r="FFS31" s="36"/>
      <c r="FFT31" s="36"/>
      <c r="FFU31" s="36"/>
      <c r="FFV31" s="36"/>
      <c r="FFW31" s="36"/>
      <c r="FFX31" s="36"/>
      <c r="FFY31" s="36"/>
      <c r="FFZ31" s="36"/>
      <c r="FGA31" s="36"/>
      <c r="FGB31" s="36"/>
      <c r="FGC31" s="36"/>
      <c r="FGD31" s="36"/>
      <c r="FGE31" s="36"/>
      <c r="FGF31" s="36"/>
      <c r="FGG31" s="36"/>
      <c r="FGH31" s="36"/>
      <c r="FGI31" s="36"/>
      <c r="FGJ31" s="36"/>
      <c r="FGK31" s="36"/>
      <c r="FGL31" s="36"/>
      <c r="FGM31" s="36"/>
      <c r="FGN31" s="36"/>
      <c r="FGO31" s="36"/>
      <c r="FGP31" s="36"/>
      <c r="FGQ31" s="36"/>
      <c r="FGR31" s="36"/>
      <c r="FGS31" s="36"/>
      <c r="FGT31" s="36"/>
      <c r="FGU31" s="36"/>
      <c r="FGV31" s="36"/>
      <c r="FGW31" s="36"/>
      <c r="FGX31" s="36"/>
      <c r="FGY31" s="36"/>
      <c r="FGZ31" s="36"/>
      <c r="FHA31" s="36"/>
      <c r="FHB31" s="36"/>
      <c r="FHC31" s="36"/>
      <c r="FHD31" s="36"/>
      <c r="FHE31" s="36"/>
      <c r="FHF31" s="36"/>
      <c r="FHG31" s="36"/>
      <c r="FHH31" s="36"/>
      <c r="FHI31" s="36"/>
      <c r="FHJ31" s="36"/>
      <c r="FHK31" s="36"/>
      <c r="FHL31" s="36"/>
      <c r="FHM31" s="36"/>
      <c r="FHN31" s="36"/>
      <c r="FHO31" s="36"/>
      <c r="FHP31" s="36"/>
      <c r="FHQ31" s="36"/>
      <c r="FHR31" s="36"/>
      <c r="FHS31" s="36"/>
      <c r="FHT31" s="36"/>
      <c r="FHU31" s="36"/>
      <c r="FHV31" s="36"/>
      <c r="FHW31" s="36"/>
      <c r="FHX31" s="36"/>
      <c r="FHY31" s="36"/>
      <c r="FHZ31" s="36"/>
      <c r="FIA31" s="36"/>
      <c r="FIB31" s="36"/>
      <c r="FIC31" s="36"/>
      <c r="FID31" s="36"/>
      <c r="FIE31" s="36"/>
      <c r="FIF31" s="36"/>
      <c r="FIG31" s="36"/>
      <c r="FIH31" s="36"/>
      <c r="FII31" s="36"/>
      <c r="FIJ31" s="36"/>
      <c r="FIK31" s="36"/>
      <c r="FIL31" s="36"/>
      <c r="FIM31" s="36"/>
      <c r="FIN31" s="36"/>
      <c r="FIO31" s="36"/>
      <c r="FIP31" s="36"/>
      <c r="FIQ31" s="36"/>
      <c r="FIR31" s="36"/>
      <c r="FIS31" s="36"/>
      <c r="FIT31" s="36"/>
      <c r="FIU31" s="36"/>
      <c r="FIV31" s="36"/>
      <c r="FIW31" s="36"/>
      <c r="FIX31" s="36"/>
      <c r="FIY31" s="36"/>
      <c r="FIZ31" s="36"/>
      <c r="FJA31" s="36"/>
      <c r="FJB31" s="36"/>
      <c r="FJC31" s="36"/>
      <c r="FJD31" s="36"/>
      <c r="FJE31" s="36"/>
      <c r="FJF31" s="36"/>
      <c r="FJG31" s="36"/>
      <c r="FJH31" s="36"/>
      <c r="FJI31" s="36"/>
      <c r="FJJ31" s="36"/>
      <c r="FJK31" s="36"/>
      <c r="FJL31" s="36"/>
      <c r="FJM31" s="36"/>
      <c r="FJN31" s="36"/>
      <c r="FJO31" s="36"/>
      <c r="FJP31" s="36"/>
      <c r="FJQ31" s="36"/>
      <c r="FJR31" s="36"/>
      <c r="FJS31" s="36"/>
      <c r="FJT31" s="36"/>
      <c r="FJU31" s="36"/>
      <c r="FJV31" s="36"/>
      <c r="FJW31" s="36"/>
      <c r="FJX31" s="36"/>
      <c r="FJY31" s="36"/>
      <c r="FJZ31" s="36"/>
      <c r="FKA31" s="36"/>
      <c r="FKB31" s="36"/>
      <c r="FKC31" s="36"/>
      <c r="FKD31" s="36"/>
      <c r="FKE31" s="36"/>
      <c r="FKF31" s="36"/>
      <c r="FKG31" s="36"/>
      <c r="FKH31" s="36"/>
      <c r="FKI31" s="36"/>
      <c r="FKJ31" s="36"/>
      <c r="FKK31" s="36"/>
      <c r="FKL31" s="36"/>
      <c r="FKM31" s="36"/>
      <c r="FKN31" s="36"/>
      <c r="FKO31" s="36"/>
      <c r="FKP31" s="36"/>
      <c r="FKQ31" s="36"/>
      <c r="FKR31" s="36"/>
      <c r="FKS31" s="36"/>
      <c r="FKT31" s="36"/>
      <c r="FKU31" s="36"/>
      <c r="FKV31" s="36"/>
      <c r="FKW31" s="36"/>
      <c r="FKX31" s="36"/>
      <c r="FKY31" s="36"/>
      <c r="FKZ31" s="36"/>
      <c r="FLA31" s="36"/>
      <c r="FLB31" s="36"/>
      <c r="FLC31" s="36"/>
      <c r="FLD31" s="36"/>
      <c r="FLE31" s="36"/>
      <c r="FLF31" s="36"/>
      <c r="FLG31" s="36"/>
      <c r="FLH31" s="36"/>
      <c r="FLI31" s="36"/>
      <c r="FLJ31" s="36"/>
      <c r="FLK31" s="36"/>
      <c r="FLL31" s="36"/>
      <c r="FLM31" s="36"/>
      <c r="FLN31" s="36"/>
      <c r="FLO31" s="36"/>
      <c r="FLP31" s="36"/>
      <c r="FLQ31" s="36"/>
      <c r="FLR31" s="36"/>
      <c r="FLS31" s="36"/>
      <c r="FLT31" s="36"/>
      <c r="FLU31" s="36"/>
      <c r="FLV31" s="36"/>
      <c r="FLW31" s="36"/>
      <c r="FLX31" s="36"/>
      <c r="FLY31" s="36"/>
      <c r="FLZ31" s="36"/>
      <c r="FMA31" s="36"/>
      <c r="FMB31" s="36"/>
      <c r="FMC31" s="36"/>
      <c r="FMD31" s="36"/>
      <c r="FME31" s="36"/>
      <c r="FMF31" s="36"/>
      <c r="FMG31" s="36"/>
      <c r="FMH31" s="36"/>
      <c r="FMI31" s="36"/>
      <c r="FMJ31" s="36"/>
      <c r="FMK31" s="36"/>
      <c r="FML31" s="36"/>
      <c r="FMM31" s="36"/>
      <c r="FMN31" s="36"/>
      <c r="FMO31" s="36"/>
      <c r="FMP31" s="36"/>
      <c r="FMQ31" s="36"/>
      <c r="FMR31" s="36"/>
      <c r="FMS31" s="36"/>
      <c r="FMT31" s="36"/>
      <c r="FMU31" s="36"/>
      <c r="FMV31" s="36"/>
      <c r="FMW31" s="36"/>
      <c r="FMX31" s="36"/>
      <c r="FMY31" s="36"/>
      <c r="FMZ31" s="36"/>
      <c r="FNA31" s="36"/>
      <c r="FNB31" s="36"/>
      <c r="FNC31" s="36"/>
      <c r="FND31" s="36"/>
      <c r="FNE31" s="36"/>
      <c r="FNF31" s="36"/>
      <c r="FNG31" s="36"/>
      <c r="FNH31" s="36"/>
      <c r="FNI31" s="36"/>
      <c r="FNJ31" s="36"/>
      <c r="FNK31" s="36"/>
      <c r="FNL31" s="36"/>
      <c r="FNM31" s="36"/>
      <c r="FNN31" s="36"/>
      <c r="FNO31" s="36"/>
      <c r="FNP31" s="36"/>
      <c r="FNQ31" s="36"/>
      <c r="FNR31" s="36"/>
      <c r="FNS31" s="36"/>
      <c r="FNT31" s="36"/>
      <c r="FNU31" s="36"/>
      <c r="FNV31" s="36"/>
      <c r="FNW31" s="36"/>
      <c r="FNX31" s="36"/>
      <c r="FNY31" s="36"/>
      <c r="FNZ31" s="36"/>
      <c r="FOA31" s="36"/>
      <c r="FOB31" s="36"/>
      <c r="FOC31" s="36"/>
      <c r="FOD31" s="36"/>
      <c r="FOE31" s="36"/>
      <c r="FOF31" s="36"/>
      <c r="FOG31" s="36"/>
      <c r="FOH31" s="36"/>
      <c r="FOI31" s="36"/>
      <c r="FOJ31" s="36"/>
      <c r="FOK31" s="36"/>
      <c r="FOL31" s="36"/>
      <c r="FOM31" s="36"/>
      <c r="FON31" s="36"/>
      <c r="FOO31" s="36"/>
      <c r="FOP31" s="36"/>
      <c r="FOQ31" s="36"/>
      <c r="FOR31" s="36"/>
      <c r="FOS31" s="36"/>
      <c r="FOT31" s="36"/>
      <c r="FOU31" s="36"/>
      <c r="FOV31" s="36"/>
      <c r="FOW31" s="36"/>
      <c r="FOX31" s="36"/>
      <c r="FOY31" s="36"/>
      <c r="FOZ31" s="36"/>
      <c r="FPA31" s="36"/>
      <c r="FPB31" s="36"/>
      <c r="FPC31" s="36"/>
      <c r="FPD31" s="36"/>
      <c r="FPE31" s="36"/>
      <c r="FPF31" s="36"/>
      <c r="FPG31" s="36"/>
      <c r="FPH31" s="36"/>
      <c r="FPI31" s="36"/>
      <c r="FPJ31" s="36"/>
      <c r="FPK31" s="36"/>
      <c r="FPL31" s="36"/>
      <c r="FPM31" s="36"/>
      <c r="FPN31" s="36"/>
      <c r="FPO31" s="36"/>
      <c r="FPP31" s="36"/>
      <c r="FPQ31" s="36"/>
      <c r="FPR31" s="36"/>
      <c r="FPS31" s="36"/>
      <c r="FPT31" s="36"/>
      <c r="FPU31" s="36"/>
      <c r="FPV31" s="36"/>
      <c r="FPW31" s="36"/>
      <c r="FPX31" s="36"/>
      <c r="FPY31" s="36"/>
      <c r="FPZ31" s="36"/>
      <c r="FQA31" s="36"/>
      <c r="FQB31" s="36"/>
      <c r="FQC31" s="36"/>
      <c r="FQD31" s="36"/>
      <c r="FQE31" s="36"/>
      <c r="FQF31" s="36"/>
      <c r="FQG31" s="36"/>
      <c r="FQH31" s="36"/>
      <c r="FQI31" s="36"/>
      <c r="FQJ31" s="36"/>
      <c r="FQK31" s="36"/>
      <c r="FQL31" s="36"/>
      <c r="FQM31" s="36"/>
      <c r="FQN31" s="36"/>
      <c r="FQO31" s="36"/>
      <c r="FQP31" s="36"/>
      <c r="FQQ31" s="36"/>
      <c r="FQR31" s="36"/>
      <c r="FQS31" s="36"/>
      <c r="FQT31" s="36"/>
      <c r="FQU31" s="36"/>
      <c r="FQV31" s="36"/>
      <c r="FQW31" s="36"/>
      <c r="FQX31" s="36"/>
      <c r="FQY31" s="36"/>
      <c r="FQZ31" s="36"/>
      <c r="FRA31" s="36"/>
      <c r="FRB31" s="36"/>
      <c r="FRC31" s="36"/>
      <c r="FRD31" s="36"/>
      <c r="FRE31" s="36"/>
      <c r="FRF31" s="36"/>
      <c r="FRG31" s="36"/>
      <c r="FRH31" s="36"/>
      <c r="FRI31" s="36"/>
      <c r="FRJ31" s="36"/>
      <c r="FRK31" s="36"/>
      <c r="FRL31" s="36"/>
      <c r="FRM31" s="36"/>
      <c r="FRN31" s="36"/>
      <c r="FRO31" s="36"/>
      <c r="FRP31" s="36"/>
      <c r="FRQ31" s="36"/>
      <c r="FRR31" s="36"/>
      <c r="FRS31" s="36"/>
      <c r="FRT31" s="36"/>
      <c r="FRU31" s="36"/>
      <c r="FRV31" s="36"/>
      <c r="FRW31" s="36"/>
      <c r="FRX31" s="36"/>
      <c r="FRY31" s="36"/>
      <c r="FRZ31" s="36"/>
      <c r="FSA31" s="36"/>
      <c r="FSB31" s="36"/>
      <c r="FSC31" s="36"/>
      <c r="FSD31" s="36"/>
      <c r="FSE31" s="36"/>
      <c r="FSF31" s="36"/>
      <c r="FSG31" s="36"/>
      <c r="FSH31" s="36"/>
      <c r="FSI31" s="36"/>
      <c r="FSJ31" s="36"/>
      <c r="FSK31" s="36"/>
      <c r="FSL31" s="36"/>
      <c r="FSM31" s="36"/>
      <c r="FSN31" s="36"/>
      <c r="FSO31" s="36"/>
      <c r="FSP31" s="36"/>
      <c r="FSQ31" s="36"/>
      <c r="FSR31" s="36"/>
      <c r="FSS31" s="36"/>
      <c r="FST31" s="36"/>
      <c r="FSU31" s="36"/>
      <c r="FSV31" s="36"/>
      <c r="FSW31" s="36"/>
      <c r="FSX31" s="36"/>
      <c r="FSY31" s="36"/>
      <c r="FSZ31" s="36"/>
      <c r="FTA31" s="36"/>
      <c r="FTB31" s="36"/>
      <c r="FTC31" s="36"/>
      <c r="FTD31" s="36"/>
      <c r="FTE31" s="36"/>
      <c r="FTF31" s="36"/>
      <c r="FTG31" s="36"/>
      <c r="FTH31" s="36"/>
      <c r="FTI31" s="36"/>
      <c r="FTJ31" s="36"/>
      <c r="FTK31" s="36"/>
      <c r="FTL31" s="36"/>
      <c r="FTM31" s="36"/>
      <c r="FTN31" s="36"/>
      <c r="FTO31" s="36"/>
      <c r="FTP31" s="36"/>
      <c r="FTQ31" s="36"/>
      <c r="FTR31" s="36"/>
      <c r="FTS31" s="36"/>
      <c r="FTT31" s="36"/>
      <c r="FTU31" s="36"/>
      <c r="FTV31" s="36"/>
      <c r="FTW31" s="36"/>
      <c r="FTX31" s="36"/>
      <c r="FTY31" s="36"/>
      <c r="FTZ31" s="36"/>
      <c r="FUA31" s="36"/>
      <c r="FUB31" s="36"/>
      <c r="FUC31" s="36"/>
      <c r="FUD31" s="36"/>
      <c r="FUE31" s="36"/>
      <c r="FUF31" s="36"/>
      <c r="FUG31" s="36"/>
      <c r="FUH31" s="36"/>
      <c r="FUI31" s="36"/>
      <c r="FUJ31" s="36"/>
      <c r="FUK31" s="36"/>
      <c r="FUL31" s="36"/>
      <c r="FUM31" s="36"/>
      <c r="FUN31" s="36"/>
      <c r="FUO31" s="36"/>
      <c r="FUP31" s="36"/>
      <c r="FUQ31" s="36"/>
      <c r="FUR31" s="36"/>
      <c r="FUS31" s="36"/>
      <c r="FUT31" s="36"/>
      <c r="FUU31" s="36"/>
      <c r="FUV31" s="36"/>
      <c r="FUW31" s="36"/>
      <c r="FUX31" s="36"/>
      <c r="FUY31" s="36"/>
      <c r="FUZ31" s="36"/>
      <c r="FVA31" s="36"/>
      <c r="FVB31" s="36"/>
      <c r="FVC31" s="36"/>
      <c r="FVD31" s="36"/>
      <c r="FVE31" s="36"/>
      <c r="FVF31" s="36"/>
      <c r="FVG31" s="36"/>
      <c r="FVH31" s="36"/>
      <c r="FVI31" s="36"/>
      <c r="FVJ31" s="36"/>
      <c r="FVK31" s="36"/>
      <c r="FVL31" s="36"/>
      <c r="FVM31" s="36"/>
      <c r="FVN31" s="36"/>
      <c r="FVO31" s="36"/>
      <c r="FVP31" s="36"/>
      <c r="FVQ31" s="36"/>
      <c r="FVR31" s="36"/>
      <c r="FVS31" s="36"/>
      <c r="FVT31" s="36"/>
      <c r="FVU31" s="36"/>
      <c r="FVV31" s="36"/>
      <c r="FVW31" s="36"/>
      <c r="FVX31" s="36"/>
      <c r="FVY31" s="36"/>
      <c r="FVZ31" s="36"/>
      <c r="FWA31" s="36"/>
      <c r="FWB31" s="36"/>
      <c r="FWC31" s="36"/>
      <c r="FWD31" s="36"/>
      <c r="FWE31" s="36"/>
      <c r="FWF31" s="36"/>
      <c r="FWG31" s="36"/>
      <c r="FWH31" s="36"/>
      <c r="FWI31" s="36"/>
      <c r="FWJ31" s="36"/>
      <c r="FWK31" s="36"/>
      <c r="FWL31" s="36"/>
      <c r="FWM31" s="36"/>
      <c r="FWN31" s="36"/>
      <c r="FWO31" s="36"/>
      <c r="FWP31" s="36"/>
      <c r="FWQ31" s="36"/>
      <c r="FWR31" s="36"/>
      <c r="FWS31" s="36"/>
      <c r="FWT31" s="36"/>
      <c r="FWU31" s="36"/>
      <c r="FWV31" s="36"/>
      <c r="FWW31" s="36"/>
      <c r="FWX31" s="36"/>
      <c r="FWY31" s="36"/>
      <c r="FWZ31" s="36"/>
      <c r="FXA31" s="36"/>
      <c r="FXB31" s="36"/>
      <c r="FXC31" s="36"/>
      <c r="FXD31" s="36"/>
      <c r="FXE31" s="36"/>
      <c r="FXF31" s="36"/>
      <c r="FXG31" s="36"/>
      <c r="FXH31" s="36"/>
      <c r="FXI31" s="36"/>
      <c r="FXJ31" s="36"/>
      <c r="FXK31" s="36"/>
      <c r="FXL31" s="36"/>
      <c r="FXM31" s="36"/>
      <c r="FXN31" s="36"/>
      <c r="FXO31" s="36"/>
      <c r="FXP31" s="36"/>
      <c r="FXQ31" s="36"/>
      <c r="FXR31" s="36"/>
      <c r="FXS31" s="36"/>
      <c r="FXT31" s="36"/>
      <c r="FXU31" s="36"/>
      <c r="FXV31" s="36"/>
      <c r="FXW31" s="36"/>
      <c r="FXX31" s="36"/>
      <c r="FXY31" s="36"/>
      <c r="FXZ31" s="36"/>
      <c r="FYA31" s="36"/>
      <c r="FYB31" s="36"/>
      <c r="FYC31" s="36"/>
      <c r="FYD31" s="36"/>
      <c r="FYE31" s="36"/>
      <c r="FYF31" s="36"/>
      <c r="FYG31" s="36"/>
      <c r="FYH31" s="36"/>
      <c r="FYI31" s="36"/>
      <c r="FYJ31" s="36"/>
      <c r="FYK31" s="36"/>
      <c r="FYL31" s="36"/>
      <c r="FYM31" s="36"/>
      <c r="FYN31" s="36"/>
      <c r="FYO31" s="36"/>
      <c r="FYP31" s="36"/>
      <c r="FYQ31" s="36"/>
      <c r="FYR31" s="36"/>
      <c r="FYS31" s="36"/>
      <c r="FYT31" s="36"/>
      <c r="FYU31" s="36"/>
      <c r="FYV31" s="36"/>
      <c r="FYW31" s="36"/>
      <c r="FYX31" s="36"/>
      <c r="FYY31" s="36"/>
      <c r="FYZ31" s="36"/>
      <c r="FZA31" s="36"/>
      <c r="FZB31" s="36"/>
      <c r="FZC31" s="36"/>
      <c r="FZD31" s="36"/>
      <c r="FZE31" s="36"/>
      <c r="FZF31" s="36"/>
      <c r="FZG31" s="36"/>
      <c r="FZH31" s="36"/>
      <c r="FZI31" s="36"/>
      <c r="FZJ31" s="36"/>
      <c r="FZK31" s="36"/>
      <c r="FZL31" s="36"/>
      <c r="FZM31" s="36"/>
      <c r="FZN31" s="36"/>
      <c r="FZO31" s="36"/>
      <c r="FZP31" s="36"/>
      <c r="FZQ31" s="36"/>
      <c r="FZR31" s="36"/>
      <c r="FZS31" s="36"/>
      <c r="FZT31" s="36"/>
      <c r="FZU31" s="36"/>
      <c r="FZV31" s="36"/>
      <c r="FZW31" s="36"/>
      <c r="FZX31" s="36"/>
      <c r="FZY31" s="36"/>
      <c r="FZZ31" s="36"/>
      <c r="GAA31" s="36"/>
      <c r="GAB31" s="36"/>
      <c r="GAC31" s="36"/>
      <c r="GAD31" s="36"/>
      <c r="GAE31" s="36"/>
      <c r="GAF31" s="36"/>
      <c r="GAG31" s="36"/>
      <c r="GAH31" s="36"/>
      <c r="GAI31" s="36"/>
      <c r="GAJ31" s="36"/>
      <c r="GAK31" s="36"/>
      <c r="GAL31" s="36"/>
      <c r="GAM31" s="36"/>
      <c r="GAN31" s="36"/>
      <c r="GAO31" s="36"/>
      <c r="GAP31" s="36"/>
      <c r="GAQ31" s="36"/>
      <c r="GAR31" s="36"/>
      <c r="GAS31" s="36"/>
      <c r="GAT31" s="36"/>
      <c r="GAU31" s="36"/>
      <c r="GAV31" s="36"/>
      <c r="GAW31" s="36"/>
      <c r="GAX31" s="36"/>
      <c r="GAY31" s="36"/>
      <c r="GAZ31" s="36"/>
      <c r="GBA31" s="36"/>
      <c r="GBB31" s="36"/>
      <c r="GBC31" s="36"/>
      <c r="GBD31" s="36"/>
      <c r="GBE31" s="36"/>
      <c r="GBF31" s="36"/>
      <c r="GBG31" s="36"/>
      <c r="GBH31" s="36"/>
      <c r="GBI31" s="36"/>
      <c r="GBJ31" s="36"/>
      <c r="GBK31" s="36"/>
      <c r="GBL31" s="36"/>
      <c r="GBM31" s="36"/>
      <c r="GBN31" s="36"/>
      <c r="GBO31" s="36"/>
      <c r="GBP31" s="36"/>
      <c r="GBQ31" s="36"/>
      <c r="GBR31" s="36"/>
      <c r="GBS31" s="36"/>
      <c r="GBT31" s="36"/>
      <c r="GBU31" s="36"/>
      <c r="GBV31" s="36"/>
      <c r="GBW31" s="36"/>
      <c r="GBX31" s="36"/>
      <c r="GBY31" s="36"/>
      <c r="GBZ31" s="36"/>
      <c r="GCA31" s="36"/>
      <c r="GCB31" s="36"/>
      <c r="GCC31" s="36"/>
      <c r="GCD31" s="36"/>
      <c r="GCE31" s="36"/>
      <c r="GCF31" s="36"/>
      <c r="GCG31" s="36"/>
      <c r="GCH31" s="36"/>
      <c r="GCI31" s="36"/>
      <c r="GCJ31" s="36"/>
      <c r="GCK31" s="36"/>
      <c r="GCL31" s="36"/>
      <c r="GCM31" s="36"/>
      <c r="GCN31" s="36"/>
      <c r="GCO31" s="36"/>
      <c r="GCP31" s="36"/>
      <c r="GCQ31" s="36"/>
      <c r="GCR31" s="36"/>
      <c r="GCS31" s="36"/>
      <c r="GCT31" s="36"/>
      <c r="GCU31" s="36"/>
      <c r="GCV31" s="36"/>
      <c r="GCW31" s="36"/>
      <c r="GCX31" s="36"/>
      <c r="GCY31" s="36"/>
      <c r="GCZ31" s="36"/>
      <c r="GDA31" s="36"/>
      <c r="GDB31" s="36"/>
      <c r="GDC31" s="36"/>
      <c r="GDD31" s="36"/>
      <c r="GDE31" s="36"/>
      <c r="GDF31" s="36"/>
      <c r="GDG31" s="36"/>
      <c r="GDH31" s="36"/>
      <c r="GDI31" s="36"/>
      <c r="GDJ31" s="36"/>
      <c r="GDK31" s="36"/>
      <c r="GDL31" s="36"/>
      <c r="GDM31" s="36"/>
      <c r="GDN31" s="36"/>
      <c r="GDO31" s="36"/>
      <c r="GDP31" s="36"/>
      <c r="GDQ31" s="36"/>
      <c r="GDR31" s="36"/>
      <c r="GDS31" s="36"/>
      <c r="GDT31" s="36"/>
      <c r="GDU31" s="36"/>
      <c r="GDV31" s="36"/>
      <c r="GDW31" s="36"/>
      <c r="GDX31" s="36"/>
      <c r="GDY31" s="36"/>
      <c r="GDZ31" s="36"/>
      <c r="GEA31" s="36"/>
      <c r="GEB31" s="36"/>
      <c r="GEC31" s="36"/>
      <c r="GED31" s="36"/>
      <c r="GEE31" s="36"/>
      <c r="GEF31" s="36"/>
      <c r="GEG31" s="36"/>
      <c r="GEH31" s="36"/>
      <c r="GEI31" s="36"/>
      <c r="GEJ31" s="36"/>
      <c r="GEK31" s="36"/>
      <c r="GEL31" s="36"/>
      <c r="GEM31" s="36"/>
      <c r="GEN31" s="36"/>
      <c r="GEO31" s="36"/>
      <c r="GEP31" s="36"/>
      <c r="GEQ31" s="36"/>
      <c r="GER31" s="36"/>
      <c r="GES31" s="36"/>
      <c r="GET31" s="36"/>
      <c r="GEU31" s="36"/>
      <c r="GEV31" s="36"/>
      <c r="GEW31" s="36"/>
      <c r="GEX31" s="36"/>
      <c r="GEY31" s="36"/>
      <c r="GEZ31" s="36"/>
      <c r="GFA31" s="36"/>
      <c r="GFB31" s="36"/>
      <c r="GFC31" s="36"/>
      <c r="GFD31" s="36"/>
      <c r="GFE31" s="36"/>
      <c r="GFF31" s="36"/>
      <c r="GFG31" s="36"/>
      <c r="GFH31" s="36"/>
      <c r="GFI31" s="36"/>
      <c r="GFJ31" s="36"/>
      <c r="GFK31" s="36"/>
      <c r="GFL31" s="36"/>
      <c r="GFM31" s="36"/>
      <c r="GFN31" s="36"/>
      <c r="GFO31" s="36"/>
      <c r="GFP31" s="36"/>
      <c r="GFQ31" s="36"/>
      <c r="GFR31" s="36"/>
      <c r="GFS31" s="36"/>
      <c r="GFT31" s="36"/>
      <c r="GFU31" s="36"/>
      <c r="GFV31" s="36"/>
      <c r="GFW31" s="36"/>
      <c r="GFX31" s="36"/>
      <c r="GFY31" s="36"/>
      <c r="GFZ31" s="36"/>
      <c r="GGA31" s="36"/>
      <c r="GGB31" s="36"/>
      <c r="GGC31" s="36"/>
      <c r="GGD31" s="36"/>
      <c r="GGE31" s="36"/>
      <c r="GGF31" s="36"/>
      <c r="GGG31" s="36"/>
      <c r="GGH31" s="36"/>
      <c r="GGI31" s="36"/>
      <c r="GGJ31" s="36"/>
      <c r="GGK31" s="36"/>
      <c r="GGL31" s="36"/>
      <c r="GGM31" s="36"/>
      <c r="GGN31" s="36"/>
      <c r="GGO31" s="36"/>
      <c r="GGP31" s="36"/>
      <c r="GGQ31" s="36"/>
      <c r="GGR31" s="36"/>
      <c r="GGS31" s="36"/>
      <c r="GGT31" s="36"/>
      <c r="GGU31" s="36"/>
      <c r="GGV31" s="36"/>
      <c r="GGW31" s="36"/>
      <c r="GGX31" s="36"/>
      <c r="GGY31" s="36"/>
      <c r="GGZ31" s="36"/>
      <c r="GHA31" s="36"/>
      <c r="GHB31" s="36"/>
      <c r="GHC31" s="36"/>
      <c r="GHD31" s="36"/>
      <c r="GHE31" s="36"/>
      <c r="GHF31" s="36"/>
      <c r="GHG31" s="36"/>
      <c r="GHH31" s="36"/>
      <c r="GHI31" s="36"/>
      <c r="GHJ31" s="36"/>
      <c r="GHK31" s="36"/>
      <c r="GHL31" s="36"/>
      <c r="GHM31" s="36"/>
      <c r="GHN31" s="36"/>
      <c r="GHO31" s="36"/>
      <c r="GHP31" s="36"/>
      <c r="GHQ31" s="36"/>
      <c r="GHR31" s="36"/>
      <c r="GHS31" s="36"/>
      <c r="GHT31" s="36"/>
      <c r="GHU31" s="36"/>
      <c r="GHV31" s="36"/>
      <c r="GHW31" s="36"/>
      <c r="GHX31" s="36"/>
      <c r="GHY31" s="36"/>
      <c r="GHZ31" s="36"/>
      <c r="GIA31" s="36"/>
      <c r="GIB31" s="36"/>
      <c r="GIC31" s="36"/>
      <c r="GID31" s="36"/>
      <c r="GIE31" s="36"/>
      <c r="GIF31" s="36"/>
      <c r="GIG31" s="36"/>
      <c r="GIH31" s="36"/>
      <c r="GII31" s="36"/>
      <c r="GIJ31" s="36"/>
      <c r="GIK31" s="36"/>
      <c r="GIL31" s="36"/>
      <c r="GIM31" s="36"/>
      <c r="GIN31" s="36"/>
      <c r="GIO31" s="36"/>
      <c r="GIP31" s="36"/>
      <c r="GIQ31" s="36"/>
      <c r="GIR31" s="36"/>
      <c r="GIS31" s="36"/>
      <c r="GIT31" s="36"/>
      <c r="GIU31" s="36"/>
      <c r="GIV31" s="36"/>
      <c r="GIW31" s="36"/>
      <c r="GIX31" s="36"/>
      <c r="GIY31" s="36"/>
      <c r="GIZ31" s="36"/>
      <c r="GJA31" s="36"/>
      <c r="GJB31" s="36"/>
      <c r="GJC31" s="36"/>
      <c r="GJD31" s="36"/>
      <c r="GJE31" s="36"/>
      <c r="GJF31" s="36"/>
      <c r="GJG31" s="36"/>
      <c r="GJH31" s="36"/>
      <c r="GJI31" s="36"/>
      <c r="GJJ31" s="36"/>
      <c r="GJK31" s="36"/>
      <c r="GJL31" s="36"/>
      <c r="GJM31" s="36"/>
      <c r="GJN31" s="36"/>
      <c r="GJO31" s="36"/>
      <c r="GJP31" s="36"/>
      <c r="GJQ31" s="36"/>
      <c r="GJR31" s="36"/>
      <c r="GJS31" s="36"/>
      <c r="GJT31" s="36"/>
      <c r="GJU31" s="36"/>
      <c r="GJV31" s="36"/>
      <c r="GJW31" s="36"/>
      <c r="GJX31" s="36"/>
      <c r="GJY31" s="36"/>
      <c r="GJZ31" s="36"/>
      <c r="GKA31" s="36"/>
      <c r="GKB31" s="36"/>
      <c r="GKC31" s="36"/>
      <c r="GKD31" s="36"/>
      <c r="GKE31" s="36"/>
      <c r="GKF31" s="36"/>
      <c r="GKG31" s="36"/>
      <c r="GKH31" s="36"/>
      <c r="GKI31" s="36"/>
      <c r="GKJ31" s="36"/>
      <c r="GKK31" s="36"/>
      <c r="GKL31" s="36"/>
      <c r="GKM31" s="36"/>
      <c r="GKN31" s="36"/>
      <c r="GKO31" s="36"/>
      <c r="GKP31" s="36"/>
      <c r="GKQ31" s="36"/>
      <c r="GKR31" s="36"/>
      <c r="GKS31" s="36"/>
      <c r="GKT31" s="36"/>
      <c r="GKU31" s="36"/>
      <c r="GKV31" s="36"/>
      <c r="GKW31" s="36"/>
      <c r="GKX31" s="36"/>
      <c r="GKY31" s="36"/>
      <c r="GKZ31" s="36"/>
      <c r="GLA31" s="36"/>
      <c r="GLB31" s="36"/>
      <c r="GLC31" s="36"/>
      <c r="GLD31" s="36"/>
      <c r="GLE31" s="36"/>
      <c r="GLF31" s="36"/>
      <c r="GLG31" s="36"/>
      <c r="GLH31" s="36"/>
      <c r="GLI31" s="36"/>
      <c r="GLJ31" s="36"/>
      <c r="GLK31" s="36"/>
      <c r="GLL31" s="36"/>
      <c r="GLM31" s="36"/>
      <c r="GLN31" s="36"/>
      <c r="GLO31" s="36"/>
      <c r="GLP31" s="36"/>
      <c r="GLQ31" s="36"/>
      <c r="GLR31" s="36"/>
      <c r="GLS31" s="36"/>
      <c r="GLT31" s="36"/>
      <c r="GLU31" s="36"/>
      <c r="GLV31" s="36"/>
      <c r="GLW31" s="36"/>
      <c r="GLX31" s="36"/>
      <c r="GLY31" s="36"/>
      <c r="GLZ31" s="36"/>
      <c r="GMA31" s="36"/>
      <c r="GMB31" s="36"/>
      <c r="GMC31" s="36"/>
      <c r="GMD31" s="36"/>
      <c r="GME31" s="36"/>
      <c r="GMF31" s="36"/>
      <c r="GMG31" s="36"/>
      <c r="GMH31" s="36"/>
      <c r="GMI31" s="36"/>
      <c r="GMJ31" s="36"/>
      <c r="GMK31" s="36"/>
      <c r="GML31" s="36"/>
      <c r="GMM31" s="36"/>
      <c r="GMN31" s="36"/>
      <c r="GMO31" s="36"/>
      <c r="GMP31" s="36"/>
      <c r="GMQ31" s="36"/>
      <c r="GMR31" s="36"/>
      <c r="GMS31" s="36"/>
      <c r="GMT31" s="36"/>
      <c r="GMU31" s="36"/>
      <c r="GMV31" s="36"/>
      <c r="GMW31" s="36"/>
      <c r="GMX31" s="36"/>
      <c r="GMY31" s="36"/>
      <c r="GMZ31" s="36"/>
      <c r="GNA31" s="36"/>
      <c r="GNB31" s="36"/>
      <c r="GNC31" s="36"/>
      <c r="GND31" s="36"/>
      <c r="GNE31" s="36"/>
      <c r="GNF31" s="36"/>
      <c r="GNG31" s="36"/>
      <c r="GNH31" s="36"/>
      <c r="GNI31" s="36"/>
      <c r="GNJ31" s="36"/>
      <c r="GNK31" s="36"/>
      <c r="GNL31" s="36"/>
      <c r="GNM31" s="36"/>
      <c r="GNN31" s="36"/>
      <c r="GNO31" s="36"/>
      <c r="GNP31" s="36"/>
      <c r="GNQ31" s="36"/>
      <c r="GNR31" s="36"/>
      <c r="GNS31" s="36"/>
      <c r="GNT31" s="36"/>
      <c r="GNU31" s="36"/>
      <c r="GNV31" s="36"/>
      <c r="GNW31" s="36"/>
      <c r="GNX31" s="36"/>
      <c r="GNY31" s="36"/>
      <c r="GNZ31" s="36"/>
      <c r="GOA31" s="36"/>
      <c r="GOB31" s="36"/>
      <c r="GOC31" s="36"/>
      <c r="GOD31" s="36"/>
      <c r="GOE31" s="36"/>
      <c r="GOF31" s="36"/>
      <c r="GOG31" s="36"/>
      <c r="GOH31" s="36"/>
      <c r="GOI31" s="36"/>
      <c r="GOJ31" s="36"/>
      <c r="GOK31" s="36"/>
      <c r="GOL31" s="36"/>
      <c r="GOM31" s="36"/>
      <c r="GON31" s="36"/>
      <c r="GOO31" s="36"/>
      <c r="GOP31" s="36"/>
      <c r="GOQ31" s="36"/>
      <c r="GOR31" s="36"/>
      <c r="GOS31" s="36"/>
      <c r="GOT31" s="36"/>
      <c r="GOU31" s="36"/>
      <c r="GOV31" s="36"/>
      <c r="GOW31" s="36"/>
      <c r="GOX31" s="36"/>
      <c r="GOY31" s="36"/>
      <c r="GOZ31" s="36"/>
      <c r="GPA31" s="36"/>
      <c r="GPB31" s="36"/>
      <c r="GPC31" s="36"/>
      <c r="GPD31" s="36"/>
      <c r="GPE31" s="36"/>
      <c r="GPF31" s="36"/>
      <c r="GPG31" s="36"/>
      <c r="GPH31" s="36"/>
      <c r="GPI31" s="36"/>
      <c r="GPJ31" s="36"/>
      <c r="GPK31" s="36"/>
      <c r="GPL31" s="36"/>
      <c r="GPM31" s="36"/>
      <c r="GPN31" s="36"/>
      <c r="GPO31" s="36"/>
      <c r="GPP31" s="36"/>
      <c r="GPQ31" s="36"/>
      <c r="GPR31" s="36"/>
      <c r="GPS31" s="36"/>
      <c r="GPT31" s="36"/>
      <c r="GPU31" s="36"/>
      <c r="GPV31" s="36"/>
      <c r="GPW31" s="36"/>
      <c r="GPX31" s="36"/>
      <c r="GPY31" s="36"/>
      <c r="GPZ31" s="36"/>
      <c r="GQA31" s="36"/>
      <c r="GQB31" s="36"/>
      <c r="GQC31" s="36"/>
      <c r="GQD31" s="36"/>
      <c r="GQE31" s="36"/>
      <c r="GQF31" s="36"/>
      <c r="GQG31" s="36"/>
      <c r="GQH31" s="36"/>
      <c r="GQI31" s="36"/>
      <c r="GQJ31" s="36"/>
      <c r="GQK31" s="36"/>
      <c r="GQL31" s="36"/>
      <c r="GQM31" s="36"/>
      <c r="GQN31" s="36"/>
      <c r="GQO31" s="36"/>
      <c r="GQP31" s="36"/>
      <c r="GQQ31" s="36"/>
      <c r="GQR31" s="36"/>
      <c r="GQS31" s="36"/>
      <c r="GQT31" s="36"/>
      <c r="GQU31" s="36"/>
      <c r="GQV31" s="36"/>
      <c r="GQW31" s="36"/>
      <c r="GQX31" s="36"/>
      <c r="GQY31" s="36"/>
      <c r="GQZ31" s="36"/>
      <c r="GRA31" s="36"/>
      <c r="GRB31" s="36"/>
      <c r="GRC31" s="36"/>
      <c r="GRD31" s="36"/>
      <c r="GRE31" s="36"/>
      <c r="GRF31" s="36"/>
      <c r="GRG31" s="36"/>
      <c r="GRH31" s="36"/>
      <c r="GRI31" s="36"/>
      <c r="GRJ31" s="36"/>
      <c r="GRK31" s="36"/>
      <c r="GRL31" s="36"/>
      <c r="GRM31" s="36"/>
      <c r="GRN31" s="36"/>
      <c r="GRO31" s="36"/>
      <c r="GRP31" s="36"/>
      <c r="GRQ31" s="36"/>
      <c r="GRR31" s="36"/>
      <c r="GRS31" s="36"/>
      <c r="GRT31" s="36"/>
      <c r="GRU31" s="36"/>
      <c r="GRV31" s="36"/>
      <c r="GRW31" s="36"/>
      <c r="GRX31" s="36"/>
      <c r="GRY31" s="36"/>
      <c r="GRZ31" s="36"/>
      <c r="GSA31" s="36"/>
      <c r="GSB31" s="36"/>
      <c r="GSC31" s="36"/>
      <c r="GSD31" s="36"/>
      <c r="GSE31" s="36"/>
      <c r="GSF31" s="36"/>
      <c r="GSG31" s="36"/>
      <c r="GSH31" s="36"/>
      <c r="GSI31" s="36"/>
      <c r="GSJ31" s="36"/>
      <c r="GSK31" s="36"/>
      <c r="GSL31" s="36"/>
      <c r="GSM31" s="36"/>
      <c r="GSN31" s="36"/>
      <c r="GSO31" s="36"/>
      <c r="GSP31" s="36"/>
      <c r="GSQ31" s="36"/>
      <c r="GSR31" s="36"/>
      <c r="GSS31" s="36"/>
      <c r="GST31" s="36"/>
      <c r="GSU31" s="36"/>
      <c r="GSV31" s="36"/>
      <c r="GSW31" s="36"/>
      <c r="GSX31" s="36"/>
      <c r="GSY31" s="36"/>
      <c r="GSZ31" s="36"/>
      <c r="GTA31" s="36"/>
      <c r="GTB31" s="36"/>
      <c r="GTC31" s="36"/>
      <c r="GTD31" s="36"/>
      <c r="GTE31" s="36"/>
      <c r="GTF31" s="36"/>
      <c r="GTG31" s="36"/>
      <c r="GTH31" s="36"/>
      <c r="GTI31" s="36"/>
      <c r="GTJ31" s="36"/>
      <c r="GTK31" s="36"/>
      <c r="GTL31" s="36"/>
      <c r="GTM31" s="36"/>
      <c r="GTN31" s="36"/>
      <c r="GTO31" s="36"/>
      <c r="GTP31" s="36"/>
      <c r="GTQ31" s="36"/>
      <c r="GTR31" s="36"/>
      <c r="GTS31" s="36"/>
      <c r="GTT31" s="36"/>
      <c r="GTU31" s="36"/>
      <c r="GTV31" s="36"/>
      <c r="GTW31" s="36"/>
      <c r="GTX31" s="36"/>
      <c r="GTY31" s="36"/>
      <c r="GTZ31" s="36"/>
      <c r="GUA31" s="36"/>
      <c r="GUB31" s="36"/>
      <c r="GUC31" s="36"/>
      <c r="GUD31" s="36"/>
      <c r="GUE31" s="36"/>
      <c r="GUF31" s="36"/>
      <c r="GUG31" s="36"/>
      <c r="GUH31" s="36"/>
      <c r="GUI31" s="36"/>
      <c r="GUJ31" s="36"/>
      <c r="GUK31" s="36"/>
      <c r="GUL31" s="36"/>
      <c r="GUM31" s="36"/>
      <c r="GUN31" s="36"/>
      <c r="GUO31" s="36"/>
      <c r="GUP31" s="36"/>
      <c r="GUQ31" s="36"/>
      <c r="GUR31" s="36"/>
      <c r="GUS31" s="36"/>
      <c r="GUT31" s="36"/>
      <c r="GUU31" s="36"/>
      <c r="GUV31" s="36"/>
      <c r="GUW31" s="36"/>
      <c r="GUX31" s="36"/>
      <c r="GUY31" s="36"/>
      <c r="GUZ31" s="36"/>
      <c r="GVA31" s="36"/>
      <c r="GVB31" s="36"/>
      <c r="GVC31" s="36"/>
      <c r="GVD31" s="36"/>
      <c r="GVE31" s="36"/>
      <c r="GVF31" s="36"/>
      <c r="GVG31" s="36"/>
      <c r="GVH31" s="36"/>
      <c r="GVI31" s="36"/>
      <c r="GVJ31" s="36"/>
      <c r="GVK31" s="36"/>
      <c r="GVL31" s="36"/>
      <c r="GVM31" s="36"/>
      <c r="GVN31" s="36"/>
      <c r="GVO31" s="36"/>
      <c r="GVP31" s="36"/>
      <c r="GVQ31" s="36"/>
      <c r="GVR31" s="36"/>
      <c r="GVS31" s="36"/>
      <c r="GVT31" s="36"/>
      <c r="GVU31" s="36"/>
      <c r="GVV31" s="36"/>
      <c r="GVW31" s="36"/>
      <c r="GVX31" s="36"/>
      <c r="GVY31" s="36"/>
      <c r="GVZ31" s="36"/>
      <c r="GWA31" s="36"/>
      <c r="GWB31" s="36"/>
      <c r="GWC31" s="36"/>
      <c r="GWD31" s="36"/>
      <c r="GWE31" s="36"/>
      <c r="GWF31" s="36"/>
      <c r="GWG31" s="36"/>
      <c r="GWH31" s="36"/>
      <c r="GWI31" s="36"/>
      <c r="GWJ31" s="36"/>
      <c r="GWK31" s="36"/>
      <c r="GWL31" s="36"/>
      <c r="GWM31" s="36"/>
      <c r="GWN31" s="36"/>
      <c r="GWO31" s="36"/>
      <c r="GWP31" s="36"/>
      <c r="GWQ31" s="36"/>
      <c r="GWR31" s="36"/>
      <c r="GWS31" s="36"/>
      <c r="GWT31" s="36"/>
      <c r="GWU31" s="36"/>
      <c r="GWV31" s="36"/>
      <c r="GWW31" s="36"/>
      <c r="GWX31" s="36"/>
      <c r="GWY31" s="36"/>
      <c r="GWZ31" s="36"/>
      <c r="GXA31" s="36"/>
      <c r="GXB31" s="36"/>
      <c r="GXC31" s="36"/>
      <c r="GXD31" s="36"/>
      <c r="GXE31" s="36"/>
      <c r="GXF31" s="36"/>
      <c r="GXG31" s="36"/>
      <c r="GXH31" s="36"/>
      <c r="GXI31" s="36"/>
      <c r="GXJ31" s="36"/>
      <c r="GXK31" s="36"/>
      <c r="GXL31" s="36"/>
      <c r="GXM31" s="36"/>
      <c r="GXN31" s="36"/>
      <c r="GXO31" s="36"/>
      <c r="GXP31" s="36"/>
      <c r="GXQ31" s="36"/>
      <c r="GXR31" s="36"/>
      <c r="GXS31" s="36"/>
      <c r="GXT31" s="36"/>
      <c r="GXU31" s="36"/>
      <c r="GXV31" s="36"/>
      <c r="GXW31" s="36"/>
      <c r="GXX31" s="36"/>
      <c r="GXY31" s="36"/>
      <c r="GXZ31" s="36"/>
      <c r="GYA31" s="36"/>
      <c r="GYB31" s="36"/>
      <c r="GYC31" s="36"/>
      <c r="GYD31" s="36"/>
      <c r="GYE31" s="36"/>
      <c r="GYF31" s="36"/>
      <c r="GYG31" s="36"/>
      <c r="GYH31" s="36"/>
      <c r="GYI31" s="36"/>
      <c r="GYJ31" s="36"/>
      <c r="GYK31" s="36"/>
      <c r="GYL31" s="36"/>
      <c r="GYM31" s="36"/>
      <c r="GYN31" s="36"/>
      <c r="GYO31" s="36"/>
      <c r="GYP31" s="36"/>
      <c r="GYQ31" s="36"/>
      <c r="GYR31" s="36"/>
      <c r="GYS31" s="36"/>
      <c r="GYT31" s="36"/>
      <c r="GYU31" s="36"/>
      <c r="GYV31" s="36"/>
      <c r="GYW31" s="36"/>
      <c r="GYX31" s="36"/>
      <c r="GYY31" s="36"/>
      <c r="GYZ31" s="36"/>
      <c r="GZA31" s="36"/>
      <c r="GZB31" s="36"/>
      <c r="GZC31" s="36"/>
      <c r="GZD31" s="36"/>
      <c r="GZE31" s="36"/>
      <c r="GZF31" s="36"/>
      <c r="GZG31" s="36"/>
      <c r="GZH31" s="36"/>
      <c r="GZI31" s="36"/>
      <c r="GZJ31" s="36"/>
      <c r="GZK31" s="36"/>
      <c r="GZL31" s="36"/>
      <c r="GZM31" s="36"/>
      <c r="GZN31" s="36"/>
      <c r="GZO31" s="36"/>
      <c r="GZP31" s="36"/>
      <c r="GZQ31" s="36"/>
      <c r="GZR31" s="36"/>
      <c r="GZS31" s="36"/>
      <c r="GZT31" s="36"/>
      <c r="GZU31" s="36"/>
      <c r="GZV31" s="36"/>
      <c r="GZW31" s="36"/>
      <c r="GZX31" s="36"/>
      <c r="GZY31" s="36"/>
      <c r="GZZ31" s="36"/>
      <c r="HAA31" s="36"/>
      <c r="HAB31" s="36"/>
      <c r="HAC31" s="36"/>
      <c r="HAD31" s="36"/>
      <c r="HAE31" s="36"/>
      <c r="HAF31" s="36"/>
      <c r="HAG31" s="36"/>
      <c r="HAH31" s="36"/>
      <c r="HAI31" s="36"/>
      <c r="HAJ31" s="36"/>
      <c r="HAK31" s="36"/>
      <c r="HAL31" s="36"/>
      <c r="HAM31" s="36"/>
      <c r="HAN31" s="36"/>
      <c r="HAO31" s="36"/>
      <c r="HAP31" s="36"/>
      <c r="HAQ31" s="36"/>
      <c r="HAR31" s="36"/>
      <c r="HAS31" s="36"/>
      <c r="HAT31" s="36"/>
      <c r="HAU31" s="36"/>
      <c r="HAV31" s="36"/>
      <c r="HAW31" s="36"/>
      <c r="HAX31" s="36"/>
      <c r="HAY31" s="36"/>
      <c r="HAZ31" s="36"/>
      <c r="HBA31" s="36"/>
      <c r="HBB31" s="36"/>
      <c r="HBC31" s="36"/>
      <c r="HBD31" s="36"/>
      <c r="HBE31" s="36"/>
      <c r="HBF31" s="36"/>
      <c r="HBG31" s="36"/>
      <c r="HBH31" s="36"/>
      <c r="HBI31" s="36"/>
      <c r="HBJ31" s="36"/>
      <c r="HBK31" s="36"/>
      <c r="HBL31" s="36"/>
      <c r="HBM31" s="36"/>
      <c r="HBN31" s="36"/>
      <c r="HBO31" s="36"/>
      <c r="HBP31" s="36"/>
      <c r="HBQ31" s="36"/>
      <c r="HBR31" s="36"/>
      <c r="HBS31" s="36"/>
      <c r="HBT31" s="36"/>
      <c r="HBU31" s="36"/>
      <c r="HBV31" s="36"/>
      <c r="HBW31" s="36"/>
      <c r="HBX31" s="36"/>
      <c r="HBY31" s="36"/>
      <c r="HBZ31" s="36"/>
      <c r="HCA31" s="36"/>
      <c r="HCB31" s="36"/>
      <c r="HCC31" s="36"/>
      <c r="HCD31" s="36"/>
      <c r="HCE31" s="36"/>
      <c r="HCF31" s="36"/>
      <c r="HCG31" s="36"/>
      <c r="HCH31" s="36"/>
      <c r="HCI31" s="36"/>
      <c r="HCJ31" s="36"/>
      <c r="HCK31" s="36"/>
      <c r="HCL31" s="36"/>
      <c r="HCM31" s="36"/>
      <c r="HCN31" s="36"/>
      <c r="HCO31" s="36"/>
      <c r="HCP31" s="36"/>
      <c r="HCQ31" s="36"/>
      <c r="HCR31" s="36"/>
      <c r="HCS31" s="36"/>
      <c r="HCT31" s="36"/>
      <c r="HCU31" s="36"/>
      <c r="HCV31" s="36"/>
      <c r="HCW31" s="36"/>
      <c r="HCX31" s="36"/>
      <c r="HCY31" s="36"/>
      <c r="HCZ31" s="36"/>
      <c r="HDA31" s="36"/>
      <c r="HDB31" s="36"/>
      <c r="HDC31" s="36"/>
      <c r="HDD31" s="36"/>
      <c r="HDE31" s="36"/>
      <c r="HDF31" s="36"/>
      <c r="HDG31" s="36"/>
      <c r="HDH31" s="36"/>
      <c r="HDI31" s="36"/>
      <c r="HDJ31" s="36"/>
      <c r="HDK31" s="36"/>
      <c r="HDL31" s="36"/>
      <c r="HDM31" s="36"/>
      <c r="HDN31" s="36"/>
      <c r="HDO31" s="36"/>
      <c r="HDP31" s="36"/>
      <c r="HDQ31" s="36"/>
      <c r="HDR31" s="36"/>
      <c r="HDS31" s="36"/>
      <c r="HDT31" s="36"/>
      <c r="HDU31" s="36"/>
      <c r="HDV31" s="36"/>
      <c r="HDW31" s="36"/>
      <c r="HDX31" s="36"/>
      <c r="HDY31" s="36"/>
      <c r="HDZ31" s="36"/>
      <c r="HEA31" s="36"/>
      <c r="HEB31" s="36"/>
      <c r="HEC31" s="36"/>
      <c r="HED31" s="36"/>
      <c r="HEE31" s="36"/>
      <c r="HEF31" s="36"/>
      <c r="HEG31" s="36"/>
      <c r="HEH31" s="36"/>
      <c r="HEI31" s="36"/>
      <c r="HEJ31" s="36"/>
      <c r="HEK31" s="36"/>
      <c r="HEL31" s="36"/>
      <c r="HEM31" s="36"/>
      <c r="HEN31" s="36"/>
      <c r="HEO31" s="36"/>
      <c r="HEP31" s="36"/>
      <c r="HEQ31" s="36"/>
      <c r="HER31" s="36"/>
      <c r="HES31" s="36"/>
      <c r="HET31" s="36"/>
      <c r="HEU31" s="36"/>
      <c r="HEV31" s="36"/>
      <c r="HEW31" s="36"/>
      <c r="HEX31" s="36"/>
      <c r="HEY31" s="36"/>
      <c r="HEZ31" s="36"/>
      <c r="HFA31" s="36"/>
      <c r="HFB31" s="36"/>
      <c r="HFC31" s="36"/>
      <c r="HFD31" s="36"/>
      <c r="HFE31" s="36"/>
      <c r="HFF31" s="36"/>
      <c r="HFG31" s="36"/>
      <c r="HFH31" s="36"/>
      <c r="HFI31" s="36"/>
      <c r="HFJ31" s="36"/>
      <c r="HFK31" s="36"/>
      <c r="HFL31" s="36"/>
      <c r="HFM31" s="36"/>
      <c r="HFN31" s="36"/>
      <c r="HFO31" s="36"/>
      <c r="HFP31" s="36"/>
      <c r="HFQ31" s="36"/>
      <c r="HFR31" s="36"/>
      <c r="HFS31" s="36"/>
      <c r="HFT31" s="36"/>
      <c r="HFU31" s="36"/>
      <c r="HFV31" s="36"/>
      <c r="HFW31" s="36"/>
      <c r="HFX31" s="36"/>
      <c r="HFY31" s="36"/>
      <c r="HFZ31" s="36"/>
      <c r="HGA31" s="36"/>
      <c r="HGB31" s="36"/>
      <c r="HGC31" s="36"/>
      <c r="HGD31" s="36"/>
      <c r="HGE31" s="36"/>
      <c r="HGF31" s="36"/>
      <c r="HGG31" s="36"/>
      <c r="HGH31" s="36"/>
      <c r="HGI31" s="36"/>
      <c r="HGJ31" s="36"/>
      <c r="HGK31" s="36"/>
      <c r="HGL31" s="36"/>
      <c r="HGM31" s="36"/>
      <c r="HGN31" s="36"/>
      <c r="HGO31" s="36"/>
      <c r="HGP31" s="36"/>
      <c r="HGQ31" s="36"/>
      <c r="HGR31" s="36"/>
      <c r="HGS31" s="36"/>
      <c r="HGT31" s="36"/>
      <c r="HGU31" s="36"/>
      <c r="HGV31" s="36"/>
      <c r="HGW31" s="36"/>
      <c r="HGX31" s="36"/>
      <c r="HGY31" s="36"/>
      <c r="HGZ31" s="36"/>
      <c r="HHA31" s="36"/>
      <c r="HHB31" s="36"/>
      <c r="HHC31" s="36"/>
      <c r="HHD31" s="36"/>
      <c r="HHE31" s="36"/>
      <c r="HHF31" s="36"/>
      <c r="HHG31" s="36"/>
      <c r="HHH31" s="36"/>
      <c r="HHI31" s="36"/>
      <c r="HHJ31" s="36"/>
      <c r="HHK31" s="36"/>
      <c r="HHL31" s="36"/>
      <c r="HHM31" s="36"/>
      <c r="HHN31" s="36"/>
      <c r="HHO31" s="36"/>
      <c r="HHP31" s="36"/>
      <c r="HHQ31" s="36"/>
      <c r="HHR31" s="36"/>
      <c r="HHS31" s="36"/>
      <c r="HHT31" s="36"/>
      <c r="HHU31" s="36"/>
      <c r="HHV31" s="36"/>
      <c r="HHW31" s="36"/>
      <c r="HHX31" s="36"/>
      <c r="HHY31" s="36"/>
      <c r="HHZ31" s="36"/>
      <c r="HIA31" s="36"/>
      <c r="HIB31" s="36"/>
      <c r="HIC31" s="36"/>
      <c r="HID31" s="36"/>
      <c r="HIE31" s="36"/>
      <c r="HIF31" s="36"/>
      <c r="HIG31" s="36"/>
      <c r="HIH31" s="36"/>
      <c r="HII31" s="36"/>
      <c r="HIJ31" s="36"/>
      <c r="HIK31" s="36"/>
      <c r="HIL31" s="36"/>
      <c r="HIM31" s="36"/>
      <c r="HIN31" s="36"/>
      <c r="HIO31" s="36"/>
      <c r="HIP31" s="36"/>
      <c r="HIQ31" s="36"/>
      <c r="HIR31" s="36"/>
      <c r="HIS31" s="36"/>
      <c r="HIT31" s="36"/>
      <c r="HIU31" s="36"/>
      <c r="HIV31" s="36"/>
      <c r="HIW31" s="36"/>
      <c r="HIX31" s="36"/>
      <c r="HIY31" s="36"/>
      <c r="HIZ31" s="36"/>
      <c r="HJA31" s="36"/>
      <c r="HJB31" s="36"/>
      <c r="HJC31" s="36"/>
      <c r="HJD31" s="36"/>
      <c r="HJE31" s="36"/>
      <c r="HJF31" s="36"/>
      <c r="HJG31" s="36"/>
      <c r="HJH31" s="36"/>
      <c r="HJI31" s="36"/>
      <c r="HJJ31" s="36"/>
      <c r="HJK31" s="36"/>
      <c r="HJL31" s="36"/>
      <c r="HJM31" s="36"/>
      <c r="HJN31" s="36"/>
      <c r="HJO31" s="36"/>
      <c r="HJP31" s="36"/>
      <c r="HJQ31" s="36"/>
      <c r="HJR31" s="36"/>
      <c r="HJS31" s="36"/>
      <c r="HJT31" s="36"/>
      <c r="HJU31" s="36"/>
      <c r="HJV31" s="36"/>
      <c r="HJW31" s="36"/>
      <c r="HJX31" s="36"/>
      <c r="HJY31" s="36"/>
      <c r="HJZ31" s="36"/>
      <c r="HKA31" s="36"/>
      <c r="HKB31" s="36"/>
      <c r="HKC31" s="36"/>
      <c r="HKD31" s="36"/>
      <c r="HKE31" s="36"/>
      <c r="HKF31" s="36"/>
      <c r="HKG31" s="36"/>
      <c r="HKH31" s="36"/>
      <c r="HKI31" s="36"/>
      <c r="HKJ31" s="36"/>
      <c r="HKK31" s="36"/>
      <c r="HKL31" s="36"/>
      <c r="HKM31" s="36"/>
      <c r="HKN31" s="36"/>
      <c r="HKO31" s="36"/>
      <c r="HKP31" s="36"/>
      <c r="HKQ31" s="36"/>
      <c r="HKR31" s="36"/>
      <c r="HKS31" s="36"/>
      <c r="HKT31" s="36"/>
      <c r="HKU31" s="36"/>
      <c r="HKV31" s="36"/>
      <c r="HKW31" s="36"/>
      <c r="HKX31" s="36"/>
      <c r="HKY31" s="36"/>
      <c r="HKZ31" s="36"/>
      <c r="HLA31" s="36"/>
      <c r="HLB31" s="36"/>
      <c r="HLC31" s="36"/>
      <c r="HLD31" s="36"/>
      <c r="HLE31" s="36"/>
      <c r="HLF31" s="36"/>
      <c r="HLG31" s="36"/>
      <c r="HLH31" s="36"/>
      <c r="HLI31" s="36"/>
      <c r="HLJ31" s="36"/>
      <c r="HLK31" s="36"/>
      <c r="HLL31" s="36"/>
      <c r="HLM31" s="36"/>
      <c r="HLN31" s="36"/>
      <c r="HLO31" s="36"/>
      <c r="HLP31" s="36"/>
      <c r="HLQ31" s="36"/>
      <c r="HLR31" s="36"/>
      <c r="HLS31" s="36"/>
      <c r="HLT31" s="36"/>
      <c r="HLU31" s="36"/>
      <c r="HLV31" s="36"/>
      <c r="HLW31" s="36"/>
      <c r="HLX31" s="36"/>
      <c r="HLY31" s="36"/>
      <c r="HLZ31" s="36"/>
      <c r="HMA31" s="36"/>
      <c r="HMB31" s="36"/>
      <c r="HMC31" s="36"/>
      <c r="HMD31" s="36"/>
      <c r="HME31" s="36"/>
      <c r="HMF31" s="36"/>
      <c r="HMG31" s="36"/>
      <c r="HMH31" s="36"/>
      <c r="HMI31" s="36"/>
      <c r="HMJ31" s="36"/>
      <c r="HMK31" s="36"/>
      <c r="HML31" s="36"/>
      <c r="HMM31" s="36"/>
      <c r="HMN31" s="36"/>
      <c r="HMO31" s="36"/>
      <c r="HMP31" s="36"/>
      <c r="HMQ31" s="36"/>
      <c r="HMR31" s="36"/>
      <c r="HMS31" s="36"/>
      <c r="HMT31" s="36"/>
      <c r="HMU31" s="36"/>
      <c r="HMV31" s="36"/>
      <c r="HMW31" s="36"/>
      <c r="HMX31" s="36"/>
      <c r="HMY31" s="36"/>
      <c r="HMZ31" s="36"/>
      <c r="HNA31" s="36"/>
      <c r="HNB31" s="36"/>
      <c r="HNC31" s="36"/>
      <c r="HND31" s="36"/>
      <c r="HNE31" s="36"/>
      <c r="HNF31" s="36"/>
      <c r="HNG31" s="36"/>
      <c r="HNH31" s="36"/>
      <c r="HNI31" s="36"/>
      <c r="HNJ31" s="36"/>
      <c r="HNK31" s="36"/>
      <c r="HNL31" s="36"/>
      <c r="HNM31" s="36"/>
      <c r="HNN31" s="36"/>
      <c r="HNO31" s="36"/>
      <c r="HNP31" s="36"/>
      <c r="HNQ31" s="36"/>
      <c r="HNR31" s="36"/>
      <c r="HNS31" s="36"/>
      <c r="HNT31" s="36"/>
      <c r="HNU31" s="36"/>
      <c r="HNV31" s="36"/>
      <c r="HNW31" s="36"/>
      <c r="HNX31" s="36"/>
      <c r="HNY31" s="36"/>
      <c r="HNZ31" s="36"/>
      <c r="HOA31" s="36"/>
      <c r="HOB31" s="36"/>
      <c r="HOC31" s="36"/>
      <c r="HOD31" s="36"/>
      <c r="HOE31" s="36"/>
      <c r="HOF31" s="36"/>
      <c r="HOG31" s="36"/>
      <c r="HOH31" s="36"/>
      <c r="HOI31" s="36"/>
      <c r="HOJ31" s="36"/>
      <c r="HOK31" s="36"/>
      <c r="HOL31" s="36"/>
      <c r="HOM31" s="36"/>
      <c r="HON31" s="36"/>
      <c r="HOO31" s="36"/>
      <c r="HOP31" s="36"/>
      <c r="HOQ31" s="36"/>
      <c r="HOR31" s="36"/>
      <c r="HOS31" s="36"/>
      <c r="HOT31" s="36"/>
      <c r="HOU31" s="36"/>
      <c r="HOV31" s="36"/>
      <c r="HOW31" s="36"/>
      <c r="HOX31" s="36"/>
      <c r="HOY31" s="36"/>
      <c r="HOZ31" s="36"/>
      <c r="HPA31" s="36"/>
      <c r="HPB31" s="36"/>
      <c r="HPC31" s="36"/>
      <c r="HPD31" s="36"/>
      <c r="HPE31" s="36"/>
      <c r="HPF31" s="36"/>
      <c r="HPG31" s="36"/>
      <c r="HPH31" s="36"/>
      <c r="HPI31" s="36"/>
      <c r="HPJ31" s="36"/>
      <c r="HPK31" s="36"/>
      <c r="HPL31" s="36"/>
      <c r="HPM31" s="36"/>
      <c r="HPN31" s="36"/>
      <c r="HPO31" s="36"/>
      <c r="HPP31" s="36"/>
      <c r="HPQ31" s="36"/>
      <c r="HPR31" s="36"/>
      <c r="HPS31" s="36"/>
      <c r="HPT31" s="36"/>
      <c r="HPU31" s="36"/>
      <c r="HPV31" s="36"/>
      <c r="HPW31" s="36"/>
      <c r="HPX31" s="36"/>
      <c r="HPY31" s="36"/>
      <c r="HPZ31" s="36"/>
      <c r="HQA31" s="36"/>
      <c r="HQB31" s="36"/>
      <c r="HQC31" s="36"/>
      <c r="HQD31" s="36"/>
      <c r="HQE31" s="36"/>
      <c r="HQF31" s="36"/>
      <c r="HQG31" s="36"/>
      <c r="HQH31" s="36"/>
      <c r="HQI31" s="36"/>
      <c r="HQJ31" s="36"/>
      <c r="HQK31" s="36"/>
      <c r="HQL31" s="36"/>
      <c r="HQM31" s="36"/>
      <c r="HQN31" s="36"/>
      <c r="HQO31" s="36"/>
      <c r="HQP31" s="36"/>
      <c r="HQQ31" s="36"/>
      <c r="HQR31" s="36"/>
      <c r="HQS31" s="36"/>
      <c r="HQT31" s="36"/>
      <c r="HQU31" s="36"/>
      <c r="HQV31" s="36"/>
      <c r="HQW31" s="36"/>
      <c r="HQX31" s="36"/>
      <c r="HQY31" s="36"/>
      <c r="HQZ31" s="36"/>
      <c r="HRA31" s="36"/>
      <c r="HRB31" s="36"/>
      <c r="HRC31" s="36"/>
      <c r="HRD31" s="36"/>
      <c r="HRE31" s="36"/>
      <c r="HRF31" s="36"/>
      <c r="HRG31" s="36"/>
      <c r="HRH31" s="36"/>
      <c r="HRI31" s="36"/>
      <c r="HRJ31" s="36"/>
      <c r="HRK31" s="36"/>
      <c r="HRL31" s="36"/>
      <c r="HRM31" s="36"/>
      <c r="HRN31" s="36"/>
      <c r="HRO31" s="36"/>
      <c r="HRP31" s="36"/>
      <c r="HRQ31" s="36"/>
      <c r="HRR31" s="36"/>
      <c r="HRS31" s="36"/>
      <c r="HRT31" s="36"/>
      <c r="HRU31" s="36"/>
      <c r="HRV31" s="36"/>
      <c r="HRW31" s="36"/>
      <c r="HRX31" s="36"/>
      <c r="HRY31" s="36"/>
      <c r="HRZ31" s="36"/>
      <c r="HSA31" s="36"/>
      <c r="HSB31" s="36"/>
      <c r="HSC31" s="36"/>
      <c r="HSD31" s="36"/>
      <c r="HSE31" s="36"/>
      <c r="HSF31" s="36"/>
      <c r="HSG31" s="36"/>
      <c r="HSH31" s="36"/>
      <c r="HSI31" s="36"/>
      <c r="HSJ31" s="36"/>
      <c r="HSK31" s="36"/>
      <c r="HSL31" s="36"/>
      <c r="HSM31" s="36"/>
      <c r="HSN31" s="36"/>
      <c r="HSO31" s="36"/>
      <c r="HSP31" s="36"/>
      <c r="HSQ31" s="36"/>
      <c r="HSR31" s="36"/>
      <c r="HSS31" s="36"/>
      <c r="HST31" s="36"/>
      <c r="HSU31" s="36"/>
      <c r="HSV31" s="36"/>
      <c r="HSW31" s="36"/>
      <c r="HSX31" s="36"/>
      <c r="HSY31" s="36"/>
      <c r="HSZ31" s="36"/>
      <c r="HTA31" s="36"/>
      <c r="HTB31" s="36"/>
      <c r="HTC31" s="36"/>
      <c r="HTD31" s="36"/>
      <c r="HTE31" s="36"/>
      <c r="HTF31" s="36"/>
      <c r="HTG31" s="36"/>
      <c r="HTH31" s="36"/>
      <c r="HTI31" s="36"/>
      <c r="HTJ31" s="36"/>
      <c r="HTK31" s="36"/>
      <c r="HTL31" s="36"/>
      <c r="HTM31" s="36"/>
      <c r="HTN31" s="36"/>
      <c r="HTO31" s="36"/>
      <c r="HTP31" s="36"/>
      <c r="HTQ31" s="36"/>
      <c r="HTR31" s="36"/>
      <c r="HTS31" s="36"/>
      <c r="HTT31" s="36"/>
      <c r="HTU31" s="36"/>
      <c r="HTV31" s="36"/>
      <c r="HTW31" s="36"/>
      <c r="HTX31" s="36"/>
      <c r="HTY31" s="36"/>
      <c r="HTZ31" s="36"/>
      <c r="HUA31" s="36"/>
      <c r="HUB31" s="36"/>
      <c r="HUC31" s="36"/>
      <c r="HUD31" s="36"/>
      <c r="HUE31" s="36"/>
      <c r="HUF31" s="36"/>
      <c r="HUG31" s="36"/>
      <c r="HUH31" s="36"/>
      <c r="HUI31" s="36"/>
      <c r="HUJ31" s="36"/>
      <c r="HUK31" s="36"/>
      <c r="HUL31" s="36"/>
      <c r="HUM31" s="36"/>
      <c r="HUN31" s="36"/>
      <c r="HUO31" s="36"/>
      <c r="HUP31" s="36"/>
      <c r="HUQ31" s="36"/>
      <c r="HUR31" s="36"/>
      <c r="HUS31" s="36"/>
      <c r="HUT31" s="36"/>
      <c r="HUU31" s="36"/>
      <c r="HUV31" s="36"/>
      <c r="HUW31" s="36"/>
      <c r="HUX31" s="36"/>
      <c r="HUY31" s="36"/>
      <c r="HUZ31" s="36"/>
      <c r="HVA31" s="36"/>
      <c r="HVB31" s="36"/>
      <c r="HVC31" s="36"/>
      <c r="HVD31" s="36"/>
      <c r="HVE31" s="36"/>
      <c r="HVF31" s="36"/>
      <c r="HVG31" s="36"/>
      <c r="HVH31" s="36"/>
      <c r="HVI31" s="36"/>
      <c r="HVJ31" s="36"/>
      <c r="HVK31" s="36"/>
      <c r="HVL31" s="36"/>
      <c r="HVM31" s="36"/>
      <c r="HVN31" s="36"/>
      <c r="HVO31" s="36"/>
      <c r="HVP31" s="36"/>
      <c r="HVQ31" s="36"/>
      <c r="HVR31" s="36"/>
      <c r="HVS31" s="36"/>
      <c r="HVT31" s="36"/>
      <c r="HVU31" s="36"/>
      <c r="HVV31" s="36"/>
      <c r="HVW31" s="36"/>
      <c r="HVX31" s="36"/>
      <c r="HVY31" s="36"/>
      <c r="HVZ31" s="36"/>
      <c r="HWA31" s="36"/>
      <c r="HWB31" s="36"/>
      <c r="HWC31" s="36"/>
      <c r="HWD31" s="36"/>
      <c r="HWE31" s="36"/>
      <c r="HWF31" s="36"/>
      <c r="HWG31" s="36"/>
      <c r="HWH31" s="36"/>
      <c r="HWI31" s="36"/>
      <c r="HWJ31" s="36"/>
      <c r="HWK31" s="36"/>
      <c r="HWL31" s="36"/>
      <c r="HWM31" s="36"/>
      <c r="HWN31" s="36"/>
      <c r="HWO31" s="36"/>
      <c r="HWP31" s="36"/>
      <c r="HWQ31" s="36"/>
      <c r="HWR31" s="36"/>
      <c r="HWS31" s="36"/>
      <c r="HWT31" s="36"/>
      <c r="HWU31" s="36"/>
      <c r="HWV31" s="36"/>
      <c r="HWW31" s="36"/>
      <c r="HWX31" s="36"/>
      <c r="HWY31" s="36"/>
      <c r="HWZ31" s="36"/>
      <c r="HXA31" s="36"/>
      <c r="HXB31" s="36"/>
      <c r="HXC31" s="36"/>
      <c r="HXD31" s="36"/>
      <c r="HXE31" s="36"/>
      <c r="HXF31" s="36"/>
      <c r="HXG31" s="36"/>
      <c r="HXH31" s="36"/>
      <c r="HXI31" s="36"/>
      <c r="HXJ31" s="36"/>
      <c r="HXK31" s="36"/>
      <c r="HXL31" s="36"/>
      <c r="HXM31" s="36"/>
      <c r="HXN31" s="36"/>
      <c r="HXO31" s="36"/>
      <c r="HXP31" s="36"/>
      <c r="HXQ31" s="36"/>
      <c r="HXR31" s="36"/>
      <c r="HXS31" s="36"/>
      <c r="HXT31" s="36"/>
      <c r="HXU31" s="36"/>
      <c r="HXV31" s="36"/>
      <c r="HXW31" s="36"/>
      <c r="HXX31" s="36"/>
      <c r="HXY31" s="36"/>
      <c r="HXZ31" s="36"/>
      <c r="HYA31" s="36"/>
      <c r="HYB31" s="36"/>
      <c r="HYC31" s="36"/>
      <c r="HYD31" s="36"/>
      <c r="HYE31" s="36"/>
      <c r="HYF31" s="36"/>
      <c r="HYG31" s="36"/>
      <c r="HYH31" s="36"/>
      <c r="HYI31" s="36"/>
      <c r="HYJ31" s="36"/>
      <c r="HYK31" s="36"/>
      <c r="HYL31" s="36"/>
      <c r="HYM31" s="36"/>
      <c r="HYN31" s="36"/>
      <c r="HYO31" s="36"/>
      <c r="HYP31" s="36"/>
      <c r="HYQ31" s="36"/>
      <c r="HYR31" s="36"/>
      <c r="HYS31" s="36"/>
      <c r="HYT31" s="36"/>
      <c r="HYU31" s="36"/>
      <c r="HYV31" s="36"/>
      <c r="HYW31" s="36"/>
      <c r="HYX31" s="36"/>
      <c r="HYY31" s="36"/>
      <c r="HYZ31" s="36"/>
      <c r="HZA31" s="36"/>
      <c r="HZB31" s="36"/>
      <c r="HZC31" s="36"/>
      <c r="HZD31" s="36"/>
      <c r="HZE31" s="36"/>
      <c r="HZF31" s="36"/>
      <c r="HZG31" s="36"/>
      <c r="HZH31" s="36"/>
      <c r="HZI31" s="36"/>
      <c r="HZJ31" s="36"/>
      <c r="HZK31" s="36"/>
      <c r="HZL31" s="36"/>
      <c r="HZM31" s="36"/>
      <c r="HZN31" s="36"/>
      <c r="HZO31" s="36"/>
      <c r="HZP31" s="36"/>
      <c r="HZQ31" s="36"/>
      <c r="HZR31" s="36"/>
      <c r="HZS31" s="36"/>
      <c r="HZT31" s="36"/>
      <c r="HZU31" s="36"/>
      <c r="HZV31" s="36"/>
      <c r="HZW31" s="36"/>
      <c r="HZX31" s="36"/>
      <c r="HZY31" s="36"/>
      <c r="HZZ31" s="36"/>
      <c r="IAA31" s="36"/>
      <c r="IAB31" s="36"/>
      <c r="IAC31" s="36"/>
      <c r="IAD31" s="36"/>
      <c r="IAE31" s="36"/>
      <c r="IAF31" s="36"/>
      <c r="IAG31" s="36"/>
      <c r="IAH31" s="36"/>
      <c r="IAI31" s="36"/>
      <c r="IAJ31" s="36"/>
      <c r="IAK31" s="36"/>
      <c r="IAL31" s="36"/>
      <c r="IAM31" s="36"/>
      <c r="IAN31" s="36"/>
      <c r="IAO31" s="36"/>
      <c r="IAP31" s="36"/>
      <c r="IAQ31" s="36"/>
      <c r="IAR31" s="36"/>
      <c r="IAS31" s="36"/>
      <c r="IAT31" s="36"/>
      <c r="IAU31" s="36"/>
      <c r="IAV31" s="36"/>
      <c r="IAW31" s="36"/>
      <c r="IAX31" s="36"/>
      <c r="IAY31" s="36"/>
      <c r="IAZ31" s="36"/>
      <c r="IBA31" s="36"/>
      <c r="IBB31" s="36"/>
      <c r="IBC31" s="36"/>
      <c r="IBD31" s="36"/>
      <c r="IBE31" s="36"/>
      <c r="IBF31" s="36"/>
      <c r="IBG31" s="36"/>
      <c r="IBH31" s="36"/>
      <c r="IBI31" s="36"/>
      <c r="IBJ31" s="36"/>
      <c r="IBK31" s="36"/>
      <c r="IBL31" s="36"/>
      <c r="IBM31" s="36"/>
      <c r="IBN31" s="36"/>
      <c r="IBO31" s="36"/>
      <c r="IBP31" s="36"/>
      <c r="IBQ31" s="36"/>
      <c r="IBR31" s="36"/>
      <c r="IBS31" s="36"/>
      <c r="IBT31" s="36"/>
      <c r="IBU31" s="36"/>
      <c r="IBV31" s="36"/>
      <c r="IBW31" s="36"/>
      <c r="IBX31" s="36"/>
      <c r="IBY31" s="36"/>
      <c r="IBZ31" s="36"/>
      <c r="ICA31" s="36"/>
      <c r="ICB31" s="36"/>
      <c r="ICC31" s="36"/>
      <c r="ICD31" s="36"/>
      <c r="ICE31" s="36"/>
      <c r="ICF31" s="36"/>
      <c r="ICG31" s="36"/>
      <c r="ICH31" s="36"/>
      <c r="ICI31" s="36"/>
      <c r="ICJ31" s="36"/>
      <c r="ICK31" s="36"/>
      <c r="ICL31" s="36"/>
      <c r="ICM31" s="36"/>
      <c r="ICN31" s="36"/>
      <c r="ICO31" s="36"/>
      <c r="ICP31" s="36"/>
      <c r="ICQ31" s="36"/>
      <c r="ICR31" s="36"/>
      <c r="ICS31" s="36"/>
      <c r="ICT31" s="36"/>
      <c r="ICU31" s="36"/>
      <c r="ICV31" s="36"/>
      <c r="ICW31" s="36"/>
      <c r="ICX31" s="36"/>
      <c r="ICY31" s="36"/>
      <c r="ICZ31" s="36"/>
      <c r="IDA31" s="36"/>
      <c r="IDB31" s="36"/>
      <c r="IDC31" s="36"/>
      <c r="IDD31" s="36"/>
      <c r="IDE31" s="36"/>
      <c r="IDF31" s="36"/>
      <c r="IDG31" s="36"/>
      <c r="IDH31" s="36"/>
      <c r="IDI31" s="36"/>
      <c r="IDJ31" s="36"/>
      <c r="IDK31" s="36"/>
      <c r="IDL31" s="36"/>
      <c r="IDM31" s="36"/>
      <c r="IDN31" s="36"/>
      <c r="IDO31" s="36"/>
      <c r="IDP31" s="36"/>
      <c r="IDQ31" s="36"/>
      <c r="IDR31" s="36"/>
      <c r="IDS31" s="36"/>
      <c r="IDT31" s="36"/>
      <c r="IDU31" s="36"/>
      <c r="IDV31" s="36"/>
      <c r="IDW31" s="36"/>
      <c r="IDX31" s="36"/>
      <c r="IDY31" s="36"/>
      <c r="IDZ31" s="36"/>
      <c r="IEA31" s="36"/>
      <c r="IEB31" s="36"/>
      <c r="IEC31" s="36"/>
      <c r="IED31" s="36"/>
      <c r="IEE31" s="36"/>
      <c r="IEF31" s="36"/>
      <c r="IEG31" s="36"/>
      <c r="IEH31" s="36"/>
      <c r="IEI31" s="36"/>
      <c r="IEJ31" s="36"/>
      <c r="IEK31" s="36"/>
      <c r="IEL31" s="36"/>
      <c r="IEM31" s="36"/>
      <c r="IEN31" s="36"/>
      <c r="IEO31" s="36"/>
      <c r="IEP31" s="36"/>
      <c r="IEQ31" s="36"/>
      <c r="IER31" s="36"/>
      <c r="IES31" s="36"/>
      <c r="IET31" s="36"/>
      <c r="IEU31" s="36"/>
      <c r="IEV31" s="36"/>
      <c r="IEW31" s="36"/>
      <c r="IEX31" s="36"/>
      <c r="IEY31" s="36"/>
      <c r="IEZ31" s="36"/>
      <c r="IFA31" s="36"/>
      <c r="IFB31" s="36"/>
      <c r="IFC31" s="36"/>
      <c r="IFD31" s="36"/>
      <c r="IFE31" s="36"/>
      <c r="IFF31" s="36"/>
      <c r="IFG31" s="36"/>
      <c r="IFH31" s="36"/>
      <c r="IFI31" s="36"/>
      <c r="IFJ31" s="36"/>
      <c r="IFK31" s="36"/>
      <c r="IFL31" s="36"/>
      <c r="IFM31" s="36"/>
      <c r="IFN31" s="36"/>
      <c r="IFO31" s="36"/>
      <c r="IFP31" s="36"/>
      <c r="IFQ31" s="36"/>
      <c r="IFR31" s="36"/>
      <c r="IFS31" s="36"/>
      <c r="IFT31" s="36"/>
      <c r="IFU31" s="36"/>
      <c r="IFV31" s="36"/>
      <c r="IFW31" s="36"/>
      <c r="IFX31" s="36"/>
      <c r="IFY31" s="36"/>
      <c r="IFZ31" s="36"/>
      <c r="IGA31" s="36"/>
      <c r="IGB31" s="36"/>
      <c r="IGC31" s="36"/>
      <c r="IGD31" s="36"/>
      <c r="IGE31" s="36"/>
      <c r="IGF31" s="36"/>
      <c r="IGG31" s="36"/>
      <c r="IGH31" s="36"/>
      <c r="IGI31" s="36"/>
      <c r="IGJ31" s="36"/>
      <c r="IGK31" s="36"/>
      <c r="IGL31" s="36"/>
      <c r="IGM31" s="36"/>
      <c r="IGN31" s="36"/>
      <c r="IGO31" s="36"/>
      <c r="IGP31" s="36"/>
      <c r="IGQ31" s="36"/>
      <c r="IGR31" s="36"/>
      <c r="IGS31" s="36"/>
      <c r="IGT31" s="36"/>
      <c r="IGU31" s="36"/>
      <c r="IGV31" s="36"/>
      <c r="IGW31" s="36"/>
      <c r="IGX31" s="36"/>
      <c r="IGY31" s="36"/>
      <c r="IGZ31" s="36"/>
      <c r="IHA31" s="36"/>
      <c r="IHB31" s="36"/>
      <c r="IHC31" s="36"/>
      <c r="IHD31" s="36"/>
      <c r="IHE31" s="36"/>
      <c r="IHF31" s="36"/>
      <c r="IHG31" s="36"/>
      <c r="IHH31" s="36"/>
      <c r="IHI31" s="36"/>
      <c r="IHJ31" s="36"/>
      <c r="IHK31" s="36"/>
      <c r="IHL31" s="36"/>
      <c r="IHM31" s="36"/>
      <c r="IHN31" s="36"/>
      <c r="IHO31" s="36"/>
      <c r="IHP31" s="36"/>
      <c r="IHQ31" s="36"/>
      <c r="IHR31" s="36"/>
      <c r="IHS31" s="36"/>
      <c r="IHT31" s="36"/>
      <c r="IHU31" s="36"/>
      <c r="IHV31" s="36"/>
      <c r="IHW31" s="36"/>
      <c r="IHX31" s="36"/>
      <c r="IHY31" s="36"/>
      <c r="IHZ31" s="36"/>
      <c r="IIA31" s="36"/>
      <c r="IIB31" s="36"/>
      <c r="IIC31" s="36"/>
      <c r="IID31" s="36"/>
      <c r="IIE31" s="36"/>
      <c r="IIF31" s="36"/>
      <c r="IIG31" s="36"/>
      <c r="IIH31" s="36"/>
      <c r="III31" s="36"/>
      <c r="IIJ31" s="36"/>
      <c r="IIK31" s="36"/>
      <c r="IIL31" s="36"/>
      <c r="IIM31" s="36"/>
      <c r="IIN31" s="36"/>
      <c r="IIO31" s="36"/>
      <c r="IIP31" s="36"/>
      <c r="IIQ31" s="36"/>
      <c r="IIR31" s="36"/>
      <c r="IIS31" s="36"/>
      <c r="IIT31" s="36"/>
      <c r="IIU31" s="36"/>
      <c r="IIV31" s="36"/>
      <c r="IIW31" s="36"/>
      <c r="IIX31" s="36"/>
      <c r="IIY31" s="36"/>
      <c r="IIZ31" s="36"/>
      <c r="IJA31" s="36"/>
      <c r="IJB31" s="36"/>
      <c r="IJC31" s="36"/>
      <c r="IJD31" s="36"/>
      <c r="IJE31" s="36"/>
      <c r="IJF31" s="36"/>
      <c r="IJG31" s="36"/>
      <c r="IJH31" s="36"/>
      <c r="IJI31" s="36"/>
      <c r="IJJ31" s="36"/>
      <c r="IJK31" s="36"/>
      <c r="IJL31" s="36"/>
      <c r="IJM31" s="36"/>
      <c r="IJN31" s="36"/>
      <c r="IJO31" s="36"/>
      <c r="IJP31" s="36"/>
      <c r="IJQ31" s="36"/>
      <c r="IJR31" s="36"/>
      <c r="IJS31" s="36"/>
      <c r="IJT31" s="36"/>
      <c r="IJU31" s="36"/>
      <c r="IJV31" s="36"/>
      <c r="IJW31" s="36"/>
      <c r="IJX31" s="36"/>
      <c r="IJY31" s="36"/>
      <c r="IJZ31" s="36"/>
      <c r="IKA31" s="36"/>
      <c r="IKB31" s="36"/>
      <c r="IKC31" s="36"/>
      <c r="IKD31" s="36"/>
      <c r="IKE31" s="36"/>
      <c r="IKF31" s="36"/>
      <c r="IKG31" s="36"/>
      <c r="IKH31" s="36"/>
      <c r="IKI31" s="36"/>
      <c r="IKJ31" s="36"/>
      <c r="IKK31" s="36"/>
      <c r="IKL31" s="36"/>
      <c r="IKM31" s="36"/>
      <c r="IKN31" s="36"/>
      <c r="IKO31" s="36"/>
      <c r="IKP31" s="36"/>
      <c r="IKQ31" s="36"/>
      <c r="IKR31" s="36"/>
      <c r="IKS31" s="36"/>
      <c r="IKT31" s="36"/>
      <c r="IKU31" s="36"/>
      <c r="IKV31" s="36"/>
      <c r="IKW31" s="36"/>
      <c r="IKX31" s="36"/>
      <c r="IKY31" s="36"/>
      <c r="IKZ31" s="36"/>
      <c r="ILA31" s="36"/>
      <c r="ILB31" s="36"/>
      <c r="ILC31" s="36"/>
      <c r="ILD31" s="36"/>
      <c r="ILE31" s="36"/>
      <c r="ILF31" s="36"/>
      <c r="ILG31" s="36"/>
      <c r="ILH31" s="36"/>
      <c r="ILI31" s="36"/>
      <c r="ILJ31" s="36"/>
      <c r="ILK31" s="36"/>
      <c r="ILL31" s="36"/>
      <c r="ILM31" s="36"/>
      <c r="ILN31" s="36"/>
      <c r="ILO31" s="36"/>
      <c r="ILP31" s="36"/>
      <c r="ILQ31" s="36"/>
      <c r="ILR31" s="36"/>
      <c r="ILS31" s="36"/>
      <c r="ILT31" s="36"/>
      <c r="ILU31" s="36"/>
      <c r="ILV31" s="36"/>
      <c r="ILW31" s="36"/>
      <c r="ILX31" s="36"/>
      <c r="ILY31" s="36"/>
      <c r="ILZ31" s="36"/>
      <c r="IMA31" s="36"/>
      <c r="IMB31" s="36"/>
      <c r="IMC31" s="36"/>
      <c r="IMD31" s="36"/>
      <c r="IME31" s="36"/>
      <c r="IMF31" s="36"/>
      <c r="IMG31" s="36"/>
      <c r="IMH31" s="36"/>
      <c r="IMI31" s="36"/>
      <c r="IMJ31" s="36"/>
      <c r="IMK31" s="36"/>
      <c r="IML31" s="36"/>
      <c r="IMM31" s="36"/>
      <c r="IMN31" s="36"/>
      <c r="IMO31" s="36"/>
      <c r="IMP31" s="36"/>
      <c r="IMQ31" s="36"/>
      <c r="IMR31" s="36"/>
      <c r="IMS31" s="36"/>
      <c r="IMT31" s="36"/>
      <c r="IMU31" s="36"/>
      <c r="IMV31" s="36"/>
      <c r="IMW31" s="36"/>
      <c r="IMX31" s="36"/>
      <c r="IMY31" s="36"/>
      <c r="IMZ31" s="36"/>
      <c r="INA31" s="36"/>
      <c r="INB31" s="36"/>
      <c r="INC31" s="36"/>
      <c r="IND31" s="36"/>
      <c r="INE31" s="36"/>
      <c r="INF31" s="36"/>
      <c r="ING31" s="36"/>
      <c r="INH31" s="36"/>
      <c r="INI31" s="36"/>
      <c r="INJ31" s="36"/>
      <c r="INK31" s="36"/>
      <c r="INL31" s="36"/>
      <c r="INM31" s="36"/>
      <c r="INN31" s="36"/>
      <c r="INO31" s="36"/>
      <c r="INP31" s="36"/>
      <c r="INQ31" s="36"/>
      <c r="INR31" s="36"/>
      <c r="INS31" s="36"/>
      <c r="INT31" s="36"/>
      <c r="INU31" s="36"/>
      <c r="INV31" s="36"/>
      <c r="INW31" s="36"/>
      <c r="INX31" s="36"/>
      <c r="INY31" s="36"/>
      <c r="INZ31" s="36"/>
      <c r="IOA31" s="36"/>
      <c r="IOB31" s="36"/>
      <c r="IOC31" s="36"/>
      <c r="IOD31" s="36"/>
      <c r="IOE31" s="36"/>
      <c r="IOF31" s="36"/>
      <c r="IOG31" s="36"/>
      <c r="IOH31" s="36"/>
      <c r="IOI31" s="36"/>
      <c r="IOJ31" s="36"/>
      <c r="IOK31" s="36"/>
      <c r="IOL31" s="36"/>
      <c r="IOM31" s="36"/>
      <c r="ION31" s="36"/>
      <c r="IOO31" s="36"/>
      <c r="IOP31" s="36"/>
      <c r="IOQ31" s="36"/>
      <c r="IOR31" s="36"/>
      <c r="IOS31" s="36"/>
      <c r="IOT31" s="36"/>
      <c r="IOU31" s="36"/>
      <c r="IOV31" s="36"/>
      <c r="IOW31" s="36"/>
      <c r="IOX31" s="36"/>
      <c r="IOY31" s="36"/>
      <c r="IOZ31" s="36"/>
      <c r="IPA31" s="36"/>
      <c r="IPB31" s="36"/>
      <c r="IPC31" s="36"/>
      <c r="IPD31" s="36"/>
      <c r="IPE31" s="36"/>
      <c r="IPF31" s="36"/>
      <c r="IPG31" s="36"/>
      <c r="IPH31" s="36"/>
      <c r="IPI31" s="36"/>
      <c r="IPJ31" s="36"/>
      <c r="IPK31" s="36"/>
      <c r="IPL31" s="36"/>
      <c r="IPM31" s="36"/>
      <c r="IPN31" s="36"/>
      <c r="IPO31" s="36"/>
      <c r="IPP31" s="36"/>
      <c r="IPQ31" s="36"/>
      <c r="IPR31" s="36"/>
      <c r="IPS31" s="36"/>
      <c r="IPT31" s="36"/>
      <c r="IPU31" s="36"/>
      <c r="IPV31" s="36"/>
      <c r="IPW31" s="36"/>
      <c r="IPX31" s="36"/>
      <c r="IPY31" s="36"/>
      <c r="IPZ31" s="36"/>
      <c r="IQA31" s="36"/>
      <c r="IQB31" s="36"/>
      <c r="IQC31" s="36"/>
      <c r="IQD31" s="36"/>
      <c r="IQE31" s="36"/>
      <c r="IQF31" s="36"/>
      <c r="IQG31" s="36"/>
      <c r="IQH31" s="36"/>
      <c r="IQI31" s="36"/>
      <c r="IQJ31" s="36"/>
      <c r="IQK31" s="36"/>
      <c r="IQL31" s="36"/>
      <c r="IQM31" s="36"/>
      <c r="IQN31" s="36"/>
      <c r="IQO31" s="36"/>
      <c r="IQP31" s="36"/>
      <c r="IQQ31" s="36"/>
      <c r="IQR31" s="36"/>
      <c r="IQS31" s="36"/>
      <c r="IQT31" s="36"/>
      <c r="IQU31" s="36"/>
      <c r="IQV31" s="36"/>
      <c r="IQW31" s="36"/>
      <c r="IQX31" s="36"/>
      <c r="IQY31" s="36"/>
      <c r="IQZ31" s="36"/>
      <c r="IRA31" s="36"/>
      <c r="IRB31" s="36"/>
      <c r="IRC31" s="36"/>
      <c r="IRD31" s="36"/>
      <c r="IRE31" s="36"/>
      <c r="IRF31" s="36"/>
      <c r="IRG31" s="36"/>
      <c r="IRH31" s="36"/>
      <c r="IRI31" s="36"/>
      <c r="IRJ31" s="36"/>
      <c r="IRK31" s="36"/>
      <c r="IRL31" s="36"/>
      <c r="IRM31" s="36"/>
      <c r="IRN31" s="36"/>
      <c r="IRO31" s="36"/>
      <c r="IRP31" s="36"/>
      <c r="IRQ31" s="36"/>
      <c r="IRR31" s="36"/>
      <c r="IRS31" s="36"/>
      <c r="IRT31" s="36"/>
      <c r="IRU31" s="36"/>
      <c r="IRV31" s="36"/>
      <c r="IRW31" s="36"/>
      <c r="IRX31" s="36"/>
      <c r="IRY31" s="36"/>
      <c r="IRZ31" s="36"/>
      <c r="ISA31" s="36"/>
      <c r="ISB31" s="36"/>
      <c r="ISC31" s="36"/>
      <c r="ISD31" s="36"/>
      <c r="ISE31" s="36"/>
      <c r="ISF31" s="36"/>
      <c r="ISG31" s="36"/>
      <c r="ISH31" s="36"/>
      <c r="ISI31" s="36"/>
      <c r="ISJ31" s="36"/>
      <c r="ISK31" s="36"/>
      <c r="ISL31" s="36"/>
      <c r="ISM31" s="36"/>
      <c r="ISN31" s="36"/>
      <c r="ISO31" s="36"/>
      <c r="ISP31" s="36"/>
      <c r="ISQ31" s="36"/>
      <c r="ISR31" s="36"/>
      <c r="ISS31" s="36"/>
      <c r="IST31" s="36"/>
      <c r="ISU31" s="36"/>
      <c r="ISV31" s="36"/>
      <c r="ISW31" s="36"/>
      <c r="ISX31" s="36"/>
      <c r="ISY31" s="36"/>
      <c r="ISZ31" s="36"/>
      <c r="ITA31" s="36"/>
      <c r="ITB31" s="36"/>
      <c r="ITC31" s="36"/>
      <c r="ITD31" s="36"/>
      <c r="ITE31" s="36"/>
      <c r="ITF31" s="36"/>
      <c r="ITG31" s="36"/>
      <c r="ITH31" s="36"/>
      <c r="ITI31" s="36"/>
      <c r="ITJ31" s="36"/>
      <c r="ITK31" s="36"/>
      <c r="ITL31" s="36"/>
      <c r="ITM31" s="36"/>
      <c r="ITN31" s="36"/>
      <c r="ITO31" s="36"/>
      <c r="ITP31" s="36"/>
      <c r="ITQ31" s="36"/>
      <c r="ITR31" s="36"/>
      <c r="ITS31" s="36"/>
      <c r="ITT31" s="36"/>
      <c r="ITU31" s="36"/>
      <c r="ITV31" s="36"/>
      <c r="ITW31" s="36"/>
      <c r="ITX31" s="36"/>
      <c r="ITY31" s="36"/>
      <c r="ITZ31" s="36"/>
      <c r="IUA31" s="36"/>
      <c r="IUB31" s="36"/>
      <c r="IUC31" s="36"/>
      <c r="IUD31" s="36"/>
      <c r="IUE31" s="36"/>
      <c r="IUF31" s="36"/>
      <c r="IUG31" s="36"/>
      <c r="IUH31" s="36"/>
      <c r="IUI31" s="36"/>
      <c r="IUJ31" s="36"/>
      <c r="IUK31" s="36"/>
      <c r="IUL31" s="36"/>
      <c r="IUM31" s="36"/>
      <c r="IUN31" s="36"/>
      <c r="IUO31" s="36"/>
      <c r="IUP31" s="36"/>
      <c r="IUQ31" s="36"/>
      <c r="IUR31" s="36"/>
      <c r="IUS31" s="36"/>
      <c r="IUT31" s="36"/>
      <c r="IUU31" s="36"/>
      <c r="IUV31" s="36"/>
      <c r="IUW31" s="36"/>
      <c r="IUX31" s="36"/>
      <c r="IUY31" s="36"/>
      <c r="IUZ31" s="36"/>
      <c r="IVA31" s="36"/>
      <c r="IVB31" s="36"/>
      <c r="IVC31" s="36"/>
      <c r="IVD31" s="36"/>
      <c r="IVE31" s="36"/>
      <c r="IVF31" s="36"/>
      <c r="IVG31" s="36"/>
      <c r="IVH31" s="36"/>
      <c r="IVI31" s="36"/>
      <c r="IVJ31" s="36"/>
      <c r="IVK31" s="36"/>
      <c r="IVL31" s="36"/>
      <c r="IVM31" s="36"/>
      <c r="IVN31" s="36"/>
      <c r="IVO31" s="36"/>
      <c r="IVP31" s="36"/>
      <c r="IVQ31" s="36"/>
      <c r="IVR31" s="36"/>
      <c r="IVS31" s="36"/>
      <c r="IVT31" s="36"/>
      <c r="IVU31" s="36"/>
      <c r="IVV31" s="36"/>
      <c r="IVW31" s="36"/>
      <c r="IVX31" s="36"/>
      <c r="IVY31" s="36"/>
      <c r="IVZ31" s="36"/>
      <c r="IWA31" s="36"/>
      <c r="IWB31" s="36"/>
      <c r="IWC31" s="36"/>
      <c r="IWD31" s="36"/>
      <c r="IWE31" s="36"/>
      <c r="IWF31" s="36"/>
      <c r="IWG31" s="36"/>
      <c r="IWH31" s="36"/>
      <c r="IWI31" s="36"/>
      <c r="IWJ31" s="36"/>
      <c r="IWK31" s="36"/>
      <c r="IWL31" s="36"/>
      <c r="IWM31" s="36"/>
      <c r="IWN31" s="36"/>
      <c r="IWO31" s="36"/>
      <c r="IWP31" s="36"/>
      <c r="IWQ31" s="36"/>
      <c r="IWR31" s="36"/>
      <c r="IWS31" s="36"/>
      <c r="IWT31" s="36"/>
      <c r="IWU31" s="36"/>
      <c r="IWV31" s="36"/>
      <c r="IWW31" s="36"/>
      <c r="IWX31" s="36"/>
      <c r="IWY31" s="36"/>
      <c r="IWZ31" s="36"/>
      <c r="IXA31" s="36"/>
      <c r="IXB31" s="36"/>
      <c r="IXC31" s="36"/>
      <c r="IXD31" s="36"/>
      <c r="IXE31" s="36"/>
      <c r="IXF31" s="36"/>
      <c r="IXG31" s="36"/>
      <c r="IXH31" s="36"/>
      <c r="IXI31" s="36"/>
      <c r="IXJ31" s="36"/>
      <c r="IXK31" s="36"/>
      <c r="IXL31" s="36"/>
      <c r="IXM31" s="36"/>
      <c r="IXN31" s="36"/>
      <c r="IXO31" s="36"/>
      <c r="IXP31" s="36"/>
      <c r="IXQ31" s="36"/>
      <c r="IXR31" s="36"/>
      <c r="IXS31" s="36"/>
      <c r="IXT31" s="36"/>
      <c r="IXU31" s="36"/>
      <c r="IXV31" s="36"/>
      <c r="IXW31" s="36"/>
      <c r="IXX31" s="36"/>
      <c r="IXY31" s="36"/>
      <c r="IXZ31" s="36"/>
      <c r="IYA31" s="36"/>
      <c r="IYB31" s="36"/>
      <c r="IYC31" s="36"/>
      <c r="IYD31" s="36"/>
      <c r="IYE31" s="36"/>
      <c r="IYF31" s="36"/>
      <c r="IYG31" s="36"/>
      <c r="IYH31" s="36"/>
      <c r="IYI31" s="36"/>
      <c r="IYJ31" s="36"/>
      <c r="IYK31" s="36"/>
      <c r="IYL31" s="36"/>
      <c r="IYM31" s="36"/>
      <c r="IYN31" s="36"/>
      <c r="IYO31" s="36"/>
      <c r="IYP31" s="36"/>
      <c r="IYQ31" s="36"/>
      <c r="IYR31" s="36"/>
      <c r="IYS31" s="36"/>
      <c r="IYT31" s="36"/>
      <c r="IYU31" s="36"/>
      <c r="IYV31" s="36"/>
      <c r="IYW31" s="36"/>
      <c r="IYX31" s="36"/>
      <c r="IYY31" s="36"/>
      <c r="IYZ31" s="36"/>
      <c r="IZA31" s="36"/>
      <c r="IZB31" s="36"/>
      <c r="IZC31" s="36"/>
      <c r="IZD31" s="36"/>
      <c r="IZE31" s="36"/>
      <c r="IZF31" s="36"/>
      <c r="IZG31" s="36"/>
      <c r="IZH31" s="36"/>
      <c r="IZI31" s="36"/>
      <c r="IZJ31" s="36"/>
      <c r="IZK31" s="36"/>
      <c r="IZL31" s="36"/>
      <c r="IZM31" s="36"/>
      <c r="IZN31" s="36"/>
      <c r="IZO31" s="36"/>
      <c r="IZP31" s="36"/>
      <c r="IZQ31" s="36"/>
      <c r="IZR31" s="36"/>
      <c r="IZS31" s="36"/>
      <c r="IZT31" s="36"/>
      <c r="IZU31" s="36"/>
      <c r="IZV31" s="36"/>
      <c r="IZW31" s="36"/>
      <c r="IZX31" s="36"/>
      <c r="IZY31" s="36"/>
      <c r="IZZ31" s="36"/>
      <c r="JAA31" s="36"/>
      <c r="JAB31" s="36"/>
      <c r="JAC31" s="36"/>
      <c r="JAD31" s="36"/>
      <c r="JAE31" s="36"/>
      <c r="JAF31" s="36"/>
      <c r="JAG31" s="36"/>
      <c r="JAH31" s="36"/>
      <c r="JAI31" s="36"/>
      <c r="JAJ31" s="36"/>
      <c r="JAK31" s="36"/>
      <c r="JAL31" s="36"/>
      <c r="JAM31" s="36"/>
      <c r="JAN31" s="36"/>
      <c r="JAO31" s="36"/>
      <c r="JAP31" s="36"/>
      <c r="JAQ31" s="36"/>
      <c r="JAR31" s="36"/>
      <c r="JAS31" s="36"/>
      <c r="JAT31" s="36"/>
      <c r="JAU31" s="36"/>
      <c r="JAV31" s="36"/>
      <c r="JAW31" s="36"/>
      <c r="JAX31" s="36"/>
      <c r="JAY31" s="36"/>
      <c r="JAZ31" s="36"/>
      <c r="JBA31" s="36"/>
      <c r="JBB31" s="36"/>
      <c r="JBC31" s="36"/>
      <c r="JBD31" s="36"/>
      <c r="JBE31" s="36"/>
      <c r="JBF31" s="36"/>
      <c r="JBG31" s="36"/>
      <c r="JBH31" s="36"/>
      <c r="JBI31" s="36"/>
      <c r="JBJ31" s="36"/>
      <c r="JBK31" s="36"/>
      <c r="JBL31" s="36"/>
      <c r="JBM31" s="36"/>
      <c r="JBN31" s="36"/>
      <c r="JBO31" s="36"/>
      <c r="JBP31" s="36"/>
      <c r="JBQ31" s="36"/>
      <c r="JBR31" s="36"/>
      <c r="JBS31" s="36"/>
      <c r="JBT31" s="36"/>
      <c r="JBU31" s="36"/>
      <c r="JBV31" s="36"/>
      <c r="JBW31" s="36"/>
      <c r="JBX31" s="36"/>
      <c r="JBY31" s="36"/>
      <c r="JBZ31" s="36"/>
      <c r="JCA31" s="36"/>
      <c r="JCB31" s="36"/>
      <c r="JCC31" s="36"/>
      <c r="JCD31" s="36"/>
      <c r="JCE31" s="36"/>
      <c r="JCF31" s="36"/>
      <c r="JCG31" s="36"/>
      <c r="JCH31" s="36"/>
      <c r="JCI31" s="36"/>
      <c r="JCJ31" s="36"/>
      <c r="JCK31" s="36"/>
      <c r="JCL31" s="36"/>
      <c r="JCM31" s="36"/>
      <c r="JCN31" s="36"/>
      <c r="JCO31" s="36"/>
      <c r="JCP31" s="36"/>
      <c r="JCQ31" s="36"/>
      <c r="JCR31" s="36"/>
      <c r="JCS31" s="36"/>
      <c r="JCT31" s="36"/>
      <c r="JCU31" s="36"/>
      <c r="JCV31" s="36"/>
      <c r="JCW31" s="36"/>
      <c r="JCX31" s="36"/>
      <c r="JCY31" s="36"/>
      <c r="JCZ31" s="36"/>
      <c r="JDA31" s="36"/>
      <c r="JDB31" s="36"/>
      <c r="JDC31" s="36"/>
      <c r="JDD31" s="36"/>
      <c r="JDE31" s="36"/>
      <c r="JDF31" s="36"/>
      <c r="JDG31" s="36"/>
      <c r="JDH31" s="36"/>
      <c r="JDI31" s="36"/>
      <c r="JDJ31" s="36"/>
      <c r="JDK31" s="36"/>
      <c r="JDL31" s="36"/>
      <c r="JDM31" s="36"/>
      <c r="JDN31" s="36"/>
      <c r="JDO31" s="36"/>
      <c r="JDP31" s="36"/>
      <c r="JDQ31" s="36"/>
      <c r="JDR31" s="36"/>
      <c r="JDS31" s="36"/>
      <c r="JDT31" s="36"/>
      <c r="JDU31" s="36"/>
      <c r="JDV31" s="36"/>
      <c r="JDW31" s="36"/>
      <c r="JDX31" s="36"/>
      <c r="JDY31" s="36"/>
      <c r="JDZ31" s="36"/>
      <c r="JEA31" s="36"/>
      <c r="JEB31" s="36"/>
      <c r="JEC31" s="36"/>
      <c r="JED31" s="36"/>
      <c r="JEE31" s="36"/>
      <c r="JEF31" s="36"/>
      <c r="JEG31" s="36"/>
      <c r="JEH31" s="36"/>
      <c r="JEI31" s="36"/>
      <c r="JEJ31" s="36"/>
      <c r="JEK31" s="36"/>
      <c r="JEL31" s="36"/>
      <c r="JEM31" s="36"/>
      <c r="JEN31" s="36"/>
      <c r="JEO31" s="36"/>
      <c r="JEP31" s="36"/>
      <c r="JEQ31" s="36"/>
      <c r="JER31" s="36"/>
      <c r="JES31" s="36"/>
      <c r="JET31" s="36"/>
      <c r="JEU31" s="36"/>
      <c r="JEV31" s="36"/>
      <c r="JEW31" s="36"/>
      <c r="JEX31" s="36"/>
      <c r="JEY31" s="36"/>
      <c r="JEZ31" s="36"/>
      <c r="JFA31" s="36"/>
      <c r="JFB31" s="36"/>
      <c r="JFC31" s="36"/>
      <c r="JFD31" s="36"/>
      <c r="JFE31" s="36"/>
      <c r="JFF31" s="36"/>
      <c r="JFG31" s="36"/>
      <c r="JFH31" s="36"/>
      <c r="JFI31" s="36"/>
      <c r="JFJ31" s="36"/>
      <c r="JFK31" s="36"/>
      <c r="JFL31" s="36"/>
      <c r="JFM31" s="36"/>
      <c r="JFN31" s="36"/>
      <c r="JFO31" s="36"/>
      <c r="JFP31" s="36"/>
      <c r="JFQ31" s="36"/>
      <c r="JFR31" s="36"/>
      <c r="JFS31" s="36"/>
      <c r="JFT31" s="36"/>
      <c r="JFU31" s="36"/>
      <c r="JFV31" s="36"/>
      <c r="JFW31" s="36"/>
      <c r="JFX31" s="36"/>
      <c r="JFY31" s="36"/>
      <c r="JFZ31" s="36"/>
      <c r="JGA31" s="36"/>
      <c r="JGB31" s="36"/>
      <c r="JGC31" s="36"/>
      <c r="JGD31" s="36"/>
      <c r="JGE31" s="36"/>
      <c r="JGF31" s="36"/>
      <c r="JGG31" s="36"/>
      <c r="JGH31" s="36"/>
      <c r="JGI31" s="36"/>
      <c r="JGJ31" s="36"/>
      <c r="JGK31" s="36"/>
      <c r="JGL31" s="36"/>
      <c r="JGM31" s="36"/>
      <c r="JGN31" s="36"/>
      <c r="JGO31" s="36"/>
      <c r="JGP31" s="36"/>
      <c r="JGQ31" s="36"/>
      <c r="JGR31" s="36"/>
      <c r="JGS31" s="36"/>
      <c r="JGT31" s="36"/>
      <c r="JGU31" s="36"/>
      <c r="JGV31" s="36"/>
      <c r="JGW31" s="36"/>
      <c r="JGX31" s="36"/>
      <c r="JGY31" s="36"/>
      <c r="JGZ31" s="36"/>
      <c r="JHA31" s="36"/>
      <c r="JHB31" s="36"/>
      <c r="JHC31" s="36"/>
      <c r="JHD31" s="36"/>
      <c r="JHE31" s="36"/>
      <c r="JHF31" s="36"/>
      <c r="JHG31" s="36"/>
      <c r="JHH31" s="36"/>
      <c r="JHI31" s="36"/>
      <c r="JHJ31" s="36"/>
      <c r="JHK31" s="36"/>
      <c r="JHL31" s="36"/>
      <c r="JHM31" s="36"/>
      <c r="JHN31" s="36"/>
      <c r="JHO31" s="36"/>
      <c r="JHP31" s="36"/>
      <c r="JHQ31" s="36"/>
      <c r="JHR31" s="36"/>
      <c r="JHS31" s="36"/>
      <c r="JHT31" s="36"/>
      <c r="JHU31" s="36"/>
      <c r="JHV31" s="36"/>
      <c r="JHW31" s="36"/>
      <c r="JHX31" s="36"/>
      <c r="JHY31" s="36"/>
      <c r="JHZ31" s="36"/>
      <c r="JIA31" s="36"/>
      <c r="JIB31" s="36"/>
      <c r="JIC31" s="36"/>
      <c r="JID31" s="36"/>
      <c r="JIE31" s="36"/>
      <c r="JIF31" s="36"/>
      <c r="JIG31" s="36"/>
      <c r="JIH31" s="36"/>
      <c r="JII31" s="36"/>
      <c r="JIJ31" s="36"/>
      <c r="JIK31" s="36"/>
      <c r="JIL31" s="36"/>
      <c r="JIM31" s="36"/>
      <c r="JIN31" s="36"/>
      <c r="JIO31" s="36"/>
      <c r="JIP31" s="36"/>
      <c r="JIQ31" s="36"/>
      <c r="JIR31" s="36"/>
      <c r="JIS31" s="36"/>
      <c r="JIT31" s="36"/>
      <c r="JIU31" s="36"/>
      <c r="JIV31" s="36"/>
      <c r="JIW31" s="36"/>
      <c r="JIX31" s="36"/>
      <c r="JIY31" s="36"/>
      <c r="JIZ31" s="36"/>
      <c r="JJA31" s="36"/>
      <c r="JJB31" s="36"/>
      <c r="JJC31" s="36"/>
      <c r="JJD31" s="36"/>
      <c r="JJE31" s="36"/>
      <c r="JJF31" s="36"/>
      <c r="JJG31" s="36"/>
      <c r="JJH31" s="36"/>
      <c r="JJI31" s="36"/>
      <c r="JJJ31" s="36"/>
      <c r="JJK31" s="36"/>
      <c r="JJL31" s="36"/>
      <c r="JJM31" s="36"/>
      <c r="JJN31" s="36"/>
      <c r="JJO31" s="36"/>
      <c r="JJP31" s="36"/>
      <c r="JJQ31" s="36"/>
      <c r="JJR31" s="36"/>
      <c r="JJS31" s="36"/>
      <c r="JJT31" s="36"/>
      <c r="JJU31" s="36"/>
      <c r="JJV31" s="36"/>
      <c r="JJW31" s="36"/>
      <c r="JJX31" s="36"/>
      <c r="JJY31" s="36"/>
      <c r="JJZ31" s="36"/>
      <c r="JKA31" s="36"/>
      <c r="JKB31" s="36"/>
      <c r="JKC31" s="36"/>
      <c r="JKD31" s="36"/>
      <c r="JKE31" s="36"/>
      <c r="JKF31" s="36"/>
      <c r="JKG31" s="36"/>
      <c r="JKH31" s="36"/>
      <c r="JKI31" s="36"/>
      <c r="JKJ31" s="36"/>
      <c r="JKK31" s="36"/>
      <c r="JKL31" s="36"/>
      <c r="JKM31" s="36"/>
      <c r="JKN31" s="36"/>
      <c r="JKO31" s="36"/>
      <c r="JKP31" s="36"/>
      <c r="JKQ31" s="36"/>
      <c r="JKR31" s="36"/>
      <c r="JKS31" s="36"/>
      <c r="JKT31" s="36"/>
      <c r="JKU31" s="36"/>
      <c r="JKV31" s="36"/>
      <c r="JKW31" s="36"/>
      <c r="JKX31" s="36"/>
      <c r="JKY31" s="36"/>
      <c r="JKZ31" s="36"/>
      <c r="JLA31" s="36"/>
      <c r="JLB31" s="36"/>
      <c r="JLC31" s="36"/>
      <c r="JLD31" s="36"/>
      <c r="JLE31" s="36"/>
      <c r="JLF31" s="36"/>
      <c r="JLG31" s="36"/>
      <c r="JLH31" s="36"/>
      <c r="JLI31" s="36"/>
      <c r="JLJ31" s="36"/>
      <c r="JLK31" s="36"/>
      <c r="JLL31" s="36"/>
      <c r="JLM31" s="36"/>
      <c r="JLN31" s="36"/>
      <c r="JLO31" s="36"/>
      <c r="JLP31" s="36"/>
      <c r="JLQ31" s="36"/>
      <c r="JLR31" s="36"/>
      <c r="JLS31" s="36"/>
      <c r="JLT31" s="36"/>
      <c r="JLU31" s="36"/>
      <c r="JLV31" s="36"/>
      <c r="JLW31" s="36"/>
      <c r="JLX31" s="36"/>
      <c r="JLY31" s="36"/>
      <c r="JLZ31" s="36"/>
      <c r="JMA31" s="36"/>
      <c r="JMB31" s="36"/>
      <c r="JMC31" s="36"/>
      <c r="JMD31" s="36"/>
      <c r="JME31" s="36"/>
      <c r="JMF31" s="36"/>
      <c r="JMG31" s="36"/>
      <c r="JMH31" s="36"/>
      <c r="JMI31" s="36"/>
      <c r="JMJ31" s="36"/>
      <c r="JMK31" s="36"/>
      <c r="JML31" s="36"/>
      <c r="JMM31" s="36"/>
      <c r="JMN31" s="36"/>
      <c r="JMO31" s="36"/>
      <c r="JMP31" s="36"/>
      <c r="JMQ31" s="36"/>
      <c r="JMR31" s="36"/>
      <c r="JMS31" s="36"/>
      <c r="JMT31" s="36"/>
      <c r="JMU31" s="36"/>
      <c r="JMV31" s="36"/>
      <c r="JMW31" s="36"/>
      <c r="JMX31" s="36"/>
      <c r="JMY31" s="36"/>
      <c r="JMZ31" s="36"/>
      <c r="JNA31" s="36"/>
      <c r="JNB31" s="36"/>
      <c r="JNC31" s="36"/>
      <c r="JND31" s="36"/>
      <c r="JNE31" s="36"/>
      <c r="JNF31" s="36"/>
      <c r="JNG31" s="36"/>
      <c r="JNH31" s="36"/>
      <c r="JNI31" s="36"/>
      <c r="JNJ31" s="36"/>
      <c r="JNK31" s="36"/>
      <c r="JNL31" s="36"/>
      <c r="JNM31" s="36"/>
      <c r="JNN31" s="36"/>
      <c r="JNO31" s="36"/>
      <c r="JNP31" s="36"/>
      <c r="JNQ31" s="36"/>
      <c r="JNR31" s="36"/>
      <c r="JNS31" s="36"/>
      <c r="JNT31" s="36"/>
      <c r="JNU31" s="36"/>
      <c r="JNV31" s="36"/>
      <c r="JNW31" s="36"/>
      <c r="JNX31" s="36"/>
      <c r="JNY31" s="36"/>
      <c r="JNZ31" s="36"/>
      <c r="JOA31" s="36"/>
      <c r="JOB31" s="36"/>
      <c r="JOC31" s="36"/>
      <c r="JOD31" s="36"/>
      <c r="JOE31" s="36"/>
      <c r="JOF31" s="36"/>
      <c r="JOG31" s="36"/>
      <c r="JOH31" s="36"/>
      <c r="JOI31" s="36"/>
      <c r="JOJ31" s="36"/>
      <c r="JOK31" s="36"/>
      <c r="JOL31" s="36"/>
      <c r="JOM31" s="36"/>
      <c r="JON31" s="36"/>
      <c r="JOO31" s="36"/>
      <c r="JOP31" s="36"/>
      <c r="JOQ31" s="36"/>
      <c r="JOR31" s="36"/>
      <c r="JOS31" s="36"/>
      <c r="JOT31" s="36"/>
      <c r="JOU31" s="36"/>
      <c r="JOV31" s="36"/>
      <c r="JOW31" s="36"/>
      <c r="JOX31" s="36"/>
      <c r="JOY31" s="36"/>
      <c r="JOZ31" s="36"/>
      <c r="JPA31" s="36"/>
      <c r="JPB31" s="36"/>
      <c r="JPC31" s="36"/>
      <c r="JPD31" s="36"/>
      <c r="JPE31" s="36"/>
      <c r="JPF31" s="36"/>
      <c r="JPG31" s="36"/>
      <c r="JPH31" s="36"/>
      <c r="JPI31" s="36"/>
      <c r="JPJ31" s="36"/>
      <c r="JPK31" s="36"/>
      <c r="JPL31" s="36"/>
      <c r="JPM31" s="36"/>
      <c r="JPN31" s="36"/>
      <c r="JPO31" s="36"/>
      <c r="JPP31" s="36"/>
      <c r="JPQ31" s="36"/>
      <c r="JPR31" s="36"/>
      <c r="JPS31" s="36"/>
      <c r="JPT31" s="36"/>
      <c r="JPU31" s="36"/>
      <c r="JPV31" s="36"/>
      <c r="JPW31" s="36"/>
      <c r="JPX31" s="36"/>
      <c r="JPY31" s="36"/>
      <c r="JPZ31" s="36"/>
      <c r="JQA31" s="36"/>
      <c r="JQB31" s="36"/>
      <c r="JQC31" s="36"/>
      <c r="JQD31" s="36"/>
      <c r="JQE31" s="36"/>
      <c r="JQF31" s="36"/>
      <c r="JQG31" s="36"/>
      <c r="JQH31" s="36"/>
      <c r="JQI31" s="36"/>
      <c r="JQJ31" s="36"/>
      <c r="JQK31" s="36"/>
      <c r="JQL31" s="36"/>
      <c r="JQM31" s="36"/>
      <c r="JQN31" s="36"/>
      <c r="JQO31" s="36"/>
      <c r="JQP31" s="36"/>
      <c r="JQQ31" s="36"/>
      <c r="JQR31" s="36"/>
      <c r="JQS31" s="36"/>
      <c r="JQT31" s="36"/>
      <c r="JQU31" s="36"/>
      <c r="JQV31" s="36"/>
      <c r="JQW31" s="36"/>
      <c r="JQX31" s="36"/>
      <c r="JQY31" s="36"/>
      <c r="JQZ31" s="36"/>
      <c r="JRA31" s="36"/>
      <c r="JRB31" s="36"/>
      <c r="JRC31" s="36"/>
      <c r="JRD31" s="36"/>
      <c r="JRE31" s="36"/>
      <c r="JRF31" s="36"/>
      <c r="JRG31" s="36"/>
      <c r="JRH31" s="36"/>
      <c r="JRI31" s="36"/>
      <c r="JRJ31" s="36"/>
      <c r="JRK31" s="36"/>
      <c r="JRL31" s="36"/>
      <c r="JRM31" s="36"/>
      <c r="JRN31" s="36"/>
      <c r="JRO31" s="36"/>
      <c r="JRP31" s="36"/>
      <c r="JRQ31" s="36"/>
      <c r="JRR31" s="36"/>
      <c r="JRS31" s="36"/>
      <c r="JRT31" s="36"/>
      <c r="JRU31" s="36"/>
      <c r="JRV31" s="36"/>
      <c r="JRW31" s="36"/>
      <c r="JRX31" s="36"/>
      <c r="JRY31" s="36"/>
      <c r="JRZ31" s="36"/>
      <c r="JSA31" s="36"/>
      <c r="JSB31" s="36"/>
      <c r="JSC31" s="36"/>
      <c r="JSD31" s="36"/>
      <c r="JSE31" s="36"/>
      <c r="JSF31" s="36"/>
      <c r="JSG31" s="36"/>
      <c r="JSH31" s="36"/>
      <c r="JSI31" s="36"/>
      <c r="JSJ31" s="36"/>
      <c r="JSK31" s="36"/>
      <c r="JSL31" s="36"/>
      <c r="JSM31" s="36"/>
      <c r="JSN31" s="36"/>
      <c r="JSO31" s="36"/>
      <c r="JSP31" s="36"/>
      <c r="JSQ31" s="36"/>
      <c r="JSR31" s="36"/>
      <c r="JSS31" s="36"/>
      <c r="JST31" s="36"/>
      <c r="JSU31" s="36"/>
      <c r="JSV31" s="36"/>
      <c r="JSW31" s="36"/>
      <c r="JSX31" s="36"/>
      <c r="JSY31" s="36"/>
      <c r="JSZ31" s="36"/>
      <c r="JTA31" s="36"/>
      <c r="JTB31" s="36"/>
      <c r="JTC31" s="36"/>
      <c r="JTD31" s="36"/>
      <c r="JTE31" s="36"/>
      <c r="JTF31" s="36"/>
      <c r="JTG31" s="36"/>
      <c r="JTH31" s="36"/>
      <c r="JTI31" s="36"/>
      <c r="JTJ31" s="36"/>
      <c r="JTK31" s="36"/>
      <c r="JTL31" s="36"/>
      <c r="JTM31" s="36"/>
      <c r="JTN31" s="36"/>
      <c r="JTO31" s="36"/>
      <c r="JTP31" s="36"/>
      <c r="JTQ31" s="36"/>
      <c r="JTR31" s="36"/>
      <c r="JTS31" s="36"/>
      <c r="JTT31" s="36"/>
      <c r="JTU31" s="36"/>
      <c r="JTV31" s="36"/>
      <c r="JTW31" s="36"/>
      <c r="JTX31" s="36"/>
      <c r="JTY31" s="36"/>
      <c r="JTZ31" s="36"/>
      <c r="JUA31" s="36"/>
      <c r="JUB31" s="36"/>
      <c r="JUC31" s="36"/>
      <c r="JUD31" s="36"/>
      <c r="JUE31" s="36"/>
      <c r="JUF31" s="36"/>
      <c r="JUG31" s="36"/>
      <c r="JUH31" s="36"/>
      <c r="JUI31" s="36"/>
      <c r="JUJ31" s="36"/>
      <c r="JUK31" s="36"/>
      <c r="JUL31" s="36"/>
      <c r="JUM31" s="36"/>
      <c r="JUN31" s="36"/>
      <c r="JUO31" s="36"/>
      <c r="JUP31" s="36"/>
      <c r="JUQ31" s="36"/>
      <c r="JUR31" s="36"/>
      <c r="JUS31" s="36"/>
      <c r="JUT31" s="36"/>
      <c r="JUU31" s="36"/>
      <c r="JUV31" s="36"/>
      <c r="JUW31" s="36"/>
      <c r="JUX31" s="36"/>
      <c r="JUY31" s="36"/>
      <c r="JUZ31" s="36"/>
      <c r="JVA31" s="36"/>
      <c r="JVB31" s="36"/>
      <c r="JVC31" s="36"/>
      <c r="JVD31" s="36"/>
      <c r="JVE31" s="36"/>
      <c r="JVF31" s="36"/>
      <c r="JVG31" s="36"/>
      <c r="JVH31" s="36"/>
      <c r="JVI31" s="36"/>
      <c r="JVJ31" s="36"/>
      <c r="JVK31" s="36"/>
      <c r="JVL31" s="36"/>
      <c r="JVM31" s="36"/>
      <c r="JVN31" s="36"/>
      <c r="JVO31" s="36"/>
      <c r="JVP31" s="36"/>
      <c r="JVQ31" s="36"/>
      <c r="JVR31" s="36"/>
      <c r="JVS31" s="36"/>
      <c r="JVT31" s="36"/>
      <c r="JVU31" s="36"/>
      <c r="JVV31" s="36"/>
      <c r="JVW31" s="36"/>
      <c r="JVX31" s="36"/>
      <c r="JVY31" s="36"/>
      <c r="JVZ31" s="36"/>
      <c r="JWA31" s="36"/>
      <c r="JWB31" s="36"/>
      <c r="JWC31" s="36"/>
      <c r="JWD31" s="36"/>
      <c r="JWE31" s="36"/>
      <c r="JWF31" s="36"/>
      <c r="JWG31" s="36"/>
      <c r="JWH31" s="36"/>
      <c r="JWI31" s="36"/>
      <c r="JWJ31" s="36"/>
      <c r="JWK31" s="36"/>
      <c r="JWL31" s="36"/>
      <c r="JWM31" s="36"/>
      <c r="JWN31" s="36"/>
      <c r="JWO31" s="36"/>
      <c r="JWP31" s="36"/>
      <c r="JWQ31" s="36"/>
      <c r="JWR31" s="36"/>
      <c r="JWS31" s="36"/>
      <c r="JWT31" s="36"/>
      <c r="JWU31" s="36"/>
      <c r="JWV31" s="36"/>
      <c r="JWW31" s="36"/>
      <c r="JWX31" s="36"/>
      <c r="JWY31" s="36"/>
      <c r="JWZ31" s="36"/>
      <c r="JXA31" s="36"/>
      <c r="JXB31" s="36"/>
      <c r="JXC31" s="36"/>
      <c r="JXD31" s="36"/>
      <c r="JXE31" s="36"/>
      <c r="JXF31" s="36"/>
      <c r="JXG31" s="36"/>
      <c r="JXH31" s="36"/>
      <c r="JXI31" s="36"/>
      <c r="JXJ31" s="36"/>
      <c r="JXK31" s="36"/>
      <c r="JXL31" s="36"/>
      <c r="JXM31" s="36"/>
      <c r="JXN31" s="36"/>
      <c r="JXO31" s="36"/>
      <c r="JXP31" s="36"/>
      <c r="JXQ31" s="36"/>
      <c r="JXR31" s="36"/>
      <c r="JXS31" s="36"/>
      <c r="JXT31" s="36"/>
      <c r="JXU31" s="36"/>
      <c r="JXV31" s="36"/>
      <c r="JXW31" s="36"/>
      <c r="JXX31" s="36"/>
      <c r="JXY31" s="36"/>
      <c r="JXZ31" s="36"/>
      <c r="JYA31" s="36"/>
      <c r="JYB31" s="36"/>
      <c r="JYC31" s="36"/>
      <c r="JYD31" s="36"/>
      <c r="JYE31" s="36"/>
      <c r="JYF31" s="36"/>
      <c r="JYG31" s="36"/>
      <c r="JYH31" s="36"/>
      <c r="JYI31" s="36"/>
      <c r="JYJ31" s="36"/>
      <c r="JYK31" s="36"/>
      <c r="JYL31" s="36"/>
      <c r="JYM31" s="36"/>
      <c r="JYN31" s="36"/>
      <c r="JYO31" s="36"/>
      <c r="JYP31" s="36"/>
      <c r="JYQ31" s="36"/>
      <c r="JYR31" s="36"/>
      <c r="JYS31" s="36"/>
      <c r="JYT31" s="36"/>
      <c r="JYU31" s="36"/>
      <c r="JYV31" s="36"/>
      <c r="JYW31" s="36"/>
      <c r="JYX31" s="36"/>
      <c r="JYY31" s="36"/>
      <c r="JYZ31" s="36"/>
      <c r="JZA31" s="36"/>
      <c r="JZB31" s="36"/>
      <c r="JZC31" s="36"/>
      <c r="JZD31" s="36"/>
      <c r="JZE31" s="36"/>
      <c r="JZF31" s="36"/>
      <c r="JZG31" s="36"/>
      <c r="JZH31" s="36"/>
      <c r="JZI31" s="36"/>
      <c r="JZJ31" s="36"/>
      <c r="JZK31" s="36"/>
      <c r="JZL31" s="36"/>
      <c r="JZM31" s="36"/>
      <c r="JZN31" s="36"/>
      <c r="JZO31" s="36"/>
      <c r="JZP31" s="36"/>
      <c r="JZQ31" s="36"/>
      <c r="JZR31" s="36"/>
      <c r="JZS31" s="36"/>
      <c r="JZT31" s="36"/>
      <c r="JZU31" s="36"/>
      <c r="JZV31" s="36"/>
      <c r="JZW31" s="36"/>
      <c r="JZX31" s="36"/>
      <c r="JZY31" s="36"/>
      <c r="JZZ31" s="36"/>
      <c r="KAA31" s="36"/>
      <c r="KAB31" s="36"/>
      <c r="KAC31" s="36"/>
      <c r="KAD31" s="36"/>
      <c r="KAE31" s="36"/>
      <c r="KAF31" s="36"/>
      <c r="KAG31" s="36"/>
      <c r="KAH31" s="36"/>
      <c r="KAI31" s="36"/>
      <c r="KAJ31" s="36"/>
      <c r="KAK31" s="36"/>
      <c r="KAL31" s="36"/>
      <c r="KAM31" s="36"/>
      <c r="KAN31" s="36"/>
      <c r="KAO31" s="36"/>
      <c r="KAP31" s="36"/>
      <c r="KAQ31" s="36"/>
      <c r="KAR31" s="36"/>
      <c r="KAS31" s="36"/>
      <c r="KAT31" s="36"/>
      <c r="KAU31" s="36"/>
      <c r="KAV31" s="36"/>
      <c r="KAW31" s="36"/>
      <c r="KAX31" s="36"/>
      <c r="KAY31" s="36"/>
      <c r="KAZ31" s="36"/>
      <c r="KBA31" s="36"/>
      <c r="KBB31" s="36"/>
      <c r="KBC31" s="36"/>
      <c r="KBD31" s="36"/>
      <c r="KBE31" s="36"/>
      <c r="KBF31" s="36"/>
      <c r="KBG31" s="36"/>
      <c r="KBH31" s="36"/>
      <c r="KBI31" s="36"/>
      <c r="KBJ31" s="36"/>
      <c r="KBK31" s="36"/>
      <c r="KBL31" s="36"/>
      <c r="KBM31" s="36"/>
      <c r="KBN31" s="36"/>
      <c r="KBO31" s="36"/>
      <c r="KBP31" s="36"/>
      <c r="KBQ31" s="36"/>
      <c r="KBR31" s="36"/>
      <c r="KBS31" s="36"/>
      <c r="KBT31" s="36"/>
      <c r="KBU31" s="36"/>
      <c r="KBV31" s="36"/>
      <c r="KBW31" s="36"/>
      <c r="KBX31" s="36"/>
      <c r="KBY31" s="36"/>
      <c r="KBZ31" s="36"/>
      <c r="KCA31" s="36"/>
      <c r="KCB31" s="36"/>
      <c r="KCC31" s="36"/>
      <c r="KCD31" s="36"/>
      <c r="KCE31" s="36"/>
      <c r="KCF31" s="36"/>
      <c r="KCG31" s="36"/>
      <c r="KCH31" s="36"/>
      <c r="KCI31" s="36"/>
      <c r="KCJ31" s="36"/>
      <c r="KCK31" s="36"/>
      <c r="KCL31" s="36"/>
      <c r="KCM31" s="36"/>
      <c r="KCN31" s="36"/>
      <c r="KCO31" s="36"/>
      <c r="KCP31" s="36"/>
      <c r="KCQ31" s="36"/>
      <c r="KCR31" s="36"/>
      <c r="KCS31" s="36"/>
      <c r="KCT31" s="36"/>
      <c r="KCU31" s="36"/>
      <c r="KCV31" s="36"/>
      <c r="KCW31" s="36"/>
      <c r="KCX31" s="36"/>
      <c r="KCY31" s="36"/>
      <c r="KCZ31" s="36"/>
      <c r="KDA31" s="36"/>
      <c r="KDB31" s="36"/>
      <c r="KDC31" s="36"/>
      <c r="KDD31" s="36"/>
      <c r="KDE31" s="36"/>
      <c r="KDF31" s="36"/>
      <c r="KDG31" s="36"/>
      <c r="KDH31" s="36"/>
      <c r="KDI31" s="36"/>
      <c r="KDJ31" s="36"/>
      <c r="KDK31" s="36"/>
      <c r="KDL31" s="36"/>
      <c r="KDM31" s="36"/>
      <c r="KDN31" s="36"/>
      <c r="KDO31" s="36"/>
      <c r="KDP31" s="36"/>
      <c r="KDQ31" s="36"/>
      <c r="KDR31" s="36"/>
      <c r="KDS31" s="36"/>
      <c r="KDT31" s="36"/>
      <c r="KDU31" s="36"/>
      <c r="KDV31" s="36"/>
      <c r="KDW31" s="36"/>
      <c r="KDX31" s="36"/>
      <c r="KDY31" s="36"/>
      <c r="KDZ31" s="36"/>
      <c r="KEA31" s="36"/>
      <c r="KEB31" s="36"/>
      <c r="KEC31" s="36"/>
      <c r="KED31" s="36"/>
      <c r="KEE31" s="36"/>
      <c r="KEF31" s="36"/>
      <c r="KEG31" s="36"/>
      <c r="KEH31" s="36"/>
      <c r="KEI31" s="36"/>
      <c r="KEJ31" s="36"/>
      <c r="KEK31" s="36"/>
      <c r="KEL31" s="36"/>
      <c r="KEM31" s="36"/>
      <c r="KEN31" s="36"/>
      <c r="KEO31" s="36"/>
      <c r="KEP31" s="36"/>
      <c r="KEQ31" s="36"/>
      <c r="KER31" s="36"/>
      <c r="KES31" s="36"/>
      <c r="KET31" s="36"/>
      <c r="KEU31" s="36"/>
      <c r="KEV31" s="36"/>
      <c r="KEW31" s="36"/>
      <c r="KEX31" s="36"/>
      <c r="KEY31" s="36"/>
      <c r="KEZ31" s="36"/>
      <c r="KFA31" s="36"/>
      <c r="KFB31" s="36"/>
      <c r="KFC31" s="36"/>
      <c r="KFD31" s="36"/>
      <c r="KFE31" s="36"/>
      <c r="KFF31" s="36"/>
      <c r="KFG31" s="36"/>
      <c r="KFH31" s="36"/>
      <c r="KFI31" s="36"/>
      <c r="KFJ31" s="36"/>
      <c r="KFK31" s="36"/>
      <c r="KFL31" s="36"/>
      <c r="KFM31" s="36"/>
      <c r="KFN31" s="36"/>
      <c r="KFO31" s="36"/>
      <c r="KFP31" s="36"/>
      <c r="KFQ31" s="36"/>
      <c r="KFR31" s="36"/>
      <c r="KFS31" s="36"/>
      <c r="KFT31" s="36"/>
      <c r="KFU31" s="36"/>
      <c r="KFV31" s="36"/>
      <c r="KFW31" s="36"/>
      <c r="KFX31" s="36"/>
      <c r="KFY31" s="36"/>
      <c r="KFZ31" s="36"/>
      <c r="KGA31" s="36"/>
      <c r="KGB31" s="36"/>
      <c r="KGC31" s="36"/>
      <c r="KGD31" s="36"/>
      <c r="KGE31" s="36"/>
      <c r="KGF31" s="36"/>
      <c r="KGG31" s="36"/>
      <c r="KGH31" s="36"/>
      <c r="KGI31" s="36"/>
      <c r="KGJ31" s="36"/>
      <c r="KGK31" s="36"/>
      <c r="KGL31" s="36"/>
      <c r="KGM31" s="36"/>
      <c r="KGN31" s="36"/>
      <c r="KGO31" s="36"/>
      <c r="KGP31" s="36"/>
      <c r="KGQ31" s="36"/>
      <c r="KGR31" s="36"/>
      <c r="KGS31" s="36"/>
      <c r="KGT31" s="36"/>
      <c r="KGU31" s="36"/>
      <c r="KGV31" s="36"/>
      <c r="KGW31" s="36"/>
      <c r="KGX31" s="36"/>
      <c r="KGY31" s="36"/>
      <c r="KGZ31" s="36"/>
      <c r="KHA31" s="36"/>
      <c r="KHB31" s="36"/>
      <c r="KHC31" s="36"/>
      <c r="KHD31" s="36"/>
      <c r="KHE31" s="36"/>
      <c r="KHF31" s="36"/>
      <c r="KHG31" s="36"/>
      <c r="KHH31" s="36"/>
      <c r="KHI31" s="36"/>
      <c r="KHJ31" s="36"/>
      <c r="KHK31" s="36"/>
      <c r="KHL31" s="36"/>
      <c r="KHM31" s="36"/>
      <c r="KHN31" s="36"/>
      <c r="KHO31" s="36"/>
      <c r="KHP31" s="36"/>
      <c r="KHQ31" s="36"/>
      <c r="KHR31" s="36"/>
      <c r="KHS31" s="36"/>
      <c r="KHT31" s="36"/>
      <c r="KHU31" s="36"/>
      <c r="KHV31" s="36"/>
      <c r="KHW31" s="36"/>
      <c r="KHX31" s="36"/>
      <c r="KHY31" s="36"/>
      <c r="KHZ31" s="36"/>
      <c r="KIA31" s="36"/>
      <c r="KIB31" s="36"/>
      <c r="KIC31" s="36"/>
      <c r="KID31" s="36"/>
      <c r="KIE31" s="36"/>
      <c r="KIF31" s="36"/>
      <c r="KIG31" s="36"/>
      <c r="KIH31" s="36"/>
      <c r="KII31" s="36"/>
      <c r="KIJ31" s="36"/>
      <c r="KIK31" s="36"/>
      <c r="KIL31" s="36"/>
      <c r="KIM31" s="36"/>
      <c r="KIN31" s="36"/>
      <c r="KIO31" s="36"/>
      <c r="KIP31" s="36"/>
      <c r="KIQ31" s="36"/>
      <c r="KIR31" s="36"/>
      <c r="KIS31" s="36"/>
      <c r="KIT31" s="36"/>
      <c r="KIU31" s="36"/>
      <c r="KIV31" s="36"/>
      <c r="KIW31" s="36"/>
      <c r="KIX31" s="36"/>
      <c r="KIY31" s="36"/>
      <c r="KIZ31" s="36"/>
      <c r="KJA31" s="36"/>
      <c r="KJB31" s="36"/>
      <c r="KJC31" s="36"/>
      <c r="KJD31" s="36"/>
      <c r="KJE31" s="36"/>
      <c r="KJF31" s="36"/>
      <c r="KJG31" s="36"/>
      <c r="KJH31" s="36"/>
      <c r="KJI31" s="36"/>
      <c r="KJJ31" s="36"/>
      <c r="KJK31" s="36"/>
      <c r="KJL31" s="36"/>
      <c r="KJM31" s="36"/>
      <c r="KJN31" s="36"/>
      <c r="KJO31" s="36"/>
      <c r="KJP31" s="36"/>
      <c r="KJQ31" s="36"/>
      <c r="KJR31" s="36"/>
      <c r="KJS31" s="36"/>
      <c r="KJT31" s="36"/>
      <c r="KJU31" s="36"/>
      <c r="KJV31" s="36"/>
      <c r="KJW31" s="36"/>
      <c r="KJX31" s="36"/>
      <c r="KJY31" s="36"/>
      <c r="KJZ31" s="36"/>
      <c r="KKA31" s="36"/>
      <c r="KKB31" s="36"/>
      <c r="KKC31" s="36"/>
      <c r="KKD31" s="36"/>
      <c r="KKE31" s="36"/>
      <c r="KKF31" s="36"/>
      <c r="KKG31" s="36"/>
      <c r="KKH31" s="36"/>
      <c r="KKI31" s="36"/>
      <c r="KKJ31" s="36"/>
      <c r="KKK31" s="36"/>
      <c r="KKL31" s="36"/>
      <c r="KKM31" s="36"/>
      <c r="KKN31" s="36"/>
      <c r="KKO31" s="36"/>
      <c r="KKP31" s="36"/>
      <c r="KKQ31" s="36"/>
      <c r="KKR31" s="36"/>
      <c r="KKS31" s="36"/>
      <c r="KKT31" s="36"/>
      <c r="KKU31" s="36"/>
      <c r="KKV31" s="36"/>
      <c r="KKW31" s="36"/>
      <c r="KKX31" s="36"/>
      <c r="KKY31" s="36"/>
      <c r="KKZ31" s="36"/>
      <c r="KLA31" s="36"/>
      <c r="KLB31" s="36"/>
      <c r="KLC31" s="36"/>
      <c r="KLD31" s="36"/>
      <c r="KLE31" s="36"/>
      <c r="KLF31" s="36"/>
      <c r="KLG31" s="36"/>
      <c r="KLH31" s="36"/>
      <c r="KLI31" s="36"/>
      <c r="KLJ31" s="36"/>
      <c r="KLK31" s="36"/>
      <c r="KLL31" s="36"/>
      <c r="KLM31" s="36"/>
      <c r="KLN31" s="36"/>
      <c r="KLO31" s="36"/>
      <c r="KLP31" s="36"/>
      <c r="KLQ31" s="36"/>
      <c r="KLR31" s="36"/>
      <c r="KLS31" s="36"/>
      <c r="KLT31" s="36"/>
      <c r="KLU31" s="36"/>
      <c r="KLV31" s="36"/>
      <c r="KLW31" s="36"/>
      <c r="KLX31" s="36"/>
      <c r="KLY31" s="36"/>
      <c r="KLZ31" s="36"/>
      <c r="KMA31" s="36"/>
      <c r="KMB31" s="36"/>
      <c r="KMC31" s="36"/>
      <c r="KMD31" s="36"/>
      <c r="KME31" s="36"/>
      <c r="KMF31" s="36"/>
      <c r="KMG31" s="36"/>
      <c r="KMH31" s="36"/>
      <c r="KMI31" s="36"/>
      <c r="KMJ31" s="36"/>
      <c r="KMK31" s="36"/>
      <c r="KML31" s="36"/>
      <c r="KMM31" s="36"/>
      <c r="KMN31" s="36"/>
      <c r="KMO31" s="36"/>
      <c r="KMP31" s="36"/>
      <c r="KMQ31" s="36"/>
      <c r="KMR31" s="36"/>
      <c r="KMS31" s="36"/>
      <c r="KMT31" s="36"/>
      <c r="KMU31" s="36"/>
      <c r="KMV31" s="36"/>
      <c r="KMW31" s="36"/>
      <c r="KMX31" s="36"/>
      <c r="KMY31" s="36"/>
      <c r="KMZ31" s="36"/>
      <c r="KNA31" s="36"/>
      <c r="KNB31" s="36"/>
      <c r="KNC31" s="36"/>
      <c r="KND31" s="36"/>
      <c r="KNE31" s="36"/>
      <c r="KNF31" s="36"/>
      <c r="KNG31" s="36"/>
      <c r="KNH31" s="36"/>
      <c r="KNI31" s="36"/>
      <c r="KNJ31" s="36"/>
      <c r="KNK31" s="36"/>
      <c r="KNL31" s="36"/>
      <c r="KNM31" s="36"/>
      <c r="KNN31" s="36"/>
      <c r="KNO31" s="36"/>
      <c r="KNP31" s="36"/>
      <c r="KNQ31" s="36"/>
      <c r="KNR31" s="36"/>
      <c r="KNS31" s="36"/>
      <c r="KNT31" s="36"/>
      <c r="KNU31" s="36"/>
      <c r="KNV31" s="36"/>
      <c r="KNW31" s="36"/>
      <c r="KNX31" s="36"/>
      <c r="KNY31" s="36"/>
      <c r="KNZ31" s="36"/>
      <c r="KOA31" s="36"/>
      <c r="KOB31" s="36"/>
      <c r="KOC31" s="36"/>
      <c r="KOD31" s="36"/>
      <c r="KOE31" s="36"/>
      <c r="KOF31" s="36"/>
      <c r="KOG31" s="36"/>
      <c r="KOH31" s="36"/>
      <c r="KOI31" s="36"/>
      <c r="KOJ31" s="36"/>
      <c r="KOK31" s="36"/>
      <c r="KOL31" s="36"/>
      <c r="KOM31" s="36"/>
      <c r="KON31" s="36"/>
      <c r="KOO31" s="36"/>
      <c r="KOP31" s="36"/>
      <c r="KOQ31" s="36"/>
      <c r="KOR31" s="36"/>
      <c r="KOS31" s="36"/>
      <c r="KOT31" s="36"/>
      <c r="KOU31" s="36"/>
      <c r="KOV31" s="36"/>
      <c r="KOW31" s="36"/>
      <c r="KOX31" s="36"/>
      <c r="KOY31" s="36"/>
      <c r="KOZ31" s="36"/>
      <c r="KPA31" s="36"/>
      <c r="KPB31" s="36"/>
      <c r="KPC31" s="36"/>
      <c r="KPD31" s="36"/>
      <c r="KPE31" s="36"/>
      <c r="KPF31" s="36"/>
      <c r="KPG31" s="36"/>
      <c r="KPH31" s="36"/>
      <c r="KPI31" s="36"/>
      <c r="KPJ31" s="36"/>
      <c r="KPK31" s="36"/>
      <c r="KPL31" s="36"/>
      <c r="KPM31" s="36"/>
      <c r="KPN31" s="36"/>
      <c r="KPO31" s="36"/>
      <c r="KPP31" s="36"/>
      <c r="KPQ31" s="36"/>
      <c r="KPR31" s="36"/>
      <c r="KPS31" s="36"/>
      <c r="KPT31" s="36"/>
      <c r="KPU31" s="36"/>
      <c r="KPV31" s="36"/>
      <c r="KPW31" s="36"/>
      <c r="KPX31" s="36"/>
      <c r="KPY31" s="36"/>
      <c r="KPZ31" s="36"/>
      <c r="KQA31" s="36"/>
      <c r="KQB31" s="36"/>
      <c r="KQC31" s="36"/>
      <c r="KQD31" s="36"/>
      <c r="KQE31" s="36"/>
      <c r="KQF31" s="36"/>
      <c r="KQG31" s="36"/>
      <c r="KQH31" s="36"/>
      <c r="KQI31" s="36"/>
      <c r="KQJ31" s="36"/>
      <c r="KQK31" s="36"/>
      <c r="KQL31" s="36"/>
      <c r="KQM31" s="36"/>
      <c r="KQN31" s="36"/>
      <c r="KQO31" s="36"/>
      <c r="KQP31" s="36"/>
      <c r="KQQ31" s="36"/>
      <c r="KQR31" s="36"/>
      <c r="KQS31" s="36"/>
      <c r="KQT31" s="36"/>
      <c r="KQU31" s="36"/>
      <c r="KQV31" s="36"/>
      <c r="KQW31" s="36"/>
      <c r="KQX31" s="36"/>
      <c r="KQY31" s="36"/>
      <c r="KQZ31" s="36"/>
      <c r="KRA31" s="36"/>
      <c r="KRB31" s="36"/>
      <c r="KRC31" s="36"/>
      <c r="KRD31" s="36"/>
      <c r="KRE31" s="36"/>
      <c r="KRF31" s="36"/>
      <c r="KRG31" s="36"/>
      <c r="KRH31" s="36"/>
      <c r="KRI31" s="36"/>
      <c r="KRJ31" s="36"/>
      <c r="KRK31" s="36"/>
      <c r="KRL31" s="36"/>
      <c r="KRM31" s="36"/>
      <c r="KRN31" s="36"/>
      <c r="KRO31" s="36"/>
      <c r="KRP31" s="36"/>
      <c r="KRQ31" s="36"/>
      <c r="KRR31" s="36"/>
      <c r="KRS31" s="36"/>
      <c r="KRT31" s="36"/>
      <c r="KRU31" s="36"/>
      <c r="KRV31" s="36"/>
      <c r="KRW31" s="36"/>
      <c r="KRX31" s="36"/>
      <c r="KRY31" s="36"/>
      <c r="KRZ31" s="36"/>
      <c r="KSA31" s="36"/>
      <c r="KSB31" s="36"/>
      <c r="KSC31" s="36"/>
      <c r="KSD31" s="36"/>
      <c r="KSE31" s="36"/>
      <c r="KSF31" s="36"/>
      <c r="KSG31" s="36"/>
      <c r="KSH31" s="36"/>
      <c r="KSI31" s="36"/>
      <c r="KSJ31" s="36"/>
      <c r="KSK31" s="36"/>
      <c r="KSL31" s="36"/>
      <c r="KSM31" s="36"/>
      <c r="KSN31" s="36"/>
      <c r="KSO31" s="36"/>
      <c r="KSP31" s="36"/>
      <c r="KSQ31" s="36"/>
      <c r="KSR31" s="36"/>
      <c r="KSS31" s="36"/>
      <c r="KST31" s="36"/>
      <c r="KSU31" s="36"/>
      <c r="KSV31" s="36"/>
      <c r="KSW31" s="36"/>
      <c r="KSX31" s="36"/>
      <c r="KSY31" s="36"/>
      <c r="KSZ31" s="36"/>
      <c r="KTA31" s="36"/>
      <c r="KTB31" s="36"/>
      <c r="KTC31" s="36"/>
      <c r="KTD31" s="36"/>
      <c r="KTE31" s="36"/>
      <c r="KTF31" s="36"/>
      <c r="KTG31" s="36"/>
      <c r="KTH31" s="36"/>
      <c r="KTI31" s="36"/>
      <c r="KTJ31" s="36"/>
      <c r="KTK31" s="36"/>
      <c r="KTL31" s="36"/>
      <c r="KTM31" s="36"/>
      <c r="KTN31" s="36"/>
      <c r="KTO31" s="36"/>
      <c r="KTP31" s="36"/>
      <c r="KTQ31" s="36"/>
      <c r="KTR31" s="36"/>
      <c r="KTS31" s="36"/>
      <c r="KTT31" s="36"/>
      <c r="KTU31" s="36"/>
      <c r="KTV31" s="36"/>
      <c r="KTW31" s="36"/>
      <c r="KTX31" s="36"/>
      <c r="KTY31" s="36"/>
      <c r="KTZ31" s="36"/>
      <c r="KUA31" s="36"/>
      <c r="KUB31" s="36"/>
      <c r="KUC31" s="36"/>
      <c r="KUD31" s="36"/>
      <c r="KUE31" s="36"/>
      <c r="KUF31" s="36"/>
      <c r="KUG31" s="36"/>
      <c r="KUH31" s="36"/>
      <c r="KUI31" s="36"/>
      <c r="KUJ31" s="36"/>
      <c r="KUK31" s="36"/>
      <c r="KUL31" s="36"/>
      <c r="KUM31" s="36"/>
      <c r="KUN31" s="36"/>
      <c r="KUO31" s="36"/>
      <c r="KUP31" s="36"/>
      <c r="KUQ31" s="36"/>
      <c r="KUR31" s="36"/>
      <c r="KUS31" s="36"/>
      <c r="KUT31" s="36"/>
      <c r="KUU31" s="36"/>
      <c r="KUV31" s="36"/>
      <c r="KUW31" s="36"/>
      <c r="KUX31" s="36"/>
      <c r="KUY31" s="36"/>
      <c r="KUZ31" s="36"/>
      <c r="KVA31" s="36"/>
      <c r="KVB31" s="36"/>
      <c r="KVC31" s="36"/>
      <c r="KVD31" s="36"/>
      <c r="KVE31" s="36"/>
      <c r="KVF31" s="36"/>
      <c r="KVG31" s="36"/>
      <c r="KVH31" s="36"/>
      <c r="KVI31" s="36"/>
      <c r="KVJ31" s="36"/>
      <c r="KVK31" s="36"/>
      <c r="KVL31" s="36"/>
      <c r="KVM31" s="36"/>
      <c r="KVN31" s="36"/>
      <c r="KVO31" s="36"/>
      <c r="KVP31" s="36"/>
      <c r="KVQ31" s="36"/>
      <c r="KVR31" s="36"/>
      <c r="KVS31" s="36"/>
      <c r="KVT31" s="36"/>
      <c r="KVU31" s="36"/>
      <c r="KVV31" s="36"/>
      <c r="KVW31" s="36"/>
      <c r="KVX31" s="36"/>
      <c r="KVY31" s="36"/>
      <c r="KVZ31" s="36"/>
      <c r="KWA31" s="36"/>
      <c r="KWB31" s="36"/>
      <c r="KWC31" s="36"/>
      <c r="KWD31" s="36"/>
      <c r="KWE31" s="36"/>
      <c r="KWF31" s="36"/>
      <c r="KWG31" s="36"/>
      <c r="KWH31" s="36"/>
      <c r="KWI31" s="36"/>
      <c r="KWJ31" s="36"/>
      <c r="KWK31" s="36"/>
      <c r="KWL31" s="36"/>
      <c r="KWM31" s="36"/>
      <c r="KWN31" s="36"/>
      <c r="KWO31" s="36"/>
      <c r="KWP31" s="36"/>
      <c r="KWQ31" s="36"/>
      <c r="KWR31" s="36"/>
      <c r="KWS31" s="36"/>
      <c r="KWT31" s="36"/>
      <c r="KWU31" s="36"/>
      <c r="KWV31" s="36"/>
      <c r="KWW31" s="36"/>
      <c r="KWX31" s="36"/>
      <c r="KWY31" s="36"/>
      <c r="KWZ31" s="36"/>
      <c r="KXA31" s="36"/>
      <c r="KXB31" s="36"/>
      <c r="KXC31" s="36"/>
      <c r="KXD31" s="36"/>
      <c r="KXE31" s="36"/>
      <c r="KXF31" s="36"/>
      <c r="KXG31" s="36"/>
      <c r="KXH31" s="36"/>
      <c r="KXI31" s="36"/>
      <c r="KXJ31" s="36"/>
      <c r="KXK31" s="36"/>
      <c r="KXL31" s="36"/>
      <c r="KXM31" s="36"/>
      <c r="KXN31" s="36"/>
      <c r="KXO31" s="36"/>
      <c r="KXP31" s="36"/>
      <c r="KXQ31" s="36"/>
      <c r="KXR31" s="36"/>
      <c r="KXS31" s="36"/>
      <c r="KXT31" s="36"/>
      <c r="KXU31" s="36"/>
      <c r="KXV31" s="36"/>
      <c r="KXW31" s="36"/>
      <c r="KXX31" s="36"/>
      <c r="KXY31" s="36"/>
      <c r="KXZ31" s="36"/>
      <c r="KYA31" s="36"/>
      <c r="KYB31" s="36"/>
      <c r="KYC31" s="36"/>
      <c r="KYD31" s="36"/>
      <c r="KYE31" s="36"/>
      <c r="KYF31" s="36"/>
      <c r="KYG31" s="36"/>
      <c r="KYH31" s="36"/>
      <c r="KYI31" s="36"/>
      <c r="KYJ31" s="36"/>
      <c r="KYK31" s="36"/>
      <c r="KYL31" s="36"/>
      <c r="KYM31" s="36"/>
      <c r="KYN31" s="36"/>
      <c r="KYO31" s="36"/>
      <c r="KYP31" s="36"/>
      <c r="KYQ31" s="36"/>
      <c r="KYR31" s="36"/>
      <c r="KYS31" s="36"/>
      <c r="KYT31" s="36"/>
      <c r="KYU31" s="36"/>
      <c r="KYV31" s="36"/>
      <c r="KYW31" s="36"/>
      <c r="KYX31" s="36"/>
      <c r="KYY31" s="36"/>
      <c r="KYZ31" s="36"/>
      <c r="KZA31" s="36"/>
      <c r="KZB31" s="36"/>
      <c r="KZC31" s="36"/>
      <c r="KZD31" s="36"/>
      <c r="KZE31" s="36"/>
      <c r="KZF31" s="36"/>
      <c r="KZG31" s="36"/>
      <c r="KZH31" s="36"/>
      <c r="KZI31" s="36"/>
      <c r="KZJ31" s="36"/>
      <c r="KZK31" s="36"/>
      <c r="KZL31" s="36"/>
      <c r="KZM31" s="36"/>
      <c r="KZN31" s="36"/>
      <c r="KZO31" s="36"/>
      <c r="KZP31" s="36"/>
      <c r="KZQ31" s="36"/>
      <c r="KZR31" s="36"/>
      <c r="KZS31" s="36"/>
      <c r="KZT31" s="36"/>
      <c r="KZU31" s="36"/>
      <c r="KZV31" s="36"/>
      <c r="KZW31" s="36"/>
      <c r="KZX31" s="36"/>
      <c r="KZY31" s="36"/>
      <c r="KZZ31" s="36"/>
      <c r="LAA31" s="36"/>
      <c r="LAB31" s="36"/>
      <c r="LAC31" s="36"/>
      <c r="LAD31" s="36"/>
      <c r="LAE31" s="36"/>
      <c r="LAF31" s="36"/>
      <c r="LAG31" s="36"/>
      <c r="LAH31" s="36"/>
      <c r="LAI31" s="36"/>
      <c r="LAJ31" s="36"/>
      <c r="LAK31" s="36"/>
      <c r="LAL31" s="36"/>
      <c r="LAM31" s="36"/>
      <c r="LAN31" s="36"/>
      <c r="LAO31" s="36"/>
      <c r="LAP31" s="36"/>
      <c r="LAQ31" s="36"/>
      <c r="LAR31" s="36"/>
      <c r="LAS31" s="36"/>
      <c r="LAT31" s="36"/>
      <c r="LAU31" s="36"/>
      <c r="LAV31" s="36"/>
      <c r="LAW31" s="36"/>
      <c r="LAX31" s="36"/>
      <c r="LAY31" s="36"/>
      <c r="LAZ31" s="36"/>
      <c r="LBA31" s="36"/>
      <c r="LBB31" s="36"/>
      <c r="LBC31" s="36"/>
      <c r="LBD31" s="36"/>
      <c r="LBE31" s="36"/>
      <c r="LBF31" s="36"/>
      <c r="LBG31" s="36"/>
      <c r="LBH31" s="36"/>
      <c r="LBI31" s="36"/>
      <c r="LBJ31" s="36"/>
      <c r="LBK31" s="36"/>
      <c r="LBL31" s="36"/>
      <c r="LBM31" s="36"/>
      <c r="LBN31" s="36"/>
      <c r="LBO31" s="36"/>
      <c r="LBP31" s="36"/>
      <c r="LBQ31" s="36"/>
      <c r="LBR31" s="36"/>
      <c r="LBS31" s="36"/>
      <c r="LBT31" s="36"/>
      <c r="LBU31" s="36"/>
      <c r="LBV31" s="36"/>
      <c r="LBW31" s="36"/>
      <c r="LBX31" s="36"/>
      <c r="LBY31" s="36"/>
      <c r="LBZ31" s="36"/>
      <c r="LCA31" s="36"/>
      <c r="LCB31" s="36"/>
      <c r="LCC31" s="36"/>
      <c r="LCD31" s="36"/>
      <c r="LCE31" s="36"/>
      <c r="LCF31" s="36"/>
      <c r="LCG31" s="36"/>
      <c r="LCH31" s="36"/>
      <c r="LCI31" s="36"/>
      <c r="LCJ31" s="36"/>
      <c r="LCK31" s="36"/>
      <c r="LCL31" s="36"/>
      <c r="LCM31" s="36"/>
      <c r="LCN31" s="36"/>
      <c r="LCO31" s="36"/>
      <c r="LCP31" s="36"/>
      <c r="LCQ31" s="36"/>
      <c r="LCR31" s="36"/>
      <c r="LCS31" s="36"/>
      <c r="LCT31" s="36"/>
      <c r="LCU31" s="36"/>
      <c r="LCV31" s="36"/>
      <c r="LCW31" s="36"/>
      <c r="LCX31" s="36"/>
      <c r="LCY31" s="36"/>
      <c r="LCZ31" s="36"/>
      <c r="LDA31" s="36"/>
      <c r="LDB31" s="36"/>
      <c r="LDC31" s="36"/>
      <c r="LDD31" s="36"/>
      <c r="LDE31" s="36"/>
      <c r="LDF31" s="36"/>
      <c r="LDG31" s="36"/>
      <c r="LDH31" s="36"/>
      <c r="LDI31" s="36"/>
      <c r="LDJ31" s="36"/>
      <c r="LDK31" s="36"/>
      <c r="LDL31" s="36"/>
      <c r="LDM31" s="36"/>
      <c r="LDN31" s="36"/>
      <c r="LDO31" s="36"/>
      <c r="LDP31" s="36"/>
      <c r="LDQ31" s="36"/>
      <c r="LDR31" s="36"/>
      <c r="LDS31" s="36"/>
      <c r="LDT31" s="36"/>
      <c r="LDU31" s="36"/>
      <c r="LDV31" s="36"/>
      <c r="LDW31" s="36"/>
      <c r="LDX31" s="36"/>
      <c r="LDY31" s="36"/>
      <c r="LDZ31" s="36"/>
      <c r="LEA31" s="36"/>
      <c r="LEB31" s="36"/>
      <c r="LEC31" s="36"/>
      <c r="LED31" s="36"/>
      <c r="LEE31" s="36"/>
      <c r="LEF31" s="36"/>
      <c r="LEG31" s="36"/>
      <c r="LEH31" s="36"/>
      <c r="LEI31" s="36"/>
      <c r="LEJ31" s="36"/>
      <c r="LEK31" s="36"/>
      <c r="LEL31" s="36"/>
      <c r="LEM31" s="36"/>
      <c r="LEN31" s="36"/>
      <c r="LEO31" s="36"/>
      <c r="LEP31" s="36"/>
      <c r="LEQ31" s="36"/>
      <c r="LER31" s="36"/>
      <c r="LES31" s="36"/>
      <c r="LET31" s="36"/>
      <c r="LEU31" s="36"/>
      <c r="LEV31" s="36"/>
      <c r="LEW31" s="36"/>
      <c r="LEX31" s="36"/>
      <c r="LEY31" s="36"/>
      <c r="LEZ31" s="36"/>
      <c r="LFA31" s="36"/>
      <c r="LFB31" s="36"/>
      <c r="LFC31" s="36"/>
      <c r="LFD31" s="36"/>
      <c r="LFE31" s="36"/>
      <c r="LFF31" s="36"/>
      <c r="LFG31" s="36"/>
      <c r="LFH31" s="36"/>
      <c r="LFI31" s="36"/>
      <c r="LFJ31" s="36"/>
      <c r="LFK31" s="36"/>
      <c r="LFL31" s="36"/>
      <c r="LFM31" s="36"/>
      <c r="LFN31" s="36"/>
      <c r="LFO31" s="36"/>
      <c r="LFP31" s="36"/>
      <c r="LFQ31" s="36"/>
      <c r="LFR31" s="36"/>
      <c r="LFS31" s="36"/>
      <c r="LFT31" s="36"/>
      <c r="LFU31" s="36"/>
      <c r="LFV31" s="36"/>
      <c r="LFW31" s="36"/>
      <c r="LFX31" s="36"/>
      <c r="LFY31" s="36"/>
      <c r="LFZ31" s="36"/>
      <c r="LGA31" s="36"/>
      <c r="LGB31" s="36"/>
      <c r="LGC31" s="36"/>
      <c r="LGD31" s="36"/>
      <c r="LGE31" s="36"/>
      <c r="LGF31" s="36"/>
      <c r="LGG31" s="36"/>
      <c r="LGH31" s="36"/>
      <c r="LGI31" s="36"/>
      <c r="LGJ31" s="36"/>
      <c r="LGK31" s="36"/>
      <c r="LGL31" s="36"/>
      <c r="LGM31" s="36"/>
      <c r="LGN31" s="36"/>
      <c r="LGO31" s="36"/>
      <c r="LGP31" s="36"/>
      <c r="LGQ31" s="36"/>
      <c r="LGR31" s="36"/>
      <c r="LGS31" s="36"/>
      <c r="LGT31" s="36"/>
      <c r="LGU31" s="36"/>
      <c r="LGV31" s="36"/>
      <c r="LGW31" s="36"/>
      <c r="LGX31" s="36"/>
      <c r="LGY31" s="36"/>
      <c r="LGZ31" s="36"/>
      <c r="LHA31" s="36"/>
      <c r="LHB31" s="36"/>
      <c r="LHC31" s="36"/>
      <c r="LHD31" s="36"/>
      <c r="LHE31" s="36"/>
      <c r="LHF31" s="36"/>
      <c r="LHG31" s="36"/>
      <c r="LHH31" s="36"/>
      <c r="LHI31" s="36"/>
      <c r="LHJ31" s="36"/>
      <c r="LHK31" s="36"/>
      <c r="LHL31" s="36"/>
      <c r="LHM31" s="36"/>
      <c r="LHN31" s="36"/>
      <c r="LHO31" s="36"/>
      <c r="LHP31" s="36"/>
      <c r="LHQ31" s="36"/>
      <c r="LHR31" s="36"/>
      <c r="LHS31" s="36"/>
      <c r="LHT31" s="36"/>
      <c r="LHU31" s="36"/>
      <c r="LHV31" s="36"/>
      <c r="LHW31" s="36"/>
      <c r="LHX31" s="36"/>
      <c r="LHY31" s="36"/>
      <c r="LHZ31" s="36"/>
      <c r="LIA31" s="36"/>
      <c r="LIB31" s="36"/>
      <c r="LIC31" s="36"/>
      <c r="LID31" s="36"/>
      <c r="LIE31" s="36"/>
      <c r="LIF31" s="36"/>
      <c r="LIG31" s="36"/>
      <c r="LIH31" s="36"/>
      <c r="LII31" s="36"/>
      <c r="LIJ31" s="36"/>
      <c r="LIK31" s="36"/>
      <c r="LIL31" s="36"/>
      <c r="LIM31" s="36"/>
      <c r="LIN31" s="36"/>
      <c r="LIO31" s="36"/>
      <c r="LIP31" s="36"/>
      <c r="LIQ31" s="36"/>
      <c r="LIR31" s="36"/>
      <c r="LIS31" s="36"/>
      <c r="LIT31" s="36"/>
      <c r="LIU31" s="36"/>
      <c r="LIV31" s="36"/>
      <c r="LIW31" s="36"/>
      <c r="LIX31" s="36"/>
      <c r="LIY31" s="36"/>
      <c r="LIZ31" s="36"/>
      <c r="LJA31" s="36"/>
      <c r="LJB31" s="36"/>
      <c r="LJC31" s="36"/>
      <c r="LJD31" s="36"/>
      <c r="LJE31" s="36"/>
      <c r="LJF31" s="36"/>
      <c r="LJG31" s="36"/>
      <c r="LJH31" s="36"/>
      <c r="LJI31" s="36"/>
      <c r="LJJ31" s="36"/>
      <c r="LJK31" s="36"/>
      <c r="LJL31" s="36"/>
      <c r="LJM31" s="36"/>
      <c r="LJN31" s="36"/>
      <c r="LJO31" s="36"/>
      <c r="LJP31" s="36"/>
      <c r="LJQ31" s="36"/>
      <c r="LJR31" s="36"/>
      <c r="LJS31" s="36"/>
      <c r="LJT31" s="36"/>
      <c r="LJU31" s="36"/>
      <c r="LJV31" s="36"/>
      <c r="LJW31" s="36"/>
      <c r="LJX31" s="36"/>
      <c r="LJY31" s="36"/>
      <c r="LJZ31" s="36"/>
      <c r="LKA31" s="36"/>
      <c r="LKB31" s="36"/>
      <c r="LKC31" s="36"/>
      <c r="LKD31" s="36"/>
      <c r="LKE31" s="36"/>
      <c r="LKF31" s="36"/>
      <c r="LKG31" s="36"/>
      <c r="LKH31" s="36"/>
      <c r="LKI31" s="36"/>
      <c r="LKJ31" s="36"/>
      <c r="LKK31" s="36"/>
      <c r="LKL31" s="36"/>
      <c r="LKM31" s="36"/>
      <c r="LKN31" s="36"/>
      <c r="LKO31" s="36"/>
      <c r="LKP31" s="36"/>
      <c r="LKQ31" s="36"/>
      <c r="LKR31" s="36"/>
      <c r="LKS31" s="36"/>
      <c r="LKT31" s="36"/>
      <c r="LKU31" s="36"/>
      <c r="LKV31" s="36"/>
      <c r="LKW31" s="36"/>
      <c r="LKX31" s="36"/>
      <c r="LKY31" s="36"/>
      <c r="LKZ31" s="36"/>
      <c r="LLA31" s="36"/>
      <c r="LLB31" s="36"/>
      <c r="LLC31" s="36"/>
      <c r="LLD31" s="36"/>
      <c r="LLE31" s="36"/>
      <c r="LLF31" s="36"/>
      <c r="LLG31" s="36"/>
      <c r="LLH31" s="36"/>
      <c r="LLI31" s="36"/>
      <c r="LLJ31" s="36"/>
      <c r="LLK31" s="36"/>
      <c r="LLL31" s="36"/>
      <c r="LLM31" s="36"/>
      <c r="LLN31" s="36"/>
      <c r="LLO31" s="36"/>
      <c r="LLP31" s="36"/>
      <c r="LLQ31" s="36"/>
      <c r="LLR31" s="36"/>
      <c r="LLS31" s="36"/>
      <c r="LLT31" s="36"/>
      <c r="LLU31" s="36"/>
      <c r="LLV31" s="36"/>
      <c r="LLW31" s="36"/>
      <c r="LLX31" s="36"/>
      <c r="LLY31" s="36"/>
      <c r="LLZ31" s="36"/>
      <c r="LMA31" s="36"/>
      <c r="LMB31" s="36"/>
      <c r="LMC31" s="36"/>
      <c r="LMD31" s="36"/>
      <c r="LME31" s="36"/>
      <c r="LMF31" s="36"/>
      <c r="LMG31" s="36"/>
      <c r="LMH31" s="36"/>
      <c r="LMI31" s="36"/>
      <c r="LMJ31" s="36"/>
      <c r="LMK31" s="36"/>
      <c r="LML31" s="36"/>
      <c r="LMM31" s="36"/>
      <c r="LMN31" s="36"/>
      <c r="LMO31" s="36"/>
      <c r="LMP31" s="36"/>
      <c r="LMQ31" s="36"/>
      <c r="LMR31" s="36"/>
      <c r="LMS31" s="36"/>
      <c r="LMT31" s="36"/>
      <c r="LMU31" s="36"/>
      <c r="LMV31" s="36"/>
      <c r="LMW31" s="36"/>
      <c r="LMX31" s="36"/>
      <c r="LMY31" s="36"/>
      <c r="LMZ31" s="36"/>
      <c r="LNA31" s="36"/>
      <c r="LNB31" s="36"/>
      <c r="LNC31" s="36"/>
      <c r="LND31" s="36"/>
      <c r="LNE31" s="36"/>
      <c r="LNF31" s="36"/>
      <c r="LNG31" s="36"/>
      <c r="LNH31" s="36"/>
      <c r="LNI31" s="36"/>
      <c r="LNJ31" s="36"/>
      <c r="LNK31" s="36"/>
      <c r="LNL31" s="36"/>
      <c r="LNM31" s="36"/>
      <c r="LNN31" s="36"/>
      <c r="LNO31" s="36"/>
      <c r="LNP31" s="36"/>
      <c r="LNQ31" s="36"/>
      <c r="LNR31" s="36"/>
      <c r="LNS31" s="36"/>
      <c r="LNT31" s="36"/>
      <c r="LNU31" s="36"/>
      <c r="LNV31" s="36"/>
      <c r="LNW31" s="36"/>
      <c r="LNX31" s="36"/>
      <c r="LNY31" s="36"/>
      <c r="LNZ31" s="36"/>
      <c r="LOA31" s="36"/>
      <c r="LOB31" s="36"/>
      <c r="LOC31" s="36"/>
      <c r="LOD31" s="36"/>
      <c r="LOE31" s="36"/>
      <c r="LOF31" s="36"/>
      <c r="LOG31" s="36"/>
      <c r="LOH31" s="36"/>
      <c r="LOI31" s="36"/>
      <c r="LOJ31" s="36"/>
      <c r="LOK31" s="36"/>
      <c r="LOL31" s="36"/>
      <c r="LOM31" s="36"/>
      <c r="LON31" s="36"/>
      <c r="LOO31" s="36"/>
      <c r="LOP31" s="36"/>
      <c r="LOQ31" s="36"/>
      <c r="LOR31" s="36"/>
      <c r="LOS31" s="36"/>
      <c r="LOT31" s="36"/>
      <c r="LOU31" s="36"/>
      <c r="LOV31" s="36"/>
      <c r="LOW31" s="36"/>
      <c r="LOX31" s="36"/>
      <c r="LOY31" s="36"/>
      <c r="LOZ31" s="36"/>
      <c r="LPA31" s="36"/>
      <c r="LPB31" s="36"/>
      <c r="LPC31" s="36"/>
      <c r="LPD31" s="36"/>
      <c r="LPE31" s="36"/>
      <c r="LPF31" s="36"/>
      <c r="LPG31" s="36"/>
      <c r="LPH31" s="36"/>
      <c r="LPI31" s="36"/>
      <c r="LPJ31" s="36"/>
      <c r="LPK31" s="36"/>
      <c r="LPL31" s="36"/>
      <c r="LPM31" s="36"/>
      <c r="LPN31" s="36"/>
      <c r="LPO31" s="36"/>
      <c r="LPP31" s="36"/>
      <c r="LPQ31" s="36"/>
      <c r="LPR31" s="36"/>
      <c r="LPS31" s="36"/>
      <c r="LPT31" s="36"/>
      <c r="LPU31" s="36"/>
      <c r="LPV31" s="36"/>
      <c r="LPW31" s="36"/>
      <c r="LPX31" s="36"/>
      <c r="LPY31" s="36"/>
      <c r="LPZ31" s="36"/>
      <c r="LQA31" s="36"/>
      <c r="LQB31" s="36"/>
      <c r="LQC31" s="36"/>
      <c r="LQD31" s="36"/>
      <c r="LQE31" s="36"/>
      <c r="LQF31" s="36"/>
      <c r="LQG31" s="36"/>
      <c r="LQH31" s="36"/>
      <c r="LQI31" s="36"/>
      <c r="LQJ31" s="36"/>
      <c r="LQK31" s="36"/>
      <c r="LQL31" s="36"/>
      <c r="LQM31" s="36"/>
      <c r="LQN31" s="36"/>
      <c r="LQO31" s="36"/>
      <c r="LQP31" s="36"/>
      <c r="LQQ31" s="36"/>
      <c r="LQR31" s="36"/>
      <c r="LQS31" s="36"/>
      <c r="LQT31" s="36"/>
      <c r="LQU31" s="36"/>
      <c r="LQV31" s="36"/>
      <c r="LQW31" s="36"/>
      <c r="LQX31" s="36"/>
      <c r="LQY31" s="36"/>
      <c r="LQZ31" s="36"/>
      <c r="LRA31" s="36"/>
      <c r="LRB31" s="36"/>
      <c r="LRC31" s="36"/>
      <c r="LRD31" s="36"/>
      <c r="LRE31" s="36"/>
      <c r="LRF31" s="36"/>
      <c r="LRG31" s="36"/>
      <c r="LRH31" s="36"/>
      <c r="LRI31" s="36"/>
      <c r="LRJ31" s="36"/>
      <c r="LRK31" s="36"/>
      <c r="LRL31" s="36"/>
      <c r="LRM31" s="36"/>
      <c r="LRN31" s="36"/>
      <c r="LRO31" s="36"/>
      <c r="LRP31" s="36"/>
      <c r="LRQ31" s="36"/>
      <c r="LRR31" s="36"/>
      <c r="LRS31" s="36"/>
      <c r="LRT31" s="36"/>
      <c r="LRU31" s="36"/>
      <c r="LRV31" s="36"/>
      <c r="LRW31" s="36"/>
      <c r="LRX31" s="36"/>
      <c r="LRY31" s="36"/>
      <c r="LRZ31" s="36"/>
      <c r="LSA31" s="36"/>
      <c r="LSB31" s="36"/>
      <c r="LSC31" s="36"/>
      <c r="LSD31" s="36"/>
      <c r="LSE31" s="36"/>
      <c r="LSF31" s="36"/>
      <c r="LSG31" s="36"/>
      <c r="LSH31" s="36"/>
      <c r="LSI31" s="36"/>
      <c r="LSJ31" s="36"/>
      <c r="LSK31" s="36"/>
      <c r="LSL31" s="36"/>
      <c r="LSM31" s="36"/>
      <c r="LSN31" s="36"/>
      <c r="LSO31" s="36"/>
      <c r="LSP31" s="36"/>
      <c r="LSQ31" s="36"/>
      <c r="LSR31" s="36"/>
      <c r="LSS31" s="36"/>
      <c r="LST31" s="36"/>
      <c r="LSU31" s="36"/>
      <c r="LSV31" s="36"/>
      <c r="LSW31" s="36"/>
      <c r="LSX31" s="36"/>
      <c r="LSY31" s="36"/>
      <c r="LSZ31" s="36"/>
      <c r="LTA31" s="36"/>
      <c r="LTB31" s="36"/>
      <c r="LTC31" s="36"/>
      <c r="LTD31" s="36"/>
      <c r="LTE31" s="36"/>
      <c r="LTF31" s="36"/>
      <c r="LTG31" s="36"/>
      <c r="LTH31" s="36"/>
      <c r="LTI31" s="36"/>
      <c r="LTJ31" s="36"/>
      <c r="LTK31" s="36"/>
      <c r="LTL31" s="36"/>
      <c r="LTM31" s="36"/>
      <c r="LTN31" s="36"/>
      <c r="LTO31" s="36"/>
      <c r="LTP31" s="36"/>
      <c r="LTQ31" s="36"/>
      <c r="LTR31" s="36"/>
      <c r="LTS31" s="36"/>
      <c r="LTT31" s="36"/>
      <c r="LTU31" s="36"/>
      <c r="LTV31" s="36"/>
      <c r="LTW31" s="36"/>
      <c r="LTX31" s="36"/>
      <c r="LTY31" s="36"/>
      <c r="LTZ31" s="36"/>
      <c r="LUA31" s="36"/>
      <c r="LUB31" s="36"/>
      <c r="LUC31" s="36"/>
      <c r="LUD31" s="36"/>
      <c r="LUE31" s="36"/>
      <c r="LUF31" s="36"/>
      <c r="LUG31" s="36"/>
      <c r="LUH31" s="36"/>
      <c r="LUI31" s="36"/>
      <c r="LUJ31" s="36"/>
      <c r="LUK31" s="36"/>
      <c r="LUL31" s="36"/>
      <c r="LUM31" s="36"/>
      <c r="LUN31" s="36"/>
      <c r="LUO31" s="36"/>
      <c r="LUP31" s="36"/>
      <c r="LUQ31" s="36"/>
      <c r="LUR31" s="36"/>
      <c r="LUS31" s="36"/>
      <c r="LUT31" s="36"/>
      <c r="LUU31" s="36"/>
      <c r="LUV31" s="36"/>
      <c r="LUW31" s="36"/>
      <c r="LUX31" s="36"/>
      <c r="LUY31" s="36"/>
      <c r="LUZ31" s="36"/>
      <c r="LVA31" s="36"/>
      <c r="LVB31" s="36"/>
      <c r="LVC31" s="36"/>
      <c r="LVD31" s="36"/>
      <c r="LVE31" s="36"/>
      <c r="LVF31" s="36"/>
      <c r="LVG31" s="36"/>
      <c r="LVH31" s="36"/>
      <c r="LVI31" s="36"/>
      <c r="LVJ31" s="36"/>
      <c r="LVK31" s="36"/>
      <c r="LVL31" s="36"/>
      <c r="LVM31" s="36"/>
      <c r="LVN31" s="36"/>
      <c r="LVO31" s="36"/>
      <c r="LVP31" s="36"/>
      <c r="LVQ31" s="36"/>
      <c r="LVR31" s="36"/>
      <c r="LVS31" s="36"/>
      <c r="LVT31" s="36"/>
      <c r="LVU31" s="36"/>
      <c r="LVV31" s="36"/>
      <c r="LVW31" s="36"/>
      <c r="LVX31" s="36"/>
      <c r="LVY31" s="36"/>
      <c r="LVZ31" s="36"/>
      <c r="LWA31" s="36"/>
      <c r="LWB31" s="36"/>
      <c r="LWC31" s="36"/>
      <c r="LWD31" s="36"/>
      <c r="LWE31" s="36"/>
      <c r="LWF31" s="36"/>
      <c r="LWG31" s="36"/>
      <c r="LWH31" s="36"/>
      <c r="LWI31" s="36"/>
      <c r="LWJ31" s="36"/>
      <c r="LWK31" s="36"/>
      <c r="LWL31" s="36"/>
      <c r="LWM31" s="36"/>
      <c r="LWN31" s="36"/>
      <c r="LWO31" s="36"/>
      <c r="LWP31" s="36"/>
      <c r="LWQ31" s="36"/>
      <c r="LWR31" s="36"/>
      <c r="LWS31" s="36"/>
      <c r="LWT31" s="36"/>
      <c r="LWU31" s="36"/>
      <c r="LWV31" s="36"/>
      <c r="LWW31" s="36"/>
      <c r="LWX31" s="36"/>
      <c r="LWY31" s="36"/>
      <c r="LWZ31" s="36"/>
      <c r="LXA31" s="36"/>
      <c r="LXB31" s="36"/>
      <c r="LXC31" s="36"/>
      <c r="LXD31" s="36"/>
      <c r="LXE31" s="36"/>
      <c r="LXF31" s="36"/>
      <c r="LXG31" s="36"/>
      <c r="LXH31" s="36"/>
      <c r="LXI31" s="36"/>
      <c r="LXJ31" s="36"/>
      <c r="LXK31" s="36"/>
      <c r="LXL31" s="36"/>
      <c r="LXM31" s="36"/>
      <c r="LXN31" s="36"/>
      <c r="LXO31" s="36"/>
      <c r="LXP31" s="36"/>
      <c r="LXQ31" s="36"/>
      <c r="LXR31" s="36"/>
      <c r="LXS31" s="36"/>
      <c r="LXT31" s="36"/>
      <c r="LXU31" s="36"/>
      <c r="LXV31" s="36"/>
      <c r="LXW31" s="36"/>
      <c r="LXX31" s="36"/>
      <c r="LXY31" s="36"/>
      <c r="LXZ31" s="36"/>
      <c r="LYA31" s="36"/>
      <c r="LYB31" s="36"/>
      <c r="LYC31" s="36"/>
      <c r="LYD31" s="36"/>
      <c r="LYE31" s="36"/>
      <c r="LYF31" s="36"/>
      <c r="LYG31" s="36"/>
      <c r="LYH31" s="36"/>
      <c r="LYI31" s="36"/>
      <c r="LYJ31" s="36"/>
      <c r="LYK31" s="36"/>
      <c r="LYL31" s="36"/>
      <c r="LYM31" s="36"/>
      <c r="LYN31" s="36"/>
      <c r="LYO31" s="36"/>
      <c r="LYP31" s="36"/>
      <c r="LYQ31" s="36"/>
      <c r="LYR31" s="36"/>
      <c r="LYS31" s="36"/>
      <c r="LYT31" s="36"/>
      <c r="LYU31" s="36"/>
      <c r="LYV31" s="36"/>
      <c r="LYW31" s="36"/>
      <c r="LYX31" s="36"/>
      <c r="LYY31" s="36"/>
      <c r="LYZ31" s="36"/>
      <c r="LZA31" s="36"/>
      <c r="LZB31" s="36"/>
      <c r="LZC31" s="36"/>
      <c r="LZD31" s="36"/>
      <c r="LZE31" s="36"/>
      <c r="LZF31" s="36"/>
      <c r="LZG31" s="36"/>
      <c r="LZH31" s="36"/>
      <c r="LZI31" s="36"/>
      <c r="LZJ31" s="36"/>
      <c r="LZK31" s="36"/>
      <c r="LZL31" s="36"/>
      <c r="LZM31" s="36"/>
      <c r="LZN31" s="36"/>
      <c r="LZO31" s="36"/>
      <c r="LZP31" s="36"/>
      <c r="LZQ31" s="36"/>
      <c r="LZR31" s="36"/>
      <c r="LZS31" s="36"/>
      <c r="LZT31" s="36"/>
      <c r="LZU31" s="36"/>
      <c r="LZV31" s="36"/>
      <c r="LZW31" s="36"/>
      <c r="LZX31" s="36"/>
      <c r="LZY31" s="36"/>
      <c r="LZZ31" s="36"/>
      <c r="MAA31" s="36"/>
      <c r="MAB31" s="36"/>
      <c r="MAC31" s="36"/>
      <c r="MAD31" s="36"/>
      <c r="MAE31" s="36"/>
      <c r="MAF31" s="36"/>
      <c r="MAG31" s="36"/>
      <c r="MAH31" s="36"/>
      <c r="MAI31" s="36"/>
      <c r="MAJ31" s="36"/>
      <c r="MAK31" s="36"/>
      <c r="MAL31" s="36"/>
      <c r="MAM31" s="36"/>
      <c r="MAN31" s="36"/>
      <c r="MAO31" s="36"/>
      <c r="MAP31" s="36"/>
      <c r="MAQ31" s="36"/>
      <c r="MAR31" s="36"/>
      <c r="MAS31" s="36"/>
      <c r="MAT31" s="36"/>
      <c r="MAU31" s="36"/>
      <c r="MAV31" s="36"/>
      <c r="MAW31" s="36"/>
      <c r="MAX31" s="36"/>
      <c r="MAY31" s="36"/>
      <c r="MAZ31" s="36"/>
      <c r="MBA31" s="36"/>
      <c r="MBB31" s="36"/>
      <c r="MBC31" s="36"/>
      <c r="MBD31" s="36"/>
      <c r="MBE31" s="36"/>
      <c r="MBF31" s="36"/>
      <c r="MBG31" s="36"/>
      <c r="MBH31" s="36"/>
      <c r="MBI31" s="36"/>
      <c r="MBJ31" s="36"/>
      <c r="MBK31" s="36"/>
      <c r="MBL31" s="36"/>
      <c r="MBM31" s="36"/>
      <c r="MBN31" s="36"/>
      <c r="MBO31" s="36"/>
      <c r="MBP31" s="36"/>
      <c r="MBQ31" s="36"/>
      <c r="MBR31" s="36"/>
      <c r="MBS31" s="36"/>
      <c r="MBT31" s="36"/>
      <c r="MBU31" s="36"/>
      <c r="MBV31" s="36"/>
      <c r="MBW31" s="36"/>
      <c r="MBX31" s="36"/>
      <c r="MBY31" s="36"/>
      <c r="MBZ31" s="36"/>
      <c r="MCA31" s="36"/>
      <c r="MCB31" s="36"/>
      <c r="MCC31" s="36"/>
      <c r="MCD31" s="36"/>
      <c r="MCE31" s="36"/>
      <c r="MCF31" s="36"/>
      <c r="MCG31" s="36"/>
      <c r="MCH31" s="36"/>
      <c r="MCI31" s="36"/>
      <c r="MCJ31" s="36"/>
      <c r="MCK31" s="36"/>
      <c r="MCL31" s="36"/>
      <c r="MCM31" s="36"/>
      <c r="MCN31" s="36"/>
      <c r="MCO31" s="36"/>
      <c r="MCP31" s="36"/>
      <c r="MCQ31" s="36"/>
      <c r="MCR31" s="36"/>
      <c r="MCS31" s="36"/>
      <c r="MCT31" s="36"/>
      <c r="MCU31" s="36"/>
      <c r="MCV31" s="36"/>
      <c r="MCW31" s="36"/>
      <c r="MCX31" s="36"/>
      <c r="MCY31" s="36"/>
      <c r="MCZ31" s="36"/>
      <c r="MDA31" s="36"/>
      <c r="MDB31" s="36"/>
      <c r="MDC31" s="36"/>
      <c r="MDD31" s="36"/>
      <c r="MDE31" s="36"/>
      <c r="MDF31" s="36"/>
      <c r="MDG31" s="36"/>
      <c r="MDH31" s="36"/>
      <c r="MDI31" s="36"/>
      <c r="MDJ31" s="36"/>
      <c r="MDK31" s="36"/>
      <c r="MDL31" s="36"/>
      <c r="MDM31" s="36"/>
      <c r="MDN31" s="36"/>
      <c r="MDO31" s="36"/>
      <c r="MDP31" s="36"/>
      <c r="MDQ31" s="36"/>
      <c r="MDR31" s="36"/>
      <c r="MDS31" s="36"/>
      <c r="MDT31" s="36"/>
      <c r="MDU31" s="36"/>
      <c r="MDV31" s="36"/>
      <c r="MDW31" s="36"/>
      <c r="MDX31" s="36"/>
      <c r="MDY31" s="36"/>
      <c r="MDZ31" s="36"/>
      <c r="MEA31" s="36"/>
      <c r="MEB31" s="36"/>
      <c r="MEC31" s="36"/>
      <c r="MED31" s="36"/>
      <c r="MEE31" s="36"/>
      <c r="MEF31" s="36"/>
      <c r="MEG31" s="36"/>
      <c r="MEH31" s="36"/>
      <c r="MEI31" s="36"/>
      <c r="MEJ31" s="36"/>
      <c r="MEK31" s="36"/>
      <c r="MEL31" s="36"/>
      <c r="MEM31" s="36"/>
      <c r="MEN31" s="36"/>
      <c r="MEO31" s="36"/>
      <c r="MEP31" s="36"/>
      <c r="MEQ31" s="36"/>
      <c r="MER31" s="36"/>
      <c r="MES31" s="36"/>
      <c r="MET31" s="36"/>
      <c r="MEU31" s="36"/>
      <c r="MEV31" s="36"/>
      <c r="MEW31" s="36"/>
      <c r="MEX31" s="36"/>
      <c r="MEY31" s="36"/>
      <c r="MEZ31" s="36"/>
      <c r="MFA31" s="36"/>
      <c r="MFB31" s="36"/>
      <c r="MFC31" s="36"/>
      <c r="MFD31" s="36"/>
      <c r="MFE31" s="36"/>
      <c r="MFF31" s="36"/>
      <c r="MFG31" s="36"/>
      <c r="MFH31" s="36"/>
      <c r="MFI31" s="36"/>
      <c r="MFJ31" s="36"/>
      <c r="MFK31" s="36"/>
      <c r="MFL31" s="36"/>
      <c r="MFM31" s="36"/>
      <c r="MFN31" s="36"/>
      <c r="MFO31" s="36"/>
      <c r="MFP31" s="36"/>
      <c r="MFQ31" s="36"/>
      <c r="MFR31" s="36"/>
      <c r="MFS31" s="36"/>
      <c r="MFT31" s="36"/>
      <c r="MFU31" s="36"/>
      <c r="MFV31" s="36"/>
      <c r="MFW31" s="36"/>
      <c r="MFX31" s="36"/>
      <c r="MFY31" s="36"/>
      <c r="MFZ31" s="36"/>
      <c r="MGA31" s="36"/>
      <c r="MGB31" s="36"/>
      <c r="MGC31" s="36"/>
      <c r="MGD31" s="36"/>
      <c r="MGE31" s="36"/>
      <c r="MGF31" s="36"/>
      <c r="MGG31" s="36"/>
      <c r="MGH31" s="36"/>
      <c r="MGI31" s="36"/>
      <c r="MGJ31" s="36"/>
      <c r="MGK31" s="36"/>
      <c r="MGL31" s="36"/>
      <c r="MGM31" s="36"/>
      <c r="MGN31" s="36"/>
      <c r="MGO31" s="36"/>
      <c r="MGP31" s="36"/>
      <c r="MGQ31" s="36"/>
      <c r="MGR31" s="36"/>
      <c r="MGS31" s="36"/>
      <c r="MGT31" s="36"/>
      <c r="MGU31" s="36"/>
      <c r="MGV31" s="36"/>
      <c r="MGW31" s="36"/>
      <c r="MGX31" s="36"/>
      <c r="MGY31" s="36"/>
      <c r="MGZ31" s="36"/>
      <c r="MHA31" s="36"/>
      <c r="MHB31" s="36"/>
      <c r="MHC31" s="36"/>
      <c r="MHD31" s="36"/>
      <c r="MHE31" s="36"/>
      <c r="MHF31" s="36"/>
      <c r="MHG31" s="36"/>
      <c r="MHH31" s="36"/>
      <c r="MHI31" s="36"/>
      <c r="MHJ31" s="36"/>
      <c r="MHK31" s="36"/>
      <c r="MHL31" s="36"/>
      <c r="MHM31" s="36"/>
      <c r="MHN31" s="36"/>
      <c r="MHO31" s="36"/>
      <c r="MHP31" s="36"/>
      <c r="MHQ31" s="36"/>
      <c r="MHR31" s="36"/>
      <c r="MHS31" s="36"/>
      <c r="MHT31" s="36"/>
      <c r="MHU31" s="36"/>
      <c r="MHV31" s="36"/>
      <c r="MHW31" s="36"/>
      <c r="MHX31" s="36"/>
      <c r="MHY31" s="36"/>
      <c r="MHZ31" s="36"/>
      <c r="MIA31" s="36"/>
      <c r="MIB31" s="36"/>
      <c r="MIC31" s="36"/>
      <c r="MID31" s="36"/>
      <c r="MIE31" s="36"/>
      <c r="MIF31" s="36"/>
      <c r="MIG31" s="36"/>
      <c r="MIH31" s="36"/>
      <c r="MII31" s="36"/>
      <c r="MIJ31" s="36"/>
      <c r="MIK31" s="36"/>
      <c r="MIL31" s="36"/>
      <c r="MIM31" s="36"/>
      <c r="MIN31" s="36"/>
      <c r="MIO31" s="36"/>
      <c r="MIP31" s="36"/>
      <c r="MIQ31" s="36"/>
      <c r="MIR31" s="36"/>
      <c r="MIS31" s="36"/>
      <c r="MIT31" s="36"/>
      <c r="MIU31" s="36"/>
      <c r="MIV31" s="36"/>
      <c r="MIW31" s="36"/>
      <c r="MIX31" s="36"/>
      <c r="MIY31" s="36"/>
      <c r="MIZ31" s="36"/>
      <c r="MJA31" s="36"/>
      <c r="MJB31" s="36"/>
      <c r="MJC31" s="36"/>
      <c r="MJD31" s="36"/>
      <c r="MJE31" s="36"/>
      <c r="MJF31" s="36"/>
      <c r="MJG31" s="36"/>
      <c r="MJH31" s="36"/>
      <c r="MJI31" s="36"/>
      <c r="MJJ31" s="36"/>
      <c r="MJK31" s="36"/>
      <c r="MJL31" s="36"/>
      <c r="MJM31" s="36"/>
      <c r="MJN31" s="36"/>
      <c r="MJO31" s="36"/>
      <c r="MJP31" s="36"/>
      <c r="MJQ31" s="36"/>
      <c r="MJR31" s="36"/>
      <c r="MJS31" s="36"/>
      <c r="MJT31" s="36"/>
      <c r="MJU31" s="36"/>
      <c r="MJV31" s="36"/>
      <c r="MJW31" s="36"/>
      <c r="MJX31" s="36"/>
      <c r="MJY31" s="36"/>
      <c r="MJZ31" s="36"/>
      <c r="MKA31" s="36"/>
      <c r="MKB31" s="36"/>
      <c r="MKC31" s="36"/>
      <c r="MKD31" s="36"/>
      <c r="MKE31" s="36"/>
      <c r="MKF31" s="36"/>
      <c r="MKG31" s="36"/>
      <c r="MKH31" s="36"/>
      <c r="MKI31" s="36"/>
      <c r="MKJ31" s="36"/>
      <c r="MKK31" s="36"/>
      <c r="MKL31" s="36"/>
      <c r="MKM31" s="36"/>
      <c r="MKN31" s="36"/>
      <c r="MKO31" s="36"/>
      <c r="MKP31" s="36"/>
      <c r="MKQ31" s="36"/>
      <c r="MKR31" s="36"/>
      <c r="MKS31" s="36"/>
      <c r="MKT31" s="36"/>
      <c r="MKU31" s="36"/>
      <c r="MKV31" s="36"/>
      <c r="MKW31" s="36"/>
      <c r="MKX31" s="36"/>
      <c r="MKY31" s="36"/>
      <c r="MKZ31" s="36"/>
      <c r="MLA31" s="36"/>
      <c r="MLB31" s="36"/>
      <c r="MLC31" s="36"/>
      <c r="MLD31" s="36"/>
      <c r="MLE31" s="36"/>
      <c r="MLF31" s="36"/>
      <c r="MLG31" s="36"/>
      <c r="MLH31" s="36"/>
      <c r="MLI31" s="36"/>
      <c r="MLJ31" s="36"/>
      <c r="MLK31" s="36"/>
      <c r="MLL31" s="36"/>
      <c r="MLM31" s="36"/>
      <c r="MLN31" s="36"/>
      <c r="MLO31" s="36"/>
      <c r="MLP31" s="36"/>
      <c r="MLQ31" s="36"/>
      <c r="MLR31" s="36"/>
      <c r="MLS31" s="36"/>
      <c r="MLT31" s="36"/>
      <c r="MLU31" s="36"/>
      <c r="MLV31" s="36"/>
      <c r="MLW31" s="36"/>
      <c r="MLX31" s="36"/>
      <c r="MLY31" s="36"/>
      <c r="MLZ31" s="36"/>
      <c r="MMA31" s="36"/>
      <c r="MMB31" s="36"/>
      <c r="MMC31" s="36"/>
      <c r="MMD31" s="36"/>
      <c r="MME31" s="36"/>
      <c r="MMF31" s="36"/>
      <c r="MMG31" s="36"/>
      <c r="MMH31" s="36"/>
      <c r="MMI31" s="36"/>
      <c r="MMJ31" s="36"/>
      <c r="MMK31" s="36"/>
      <c r="MML31" s="36"/>
      <c r="MMM31" s="36"/>
      <c r="MMN31" s="36"/>
      <c r="MMO31" s="36"/>
      <c r="MMP31" s="36"/>
      <c r="MMQ31" s="36"/>
      <c r="MMR31" s="36"/>
      <c r="MMS31" s="36"/>
      <c r="MMT31" s="36"/>
      <c r="MMU31" s="36"/>
      <c r="MMV31" s="36"/>
      <c r="MMW31" s="36"/>
      <c r="MMX31" s="36"/>
      <c r="MMY31" s="36"/>
      <c r="MMZ31" s="36"/>
      <c r="MNA31" s="36"/>
      <c r="MNB31" s="36"/>
      <c r="MNC31" s="36"/>
      <c r="MND31" s="36"/>
      <c r="MNE31" s="36"/>
      <c r="MNF31" s="36"/>
      <c r="MNG31" s="36"/>
      <c r="MNH31" s="36"/>
      <c r="MNI31" s="36"/>
      <c r="MNJ31" s="36"/>
      <c r="MNK31" s="36"/>
      <c r="MNL31" s="36"/>
      <c r="MNM31" s="36"/>
      <c r="MNN31" s="36"/>
      <c r="MNO31" s="36"/>
      <c r="MNP31" s="36"/>
      <c r="MNQ31" s="36"/>
      <c r="MNR31" s="36"/>
      <c r="MNS31" s="36"/>
      <c r="MNT31" s="36"/>
      <c r="MNU31" s="36"/>
      <c r="MNV31" s="36"/>
      <c r="MNW31" s="36"/>
      <c r="MNX31" s="36"/>
      <c r="MNY31" s="36"/>
      <c r="MNZ31" s="36"/>
      <c r="MOA31" s="36"/>
      <c r="MOB31" s="36"/>
      <c r="MOC31" s="36"/>
      <c r="MOD31" s="36"/>
      <c r="MOE31" s="36"/>
      <c r="MOF31" s="36"/>
      <c r="MOG31" s="36"/>
      <c r="MOH31" s="36"/>
      <c r="MOI31" s="36"/>
      <c r="MOJ31" s="36"/>
      <c r="MOK31" s="36"/>
      <c r="MOL31" s="36"/>
      <c r="MOM31" s="36"/>
      <c r="MON31" s="36"/>
      <c r="MOO31" s="36"/>
      <c r="MOP31" s="36"/>
      <c r="MOQ31" s="36"/>
      <c r="MOR31" s="36"/>
      <c r="MOS31" s="36"/>
      <c r="MOT31" s="36"/>
      <c r="MOU31" s="36"/>
      <c r="MOV31" s="36"/>
      <c r="MOW31" s="36"/>
      <c r="MOX31" s="36"/>
      <c r="MOY31" s="36"/>
      <c r="MOZ31" s="36"/>
      <c r="MPA31" s="36"/>
      <c r="MPB31" s="36"/>
      <c r="MPC31" s="36"/>
      <c r="MPD31" s="36"/>
      <c r="MPE31" s="36"/>
      <c r="MPF31" s="36"/>
      <c r="MPG31" s="36"/>
      <c r="MPH31" s="36"/>
      <c r="MPI31" s="36"/>
      <c r="MPJ31" s="36"/>
      <c r="MPK31" s="36"/>
      <c r="MPL31" s="36"/>
      <c r="MPM31" s="36"/>
      <c r="MPN31" s="36"/>
      <c r="MPO31" s="36"/>
      <c r="MPP31" s="36"/>
      <c r="MPQ31" s="36"/>
      <c r="MPR31" s="36"/>
      <c r="MPS31" s="36"/>
      <c r="MPT31" s="36"/>
      <c r="MPU31" s="36"/>
      <c r="MPV31" s="36"/>
      <c r="MPW31" s="36"/>
      <c r="MPX31" s="36"/>
      <c r="MPY31" s="36"/>
      <c r="MPZ31" s="36"/>
      <c r="MQA31" s="36"/>
      <c r="MQB31" s="36"/>
      <c r="MQC31" s="36"/>
      <c r="MQD31" s="36"/>
      <c r="MQE31" s="36"/>
      <c r="MQF31" s="36"/>
      <c r="MQG31" s="36"/>
      <c r="MQH31" s="36"/>
      <c r="MQI31" s="36"/>
      <c r="MQJ31" s="36"/>
      <c r="MQK31" s="36"/>
      <c r="MQL31" s="36"/>
      <c r="MQM31" s="36"/>
      <c r="MQN31" s="36"/>
      <c r="MQO31" s="36"/>
      <c r="MQP31" s="36"/>
      <c r="MQQ31" s="36"/>
      <c r="MQR31" s="36"/>
      <c r="MQS31" s="36"/>
      <c r="MQT31" s="36"/>
      <c r="MQU31" s="36"/>
      <c r="MQV31" s="36"/>
      <c r="MQW31" s="36"/>
      <c r="MQX31" s="36"/>
      <c r="MQY31" s="36"/>
      <c r="MQZ31" s="36"/>
      <c r="MRA31" s="36"/>
      <c r="MRB31" s="36"/>
      <c r="MRC31" s="36"/>
      <c r="MRD31" s="36"/>
      <c r="MRE31" s="36"/>
      <c r="MRF31" s="36"/>
      <c r="MRG31" s="36"/>
      <c r="MRH31" s="36"/>
      <c r="MRI31" s="36"/>
      <c r="MRJ31" s="36"/>
      <c r="MRK31" s="36"/>
      <c r="MRL31" s="36"/>
      <c r="MRM31" s="36"/>
      <c r="MRN31" s="36"/>
      <c r="MRO31" s="36"/>
      <c r="MRP31" s="36"/>
      <c r="MRQ31" s="36"/>
      <c r="MRR31" s="36"/>
      <c r="MRS31" s="36"/>
      <c r="MRT31" s="36"/>
      <c r="MRU31" s="36"/>
      <c r="MRV31" s="36"/>
      <c r="MRW31" s="36"/>
      <c r="MRX31" s="36"/>
      <c r="MRY31" s="36"/>
      <c r="MRZ31" s="36"/>
      <c r="MSA31" s="36"/>
      <c r="MSB31" s="36"/>
      <c r="MSC31" s="36"/>
      <c r="MSD31" s="36"/>
      <c r="MSE31" s="36"/>
      <c r="MSF31" s="36"/>
      <c r="MSG31" s="36"/>
      <c r="MSH31" s="36"/>
      <c r="MSI31" s="36"/>
      <c r="MSJ31" s="36"/>
      <c r="MSK31" s="36"/>
      <c r="MSL31" s="36"/>
      <c r="MSM31" s="36"/>
      <c r="MSN31" s="36"/>
      <c r="MSO31" s="36"/>
      <c r="MSP31" s="36"/>
      <c r="MSQ31" s="36"/>
      <c r="MSR31" s="36"/>
      <c r="MSS31" s="36"/>
      <c r="MST31" s="36"/>
      <c r="MSU31" s="36"/>
      <c r="MSV31" s="36"/>
      <c r="MSW31" s="36"/>
      <c r="MSX31" s="36"/>
      <c r="MSY31" s="36"/>
      <c r="MSZ31" s="36"/>
      <c r="MTA31" s="36"/>
      <c r="MTB31" s="36"/>
      <c r="MTC31" s="36"/>
      <c r="MTD31" s="36"/>
      <c r="MTE31" s="36"/>
      <c r="MTF31" s="36"/>
      <c r="MTG31" s="36"/>
      <c r="MTH31" s="36"/>
      <c r="MTI31" s="36"/>
      <c r="MTJ31" s="36"/>
      <c r="MTK31" s="36"/>
      <c r="MTL31" s="36"/>
      <c r="MTM31" s="36"/>
      <c r="MTN31" s="36"/>
      <c r="MTO31" s="36"/>
      <c r="MTP31" s="36"/>
      <c r="MTQ31" s="36"/>
      <c r="MTR31" s="36"/>
      <c r="MTS31" s="36"/>
      <c r="MTT31" s="36"/>
      <c r="MTU31" s="36"/>
      <c r="MTV31" s="36"/>
      <c r="MTW31" s="36"/>
      <c r="MTX31" s="36"/>
      <c r="MTY31" s="36"/>
      <c r="MTZ31" s="36"/>
      <c r="MUA31" s="36"/>
      <c r="MUB31" s="36"/>
      <c r="MUC31" s="36"/>
      <c r="MUD31" s="36"/>
      <c r="MUE31" s="36"/>
      <c r="MUF31" s="36"/>
      <c r="MUG31" s="36"/>
      <c r="MUH31" s="36"/>
      <c r="MUI31" s="36"/>
      <c r="MUJ31" s="36"/>
      <c r="MUK31" s="36"/>
      <c r="MUL31" s="36"/>
      <c r="MUM31" s="36"/>
      <c r="MUN31" s="36"/>
      <c r="MUO31" s="36"/>
      <c r="MUP31" s="36"/>
      <c r="MUQ31" s="36"/>
      <c r="MUR31" s="36"/>
      <c r="MUS31" s="36"/>
      <c r="MUT31" s="36"/>
      <c r="MUU31" s="36"/>
      <c r="MUV31" s="36"/>
      <c r="MUW31" s="36"/>
      <c r="MUX31" s="36"/>
      <c r="MUY31" s="36"/>
      <c r="MUZ31" s="36"/>
      <c r="MVA31" s="36"/>
      <c r="MVB31" s="36"/>
      <c r="MVC31" s="36"/>
      <c r="MVD31" s="36"/>
      <c r="MVE31" s="36"/>
      <c r="MVF31" s="36"/>
      <c r="MVG31" s="36"/>
      <c r="MVH31" s="36"/>
      <c r="MVI31" s="36"/>
      <c r="MVJ31" s="36"/>
      <c r="MVK31" s="36"/>
      <c r="MVL31" s="36"/>
      <c r="MVM31" s="36"/>
      <c r="MVN31" s="36"/>
      <c r="MVO31" s="36"/>
      <c r="MVP31" s="36"/>
      <c r="MVQ31" s="36"/>
      <c r="MVR31" s="36"/>
      <c r="MVS31" s="36"/>
      <c r="MVT31" s="36"/>
      <c r="MVU31" s="36"/>
      <c r="MVV31" s="36"/>
      <c r="MVW31" s="36"/>
      <c r="MVX31" s="36"/>
      <c r="MVY31" s="36"/>
      <c r="MVZ31" s="36"/>
      <c r="MWA31" s="36"/>
      <c r="MWB31" s="36"/>
      <c r="MWC31" s="36"/>
      <c r="MWD31" s="36"/>
      <c r="MWE31" s="36"/>
      <c r="MWF31" s="36"/>
      <c r="MWG31" s="36"/>
      <c r="MWH31" s="36"/>
      <c r="MWI31" s="36"/>
      <c r="MWJ31" s="36"/>
      <c r="MWK31" s="36"/>
      <c r="MWL31" s="36"/>
      <c r="MWM31" s="36"/>
      <c r="MWN31" s="36"/>
      <c r="MWO31" s="36"/>
      <c r="MWP31" s="36"/>
      <c r="MWQ31" s="36"/>
      <c r="MWR31" s="36"/>
      <c r="MWS31" s="36"/>
      <c r="MWT31" s="36"/>
      <c r="MWU31" s="36"/>
      <c r="MWV31" s="36"/>
      <c r="MWW31" s="36"/>
      <c r="MWX31" s="36"/>
      <c r="MWY31" s="36"/>
      <c r="MWZ31" s="36"/>
      <c r="MXA31" s="36"/>
      <c r="MXB31" s="36"/>
      <c r="MXC31" s="36"/>
      <c r="MXD31" s="36"/>
      <c r="MXE31" s="36"/>
      <c r="MXF31" s="36"/>
      <c r="MXG31" s="36"/>
      <c r="MXH31" s="36"/>
      <c r="MXI31" s="36"/>
      <c r="MXJ31" s="36"/>
      <c r="MXK31" s="36"/>
      <c r="MXL31" s="36"/>
      <c r="MXM31" s="36"/>
      <c r="MXN31" s="36"/>
      <c r="MXO31" s="36"/>
      <c r="MXP31" s="36"/>
      <c r="MXQ31" s="36"/>
      <c r="MXR31" s="36"/>
      <c r="MXS31" s="36"/>
      <c r="MXT31" s="36"/>
      <c r="MXU31" s="36"/>
      <c r="MXV31" s="36"/>
      <c r="MXW31" s="36"/>
      <c r="MXX31" s="36"/>
      <c r="MXY31" s="36"/>
      <c r="MXZ31" s="36"/>
      <c r="MYA31" s="36"/>
      <c r="MYB31" s="36"/>
      <c r="MYC31" s="36"/>
      <c r="MYD31" s="36"/>
      <c r="MYE31" s="36"/>
      <c r="MYF31" s="36"/>
      <c r="MYG31" s="36"/>
      <c r="MYH31" s="36"/>
      <c r="MYI31" s="36"/>
      <c r="MYJ31" s="36"/>
      <c r="MYK31" s="36"/>
      <c r="MYL31" s="36"/>
      <c r="MYM31" s="36"/>
      <c r="MYN31" s="36"/>
      <c r="MYO31" s="36"/>
      <c r="MYP31" s="36"/>
      <c r="MYQ31" s="36"/>
      <c r="MYR31" s="36"/>
      <c r="MYS31" s="36"/>
      <c r="MYT31" s="36"/>
      <c r="MYU31" s="36"/>
      <c r="MYV31" s="36"/>
      <c r="MYW31" s="36"/>
      <c r="MYX31" s="36"/>
      <c r="MYY31" s="36"/>
      <c r="MYZ31" s="36"/>
      <c r="MZA31" s="36"/>
      <c r="MZB31" s="36"/>
      <c r="MZC31" s="36"/>
      <c r="MZD31" s="36"/>
      <c r="MZE31" s="36"/>
      <c r="MZF31" s="36"/>
      <c r="MZG31" s="36"/>
      <c r="MZH31" s="36"/>
      <c r="MZI31" s="36"/>
      <c r="MZJ31" s="36"/>
      <c r="MZK31" s="36"/>
      <c r="MZL31" s="36"/>
      <c r="MZM31" s="36"/>
      <c r="MZN31" s="36"/>
      <c r="MZO31" s="36"/>
      <c r="MZP31" s="36"/>
      <c r="MZQ31" s="36"/>
      <c r="MZR31" s="36"/>
      <c r="MZS31" s="36"/>
      <c r="MZT31" s="36"/>
      <c r="MZU31" s="36"/>
      <c r="MZV31" s="36"/>
      <c r="MZW31" s="36"/>
      <c r="MZX31" s="36"/>
      <c r="MZY31" s="36"/>
      <c r="MZZ31" s="36"/>
      <c r="NAA31" s="36"/>
      <c r="NAB31" s="36"/>
      <c r="NAC31" s="36"/>
      <c r="NAD31" s="36"/>
      <c r="NAE31" s="36"/>
      <c r="NAF31" s="36"/>
      <c r="NAG31" s="36"/>
      <c r="NAH31" s="36"/>
      <c r="NAI31" s="36"/>
      <c r="NAJ31" s="36"/>
      <c r="NAK31" s="36"/>
      <c r="NAL31" s="36"/>
      <c r="NAM31" s="36"/>
      <c r="NAN31" s="36"/>
      <c r="NAO31" s="36"/>
      <c r="NAP31" s="36"/>
      <c r="NAQ31" s="36"/>
      <c r="NAR31" s="36"/>
      <c r="NAS31" s="36"/>
      <c r="NAT31" s="36"/>
      <c r="NAU31" s="36"/>
      <c r="NAV31" s="36"/>
      <c r="NAW31" s="36"/>
      <c r="NAX31" s="36"/>
      <c r="NAY31" s="36"/>
      <c r="NAZ31" s="36"/>
      <c r="NBA31" s="36"/>
      <c r="NBB31" s="36"/>
      <c r="NBC31" s="36"/>
      <c r="NBD31" s="36"/>
      <c r="NBE31" s="36"/>
      <c r="NBF31" s="36"/>
      <c r="NBG31" s="36"/>
      <c r="NBH31" s="36"/>
      <c r="NBI31" s="36"/>
      <c r="NBJ31" s="36"/>
      <c r="NBK31" s="36"/>
      <c r="NBL31" s="36"/>
      <c r="NBM31" s="36"/>
      <c r="NBN31" s="36"/>
      <c r="NBO31" s="36"/>
      <c r="NBP31" s="36"/>
      <c r="NBQ31" s="36"/>
      <c r="NBR31" s="36"/>
      <c r="NBS31" s="36"/>
      <c r="NBT31" s="36"/>
      <c r="NBU31" s="36"/>
      <c r="NBV31" s="36"/>
      <c r="NBW31" s="36"/>
      <c r="NBX31" s="36"/>
      <c r="NBY31" s="36"/>
      <c r="NBZ31" s="36"/>
      <c r="NCA31" s="36"/>
      <c r="NCB31" s="36"/>
      <c r="NCC31" s="36"/>
      <c r="NCD31" s="36"/>
      <c r="NCE31" s="36"/>
      <c r="NCF31" s="36"/>
      <c r="NCG31" s="36"/>
      <c r="NCH31" s="36"/>
      <c r="NCI31" s="36"/>
      <c r="NCJ31" s="36"/>
      <c r="NCK31" s="36"/>
      <c r="NCL31" s="36"/>
      <c r="NCM31" s="36"/>
      <c r="NCN31" s="36"/>
      <c r="NCO31" s="36"/>
      <c r="NCP31" s="36"/>
      <c r="NCQ31" s="36"/>
      <c r="NCR31" s="36"/>
      <c r="NCS31" s="36"/>
      <c r="NCT31" s="36"/>
      <c r="NCU31" s="36"/>
      <c r="NCV31" s="36"/>
      <c r="NCW31" s="36"/>
      <c r="NCX31" s="36"/>
      <c r="NCY31" s="36"/>
      <c r="NCZ31" s="36"/>
      <c r="NDA31" s="36"/>
      <c r="NDB31" s="36"/>
      <c r="NDC31" s="36"/>
      <c r="NDD31" s="36"/>
      <c r="NDE31" s="36"/>
      <c r="NDF31" s="36"/>
      <c r="NDG31" s="36"/>
      <c r="NDH31" s="36"/>
      <c r="NDI31" s="36"/>
      <c r="NDJ31" s="36"/>
      <c r="NDK31" s="36"/>
      <c r="NDL31" s="36"/>
      <c r="NDM31" s="36"/>
      <c r="NDN31" s="36"/>
      <c r="NDO31" s="36"/>
      <c r="NDP31" s="36"/>
      <c r="NDQ31" s="36"/>
      <c r="NDR31" s="36"/>
      <c r="NDS31" s="36"/>
      <c r="NDT31" s="36"/>
      <c r="NDU31" s="36"/>
      <c r="NDV31" s="36"/>
      <c r="NDW31" s="36"/>
      <c r="NDX31" s="36"/>
      <c r="NDY31" s="36"/>
      <c r="NDZ31" s="36"/>
      <c r="NEA31" s="36"/>
      <c r="NEB31" s="36"/>
      <c r="NEC31" s="36"/>
      <c r="NED31" s="36"/>
      <c r="NEE31" s="36"/>
      <c r="NEF31" s="36"/>
      <c r="NEG31" s="36"/>
      <c r="NEH31" s="36"/>
      <c r="NEI31" s="36"/>
      <c r="NEJ31" s="36"/>
      <c r="NEK31" s="36"/>
      <c r="NEL31" s="36"/>
      <c r="NEM31" s="36"/>
      <c r="NEN31" s="36"/>
      <c r="NEO31" s="36"/>
      <c r="NEP31" s="36"/>
      <c r="NEQ31" s="36"/>
      <c r="NER31" s="36"/>
      <c r="NES31" s="36"/>
      <c r="NET31" s="36"/>
      <c r="NEU31" s="36"/>
      <c r="NEV31" s="36"/>
      <c r="NEW31" s="36"/>
      <c r="NEX31" s="36"/>
      <c r="NEY31" s="36"/>
      <c r="NEZ31" s="36"/>
      <c r="NFA31" s="36"/>
      <c r="NFB31" s="36"/>
      <c r="NFC31" s="36"/>
      <c r="NFD31" s="36"/>
      <c r="NFE31" s="36"/>
      <c r="NFF31" s="36"/>
      <c r="NFG31" s="36"/>
      <c r="NFH31" s="36"/>
      <c r="NFI31" s="36"/>
      <c r="NFJ31" s="36"/>
      <c r="NFK31" s="36"/>
      <c r="NFL31" s="36"/>
      <c r="NFM31" s="36"/>
      <c r="NFN31" s="36"/>
      <c r="NFO31" s="36"/>
      <c r="NFP31" s="36"/>
      <c r="NFQ31" s="36"/>
      <c r="NFR31" s="36"/>
      <c r="NFS31" s="36"/>
      <c r="NFT31" s="36"/>
      <c r="NFU31" s="36"/>
      <c r="NFV31" s="36"/>
      <c r="NFW31" s="36"/>
      <c r="NFX31" s="36"/>
      <c r="NFY31" s="36"/>
      <c r="NFZ31" s="36"/>
      <c r="NGA31" s="36"/>
      <c r="NGB31" s="36"/>
      <c r="NGC31" s="36"/>
      <c r="NGD31" s="36"/>
      <c r="NGE31" s="36"/>
      <c r="NGF31" s="36"/>
      <c r="NGG31" s="36"/>
      <c r="NGH31" s="36"/>
      <c r="NGI31" s="36"/>
      <c r="NGJ31" s="36"/>
      <c r="NGK31" s="36"/>
      <c r="NGL31" s="36"/>
      <c r="NGM31" s="36"/>
      <c r="NGN31" s="36"/>
      <c r="NGO31" s="36"/>
      <c r="NGP31" s="36"/>
      <c r="NGQ31" s="36"/>
      <c r="NGR31" s="36"/>
      <c r="NGS31" s="36"/>
      <c r="NGT31" s="36"/>
      <c r="NGU31" s="36"/>
      <c r="NGV31" s="36"/>
      <c r="NGW31" s="36"/>
      <c r="NGX31" s="36"/>
      <c r="NGY31" s="36"/>
      <c r="NGZ31" s="36"/>
      <c r="NHA31" s="36"/>
      <c r="NHB31" s="36"/>
      <c r="NHC31" s="36"/>
      <c r="NHD31" s="36"/>
      <c r="NHE31" s="36"/>
      <c r="NHF31" s="36"/>
      <c r="NHG31" s="36"/>
      <c r="NHH31" s="36"/>
      <c r="NHI31" s="36"/>
      <c r="NHJ31" s="36"/>
      <c r="NHK31" s="36"/>
      <c r="NHL31" s="36"/>
      <c r="NHM31" s="36"/>
      <c r="NHN31" s="36"/>
      <c r="NHO31" s="36"/>
      <c r="NHP31" s="36"/>
      <c r="NHQ31" s="36"/>
      <c r="NHR31" s="36"/>
      <c r="NHS31" s="36"/>
      <c r="NHT31" s="36"/>
      <c r="NHU31" s="36"/>
      <c r="NHV31" s="36"/>
      <c r="NHW31" s="36"/>
      <c r="NHX31" s="36"/>
      <c r="NHY31" s="36"/>
      <c r="NHZ31" s="36"/>
      <c r="NIA31" s="36"/>
      <c r="NIB31" s="36"/>
      <c r="NIC31" s="36"/>
      <c r="NID31" s="36"/>
      <c r="NIE31" s="36"/>
      <c r="NIF31" s="36"/>
      <c r="NIG31" s="36"/>
      <c r="NIH31" s="36"/>
      <c r="NII31" s="36"/>
      <c r="NIJ31" s="36"/>
      <c r="NIK31" s="36"/>
      <c r="NIL31" s="36"/>
      <c r="NIM31" s="36"/>
      <c r="NIN31" s="36"/>
      <c r="NIO31" s="36"/>
      <c r="NIP31" s="36"/>
      <c r="NIQ31" s="36"/>
      <c r="NIR31" s="36"/>
      <c r="NIS31" s="36"/>
      <c r="NIT31" s="36"/>
      <c r="NIU31" s="36"/>
      <c r="NIV31" s="36"/>
      <c r="NIW31" s="36"/>
      <c r="NIX31" s="36"/>
      <c r="NIY31" s="36"/>
      <c r="NIZ31" s="36"/>
      <c r="NJA31" s="36"/>
      <c r="NJB31" s="36"/>
      <c r="NJC31" s="36"/>
      <c r="NJD31" s="36"/>
      <c r="NJE31" s="36"/>
      <c r="NJF31" s="36"/>
      <c r="NJG31" s="36"/>
      <c r="NJH31" s="36"/>
      <c r="NJI31" s="36"/>
      <c r="NJJ31" s="36"/>
      <c r="NJK31" s="36"/>
      <c r="NJL31" s="36"/>
      <c r="NJM31" s="36"/>
      <c r="NJN31" s="36"/>
      <c r="NJO31" s="36"/>
      <c r="NJP31" s="36"/>
      <c r="NJQ31" s="36"/>
      <c r="NJR31" s="36"/>
      <c r="NJS31" s="36"/>
      <c r="NJT31" s="36"/>
      <c r="NJU31" s="36"/>
      <c r="NJV31" s="36"/>
      <c r="NJW31" s="36"/>
      <c r="NJX31" s="36"/>
      <c r="NJY31" s="36"/>
      <c r="NJZ31" s="36"/>
      <c r="NKA31" s="36"/>
      <c r="NKB31" s="36"/>
      <c r="NKC31" s="36"/>
      <c r="NKD31" s="36"/>
      <c r="NKE31" s="36"/>
      <c r="NKF31" s="36"/>
      <c r="NKG31" s="36"/>
      <c r="NKH31" s="36"/>
      <c r="NKI31" s="36"/>
      <c r="NKJ31" s="36"/>
      <c r="NKK31" s="36"/>
      <c r="NKL31" s="36"/>
      <c r="NKM31" s="36"/>
      <c r="NKN31" s="36"/>
      <c r="NKO31" s="36"/>
      <c r="NKP31" s="36"/>
      <c r="NKQ31" s="36"/>
      <c r="NKR31" s="36"/>
      <c r="NKS31" s="36"/>
      <c r="NKT31" s="36"/>
      <c r="NKU31" s="36"/>
      <c r="NKV31" s="36"/>
      <c r="NKW31" s="36"/>
      <c r="NKX31" s="36"/>
      <c r="NKY31" s="36"/>
      <c r="NKZ31" s="36"/>
      <c r="NLA31" s="36"/>
      <c r="NLB31" s="36"/>
      <c r="NLC31" s="36"/>
      <c r="NLD31" s="36"/>
      <c r="NLE31" s="36"/>
      <c r="NLF31" s="36"/>
      <c r="NLG31" s="36"/>
      <c r="NLH31" s="36"/>
      <c r="NLI31" s="36"/>
      <c r="NLJ31" s="36"/>
      <c r="NLK31" s="36"/>
      <c r="NLL31" s="36"/>
      <c r="NLM31" s="36"/>
      <c r="NLN31" s="36"/>
      <c r="NLO31" s="36"/>
      <c r="NLP31" s="36"/>
      <c r="NLQ31" s="36"/>
      <c r="NLR31" s="36"/>
      <c r="NLS31" s="36"/>
      <c r="NLT31" s="36"/>
      <c r="NLU31" s="36"/>
      <c r="NLV31" s="36"/>
      <c r="NLW31" s="36"/>
      <c r="NLX31" s="36"/>
      <c r="NLY31" s="36"/>
      <c r="NLZ31" s="36"/>
      <c r="NMA31" s="36"/>
      <c r="NMB31" s="36"/>
      <c r="NMC31" s="36"/>
      <c r="NMD31" s="36"/>
      <c r="NME31" s="36"/>
      <c r="NMF31" s="36"/>
      <c r="NMG31" s="36"/>
      <c r="NMH31" s="36"/>
      <c r="NMI31" s="36"/>
      <c r="NMJ31" s="36"/>
      <c r="NMK31" s="36"/>
      <c r="NML31" s="36"/>
      <c r="NMM31" s="36"/>
      <c r="NMN31" s="36"/>
      <c r="NMO31" s="36"/>
      <c r="NMP31" s="36"/>
      <c r="NMQ31" s="36"/>
      <c r="NMR31" s="36"/>
      <c r="NMS31" s="36"/>
      <c r="NMT31" s="36"/>
      <c r="NMU31" s="36"/>
      <c r="NMV31" s="36"/>
      <c r="NMW31" s="36"/>
      <c r="NMX31" s="36"/>
      <c r="NMY31" s="36"/>
      <c r="NMZ31" s="36"/>
      <c r="NNA31" s="36"/>
      <c r="NNB31" s="36"/>
      <c r="NNC31" s="36"/>
      <c r="NND31" s="36"/>
      <c r="NNE31" s="36"/>
      <c r="NNF31" s="36"/>
      <c r="NNG31" s="36"/>
      <c r="NNH31" s="36"/>
      <c r="NNI31" s="36"/>
      <c r="NNJ31" s="36"/>
      <c r="NNK31" s="36"/>
      <c r="NNL31" s="36"/>
      <c r="NNM31" s="36"/>
      <c r="NNN31" s="36"/>
      <c r="NNO31" s="36"/>
      <c r="NNP31" s="36"/>
      <c r="NNQ31" s="36"/>
      <c r="NNR31" s="36"/>
      <c r="NNS31" s="36"/>
      <c r="NNT31" s="36"/>
      <c r="NNU31" s="36"/>
      <c r="NNV31" s="36"/>
      <c r="NNW31" s="36"/>
      <c r="NNX31" s="36"/>
      <c r="NNY31" s="36"/>
      <c r="NNZ31" s="36"/>
      <c r="NOA31" s="36"/>
      <c r="NOB31" s="36"/>
      <c r="NOC31" s="36"/>
      <c r="NOD31" s="36"/>
      <c r="NOE31" s="36"/>
      <c r="NOF31" s="36"/>
      <c r="NOG31" s="36"/>
      <c r="NOH31" s="36"/>
      <c r="NOI31" s="36"/>
      <c r="NOJ31" s="36"/>
      <c r="NOK31" s="36"/>
      <c r="NOL31" s="36"/>
      <c r="NOM31" s="36"/>
      <c r="NON31" s="36"/>
      <c r="NOO31" s="36"/>
      <c r="NOP31" s="36"/>
      <c r="NOQ31" s="36"/>
      <c r="NOR31" s="36"/>
      <c r="NOS31" s="36"/>
      <c r="NOT31" s="36"/>
      <c r="NOU31" s="36"/>
      <c r="NOV31" s="36"/>
      <c r="NOW31" s="36"/>
      <c r="NOX31" s="36"/>
      <c r="NOY31" s="36"/>
      <c r="NOZ31" s="36"/>
      <c r="NPA31" s="36"/>
      <c r="NPB31" s="36"/>
      <c r="NPC31" s="36"/>
      <c r="NPD31" s="36"/>
      <c r="NPE31" s="36"/>
      <c r="NPF31" s="36"/>
      <c r="NPG31" s="36"/>
      <c r="NPH31" s="36"/>
      <c r="NPI31" s="36"/>
      <c r="NPJ31" s="36"/>
      <c r="NPK31" s="36"/>
      <c r="NPL31" s="36"/>
      <c r="NPM31" s="36"/>
      <c r="NPN31" s="36"/>
      <c r="NPO31" s="36"/>
      <c r="NPP31" s="36"/>
      <c r="NPQ31" s="36"/>
      <c r="NPR31" s="36"/>
      <c r="NPS31" s="36"/>
      <c r="NPT31" s="36"/>
      <c r="NPU31" s="36"/>
      <c r="NPV31" s="36"/>
      <c r="NPW31" s="36"/>
      <c r="NPX31" s="36"/>
      <c r="NPY31" s="36"/>
      <c r="NPZ31" s="36"/>
      <c r="NQA31" s="36"/>
      <c r="NQB31" s="36"/>
      <c r="NQC31" s="36"/>
      <c r="NQD31" s="36"/>
      <c r="NQE31" s="36"/>
      <c r="NQF31" s="36"/>
      <c r="NQG31" s="36"/>
      <c r="NQH31" s="36"/>
      <c r="NQI31" s="36"/>
      <c r="NQJ31" s="36"/>
      <c r="NQK31" s="36"/>
      <c r="NQL31" s="36"/>
      <c r="NQM31" s="36"/>
      <c r="NQN31" s="36"/>
      <c r="NQO31" s="36"/>
      <c r="NQP31" s="36"/>
      <c r="NQQ31" s="36"/>
      <c r="NQR31" s="36"/>
      <c r="NQS31" s="36"/>
      <c r="NQT31" s="36"/>
      <c r="NQU31" s="36"/>
      <c r="NQV31" s="36"/>
      <c r="NQW31" s="36"/>
      <c r="NQX31" s="36"/>
      <c r="NQY31" s="36"/>
      <c r="NQZ31" s="36"/>
      <c r="NRA31" s="36"/>
      <c r="NRB31" s="36"/>
      <c r="NRC31" s="36"/>
      <c r="NRD31" s="36"/>
      <c r="NRE31" s="36"/>
      <c r="NRF31" s="36"/>
      <c r="NRG31" s="36"/>
      <c r="NRH31" s="36"/>
      <c r="NRI31" s="36"/>
      <c r="NRJ31" s="36"/>
      <c r="NRK31" s="36"/>
      <c r="NRL31" s="36"/>
      <c r="NRM31" s="36"/>
      <c r="NRN31" s="36"/>
      <c r="NRO31" s="36"/>
      <c r="NRP31" s="36"/>
      <c r="NRQ31" s="36"/>
      <c r="NRR31" s="36"/>
      <c r="NRS31" s="36"/>
      <c r="NRT31" s="36"/>
      <c r="NRU31" s="36"/>
      <c r="NRV31" s="36"/>
      <c r="NRW31" s="36"/>
      <c r="NRX31" s="36"/>
      <c r="NRY31" s="36"/>
      <c r="NRZ31" s="36"/>
      <c r="NSA31" s="36"/>
      <c r="NSB31" s="36"/>
      <c r="NSC31" s="36"/>
      <c r="NSD31" s="36"/>
      <c r="NSE31" s="36"/>
      <c r="NSF31" s="36"/>
      <c r="NSG31" s="36"/>
      <c r="NSH31" s="36"/>
      <c r="NSI31" s="36"/>
      <c r="NSJ31" s="36"/>
      <c r="NSK31" s="36"/>
      <c r="NSL31" s="36"/>
      <c r="NSM31" s="36"/>
      <c r="NSN31" s="36"/>
      <c r="NSO31" s="36"/>
      <c r="NSP31" s="36"/>
      <c r="NSQ31" s="36"/>
      <c r="NSR31" s="36"/>
      <c r="NSS31" s="36"/>
      <c r="NST31" s="36"/>
      <c r="NSU31" s="36"/>
      <c r="NSV31" s="36"/>
      <c r="NSW31" s="36"/>
      <c r="NSX31" s="36"/>
      <c r="NSY31" s="36"/>
      <c r="NSZ31" s="36"/>
      <c r="NTA31" s="36"/>
      <c r="NTB31" s="36"/>
      <c r="NTC31" s="36"/>
      <c r="NTD31" s="36"/>
      <c r="NTE31" s="36"/>
      <c r="NTF31" s="36"/>
      <c r="NTG31" s="36"/>
      <c r="NTH31" s="36"/>
      <c r="NTI31" s="36"/>
      <c r="NTJ31" s="36"/>
      <c r="NTK31" s="36"/>
      <c r="NTL31" s="36"/>
      <c r="NTM31" s="36"/>
      <c r="NTN31" s="36"/>
      <c r="NTO31" s="36"/>
      <c r="NTP31" s="36"/>
      <c r="NTQ31" s="36"/>
      <c r="NTR31" s="36"/>
      <c r="NTS31" s="36"/>
      <c r="NTT31" s="36"/>
      <c r="NTU31" s="36"/>
      <c r="NTV31" s="36"/>
      <c r="NTW31" s="36"/>
      <c r="NTX31" s="36"/>
      <c r="NTY31" s="36"/>
      <c r="NTZ31" s="36"/>
      <c r="NUA31" s="36"/>
      <c r="NUB31" s="36"/>
      <c r="NUC31" s="36"/>
      <c r="NUD31" s="36"/>
      <c r="NUE31" s="36"/>
      <c r="NUF31" s="36"/>
      <c r="NUG31" s="36"/>
      <c r="NUH31" s="36"/>
      <c r="NUI31" s="36"/>
      <c r="NUJ31" s="36"/>
      <c r="NUK31" s="36"/>
      <c r="NUL31" s="36"/>
      <c r="NUM31" s="36"/>
      <c r="NUN31" s="36"/>
      <c r="NUO31" s="36"/>
      <c r="NUP31" s="36"/>
      <c r="NUQ31" s="36"/>
      <c r="NUR31" s="36"/>
      <c r="NUS31" s="36"/>
      <c r="NUT31" s="36"/>
      <c r="NUU31" s="36"/>
      <c r="NUV31" s="36"/>
      <c r="NUW31" s="36"/>
      <c r="NUX31" s="36"/>
      <c r="NUY31" s="36"/>
      <c r="NUZ31" s="36"/>
      <c r="NVA31" s="36"/>
      <c r="NVB31" s="36"/>
      <c r="NVC31" s="36"/>
      <c r="NVD31" s="36"/>
      <c r="NVE31" s="36"/>
      <c r="NVF31" s="36"/>
      <c r="NVG31" s="36"/>
      <c r="NVH31" s="36"/>
      <c r="NVI31" s="36"/>
      <c r="NVJ31" s="36"/>
      <c r="NVK31" s="36"/>
      <c r="NVL31" s="36"/>
      <c r="NVM31" s="36"/>
      <c r="NVN31" s="36"/>
      <c r="NVO31" s="36"/>
      <c r="NVP31" s="36"/>
      <c r="NVQ31" s="36"/>
      <c r="NVR31" s="36"/>
      <c r="NVS31" s="36"/>
      <c r="NVT31" s="36"/>
      <c r="NVU31" s="36"/>
      <c r="NVV31" s="36"/>
      <c r="NVW31" s="36"/>
      <c r="NVX31" s="36"/>
      <c r="NVY31" s="36"/>
      <c r="NVZ31" s="36"/>
      <c r="NWA31" s="36"/>
      <c r="NWB31" s="36"/>
      <c r="NWC31" s="36"/>
      <c r="NWD31" s="36"/>
      <c r="NWE31" s="36"/>
      <c r="NWF31" s="36"/>
      <c r="NWG31" s="36"/>
      <c r="NWH31" s="36"/>
      <c r="NWI31" s="36"/>
      <c r="NWJ31" s="36"/>
      <c r="NWK31" s="36"/>
      <c r="NWL31" s="36"/>
      <c r="NWM31" s="36"/>
      <c r="NWN31" s="36"/>
      <c r="NWO31" s="36"/>
      <c r="NWP31" s="36"/>
      <c r="NWQ31" s="36"/>
      <c r="NWR31" s="36"/>
      <c r="NWS31" s="36"/>
      <c r="NWT31" s="36"/>
      <c r="NWU31" s="36"/>
      <c r="NWV31" s="36"/>
      <c r="NWW31" s="36"/>
      <c r="NWX31" s="36"/>
      <c r="NWY31" s="36"/>
      <c r="NWZ31" s="36"/>
      <c r="NXA31" s="36"/>
      <c r="NXB31" s="36"/>
      <c r="NXC31" s="36"/>
      <c r="NXD31" s="36"/>
      <c r="NXE31" s="36"/>
      <c r="NXF31" s="36"/>
      <c r="NXG31" s="36"/>
      <c r="NXH31" s="36"/>
      <c r="NXI31" s="36"/>
      <c r="NXJ31" s="36"/>
      <c r="NXK31" s="36"/>
      <c r="NXL31" s="36"/>
      <c r="NXM31" s="36"/>
      <c r="NXN31" s="36"/>
      <c r="NXO31" s="36"/>
      <c r="NXP31" s="36"/>
      <c r="NXQ31" s="36"/>
      <c r="NXR31" s="36"/>
      <c r="NXS31" s="36"/>
      <c r="NXT31" s="36"/>
      <c r="NXU31" s="36"/>
      <c r="NXV31" s="36"/>
      <c r="NXW31" s="36"/>
      <c r="NXX31" s="36"/>
      <c r="NXY31" s="36"/>
      <c r="NXZ31" s="36"/>
      <c r="NYA31" s="36"/>
      <c r="NYB31" s="36"/>
      <c r="NYC31" s="36"/>
      <c r="NYD31" s="36"/>
      <c r="NYE31" s="36"/>
      <c r="NYF31" s="36"/>
      <c r="NYG31" s="36"/>
      <c r="NYH31" s="36"/>
      <c r="NYI31" s="36"/>
      <c r="NYJ31" s="36"/>
      <c r="NYK31" s="36"/>
      <c r="NYL31" s="36"/>
      <c r="NYM31" s="36"/>
      <c r="NYN31" s="36"/>
      <c r="NYO31" s="36"/>
      <c r="NYP31" s="36"/>
      <c r="NYQ31" s="36"/>
      <c r="NYR31" s="36"/>
      <c r="NYS31" s="36"/>
      <c r="NYT31" s="36"/>
      <c r="NYU31" s="36"/>
      <c r="NYV31" s="36"/>
      <c r="NYW31" s="36"/>
      <c r="NYX31" s="36"/>
      <c r="NYY31" s="36"/>
      <c r="NYZ31" s="36"/>
      <c r="NZA31" s="36"/>
      <c r="NZB31" s="36"/>
      <c r="NZC31" s="36"/>
      <c r="NZD31" s="36"/>
      <c r="NZE31" s="36"/>
      <c r="NZF31" s="36"/>
      <c r="NZG31" s="36"/>
      <c r="NZH31" s="36"/>
      <c r="NZI31" s="36"/>
      <c r="NZJ31" s="36"/>
      <c r="NZK31" s="36"/>
      <c r="NZL31" s="36"/>
      <c r="NZM31" s="36"/>
      <c r="NZN31" s="36"/>
      <c r="NZO31" s="36"/>
      <c r="NZP31" s="36"/>
      <c r="NZQ31" s="36"/>
      <c r="NZR31" s="36"/>
      <c r="NZS31" s="36"/>
      <c r="NZT31" s="36"/>
      <c r="NZU31" s="36"/>
      <c r="NZV31" s="36"/>
      <c r="NZW31" s="36"/>
      <c r="NZX31" s="36"/>
      <c r="NZY31" s="36"/>
      <c r="NZZ31" s="36"/>
      <c r="OAA31" s="36"/>
      <c r="OAB31" s="36"/>
      <c r="OAC31" s="36"/>
      <c r="OAD31" s="36"/>
      <c r="OAE31" s="36"/>
      <c r="OAF31" s="36"/>
      <c r="OAG31" s="36"/>
      <c r="OAH31" s="36"/>
      <c r="OAI31" s="36"/>
      <c r="OAJ31" s="36"/>
      <c r="OAK31" s="36"/>
      <c r="OAL31" s="36"/>
      <c r="OAM31" s="36"/>
      <c r="OAN31" s="36"/>
      <c r="OAO31" s="36"/>
      <c r="OAP31" s="36"/>
      <c r="OAQ31" s="36"/>
      <c r="OAR31" s="36"/>
      <c r="OAS31" s="36"/>
      <c r="OAT31" s="36"/>
      <c r="OAU31" s="36"/>
      <c r="OAV31" s="36"/>
      <c r="OAW31" s="36"/>
      <c r="OAX31" s="36"/>
      <c r="OAY31" s="36"/>
      <c r="OAZ31" s="36"/>
      <c r="OBA31" s="36"/>
      <c r="OBB31" s="36"/>
      <c r="OBC31" s="36"/>
      <c r="OBD31" s="36"/>
      <c r="OBE31" s="36"/>
      <c r="OBF31" s="36"/>
      <c r="OBG31" s="36"/>
      <c r="OBH31" s="36"/>
      <c r="OBI31" s="36"/>
      <c r="OBJ31" s="36"/>
      <c r="OBK31" s="36"/>
      <c r="OBL31" s="36"/>
      <c r="OBM31" s="36"/>
      <c r="OBN31" s="36"/>
      <c r="OBO31" s="36"/>
      <c r="OBP31" s="36"/>
      <c r="OBQ31" s="36"/>
      <c r="OBR31" s="36"/>
      <c r="OBS31" s="36"/>
      <c r="OBT31" s="36"/>
      <c r="OBU31" s="36"/>
      <c r="OBV31" s="36"/>
      <c r="OBW31" s="36"/>
      <c r="OBX31" s="36"/>
      <c r="OBY31" s="36"/>
      <c r="OBZ31" s="36"/>
      <c r="OCA31" s="36"/>
      <c r="OCB31" s="36"/>
      <c r="OCC31" s="36"/>
      <c r="OCD31" s="36"/>
      <c r="OCE31" s="36"/>
      <c r="OCF31" s="36"/>
      <c r="OCG31" s="36"/>
      <c r="OCH31" s="36"/>
      <c r="OCI31" s="36"/>
      <c r="OCJ31" s="36"/>
      <c r="OCK31" s="36"/>
      <c r="OCL31" s="36"/>
      <c r="OCM31" s="36"/>
      <c r="OCN31" s="36"/>
      <c r="OCO31" s="36"/>
      <c r="OCP31" s="36"/>
      <c r="OCQ31" s="36"/>
      <c r="OCR31" s="36"/>
      <c r="OCS31" s="36"/>
      <c r="OCT31" s="36"/>
      <c r="OCU31" s="36"/>
      <c r="OCV31" s="36"/>
      <c r="OCW31" s="36"/>
      <c r="OCX31" s="36"/>
      <c r="OCY31" s="36"/>
      <c r="OCZ31" s="36"/>
      <c r="ODA31" s="36"/>
      <c r="ODB31" s="36"/>
      <c r="ODC31" s="36"/>
      <c r="ODD31" s="36"/>
      <c r="ODE31" s="36"/>
      <c r="ODF31" s="36"/>
      <c r="ODG31" s="36"/>
      <c r="ODH31" s="36"/>
      <c r="ODI31" s="36"/>
      <c r="ODJ31" s="36"/>
      <c r="ODK31" s="36"/>
      <c r="ODL31" s="36"/>
      <c r="ODM31" s="36"/>
      <c r="ODN31" s="36"/>
      <c r="ODO31" s="36"/>
      <c r="ODP31" s="36"/>
      <c r="ODQ31" s="36"/>
      <c r="ODR31" s="36"/>
      <c r="ODS31" s="36"/>
      <c r="ODT31" s="36"/>
      <c r="ODU31" s="36"/>
      <c r="ODV31" s="36"/>
      <c r="ODW31" s="36"/>
      <c r="ODX31" s="36"/>
      <c r="ODY31" s="36"/>
      <c r="ODZ31" s="36"/>
      <c r="OEA31" s="36"/>
      <c r="OEB31" s="36"/>
      <c r="OEC31" s="36"/>
      <c r="OED31" s="36"/>
      <c r="OEE31" s="36"/>
      <c r="OEF31" s="36"/>
      <c r="OEG31" s="36"/>
      <c r="OEH31" s="36"/>
      <c r="OEI31" s="36"/>
      <c r="OEJ31" s="36"/>
      <c r="OEK31" s="36"/>
      <c r="OEL31" s="36"/>
      <c r="OEM31" s="36"/>
      <c r="OEN31" s="36"/>
      <c r="OEO31" s="36"/>
      <c r="OEP31" s="36"/>
      <c r="OEQ31" s="36"/>
      <c r="OER31" s="36"/>
      <c r="OES31" s="36"/>
      <c r="OET31" s="36"/>
      <c r="OEU31" s="36"/>
      <c r="OEV31" s="36"/>
      <c r="OEW31" s="36"/>
      <c r="OEX31" s="36"/>
      <c r="OEY31" s="36"/>
      <c r="OEZ31" s="36"/>
      <c r="OFA31" s="36"/>
      <c r="OFB31" s="36"/>
      <c r="OFC31" s="36"/>
      <c r="OFD31" s="36"/>
      <c r="OFE31" s="36"/>
      <c r="OFF31" s="36"/>
      <c r="OFG31" s="36"/>
      <c r="OFH31" s="36"/>
      <c r="OFI31" s="36"/>
      <c r="OFJ31" s="36"/>
      <c r="OFK31" s="36"/>
      <c r="OFL31" s="36"/>
      <c r="OFM31" s="36"/>
      <c r="OFN31" s="36"/>
      <c r="OFO31" s="36"/>
      <c r="OFP31" s="36"/>
      <c r="OFQ31" s="36"/>
      <c r="OFR31" s="36"/>
      <c r="OFS31" s="36"/>
      <c r="OFT31" s="36"/>
      <c r="OFU31" s="36"/>
      <c r="OFV31" s="36"/>
      <c r="OFW31" s="36"/>
      <c r="OFX31" s="36"/>
      <c r="OFY31" s="36"/>
      <c r="OFZ31" s="36"/>
      <c r="OGA31" s="36"/>
      <c r="OGB31" s="36"/>
      <c r="OGC31" s="36"/>
      <c r="OGD31" s="36"/>
      <c r="OGE31" s="36"/>
      <c r="OGF31" s="36"/>
      <c r="OGG31" s="36"/>
      <c r="OGH31" s="36"/>
      <c r="OGI31" s="36"/>
      <c r="OGJ31" s="36"/>
      <c r="OGK31" s="36"/>
      <c r="OGL31" s="36"/>
      <c r="OGM31" s="36"/>
      <c r="OGN31" s="36"/>
      <c r="OGO31" s="36"/>
      <c r="OGP31" s="36"/>
      <c r="OGQ31" s="36"/>
      <c r="OGR31" s="36"/>
      <c r="OGS31" s="36"/>
      <c r="OGT31" s="36"/>
      <c r="OGU31" s="36"/>
      <c r="OGV31" s="36"/>
      <c r="OGW31" s="36"/>
      <c r="OGX31" s="36"/>
      <c r="OGY31" s="36"/>
      <c r="OGZ31" s="36"/>
      <c r="OHA31" s="36"/>
      <c r="OHB31" s="36"/>
      <c r="OHC31" s="36"/>
      <c r="OHD31" s="36"/>
      <c r="OHE31" s="36"/>
      <c r="OHF31" s="36"/>
      <c r="OHG31" s="36"/>
      <c r="OHH31" s="36"/>
      <c r="OHI31" s="36"/>
      <c r="OHJ31" s="36"/>
      <c r="OHK31" s="36"/>
      <c r="OHL31" s="36"/>
      <c r="OHM31" s="36"/>
      <c r="OHN31" s="36"/>
      <c r="OHO31" s="36"/>
      <c r="OHP31" s="36"/>
      <c r="OHQ31" s="36"/>
      <c r="OHR31" s="36"/>
      <c r="OHS31" s="36"/>
      <c r="OHT31" s="36"/>
      <c r="OHU31" s="36"/>
      <c r="OHV31" s="36"/>
      <c r="OHW31" s="36"/>
      <c r="OHX31" s="36"/>
      <c r="OHY31" s="36"/>
      <c r="OHZ31" s="36"/>
      <c r="OIA31" s="36"/>
      <c r="OIB31" s="36"/>
      <c r="OIC31" s="36"/>
      <c r="OID31" s="36"/>
      <c r="OIE31" s="36"/>
      <c r="OIF31" s="36"/>
      <c r="OIG31" s="36"/>
      <c r="OIH31" s="36"/>
      <c r="OII31" s="36"/>
      <c r="OIJ31" s="36"/>
      <c r="OIK31" s="36"/>
      <c r="OIL31" s="36"/>
      <c r="OIM31" s="36"/>
      <c r="OIN31" s="36"/>
      <c r="OIO31" s="36"/>
      <c r="OIP31" s="36"/>
      <c r="OIQ31" s="36"/>
      <c r="OIR31" s="36"/>
      <c r="OIS31" s="36"/>
      <c r="OIT31" s="36"/>
      <c r="OIU31" s="36"/>
      <c r="OIV31" s="36"/>
      <c r="OIW31" s="36"/>
      <c r="OIX31" s="36"/>
      <c r="OIY31" s="36"/>
      <c r="OIZ31" s="36"/>
      <c r="OJA31" s="36"/>
      <c r="OJB31" s="36"/>
      <c r="OJC31" s="36"/>
      <c r="OJD31" s="36"/>
      <c r="OJE31" s="36"/>
      <c r="OJF31" s="36"/>
      <c r="OJG31" s="36"/>
      <c r="OJH31" s="36"/>
      <c r="OJI31" s="36"/>
      <c r="OJJ31" s="36"/>
      <c r="OJK31" s="36"/>
      <c r="OJL31" s="36"/>
      <c r="OJM31" s="36"/>
      <c r="OJN31" s="36"/>
      <c r="OJO31" s="36"/>
      <c r="OJP31" s="36"/>
      <c r="OJQ31" s="36"/>
      <c r="OJR31" s="36"/>
      <c r="OJS31" s="36"/>
      <c r="OJT31" s="36"/>
      <c r="OJU31" s="36"/>
      <c r="OJV31" s="36"/>
      <c r="OJW31" s="36"/>
      <c r="OJX31" s="36"/>
      <c r="OJY31" s="36"/>
      <c r="OJZ31" s="36"/>
      <c r="OKA31" s="36"/>
      <c r="OKB31" s="36"/>
      <c r="OKC31" s="36"/>
      <c r="OKD31" s="36"/>
      <c r="OKE31" s="36"/>
      <c r="OKF31" s="36"/>
      <c r="OKG31" s="36"/>
      <c r="OKH31" s="36"/>
      <c r="OKI31" s="36"/>
      <c r="OKJ31" s="36"/>
      <c r="OKK31" s="36"/>
      <c r="OKL31" s="36"/>
      <c r="OKM31" s="36"/>
      <c r="OKN31" s="36"/>
      <c r="OKO31" s="36"/>
      <c r="OKP31" s="36"/>
      <c r="OKQ31" s="36"/>
      <c r="OKR31" s="36"/>
      <c r="OKS31" s="36"/>
      <c r="OKT31" s="36"/>
      <c r="OKU31" s="36"/>
      <c r="OKV31" s="36"/>
      <c r="OKW31" s="36"/>
      <c r="OKX31" s="36"/>
      <c r="OKY31" s="36"/>
      <c r="OKZ31" s="36"/>
      <c r="OLA31" s="36"/>
      <c r="OLB31" s="36"/>
      <c r="OLC31" s="36"/>
      <c r="OLD31" s="36"/>
      <c r="OLE31" s="36"/>
      <c r="OLF31" s="36"/>
      <c r="OLG31" s="36"/>
      <c r="OLH31" s="36"/>
      <c r="OLI31" s="36"/>
      <c r="OLJ31" s="36"/>
      <c r="OLK31" s="36"/>
      <c r="OLL31" s="36"/>
      <c r="OLM31" s="36"/>
      <c r="OLN31" s="36"/>
      <c r="OLO31" s="36"/>
      <c r="OLP31" s="36"/>
      <c r="OLQ31" s="36"/>
      <c r="OLR31" s="36"/>
      <c r="OLS31" s="36"/>
      <c r="OLT31" s="36"/>
      <c r="OLU31" s="36"/>
      <c r="OLV31" s="36"/>
      <c r="OLW31" s="36"/>
      <c r="OLX31" s="36"/>
      <c r="OLY31" s="36"/>
      <c r="OLZ31" s="36"/>
      <c r="OMA31" s="36"/>
      <c r="OMB31" s="36"/>
      <c r="OMC31" s="36"/>
      <c r="OMD31" s="36"/>
      <c r="OME31" s="36"/>
      <c r="OMF31" s="36"/>
      <c r="OMG31" s="36"/>
      <c r="OMH31" s="36"/>
      <c r="OMI31" s="36"/>
      <c r="OMJ31" s="36"/>
      <c r="OMK31" s="36"/>
      <c r="OML31" s="36"/>
      <c r="OMM31" s="36"/>
      <c r="OMN31" s="36"/>
      <c r="OMO31" s="36"/>
      <c r="OMP31" s="36"/>
      <c r="OMQ31" s="36"/>
      <c r="OMR31" s="36"/>
      <c r="OMS31" s="36"/>
      <c r="OMT31" s="36"/>
      <c r="OMU31" s="36"/>
      <c r="OMV31" s="36"/>
      <c r="OMW31" s="36"/>
      <c r="OMX31" s="36"/>
      <c r="OMY31" s="36"/>
      <c r="OMZ31" s="36"/>
      <c r="ONA31" s="36"/>
      <c r="ONB31" s="36"/>
      <c r="ONC31" s="36"/>
      <c r="OND31" s="36"/>
      <c r="ONE31" s="36"/>
      <c r="ONF31" s="36"/>
      <c r="ONG31" s="36"/>
      <c r="ONH31" s="36"/>
      <c r="ONI31" s="36"/>
      <c r="ONJ31" s="36"/>
      <c r="ONK31" s="36"/>
      <c r="ONL31" s="36"/>
      <c r="ONM31" s="36"/>
      <c r="ONN31" s="36"/>
      <c r="ONO31" s="36"/>
      <c r="ONP31" s="36"/>
      <c r="ONQ31" s="36"/>
      <c r="ONR31" s="36"/>
      <c r="ONS31" s="36"/>
      <c r="ONT31" s="36"/>
      <c r="ONU31" s="36"/>
      <c r="ONV31" s="36"/>
      <c r="ONW31" s="36"/>
      <c r="ONX31" s="36"/>
      <c r="ONY31" s="36"/>
      <c r="ONZ31" s="36"/>
      <c r="OOA31" s="36"/>
      <c r="OOB31" s="36"/>
      <c r="OOC31" s="36"/>
      <c r="OOD31" s="36"/>
      <c r="OOE31" s="36"/>
      <c r="OOF31" s="36"/>
      <c r="OOG31" s="36"/>
      <c r="OOH31" s="36"/>
      <c r="OOI31" s="36"/>
      <c r="OOJ31" s="36"/>
      <c r="OOK31" s="36"/>
      <c r="OOL31" s="36"/>
      <c r="OOM31" s="36"/>
      <c r="OON31" s="36"/>
      <c r="OOO31" s="36"/>
      <c r="OOP31" s="36"/>
      <c r="OOQ31" s="36"/>
      <c r="OOR31" s="36"/>
      <c r="OOS31" s="36"/>
      <c r="OOT31" s="36"/>
      <c r="OOU31" s="36"/>
      <c r="OOV31" s="36"/>
      <c r="OOW31" s="36"/>
      <c r="OOX31" s="36"/>
      <c r="OOY31" s="36"/>
      <c r="OOZ31" s="36"/>
      <c r="OPA31" s="36"/>
      <c r="OPB31" s="36"/>
      <c r="OPC31" s="36"/>
      <c r="OPD31" s="36"/>
      <c r="OPE31" s="36"/>
      <c r="OPF31" s="36"/>
      <c r="OPG31" s="36"/>
      <c r="OPH31" s="36"/>
      <c r="OPI31" s="36"/>
      <c r="OPJ31" s="36"/>
      <c r="OPK31" s="36"/>
      <c r="OPL31" s="36"/>
      <c r="OPM31" s="36"/>
      <c r="OPN31" s="36"/>
      <c r="OPO31" s="36"/>
      <c r="OPP31" s="36"/>
      <c r="OPQ31" s="36"/>
      <c r="OPR31" s="36"/>
      <c r="OPS31" s="36"/>
      <c r="OPT31" s="36"/>
      <c r="OPU31" s="36"/>
      <c r="OPV31" s="36"/>
      <c r="OPW31" s="36"/>
      <c r="OPX31" s="36"/>
      <c r="OPY31" s="36"/>
      <c r="OPZ31" s="36"/>
      <c r="OQA31" s="36"/>
      <c r="OQB31" s="36"/>
      <c r="OQC31" s="36"/>
      <c r="OQD31" s="36"/>
      <c r="OQE31" s="36"/>
      <c r="OQF31" s="36"/>
      <c r="OQG31" s="36"/>
      <c r="OQH31" s="36"/>
      <c r="OQI31" s="36"/>
      <c r="OQJ31" s="36"/>
      <c r="OQK31" s="36"/>
      <c r="OQL31" s="36"/>
      <c r="OQM31" s="36"/>
      <c r="OQN31" s="36"/>
      <c r="OQO31" s="36"/>
      <c r="OQP31" s="36"/>
      <c r="OQQ31" s="36"/>
      <c r="OQR31" s="36"/>
      <c r="OQS31" s="36"/>
      <c r="OQT31" s="36"/>
      <c r="OQU31" s="36"/>
      <c r="OQV31" s="36"/>
      <c r="OQW31" s="36"/>
      <c r="OQX31" s="36"/>
      <c r="OQY31" s="36"/>
      <c r="OQZ31" s="36"/>
      <c r="ORA31" s="36"/>
      <c r="ORB31" s="36"/>
      <c r="ORC31" s="36"/>
      <c r="ORD31" s="36"/>
      <c r="ORE31" s="36"/>
      <c r="ORF31" s="36"/>
      <c r="ORG31" s="36"/>
      <c r="ORH31" s="36"/>
      <c r="ORI31" s="36"/>
      <c r="ORJ31" s="36"/>
      <c r="ORK31" s="36"/>
      <c r="ORL31" s="36"/>
      <c r="ORM31" s="36"/>
      <c r="ORN31" s="36"/>
      <c r="ORO31" s="36"/>
      <c r="ORP31" s="36"/>
      <c r="ORQ31" s="36"/>
      <c r="ORR31" s="36"/>
      <c r="ORS31" s="36"/>
      <c r="ORT31" s="36"/>
      <c r="ORU31" s="36"/>
      <c r="ORV31" s="36"/>
      <c r="ORW31" s="36"/>
      <c r="ORX31" s="36"/>
      <c r="ORY31" s="36"/>
      <c r="ORZ31" s="36"/>
      <c r="OSA31" s="36"/>
      <c r="OSB31" s="36"/>
      <c r="OSC31" s="36"/>
      <c r="OSD31" s="36"/>
      <c r="OSE31" s="36"/>
      <c r="OSF31" s="36"/>
      <c r="OSG31" s="36"/>
      <c r="OSH31" s="36"/>
      <c r="OSI31" s="36"/>
      <c r="OSJ31" s="36"/>
      <c r="OSK31" s="36"/>
      <c r="OSL31" s="36"/>
      <c r="OSM31" s="36"/>
      <c r="OSN31" s="36"/>
      <c r="OSO31" s="36"/>
      <c r="OSP31" s="36"/>
      <c r="OSQ31" s="36"/>
      <c r="OSR31" s="36"/>
      <c r="OSS31" s="36"/>
      <c r="OST31" s="36"/>
      <c r="OSU31" s="36"/>
      <c r="OSV31" s="36"/>
      <c r="OSW31" s="36"/>
      <c r="OSX31" s="36"/>
      <c r="OSY31" s="36"/>
      <c r="OSZ31" s="36"/>
      <c r="OTA31" s="36"/>
      <c r="OTB31" s="36"/>
      <c r="OTC31" s="36"/>
      <c r="OTD31" s="36"/>
      <c r="OTE31" s="36"/>
      <c r="OTF31" s="36"/>
      <c r="OTG31" s="36"/>
      <c r="OTH31" s="36"/>
      <c r="OTI31" s="36"/>
      <c r="OTJ31" s="36"/>
      <c r="OTK31" s="36"/>
      <c r="OTL31" s="36"/>
      <c r="OTM31" s="36"/>
      <c r="OTN31" s="36"/>
      <c r="OTO31" s="36"/>
      <c r="OTP31" s="36"/>
      <c r="OTQ31" s="36"/>
      <c r="OTR31" s="36"/>
      <c r="OTS31" s="36"/>
      <c r="OTT31" s="36"/>
      <c r="OTU31" s="36"/>
      <c r="OTV31" s="36"/>
      <c r="OTW31" s="36"/>
      <c r="OTX31" s="36"/>
      <c r="OTY31" s="36"/>
      <c r="OTZ31" s="36"/>
      <c r="OUA31" s="36"/>
      <c r="OUB31" s="36"/>
      <c r="OUC31" s="36"/>
      <c r="OUD31" s="36"/>
      <c r="OUE31" s="36"/>
      <c r="OUF31" s="36"/>
      <c r="OUG31" s="36"/>
      <c r="OUH31" s="36"/>
      <c r="OUI31" s="36"/>
      <c r="OUJ31" s="36"/>
      <c r="OUK31" s="36"/>
      <c r="OUL31" s="36"/>
      <c r="OUM31" s="36"/>
      <c r="OUN31" s="36"/>
      <c r="OUO31" s="36"/>
      <c r="OUP31" s="36"/>
      <c r="OUQ31" s="36"/>
      <c r="OUR31" s="36"/>
      <c r="OUS31" s="36"/>
      <c r="OUT31" s="36"/>
      <c r="OUU31" s="36"/>
      <c r="OUV31" s="36"/>
      <c r="OUW31" s="36"/>
      <c r="OUX31" s="36"/>
      <c r="OUY31" s="36"/>
      <c r="OUZ31" s="36"/>
      <c r="OVA31" s="36"/>
      <c r="OVB31" s="36"/>
      <c r="OVC31" s="36"/>
      <c r="OVD31" s="36"/>
      <c r="OVE31" s="36"/>
      <c r="OVF31" s="36"/>
      <c r="OVG31" s="36"/>
      <c r="OVH31" s="36"/>
      <c r="OVI31" s="36"/>
      <c r="OVJ31" s="36"/>
      <c r="OVK31" s="36"/>
      <c r="OVL31" s="36"/>
      <c r="OVM31" s="36"/>
      <c r="OVN31" s="36"/>
      <c r="OVO31" s="36"/>
      <c r="OVP31" s="36"/>
      <c r="OVQ31" s="36"/>
      <c r="OVR31" s="36"/>
      <c r="OVS31" s="36"/>
      <c r="OVT31" s="36"/>
      <c r="OVU31" s="36"/>
      <c r="OVV31" s="36"/>
      <c r="OVW31" s="36"/>
      <c r="OVX31" s="36"/>
      <c r="OVY31" s="36"/>
      <c r="OVZ31" s="36"/>
      <c r="OWA31" s="36"/>
      <c r="OWB31" s="36"/>
      <c r="OWC31" s="36"/>
      <c r="OWD31" s="36"/>
      <c r="OWE31" s="36"/>
      <c r="OWF31" s="36"/>
      <c r="OWG31" s="36"/>
      <c r="OWH31" s="36"/>
      <c r="OWI31" s="36"/>
      <c r="OWJ31" s="36"/>
      <c r="OWK31" s="36"/>
      <c r="OWL31" s="36"/>
      <c r="OWM31" s="36"/>
      <c r="OWN31" s="36"/>
      <c r="OWO31" s="36"/>
      <c r="OWP31" s="36"/>
      <c r="OWQ31" s="36"/>
      <c r="OWR31" s="36"/>
      <c r="OWS31" s="36"/>
      <c r="OWT31" s="36"/>
      <c r="OWU31" s="36"/>
      <c r="OWV31" s="36"/>
      <c r="OWW31" s="36"/>
      <c r="OWX31" s="36"/>
      <c r="OWY31" s="36"/>
      <c r="OWZ31" s="36"/>
      <c r="OXA31" s="36"/>
      <c r="OXB31" s="36"/>
      <c r="OXC31" s="36"/>
      <c r="OXD31" s="36"/>
      <c r="OXE31" s="36"/>
      <c r="OXF31" s="36"/>
      <c r="OXG31" s="36"/>
      <c r="OXH31" s="36"/>
      <c r="OXI31" s="36"/>
      <c r="OXJ31" s="36"/>
      <c r="OXK31" s="36"/>
      <c r="OXL31" s="36"/>
      <c r="OXM31" s="36"/>
      <c r="OXN31" s="36"/>
      <c r="OXO31" s="36"/>
      <c r="OXP31" s="36"/>
      <c r="OXQ31" s="36"/>
      <c r="OXR31" s="36"/>
      <c r="OXS31" s="36"/>
      <c r="OXT31" s="36"/>
      <c r="OXU31" s="36"/>
      <c r="OXV31" s="36"/>
      <c r="OXW31" s="36"/>
      <c r="OXX31" s="36"/>
      <c r="OXY31" s="36"/>
      <c r="OXZ31" s="36"/>
      <c r="OYA31" s="36"/>
      <c r="OYB31" s="36"/>
      <c r="OYC31" s="36"/>
      <c r="OYD31" s="36"/>
      <c r="OYE31" s="36"/>
      <c r="OYF31" s="36"/>
      <c r="OYG31" s="36"/>
      <c r="OYH31" s="36"/>
      <c r="OYI31" s="36"/>
      <c r="OYJ31" s="36"/>
      <c r="OYK31" s="36"/>
      <c r="OYL31" s="36"/>
      <c r="OYM31" s="36"/>
      <c r="OYN31" s="36"/>
      <c r="OYO31" s="36"/>
      <c r="OYP31" s="36"/>
      <c r="OYQ31" s="36"/>
      <c r="OYR31" s="36"/>
      <c r="OYS31" s="36"/>
      <c r="OYT31" s="36"/>
      <c r="OYU31" s="36"/>
      <c r="OYV31" s="36"/>
      <c r="OYW31" s="36"/>
      <c r="OYX31" s="36"/>
      <c r="OYY31" s="36"/>
      <c r="OYZ31" s="36"/>
      <c r="OZA31" s="36"/>
      <c r="OZB31" s="36"/>
      <c r="OZC31" s="36"/>
      <c r="OZD31" s="36"/>
      <c r="OZE31" s="36"/>
      <c r="OZF31" s="36"/>
      <c r="OZG31" s="36"/>
      <c r="OZH31" s="36"/>
      <c r="OZI31" s="36"/>
      <c r="OZJ31" s="36"/>
      <c r="OZK31" s="36"/>
      <c r="OZL31" s="36"/>
      <c r="OZM31" s="36"/>
      <c r="OZN31" s="36"/>
      <c r="OZO31" s="36"/>
      <c r="OZP31" s="36"/>
      <c r="OZQ31" s="36"/>
      <c r="OZR31" s="36"/>
      <c r="OZS31" s="36"/>
      <c r="OZT31" s="36"/>
      <c r="OZU31" s="36"/>
      <c r="OZV31" s="36"/>
      <c r="OZW31" s="36"/>
      <c r="OZX31" s="36"/>
      <c r="OZY31" s="36"/>
      <c r="OZZ31" s="36"/>
      <c r="PAA31" s="36"/>
      <c r="PAB31" s="36"/>
      <c r="PAC31" s="36"/>
      <c r="PAD31" s="36"/>
      <c r="PAE31" s="36"/>
      <c r="PAF31" s="36"/>
      <c r="PAG31" s="36"/>
      <c r="PAH31" s="36"/>
      <c r="PAI31" s="36"/>
      <c r="PAJ31" s="36"/>
      <c r="PAK31" s="36"/>
      <c r="PAL31" s="36"/>
      <c r="PAM31" s="36"/>
      <c r="PAN31" s="36"/>
      <c r="PAO31" s="36"/>
      <c r="PAP31" s="36"/>
      <c r="PAQ31" s="36"/>
      <c r="PAR31" s="36"/>
      <c r="PAS31" s="36"/>
      <c r="PAT31" s="36"/>
      <c r="PAU31" s="36"/>
      <c r="PAV31" s="36"/>
      <c r="PAW31" s="36"/>
      <c r="PAX31" s="36"/>
      <c r="PAY31" s="36"/>
      <c r="PAZ31" s="36"/>
      <c r="PBA31" s="36"/>
      <c r="PBB31" s="36"/>
      <c r="PBC31" s="36"/>
      <c r="PBD31" s="36"/>
      <c r="PBE31" s="36"/>
      <c r="PBF31" s="36"/>
      <c r="PBG31" s="36"/>
      <c r="PBH31" s="36"/>
      <c r="PBI31" s="36"/>
      <c r="PBJ31" s="36"/>
      <c r="PBK31" s="36"/>
      <c r="PBL31" s="36"/>
      <c r="PBM31" s="36"/>
      <c r="PBN31" s="36"/>
      <c r="PBO31" s="36"/>
      <c r="PBP31" s="36"/>
      <c r="PBQ31" s="36"/>
      <c r="PBR31" s="36"/>
      <c r="PBS31" s="36"/>
      <c r="PBT31" s="36"/>
      <c r="PBU31" s="36"/>
      <c r="PBV31" s="36"/>
      <c r="PBW31" s="36"/>
      <c r="PBX31" s="36"/>
      <c r="PBY31" s="36"/>
      <c r="PBZ31" s="36"/>
      <c r="PCA31" s="36"/>
      <c r="PCB31" s="36"/>
      <c r="PCC31" s="36"/>
      <c r="PCD31" s="36"/>
      <c r="PCE31" s="36"/>
      <c r="PCF31" s="36"/>
      <c r="PCG31" s="36"/>
      <c r="PCH31" s="36"/>
      <c r="PCI31" s="36"/>
      <c r="PCJ31" s="36"/>
      <c r="PCK31" s="36"/>
      <c r="PCL31" s="36"/>
      <c r="PCM31" s="36"/>
      <c r="PCN31" s="36"/>
      <c r="PCO31" s="36"/>
      <c r="PCP31" s="36"/>
      <c r="PCQ31" s="36"/>
      <c r="PCR31" s="36"/>
      <c r="PCS31" s="36"/>
      <c r="PCT31" s="36"/>
      <c r="PCU31" s="36"/>
      <c r="PCV31" s="36"/>
      <c r="PCW31" s="36"/>
      <c r="PCX31" s="36"/>
      <c r="PCY31" s="36"/>
      <c r="PCZ31" s="36"/>
      <c r="PDA31" s="36"/>
      <c r="PDB31" s="36"/>
      <c r="PDC31" s="36"/>
      <c r="PDD31" s="36"/>
      <c r="PDE31" s="36"/>
      <c r="PDF31" s="36"/>
      <c r="PDG31" s="36"/>
      <c r="PDH31" s="36"/>
      <c r="PDI31" s="36"/>
      <c r="PDJ31" s="36"/>
      <c r="PDK31" s="36"/>
      <c r="PDL31" s="36"/>
      <c r="PDM31" s="36"/>
      <c r="PDN31" s="36"/>
      <c r="PDO31" s="36"/>
      <c r="PDP31" s="36"/>
      <c r="PDQ31" s="36"/>
      <c r="PDR31" s="36"/>
      <c r="PDS31" s="36"/>
      <c r="PDT31" s="36"/>
      <c r="PDU31" s="36"/>
      <c r="PDV31" s="36"/>
      <c r="PDW31" s="36"/>
      <c r="PDX31" s="36"/>
      <c r="PDY31" s="36"/>
      <c r="PDZ31" s="36"/>
      <c r="PEA31" s="36"/>
      <c r="PEB31" s="36"/>
      <c r="PEC31" s="36"/>
      <c r="PED31" s="36"/>
      <c r="PEE31" s="36"/>
      <c r="PEF31" s="36"/>
      <c r="PEG31" s="36"/>
      <c r="PEH31" s="36"/>
      <c r="PEI31" s="36"/>
      <c r="PEJ31" s="36"/>
      <c r="PEK31" s="36"/>
      <c r="PEL31" s="36"/>
      <c r="PEM31" s="36"/>
      <c r="PEN31" s="36"/>
      <c r="PEO31" s="36"/>
      <c r="PEP31" s="36"/>
      <c r="PEQ31" s="36"/>
      <c r="PER31" s="36"/>
      <c r="PES31" s="36"/>
      <c r="PET31" s="36"/>
      <c r="PEU31" s="36"/>
      <c r="PEV31" s="36"/>
      <c r="PEW31" s="36"/>
      <c r="PEX31" s="36"/>
      <c r="PEY31" s="36"/>
      <c r="PEZ31" s="36"/>
      <c r="PFA31" s="36"/>
      <c r="PFB31" s="36"/>
      <c r="PFC31" s="36"/>
      <c r="PFD31" s="36"/>
      <c r="PFE31" s="36"/>
      <c r="PFF31" s="36"/>
      <c r="PFG31" s="36"/>
      <c r="PFH31" s="36"/>
      <c r="PFI31" s="36"/>
      <c r="PFJ31" s="36"/>
      <c r="PFK31" s="36"/>
      <c r="PFL31" s="36"/>
      <c r="PFM31" s="36"/>
      <c r="PFN31" s="36"/>
      <c r="PFO31" s="36"/>
      <c r="PFP31" s="36"/>
      <c r="PFQ31" s="36"/>
      <c r="PFR31" s="36"/>
      <c r="PFS31" s="36"/>
      <c r="PFT31" s="36"/>
      <c r="PFU31" s="36"/>
      <c r="PFV31" s="36"/>
      <c r="PFW31" s="36"/>
      <c r="PFX31" s="36"/>
      <c r="PFY31" s="36"/>
      <c r="PFZ31" s="36"/>
      <c r="PGA31" s="36"/>
      <c r="PGB31" s="36"/>
      <c r="PGC31" s="36"/>
      <c r="PGD31" s="36"/>
      <c r="PGE31" s="36"/>
      <c r="PGF31" s="36"/>
      <c r="PGG31" s="36"/>
      <c r="PGH31" s="36"/>
      <c r="PGI31" s="36"/>
      <c r="PGJ31" s="36"/>
      <c r="PGK31" s="36"/>
      <c r="PGL31" s="36"/>
      <c r="PGM31" s="36"/>
      <c r="PGN31" s="36"/>
      <c r="PGO31" s="36"/>
      <c r="PGP31" s="36"/>
      <c r="PGQ31" s="36"/>
      <c r="PGR31" s="36"/>
      <c r="PGS31" s="36"/>
      <c r="PGT31" s="36"/>
      <c r="PGU31" s="36"/>
      <c r="PGV31" s="36"/>
      <c r="PGW31" s="36"/>
      <c r="PGX31" s="36"/>
      <c r="PGY31" s="36"/>
      <c r="PGZ31" s="36"/>
      <c r="PHA31" s="36"/>
      <c r="PHB31" s="36"/>
      <c r="PHC31" s="36"/>
      <c r="PHD31" s="36"/>
      <c r="PHE31" s="36"/>
      <c r="PHF31" s="36"/>
      <c r="PHG31" s="36"/>
      <c r="PHH31" s="36"/>
      <c r="PHI31" s="36"/>
      <c r="PHJ31" s="36"/>
      <c r="PHK31" s="36"/>
      <c r="PHL31" s="36"/>
      <c r="PHM31" s="36"/>
      <c r="PHN31" s="36"/>
      <c r="PHO31" s="36"/>
      <c r="PHP31" s="36"/>
      <c r="PHQ31" s="36"/>
      <c r="PHR31" s="36"/>
      <c r="PHS31" s="36"/>
      <c r="PHT31" s="36"/>
      <c r="PHU31" s="36"/>
      <c r="PHV31" s="36"/>
      <c r="PHW31" s="36"/>
      <c r="PHX31" s="36"/>
      <c r="PHY31" s="36"/>
      <c r="PHZ31" s="36"/>
      <c r="PIA31" s="36"/>
      <c r="PIB31" s="36"/>
      <c r="PIC31" s="36"/>
      <c r="PID31" s="36"/>
      <c r="PIE31" s="36"/>
      <c r="PIF31" s="36"/>
      <c r="PIG31" s="36"/>
      <c r="PIH31" s="36"/>
      <c r="PII31" s="36"/>
      <c r="PIJ31" s="36"/>
      <c r="PIK31" s="36"/>
      <c r="PIL31" s="36"/>
      <c r="PIM31" s="36"/>
      <c r="PIN31" s="36"/>
      <c r="PIO31" s="36"/>
      <c r="PIP31" s="36"/>
      <c r="PIQ31" s="36"/>
      <c r="PIR31" s="36"/>
      <c r="PIS31" s="36"/>
      <c r="PIT31" s="36"/>
      <c r="PIU31" s="36"/>
      <c r="PIV31" s="36"/>
      <c r="PIW31" s="36"/>
      <c r="PIX31" s="36"/>
      <c r="PIY31" s="36"/>
      <c r="PIZ31" s="36"/>
      <c r="PJA31" s="36"/>
      <c r="PJB31" s="36"/>
      <c r="PJC31" s="36"/>
      <c r="PJD31" s="36"/>
      <c r="PJE31" s="36"/>
      <c r="PJF31" s="36"/>
      <c r="PJG31" s="36"/>
      <c r="PJH31" s="36"/>
      <c r="PJI31" s="36"/>
      <c r="PJJ31" s="36"/>
      <c r="PJK31" s="36"/>
      <c r="PJL31" s="36"/>
      <c r="PJM31" s="36"/>
      <c r="PJN31" s="36"/>
      <c r="PJO31" s="36"/>
      <c r="PJP31" s="36"/>
      <c r="PJQ31" s="36"/>
      <c r="PJR31" s="36"/>
      <c r="PJS31" s="36"/>
      <c r="PJT31" s="36"/>
      <c r="PJU31" s="36"/>
      <c r="PJV31" s="36"/>
      <c r="PJW31" s="36"/>
      <c r="PJX31" s="36"/>
      <c r="PJY31" s="36"/>
      <c r="PJZ31" s="36"/>
      <c r="PKA31" s="36"/>
      <c r="PKB31" s="36"/>
      <c r="PKC31" s="36"/>
      <c r="PKD31" s="36"/>
      <c r="PKE31" s="36"/>
      <c r="PKF31" s="36"/>
      <c r="PKG31" s="36"/>
      <c r="PKH31" s="36"/>
      <c r="PKI31" s="36"/>
      <c r="PKJ31" s="36"/>
      <c r="PKK31" s="36"/>
      <c r="PKL31" s="36"/>
      <c r="PKM31" s="36"/>
      <c r="PKN31" s="36"/>
      <c r="PKO31" s="36"/>
      <c r="PKP31" s="36"/>
      <c r="PKQ31" s="36"/>
      <c r="PKR31" s="36"/>
      <c r="PKS31" s="36"/>
      <c r="PKT31" s="36"/>
      <c r="PKU31" s="36"/>
      <c r="PKV31" s="36"/>
      <c r="PKW31" s="36"/>
      <c r="PKX31" s="36"/>
      <c r="PKY31" s="36"/>
      <c r="PKZ31" s="36"/>
      <c r="PLA31" s="36"/>
      <c r="PLB31" s="36"/>
      <c r="PLC31" s="36"/>
      <c r="PLD31" s="36"/>
      <c r="PLE31" s="36"/>
      <c r="PLF31" s="36"/>
      <c r="PLG31" s="36"/>
      <c r="PLH31" s="36"/>
      <c r="PLI31" s="36"/>
      <c r="PLJ31" s="36"/>
      <c r="PLK31" s="36"/>
      <c r="PLL31" s="36"/>
      <c r="PLM31" s="36"/>
      <c r="PLN31" s="36"/>
      <c r="PLO31" s="36"/>
      <c r="PLP31" s="36"/>
      <c r="PLQ31" s="36"/>
      <c r="PLR31" s="36"/>
      <c r="PLS31" s="36"/>
      <c r="PLT31" s="36"/>
      <c r="PLU31" s="36"/>
      <c r="PLV31" s="36"/>
      <c r="PLW31" s="36"/>
      <c r="PLX31" s="36"/>
      <c r="PLY31" s="36"/>
      <c r="PLZ31" s="36"/>
      <c r="PMA31" s="36"/>
      <c r="PMB31" s="36"/>
      <c r="PMC31" s="36"/>
      <c r="PMD31" s="36"/>
      <c r="PME31" s="36"/>
      <c r="PMF31" s="36"/>
      <c r="PMG31" s="36"/>
      <c r="PMH31" s="36"/>
      <c r="PMI31" s="36"/>
      <c r="PMJ31" s="36"/>
      <c r="PMK31" s="36"/>
      <c r="PML31" s="36"/>
      <c r="PMM31" s="36"/>
      <c r="PMN31" s="36"/>
      <c r="PMO31" s="36"/>
      <c r="PMP31" s="36"/>
      <c r="PMQ31" s="36"/>
      <c r="PMR31" s="36"/>
      <c r="PMS31" s="36"/>
      <c r="PMT31" s="36"/>
      <c r="PMU31" s="36"/>
      <c r="PMV31" s="36"/>
      <c r="PMW31" s="36"/>
      <c r="PMX31" s="36"/>
      <c r="PMY31" s="36"/>
      <c r="PMZ31" s="36"/>
      <c r="PNA31" s="36"/>
      <c r="PNB31" s="36"/>
      <c r="PNC31" s="36"/>
      <c r="PND31" s="36"/>
      <c r="PNE31" s="36"/>
      <c r="PNF31" s="36"/>
      <c r="PNG31" s="36"/>
      <c r="PNH31" s="36"/>
      <c r="PNI31" s="36"/>
      <c r="PNJ31" s="36"/>
      <c r="PNK31" s="36"/>
      <c r="PNL31" s="36"/>
      <c r="PNM31" s="36"/>
      <c r="PNN31" s="36"/>
      <c r="PNO31" s="36"/>
      <c r="PNP31" s="36"/>
      <c r="PNQ31" s="36"/>
      <c r="PNR31" s="36"/>
      <c r="PNS31" s="36"/>
      <c r="PNT31" s="36"/>
      <c r="PNU31" s="36"/>
      <c r="PNV31" s="36"/>
      <c r="PNW31" s="36"/>
      <c r="PNX31" s="36"/>
      <c r="PNY31" s="36"/>
      <c r="PNZ31" s="36"/>
      <c r="POA31" s="36"/>
      <c r="POB31" s="36"/>
      <c r="POC31" s="36"/>
      <c r="POD31" s="36"/>
      <c r="POE31" s="36"/>
      <c r="POF31" s="36"/>
      <c r="POG31" s="36"/>
      <c r="POH31" s="36"/>
      <c r="POI31" s="36"/>
      <c r="POJ31" s="36"/>
      <c r="POK31" s="36"/>
      <c r="POL31" s="36"/>
      <c r="POM31" s="36"/>
      <c r="PON31" s="36"/>
      <c r="POO31" s="36"/>
      <c r="POP31" s="36"/>
      <c r="POQ31" s="36"/>
      <c r="POR31" s="36"/>
      <c r="POS31" s="36"/>
      <c r="POT31" s="36"/>
      <c r="POU31" s="36"/>
      <c r="POV31" s="36"/>
      <c r="POW31" s="36"/>
      <c r="POX31" s="36"/>
      <c r="POY31" s="36"/>
      <c r="POZ31" s="36"/>
      <c r="PPA31" s="36"/>
      <c r="PPB31" s="36"/>
      <c r="PPC31" s="36"/>
      <c r="PPD31" s="36"/>
      <c r="PPE31" s="36"/>
      <c r="PPF31" s="36"/>
      <c r="PPG31" s="36"/>
      <c r="PPH31" s="36"/>
      <c r="PPI31" s="36"/>
      <c r="PPJ31" s="36"/>
      <c r="PPK31" s="36"/>
      <c r="PPL31" s="36"/>
      <c r="PPM31" s="36"/>
      <c r="PPN31" s="36"/>
      <c r="PPO31" s="36"/>
      <c r="PPP31" s="36"/>
      <c r="PPQ31" s="36"/>
      <c r="PPR31" s="36"/>
      <c r="PPS31" s="36"/>
      <c r="PPT31" s="36"/>
      <c r="PPU31" s="36"/>
      <c r="PPV31" s="36"/>
      <c r="PPW31" s="36"/>
      <c r="PPX31" s="36"/>
      <c r="PPY31" s="36"/>
      <c r="PPZ31" s="36"/>
      <c r="PQA31" s="36"/>
      <c r="PQB31" s="36"/>
      <c r="PQC31" s="36"/>
      <c r="PQD31" s="36"/>
      <c r="PQE31" s="36"/>
      <c r="PQF31" s="36"/>
      <c r="PQG31" s="36"/>
      <c r="PQH31" s="36"/>
      <c r="PQI31" s="36"/>
      <c r="PQJ31" s="36"/>
      <c r="PQK31" s="36"/>
      <c r="PQL31" s="36"/>
      <c r="PQM31" s="36"/>
      <c r="PQN31" s="36"/>
      <c r="PQO31" s="36"/>
      <c r="PQP31" s="36"/>
      <c r="PQQ31" s="36"/>
      <c r="PQR31" s="36"/>
      <c r="PQS31" s="36"/>
      <c r="PQT31" s="36"/>
      <c r="PQU31" s="36"/>
      <c r="PQV31" s="36"/>
      <c r="PQW31" s="36"/>
      <c r="PQX31" s="36"/>
      <c r="PQY31" s="36"/>
      <c r="PQZ31" s="36"/>
      <c r="PRA31" s="36"/>
      <c r="PRB31" s="36"/>
      <c r="PRC31" s="36"/>
      <c r="PRD31" s="36"/>
      <c r="PRE31" s="36"/>
      <c r="PRF31" s="36"/>
      <c r="PRG31" s="36"/>
      <c r="PRH31" s="36"/>
      <c r="PRI31" s="36"/>
      <c r="PRJ31" s="36"/>
      <c r="PRK31" s="36"/>
      <c r="PRL31" s="36"/>
      <c r="PRM31" s="36"/>
      <c r="PRN31" s="36"/>
      <c r="PRO31" s="36"/>
      <c r="PRP31" s="36"/>
      <c r="PRQ31" s="36"/>
      <c r="PRR31" s="36"/>
      <c r="PRS31" s="36"/>
      <c r="PRT31" s="36"/>
      <c r="PRU31" s="36"/>
      <c r="PRV31" s="36"/>
      <c r="PRW31" s="36"/>
      <c r="PRX31" s="36"/>
      <c r="PRY31" s="36"/>
      <c r="PRZ31" s="36"/>
      <c r="PSA31" s="36"/>
      <c r="PSB31" s="36"/>
      <c r="PSC31" s="36"/>
      <c r="PSD31" s="36"/>
      <c r="PSE31" s="36"/>
      <c r="PSF31" s="36"/>
      <c r="PSG31" s="36"/>
      <c r="PSH31" s="36"/>
      <c r="PSI31" s="36"/>
      <c r="PSJ31" s="36"/>
      <c r="PSK31" s="36"/>
      <c r="PSL31" s="36"/>
      <c r="PSM31" s="36"/>
      <c r="PSN31" s="36"/>
      <c r="PSO31" s="36"/>
      <c r="PSP31" s="36"/>
      <c r="PSQ31" s="36"/>
      <c r="PSR31" s="36"/>
      <c r="PSS31" s="36"/>
      <c r="PST31" s="36"/>
      <c r="PSU31" s="36"/>
      <c r="PSV31" s="36"/>
      <c r="PSW31" s="36"/>
      <c r="PSX31" s="36"/>
      <c r="PSY31" s="36"/>
      <c r="PSZ31" s="36"/>
      <c r="PTA31" s="36"/>
      <c r="PTB31" s="36"/>
      <c r="PTC31" s="36"/>
      <c r="PTD31" s="36"/>
      <c r="PTE31" s="36"/>
      <c r="PTF31" s="36"/>
      <c r="PTG31" s="36"/>
      <c r="PTH31" s="36"/>
      <c r="PTI31" s="36"/>
      <c r="PTJ31" s="36"/>
      <c r="PTK31" s="36"/>
      <c r="PTL31" s="36"/>
      <c r="PTM31" s="36"/>
      <c r="PTN31" s="36"/>
      <c r="PTO31" s="36"/>
      <c r="PTP31" s="36"/>
      <c r="PTQ31" s="36"/>
      <c r="PTR31" s="36"/>
      <c r="PTS31" s="36"/>
      <c r="PTT31" s="36"/>
      <c r="PTU31" s="36"/>
      <c r="PTV31" s="36"/>
      <c r="PTW31" s="36"/>
      <c r="PTX31" s="36"/>
      <c r="PTY31" s="36"/>
      <c r="PTZ31" s="36"/>
      <c r="PUA31" s="36"/>
      <c r="PUB31" s="36"/>
      <c r="PUC31" s="36"/>
      <c r="PUD31" s="36"/>
      <c r="PUE31" s="36"/>
      <c r="PUF31" s="36"/>
      <c r="PUG31" s="36"/>
      <c r="PUH31" s="36"/>
      <c r="PUI31" s="36"/>
      <c r="PUJ31" s="36"/>
      <c r="PUK31" s="36"/>
      <c r="PUL31" s="36"/>
      <c r="PUM31" s="36"/>
      <c r="PUN31" s="36"/>
      <c r="PUO31" s="36"/>
      <c r="PUP31" s="36"/>
      <c r="PUQ31" s="36"/>
      <c r="PUR31" s="36"/>
      <c r="PUS31" s="36"/>
      <c r="PUT31" s="36"/>
      <c r="PUU31" s="36"/>
      <c r="PUV31" s="36"/>
      <c r="PUW31" s="36"/>
      <c r="PUX31" s="36"/>
      <c r="PUY31" s="36"/>
      <c r="PUZ31" s="36"/>
      <c r="PVA31" s="36"/>
      <c r="PVB31" s="36"/>
      <c r="PVC31" s="36"/>
      <c r="PVD31" s="36"/>
      <c r="PVE31" s="36"/>
      <c r="PVF31" s="36"/>
      <c r="PVG31" s="36"/>
      <c r="PVH31" s="36"/>
      <c r="PVI31" s="36"/>
      <c r="PVJ31" s="36"/>
      <c r="PVK31" s="36"/>
      <c r="PVL31" s="36"/>
      <c r="PVM31" s="36"/>
      <c r="PVN31" s="36"/>
      <c r="PVO31" s="36"/>
      <c r="PVP31" s="36"/>
      <c r="PVQ31" s="36"/>
      <c r="PVR31" s="36"/>
      <c r="PVS31" s="36"/>
      <c r="PVT31" s="36"/>
      <c r="PVU31" s="36"/>
      <c r="PVV31" s="36"/>
      <c r="PVW31" s="36"/>
      <c r="PVX31" s="36"/>
      <c r="PVY31" s="36"/>
      <c r="PVZ31" s="36"/>
      <c r="PWA31" s="36"/>
      <c r="PWB31" s="36"/>
      <c r="PWC31" s="36"/>
      <c r="PWD31" s="36"/>
      <c r="PWE31" s="36"/>
      <c r="PWF31" s="36"/>
      <c r="PWG31" s="36"/>
      <c r="PWH31" s="36"/>
      <c r="PWI31" s="36"/>
      <c r="PWJ31" s="36"/>
      <c r="PWK31" s="36"/>
      <c r="PWL31" s="36"/>
      <c r="PWM31" s="36"/>
      <c r="PWN31" s="36"/>
      <c r="PWO31" s="36"/>
      <c r="PWP31" s="36"/>
      <c r="PWQ31" s="36"/>
      <c r="PWR31" s="36"/>
      <c r="PWS31" s="36"/>
      <c r="PWT31" s="36"/>
      <c r="PWU31" s="36"/>
      <c r="PWV31" s="36"/>
      <c r="PWW31" s="36"/>
      <c r="PWX31" s="36"/>
      <c r="PWY31" s="36"/>
      <c r="PWZ31" s="36"/>
      <c r="PXA31" s="36"/>
      <c r="PXB31" s="36"/>
      <c r="PXC31" s="36"/>
      <c r="PXD31" s="36"/>
      <c r="PXE31" s="36"/>
      <c r="PXF31" s="36"/>
      <c r="PXG31" s="36"/>
      <c r="PXH31" s="36"/>
      <c r="PXI31" s="36"/>
      <c r="PXJ31" s="36"/>
      <c r="PXK31" s="36"/>
      <c r="PXL31" s="36"/>
      <c r="PXM31" s="36"/>
      <c r="PXN31" s="36"/>
      <c r="PXO31" s="36"/>
      <c r="PXP31" s="36"/>
      <c r="PXQ31" s="36"/>
      <c r="PXR31" s="36"/>
      <c r="PXS31" s="36"/>
      <c r="PXT31" s="36"/>
      <c r="PXU31" s="36"/>
      <c r="PXV31" s="36"/>
      <c r="PXW31" s="36"/>
      <c r="PXX31" s="36"/>
      <c r="PXY31" s="36"/>
      <c r="PXZ31" s="36"/>
      <c r="PYA31" s="36"/>
      <c r="PYB31" s="36"/>
      <c r="PYC31" s="36"/>
      <c r="PYD31" s="36"/>
      <c r="PYE31" s="36"/>
      <c r="PYF31" s="36"/>
      <c r="PYG31" s="36"/>
      <c r="PYH31" s="36"/>
      <c r="PYI31" s="36"/>
      <c r="PYJ31" s="36"/>
      <c r="PYK31" s="36"/>
      <c r="PYL31" s="36"/>
      <c r="PYM31" s="36"/>
      <c r="PYN31" s="36"/>
      <c r="PYO31" s="36"/>
      <c r="PYP31" s="36"/>
      <c r="PYQ31" s="36"/>
      <c r="PYR31" s="36"/>
      <c r="PYS31" s="36"/>
      <c r="PYT31" s="36"/>
      <c r="PYU31" s="36"/>
      <c r="PYV31" s="36"/>
      <c r="PYW31" s="36"/>
      <c r="PYX31" s="36"/>
      <c r="PYY31" s="36"/>
      <c r="PYZ31" s="36"/>
      <c r="PZA31" s="36"/>
      <c r="PZB31" s="36"/>
      <c r="PZC31" s="36"/>
      <c r="PZD31" s="36"/>
      <c r="PZE31" s="36"/>
      <c r="PZF31" s="36"/>
      <c r="PZG31" s="36"/>
      <c r="PZH31" s="36"/>
      <c r="PZI31" s="36"/>
      <c r="PZJ31" s="36"/>
      <c r="PZK31" s="36"/>
      <c r="PZL31" s="36"/>
      <c r="PZM31" s="36"/>
      <c r="PZN31" s="36"/>
      <c r="PZO31" s="36"/>
      <c r="PZP31" s="36"/>
      <c r="PZQ31" s="36"/>
      <c r="PZR31" s="36"/>
      <c r="PZS31" s="36"/>
      <c r="PZT31" s="36"/>
      <c r="PZU31" s="36"/>
      <c r="PZV31" s="36"/>
      <c r="PZW31" s="36"/>
      <c r="PZX31" s="36"/>
      <c r="PZY31" s="36"/>
      <c r="PZZ31" s="36"/>
      <c r="QAA31" s="36"/>
      <c r="QAB31" s="36"/>
      <c r="QAC31" s="36"/>
      <c r="QAD31" s="36"/>
      <c r="QAE31" s="36"/>
      <c r="QAF31" s="36"/>
      <c r="QAG31" s="36"/>
      <c r="QAH31" s="36"/>
      <c r="QAI31" s="36"/>
      <c r="QAJ31" s="36"/>
      <c r="QAK31" s="36"/>
      <c r="QAL31" s="36"/>
      <c r="QAM31" s="36"/>
      <c r="QAN31" s="36"/>
      <c r="QAO31" s="36"/>
      <c r="QAP31" s="36"/>
      <c r="QAQ31" s="36"/>
      <c r="QAR31" s="36"/>
      <c r="QAS31" s="36"/>
      <c r="QAT31" s="36"/>
      <c r="QAU31" s="36"/>
      <c r="QAV31" s="36"/>
      <c r="QAW31" s="36"/>
      <c r="QAX31" s="36"/>
      <c r="QAY31" s="36"/>
      <c r="QAZ31" s="36"/>
      <c r="QBA31" s="36"/>
      <c r="QBB31" s="36"/>
      <c r="QBC31" s="36"/>
      <c r="QBD31" s="36"/>
      <c r="QBE31" s="36"/>
      <c r="QBF31" s="36"/>
      <c r="QBG31" s="36"/>
      <c r="QBH31" s="36"/>
      <c r="QBI31" s="36"/>
      <c r="QBJ31" s="36"/>
      <c r="QBK31" s="36"/>
      <c r="QBL31" s="36"/>
      <c r="QBM31" s="36"/>
      <c r="QBN31" s="36"/>
      <c r="QBO31" s="36"/>
      <c r="QBP31" s="36"/>
      <c r="QBQ31" s="36"/>
      <c r="QBR31" s="36"/>
      <c r="QBS31" s="36"/>
      <c r="QBT31" s="36"/>
      <c r="QBU31" s="36"/>
      <c r="QBV31" s="36"/>
      <c r="QBW31" s="36"/>
      <c r="QBX31" s="36"/>
      <c r="QBY31" s="36"/>
      <c r="QBZ31" s="36"/>
      <c r="QCA31" s="36"/>
      <c r="QCB31" s="36"/>
      <c r="QCC31" s="36"/>
      <c r="QCD31" s="36"/>
      <c r="QCE31" s="36"/>
      <c r="QCF31" s="36"/>
      <c r="QCG31" s="36"/>
      <c r="QCH31" s="36"/>
      <c r="QCI31" s="36"/>
      <c r="QCJ31" s="36"/>
      <c r="QCK31" s="36"/>
      <c r="QCL31" s="36"/>
      <c r="QCM31" s="36"/>
      <c r="QCN31" s="36"/>
      <c r="QCO31" s="36"/>
      <c r="QCP31" s="36"/>
      <c r="QCQ31" s="36"/>
      <c r="QCR31" s="36"/>
      <c r="QCS31" s="36"/>
      <c r="QCT31" s="36"/>
      <c r="QCU31" s="36"/>
      <c r="QCV31" s="36"/>
      <c r="QCW31" s="36"/>
      <c r="QCX31" s="36"/>
      <c r="QCY31" s="36"/>
      <c r="QCZ31" s="36"/>
      <c r="QDA31" s="36"/>
      <c r="QDB31" s="36"/>
      <c r="QDC31" s="36"/>
      <c r="QDD31" s="36"/>
      <c r="QDE31" s="36"/>
      <c r="QDF31" s="36"/>
      <c r="QDG31" s="36"/>
      <c r="QDH31" s="36"/>
      <c r="QDI31" s="36"/>
      <c r="QDJ31" s="36"/>
      <c r="QDK31" s="36"/>
      <c r="QDL31" s="36"/>
      <c r="QDM31" s="36"/>
      <c r="QDN31" s="36"/>
      <c r="QDO31" s="36"/>
      <c r="QDP31" s="36"/>
      <c r="QDQ31" s="36"/>
      <c r="QDR31" s="36"/>
      <c r="QDS31" s="36"/>
      <c r="QDT31" s="36"/>
      <c r="QDU31" s="36"/>
      <c r="QDV31" s="36"/>
      <c r="QDW31" s="36"/>
      <c r="QDX31" s="36"/>
      <c r="QDY31" s="36"/>
      <c r="QDZ31" s="36"/>
      <c r="QEA31" s="36"/>
      <c r="QEB31" s="36"/>
      <c r="QEC31" s="36"/>
      <c r="QED31" s="36"/>
      <c r="QEE31" s="36"/>
      <c r="QEF31" s="36"/>
      <c r="QEG31" s="36"/>
      <c r="QEH31" s="36"/>
      <c r="QEI31" s="36"/>
      <c r="QEJ31" s="36"/>
      <c r="QEK31" s="36"/>
      <c r="QEL31" s="36"/>
      <c r="QEM31" s="36"/>
      <c r="QEN31" s="36"/>
      <c r="QEO31" s="36"/>
      <c r="QEP31" s="36"/>
      <c r="QEQ31" s="36"/>
      <c r="QER31" s="36"/>
      <c r="QES31" s="36"/>
      <c r="QET31" s="36"/>
      <c r="QEU31" s="36"/>
      <c r="QEV31" s="36"/>
      <c r="QEW31" s="36"/>
      <c r="QEX31" s="36"/>
      <c r="QEY31" s="36"/>
      <c r="QEZ31" s="36"/>
      <c r="QFA31" s="36"/>
      <c r="QFB31" s="36"/>
      <c r="QFC31" s="36"/>
      <c r="QFD31" s="36"/>
      <c r="QFE31" s="36"/>
      <c r="QFF31" s="36"/>
      <c r="QFG31" s="36"/>
      <c r="QFH31" s="36"/>
      <c r="QFI31" s="36"/>
      <c r="QFJ31" s="36"/>
      <c r="QFK31" s="36"/>
      <c r="QFL31" s="36"/>
      <c r="QFM31" s="36"/>
      <c r="QFN31" s="36"/>
      <c r="QFO31" s="36"/>
      <c r="QFP31" s="36"/>
      <c r="QFQ31" s="36"/>
      <c r="QFR31" s="36"/>
      <c r="QFS31" s="36"/>
      <c r="QFT31" s="36"/>
      <c r="QFU31" s="36"/>
      <c r="QFV31" s="36"/>
      <c r="QFW31" s="36"/>
      <c r="QFX31" s="36"/>
      <c r="QFY31" s="36"/>
      <c r="QFZ31" s="36"/>
      <c r="QGA31" s="36"/>
      <c r="QGB31" s="36"/>
      <c r="QGC31" s="36"/>
      <c r="QGD31" s="36"/>
      <c r="QGE31" s="36"/>
      <c r="QGF31" s="36"/>
      <c r="QGG31" s="36"/>
      <c r="QGH31" s="36"/>
      <c r="QGI31" s="36"/>
      <c r="QGJ31" s="36"/>
      <c r="QGK31" s="36"/>
      <c r="QGL31" s="36"/>
      <c r="QGM31" s="36"/>
      <c r="QGN31" s="36"/>
      <c r="QGO31" s="36"/>
      <c r="QGP31" s="36"/>
      <c r="QGQ31" s="36"/>
      <c r="QGR31" s="36"/>
      <c r="QGS31" s="36"/>
      <c r="QGT31" s="36"/>
      <c r="QGU31" s="36"/>
      <c r="QGV31" s="36"/>
      <c r="QGW31" s="36"/>
      <c r="QGX31" s="36"/>
      <c r="QGY31" s="36"/>
      <c r="QGZ31" s="36"/>
      <c r="QHA31" s="36"/>
      <c r="QHB31" s="36"/>
      <c r="QHC31" s="36"/>
      <c r="QHD31" s="36"/>
      <c r="QHE31" s="36"/>
      <c r="QHF31" s="36"/>
      <c r="QHG31" s="36"/>
      <c r="QHH31" s="36"/>
      <c r="QHI31" s="36"/>
      <c r="QHJ31" s="36"/>
      <c r="QHK31" s="36"/>
      <c r="QHL31" s="36"/>
      <c r="QHM31" s="36"/>
      <c r="QHN31" s="36"/>
      <c r="QHO31" s="36"/>
      <c r="QHP31" s="36"/>
      <c r="QHQ31" s="36"/>
      <c r="QHR31" s="36"/>
      <c r="QHS31" s="36"/>
      <c r="QHT31" s="36"/>
      <c r="QHU31" s="36"/>
      <c r="QHV31" s="36"/>
      <c r="QHW31" s="36"/>
      <c r="QHX31" s="36"/>
      <c r="QHY31" s="36"/>
      <c r="QHZ31" s="36"/>
      <c r="QIA31" s="36"/>
      <c r="QIB31" s="36"/>
      <c r="QIC31" s="36"/>
      <c r="QID31" s="36"/>
      <c r="QIE31" s="36"/>
      <c r="QIF31" s="36"/>
      <c r="QIG31" s="36"/>
      <c r="QIH31" s="36"/>
      <c r="QII31" s="36"/>
      <c r="QIJ31" s="36"/>
      <c r="QIK31" s="36"/>
      <c r="QIL31" s="36"/>
      <c r="QIM31" s="36"/>
      <c r="QIN31" s="36"/>
      <c r="QIO31" s="36"/>
      <c r="QIP31" s="36"/>
      <c r="QIQ31" s="36"/>
      <c r="QIR31" s="36"/>
      <c r="QIS31" s="36"/>
      <c r="QIT31" s="36"/>
      <c r="QIU31" s="36"/>
      <c r="QIV31" s="36"/>
      <c r="QIW31" s="36"/>
      <c r="QIX31" s="36"/>
      <c r="QIY31" s="36"/>
      <c r="QIZ31" s="36"/>
      <c r="QJA31" s="36"/>
      <c r="QJB31" s="36"/>
      <c r="QJC31" s="36"/>
      <c r="QJD31" s="36"/>
      <c r="QJE31" s="36"/>
      <c r="QJF31" s="36"/>
      <c r="QJG31" s="36"/>
      <c r="QJH31" s="36"/>
      <c r="QJI31" s="36"/>
      <c r="QJJ31" s="36"/>
      <c r="QJK31" s="36"/>
      <c r="QJL31" s="36"/>
      <c r="QJM31" s="36"/>
      <c r="QJN31" s="36"/>
      <c r="QJO31" s="36"/>
      <c r="QJP31" s="36"/>
      <c r="QJQ31" s="36"/>
      <c r="QJR31" s="36"/>
      <c r="QJS31" s="36"/>
      <c r="QJT31" s="36"/>
      <c r="QJU31" s="36"/>
      <c r="QJV31" s="36"/>
      <c r="QJW31" s="36"/>
      <c r="QJX31" s="36"/>
      <c r="QJY31" s="36"/>
      <c r="QJZ31" s="36"/>
      <c r="QKA31" s="36"/>
      <c r="QKB31" s="36"/>
      <c r="QKC31" s="36"/>
      <c r="QKD31" s="36"/>
      <c r="QKE31" s="36"/>
      <c r="QKF31" s="36"/>
      <c r="QKG31" s="36"/>
      <c r="QKH31" s="36"/>
      <c r="QKI31" s="36"/>
      <c r="QKJ31" s="36"/>
      <c r="QKK31" s="36"/>
      <c r="QKL31" s="36"/>
      <c r="QKM31" s="36"/>
      <c r="QKN31" s="36"/>
      <c r="QKO31" s="36"/>
      <c r="QKP31" s="36"/>
      <c r="QKQ31" s="36"/>
      <c r="QKR31" s="36"/>
      <c r="QKS31" s="36"/>
      <c r="QKT31" s="36"/>
      <c r="QKU31" s="36"/>
      <c r="QKV31" s="36"/>
      <c r="QKW31" s="36"/>
      <c r="QKX31" s="36"/>
      <c r="QKY31" s="36"/>
      <c r="QKZ31" s="36"/>
      <c r="QLA31" s="36"/>
      <c r="QLB31" s="36"/>
      <c r="QLC31" s="36"/>
      <c r="QLD31" s="36"/>
      <c r="QLE31" s="36"/>
      <c r="QLF31" s="36"/>
      <c r="QLG31" s="36"/>
      <c r="QLH31" s="36"/>
      <c r="QLI31" s="36"/>
      <c r="QLJ31" s="36"/>
      <c r="QLK31" s="36"/>
      <c r="QLL31" s="36"/>
      <c r="QLM31" s="36"/>
      <c r="QLN31" s="36"/>
      <c r="QLO31" s="36"/>
      <c r="QLP31" s="36"/>
      <c r="QLQ31" s="36"/>
      <c r="QLR31" s="36"/>
      <c r="QLS31" s="36"/>
      <c r="QLT31" s="36"/>
      <c r="QLU31" s="36"/>
      <c r="QLV31" s="36"/>
      <c r="QLW31" s="36"/>
      <c r="QLX31" s="36"/>
      <c r="QLY31" s="36"/>
      <c r="QLZ31" s="36"/>
      <c r="QMA31" s="36"/>
      <c r="QMB31" s="36"/>
      <c r="QMC31" s="36"/>
      <c r="QMD31" s="36"/>
      <c r="QME31" s="36"/>
      <c r="QMF31" s="36"/>
      <c r="QMG31" s="36"/>
      <c r="QMH31" s="36"/>
      <c r="QMI31" s="36"/>
      <c r="QMJ31" s="36"/>
      <c r="QMK31" s="36"/>
      <c r="QML31" s="36"/>
      <c r="QMM31" s="36"/>
      <c r="QMN31" s="36"/>
      <c r="QMO31" s="36"/>
      <c r="QMP31" s="36"/>
      <c r="QMQ31" s="36"/>
      <c r="QMR31" s="36"/>
      <c r="QMS31" s="36"/>
      <c r="QMT31" s="36"/>
      <c r="QMU31" s="36"/>
      <c r="QMV31" s="36"/>
      <c r="QMW31" s="36"/>
      <c r="QMX31" s="36"/>
      <c r="QMY31" s="36"/>
      <c r="QMZ31" s="36"/>
      <c r="QNA31" s="36"/>
      <c r="QNB31" s="36"/>
      <c r="QNC31" s="36"/>
      <c r="QND31" s="36"/>
      <c r="QNE31" s="36"/>
      <c r="QNF31" s="36"/>
      <c r="QNG31" s="36"/>
      <c r="QNH31" s="36"/>
      <c r="QNI31" s="36"/>
      <c r="QNJ31" s="36"/>
      <c r="QNK31" s="36"/>
      <c r="QNL31" s="36"/>
      <c r="QNM31" s="36"/>
      <c r="QNN31" s="36"/>
      <c r="QNO31" s="36"/>
      <c r="QNP31" s="36"/>
      <c r="QNQ31" s="36"/>
      <c r="QNR31" s="36"/>
      <c r="QNS31" s="36"/>
      <c r="QNT31" s="36"/>
      <c r="QNU31" s="36"/>
      <c r="QNV31" s="36"/>
      <c r="QNW31" s="36"/>
      <c r="QNX31" s="36"/>
      <c r="QNY31" s="36"/>
      <c r="QNZ31" s="36"/>
      <c r="QOA31" s="36"/>
      <c r="QOB31" s="36"/>
      <c r="QOC31" s="36"/>
      <c r="QOD31" s="36"/>
      <c r="QOE31" s="36"/>
      <c r="QOF31" s="36"/>
      <c r="QOG31" s="36"/>
      <c r="QOH31" s="36"/>
      <c r="QOI31" s="36"/>
      <c r="QOJ31" s="36"/>
      <c r="QOK31" s="36"/>
      <c r="QOL31" s="36"/>
      <c r="QOM31" s="36"/>
      <c r="QON31" s="36"/>
      <c r="QOO31" s="36"/>
      <c r="QOP31" s="36"/>
      <c r="QOQ31" s="36"/>
      <c r="QOR31" s="36"/>
      <c r="QOS31" s="36"/>
      <c r="QOT31" s="36"/>
      <c r="QOU31" s="36"/>
      <c r="QOV31" s="36"/>
      <c r="QOW31" s="36"/>
      <c r="QOX31" s="36"/>
      <c r="QOY31" s="36"/>
      <c r="QOZ31" s="36"/>
      <c r="QPA31" s="36"/>
      <c r="QPB31" s="36"/>
      <c r="QPC31" s="36"/>
      <c r="QPD31" s="36"/>
      <c r="QPE31" s="36"/>
      <c r="QPF31" s="36"/>
      <c r="QPG31" s="36"/>
      <c r="QPH31" s="36"/>
      <c r="QPI31" s="36"/>
      <c r="QPJ31" s="36"/>
      <c r="QPK31" s="36"/>
      <c r="QPL31" s="36"/>
      <c r="QPM31" s="36"/>
      <c r="QPN31" s="36"/>
      <c r="QPO31" s="36"/>
      <c r="QPP31" s="36"/>
      <c r="QPQ31" s="36"/>
      <c r="QPR31" s="36"/>
      <c r="QPS31" s="36"/>
      <c r="QPT31" s="36"/>
      <c r="QPU31" s="36"/>
      <c r="QPV31" s="36"/>
      <c r="QPW31" s="36"/>
      <c r="QPX31" s="36"/>
      <c r="QPY31" s="36"/>
      <c r="QPZ31" s="36"/>
      <c r="QQA31" s="36"/>
      <c r="QQB31" s="36"/>
      <c r="QQC31" s="36"/>
      <c r="QQD31" s="36"/>
      <c r="QQE31" s="36"/>
      <c r="QQF31" s="36"/>
      <c r="QQG31" s="36"/>
      <c r="QQH31" s="36"/>
      <c r="QQI31" s="36"/>
      <c r="QQJ31" s="36"/>
      <c r="QQK31" s="36"/>
      <c r="QQL31" s="36"/>
      <c r="QQM31" s="36"/>
      <c r="QQN31" s="36"/>
      <c r="QQO31" s="36"/>
      <c r="QQP31" s="36"/>
      <c r="QQQ31" s="36"/>
      <c r="QQR31" s="36"/>
      <c r="QQS31" s="36"/>
      <c r="QQT31" s="36"/>
      <c r="QQU31" s="36"/>
      <c r="QQV31" s="36"/>
      <c r="QQW31" s="36"/>
      <c r="QQX31" s="36"/>
      <c r="QQY31" s="36"/>
      <c r="QQZ31" s="36"/>
      <c r="QRA31" s="36"/>
      <c r="QRB31" s="36"/>
      <c r="QRC31" s="36"/>
      <c r="QRD31" s="36"/>
      <c r="QRE31" s="36"/>
      <c r="QRF31" s="36"/>
      <c r="QRG31" s="36"/>
      <c r="QRH31" s="36"/>
      <c r="QRI31" s="36"/>
      <c r="QRJ31" s="36"/>
      <c r="QRK31" s="36"/>
      <c r="QRL31" s="36"/>
      <c r="QRM31" s="36"/>
      <c r="QRN31" s="36"/>
      <c r="QRO31" s="36"/>
      <c r="QRP31" s="36"/>
      <c r="QRQ31" s="36"/>
      <c r="QRR31" s="36"/>
      <c r="QRS31" s="36"/>
      <c r="QRT31" s="36"/>
      <c r="QRU31" s="36"/>
      <c r="QRV31" s="36"/>
      <c r="QRW31" s="36"/>
      <c r="QRX31" s="36"/>
      <c r="QRY31" s="36"/>
      <c r="QRZ31" s="36"/>
      <c r="QSA31" s="36"/>
      <c r="QSB31" s="36"/>
      <c r="QSC31" s="36"/>
      <c r="QSD31" s="36"/>
      <c r="QSE31" s="36"/>
      <c r="QSF31" s="36"/>
      <c r="QSG31" s="36"/>
      <c r="QSH31" s="36"/>
      <c r="QSI31" s="36"/>
      <c r="QSJ31" s="36"/>
      <c r="QSK31" s="36"/>
      <c r="QSL31" s="36"/>
      <c r="QSM31" s="36"/>
      <c r="QSN31" s="36"/>
      <c r="QSO31" s="36"/>
      <c r="QSP31" s="36"/>
      <c r="QSQ31" s="36"/>
      <c r="QSR31" s="36"/>
      <c r="QSS31" s="36"/>
      <c r="QST31" s="36"/>
      <c r="QSU31" s="36"/>
      <c r="QSV31" s="36"/>
      <c r="QSW31" s="36"/>
      <c r="QSX31" s="36"/>
      <c r="QSY31" s="36"/>
      <c r="QSZ31" s="36"/>
      <c r="QTA31" s="36"/>
      <c r="QTB31" s="36"/>
      <c r="QTC31" s="36"/>
      <c r="QTD31" s="36"/>
      <c r="QTE31" s="36"/>
      <c r="QTF31" s="36"/>
      <c r="QTG31" s="36"/>
      <c r="QTH31" s="36"/>
      <c r="QTI31" s="36"/>
      <c r="QTJ31" s="36"/>
      <c r="QTK31" s="36"/>
      <c r="QTL31" s="36"/>
      <c r="QTM31" s="36"/>
      <c r="QTN31" s="36"/>
      <c r="QTO31" s="36"/>
      <c r="QTP31" s="36"/>
      <c r="QTQ31" s="36"/>
      <c r="QTR31" s="36"/>
      <c r="QTS31" s="36"/>
      <c r="QTT31" s="36"/>
      <c r="QTU31" s="36"/>
      <c r="QTV31" s="36"/>
      <c r="QTW31" s="36"/>
      <c r="QTX31" s="36"/>
      <c r="QTY31" s="36"/>
      <c r="QTZ31" s="36"/>
      <c r="QUA31" s="36"/>
      <c r="QUB31" s="36"/>
      <c r="QUC31" s="36"/>
      <c r="QUD31" s="36"/>
      <c r="QUE31" s="36"/>
      <c r="QUF31" s="36"/>
      <c r="QUG31" s="36"/>
      <c r="QUH31" s="36"/>
      <c r="QUI31" s="36"/>
      <c r="QUJ31" s="36"/>
      <c r="QUK31" s="36"/>
      <c r="QUL31" s="36"/>
      <c r="QUM31" s="36"/>
      <c r="QUN31" s="36"/>
      <c r="QUO31" s="36"/>
      <c r="QUP31" s="36"/>
      <c r="QUQ31" s="36"/>
      <c r="QUR31" s="36"/>
      <c r="QUS31" s="36"/>
      <c r="QUT31" s="36"/>
      <c r="QUU31" s="36"/>
      <c r="QUV31" s="36"/>
      <c r="QUW31" s="36"/>
      <c r="QUX31" s="36"/>
      <c r="QUY31" s="36"/>
      <c r="QUZ31" s="36"/>
      <c r="QVA31" s="36"/>
      <c r="QVB31" s="36"/>
      <c r="QVC31" s="36"/>
      <c r="QVD31" s="36"/>
      <c r="QVE31" s="36"/>
      <c r="QVF31" s="36"/>
      <c r="QVG31" s="36"/>
      <c r="QVH31" s="36"/>
      <c r="QVI31" s="36"/>
      <c r="QVJ31" s="36"/>
      <c r="QVK31" s="36"/>
      <c r="QVL31" s="36"/>
      <c r="QVM31" s="36"/>
      <c r="QVN31" s="36"/>
      <c r="QVO31" s="36"/>
      <c r="QVP31" s="36"/>
      <c r="QVQ31" s="36"/>
      <c r="QVR31" s="36"/>
      <c r="QVS31" s="36"/>
      <c r="QVT31" s="36"/>
      <c r="QVU31" s="36"/>
      <c r="QVV31" s="36"/>
      <c r="QVW31" s="36"/>
      <c r="QVX31" s="36"/>
      <c r="QVY31" s="36"/>
      <c r="QVZ31" s="36"/>
      <c r="QWA31" s="36"/>
      <c r="QWB31" s="36"/>
      <c r="QWC31" s="36"/>
      <c r="QWD31" s="36"/>
      <c r="QWE31" s="36"/>
      <c r="QWF31" s="36"/>
      <c r="QWG31" s="36"/>
      <c r="QWH31" s="36"/>
      <c r="QWI31" s="36"/>
      <c r="QWJ31" s="36"/>
      <c r="QWK31" s="36"/>
      <c r="QWL31" s="36"/>
      <c r="QWM31" s="36"/>
      <c r="QWN31" s="36"/>
      <c r="QWO31" s="36"/>
      <c r="QWP31" s="36"/>
      <c r="QWQ31" s="36"/>
      <c r="QWR31" s="36"/>
      <c r="QWS31" s="36"/>
      <c r="QWT31" s="36"/>
      <c r="QWU31" s="36"/>
      <c r="QWV31" s="36"/>
      <c r="QWW31" s="36"/>
      <c r="QWX31" s="36"/>
      <c r="QWY31" s="36"/>
      <c r="QWZ31" s="36"/>
      <c r="QXA31" s="36"/>
      <c r="QXB31" s="36"/>
      <c r="QXC31" s="36"/>
      <c r="QXD31" s="36"/>
      <c r="QXE31" s="36"/>
      <c r="QXF31" s="36"/>
      <c r="QXG31" s="36"/>
      <c r="QXH31" s="36"/>
      <c r="QXI31" s="36"/>
      <c r="QXJ31" s="36"/>
      <c r="QXK31" s="36"/>
      <c r="QXL31" s="36"/>
      <c r="QXM31" s="36"/>
      <c r="QXN31" s="36"/>
      <c r="QXO31" s="36"/>
      <c r="QXP31" s="36"/>
      <c r="QXQ31" s="36"/>
      <c r="QXR31" s="36"/>
      <c r="QXS31" s="36"/>
      <c r="QXT31" s="36"/>
      <c r="QXU31" s="36"/>
      <c r="QXV31" s="36"/>
      <c r="QXW31" s="36"/>
      <c r="QXX31" s="36"/>
      <c r="QXY31" s="36"/>
      <c r="QXZ31" s="36"/>
      <c r="QYA31" s="36"/>
      <c r="QYB31" s="36"/>
      <c r="QYC31" s="36"/>
      <c r="QYD31" s="36"/>
      <c r="QYE31" s="36"/>
      <c r="QYF31" s="36"/>
      <c r="QYG31" s="36"/>
      <c r="QYH31" s="36"/>
      <c r="QYI31" s="36"/>
      <c r="QYJ31" s="36"/>
      <c r="QYK31" s="36"/>
      <c r="QYL31" s="36"/>
      <c r="QYM31" s="36"/>
      <c r="QYN31" s="36"/>
      <c r="QYO31" s="36"/>
      <c r="QYP31" s="36"/>
      <c r="QYQ31" s="36"/>
      <c r="QYR31" s="36"/>
      <c r="QYS31" s="36"/>
      <c r="QYT31" s="36"/>
      <c r="QYU31" s="36"/>
      <c r="QYV31" s="36"/>
      <c r="QYW31" s="36"/>
      <c r="QYX31" s="36"/>
      <c r="QYY31" s="36"/>
      <c r="QYZ31" s="36"/>
      <c r="QZA31" s="36"/>
      <c r="QZB31" s="36"/>
      <c r="QZC31" s="36"/>
      <c r="QZD31" s="36"/>
      <c r="QZE31" s="36"/>
      <c r="QZF31" s="36"/>
      <c r="QZG31" s="36"/>
      <c r="QZH31" s="36"/>
      <c r="QZI31" s="36"/>
      <c r="QZJ31" s="36"/>
      <c r="QZK31" s="36"/>
      <c r="QZL31" s="36"/>
      <c r="QZM31" s="36"/>
      <c r="QZN31" s="36"/>
      <c r="QZO31" s="36"/>
      <c r="QZP31" s="36"/>
      <c r="QZQ31" s="36"/>
      <c r="QZR31" s="36"/>
      <c r="QZS31" s="36"/>
      <c r="QZT31" s="36"/>
      <c r="QZU31" s="36"/>
      <c r="QZV31" s="36"/>
      <c r="QZW31" s="36"/>
      <c r="QZX31" s="36"/>
      <c r="QZY31" s="36"/>
      <c r="QZZ31" s="36"/>
      <c r="RAA31" s="36"/>
      <c r="RAB31" s="36"/>
      <c r="RAC31" s="36"/>
      <c r="RAD31" s="36"/>
      <c r="RAE31" s="36"/>
      <c r="RAF31" s="36"/>
      <c r="RAG31" s="36"/>
      <c r="RAH31" s="36"/>
      <c r="RAI31" s="36"/>
      <c r="RAJ31" s="36"/>
      <c r="RAK31" s="36"/>
      <c r="RAL31" s="36"/>
      <c r="RAM31" s="36"/>
      <c r="RAN31" s="36"/>
      <c r="RAO31" s="36"/>
      <c r="RAP31" s="36"/>
      <c r="RAQ31" s="36"/>
      <c r="RAR31" s="36"/>
      <c r="RAS31" s="36"/>
      <c r="RAT31" s="36"/>
      <c r="RAU31" s="36"/>
      <c r="RAV31" s="36"/>
      <c r="RAW31" s="36"/>
      <c r="RAX31" s="36"/>
      <c r="RAY31" s="36"/>
      <c r="RAZ31" s="36"/>
      <c r="RBA31" s="36"/>
      <c r="RBB31" s="36"/>
      <c r="RBC31" s="36"/>
      <c r="RBD31" s="36"/>
      <c r="RBE31" s="36"/>
      <c r="RBF31" s="36"/>
      <c r="RBG31" s="36"/>
      <c r="RBH31" s="36"/>
      <c r="RBI31" s="36"/>
      <c r="RBJ31" s="36"/>
      <c r="RBK31" s="36"/>
      <c r="RBL31" s="36"/>
      <c r="RBM31" s="36"/>
      <c r="RBN31" s="36"/>
      <c r="RBO31" s="36"/>
      <c r="RBP31" s="36"/>
      <c r="RBQ31" s="36"/>
      <c r="RBR31" s="36"/>
      <c r="RBS31" s="36"/>
      <c r="RBT31" s="36"/>
      <c r="RBU31" s="36"/>
      <c r="RBV31" s="36"/>
      <c r="RBW31" s="36"/>
      <c r="RBX31" s="36"/>
      <c r="RBY31" s="36"/>
      <c r="RBZ31" s="36"/>
      <c r="RCA31" s="36"/>
      <c r="RCB31" s="36"/>
      <c r="RCC31" s="36"/>
      <c r="RCD31" s="36"/>
      <c r="RCE31" s="36"/>
      <c r="RCF31" s="36"/>
      <c r="RCG31" s="36"/>
      <c r="RCH31" s="36"/>
      <c r="RCI31" s="36"/>
      <c r="RCJ31" s="36"/>
      <c r="RCK31" s="36"/>
      <c r="RCL31" s="36"/>
      <c r="RCM31" s="36"/>
      <c r="RCN31" s="36"/>
      <c r="RCO31" s="36"/>
      <c r="RCP31" s="36"/>
      <c r="RCQ31" s="36"/>
      <c r="RCR31" s="36"/>
      <c r="RCS31" s="36"/>
      <c r="RCT31" s="36"/>
      <c r="RCU31" s="36"/>
      <c r="RCV31" s="36"/>
      <c r="RCW31" s="36"/>
      <c r="RCX31" s="36"/>
      <c r="RCY31" s="36"/>
      <c r="RCZ31" s="36"/>
      <c r="RDA31" s="36"/>
      <c r="RDB31" s="36"/>
      <c r="RDC31" s="36"/>
      <c r="RDD31" s="36"/>
      <c r="RDE31" s="36"/>
      <c r="RDF31" s="36"/>
      <c r="RDG31" s="36"/>
      <c r="RDH31" s="36"/>
      <c r="RDI31" s="36"/>
      <c r="RDJ31" s="36"/>
      <c r="RDK31" s="36"/>
      <c r="RDL31" s="36"/>
      <c r="RDM31" s="36"/>
      <c r="RDN31" s="36"/>
      <c r="RDO31" s="36"/>
      <c r="RDP31" s="36"/>
      <c r="RDQ31" s="36"/>
      <c r="RDR31" s="36"/>
      <c r="RDS31" s="36"/>
      <c r="RDT31" s="36"/>
      <c r="RDU31" s="36"/>
      <c r="RDV31" s="36"/>
      <c r="RDW31" s="36"/>
      <c r="RDX31" s="36"/>
      <c r="RDY31" s="36"/>
      <c r="RDZ31" s="36"/>
      <c r="REA31" s="36"/>
      <c r="REB31" s="36"/>
      <c r="REC31" s="36"/>
      <c r="RED31" s="36"/>
      <c r="REE31" s="36"/>
      <c r="REF31" s="36"/>
      <c r="REG31" s="36"/>
      <c r="REH31" s="36"/>
      <c r="REI31" s="36"/>
      <c r="REJ31" s="36"/>
      <c r="REK31" s="36"/>
      <c r="REL31" s="36"/>
      <c r="REM31" s="36"/>
      <c r="REN31" s="36"/>
      <c r="REO31" s="36"/>
      <c r="REP31" s="36"/>
      <c r="REQ31" s="36"/>
      <c r="RER31" s="36"/>
      <c r="RES31" s="36"/>
      <c r="RET31" s="36"/>
      <c r="REU31" s="36"/>
      <c r="REV31" s="36"/>
      <c r="REW31" s="36"/>
      <c r="REX31" s="36"/>
      <c r="REY31" s="36"/>
      <c r="REZ31" s="36"/>
      <c r="RFA31" s="36"/>
      <c r="RFB31" s="36"/>
      <c r="RFC31" s="36"/>
      <c r="RFD31" s="36"/>
      <c r="RFE31" s="36"/>
      <c r="RFF31" s="36"/>
      <c r="RFG31" s="36"/>
      <c r="RFH31" s="36"/>
      <c r="RFI31" s="36"/>
      <c r="RFJ31" s="36"/>
      <c r="RFK31" s="36"/>
      <c r="RFL31" s="36"/>
      <c r="RFM31" s="36"/>
      <c r="RFN31" s="36"/>
      <c r="RFO31" s="36"/>
      <c r="RFP31" s="36"/>
      <c r="RFQ31" s="36"/>
      <c r="RFR31" s="36"/>
      <c r="RFS31" s="36"/>
      <c r="RFT31" s="36"/>
      <c r="RFU31" s="36"/>
      <c r="RFV31" s="36"/>
      <c r="RFW31" s="36"/>
      <c r="RFX31" s="36"/>
      <c r="RFY31" s="36"/>
      <c r="RFZ31" s="36"/>
      <c r="RGA31" s="36"/>
      <c r="RGB31" s="36"/>
      <c r="RGC31" s="36"/>
      <c r="RGD31" s="36"/>
      <c r="RGE31" s="36"/>
      <c r="RGF31" s="36"/>
      <c r="RGG31" s="36"/>
      <c r="RGH31" s="36"/>
      <c r="RGI31" s="36"/>
      <c r="RGJ31" s="36"/>
      <c r="RGK31" s="36"/>
      <c r="RGL31" s="36"/>
      <c r="RGM31" s="36"/>
      <c r="RGN31" s="36"/>
      <c r="RGO31" s="36"/>
      <c r="RGP31" s="36"/>
      <c r="RGQ31" s="36"/>
      <c r="RGR31" s="36"/>
      <c r="RGS31" s="36"/>
      <c r="RGT31" s="36"/>
      <c r="RGU31" s="36"/>
      <c r="RGV31" s="36"/>
      <c r="RGW31" s="36"/>
      <c r="RGX31" s="36"/>
      <c r="RGY31" s="36"/>
      <c r="RGZ31" s="36"/>
      <c r="RHA31" s="36"/>
      <c r="RHB31" s="36"/>
      <c r="RHC31" s="36"/>
      <c r="RHD31" s="36"/>
      <c r="RHE31" s="36"/>
      <c r="RHF31" s="36"/>
      <c r="RHG31" s="36"/>
      <c r="RHH31" s="36"/>
      <c r="RHI31" s="36"/>
      <c r="RHJ31" s="36"/>
      <c r="RHK31" s="36"/>
      <c r="RHL31" s="36"/>
      <c r="RHM31" s="36"/>
      <c r="RHN31" s="36"/>
      <c r="RHO31" s="36"/>
      <c r="RHP31" s="36"/>
      <c r="RHQ31" s="36"/>
      <c r="RHR31" s="36"/>
      <c r="RHS31" s="36"/>
      <c r="RHT31" s="36"/>
      <c r="RHU31" s="36"/>
      <c r="RHV31" s="36"/>
      <c r="RHW31" s="36"/>
      <c r="RHX31" s="36"/>
      <c r="RHY31" s="36"/>
      <c r="RHZ31" s="36"/>
      <c r="RIA31" s="36"/>
      <c r="RIB31" s="36"/>
      <c r="RIC31" s="36"/>
      <c r="RID31" s="36"/>
      <c r="RIE31" s="36"/>
      <c r="RIF31" s="36"/>
      <c r="RIG31" s="36"/>
      <c r="RIH31" s="36"/>
      <c r="RII31" s="36"/>
      <c r="RIJ31" s="36"/>
      <c r="RIK31" s="36"/>
      <c r="RIL31" s="36"/>
      <c r="RIM31" s="36"/>
      <c r="RIN31" s="36"/>
      <c r="RIO31" s="36"/>
      <c r="RIP31" s="36"/>
      <c r="RIQ31" s="36"/>
      <c r="RIR31" s="36"/>
      <c r="RIS31" s="36"/>
      <c r="RIT31" s="36"/>
      <c r="RIU31" s="36"/>
      <c r="RIV31" s="36"/>
      <c r="RIW31" s="36"/>
      <c r="RIX31" s="36"/>
      <c r="RIY31" s="36"/>
      <c r="RIZ31" s="36"/>
      <c r="RJA31" s="36"/>
      <c r="RJB31" s="36"/>
      <c r="RJC31" s="36"/>
      <c r="RJD31" s="36"/>
      <c r="RJE31" s="36"/>
      <c r="RJF31" s="36"/>
      <c r="RJG31" s="36"/>
      <c r="RJH31" s="36"/>
      <c r="RJI31" s="36"/>
      <c r="RJJ31" s="36"/>
      <c r="RJK31" s="36"/>
      <c r="RJL31" s="36"/>
      <c r="RJM31" s="36"/>
      <c r="RJN31" s="36"/>
      <c r="RJO31" s="36"/>
      <c r="RJP31" s="36"/>
      <c r="RJQ31" s="36"/>
      <c r="RJR31" s="36"/>
      <c r="RJS31" s="36"/>
      <c r="RJT31" s="36"/>
      <c r="RJU31" s="36"/>
      <c r="RJV31" s="36"/>
      <c r="RJW31" s="36"/>
      <c r="RJX31" s="36"/>
      <c r="RJY31" s="36"/>
      <c r="RJZ31" s="36"/>
      <c r="RKA31" s="36"/>
      <c r="RKB31" s="36"/>
      <c r="RKC31" s="36"/>
      <c r="RKD31" s="36"/>
      <c r="RKE31" s="36"/>
      <c r="RKF31" s="36"/>
      <c r="RKG31" s="36"/>
      <c r="RKH31" s="36"/>
      <c r="RKI31" s="36"/>
      <c r="RKJ31" s="36"/>
      <c r="RKK31" s="36"/>
      <c r="RKL31" s="36"/>
      <c r="RKM31" s="36"/>
      <c r="RKN31" s="36"/>
      <c r="RKO31" s="36"/>
      <c r="RKP31" s="36"/>
      <c r="RKQ31" s="36"/>
      <c r="RKR31" s="36"/>
      <c r="RKS31" s="36"/>
      <c r="RKT31" s="36"/>
      <c r="RKU31" s="36"/>
      <c r="RKV31" s="36"/>
      <c r="RKW31" s="36"/>
      <c r="RKX31" s="36"/>
      <c r="RKY31" s="36"/>
      <c r="RKZ31" s="36"/>
      <c r="RLA31" s="36"/>
      <c r="RLB31" s="36"/>
      <c r="RLC31" s="36"/>
      <c r="RLD31" s="36"/>
      <c r="RLE31" s="36"/>
      <c r="RLF31" s="36"/>
      <c r="RLG31" s="36"/>
      <c r="RLH31" s="36"/>
      <c r="RLI31" s="36"/>
      <c r="RLJ31" s="36"/>
      <c r="RLK31" s="36"/>
      <c r="RLL31" s="36"/>
      <c r="RLM31" s="36"/>
      <c r="RLN31" s="36"/>
      <c r="RLO31" s="36"/>
      <c r="RLP31" s="36"/>
      <c r="RLQ31" s="36"/>
      <c r="RLR31" s="36"/>
      <c r="RLS31" s="36"/>
      <c r="RLT31" s="36"/>
      <c r="RLU31" s="36"/>
      <c r="RLV31" s="36"/>
      <c r="RLW31" s="36"/>
      <c r="RLX31" s="36"/>
      <c r="RLY31" s="36"/>
      <c r="RLZ31" s="36"/>
      <c r="RMA31" s="36"/>
      <c r="RMB31" s="36"/>
      <c r="RMC31" s="36"/>
      <c r="RMD31" s="36"/>
      <c r="RME31" s="36"/>
      <c r="RMF31" s="36"/>
      <c r="RMG31" s="36"/>
      <c r="RMH31" s="36"/>
      <c r="RMI31" s="36"/>
      <c r="RMJ31" s="36"/>
      <c r="RMK31" s="36"/>
      <c r="RML31" s="36"/>
      <c r="RMM31" s="36"/>
      <c r="RMN31" s="36"/>
      <c r="RMO31" s="36"/>
      <c r="RMP31" s="36"/>
      <c r="RMQ31" s="36"/>
      <c r="RMR31" s="36"/>
      <c r="RMS31" s="36"/>
      <c r="RMT31" s="36"/>
      <c r="RMU31" s="36"/>
      <c r="RMV31" s="36"/>
      <c r="RMW31" s="36"/>
      <c r="RMX31" s="36"/>
      <c r="RMY31" s="36"/>
      <c r="RMZ31" s="36"/>
      <c r="RNA31" s="36"/>
      <c r="RNB31" s="36"/>
      <c r="RNC31" s="36"/>
      <c r="RND31" s="36"/>
      <c r="RNE31" s="36"/>
      <c r="RNF31" s="36"/>
      <c r="RNG31" s="36"/>
      <c r="RNH31" s="36"/>
      <c r="RNI31" s="36"/>
      <c r="RNJ31" s="36"/>
      <c r="RNK31" s="36"/>
      <c r="RNL31" s="36"/>
      <c r="RNM31" s="36"/>
      <c r="RNN31" s="36"/>
      <c r="RNO31" s="36"/>
      <c r="RNP31" s="36"/>
      <c r="RNQ31" s="36"/>
      <c r="RNR31" s="36"/>
      <c r="RNS31" s="36"/>
      <c r="RNT31" s="36"/>
      <c r="RNU31" s="36"/>
      <c r="RNV31" s="36"/>
      <c r="RNW31" s="36"/>
      <c r="RNX31" s="36"/>
      <c r="RNY31" s="36"/>
      <c r="RNZ31" s="36"/>
      <c r="ROA31" s="36"/>
      <c r="ROB31" s="36"/>
      <c r="ROC31" s="36"/>
      <c r="ROD31" s="36"/>
      <c r="ROE31" s="36"/>
      <c r="ROF31" s="36"/>
      <c r="ROG31" s="36"/>
      <c r="ROH31" s="36"/>
      <c r="ROI31" s="36"/>
      <c r="ROJ31" s="36"/>
      <c r="ROK31" s="36"/>
      <c r="ROL31" s="36"/>
      <c r="ROM31" s="36"/>
      <c r="RON31" s="36"/>
      <c r="ROO31" s="36"/>
      <c r="ROP31" s="36"/>
      <c r="ROQ31" s="36"/>
      <c r="ROR31" s="36"/>
      <c r="ROS31" s="36"/>
      <c r="ROT31" s="36"/>
      <c r="ROU31" s="36"/>
      <c r="ROV31" s="36"/>
      <c r="ROW31" s="36"/>
      <c r="ROX31" s="36"/>
      <c r="ROY31" s="36"/>
      <c r="ROZ31" s="36"/>
      <c r="RPA31" s="36"/>
      <c r="RPB31" s="36"/>
      <c r="RPC31" s="36"/>
      <c r="RPD31" s="36"/>
      <c r="RPE31" s="36"/>
      <c r="RPF31" s="36"/>
      <c r="RPG31" s="36"/>
      <c r="RPH31" s="36"/>
      <c r="RPI31" s="36"/>
      <c r="RPJ31" s="36"/>
      <c r="RPK31" s="36"/>
      <c r="RPL31" s="36"/>
      <c r="RPM31" s="36"/>
      <c r="RPN31" s="36"/>
      <c r="RPO31" s="36"/>
      <c r="RPP31" s="36"/>
      <c r="RPQ31" s="36"/>
      <c r="RPR31" s="36"/>
      <c r="RPS31" s="36"/>
      <c r="RPT31" s="36"/>
      <c r="RPU31" s="36"/>
      <c r="RPV31" s="36"/>
      <c r="RPW31" s="36"/>
      <c r="RPX31" s="36"/>
      <c r="RPY31" s="36"/>
      <c r="RPZ31" s="36"/>
      <c r="RQA31" s="36"/>
      <c r="RQB31" s="36"/>
      <c r="RQC31" s="36"/>
      <c r="RQD31" s="36"/>
      <c r="RQE31" s="36"/>
      <c r="RQF31" s="36"/>
      <c r="RQG31" s="36"/>
      <c r="RQH31" s="36"/>
      <c r="RQI31" s="36"/>
      <c r="RQJ31" s="36"/>
      <c r="RQK31" s="36"/>
      <c r="RQL31" s="36"/>
      <c r="RQM31" s="36"/>
      <c r="RQN31" s="36"/>
      <c r="RQO31" s="36"/>
      <c r="RQP31" s="36"/>
      <c r="RQQ31" s="36"/>
      <c r="RQR31" s="36"/>
      <c r="RQS31" s="36"/>
      <c r="RQT31" s="36"/>
      <c r="RQU31" s="36"/>
      <c r="RQV31" s="36"/>
      <c r="RQW31" s="36"/>
      <c r="RQX31" s="36"/>
      <c r="RQY31" s="36"/>
      <c r="RQZ31" s="36"/>
      <c r="RRA31" s="36"/>
      <c r="RRB31" s="36"/>
      <c r="RRC31" s="36"/>
      <c r="RRD31" s="36"/>
      <c r="RRE31" s="36"/>
      <c r="RRF31" s="36"/>
      <c r="RRG31" s="36"/>
      <c r="RRH31" s="36"/>
      <c r="RRI31" s="36"/>
      <c r="RRJ31" s="36"/>
      <c r="RRK31" s="36"/>
      <c r="RRL31" s="36"/>
      <c r="RRM31" s="36"/>
      <c r="RRN31" s="36"/>
      <c r="RRO31" s="36"/>
      <c r="RRP31" s="36"/>
      <c r="RRQ31" s="36"/>
      <c r="RRR31" s="36"/>
      <c r="RRS31" s="36"/>
      <c r="RRT31" s="36"/>
      <c r="RRU31" s="36"/>
      <c r="RRV31" s="36"/>
      <c r="RRW31" s="36"/>
      <c r="RRX31" s="36"/>
      <c r="RRY31" s="36"/>
      <c r="RRZ31" s="36"/>
      <c r="RSA31" s="36"/>
      <c r="RSB31" s="36"/>
      <c r="RSC31" s="36"/>
      <c r="RSD31" s="36"/>
      <c r="RSE31" s="36"/>
      <c r="RSF31" s="36"/>
      <c r="RSG31" s="36"/>
      <c r="RSH31" s="36"/>
      <c r="RSI31" s="36"/>
      <c r="RSJ31" s="36"/>
      <c r="RSK31" s="36"/>
      <c r="RSL31" s="36"/>
      <c r="RSM31" s="36"/>
      <c r="RSN31" s="36"/>
      <c r="RSO31" s="36"/>
      <c r="RSP31" s="36"/>
      <c r="RSQ31" s="36"/>
      <c r="RSR31" s="36"/>
      <c r="RSS31" s="36"/>
      <c r="RST31" s="36"/>
      <c r="RSU31" s="36"/>
      <c r="RSV31" s="36"/>
      <c r="RSW31" s="36"/>
      <c r="RSX31" s="36"/>
      <c r="RSY31" s="36"/>
      <c r="RSZ31" s="36"/>
      <c r="RTA31" s="36"/>
      <c r="RTB31" s="36"/>
      <c r="RTC31" s="36"/>
      <c r="RTD31" s="36"/>
      <c r="RTE31" s="36"/>
      <c r="RTF31" s="36"/>
      <c r="RTG31" s="36"/>
      <c r="RTH31" s="36"/>
      <c r="RTI31" s="36"/>
      <c r="RTJ31" s="36"/>
      <c r="RTK31" s="36"/>
      <c r="RTL31" s="36"/>
      <c r="RTM31" s="36"/>
      <c r="RTN31" s="36"/>
      <c r="RTO31" s="36"/>
      <c r="RTP31" s="36"/>
      <c r="RTQ31" s="36"/>
      <c r="RTR31" s="36"/>
      <c r="RTS31" s="36"/>
      <c r="RTT31" s="36"/>
      <c r="RTU31" s="36"/>
      <c r="RTV31" s="36"/>
      <c r="RTW31" s="36"/>
      <c r="RTX31" s="36"/>
      <c r="RTY31" s="36"/>
      <c r="RTZ31" s="36"/>
      <c r="RUA31" s="36"/>
      <c r="RUB31" s="36"/>
      <c r="RUC31" s="36"/>
      <c r="RUD31" s="36"/>
      <c r="RUE31" s="36"/>
      <c r="RUF31" s="36"/>
      <c r="RUG31" s="36"/>
      <c r="RUH31" s="36"/>
      <c r="RUI31" s="36"/>
      <c r="RUJ31" s="36"/>
      <c r="RUK31" s="36"/>
      <c r="RUL31" s="36"/>
      <c r="RUM31" s="36"/>
      <c r="RUN31" s="36"/>
      <c r="RUO31" s="36"/>
      <c r="RUP31" s="36"/>
      <c r="RUQ31" s="36"/>
      <c r="RUR31" s="36"/>
      <c r="RUS31" s="36"/>
      <c r="RUT31" s="36"/>
      <c r="RUU31" s="36"/>
      <c r="RUV31" s="36"/>
      <c r="RUW31" s="36"/>
      <c r="RUX31" s="36"/>
      <c r="RUY31" s="36"/>
      <c r="RUZ31" s="36"/>
      <c r="RVA31" s="36"/>
      <c r="RVB31" s="36"/>
      <c r="RVC31" s="36"/>
      <c r="RVD31" s="36"/>
      <c r="RVE31" s="36"/>
      <c r="RVF31" s="36"/>
      <c r="RVG31" s="36"/>
      <c r="RVH31" s="36"/>
      <c r="RVI31" s="36"/>
      <c r="RVJ31" s="36"/>
      <c r="RVK31" s="36"/>
      <c r="RVL31" s="36"/>
      <c r="RVM31" s="36"/>
      <c r="RVN31" s="36"/>
      <c r="RVO31" s="36"/>
      <c r="RVP31" s="36"/>
      <c r="RVQ31" s="36"/>
      <c r="RVR31" s="36"/>
      <c r="RVS31" s="36"/>
      <c r="RVT31" s="36"/>
      <c r="RVU31" s="36"/>
      <c r="RVV31" s="36"/>
      <c r="RVW31" s="36"/>
      <c r="RVX31" s="36"/>
      <c r="RVY31" s="36"/>
      <c r="RVZ31" s="36"/>
      <c r="RWA31" s="36"/>
      <c r="RWB31" s="36"/>
      <c r="RWC31" s="36"/>
      <c r="RWD31" s="36"/>
      <c r="RWE31" s="36"/>
      <c r="RWF31" s="36"/>
      <c r="RWG31" s="36"/>
      <c r="RWH31" s="36"/>
      <c r="RWI31" s="36"/>
      <c r="RWJ31" s="36"/>
      <c r="RWK31" s="36"/>
      <c r="RWL31" s="36"/>
      <c r="RWM31" s="36"/>
      <c r="RWN31" s="36"/>
      <c r="RWO31" s="36"/>
      <c r="RWP31" s="36"/>
      <c r="RWQ31" s="36"/>
      <c r="RWR31" s="36"/>
      <c r="RWS31" s="36"/>
      <c r="RWT31" s="36"/>
      <c r="RWU31" s="36"/>
      <c r="RWV31" s="36"/>
      <c r="RWW31" s="36"/>
      <c r="RWX31" s="36"/>
      <c r="RWY31" s="36"/>
      <c r="RWZ31" s="36"/>
      <c r="RXA31" s="36"/>
      <c r="RXB31" s="36"/>
      <c r="RXC31" s="36"/>
      <c r="RXD31" s="36"/>
      <c r="RXE31" s="36"/>
      <c r="RXF31" s="36"/>
      <c r="RXG31" s="36"/>
      <c r="RXH31" s="36"/>
      <c r="RXI31" s="36"/>
      <c r="RXJ31" s="36"/>
      <c r="RXK31" s="36"/>
      <c r="RXL31" s="36"/>
      <c r="RXM31" s="36"/>
      <c r="RXN31" s="36"/>
      <c r="RXO31" s="36"/>
      <c r="RXP31" s="36"/>
      <c r="RXQ31" s="36"/>
      <c r="RXR31" s="36"/>
      <c r="RXS31" s="36"/>
      <c r="RXT31" s="36"/>
      <c r="RXU31" s="36"/>
      <c r="RXV31" s="36"/>
      <c r="RXW31" s="36"/>
      <c r="RXX31" s="36"/>
      <c r="RXY31" s="36"/>
      <c r="RXZ31" s="36"/>
      <c r="RYA31" s="36"/>
      <c r="RYB31" s="36"/>
      <c r="RYC31" s="36"/>
      <c r="RYD31" s="36"/>
      <c r="RYE31" s="36"/>
      <c r="RYF31" s="36"/>
      <c r="RYG31" s="36"/>
      <c r="RYH31" s="36"/>
      <c r="RYI31" s="36"/>
      <c r="RYJ31" s="36"/>
      <c r="RYK31" s="36"/>
      <c r="RYL31" s="36"/>
      <c r="RYM31" s="36"/>
      <c r="RYN31" s="36"/>
      <c r="RYO31" s="36"/>
      <c r="RYP31" s="36"/>
      <c r="RYQ31" s="36"/>
      <c r="RYR31" s="36"/>
      <c r="RYS31" s="36"/>
      <c r="RYT31" s="36"/>
      <c r="RYU31" s="36"/>
      <c r="RYV31" s="36"/>
      <c r="RYW31" s="36"/>
      <c r="RYX31" s="36"/>
      <c r="RYY31" s="36"/>
      <c r="RYZ31" s="36"/>
      <c r="RZA31" s="36"/>
      <c r="RZB31" s="36"/>
      <c r="RZC31" s="36"/>
      <c r="RZD31" s="36"/>
      <c r="RZE31" s="36"/>
      <c r="RZF31" s="36"/>
      <c r="RZG31" s="36"/>
      <c r="RZH31" s="36"/>
      <c r="RZI31" s="36"/>
      <c r="RZJ31" s="36"/>
      <c r="RZK31" s="36"/>
      <c r="RZL31" s="36"/>
      <c r="RZM31" s="36"/>
      <c r="RZN31" s="36"/>
      <c r="RZO31" s="36"/>
      <c r="RZP31" s="36"/>
      <c r="RZQ31" s="36"/>
      <c r="RZR31" s="36"/>
      <c r="RZS31" s="36"/>
      <c r="RZT31" s="36"/>
      <c r="RZU31" s="36"/>
      <c r="RZV31" s="36"/>
      <c r="RZW31" s="36"/>
      <c r="RZX31" s="36"/>
      <c r="RZY31" s="36"/>
      <c r="RZZ31" s="36"/>
      <c r="SAA31" s="36"/>
      <c r="SAB31" s="36"/>
      <c r="SAC31" s="36"/>
      <c r="SAD31" s="36"/>
      <c r="SAE31" s="36"/>
      <c r="SAF31" s="36"/>
      <c r="SAG31" s="36"/>
      <c r="SAH31" s="36"/>
      <c r="SAI31" s="36"/>
      <c r="SAJ31" s="36"/>
      <c r="SAK31" s="36"/>
      <c r="SAL31" s="36"/>
      <c r="SAM31" s="36"/>
      <c r="SAN31" s="36"/>
      <c r="SAO31" s="36"/>
      <c r="SAP31" s="36"/>
      <c r="SAQ31" s="36"/>
      <c r="SAR31" s="36"/>
      <c r="SAS31" s="36"/>
      <c r="SAT31" s="36"/>
      <c r="SAU31" s="36"/>
      <c r="SAV31" s="36"/>
      <c r="SAW31" s="36"/>
      <c r="SAX31" s="36"/>
      <c r="SAY31" s="36"/>
      <c r="SAZ31" s="36"/>
      <c r="SBA31" s="36"/>
      <c r="SBB31" s="36"/>
      <c r="SBC31" s="36"/>
      <c r="SBD31" s="36"/>
      <c r="SBE31" s="36"/>
      <c r="SBF31" s="36"/>
      <c r="SBG31" s="36"/>
      <c r="SBH31" s="36"/>
      <c r="SBI31" s="36"/>
      <c r="SBJ31" s="36"/>
      <c r="SBK31" s="36"/>
      <c r="SBL31" s="36"/>
      <c r="SBM31" s="36"/>
      <c r="SBN31" s="36"/>
      <c r="SBO31" s="36"/>
      <c r="SBP31" s="36"/>
      <c r="SBQ31" s="36"/>
      <c r="SBR31" s="36"/>
      <c r="SBS31" s="36"/>
      <c r="SBT31" s="36"/>
      <c r="SBU31" s="36"/>
      <c r="SBV31" s="36"/>
      <c r="SBW31" s="36"/>
      <c r="SBX31" s="36"/>
      <c r="SBY31" s="36"/>
      <c r="SBZ31" s="36"/>
      <c r="SCA31" s="36"/>
      <c r="SCB31" s="36"/>
      <c r="SCC31" s="36"/>
      <c r="SCD31" s="36"/>
      <c r="SCE31" s="36"/>
      <c r="SCF31" s="36"/>
      <c r="SCG31" s="36"/>
      <c r="SCH31" s="36"/>
      <c r="SCI31" s="36"/>
      <c r="SCJ31" s="36"/>
      <c r="SCK31" s="36"/>
      <c r="SCL31" s="36"/>
      <c r="SCM31" s="36"/>
      <c r="SCN31" s="36"/>
      <c r="SCO31" s="36"/>
      <c r="SCP31" s="36"/>
      <c r="SCQ31" s="36"/>
      <c r="SCR31" s="36"/>
      <c r="SCS31" s="36"/>
      <c r="SCT31" s="36"/>
      <c r="SCU31" s="36"/>
      <c r="SCV31" s="36"/>
      <c r="SCW31" s="36"/>
      <c r="SCX31" s="36"/>
      <c r="SCY31" s="36"/>
      <c r="SCZ31" s="36"/>
      <c r="SDA31" s="36"/>
      <c r="SDB31" s="36"/>
      <c r="SDC31" s="36"/>
      <c r="SDD31" s="36"/>
      <c r="SDE31" s="36"/>
      <c r="SDF31" s="36"/>
      <c r="SDG31" s="36"/>
      <c r="SDH31" s="36"/>
      <c r="SDI31" s="36"/>
      <c r="SDJ31" s="36"/>
      <c r="SDK31" s="36"/>
      <c r="SDL31" s="36"/>
      <c r="SDM31" s="36"/>
      <c r="SDN31" s="36"/>
      <c r="SDO31" s="36"/>
      <c r="SDP31" s="36"/>
      <c r="SDQ31" s="36"/>
      <c r="SDR31" s="36"/>
      <c r="SDS31" s="36"/>
      <c r="SDT31" s="36"/>
      <c r="SDU31" s="36"/>
      <c r="SDV31" s="36"/>
      <c r="SDW31" s="36"/>
      <c r="SDX31" s="36"/>
      <c r="SDY31" s="36"/>
      <c r="SDZ31" s="36"/>
      <c r="SEA31" s="36"/>
      <c r="SEB31" s="36"/>
      <c r="SEC31" s="36"/>
      <c r="SED31" s="36"/>
      <c r="SEE31" s="36"/>
      <c r="SEF31" s="36"/>
      <c r="SEG31" s="36"/>
      <c r="SEH31" s="36"/>
      <c r="SEI31" s="36"/>
      <c r="SEJ31" s="36"/>
      <c r="SEK31" s="36"/>
      <c r="SEL31" s="36"/>
      <c r="SEM31" s="36"/>
      <c r="SEN31" s="36"/>
      <c r="SEO31" s="36"/>
      <c r="SEP31" s="36"/>
      <c r="SEQ31" s="36"/>
      <c r="SER31" s="36"/>
      <c r="SES31" s="36"/>
      <c r="SET31" s="36"/>
      <c r="SEU31" s="36"/>
      <c r="SEV31" s="36"/>
      <c r="SEW31" s="36"/>
      <c r="SEX31" s="36"/>
      <c r="SEY31" s="36"/>
      <c r="SEZ31" s="36"/>
      <c r="SFA31" s="36"/>
      <c r="SFB31" s="36"/>
      <c r="SFC31" s="36"/>
      <c r="SFD31" s="36"/>
      <c r="SFE31" s="36"/>
      <c r="SFF31" s="36"/>
      <c r="SFG31" s="36"/>
      <c r="SFH31" s="36"/>
      <c r="SFI31" s="36"/>
      <c r="SFJ31" s="36"/>
      <c r="SFK31" s="36"/>
      <c r="SFL31" s="36"/>
      <c r="SFM31" s="36"/>
      <c r="SFN31" s="36"/>
      <c r="SFO31" s="36"/>
      <c r="SFP31" s="36"/>
      <c r="SFQ31" s="36"/>
      <c r="SFR31" s="36"/>
      <c r="SFS31" s="36"/>
      <c r="SFT31" s="36"/>
      <c r="SFU31" s="36"/>
      <c r="SFV31" s="36"/>
      <c r="SFW31" s="36"/>
      <c r="SFX31" s="36"/>
      <c r="SFY31" s="36"/>
      <c r="SFZ31" s="36"/>
      <c r="SGA31" s="36"/>
      <c r="SGB31" s="36"/>
      <c r="SGC31" s="36"/>
      <c r="SGD31" s="36"/>
      <c r="SGE31" s="36"/>
      <c r="SGF31" s="36"/>
      <c r="SGG31" s="36"/>
      <c r="SGH31" s="36"/>
      <c r="SGI31" s="36"/>
      <c r="SGJ31" s="36"/>
      <c r="SGK31" s="36"/>
      <c r="SGL31" s="36"/>
      <c r="SGM31" s="36"/>
      <c r="SGN31" s="36"/>
      <c r="SGO31" s="36"/>
      <c r="SGP31" s="36"/>
      <c r="SGQ31" s="36"/>
      <c r="SGR31" s="36"/>
      <c r="SGS31" s="36"/>
      <c r="SGT31" s="36"/>
      <c r="SGU31" s="36"/>
      <c r="SGV31" s="36"/>
      <c r="SGW31" s="36"/>
      <c r="SGX31" s="36"/>
      <c r="SGY31" s="36"/>
      <c r="SGZ31" s="36"/>
      <c r="SHA31" s="36"/>
      <c r="SHB31" s="36"/>
      <c r="SHC31" s="36"/>
      <c r="SHD31" s="36"/>
      <c r="SHE31" s="36"/>
      <c r="SHF31" s="36"/>
      <c r="SHG31" s="36"/>
      <c r="SHH31" s="36"/>
      <c r="SHI31" s="36"/>
      <c r="SHJ31" s="36"/>
      <c r="SHK31" s="36"/>
      <c r="SHL31" s="36"/>
      <c r="SHM31" s="36"/>
      <c r="SHN31" s="36"/>
      <c r="SHO31" s="36"/>
      <c r="SHP31" s="36"/>
      <c r="SHQ31" s="36"/>
      <c r="SHR31" s="36"/>
      <c r="SHS31" s="36"/>
      <c r="SHT31" s="36"/>
      <c r="SHU31" s="36"/>
      <c r="SHV31" s="36"/>
      <c r="SHW31" s="36"/>
      <c r="SHX31" s="36"/>
      <c r="SHY31" s="36"/>
      <c r="SHZ31" s="36"/>
      <c r="SIA31" s="36"/>
      <c r="SIB31" s="36"/>
      <c r="SIC31" s="36"/>
      <c r="SID31" s="36"/>
      <c r="SIE31" s="36"/>
      <c r="SIF31" s="36"/>
      <c r="SIG31" s="36"/>
      <c r="SIH31" s="36"/>
      <c r="SII31" s="36"/>
      <c r="SIJ31" s="36"/>
      <c r="SIK31" s="36"/>
      <c r="SIL31" s="36"/>
      <c r="SIM31" s="36"/>
      <c r="SIN31" s="36"/>
      <c r="SIO31" s="36"/>
      <c r="SIP31" s="36"/>
      <c r="SIQ31" s="36"/>
      <c r="SIR31" s="36"/>
      <c r="SIS31" s="36"/>
      <c r="SIT31" s="36"/>
      <c r="SIU31" s="36"/>
      <c r="SIV31" s="36"/>
      <c r="SIW31" s="36"/>
      <c r="SIX31" s="36"/>
      <c r="SIY31" s="36"/>
      <c r="SIZ31" s="36"/>
      <c r="SJA31" s="36"/>
      <c r="SJB31" s="36"/>
      <c r="SJC31" s="36"/>
      <c r="SJD31" s="36"/>
      <c r="SJE31" s="36"/>
      <c r="SJF31" s="36"/>
      <c r="SJG31" s="36"/>
      <c r="SJH31" s="36"/>
      <c r="SJI31" s="36"/>
      <c r="SJJ31" s="36"/>
      <c r="SJK31" s="36"/>
      <c r="SJL31" s="36"/>
      <c r="SJM31" s="36"/>
      <c r="SJN31" s="36"/>
      <c r="SJO31" s="36"/>
      <c r="SJP31" s="36"/>
      <c r="SJQ31" s="36"/>
      <c r="SJR31" s="36"/>
      <c r="SJS31" s="36"/>
      <c r="SJT31" s="36"/>
      <c r="SJU31" s="36"/>
      <c r="SJV31" s="36"/>
      <c r="SJW31" s="36"/>
      <c r="SJX31" s="36"/>
      <c r="SJY31" s="36"/>
      <c r="SJZ31" s="36"/>
      <c r="SKA31" s="36"/>
      <c r="SKB31" s="36"/>
      <c r="SKC31" s="36"/>
      <c r="SKD31" s="36"/>
      <c r="SKE31" s="36"/>
      <c r="SKF31" s="36"/>
      <c r="SKG31" s="36"/>
      <c r="SKH31" s="36"/>
      <c r="SKI31" s="36"/>
      <c r="SKJ31" s="36"/>
      <c r="SKK31" s="36"/>
      <c r="SKL31" s="36"/>
      <c r="SKM31" s="36"/>
      <c r="SKN31" s="36"/>
      <c r="SKO31" s="36"/>
      <c r="SKP31" s="36"/>
      <c r="SKQ31" s="36"/>
      <c r="SKR31" s="36"/>
      <c r="SKS31" s="36"/>
      <c r="SKT31" s="36"/>
      <c r="SKU31" s="36"/>
      <c r="SKV31" s="36"/>
      <c r="SKW31" s="36"/>
      <c r="SKX31" s="36"/>
      <c r="SKY31" s="36"/>
      <c r="SKZ31" s="36"/>
      <c r="SLA31" s="36"/>
      <c r="SLB31" s="36"/>
      <c r="SLC31" s="36"/>
      <c r="SLD31" s="36"/>
      <c r="SLE31" s="36"/>
      <c r="SLF31" s="36"/>
      <c r="SLG31" s="36"/>
      <c r="SLH31" s="36"/>
      <c r="SLI31" s="36"/>
      <c r="SLJ31" s="36"/>
      <c r="SLK31" s="36"/>
      <c r="SLL31" s="36"/>
      <c r="SLM31" s="36"/>
      <c r="SLN31" s="36"/>
      <c r="SLO31" s="36"/>
      <c r="SLP31" s="36"/>
      <c r="SLQ31" s="36"/>
      <c r="SLR31" s="36"/>
      <c r="SLS31" s="36"/>
      <c r="SLT31" s="36"/>
      <c r="SLU31" s="36"/>
      <c r="SLV31" s="36"/>
      <c r="SLW31" s="36"/>
      <c r="SLX31" s="36"/>
      <c r="SLY31" s="36"/>
      <c r="SLZ31" s="36"/>
      <c r="SMA31" s="36"/>
      <c r="SMB31" s="36"/>
      <c r="SMC31" s="36"/>
      <c r="SMD31" s="36"/>
      <c r="SME31" s="36"/>
      <c r="SMF31" s="36"/>
      <c r="SMG31" s="36"/>
      <c r="SMH31" s="36"/>
      <c r="SMI31" s="36"/>
      <c r="SMJ31" s="36"/>
      <c r="SMK31" s="36"/>
      <c r="SML31" s="36"/>
      <c r="SMM31" s="36"/>
      <c r="SMN31" s="36"/>
      <c r="SMO31" s="36"/>
      <c r="SMP31" s="36"/>
      <c r="SMQ31" s="36"/>
      <c r="SMR31" s="36"/>
      <c r="SMS31" s="36"/>
      <c r="SMT31" s="36"/>
      <c r="SMU31" s="36"/>
      <c r="SMV31" s="36"/>
      <c r="SMW31" s="36"/>
      <c r="SMX31" s="36"/>
      <c r="SMY31" s="36"/>
      <c r="SMZ31" s="36"/>
      <c r="SNA31" s="36"/>
      <c r="SNB31" s="36"/>
      <c r="SNC31" s="36"/>
      <c r="SND31" s="36"/>
      <c r="SNE31" s="36"/>
      <c r="SNF31" s="36"/>
      <c r="SNG31" s="36"/>
      <c r="SNH31" s="36"/>
      <c r="SNI31" s="36"/>
      <c r="SNJ31" s="36"/>
      <c r="SNK31" s="36"/>
      <c r="SNL31" s="36"/>
      <c r="SNM31" s="36"/>
      <c r="SNN31" s="36"/>
      <c r="SNO31" s="36"/>
      <c r="SNP31" s="36"/>
      <c r="SNQ31" s="36"/>
      <c r="SNR31" s="36"/>
      <c r="SNS31" s="36"/>
      <c r="SNT31" s="36"/>
      <c r="SNU31" s="36"/>
      <c r="SNV31" s="36"/>
      <c r="SNW31" s="36"/>
      <c r="SNX31" s="36"/>
      <c r="SNY31" s="36"/>
      <c r="SNZ31" s="36"/>
      <c r="SOA31" s="36"/>
      <c r="SOB31" s="36"/>
      <c r="SOC31" s="36"/>
      <c r="SOD31" s="36"/>
      <c r="SOE31" s="36"/>
      <c r="SOF31" s="36"/>
      <c r="SOG31" s="36"/>
      <c r="SOH31" s="36"/>
      <c r="SOI31" s="36"/>
      <c r="SOJ31" s="36"/>
      <c r="SOK31" s="36"/>
      <c r="SOL31" s="36"/>
      <c r="SOM31" s="36"/>
      <c r="SON31" s="36"/>
      <c r="SOO31" s="36"/>
      <c r="SOP31" s="36"/>
      <c r="SOQ31" s="36"/>
      <c r="SOR31" s="36"/>
      <c r="SOS31" s="36"/>
      <c r="SOT31" s="36"/>
      <c r="SOU31" s="36"/>
      <c r="SOV31" s="36"/>
      <c r="SOW31" s="36"/>
      <c r="SOX31" s="36"/>
      <c r="SOY31" s="36"/>
      <c r="SOZ31" s="36"/>
      <c r="SPA31" s="36"/>
      <c r="SPB31" s="36"/>
      <c r="SPC31" s="36"/>
      <c r="SPD31" s="36"/>
      <c r="SPE31" s="36"/>
      <c r="SPF31" s="36"/>
      <c r="SPG31" s="36"/>
      <c r="SPH31" s="36"/>
      <c r="SPI31" s="36"/>
      <c r="SPJ31" s="36"/>
      <c r="SPK31" s="36"/>
      <c r="SPL31" s="36"/>
      <c r="SPM31" s="36"/>
      <c r="SPN31" s="36"/>
      <c r="SPO31" s="36"/>
      <c r="SPP31" s="36"/>
      <c r="SPQ31" s="36"/>
      <c r="SPR31" s="36"/>
      <c r="SPS31" s="36"/>
      <c r="SPT31" s="36"/>
      <c r="SPU31" s="36"/>
      <c r="SPV31" s="36"/>
      <c r="SPW31" s="36"/>
      <c r="SPX31" s="36"/>
      <c r="SPY31" s="36"/>
      <c r="SPZ31" s="36"/>
      <c r="SQA31" s="36"/>
      <c r="SQB31" s="36"/>
      <c r="SQC31" s="36"/>
      <c r="SQD31" s="36"/>
      <c r="SQE31" s="36"/>
      <c r="SQF31" s="36"/>
      <c r="SQG31" s="36"/>
      <c r="SQH31" s="36"/>
      <c r="SQI31" s="36"/>
      <c r="SQJ31" s="36"/>
      <c r="SQK31" s="36"/>
      <c r="SQL31" s="36"/>
      <c r="SQM31" s="36"/>
      <c r="SQN31" s="36"/>
      <c r="SQO31" s="36"/>
      <c r="SQP31" s="36"/>
      <c r="SQQ31" s="36"/>
      <c r="SQR31" s="36"/>
      <c r="SQS31" s="36"/>
      <c r="SQT31" s="36"/>
      <c r="SQU31" s="36"/>
      <c r="SQV31" s="36"/>
      <c r="SQW31" s="36"/>
      <c r="SQX31" s="36"/>
      <c r="SQY31" s="36"/>
      <c r="SQZ31" s="36"/>
      <c r="SRA31" s="36"/>
      <c r="SRB31" s="36"/>
      <c r="SRC31" s="36"/>
      <c r="SRD31" s="36"/>
      <c r="SRE31" s="36"/>
      <c r="SRF31" s="36"/>
      <c r="SRG31" s="36"/>
      <c r="SRH31" s="36"/>
      <c r="SRI31" s="36"/>
      <c r="SRJ31" s="36"/>
      <c r="SRK31" s="36"/>
      <c r="SRL31" s="36"/>
      <c r="SRM31" s="36"/>
      <c r="SRN31" s="36"/>
      <c r="SRO31" s="36"/>
      <c r="SRP31" s="36"/>
      <c r="SRQ31" s="36"/>
      <c r="SRR31" s="36"/>
      <c r="SRS31" s="36"/>
      <c r="SRT31" s="36"/>
      <c r="SRU31" s="36"/>
      <c r="SRV31" s="36"/>
      <c r="SRW31" s="36"/>
      <c r="SRX31" s="36"/>
      <c r="SRY31" s="36"/>
      <c r="SRZ31" s="36"/>
      <c r="SSA31" s="36"/>
      <c r="SSB31" s="36"/>
      <c r="SSC31" s="36"/>
      <c r="SSD31" s="36"/>
      <c r="SSE31" s="36"/>
      <c r="SSF31" s="36"/>
      <c r="SSG31" s="36"/>
      <c r="SSH31" s="36"/>
      <c r="SSI31" s="36"/>
      <c r="SSJ31" s="36"/>
      <c r="SSK31" s="36"/>
      <c r="SSL31" s="36"/>
      <c r="SSM31" s="36"/>
      <c r="SSN31" s="36"/>
      <c r="SSO31" s="36"/>
      <c r="SSP31" s="36"/>
      <c r="SSQ31" s="36"/>
      <c r="SSR31" s="36"/>
      <c r="SSS31" s="36"/>
      <c r="SST31" s="36"/>
      <c r="SSU31" s="36"/>
      <c r="SSV31" s="36"/>
      <c r="SSW31" s="36"/>
      <c r="SSX31" s="36"/>
      <c r="SSY31" s="36"/>
      <c r="SSZ31" s="36"/>
      <c r="STA31" s="36"/>
      <c r="STB31" s="36"/>
      <c r="STC31" s="36"/>
      <c r="STD31" s="36"/>
      <c r="STE31" s="36"/>
      <c r="STF31" s="36"/>
      <c r="STG31" s="36"/>
      <c r="STH31" s="36"/>
      <c r="STI31" s="36"/>
      <c r="STJ31" s="36"/>
      <c r="STK31" s="36"/>
      <c r="STL31" s="36"/>
      <c r="STM31" s="36"/>
      <c r="STN31" s="36"/>
      <c r="STO31" s="36"/>
      <c r="STP31" s="36"/>
      <c r="STQ31" s="36"/>
      <c r="STR31" s="36"/>
      <c r="STS31" s="36"/>
      <c r="STT31" s="36"/>
      <c r="STU31" s="36"/>
      <c r="STV31" s="36"/>
      <c r="STW31" s="36"/>
      <c r="STX31" s="36"/>
      <c r="STY31" s="36"/>
      <c r="STZ31" s="36"/>
      <c r="SUA31" s="36"/>
      <c r="SUB31" s="36"/>
      <c r="SUC31" s="36"/>
      <c r="SUD31" s="36"/>
      <c r="SUE31" s="36"/>
      <c r="SUF31" s="36"/>
      <c r="SUG31" s="36"/>
      <c r="SUH31" s="36"/>
      <c r="SUI31" s="36"/>
      <c r="SUJ31" s="36"/>
      <c r="SUK31" s="36"/>
      <c r="SUL31" s="36"/>
      <c r="SUM31" s="36"/>
      <c r="SUN31" s="36"/>
      <c r="SUO31" s="36"/>
      <c r="SUP31" s="36"/>
      <c r="SUQ31" s="36"/>
      <c r="SUR31" s="36"/>
      <c r="SUS31" s="36"/>
      <c r="SUT31" s="36"/>
      <c r="SUU31" s="36"/>
      <c r="SUV31" s="36"/>
      <c r="SUW31" s="36"/>
      <c r="SUX31" s="36"/>
      <c r="SUY31" s="36"/>
      <c r="SUZ31" s="36"/>
      <c r="SVA31" s="36"/>
      <c r="SVB31" s="36"/>
      <c r="SVC31" s="36"/>
      <c r="SVD31" s="36"/>
      <c r="SVE31" s="36"/>
      <c r="SVF31" s="36"/>
      <c r="SVG31" s="36"/>
      <c r="SVH31" s="36"/>
      <c r="SVI31" s="36"/>
      <c r="SVJ31" s="36"/>
      <c r="SVK31" s="36"/>
      <c r="SVL31" s="36"/>
      <c r="SVM31" s="36"/>
      <c r="SVN31" s="36"/>
      <c r="SVO31" s="36"/>
      <c r="SVP31" s="36"/>
      <c r="SVQ31" s="36"/>
      <c r="SVR31" s="36"/>
      <c r="SVS31" s="36"/>
      <c r="SVT31" s="36"/>
      <c r="SVU31" s="36"/>
      <c r="SVV31" s="36"/>
      <c r="SVW31" s="36"/>
      <c r="SVX31" s="36"/>
      <c r="SVY31" s="36"/>
      <c r="SVZ31" s="36"/>
      <c r="SWA31" s="36"/>
      <c r="SWB31" s="36"/>
      <c r="SWC31" s="36"/>
      <c r="SWD31" s="36"/>
      <c r="SWE31" s="36"/>
      <c r="SWF31" s="36"/>
      <c r="SWG31" s="36"/>
      <c r="SWH31" s="36"/>
      <c r="SWI31" s="36"/>
      <c r="SWJ31" s="36"/>
      <c r="SWK31" s="36"/>
      <c r="SWL31" s="36"/>
      <c r="SWM31" s="36"/>
      <c r="SWN31" s="36"/>
      <c r="SWO31" s="36"/>
      <c r="SWP31" s="36"/>
      <c r="SWQ31" s="36"/>
      <c r="SWR31" s="36"/>
      <c r="SWS31" s="36"/>
      <c r="SWT31" s="36"/>
      <c r="SWU31" s="36"/>
      <c r="SWV31" s="36"/>
      <c r="SWW31" s="36"/>
      <c r="SWX31" s="36"/>
      <c r="SWY31" s="36"/>
      <c r="SWZ31" s="36"/>
      <c r="SXA31" s="36"/>
      <c r="SXB31" s="36"/>
      <c r="SXC31" s="36"/>
      <c r="SXD31" s="36"/>
      <c r="SXE31" s="36"/>
      <c r="SXF31" s="36"/>
      <c r="SXG31" s="36"/>
      <c r="SXH31" s="36"/>
      <c r="SXI31" s="36"/>
      <c r="SXJ31" s="36"/>
      <c r="SXK31" s="36"/>
      <c r="SXL31" s="36"/>
      <c r="SXM31" s="36"/>
      <c r="SXN31" s="36"/>
      <c r="SXO31" s="36"/>
      <c r="SXP31" s="36"/>
      <c r="SXQ31" s="36"/>
      <c r="SXR31" s="36"/>
      <c r="SXS31" s="36"/>
      <c r="SXT31" s="36"/>
      <c r="SXU31" s="36"/>
      <c r="SXV31" s="36"/>
      <c r="SXW31" s="36"/>
      <c r="SXX31" s="36"/>
      <c r="SXY31" s="36"/>
      <c r="SXZ31" s="36"/>
      <c r="SYA31" s="36"/>
      <c r="SYB31" s="36"/>
      <c r="SYC31" s="36"/>
      <c r="SYD31" s="36"/>
      <c r="SYE31" s="36"/>
      <c r="SYF31" s="36"/>
      <c r="SYG31" s="36"/>
      <c r="SYH31" s="36"/>
      <c r="SYI31" s="36"/>
      <c r="SYJ31" s="36"/>
      <c r="SYK31" s="36"/>
      <c r="SYL31" s="36"/>
      <c r="SYM31" s="36"/>
      <c r="SYN31" s="36"/>
      <c r="SYO31" s="36"/>
      <c r="SYP31" s="36"/>
      <c r="SYQ31" s="36"/>
      <c r="SYR31" s="36"/>
      <c r="SYS31" s="36"/>
      <c r="SYT31" s="36"/>
      <c r="SYU31" s="36"/>
      <c r="SYV31" s="36"/>
      <c r="SYW31" s="36"/>
      <c r="SYX31" s="36"/>
      <c r="SYY31" s="36"/>
      <c r="SYZ31" s="36"/>
      <c r="SZA31" s="36"/>
      <c r="SZB31" s="36"/>
      <c r="SZC31" s="36"/>
      <c r="SZD31" s="36"/>
      <c r="SZE31" s="36"/>
      <c r="SZF31" s="36"/>
      <c r="SZG31" s="36"/>
      <c r="SZH31" s="36"/>
      <c r="SZI31" s="36"/>
      <c r="SZJ31" s="36"/>
      <c r="SZK31" s="36"/>
      <c r="SZL31" s="36"/>
      <c r="SZM31" s="36"/>
      <c r="SZN31" s="36"/>
      <c r="SZO31" s="36"/>
      <c r="SZP31" s="36"/>
      <c r="SZQ31" s="36"/>
      <c r="SZR31" s="36"/>
      <c r="SZS31" s="36"/>
      <c r="SZT31" s="36"/>
      <c r="SZU31" s="36"/>
      <c r="SZV31" s="36"/>
      <c r="SZW31" s="36"/>
      <c r="SZX31" s="36"/>
      <c r="SZY31" s="36"/>
      <c r="SZZ31" s="36"/>
      <c r="TAA31" s="36"/>
      <c r="TAB31" s="36"/>
      <c r="TAC31" s="36"/>
      <c r="TAD31" s="36"/>
      <c r="TAE31" s="36"/>
      <c r="TAF31" s="36"/>
      <c r="TAG31" s="36"/>
      <c r="TAH31" s="36"/>
      <c r="TAI31" s="36"/>
      <c r="TAJ31" s="36"/>
      <c r="TAK31" s="36"/>
      <c r="TAL31" s="36"/>
      <c r="TAM31" s="36"/>
      <c r="TAN31" s="36"/>
      <c r="TAO31" s="36"/>
      <c r="TAP31" s="36"/>
      <c r="TAQ31" s="36"/>
      <c r="TAR31" s="36"/>
      <c r="TAS31" s="36"/>
      <c r="TAT31" s="36"/>
      <c r="TAU31" s="36"/>
      <c r="TAV31" s="36"/>
      <c r="TAW31" s="36"/>
      <c r="TAX31" s="36"/>
      <c r="TAY31" s="36"/>
      <c r="TAZ31" s="36"/>
      <c r="TBA31" s="36"/>
      <c r="TBB31" s="36"/>
      <c r="TBC31" s="36"/>
      <c r="TBD31" s="36"/>
      <c r="TBE31" s="36"/>
      <c r="TBF31" s="36"/>
      <c r="TBG31" s="36"/>
      <c r="TBH31" s="36"/>
      <c r="TBI31" s="36"/>
      <c r="TBJ31" s="36"/>
      <c r="TBK31" s="36"/>
      <c r="TBL31" s="36"/>
      <c r="TBM31" s="36"/>
      <c r="TBN31" s="36"/>
      <c r="TBO31" s="36"/>
      <c r="TBP31" s="36"/>
      <c r="TBQ31" s="36"/>
      <c r="TBR31" s="36"/>
      <c r="TBS31" s="36"/>
      <c r="TBT31" s="36"/>
      <c r="TBU31" s="36"/>
      <c r="TBV31" s="36"/>
      <c r="TBW31" s="36"/>
      <c r="TBX31" s="36"/>
      <c r="TBY31" s="36"/>
      <c r="TBZ31" s="36"/>
      <c r="TCA31" s="36"/>
      <c r="TCB31" s="36"/>
      <c r="TCC31" s="36"/>
      <c r="TCD31" s="36"/>
      <c r="TCE31" s="36"/>
      <c r="TCF31" s="36"/>
      <c r="TCG31" s="36"/>
      <c r="TCH31" s="36"/>
      <c r="TCI31" s="36"/>
      <c r="TCJ31" s="36"/>
      <c r="TCK31" s="36"/>
      <c r="TCL31" s="36"/>
      <c r="TCM31" s="36"/>
      <c r="TCN31" s="36"/>
      <c r="TCO31" s="36"/>
      <c r="TCP31" s="36"/>
      <c r="TCQ31" s="36"/>
      <c r="TCR31" s="36"/>
      <c r="TCS31" s="36"/>
      <c r="TCT31" s="36"/>
      <c r="TCU31" s="36"/>
      <c r="TCV31" s="36"/>
      <c r="TCW31" s="36"/>
      <c r="TCX31" s="36"/>
      <c r="TCY31" s="36"/>
      <c r="TCZ31" s="36"/>
      <c r="TDA31" s="36"/>
      <c r="TDB31" s="36"/>
      <c r="TDC31" s="36"/>
      <c r="TDD31" s="36"/>
      <c r="TDE31" s="36"/>
      <c r="TDF31" s="36"/>
      <c r="TDG31" s="36"/>
      <c r="TDH31" s="36"/>
      <c r="TDI31" s="36"/>
      <c r="TDJ31" s="36"/>
      <c r="TDK31" s="36"/>
      <c r="TDL31" s="36"/>
      <c r="TDM31" s="36"/>
      <c r="TDN31" s="36"/>
      <c r="TDO31" s="36"/>
      <c r="TDP31" s="36"/>
      <c r="TDQ31" s="36"/>
      <c r="TDR31" s="36"/>
      <c r="TDS31" s="36"/>
      <c r="TDT31" s="36"/>
      <c r="TDU31" s="36"/>
      <c r="TDV31" s="36"/>
      <c r="TDW31" s="36"/>
      <c r="TDX31" s="36"/>
      <c r="TDY31" s="36"/>
      <c r="TDZ31" s="36"/>
      <c r="TEA31" s="36"/>
      <c r="TEB31" s="36"/>
      <c r="TEC31" s="36"/>
      <c r="TED31" s="36"/>
      <c r="TEE31" s="36"/>
      <c r="TEF31" s="36"/>
      <c r="TEG31" s="36"/>
      <c r="TEH31" s="36"/>
      <c r="TEI31" s="36"/>
      <c r="TEJ31" s="36"/>
      <c r="TEK31" s="36"/>
      <c r="TEL31" s="36"/>
      <c r="TEM31" s="36"/>
      <c r="TEN31" s="36"/>
      <c r="TEO31" s="36"/>
      <c r="TEP31" s="36"/>
      <c r="TEQ31" s="36"/>
      <c r="TER31" s="36"/>
      <c r="TES31" s="36"/>
      <c r="TET31" s="36"/>
      <c r="TEU31" s="36"/>
      <c r="TEV31" s="36"/>
      <c r="TEW31" s="36"/>
      <c r="TEX31" s="36"/>
      <c r="TEY31" s="36"/>
      <c r="TEZ31" s="36"/>
      <c r="TFA31" s="36"/>
      <c r="TFB31" s="36"/>
      <c r="TFC31" s="36"/>
      <c r="TFD31" s="36"/>
      <c r="TFE31" s="36"/>
      <c r="TFF31" s="36"/>
      <c r="TFG31" s="36"/>
      <c r="TFH31" s="36"/>
      <c r="TFI31" s="36"/>
      <c r="TFJ31" s="36"/>
      <c r="TFK31" s="36"/>
      <c r="TFL31" s="36"/>
      <c r="TFM31" s="36"/>
      <c r="TFN31" s="36"/>
      <c r="TFO31" s="36"/>
      <c r="TFP31" s="36"/>
      <c r="TFQ31" s="36"/>
      <c r="TFR31" s="36"/>
      <c r="TFS31" s="36"/>
      <c r="TFT31" s="36"/>
      <c r="TFU31" s="36"/>
      <c r="TFV31" s="36"/>
      <c r="TFW31" s="36"/>
      <c r="TFX31" s="36"/>
      <c r="TFY31" s="36"/>
      <c r="TFZ31" s="36"/>
      <c r="TGA31" s="36"/>
      <c r="TGB31" s="36"/>
      <c r="TGC31" s="36"/>
      <c r="TGD31" s="36"/>
      <c r="TGE31" s="36"/>
      <c r="TGF31" s="36"/>
      <c r="TGG31" s="36"/>
      <c r="TGH31" s="36"/>
      <c r="TGI31" s="36"/>
      <c r="TGJ31" s="36"/>
      <c r="TGK31" s="36"/>
      <c r="TGL31" s="36"/>
      <c r="TGM31" s="36"/>
      <c r="TGN31" s="36"/>
      <c r="TGO31" s="36"/>
      <c r="TGP31" s="36"/>
      <c r="TGQ31" s="36"/>
      <c r="TGR31" s="36"/>
      <c r="TGS31" s="36"/>
      <c r="TGT31" s="36"/>
      <c r="TGU31" s="36"/>
      <c r="TGV31" s="36"/>
      <c r="TGW31" s="36"/>
      <c r="TGX31" s="36"/>
      <c r="TGY31" s="36"/>
      <c r="TGZ31" s="36"/>
      <c r="THA31" s="36"/>
      <c r="THB31" s="36"/>
      <c r="THC31" s="36"/>
      <c r="THD31" s="36"/>
      <c r="THE31" s="36"/>
      <c r="THF31" s="36"/>
      <c r="THG31" s="36"/>
      <c r="THH31" s="36"/>
      <c r="THI31" s="36"/>
      <c r="THJ31" s="36"/>
      <c r="THK31" s="36"/>
      <c r="THL31" s="36"/>
      <c r="THM31" s="36"/>
      <c r="THN31" s="36"/>
      <c r="THO31" s="36"/>
      <c r="THP31" s="36"/>
      <c r="THQ31" s="36"/>
      <c r="THR31" s="36"/>
      <c r="THS31" s="36"/>
      <c r="THT31" s="36"/>
      <c r="THU31" s="36"/>
      <c r="THV31" s="36"/>
      <c r="THW31" s="36"/>
      <c r="THX31" s="36"/>
      <c r="THY31" s="36"/>
      <c r="THZ31" s="36"/>
      <c r="TIA31" s="36"/>
      <c r="TIB31" s="36"/>
      <c r="TIC31" s="36"/>
      <c r="TID31" s="36"/>
      <c r="TIE31" s="36"/>
      <c r="TIF31" s="36"/>
      <c r="TIG31" s="36"/>
      <c r="TIH31" s="36"/>
      <c r="TII31" s="36"/>
      <c r="TIJ31" s="36"/>
      <c r="TIK31" s="36"/>
      <c r="TIL31" s="36"/>
      <c r="TIM31" s="36"/>
      <c r="TIN31" s="36"/>
      <c r="TIO31" s="36"/>
      <c r="TIP31" s="36"/>
      <c r="TIQ31" s="36"/>
      <c r="TIR31" s="36"/>
      <c r="TIS31" s="36"/>
      <c r="TIT31" s="36"/>
      <c r="TIU31" s="36"/>
      <c r="TIV31" s="36"/>
      <c r="TIW31" s="36"/>
      <c r="TIX31" s="36"/>
      <c r="TIY31" s="36"/>
      <c r="TIZ31" s="36"/>
      <c r="TJA31" s="36"/>
      <c r="TJB31" s="36"/>
      <c r="TJC31" s="36"/>
      <c r="TJD31" s="36"/>
      <c r="TJE31" s="36"/>
      <c r="TJF31" s="36"/>
      <c r="TJG31" s="36"/>
      <c r="TJH31" s="36"/>
      <c r="TJI31" s="36"/>
      <c r="TJJ31" s="36"/>
      <c r="TJK31" s="36"/>
      <c r="TJL31" s="36"/>
      <c r="TJM31" s="36"/>
      <c r="TJN31" s="36"/>
      <c r="TJO31" s="36"/>
      <c r="TJP31" s="36"/>
      <c r="TJQ31" s="36"/>
      <c r="TJR31" s="36"/>
      <c r="TJS31" s="36"/>
      <c r="TJT31" s="36"/>
      <c r="TJU31" s="36"/>
      <c r="TJV31" s="36"/>
      <c r="TJW31" s="36"/>
      <c r="TJX31" s="36"/>
      <c r="TJY31" s="36"/>
      <c r="TJZ31" s="36"/>
    </row>
    <row r="32" spans="1:13806" s="36" customFormat="1" ht="15.75" customHeight="1">
      <c r="C32" s="16"/>
      <c r="D32" s="16"/>
      <c r="E32" s="16"/>
      <c r="F32" s="16"/>
      <c r="G32" s="16"/>
      <c r="H32" s="16"/>
      <c r="I32" s="16"/>
      <c r="J32" s="16"/>
      <c r="K32" s="16"/>
      <c r="L32" s="16"/>
      <c r="M32" s="16"/>
      <c r="N32" s="16"/>
      <c r="O32" s="16"/>
      <c r="P32" s="16"/>
      <c r="AC32" s="16"/>
      <c r="AD32" s="16"/>
      <c r="AE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20"/>
    </row>
    <row r="33" spans="3:72" s="36" customFormat="1" ht="15" customHeight="1">
      <c r="C33" s="16"/>
      <c r="D33" s="16"/>
      <c r="E33" s="16"/>
      <c r="F33" s="16"/>
      <c r="G33" s="16"/>
      <c r="H33" s="16"/>
      <c r="I33" s="16"/>
      <c r="J33" s="16"/>
      <c r="K33" s="16"/>
      <c r="L33" s="16"/>
      <c r="M33" s="16"/>
      <c r="N33" s="16"/>
      <c r="O33" s="16"/>
      <c r="P33" s="16"/>
      <c r="AC33" s="16"/>
      <c r="AD33" s="16"/>
      <c r="AE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20"/>
    </row>
    <row r="34" spans="3:72" s="36" customFormat="1" ht="15" customHeight="1">
      <c r="C34" s="16"/>
      <c r="D34" s="16"/>
      <c r="E34" s="16"/>
      <c r="F34" s="16"/>
      <c r="G34" s="16"/>
      <c r="H34" s="16"/>
      <c r="I34" s="16"/>
      <c r="J34" s="16"/>
      <c r="K34" s="16"/>
      <c r="L34" s="16"/>
      <c r="M34" s="16"/>
      <c r="N34" s="16"/>
      <c r="O34" s="16"/>
      <c r="P34" s="16"/>
      <c r="AC34" s="16"/>
      <c r="AD34" s="16"/>
      <c r="AE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20"/>
    </row>
    <row r="35" spans="3:72" s="36" customFormat="1" ht="15" customHeight="1">
      <c r="C35" s="16"/>
      <c r="D35" s="16"/>
      <c r="E35" s="16"/>
      <c r="F35" s="16"/>
      <c r="G35" s="16"/>
      <c r="H35" s="16"/>
      <c r="I35" s="16"/>
      <c r="J35" s="16"/>
      <c r="K35" s="16"/>
      <c r="L35" s="16"/>
      <c r="M35" s="16"/>
      <c r="N35" s="16"/>
      <c r="O35" s="16"/>
      <c r="P35" s="16"/>
      <c r="AC35" s="16"/>
      <c r="AD35" s="16"/>
      <c r="AE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20"/>
    </row>
    <row r="36" spans="3:72" s="36" customFormat="1" ht="15" customHeight="1">
      <c r="C36" s="16"/>
      <c r="D36" s="16"/>
      <c r="E36" s="16"/>
      <c r="F36" s="16"/>
      <c r="G36" s="16"/>
      <c r="H36" s="16"/>
      <c r="I36" s="16"/>
      <c r="J36" s="16"/>
      <c r="K36" s="16"/>
      <c r="L36" s="16"/>
      <c r="M36" s="16"/>
      <c r="N36" s="16"/>
      <c r="O36" s="16"/>
      <c r="P36" s="16"/>
      <c r="AC36" s="16"/>
      <c r="AD36" s="16"/>
      <c r="AE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20"/>
    </row>
    <row r="37" spans="3:72" s="36" customFormat="1" ht="15" customHeight="1">
      <c r="C37" s="16"/>
      <c r="D37" s="16"/>
      <c r="E37" s="16"/>
      <c r="F37" s="16"/>
      <c r="G37" s="16"/>
      <c r="H37" s="16"/>
      <c r="I37" s="16"/>
      <c r="J37" s="16"/>
      <c r="K37" s="16"/>
      <c r="L37" s="16"/>
      <c r="M37" s="16"/>
      <c r="N37" s="16"/>
      <c r="O37" s="16"/>
      <c r="P37" s="16"/>
      <c r="AC37" s="16"/>
      <c r="AD37" s="16"/>
      <c r="AE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20"/>
    </row>
    <row r="38" spans="3:72" s="36" customFormat="1" ht="15" customHeight="1">
      <c r="C38" s="16"/>
      <c r="D38" s="16"/>
      <c r="E38" s="16"/>
      <c r="F38" s="16"/>
      <c r="G38" s="16"/>
      <c r="H38" s="16"/>
      <c r="I38" s="16"/>
      <c r="J38" s="16"/>
      <c r="K38" s="16" t="s">
        <v>26</v>
      </c>
      <c r="L38" s="16"/>
      <c r="M38" s="16"/>
      <c r="N38" s="16"/>
      <c r="O38" s="16"/>
      <c r="P38" s="16"/>
      <c r="AC38" s="16"/>
      <c r="AD38" s="16"/>
      <c r="AE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20"/>
    </row>
    <row r="39" spans="3:72" s="36" customFormat="1" ht="15" customHeight="1">
      <c r="C39" s="16"/>
      <c r="D39" s="16"/>
      <c r="E39" s="16"/>
      <c r="F39" s="16"/>
      <c r="G39" s="16"/>
      <c r="H39" s="16"/>
      <c r="I39" s="16"/>
      <c r="J39" s="16"/>
      <c r="K39" s="16"/>
      <c r="L39" s="16"/>
      <c r="M39" s="16"/>
      <c r="N39" s="16"/>
      <c r="O39" s="16"/>
      <c r="P39" s="16"/>
      <c r="AC39" s="16"/>
      <c r="AD39" s="16"/>
      <c r="AE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20"/>
    </row>
    <row r="40" spans="3:72" s="36" customFormat="1" ht="15" customHeight="1">
      <c r="C40" s="16"/>
      <c r="D40" s="16"/>
      <c r="E40" s="16"/>
      <c r="F40" s="16"/>
      <c r="G40" s="16"/>
      <c r="H40" s="16"/>
      <c r="I40" s="16"/>
      <c r="J40" s="16"/>
      <c r="K40" s="16"/>
      <c r="L40" s="16"/>
      <c r="M40" s="16"/>
      <c r="N40" s="16"/>
      <c r="O40" s="16"/>
      <c r="P40" s="16"/>
      <c r="AC40" s="16"/>
      <c r="AD40" s="16"/>
      <c r="AE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20"/>
    </row>
    <row r="41" spans="3:72" s="36" customFormat="1" ht="15" customHeight="1">
      <c r="C41" s="16"/>
      <c r="D41" s="16"/>
      <c r="E41" s="16"/>
      <c r="F41" s="16"/>
      <c r="G41" s="16"/>
      <c r="H41" s="16"/>
      <c r="I41" s="16"/>
      <c r="J41" s="16"/>
      <c r="K41" s="16"/>
      <c r="L41" s="16"/>
      <c r="M41" s="16"/>
      <c r="N41" s="16"/>
      <c r="O41" s="16"/>
      <c r="P41" s="16"/>
      <c r="AC41" s="16"/>
      <c r="AD41" s="16"/>
      <c r="AE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20"/>
    </row>
    <row r="42" spans="3:72" s="36" customFormat="1" ht="15" customHeight="1">
      <c r="C42" s="16"/>
      <c r="D42" s="16"/>
      <c r="E42" s="16"/>
      <c r="F42" s="16"/>
      <c r="G42" s="16"/>
      <c r="H42" s="16"/>
      <c r="I42" s="16"/>
      <c r="J42" s="16"/>
      <c r="K42" s="16"/>
      <c r="L42" s="16"/>
      <c r="M42" s="16"/>
      <c r="N42" s="16"/>
      <c r="O42" s="16"/>
      <c r="P42" s="16"/>
      <c r="AC42" s="16"/>
      <c r="AD42" s="16"/>
      <c r="AE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20"/>
    </row>
    <row r="43" spans="3:72" s="36" customFormat="1" ht="15" customHeight="1">
      <c r="C43" s="16"/>
      <c r="D43" s="16"/>
      <c r="E43" s="16"/>
      <c r="F43" s="16"/>
      <c r="G43" s="16"/>
      <c r="H43" s="16"/>
      <c r="I43" s="16"/>
      <c r="J43" s="16"/>
      <c r="K43" s="16"/>
      <c r="L43" s="16"/>
      <c r="M43" s="16"/>
      <c r="N43" s="16"/>
      <c r="O43" s="16"/>
      <c r="P43" s="16"/>
      <c r="AC43" s="16"/>
      <c r="AD43" s="16"/>
      <c r="AE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20"/>
    </row>
    <row r="44" spans="3:72" s="36" customFormat="1" ht="15" customHeight="1">
      <c r="C44" s="16"/>
      <c r="D44" s="16"/>
      <c r="E44" s="16"/>
      <c r="F44" s="16"/>
      <c r="G44" s="16"/>
      <c r="H44" s="16"/>
      <c r="I44" s="16"/>
      <c r="J44" s="16"/>
      <c r="K44" s="16"/>
      <c r="L44" s="16"/>
      <c r="M44" s="16"/>
      <c r="N44" s="16"/>
      <c r="O44" s="16"/>
      <c r="P44" s="16"/>
      <c r="AC44" s="16"/>
      <c r="AD44" s="16"/>
      <c r="AE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20"/>
    </row>
    <row r="45" spans="3:72" s="36" customFormat="1" ht="15" customHeight="1">
      <c r="C45" s="16"/>
      <c r="D45" s="16"/>
      <c r="E45" s="16"/>
      <c r="F45" s="16"/>
      <c r="G45" s="16"/>
      <c r="H45" s="16"/>
      <c r="I45" s="16"/>
      <c r="J45" s="16"/>
      <c r="K45" s="16"/>
      <c r="L45" s="16"/>
      <c r="M45" s="16"/>
      <c r="N45" s="16"/>
      <c r="O45" s="16"/>
      <c r="P45" s="16"/>
      <c r="AC45" s="16"/>
      <c r="AD45" s="16"/>
      <c r="AE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20"/>
    </row>
    <row r="46" spans="3:72" s="36" customFormat="1" ht="15" customHeight="1">
      <c r="C46" s="16"/>
      <c r="D46" s="16"/>
      <c r="E46" s="16"/>
      <c r="F46" s="16"/>
      <c r="G46" s="16"/>
      <c r="H46" s="16"/>
      <c r="I46" s="16"/>
      <c r="J46" s="16"/>
      <c r="K46" s="16"/>
      <c r="L46" s="16"/>
      <c r="M46" s="16"/>
      <c r="N46" s="16"/>
      <c r="O46" s="16"/>
      <c r="P46" s="16"/>
      <c r="AC46" s="16"/>
      <c r="AD46" s="16"/>
      <c r="AE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20"/>
    </row>
    <row r="47" spans="3:72" s="36" customFormat="1" ht="15" customHeight="1">
      <c r="C47" s="16"/>
      <c r="D47" s="16"/>
      <c r="E47" s="16"/>
      <c r="F47" s="16"/>
      <c r="G47" s="16"/>
      <c r="H47" s="16"/>
      <c r="I47" s="16"/>
      <c r="J47" s="16"/>
      <c r="K47" s="16"/>
      <c r="L47" s="16"/>
      <c r="M47" s="16"/>
      <c r="N47" s="16"/>
      <c r="O47" s="16"/>
      <c r="P47" s="16"/>
      <c r="AC47" s="16"/>
      <c r="AD47" s="16"/>
      <c r="AE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20"/>
    </row>
    <row r="48" spans="3:72" s="36" customFormat="1" ht="15" customHeight="1">
      <c r="C48" s="16"/>
      <c r="D48" s="16"/>
      <c r="E48" s="16"/>
      <c r="F48" s="16"/>
      <c r="G48" s="16"/>
      <c r="H48" s="16"/>
      <c r="I48" s="16"/>
      <c r="J48" s="16"/>
      <c r="K48" s="16"/>
      <c r="L48" s="16"/>
      <c r="M48" s="16"/>
      <c r="N48" s="16"/>
      <c r="O48" s="16"/>
      <c r="P48" s="16"/>
      <c r="AC48" s="16"/>
      <c r="AD48" s="16"/>
      <c r="AE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20"/>
    </row>
    <row r="49" spans="2:72" s="36" customFormat="1" ht="15" customHeight="1">
      <c r="C49" s="16"/>
      <c r="D49" s="16"/>
      <c r="E49" s="16"/>
      <c r="F49" s="16"/>
      <c r="G49" s="16"/>
      <c r="H49" s="16"/>
      <c r="I49" s="16"/>
      <c r="J49" s="16"/>
      <c r="K49" s="16"/>
      <c r="L49" s="16"/>
      <c r="M49" s="16"/>
      <c r="N49" s="16"/>
      <c r="O49" s="16"/>
      <c r="P49" s="16"/>
      <c r="AC49" s="16"/>
      <c r="AD49" s="16"/>
      <c r="AE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20"/>
    </row>
    <row r="50" spans="2:72" s="36" customFormat="1" ht="15" customHeight="1">
      <c r="C50" s="16"/>
      <c r="D50" s="16"/>
      <c r="E50" s="16"/>
      <c r="F50" s="16"/>
      <c r="G50" s="16"/>
      <c r="H50" s="16"/>
      <c r="I50" s="16"/>
      <c r="J50" s="16"/>
      <c r="K50" s="16"/>
      <c r="L50" s="16"/>
      <c r="M50" s="16"/>
      <c r="N50" s="16"/>
      <c r="O50" s="16"/>
      <c r="P50" s="16"/>
      <c r="AC50" s="16"/>
      <c r="AD50" s="16"/>
      <c r="AE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20"/>
    </row>
    <row r="51" spans="2:72" s="36" customFormat="1" ht="15" customHeight="1">
      <c r="C51" s="16"/>
      <c r="D51" s="16"/>
      <c r="E51" s="16"/>
      <c r="F51" s="16"/>
      <c r="G51" s="16"/>
      <c r="H51" s="16"/>
      <c r="I51" s="16"/>
      <c r="J51" s="16"/>
      <c r="K51" s="16"/>
      <c r="L51" s="16"/>
      <c r="M51" s="16"/>
      <c r="N51" s="16"/>
      <c r="O51" s="16"/>
      <c r="P51" s="16"/>
      <c r="AC51" s="16"/>
      <c r="AD51" s="16"/>
      <c r="AE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20"/>
    </row>
    <row r="52" spans="2:72" s="36" customFormat="1" ht="15" customHeight="1">
      <c r="C52" s="16"/>
      <c r="D52" s="16"/>
      <c r="E52" s="16"/>
      <c r="F52" s="16"/>
      <c r="G52" s="16"/>
      <c r="H52" s="16"/>
      <c r="I52" s="16"/>
      <c r="J52" s="16"/>
      <c r="K52" s="16"/>
      <c r="L52" s="16"/>
      <c r="M52" s="16"/>
      <c r="N52" s="16"/>
      <c r="O52" s="16"/>
      <c r="P52" s="16"/>
      <c r="AC52" s="16"/>
      <c r="AD52" s="16"/>
      <c r="AE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20"/>
    </row>
    <row r="53" spans="2:72" s="36" customFormat="1" ht="15" customHeight="1">
      <c r="C53" s="16"/>
      <c r="D53" s="16"/>
      <c r="E53" s="16"/>
      <c r="F53" s="16"/>
      <c r="G53" s="16"/>
      <c r="H53" s="16"/>
      <c r="I53" s="16"/>
      <c r="J53" s="16"/>
      <c r="K53" s="16"/>
      <c r="L53" s="16"/>
      <c r="M53" s="16"/>
      <c r="N53" s="16"/>
      <c r="O53" s="16"/>
      <c r="P53" s="16"/>
      <c r="AC53" s="16"/>
      <c r="AD53" s="16"/>
      <c r="AE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20"/>
    </row>
    <row r="54" spans="2:72" s="36" customFormat="1" ht="15" customHeight="1">
      <c r="C54" s="16"/>
      <c r="D54" s="16"/>
      <c r="E54" s="16"/>
      <c r="F54" s="16"/>
      <c r="G54" s="16"/>
      <c r="H54" s="16"/>
      <c r="I54" s="16"/>
      <c r="J54" s="16"/>
      <c r="K54" s="16"/>
      <c r="L54" s="16"/>
      <c r="M54" s="16"/>
      <c r="N54" s="16"/>
      <c r="O54" s="16"/>
      <c r="P54" s="16"/>
      <c r="AC54" s="16"/>
      <c r="AD54" s="16"/>
      <c r="AE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20"/>
    </row>
    <row r="55" spans="2:72" s="36" customFormat="1" ht="15" customHeight="1">
      <c r="C55" s="16"/>
      <c r="D55" s="16"/>
      <c r="E55" s="16"/>
      <c r="F55" s="16"/>
      <c r="G55" s="16"/>
      <c r="H55" s="16"/>
      <c r="I55" s="16"/>
      <c r="J55" s="16"/>
      <c r="K55" s="16"/>
      <c r="L55" s="16"/>
      <c r="M55" s="16"/>
      <c r="N55" s="16"/>
      <c r="O55" s="16"/>
      <c r="P55" s="16"/>
      <c r="AC55" s="16"/>
      <c r="AD55" s="16"/>
      <c r="AE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20"/>
    </row>
    <row r="56" spans="2:72" s="36" customFormat="1" ht="15" customHeight="1">
      <c r="C56" s="16"/>
      <c r="D56" s="16"/>
      <c r="E56" s="16"/>
      <c r="F56" s="16"/>
      <c r="G56" s="16"/>
      <c r="H56" s="16"/>
      <c r="I56" s="16"/>
      <c r="J56" s="16"/>
      <c r="K56" s="16"/>
      <c r="L56" s="16"/>
      <c r="M56" s="16"/>
      <c r="N56" s="16"/>
      <c r="O56" s="16"/>
      <c r="P56" s="16"/>
      <c r="AC56" s="16"/>
      <c r="AD56" s="16"/>
      <c r="AE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20"/>
    </row>
    <row r="57" spans="2:72" s="36" customFormat="1" ht="15" customHeight="1">
      <c r="C57" s="16"/>
      <c r="D57" s="16"/>
      <c r="E57" s="16"/>
      <c r="F57" s="16"/>
      <c r="G57" s="16"/>
      <c r="H57" s="16"/>
      <c r="I57" s="16"/>
      <c r="J57" s="16"/>
      <c r="K57" s="16"/>
      <c r="L57" s="16"/>
      <c r="M57" s="16"/>
      <c r="N57" s="16"/>
      <c r="O57" s="16"/>
      <c r="P57" s="16"/>
      <c r="AC57" s="16"/>
      <c r="AD57" s="16"/>
      <c r="AE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20"/>
    </row>
    <row r="58" spans="2:72" s="36" customFormat="1" ht="15" customHeight="1">
      <c r="C58" s="16"/>
      <c r="D58" s="16"/>
      <c r="E58" s="16"/>
      <c r="F58" s="16"/>
      <c r="G58" s="16"/>
      <c r="H58" s="16"/>
      <c r="I58" s="16"/>
      <c r="J58" s="16"/>
      <c r="K58" s="16"/>
      <c r="L58" s="16"/>
      <c r="M58" s="16"/>
      <c r="N58" s="16"/>
      <c r="O58" s="16"/>
      <c r="P58" s="16"/>
      <c r="Q58" s="16"/>
      <c r="AC58" s="16"/>
      <c r="AD58" s="16"/>
      <c r="AE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20"/>
    </row>
    <row r="59" spans="2:72" s="36" customFormat="1" ht="15" customHeight="1">
      <c r="C59" s="16"/>
      <c r="D59" s="16"/>
      <c r="E59" s="16"/>
      <c r="F59" s="16"/>
      <c r="G59" s="16"/>
      <c r="H59" s="16"/>
      <c r="I59" s="16"/>
      <c r="J59" s="16"/>
      <c r="K59" s="16"/>
      <c r="L59" s="16"/>
      <c r="M59" s="16"/>
      <c r="N59" s="16"/>
      <c r="O59" s="16"/>
      <c r="P59" s="16"/>
      <c r="Q59" s="16"/>
      <c r="AC59" s="16"/>
      <c r="AD59" s="16"/>
      <c r="AE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20"/>
    </row>
    <row r="60" spans="2:72" s="3" customFormat="1" ht="12.75" customHeight="1">
      <c r="B60" s="36"/>
      <c r="C60" s="16"/>
      <c r="D60" s="16"/>
      <c r="E60" s="16"/>
      <c r="F60" s="16"/>
      <c r="G60" s="16"/>
      <c r="H60" s="16"/>
      <c r="I60" s="16"/>
      <c r="J60" s="16"/>
      <c r="K60" s="16"/>
      <c r="L60" s="16"/>
      <c r="M60" s="16"/>
      <c r="N60" s="16"/>
      <c r="O60" s="16"/>
      <c r="P60" s="16"/>
      <c r="Q60" s="16"/>
      <c r="R60" s="36"/>
      <c r="S60" s="36"/>
      <c r="T60" s="36"/>
      <c r="U60" s="36"/>
      <c r="V60" s="36"/>
      <c r="W60" s="36"/>
      <c r="X60" s="36"/>
      <c r="Y60" s="36"/>
      <c r="Z60" s="36"/>
      <c r="AA60" s="36"/>
      <c r="AB60" s="36"/>
      <c r="AC60" s="16"/>
      <c r="AD60" s="16"/>
      <c r="AE60" s="16"/>
      <c r="AF60" s="36"/>
      <c r="AG60" s="36"/>
      <c r="AH60" s="36"/>
      <c r="AI60" s="36"/>
      <c r="AJ60" s="36"/>
      <c r="AK60" s="36"/>
      <c r="AL60" s="36"/>
      <c r="AM60" s="36"/>
      <c r="AN60" s="16"/>
      <c r="AO60" s="16"/>
      <c r="AP60" s="16"/>
      <c r="AQ60" s="16"/>
      <c r="AR60" s="16"/>
      <c r="AS60" s="16"/>
      <c r="AT60" s="16"/>
      <c r="AU60" s="16"/>
      <c r="AV60" s="16"/>
      <c r="AW60" s="16"/>
      <c r="AX60" s="16"/>
      <c r="AY60" s="16"/>
      <c r="AZ60" s="16"/>
      <c r="BA60" s="16"/>
      <c r="BB60" s="16"/>
      <c r="BC60" s="116"/>
      <c r="BD60" s="116"/>
      <c r="BE60" s="116"/>
      <c r="BF60" s="116"/>
      <c r="BG60" s="116"/>
      <c r="BH60" s="116"/>
      <c r="BI60" s="116"/>
      <c r="BJ60" s="116"/>
      <c r="BK60" s="116"/>
      <c r="BL60" s="116"/>
      <c r="BM60" s="116"/>
      <c r="BN60" s="116"/>
      <c r="BO60" s="116"/>
      <c r="BP60" s="116"/>
      <c r="BQ60" s="116"/>
      <c r="BR60" s="116"/>
      <c r="BS60" s="116"/>
      <c r="BT60" s="117"/>
    </row>
    <row r="61" spans="2:72" s="3" customFormat="1" ht="17.25" customHeight="1">
      <c r="B61" s="36"/>
      <c r="C61" s="16"/>
      <c r="D61" s="16"/>
      <c r="E61" s="16"/>
      <c r="F61" s="16"/>
      <c r="G61" s="16"/>
      <c r="H61" s="16"/>
      <c r="I61" s="16"/>
      <c r="J61" s="16"/>
      <c r="K61" s="16"/>
      <c r="L61" s="16"/>
      <c r="M61" s="16"/>
      <c r="N61" s="16"/>
      <c r="O61" s="16"/>
      <c r="P61" s="16"/>
      <c r="Q61" s="16"/>
      <c r="R61" s="36"/>
      <c r="S61" s="36"/>
      <c r="T61" s="36"/>
      <c r="U61" s="36"/>
      <c r="V61" s="36"/>
      <c r="W61" s="36"/>
      <c r="X61" s="36"/>
      <c r="Y61" s="36"/>
      <c r="Z61" s="36"/>
      <c r="AA61" s="36"/>
      <c r="AB61" s="36"/>
      <c r="AC61" s="16"/>
      <c r="AD61" s="16"/>
      <c r="AE61" s="16"/>
      <c r="AF61" s="36"/>
      <c r="AG61" s="36"/>
      <c r="AH61" s="36"/>
      <c r="AI61" s="36"/>
      <c r="AJ61" s="36"/>
      <c r="AK61" s="36"/>
      <c r="AL61" s="36"/>
      <c r="AM61" s="36"/>
      <c r="AN61" s="16"/>
      <c r="AO61" s="16"/>
      <c r="AP61" s="16"/>
      <c r="AQ61" s="16"/>
      <c r="AR61" s="16"/>
      <c r="AS61" s="16"/>
      <c r="AT61" s="16"/>
      <c r="AU61" s="16"/>
      <c r="AV61" s="16"/>
      <c r="AW61" s="16"/>
      <c r="AX61" s="16"/>
      <c r="AY61" s="16"/>
      <c r="AZ61" s="16"/>
      <c r="BA61" s="16"/>
      <c r="BB61" s="16"/>
      <c r="BC61" s="116"/>
      <c r="BD61" s="116"/>
      <c r="BE61" s="116"/>
      <c r="BF61" s="116"/>
      <c r="BG61" s="116"/>
      <c r="BH61" s="116"/>
      <c r="BI61" s="116"/>
      <c r="BJ61" s="116"/>
      <c r="BK61" s="116"/>
      <c r="BL61" s="116"/>
      <c r="BM61" s="116"/>
      <c r="BN61" s="116"/>
      <c r="BO61" s="116"/>
      <c r="BP61" s="116"/>
      <c r="BQ61" s="116"/>
      <c r="BR61" s="116"/>
      <c r="BS61" s="116"/>
      <c r="BT61" s="117"/>
    </row>
    <row r="62" spans="2:72" s="3" customFormat="1" ht="9.9" customHeight="1">
      <c r="B62" s="36"/>
      <c r="C62" s="16"/>
      <c r="D62" s="16"/>
      <c r="E62" s="16"/>
      <c r="F62" s="16"/>
      <c r="G62" s="16"/>
      <c r="H62" s="16"/>
      <c r="I62" s="16"/>
      <c r="J62" s="16"/>
      <c r="K62" s="16"/>
      <c r="L62" s="16"/>
      <c r="M62" s="16"/>
      <c r="N62" s="16"/>
      <c r="O62" s="16"/>
      <c r="P62" s="16"/>
      <c r="Q62" s="16"/>
      <c r="R62" s="36"/>
      <c r="S62" s="36"/>
      <c r="T62" s="36"/>
      <c r="U62" s="36"/>
      <c r="V62" s="36"/>
      <c r="W62" s="36"/>
      <c r="X62" s="36"/>
      <c r="Y62" s="36"/>
      <c r="Z62" s="36"/>
      <c r="AA62" s="36"/>
      <c r="AB62" s="36"/>
      <c r="AC62" s="16"/>
      <c r="AD62" s="16"/>
      <c r="AE62" s="16"/>
      <c r="AF62" s="36"/>
      <c r="AG62" s="36"/>
      <c r="AH62" s="36"/>
      <c r="AI62" s="36"/>
      <c r="AJ62" s="36"/>
      <c r="AK62" s="36"/>
      <c r="AL62" s="36"/>
      <c r="AM62" s="36"/>
      <c r="AN62" s="16"/>
      <c r="AO62" s="16"/>
      <c r="AP62" s="16"/>
      <c r="AQ62" s="16"/>
      <c r="AR62" s="16"/>
      <c r="AS62" s="16"/>
      <c r="AT62" s="16"/>
      <c r="AU62" s="16"/>
      <c r="AV62" s="16"/>
      <c r="AW62" s="16"/>
      <c r="AX62" s="16"/>
      <c r="AY62" s="16"/>
      <c r="AZ62" s="16"/>
      <c r="BA62" s="16"/>
      <c r="BB62" s="16"/>
      <c r="BC62" s="116"/>
      <c r="BD62" s="116"/>
      <c r="BE62" s="116"/>
      <c r="BF62" s="116"/>
      <c r="BG62" s="116"/>
      <c r="BH62" s="116"/>
      <c r="BI62" s="116"/>
      <c r="BJ62" s="116"/>
      <c r="BK62" s="116"/>
      <c r="BL62" s="116"/>
      <c r="BM62" s="116"/>
      <c r="BN62" s="116"/>
      <c r="BO62" s="116"/>
      <c r="BP62" s="116"/>
      <c r="BQ62" s="116"/>
      <c r="BR62" s="116"/>
      <c r="BS62" s="116"/>
      <c r="BT62" s="117"/>
    </row>
    <row r="63" spans="2:72" s="3" customFormat="1">
      <c r="B63" s="36"/>
      <c r="C63" s="16"/>
      <c r="D63" s="16"/>
      <c r="E63" s="16"/>
      <c r="F63" s="16"/>
      <c r="G63" s="16"/>
      <c r="H63" s="16"/>
      <c r="I63" s="16"/>
      <c r="J63" s="16"/>
      <c r="K63" s="16"/>
      <c r="L63" s="16"/>
      <c r="M63" s="16"/>
      <c r="N63" s="16"/>
      <c r="O63" s="16"/>
      <c r="P63" s="16"/>
      <c r="Q63" s="16"/>
      <c r="R63" s="36"/>
      <c r="S63" s="36"/>
      <c r="T63" s="36"/>
      <c r="U63" s="36"/>
      <c r="V63" s="36"/>
      <c r="W63" s="36"/>
      <c r="X63" s="36"/>
      <c r="Y63" s="36"/>
      <c r="Z63" s="36"/>
      <c r="AA63" s="36"/>
      <c r="AB63" s="36"/>
      <c r="AC63" s="16"/>
      <c r="AD63" s="16"/>
      <c r="AE63" s="16"/>
      <c r="AF63" s="36"/>
      <c r="AG63" s="36"/>
      <c r="AH63" s="36"/>
      <c r="AI63" s="36"/>
      <c r="AJ63" s="36"/>
      <c r="AK63" s="36"/>
      <c r="AL63" s="36"/>
      <c r="AM63" s="36"/>
      <c r="AN63" s="16"/>
      <c r="AO63" s="16"/>
      <c r="AP63" s="16"/>
      <c r="AQ63" s="16"/>
      <c r="AR63" s="16"/>
      <c r="AS63" s="16"/>
      <c r="AT63" s="16"/>
      <c r="AU63" s="16"/>
      <c r="AV63" s="16"/>
      <c r="AW63" s="16"/>
      <c r="AX63" s="16"/>
      <c r="AY63" s="16"/>
      <c r="AZ63" s="16"/>
      <c r="BA63" s="16"/>
      <c r="BB63" s="16"/>
      <c r="BC63" s="116"/>
      <c r="BD63" s="116"/>
      <c r="BE63" s="116"/>
      <c r="BF63" s="116"/>
      <c r="BG63" s="116"/>
      <c r="BH63" s="116"/>
      <c r="BI63" s="116"/>
      <c r="BJ63" s="116"/>
      <c r="BK63" s="116"/>
      <c r="BL63" s="116"/>
      <c r="BM63" s="116"/>
      <c r="BN63" s="116"/>
      <c r="BO63" s="116"/>
      <c r="BP63" s="116"/>
      <c r="BQ63" s="116"/>
      <c r="BR63" s="116"/>
      <c r="BS63" s="116"/>
      <c r="BT63" s="117"/>
    </row>
    <row r="64" spans="2:72" s="3" customFormat="1">
      <c r="B64" s="36"/>
      <c r="C64" s="16"/>
      <c r="D64" s="16"/>
      <c r="E64" s="16"/>
      <c r="F64" s="16"/>
      <c r="G64" s="16"/>
      <c r="H64" s="16"/>
      <c r="I64" s="16"/>
      <c r="J64" s="16"/>
      <c r="K64" s="16"/>
      <c r="L64" s="16"/>
      <c r="M64" s="16"/>
      <c r="N64" s="670"/>
      <c r="O64" s="16"/>
      <c r="P64" s="16"/>
      <c r="Q64" s="16"/>
      <c r="R64" s="36"/>
      <c r="S64" s="36"/>
      <c r="T64" s="36"/>
      <c r="U64" s="36"/>
      <c r="V64" s="36"/>
      <c r="W64" s="36"/>
      <c r="X64" s="36"/>
      <c r="Y64" s="36"/>
      <c r="Z64" s="36"/>
      <c r="AA64" s="36"/>
      <c r="AB64" s="36"/>
      <c r="AC64" s="16"/>
      <c r="AD64" s="16"/>
      <c r="AE64" s="16"/>
      <c r="AF64" s="36"/>
      <c r="AG64" s="36"/>
      <c r="AH64" s="36"/>
      <c r="AI64" s="36"/>
      <c r="AJ64" s="36"/>
      <c r="AK64" s="36"/>
      <c r="AL64" s="36"/>
      <c r="AM64" s="36"/>
      <c r="AN64" s="16"/>
      <c r="AO64" s="16"/>
      <c r="AP64" s="16"/>
      <c r="AQ64" s="16"/>
      <c r="AR64" s="16"/>
      <c r="AS64" s="16"/>
      <c r="AT64" s="16"/>
      <c r="AU64" s="16"/>
      <c r="AV64" s="16"/>
      <c r="AW64" s="16"/>
      <c r="AX64" s="16"/>
      <c r="AY64" s="16"/>
      <c r="AZ64" s="16"/>
      <c r="BA64" s="16"/>
      <c r="BB64" s="16"/>
      <c r="BC64" s="116"/>
      <c r="BD64" s="116"/>
      <c r="BE64" s="116"/>
      <c r="BF64" s="116"/>
      <c r="BG64" s="116"/>
      <c r="BH64" s="116"/>
      <c r="BI64" s="116"/>
      <c r="BJ64" s="116"/>
      <c r="BK64" s="116"/>
      <c r="BL64" s="116"/>
      <c r="BM64" s="116"/>
      <c r="BN64" s="116"/>
      <c r="BO64" s="116"/>
      <c r="BP64" s="116"/>
      <c r="BQ64" s="116"/>
      <c r="BR64" s="116"/>
      <c r="BS64" s="116"/>
      <c r="BT64" s="117"/>
    </row>
    <row r="65" spans="2:72" s="3" customFormat="1">
      <c r="B65" s="36"/>
      <c r="C65" s="16"/>
      <c r="D65" s="16"/>
      <c r="E65" s="16"/>
      <c r="F65" s="16"/>
      <c r="G65" s="16"/>
      <c r="H65" s="16"/>
      <c r="I65" s="16"/>
      <c r="J65" s="16"/>
      <c r="K65" s="16"/>
      <c r="L65" s="16"/>
      <c r="M65" s="16"/>
      <c r="N65" s="670"/>
      <c r="O65" s="16"/>
      <c r="P65" s="16"/>
      <c r="Q65" s="16"/>
      <c r="R65" s="36"/>
      <c r="S65" s="36"/>
      <c r="T65" s="36"/>
      <c r="U65" s="36"/>
      <c r="V65" s="36"/>
      <c r="W65" s="36"/>
      <c r="X65" s="36"/>
      <c r="Y65" s="36"/>
      <c r="Z65" s="36"/>
      <c r="AA65" s="36"/>
      <c r="AB65" s="36"/>
      <c r="AC65" s="16"/>
      <c r="AD65" s="16"/>
      <c r="AE65" s="16"/>
      <c r="AF65" s="36"/>
      <c r="AG65" s="36"/>
      <c r="AH65" s="36"/>
      <c r="AI65" s="36"/>
      <c r="AJ65" s="36"/>
      <c r="AK65" s="36"/>
      <c r="AL65" s="36"/>
      <c r="AM65" s="36"/>
      <c r="AN65" s="16"/>
      <c r="AO65" s="16"/>
      <c r="AP65" s="16"/>
      <c r="AQ65" s="16"/>
      <c r="AR65" s="16"/>
      <c r="AS65" s="16"/>
      <c r="AT65" s="16"/>
      <c r="AU65" s="16"/>
      <c r="AV65" s="16"/>
      <c r="AW65" s="16"/>
      <c r="AX65" s="16"/>
      <c r="AY65" s="16"/>
      <c r="AZ65" s="16"/>
      <c r="BA65" s="16"/>
      <c r="BB65" s="16"/>
      <c r="BC65" s="116"/>
      <c r="BD65" s="116"/>
      <c r="BE65" s="116"/>
      <c r="BF65" s="116"/>
      <c r="BG65" s="116"/>
      <c r="BH65" s="116"/>
      <c r="BI65" s="116"/>
      <c r="BJ65" s="116"/>
      <c r="BK65" s="116"/>
      <c r="BL65" s="116"/>
      <c r="BM65" s="116"/>
      <c r="BN65" s="116"/>
      <c r="BO65" s="116"/>
      <c r="BP65" s="116"/>
      <c r="BQ65" s="116"/>
      <c r="BR65" s="116"/>
      <c r="BS65" s="116"/>
      <c r="BT65" s="117"/>
    </row>
    <row r="66" spans="2:72" s="3" customFormat="1">
      <c r="B66" s="36"/>
      <c r="C66" s="16"/>
      <c r="D66" s="16"/>
      <c r="E66" s="16"/>
      <c r="F66" s="16"/>
      <c r="G66" s="16"/>
      <c r="H66" s="16"/>
      <c r="I66" s="16"/>
      <c r="J66" s="16"/>
      <c r="K66" s="16"/>
      <c r="L66" s="16"/>
      <c r="M66" s="16"/>
      <c r="N66" s="670"/>
      <c r="O66" s="16"/>
      <c r="P66" s="16"/>
      <c r="Q66" s="16"/>
      <c r="R66" s="36"/>
      <c r="S66" s="36"/>
      <c r="T66" s="36"/>
      <c r="U66" s="36"/>
      <c r="V66" s="36"/>
      <c r="W66" s="36"/>
      <c r="X66" s="36"/>
      <c r="Y66" s="36"/>
      <c r="Z66" s="36"/>
      <c r="AA66" s="36"/>
      <c r="AB66" s="36"/>
      <c r="AC66" s="16"/>
      <c r="AD66" s="16"/>
      <c r="AE66" s="16"/>
      <c r="AF66" s="36"/>
      <c r="AG66" s="36"/>
      <c r="AH66" s="36"/>
      <c r="AI66" s="36"/>
      <c r="AJ66" s="36"/>
      <c r="AK66" s="36"/>
      <c r="AL66" s="36"/>
      <c r="AM66" s="36"/>
      <c r="AN66" s="16"/>
      <c r="AO66" s="16"/>
      <c r="AP66" s="16"/>
      <c r="AQ66" s="16"/>
      <c r="AR66" s="16"/>
      <c r="AS66" s="16"/>
      <c r="AT66" s="16"/>
      <c r="AU66" s="16"/>
      <c r="AV66" s="16"/>
      <c r="AW66" s="16"/>
      <c r="AX66" s="16"/>
      <c r="AY66" s="16"/>
      <c r="AZ66" s="16"/>
      <c r="BA66" s="16"/>
      <c r="BB66" s="16"/>
      <c r="BC66" s="116"/>
      <c r="BD66" s="116"/>
      <c r="BE66" s="116"/>
      <c r="BF66" s="116"/>
      <c r="BG66" s="116"/>
      <c r="BH66" s="116"/>
      <c r="BI66" s="116"/>
      <c r="BJ66" s="116"/>
      <c r="BK66" s="116"/>
      <c r="BL66" s="116"/>
      <c r="BM66" s="116"/>
      <c r="BN66" s="116"/>
      <c r="BO66" s="116"/>
      <c r="BP66" s="116"/>
      <c r="BQ66" s="116"/>
      <c r="BR66" s="116"/>
      <c r="BS66" s="116"/>
      <c r="BT66" s="117"/>
    </row>
    <row r="67" spans="2:72" s="3" customFormat="1">
      <c r="B67" s="36"/>
      <c r="C67" s="16"/>
      <c r="D67" s="16"/>
      <c r="E67" s="16"/>
      <c r="F67" s="16"/>
      <c r="G67" s="16"/>
      <c r="H67" s="16"/>
      <c r="I67" s="16"/>
      <c r="J67" s="16"/>
      <c r="K67" s="16"/>
      <c r="L67" s="16"/>
      <c r="M67" s="16"/>
      <c r="N67" s="670"/>
      <c r="O67" s="16"/>
      <c r="P67" s="16"/>
      <c r="Q67" s="16"/>
      <c r="R67" s="36"/>
      <c r="S67" s="36"/>
      <c r="T67" s="36"/>
      <c r="U67" s="36"/>
      <c r="V67" s="36"/>
      <c r="W67" s="36"/>
      <c r="X67" s="36"/>
      <c r="Y67" s="36"/>
      <c r="Z67" s="36"/>
      <c r="AA67" s="36"/>
      <c r="AB67" s="36"/>
      <c r="AC67" s="16"/>
      <c r="AD67" s="16"/>
      <c r="AE67" s="16"/>
      <c r="AF67" s="36"/>
      <c r="AG67" s="36"/>
      <c r="AH67" s="36"/>
      <c r="AI67" s="36"/>
      <c r="AJ67" s="36"/>
      <c r="AK67" s="36"/>
      <c r="AL67" s="36"/>
      <c r="AM67" s="36"/>
      <c r="AN67" s="16"/>
      <c r="AO67" s="16"/>
      <c r="AP67" s="16"/>
      <c r="AQ67" s="16"/>
      <c r="AR67" s="16"/>
      <c r="AS67" s="16"/>
      <c r="AT67" s="16"/>
      <c r="AU67" s="16"/>
      <c r="AV67" s="16"/>
      <c r="AW67" s="16"/>
      <c r="AX67" s="16"/>
      <c r="AY67" s="16"/>
      <c r="AZ67" s="16"/>
      <c r="BA67" s="16"/>
      <c r="BB67" s="16"/>
      <c r="BC67" s="116"/>
      <c r="BD67" s="116"/>
      <c r="BE67" s="116"/>
      <c r="BF67" s="116"/>
      <c r="BG67" s="116"/>
      <c r="BH67" s="116"/>
      <c r="BI67" s="116"/>
      <c r="BJ67" s="116"/>
      <c r="BK67" s="116"/>
      <c r="BL67" s="116"/>
      <c r="BM67" s="116"/>
      <c r="BN67" s="116"/>
      <c r="BO67" s="116"/>
      <c r="BP67" s="116"/>
      <c r="BQ67" s="116"/>
      <c r="BR67" s="116"/>
      <c r="BS67" s="116"/>
      <c r="BT67" s="117"/>
    </row>
    <row r="68" spans="2:72" s="3" customFormat="1">
      <c r="B68" s="36"/>
      <c r="C68" s="16"/>
      <c r="D68" s="16"/>
      <c r="E68" s="16"/>
      <c r="F68" s="16"/>
      <c r="G68" s="16"/>
      <c r="H68" s="16"/>
      <c r="I68" s="16"/>
      <c r="J68" s="16"/>
      <c r="K68" s="16"/>
      <c r="L68" s="16"/>
      <c r="M68" s="16"/>
      <c r="N68" s="670"/>
      <c r="O68" s="16"/>
      <c r="P68" s="16"/>
      <c r="Q68" s="16"/>
      <c r="R68" s="36"/>
      <c r="S68" s="36"/>
      <c r="T68" s="36"/>
      <c r="U68" s="36"/>
      <c r="V68" s="36"/>
      <c r="W68" s="36"/>
      <c r="X68" s="36"/>
      <c r="Y68" s="36"/>
      <c r="Z68" s="36"/>
      <c r="AA68" s="36"/>
      <c r="AB68" s="36"/>
      <c r="AC68" s="16"/>
      <c r="AD68" s="16"/>
      <c r="AE68" s="16"/>
      <c r="AF68" s="36"/>
      <c r="AG68" s="36"/>
      <c r="AH68" s="36"/>
      <c r="AI68" s="36"/>
      <c r="AJ68" s="36"/>
      <c r="AK68" s="36"/>
      <c r="AL68" s="36"/>
      <c r="AM68" s="36"/>
      <c r="AN68" s="16"/>
      <c r="AO68" s="16"/>
      <c r="AP68" s="16"/>
      <c r="AQ68" s="16"/>
      <c r="AR68" s="16"/>
      <c r="AS68" s="16"/>
      <c r="AT68" s="16"/>
      <c r="AU68" s="16"/>
      <c r="AV68" s="16"/>
      <c r="AW68" s="16"/>
      <c r="AX68" s="16"/>
      <c r="AY68" s="16"/>
      <c r="AZ68" s="16"/>
      <c r="BA68" s="16"/>
      <c r="BB68" s="16"/>
      <c r="BC68" s="116"/>
      <c r="BD68" s="116"/>
      <c r="BE68" s="116"/>
      <c r="BF68" s="116"/>
      <c r="BG68" s="116"/>
      <c r="BH68" s="116"/>
      <c r="BI68" s="116"/>
      <c r="BJ68" s="116"/>
      <c r="BK68" s="116"/>
      <c r="BL68" s="116"/>
      <c r="BM68" s="116"/>
      <c r="BN68" s="116"/>
      <c r="BO68" s="116"/>
      <c r="BP68" s="116"/>
      <c r="BQ68" s="116"/>
      <c r="BR68" s="116"/>
      <c r="BS68" s="116"/>
      <c r="BT68" s="117"/>
    </row>
    <row r="69" spans="2:72" s="3" customFormat="1">
      <c r="B69" s="36"/>
      <c r="C69" s="16"/>
      <c r="D69" s="16"/>
      <c r="E69" s="16"/>
      <c r="F69" s="16"/>
      <c r="G69" s="16"/>
      <c r="H69" s="16"/>
      <c r="I69" s="16"/>
      <c r="J69" s="16"/>
      <c r="K69" s="16"/>
      <c r="L69" s="16"/>
      <c r="M69" s="16"/>
      <c r="N69" s="670"/>
      <c r="O69" s="16"/>
      <c r="P69" s="16"/>
      <c r="Q69" s="16"/>
      <c r="R69" s="36"/>
      <c r="S69" s="36"/>
      <c r="T69" s="36"/>
      <c r="U69" s="36"/>
      <c r="V69" s="36"/>
      <c r="W69" s="36"/>
      <c r="X69" s="36"/>
      <c r="Y69" s="36"/>
      <c r="Z69" s="36"/>
      <c r="AA69" s="36"/>
      <c r="AB69" s="36"/>
      <c r="AC69" s="16"/>
      <c r="AD69" s="16"/>
      <c r="AE69" s="16"/>
      <c r="AF69" s="36"/>
      <c r="AG69" s="36"/>
      <c r="AH69" s="36"/>
      <c r="AI69" s="36"/>
      <c r="AJ69" s="36"/>
      <c r="AK69" s="36"/>
      <c r="AL69" s="36"/>
      <c r="AM69" s="36"/>
      <c r="AN69" s="16"/>
      <c r="AO69" s="16"/>
      <c r="AP69" s="16"/>
      <c r="AQ69" s="16"/>
      <c r="AR69" s="16"/>
      <c r="AS69" s="16"/>
      <c r="AT69" s="16"/>
      <c r="AU69" s="16"/>
      <c r="AV69" s="16"/>
      <c r="AW69" s="16"/>
      <c r="AX69" s="16"/>
      <c r="AY69" s="16"/>
      <c r="AZ69" s="16"/>
      <c r="BA69" s="16"/>
      <c r="BB69" s="16"/>
      <c r="BC69" s="116"/>
      <c r="BD69" s="116"/>
      <c r="BE69" s="116"/>
      <c r="BF69" s="116"/>
      <c r="BG69" s="116"/>
      <c r="BH69" s="116"/>
      <c r="BI69" s="116"/>
      <c r="BJ69" s="116"/>
      <c r="BK69" s="116"/>
      <c r="BL69" s="116"/>
      <c r="BM69" s="116"/>
      <c r="BN69" s="116"/>
      <c r="BO69" s="116"/>
      <c r="BP69" s="116"/>
      <c r="BQ69" s="116"/>
      <c r="BR69" s="116"/>
      <c r="BS69" s="116"/>
      <c r="BT69" s="117"/>
    </row>
    <row r="70" spans="2:72" s="3" customFormat="1">
      <c r="B70" s="36"/>
      <c r="C70" s="16"/>
      <c r="D70" s="16"/>
      <c r="E70" s="16"/>
      <c r="F70" s="16"/>
      <c r="G70" s="16"/>
      <c r="H70" s="16"/>
      <c r="I70" s="16"/>
      <c r="J70" s="16"/>
      <c r="K70" s="16"/>
      <c r="L70" s="16"/>
      <c r="M70" s="16"/>
      <c r="N70" s="38"/>
      <c r="O70" s="16"/>
      <c r="P70" s="16"/>
      <c r="Q70" s="16"/>
      <c r="R70" s="36"/>
      <c r="S70" s="36"/>
      <c r="T70" s="36"/>
      <c r="U70" s="36"/>
      <c r="V70" s="36"/>
      <c r="W70" s="36"/>
      <c r="X70" s="36"/>
      <c r="Y70" s="36"/>
      <c r="Z70" s="36"/>
      <c r="AA70" s="36"/>
      <c r="AB70" s="36"/>
      <c r="AC70" s="16"/>
      <c r="AD70" s="16"/>
      <c r="AE70" s="16"/>
      <c r="AF70" s="36"/>
      <c r="AG70" s="36"/>
      <c r="AH70" s="36"/>
      <c r="AI70" s="36"/>
      <c r="AJ70" s="36"/>
      <c r="AK70" s="36"/>
      <c r="AL70" s="36"/>
      <c r="AM70" s="36"/>
      <c r="AN70" s="16"/>
      <c r="AO70" s="16"/>
      <c r="AP70" s="16"/>
      <c r="AQ70" s="16"/>
      <c r="AR70" s="16"/>
      <c r="AS70" s="16"/>
      <c r="AT70" s="16"/>
      <c r="AU70" s="16"/>
      <c r="AV70" s="16"/>
      <c r="AW70" s="16"/>
      <c r="AX70" s="16"/>
      <c r="AY70" s="16"/>
      <c r="AZ70" s="16"/>
      <c r="BA70" s="16"/>
      <c r="BB70" s="16"/>
      <c r="BC70" s="116"/>
      <c r="BD70" s="116"/>
      <c r="BE70" s="116"/>
      <c r="BF70" s="116"/>
      <c r="BG70" s="116"/>
      <c r="BH70" s="116"/>
      <c r="BI70" s="116"/>
      <c r="BJ70" s="116"/>
      <c r="BK70" s="116"/>
      <c r="BL70" s="116"/>
      <c r="BM70" s="116"/>
      <c r="BN70" s="116"/>
      <c r="BO70" s="116"/>
      <c r="BP70" s="116"/>
      <c r="BQ70" s="116"/>
      <c r="BR70" s="116"/>
      <c r="BS70" s="116"/>
      <c r="BT70" s="117"/>
    </row>
    <row r="71" spans="2:72" s="3" customFormat="1">
      <c r="B71" s="36"/>
      <c r="C71" s="16"/>
      <c r="D71" s="16"/>
      <c r="E71" s="16"/>
      <c r="F71" s="16"/>
      <c r="G71" s="16"/>
      <c r="H71" s="16"/>
      <c r="I71" s="16"/>
      <c r="J71" s="16"/>
      <c r="K71" s="16"/>
      <c r="L71" s="16"/>
      <c r="M71" s="16"/>
      <c r="N71" s="16"/>
      <c r="O71" s="16"/>
      <c r="P71" s="16"/>
      <c r="Q71" s="16"/>
      <c r="R71" s="36"/>
      <c r="S71" s="36"/>
      <c r="T71" s="36"/>
      <c r="U71" s="36"/>
      <c r="V71" s="36"/>
      <c r="W71" s="36"/>
      <c r="X71" s="36"/>
      <c r="Y71" s="36"/>
      <c r="Z71" s="36"/>
      <c r="AA71" s="36"/>
      <c r="AB71" s="36"/>
      <c r="AC71" s="16"/>
      <c r="AD71" s="16"/>
      <c r="AE71" s="16"/>
      <c r="AF71" s="36"/>
      <c r="AG71" s="36"/>
      <c r="AH71" s="36"/>
      <c r="AI71" s="36"/>
      <c r="AJ71" s="36"/>
      <c r="AK71" s="36"/>
      <c r="AL71" s="36"/>
      <c r="AM71" s="36"/>
      <c r="AN71" s="16"/>
      <c r="AO71" s="16"/>
      <c r="AP71" s="16"/>
      <c r="AQ71" s="16"/>
      <c r="AR71" s="16"/>
      <c r="AS71" s="16"/>
      <c r="AT71" s="16"/>
      <c r="AU71" s="16"/>
      <c r="AV71" s="16"/>
      <c r="AW71" s="16"/>
      <c r="AX71" s="16"/>
      <c r="AY71" s="16"/>
      <c r="AZ71" s="16"/>
      <c r="BA71" s="16"/>
      <c r="BB71" s="16"/>
      <c r="BC71" s="116"/>
      <c r="BD71" s="116"/>
      <c r="BE71" s="116"/>
      <c r="BF71" s="116"/>
      <c r="BG71" s="116"/>
      <c r="BH71" s="116"/>
      <c r="BI71" s="116"/>
      <c r="BJ71" s="116"/>
      <c r="BK71" s="116"/>
      <c r="BL71" s="116"/>
      <c r="BM71" s="116"/>
      <c r="BN71" s="116"/>
      <c r="BO71" s="116"/>
      <c r="BP71" s="116"/>
      <c r="BQ71" s="116"/>
      <c r="BR71" s="116"/>
      <c r="BS71" s="116"/>
      <c r="BT71" s="117"/>
    </row>
    <row r="72" spans="2:72" s="3" customFormat="1">
      <c r="B72" s="36"/>
      <c r="C72" s="16"/>
      <c r="D72" s="16"/>
      <c r="E72" s="16"/>
      <c r="F72" s="16"/>
      <c r="G72" s="16"/>
      <c r="H72" s="16"/>
      <c r="I72" s="16"/>
      <c r="J72" s="16"/>
      <c r="K72" s="16"/>
      <c r="L72" s="16"/>
      <c r="M72" s="16"/>
      <c r="N72" s="16"/>
      <c r="O72" s="16"/>
      <c r="P72" s="16"/>
      <c r="Q72" s="16"/>
      <c r="R72" s="36"/>
      <c r="S72" s="36"/>
      <c r="T72" s="36"/>
      <c r="U72" s="36"/>
      <c r="V72" s="36"/>
      <c r="W72" s="36"/>
      <c r="X72" s="36"/>
      <c r="Y72" s="36"/>
      <c r="Z72" s="36"/>
      <c r="AA72" s="36"/>
      <c r="AB72" s="36"/>
      <c r="AC72" s="16"/>
      <c r="AD72" s="16"/>
      <c r="AE72" s="16"/>
      <c r="AF72" s="36"/>
      <c r="AG72" s="36"/>
      <c r="AH72" s="36"/>
      <c r="AI72" s="36"/>
      <c r="AJ72" s="36"/>
      <c r="AK72" s="36"/>
      <c r="AL72" s="36"/>
      <c r="AM72" s="36"/>
      <c r="AN72" s="16"/>
      <c r="AO72" s="16"/>
      <c r="AP72" s="16"/>
      <c r="AQ72" s="16"/>
      <c r="AR72" s="16"/>
      <c r="AS72" s="16"/>
      <c r="AT72" s="16"/>
      <c r="AU72" s="16"/>
      <c r="AV72" s="16"/>
      <c r="AW72" s="16"/>
      <c r="AX72" s="16"/>
      <c r="AY72" s="16"/>
      <c r="AZ72" s="16"/>
      <c r="BA72" s="16"/>
      <c r="BB72" s="16"/>
      <c r="BC72" s="116"/>
      <c r="BD72" s="116"/>
      <c r="BE72" s="116"/>
      <c r="BF72" s="116"/>
      <c r="BG72" s="116"/>
      <c r="BH72" s="116"/>
      <c r="BI72" s="116"/>
      <c r="BJ72" s="116"/>
      <c r="BK72" s="116"/>
      <c r="BL72" s="116"/>
      <c r="BM72" s="116"/>
      <c r="BN72" s="116"/>
      <c r="BO72" s="116"/>
      <c r="BP72" s="116"/>
      <c r="BQ72" s="116"/>
      <c r="BR72" s="116"/>
      <c r="BS72" s="116"/>
      <c r="BT72" s="117"/>
    </row>
    <row r="73" spans="2:72" s="3" customFormat="1">
      <c r="B73" s="36"/>
      <c r="C73" s="16"/>
      <c r="D73" s="16"/>
      <c r="E73" s="16"/>
      <c r="F73" s="16"/>
      <c r="G73" s="16"/>
      <c r="H73" s="16"/>
      <c r="I73" s="16"/>
      <c r="J73" s="16"/>
      <c r="K73" s="16"/>
      <c r="L73" s="16"/>
      <c r="M73" s="16"/>
      <c r="N73" s="16"/>
      <c r="O73" s="16"/>
      <c r="P73" s="16"/>
      <c r="Q73" s="16"/>
      <c r="R73" s="36"/>
      <c r="S73" s="36"/>
      <c r="T73" s="36"/>
      <c r="U73" s="36"/>
      <c r="V73" s="36"/>
      <c r="W73" s="36"/>
      <c r="X73" s="36"/>
      <c r="Y73" s="36"/>
      <c r="Z73" s="36"/>
      <c r="AA73" s="36"/>
      <c r="AB73" s="36"/>
      <c r="AC73" s="16"/>
      <c r="AD73" s="16"/>
      <c r="AE73" s="16"/>
      <c r="AF73" s="36"/>
      <c r="AG73" s="36"/>
      <c r="AH73" s="36"/>
      <c r="AI73" s="36"/>
      <c r="AJ73" s="36"/>
      <c r="AK73" s="36"/>
      <c r="AL73" s="36"/>
      <c r="AM73" s="36"/>
      <c r="AN73" s="16"/>
      <c r="AO73" s="16"/>
      <c r="AP73" s="16"/>
      <c r="AQ73" s="16"/>
      <c r="AR73" s="16"/>
      <c r="AS73" s="16"/>
      <c r="AT73" s="16"/>
      <c r="AU73" s="16"/>
      <c r="AV73" s="16"/>
      <c r="AW73" s="16"/>
      <c r="AX73" s="16"/>
      <c r="AY73" s="16"/>
      <c r="AZ73" s="16"/>
      <c r="BA73" s="16"/>
      <c r="BB73" s="16"/>
      <c r="BC73" s="116"/>
      <c r="BD73" s="116"/>
      <c r="BE73" s="116"/>
      <c r="BF73" s="116"/>
      <c r="BG73" s="116"/>
      <c r="BH73" s="116"/>
      <c r="BI73" s="116"/>
      <c r="BJ73" s="116"/>
      <c r="BK73" s="116"/>
      <c r="BL73" s="116"/>
      <c r="BM73" s="116"/>
      <c r="BN73" s="116"/>
      <c r="BO73" s="116"/>
      <c r="BP73" s="116"/>
      <c r="BQ73" s="116"/>
      <c r="BR73" s="116"/>
      <c r="BS73" s="116"/>
      <c r="BT73" s="117"/>
    </row>
    <row r="74" spans="2:72" s="3" customFormat="1">
      <c r="B74" s="36"/>
      <c r="C74" s="16"/>
      <c r="D74" s="16"/>
      <c r="E74" s="16"/>
      <c r="F74" s="16"/>
      <c r="G74" s="16"/>
      <c r="H74" s="16"/>
      <c r="I74" s="16"/>
      <c r="J74" s="16"/>
      <c r="K74" s="16"/>
      <c r="L74" s="16"/>
      <c r="M74" s="16"/>
      <c r="N74" s="16"/>
      <c r="O74" s="16"/>
      <c r="P74" s="16"/>
      <c r="Q74" s="16"/>
      <c r="R74" s="36"/>
      <c r="S74" s="36"/>
      <c r="T74" s="36"/>
      <c r="U74" s="36"/>
      <c r="V74" s="36"/>
      <c r="W74" s="36"/>
      <c r="X74" s="36"/>
      <c r="Y74" s="36"/>
      <c r="Z74" s="36"/>
      <c r="AA74" s="36"/>
      <c r="AB74" s="36"/>
      <c r="AC74" s="16"/>
      <c r="AD74" s="16"/>
      <c r="AE74" s="16"/>
      <c r="AF74" s="36"/>
      <c r="AG74" s="36"/>
      <c r="AH74" s="36"/>
      <c r="AI74" s="36"/>
      <c r="AJ74" s="36"/>
      <c r="AK74" s="36"/>
      <c r="AL74" s="36"/>
      <c r="AM74" s="36"/>
      <c r="AN74" s="16"/>
      <c r="AO74" s="16"/>
      <c r="AP74" s="16"/>
      <c r="AQ74" s="16"/>
      <c r="AR74" s="16"/>
      <c r="AS74" s="16"/>
      <c r="AT74" s="16"/>
      <c r="AU74" s="16"/>
      <c r="AV74" s="16"/>
      <c r="AW74" s="16"/>
      <c r="AX74" s="16"/>
      <c r="AY74" s="16"/>
      <c r="AZ74" s="16"/>
      <c r="BA74" s="16"/>
      <c r="BB74" s="16"/>
      <c r="BC74" s="116"/>
      <c r="BD74" s="116"/>
      <c r="BE74" s="116"/>
      <c r="BF74" s="116"/>
      <c r="BG74" s="116"/>
      <c r="BH74" s="116"/>
      <c r="BI74" s="116"/>
      <c r="BJ74" s="116"/>
      <c r="BK74" s="116"/>
      <c r="BL74" s="116"/>
      <c r="BM74" s="116"/>
      <c r="BN74" s="116"/>
      <c r="BO74" s="116"/>
      <c r="BP74" s="116"/>
      <c r="BQ74" s="116"/>
      <c r="BR74" s="116"/>
      <c r="BS74" s="116"/>
      <c r="BT74" s="117"/>
    </row>
    <row r="75" spans="2:72" s="3" customFormat="1">
      <c r="B75" s="36"/>
      <c r="C75" s="16"/>
      <c r="D75" s="16"/>
      <c r="E75" s="16"/>
      <c r="F75" s="16"/>
      <c r="G75" s="16"/>
      <c r="H75" s="16"/>
      <c r="I75" s="16"/>
      <c r="J75" s="16"/>
      <c r="K75" s="16"/>
      <c r="L75" s="16"/>
      <c r="M75" s="16"/>
      <c r="N75" s="16"/>
      <c r="O75" s="16"/>
      <c r="P75" s="16"/>
      <c r="Q75" s="16"/>
      <c r="R75" s="36"/>
      <c r="S75" s="36"/>
      <c r="T75" s="36"/>
      <c r="U75" s="36"/>
      <c r="V75" s="36"/>
      <c r="W75" s="36"/>
      <c r="X75" s="36"/>
      <c r="Y75" s="36"/>
      <c r="Z75" s="36"/>
      <c r="AA75" s="36"/>
      <c r="AB75" s="36"/>
      <c r="AC75" s="16"/>
      <c r="AD75" s="16"/>
      <c r="AE75" s="16"/>
      <c r="AF75" s="36"/>
      <c r="AG75" s="36"/>
      <c r="AH75" s="36"/>
      <c r="AI75" s="36"/>
      <c r="AJ75" s="36"/>
      <c r="AK75" s="36"/>
      <c r="AL75" s="36"/>
      <c r="AM75" s="36"/>
      <c r="AN75" s="16"/>
      <c r="AO75" s="16"/>
      <c r="AP75" s="16"/>
      <c r="AQ75" s="16"/>
      <c r="AR75" s="16"/>
      <c r="AS75" s="16"/>
      <c r="AT75" s="16"/>
      <c r="AU75" s="16"/>
      <c r="AV75" s="16"/>
      <c r="AW75" s="16"/>
      <c r="AX75" s="16"/>
      <c r="AY75" s="16"/>
      <c r="AZ75" s="16"/>
      <c r="BA75" s="16"/>
      <c r="BB75" s="16"/>
      <c r="BC75" s="116"/>
      <c r="BD75" s="116"/>
      <c r="BE75" s="116"/>
      <c r="BF75" s="116"/>
      <c r="BG75" s="116"/>
      <c r="BH75" s="116"/>
      <c r="BI75" s="116"/>
      <c r="BJ75" s="116"/>
      <c r="BK75" s="116"/>
      <c r="BL75" s="116"/>
      <c r="BM75" s="116"/>
      <c r="BN75" s="116"/>
      <c r="BO75" s="116"/>
      <c r="BP75" s="116"/>
      <c r="BQ75" s="116"/>
      <c r="BR75" s="116"/>
      <c r="BS75" s="116"/>
      <c r="BT75" s="117"/>
    </row>
    <row r="76" spans="2:72" s="3" customFormat="1">
      <c r="B76" s="36"/>
      <c r="C76" s="16"/>
      <c r="D76" s="16"/>
      <c r="E76" s="16"/>
      <c r="F76" s="16"/>
      <c r="G76" s="16"/>
      <c r="H76" s="16"/>
      <c r="I76" s="16"/>
      <c r="J76" s="16"/>
      <c r="K76" s="16"/>
      <c r="L76" s="16"/>
      <c r="M76" s="16"/>
      <c r="N76" s="16"/>
      <c r="O76" s="16"/>
      <c r="P76" s="16"/>
      <c r="Q76" s="16"/>
      <c r="R76" s="36"/>
      <c r="S76" s="36"/>
      <c r="T76" s="36"/>
      <c r="U76" s="36"/>
      <c r="V76" s="36"/>
      <c r="W76" s="36"/>
      <c r="X76" s="36"/>
      <c r="Y76" s="36"/>
      <c r="Z76" s="36"/>
      <c r="AA76" s="36"/>
      <c r="AB76" s="36"/>
      <c r="AC76" s="16"/>
      <c r="AD76" s="16"/>
      <c r="AE76" s="16"/>
      <c r="AF76" s="36"/>
      <c r="AG76" s="36"/>
      <c r="AH76" s="36"/>
      <c r="AI76" s="36"/>
      <c r="AJ76" s="36"/>
      <c r="AK76" s="36"/>
      <c r="AL76" s="36"/>
      <c r="AM76" s="36"/>
      <c r="AN76" s="16"/>
      <c r="AO76" s="16"/>
      <c r="AP76" s="16"/>
      <c r="AQ76" s="16"/>
      <c r="AR76" s="16"/>
      <c r="AS76" s="16"/>
      <c r="AT76" s="16"/>
      <c r="AU76" s="16"/>
      <c r="AV76" s="16"/>
      <c r="AW76" s="16"/>
      <c r="AX76" s="16"/>
      <c r="AY76" s="16"/>
      <c r="AZ76" s="16"/>
      <c r="BA76" s="16"/>
      <c r="BB76" s="16"/>
      <c r="BC76" s="116"/>
      <c r="BD76" s="116"/>
      <c r="BE76" s="116"/>
      <c r="BF76" s="116"/>
      <c r="BG76" s="116"/>
      <c r="BH76" s="116"/>
      <c r="BI76" s="116"/>
      <c r="BJ76" s="116"/>
      <c r="BK76" s="116"/>
      <c r="BL76" s="116"/>
      <c r="BM76" s="116"/>
      <c r="BN76" s="116"/>
      <c r="BO76" s="116"/>
      <c r="BP76" s="116"/>
      <c r="BQ76" s="116"/>
      <c r="BR76" s="116"/>
      <c r="BS76" s="116"/>
      <c r="BT76" s="117"/>
    </row>
    <row r="77" spans="2:72" s="3" customFormat="1">
      <c r="B77" s="36"/>
      <c r="C77" s="16"/>
      <c r="D77" s="16"/>
      <c r="E77" s="16"/>
      <c r="F77" s="16"/>
      <c r="G77" s="16"/>
      <c r="H77" s="16"/>
      <c r="I77" s="16"/>
      <c r="J77" s="16"/>
      <c r="K77" s="16"/>
      <c r="L77" s="16"/>
      <c r="M77" s="16"/>
      <c r="N77" s="16"/>
      <c r="O77" s="16"/>
      <c r="P77" s="16"/>
      <c r="Q77" s="16"/>
      <c r="R77" s="36"/>
      <c r="S77" s="36"/>
      <c r="T77" s="36"/>
      <c r="U77" s="36"/>
      <c r="V77" s="36"/>
      <c r="W77" s="36"/>
      <c r="X77" s="36"/>
      <c r="Y77" s="36"/>
      <c r="Z77" s="36"/>
      <c r="AA77" s="36"/>
      <c r="AB77" s="36"/>
      <c r="AC77" s="16"/>
      <c r="AD77" s="16"/>
      <c r="AE77" s="16"/>
      <c r="AF77" s="36"/>
      <c r="AG77" s="36"/>
      <c r="AH77" s="36"/>
      <c r="AI77" s="36"/>
      <c r="AJ77" s="36"/>
      <c r="AK77" s="36"/>
      <c r="AL77" s="36"/>
      <c r="AM77" s="36"/>
      <c r="AN77" s="16"/>
      <c r="AO77" s="16"/>
      <c r="AP77" s="16"/>
      <c r="AQ77" s="16"/>
      <c r="AR77" s="16"/>
      <c r="AS77" s="16"/>
      <c r="AT77" s="16"/>
      <c r="AU77" s="16"/>
      <c r="AV77" s="16"/>
      <c r="AW77" s="16"/>
      <c r="AX77" s="16"/>
      <c r="AY77" s="16"/>
      <c r="AZ77" s="16"/>
      <c r="BA77" s="16"/>
      <c r="BB77" s="16"/>
      <c r="BC77" s="116"/>
      <c r="BD77" s="116"/>
      <c r="BE77" s="116"/>
      <c r="BF77" s="116"/>
      <c r="BG77" s="116"/>
      <c r="BH77" s="116"/>
      <c r="BI77" s="116"/>
      <c r="BJ77" s="116"/>
      <c r="BK77" s="116"/>
      <c r="BL77" s="116"/>
      <c r="BM77" s="116"/>
      <c r="BN77" s="116"/>
      <c r="BO77" s="116"/>
      <c r="BP77" s="116"/>
      <c r="BQ77" s="116"/>
      <c r="BR77" s="116"/>
      <c r="BS77" s="116"/>
      <c r="BT77" s="117"/>
    </row>
    <row r="78" spans="2:72" s="3" customFormat="1">
      <c r="B78" s="36"/>
      <c r="C78" s="16"/>
      <c r="D78" s="16"/>
      <c r="E78" s="16"/>
      <c r="F78" s="16"/>
      <c r="G78" s="16"/>
      <c r="H78" s="16"/>
      <c r="I78" s="16"/>
      <c r="J78" s="16"/>
      <c r="K78" s="16"/>
      <c r="L78" s="16"/>
      <c r="M78" s="16"/>
      <c r="N78" s="16"/>
      <c r="O78" s="16"/>
      <c r="P78" s="16"/>
      <c r="Q78" s="16"/>
      <c r="R78" s="36"/>
      <c r="S78" s="36"/>
      <c r="T78" s="36"/>
      <c r="U78" s="36"/>
      <c r="V78" s="36"/>
      <c r="W78" s="36"/>
      <c r="X78" s="36"/>
      <c r="Y78" s="36"/>
      <c r="Z78" s="36"/>
      <c r="AA78" s="36"/>
      <c r="AB78" s="36"/>
      <c r="AC78" s="16"/>
      <c r="AD78" s="16"/>
      <c r="AE78" s="16"/>
      <c r="AF78" s="36"/>
      <c r="AG78" s="36"/>
      <c r="AH78" s="36"/>
      <c r="AI78" s="36"/>
      <c r="AJ78" s="36"/>
      <c r="AK78" s="36"/>
      <c r="AL78" s="36"/>
      <c r="AM78" s="36"/>
      <c r="AN78" s="16"/>
      <c r="AO78" s="16"/>
      <c r="AP78" s="16"/>
      <c r="AQ78" s="16"/>
      <c r="AR78" s="16"/>
      <c r="AS78" s="16"/>
      <c r="AT78" s="16"/>
      <c r="AU78" s="16"/>
      <c r="AV78" s="16"/>
      <c r="AW78" s="16"/>
      <c r="AX78" s="16"/>
      <c r="AY78" s="16"/>
      <c r="AZ78" s="16"/>
      <c r="BA78" s="16"/>
      <c r="BB78" s="16"/>
      <c r="BC78" s="116"/>
      <c r="BD78" s="116"/>
      <c r="BE78" s="116"/>
      <c r="BF78" s="116"/>
      <c r="BG78" s="116"/>
      <c r="BH78" s="116"/>
      <c r="BI78" s="116"/>
      <c r="BJ78" s="116"/>
      <c r="BK78" s="116"/>
      <c r="BL78" s="116"/>
      <c r="BM78" s="116"/>
      <c r="BN78" s="116"/>
      <c r="BO78" s="116"/>
      <c r="BP78" s="116"/>
      <c r="BQ78" s="116"/>
      <c r="BR78" s="116"/>
      <c r="BS78" s="116"/>
      <c r="BT78" s="117"/>
    </row>
    <row r="79" spans="2:72" s="3" customFormat="1">
      <c r="B79" s="36"/>
      <c r="C79" s="16"/>
      <c r="D79" s="16"/>
      <c r="E79" s="16"/>
      <c r="F79" s="16"/>
      <c r="G79" s="16"/>
      <c r="H79" s="16"/>
      <c r="I79" s="16"/>
      <c r="J79" s="16"/>
      <c r="K79" s="16"/>
      <c r="L79" s="16"/>
      <c r="M79" s="16"/>
      <c r="N79" s="16"/>
      <c r="O79" s="16"/>
      <c r="P79" s="16"/>
      <c r="Q79" s="16"/>
      <c r="R79" s="36"/>
      <c r="S79" s="36"/>
      <c r="T79" s="36"/>
      <c r="U79" s="36"/>
      <c r="V79" s="36"/>
      <c r="W79" s="36"/>
      <c r="X79" s="36"/>
      <c r="Y79" s="36"/>
      <c r="Z79" s="36"/>
      <c r="AA79" s="36"/>
      <c r="AB79" s="36"/>
      <c r="AC79" s="16"/>
      <c r="AD79" s="16"/>
      <c r="AE79" s="16"/>
      <c r="AF79" s="36"/>
      <c r="AG79" s="36"/>
      <c r="AH79" s="36"/>
      <c r="AI79" s="36"/>
      <c r="AJ79" s="36"/>
      <c r="AK79" s="36"/>
      <c r="AL79" s="36"/>
      <c r="AM79" s="36"/>
      <c r="AN79" s="16"/>
      <c r="AO79" s="16"/>
      <c r="AP79" s="16"/>
      <c r="AQ79" s="16"/>
      <c r="AR79" s="16"/>
      <c r="AS79" s="16"/>
      <c r="AT79" s="16"/>
      <c r="AU79" s="16"/>
      <c r="AV79" s="16"/>
      <c r="AW79" s="16"/>
      <c r="AX79" s="16"/>
      <c r="AY79" s="16"/>
      <c r="AZ79" s="16"/>
      <c r="BA79" s="16"/>
      <c r="BB79" s="16"/>
      <c r="BC79" s="116"/>
      <c r="BD79" s="116"/>
      <c r="BE79" s="116"/>
      <c r="BF79" s="116"/>
      <c r="BG79" s="116"/>
      <c r="BH79" s="116"/>
      <c r="BI79" s="116"/>
      <c r="BJ79" s="116"/>
      <c r="BK79" s="116"/>
      <c r="BL79" s="116"/>
      <c r="BM79" s="116"/>
      <c r="BN79" s="116"/>
      <c r="BO79" s="116"/>
      <c r="BP79" s="116"/>
      <c r="BQ79" s="116"/>
      <c r="BR79" s="116"/>
      <c r="BS79" s="116"/>
      <c r="BT79" s="117"/>
    </row>
    <row r="80" spans="2:72" s="3" customFormat="1">
      <c r="B80" s="36"/>
      <c r="C80" s="16"/>
      <c r="D80" s="16"/>
      <c r="E80" s="16"/>
      <c r="F80" s="16"/>
      <c r="G80" s="16"/>
      <c r="H80" s="16"/>
      <c r="I80" s="16"/>
      <c r="J80" s="16"/>
      <c r="K80" s="16"/>
      <c r="L80" s="16"/>
      <c r="M80" s="16"/>
      <c r="N80" s="16"/>
      <c r="O80" s="16"/>
      <c r="P80" s="16"/>
      <c r="Q80" s="16"/>
      <c r="R80" s="36"/>
      <c r="S80" s="36"/>
      <c r="T80" s="36"/>
      <c r="U80" s="36"/>
      <c r="V80" s="36"/>
      <c r="W80" s="36"/>
      <c r="X80" s="36"/>
      <c r="Y80" s="36"/>
      <c r="Z80" s="36"/>
      <c r="AA80" s="36"/>
      <c r="AB80" s="36"/>
      <c r="AC80" s="16"/>
      <c r="AD80" s="16"/>
      <c r="AE80" s="16"/>
      <c r="AF80" s="36"/>
      <c r="AG80" s="36"/>
      <c r="AH80" s="36"/>
      <c r="AI80" s="36"/>
      <c r="AJ80" s="36"/>
      <c r="AK80" s="36"/>
      <c r="AL80" s="36"/>
      <c r="AM80" s="36"/>
      <c r="AN80" s="16"/>
      <c r="AO80" s="16"/>
      <c r="AP80" s="16"/>
      <c r="AQ80" s="16"/>
      <c r="AR80" s="16"/>
      <c r="AS80" s="16"/>
      <c r="AT80" s="16"/>
      <c r="AU80" s="16"/>
      <c r="AV80" s="16"/>
      <c r="AW80" s="16"/>
      <c r="AX80" s="16"/>
      <c r="AY80" s="16"/>
      <c r="AZ80" s="16"/>
      <c r="BA80" s="16"/>
      <c r="BB80" s="16"/>
      <c r="BC80" s="116"/>
      <c r="BD80" s="116"/>
      <c r="BE80" s="116"/>
      <c r="BF80" s="116"/>
      <c r="BG80" s="116"/>
      <c r="BH80" s="116"/>
      <c r="BI80" s="116"/>
      <c r="BJ80" s="116"/>
      <c r="BK80" s="116"/>
      <c r="BL80" s="116"/>
      <c r="BM80" s="116"/>
      <c r="BN80" s="116"/>
      <c r="BO80" s="116"/>
      <c r="BP80" s="116"/>
      <c r="BQ80" s="116"/>
      <c r="BR80" s="116"/>
      <c r="BS80" s="116"/>
      <c r="BT80" s="117"/>
    </row>
    <row r="81" spans="2:72" s="3" customFormat="1">
      <c r="B81" s="36"/>
      <c r="C81" s="16"/>
      <c r="D81" s="16"/>
      <c r="E81" s="16"/>
      <c r="F81" s="16"/>
      <c r="G81" s="16"/>
      <c r="H81" s="16"/>
      <c r="I81" s="16"/>
      <c r="J81" s="16"/>
      <c r="K81" s="16"/>
      <c r="L81" s="16"/>
      <c r="M81" s="16"/>
      <c r="N81" s="16"/>
      <c r="O81" s="16"/>
      <c r="P81" s="16"/>
      <c r="Q81" s="16"/>
      <c r="R81" s="36"/>
      <c r="S81" s="36"/>
      <c r="T81" s="36"/>
      <c r="U81" s="36"/>
      <c r="V81" s="36"/>
      <c r="W81" s="36"/>
      <c r="X81" s="36"/>
      <c r="Y81" s="36"/>
      <c r="Z81" s="36"/>
      <c r="AA81" s="36"/>
      <c r="AB81" s="36"/>
      <c r="AC81" s="16"/>
      <c r="AD81" s="16"/>
      <c r="AE81" s="16"/>
      <c r="AF81" s="36"/>
      <c r="AG81" s="36"/>
      <c r="AH81" s="36"/>
      <c r="AI81" s="36"/>
      <c r="AJ81" s="36"/>
      <c r="AK81" s="36"/>
      <c r="AL81" s="36"/>
      <c r="AM81" s="36"/>
      <c r="AN81" s="16"/>
      <c r="AO81" s="16"/>
      <c r="AP81" s="16"/>
      <c r="AQ81" s="16"/>
      <c r="AR81" s="16"/>
      <c r="AS81" s="16"/>
      <c r="AT81" s="16"/>
      <c r="AU81" s="16"/>
      <c r="AV81" s="16"/>
      <c r="AW81" s="16"/>
      <c r="AX81" s="16"/>
      <c r="AY81" s="16"/>
      <c r="AZ81" s="16"/>
      <c r="BA81" s="16"/>
      <c r="BB81" s="16"/>
      <c r="BC81" s="116"/>
      <c r="BD81" s="116"/>
      <c r="BE81" s="116"/>
      <c r="BF81" s="116"/>
      <c r="BG81" s="116"/>
      <c r="BH81" s="116"/>
      <c r="BI81" s="116"/>
      <c r="BJ81" s="116"/>
      <c r="BK81" s="116"/>
      <c r="BL81" s="116"/>
      <c r="BM81" s="116"/>
      <c r="BN81" s="116"/>
      <c r="BO81" s="116"/>
      <c r="BP81" s="116"/>
      <c r="BQ81" s="116"/>
      <c r="BR81" s="116"/>
      <c r="BS81" s="116"/>
      <c r="BT81" s="117"/>
    </row>
    <row r="82" spans="2:72" s="3" customFormat="1">
      <c r="B82" s="36"/>
      <c r="C82" s="16"/>
      <c r="D82" s="16" t="s">
        <v>162</v>
      </c>
      <c r="E82" s="16"/>
      <c r="F82" s="16"/>
      <c r="G82" s="16"/>
      <c r="H82" s="16"/>
      <c r="I82" s="16"/>
      <c r="J82" s="16"/>
      <c r="K82" s="16"/>
      <c r="L82" s="16"/>
      <c r="M82" s="16"/>
      <c r="N82" s="16"/>
      <c r="O82" s="16"/>
      <c r="P82" s="16"/>
      <c r="Q82" s="16"/>
      <c r="R82" s="36"/>
      <c r="S82" s="36"/>
      <c r="T82" s="36"/>
      <c r="U82" s="36"/>
      <c r="V82" s="36"/>
      <c r="W82" s="36"/>
      <c r="X82" s="36"/>
      <c r="Y82" s="36"/>
      <c r="Z82" s="36"/>
      <c r="AA82" s="36"/>
      <c r="AB82" s="36"/>
      <c r="AC82" s="16"/>
      <c r="AD82" s="16"/>
      <c r="AE82" s="16"/>
      <c r="AF82" s="36"/>
      <c r="AG82" s="36"/>
      <c r="AH82" s="36"/>
      <c r="AI82" s="36"/>
      <c r="AJ82" s="36"/>
      <c r="AK82" s="36"/>
      <c r="AL82" s="36"/>
      <c r="AM82" s="36"/>
      <c r="AN82" s="16"/>
      <c r="AO82" s="16"/>
      <c r="AP82" s="16"/>
      <c r="AQ82" s="16"/>
      <c r="AR82" s="16"/>
      <c r="AS82" s="16"/>
      <c r="AT82" s="16"/>
      <c r="AU82" s="16"/>
      <c r="AV82" s="16"/>
      <c r="AW82" s="16"/>
      <c r="AX82" s="16"/>
      <c r="AY82" s="16"/>
      <c r="AZ82" s="16"/>
      <c r="BA82" s="16"/>
      <c r="BB82" s="16"/>
      <c r="BC82" s="116"/>
      <c r="BD82" s="116"/>
      <c r="BE82" s="116"/>
      <c r="BF82" s="116"/>
      <c r="BG82" s="116"/>
      <c r="BH82" s="116"/>
      <c r="BI82" s="116"/>
      <c r="BJ82" s="116"/>
      <c r="BK82" s="116"/>
      <c r="BL82" s="116"/>
      <c r="BM82" s="116"/>
      <c r="BN82" s="116"/>
      <c r="BO82" s="116"/>
      <c r="BP82" s="116"/>
      <c r="BQ82" s="116"/>
      <c r="BR82" s="116"/>
      <c r="BS82" s="116"/>
      <c r="BT82" s="117"/>
    </row>
    <row r="83" spans="2:72" s="3" customFormat="1">
      <c r="B83" s="36"/>
      <c r="C83" s="16"/>
      <c r="D83" s="671"/>
      <c r="E83" s="672"/>
      <c r="F83" s="672"/>
      <c r="G83" s="672"/>
      <c r="H83" s="672"/>
      <c r="I83" s="672"/>
      <c r="J83" s="672"/>
      <c r="K83" s="672"/>
      <c r="L83" s="672"/>
      <c r="M83" s="672"/>
      <c r="N83" s="672"/>
      <c r="O83" s="667"/>
      <c r="P83" s="16"/>
      <c r="Q83" s="16"/>
      <c r="R83" s="36"/>
      <c r="S83" s="36"/>
      <c r="T83" s="36"/>
      <c r="U83" s="36"/>
      <c r="V83" s="36"/>
      <c r="W83" s="36"/>
      <c r="X83" s="36"/>
      <c r="Y83" s="36"/>
      <c r="Z83" s="36"/>
      <c r="AA83" s="36"/>
      <c r="AB83" s="36"/>
      <c r="AC83" s="16"/>
      <c r="AD83" s="16"/>
      <c r="AE83" s="16"/>
      <c r="AF83" s="36"/>
      <c r="AG83" s="36"/>
      <c r="AH83" s="36"/>
      <c r="AI83" s="36"/>
      <c r="AJ83" s="36"/>
      <c r="AK83" s="36"/>
      <c r="AL83" s="36"/>
      <c r="AM83" s="36"/>
      <c r="AN83" s="16"/>
      <c r="AO83" s="16"/>
      <c r="AP83" s="16"/>
      <c r="AQ83" s="16"/>
      <c r="AR83" s="16"/>
      <c r="AS83" s="16"/>
      <c r="AT83" s="16"/>
      <c r="AU83" s="16"/>
      <c r="AV83" s="16"/>
      <c r="AW83" s="16"/>
      <c r="AX83" s="16"/>
      <c r="AY83" s="16"/>
      <c r="AZ83" s="16"/>
      <c r="BA83" s="16"/>
      <c r="BB83" s="16"/>
      <c r="BC83" s="116"/>
      <c r="BD83" s="116"/>
      <c r="BE83" s="116"/>
      <c r="BF83" s="116"/>
      <c r="BG83" s="116"/>
      <c r="BH83" s="116"/>
      <c r="BI83" s="116"/>
      <c r="BJ83" s="116"/>
      <c r="BK83" s="116"/>
      <c r="BL83" s="116"/>
      <c r="BM83" s="116"/>
      <c r="BN83" s="116"/>
      <c r="BO83" s="116"/>
      <c r="BP83" s="116"/>
      <c r="BQ83" s="116"/>
      <c r="BR83" s="116"/>
      <c r="BS83" s="116"/>
      <c r="BT83" s="117"/>
    </row>
    <row r="84" spans="2:72" s="3" customFormat="1" hidden="1">
      <c r="B84" s="36"/>
      <c r="C84" s="16"/>
      <c r="D84" s="673"/>
      <c r="E84" s="16"/>
      <c r="F84" s="16"/>
      <c r="G84" s="16"/>
      <c r="H84" s="16"/>
      <c r="I84" s="16"/>
      <c r="J84" s="16"/>
      <c r="K84" s="16"/>
      <c r="L84" s="16"/>
      <c r="M84" s="16"/>
      <c r="N84" s="674" t="s">
        <v>64</v>
      </c>
      <c r="O84" s="662"/>
      <c r="P84" s="16"/>
      <c r="Q84" s="16"/>
      <c r="R84" s="36"/>
      <c r="S84" s="36"/>
      <c r="T84" s="36"/>
      <c r="U84" s="36"/>
      <c r="V84" s="36"/>
      <c r="W84" s="36"/>
      <c r="X84" s="36"/>
      <c r="Y84" s="36"/>
      <c r="Z84" s="36"/>
      <c r="AA84" s="36"/>
      <c r="AB84" s="36"/>
      <c r="AC84" s="16"/>
      <c r="AD84" s="16"/>
      <c r="AE84" s="16"/>
      <c r="AF84" s="36"/>
      <c r="AG84" s="36"/>
      <c r="AH84" s="36"/>
      <c r="AI84" s="36"/>
      <c r="AJ84" s="36"/>
      <c r="AK84" s="36"/>
      <c r="AL84" s="36"/>
      <c r="AM84" s="36"/>
      <c r="AN84" s="16"/>
      <c r="AO84" s="16"/>
      <c r="AP84" s="16"/>
      <c r="AQ84" s="16"/>
      <c r="AR84" s="16"/>
      <c r="AS84" s="16"/>
      <c r="AT84" s="16"/>
      <c r="AU84" s="16"/>
      <c r="AV84" s="16"/>
      <c r="AW84" s="16"/>
      <c r="AX84" s="16"/>
      <c r="AY84" s="16"/>
      <c r="AZ84" s="16"/>
      <c r="BA84" s="16"/>
      <c r="BB84" s="16"/>
      <c r="BC84" s="116"/>
      <c r="BD84" s="116"/>
      <c r="BE84" s="116"/>
      <c r="BF84" s="116"/>
      <c r="BG84" s="116"/>
      <c r="BH84" s="116"/>
      <c r="BI84" s="116"/>
      <c r="BJ84" s="116"/>
      <c r="BK84" s="116"/>
      <c r="BL84" s="116"/>
      <c r="BM84" s="116"/>
      <c r="BN84" s="116"/>
      <c r="BO84" s="116"/>
      <c r="BP84" s="116"/>
      <c r="BQ84" s="116"/>
      <c r="BR84" s="116"/>
      <c r="BS84" s="116"/>
      <c r="BT84" s="117"/>
    </row>
    <row r="85" spans="2:72" s="3" customFormat="1">
      <c r="B85" s="36"/>
      <c r="C85" s="16"/>
      <c r="D85" s="526"/>
      <c r="E85" s="675"/>
      <c r="F85" s="675"/>
      <c r="G85" s="675"/>
      <c r="H85" s="675"/>
      <c r="I85" s="675"/>
      <c r="J85" s="675"/>
      <c r="K85" s="675"/>
      <c r="L85" s="675"/>
      <c r="M85" s="675"/>
      <c r="N85" s="675"/>
      <c r="O85" s="668"/>
      <c r="P85" s="16"/>
      <c r="Q85" s="16"/>
      <c r="R85" s="36"/>
      <c r="S85" s="36"/>
      <c r="T85" s="36"/>
      <c r="U85" s="36"/>
      <c r="V85" s="36"/>
      <c r="W85" s="36"/>
      <c r="X85" s="36"/>
      <c r="Y85" s="36"/>
      <c r="Z85" s="36"/>
      <c r="AA85" s="36"/>
      <c r="AB85" s="36"/>
      <c r="AC85" s="16"/>
      <c r="AD85" s="16"/>
      <c r="AE85" s="16"/>
      <c r="AF85" s="36"/>
      <c r="AG85" s="36"/>
      <c r="AH85" s="36"/>
      <c r="AI85" s="36"/>
      <c r="AJ85" s="36"/>
      <c r="AK85" s="36"/>
      <c r="AL85" s="36"/>
      <c r="AM85" s="36"/>
      <c r="AN85" s="16"/>
      <c r="AO85" s="16"/>
      <c r="AP85" s="16"/>
      <c r="AQ85" s="16"/>
      <c r="AR85" s="16"/>
      <c r="AS85" s="16"/>
      <c r="AT85" s="16"/>
      <c r="AU85" s="16"/>
      <c r="AV85" s="16"/>
      <c r="AW85" s="16"/>
      <c r="AX85" s="16"/>
      <c r="AY85" s="16"/>
      <c r="AZ85" s="16"/>
      <c r="BA85" s="16"/>
      <c r="BB85" s="16"/>
      <c r="BC85" s="116"/>
      <c r="BD85" s="116"/>
      <c r="BE85" s="116"/>
      <c r="BF85" s="116"/>
      <c r="BG85" s="116"/>
      <c r="BH85" s="116"/>
      <c r="BI85" s="116"/>
      <c r="BJ85" s="116"/>
      <c r="BK85" s="116"/>
      <c r="BL85" s="116"/>
      <c r="BM85" s="116"/>
      <c r="BN85" s="116"/>
      <c r="BO85" s="116"/>
      <c r="BP85" s="116"/>
      <c r="BQ85" s="116"/>
      <c r="BR85" s="116"/>
      <c r="BS85" s="116"/>
      <c r="BT85" s="117"/>
    </row>
    <row r="86" spans="2:72" s="3" customFormat="1">
      <c r="B86" s="36"/>
      <c r="C86" s="16"/>
      <c r="D86" s="16"/>
      <c r="E86" s="16"/>
      <c r="F86" s="16"/>
      <c r="G86" s="16"/>
      <c r="H86" s="16"/>
      <c r="I86" s="16"/>
      <c r="J86" s="16"/>
      <c r="K86" s="16"/>
      <c r="L86" s="16"/>
      <c r="M86" s="16"/>
      <c r="N86" s="16"/>
      <c r="O86" s="16"/>
      <c r="P86" s="16"/>
      <c r="Q86" s="16"/>
      <c r="R86" s="36"/>
      <c r="S86" s="36"/>
      <c r="T86" s="36"/>
      <c r="U86" s="36"/>
      <c r="V86" s="36"/>
      <c r="W86" s="36"/>
      <c r="X86" s="36"/>
      <c r="Y86" s="36"/>
      <c r="Z86" s="36"/>
      <c r="AA86" s="36"/>
      <c r="AB86" s="36"/>
      <c r="AC86" s="16"/>
      <c r="AD86" s="16"/>
      <c r="AE86" s="16"/>
      <c r="AF86" s="36"/>
      <c r="AG86" s="36"/>
      <c r="AH86" s="36"/>
      <c r="AI86" s="36"/>
      <c r="AJ86" s="36"/>
      <c r="AK86" s="36"/>
      <c r="AL86" s="36"/>
      <c r="AM86" s="36"/>
      <c r="AN86" s="16"/>
      <c r="AO86" s="16"/>
      <c r="AP86" s="16"/>
      <c r="AQ86" s="16"/>
      <c r="AR86" s="16"/>
      <c r="AS86" s="16"/>
      <c r="AT86" s="16"/>
      <c r="AU86" s="16"/>
      <c r="AV86" s="16"/>
      <c r="AW86" s="16"/>
      <c r="AX86" s="16"/>
      <c r="AY86" s="16"/>
      <c r="AZ86" s="16"/>
      <c r="BA86" s="16"/>
      <c r="BB86" s="16"/>
      <c r="BC86" s="116"/>
      <c r="BD86" s="116"/>
      <c r="BE86" s="116"/>
      <c r="BF86" s="116"/>
      <c r="BG86" s="116"/>
      <c r="BH86" s="116"/>
      <c r="BI86" s="116"/>
      <c r="BJ86" s="116"/>
      <c r="BK86" s="116"/>
      <c r="BL86" s="116"/>
      <c r="BM86" s="116"/>
      <c r="BN86" s="116"/>
      <c r="BO86" s="116"/>
      <c r="BP86" s="116"/>
      <c r="BQ86" s="116"/>
      <c r="BR86" s="116"/>
      <c r="BS86" s="116"/>
      <c r="BT86" s="117"/>
    </row>
    <row r="87" spans="2:72" s="3" customFormat="1" ht="9.9" customHeight="1">
      <c r="B87" s="36"/>
      <c r="C87" s="16"/>
      <c r="D87" s="16"/>
      <c r="E87" s="16"/>
      <c r="F87" s="16"/>
      <c r="G87" s="16"/>
      <c r="H87" s="16"/>
      <c r="I87" s="16"/>
      <c r="J87" s="16"/>
      <c r="K87" s="16"/>
      <c r="L87" s="16"/>
      <c r="M87" s="16"/>
      <c r="N87" s="16"/>
      <c r="O87" s="16"/>
      <c r="P87" s="16"/>
      <c r="Q87" s="16"/>
      <c r="R87" s="36"/>
      <c r="S87" s="36"/>
      <c r="T87" s="36"/>
      <c r="U87" s="36"/>
      <c r="V87" s="36"/>
      <c r="W87" s="36"/>
      <c r="X87" s="36"/>
      <c r="Y87" s="36"/>
      <c r="Z87" s="36"/>
      <c r="AA87" s="36"/>
      <c r="AB87" s="36"/>
      <c r="AC87" s="16"/>
      <c r="AD87" s="16"/>
      <c r="AE87" s="16"/>
      <c r="AF87" s="36"/>
      <c r="AG87" s="36"/>
      <c r="AH87" s="36"/>
      <c r="AI87" s="36"/>
      <c r="AJ87" s="36"/>
      <c r="AK87" s="36"/>
      <c r="AL87" s="36"/>
      <c r="AM87" s="36"/>
      <c r="AN87" s="16"/>
      <c r="AO87" s="16"/>
      <c r="AP87" s="16"/>
      <c r="AQ87" s="16"/>
      <c r="AR87" s="16"/>
      <c r="AS87" s="16"/>
      <c r="AT87" s="16"/>
      <c r="AU87" s="16"/>
      <c r="AV87" s="16"/>
      <c r="AW87" s="16"/>
      <c r="AX87" s="16"/>
      <c r="AY87" s="16"/>
      <c r="AZ87" s="16"/>
      <c r="BA87" s="16"/>
      <c r="BB87" s="16"/>
      <c r="BC87" s="116"/>
      <c r="BD87" s="116"/>
      <c r="BE87" s="116"/>
      <c r="BF87" s="116"/>
      <c r="BG87" s="116"/>
      <c r="BH87" s="116"/>
      <c r="BI87" s="116"/>
      <c r="BJ87" s="116"/>
      <c r="BK87" s="116"/>
      <c r="BL87" s="116"/>
      <c r="BM87" s="116"/>
      <c r="BN87" s="116"/>
      <c r="BO87" s="116"/>
      <c r="BP87" s="116"/>
      <c r="BQ87" s="116"/>
      <c r="BR87" s="116"/>
      <c r="BS87" s="116"/>
      <c r="BT87" s="117"/>
    </row>
    <row r="88" spans="2:72" s="3" customFormat="1">
      <c r="B88" s="36"/>
      <c r="C88" s="16"/>
      <c r="D88" s="16"/>
      <c r="E88" s="16"/>
      <c r="F88" s="16"/>
      <c r="G88" s="16"/>
      <c r="H88" s="16"/>
      <c r="I88" s="16"/>
      <c r="J88" s="16"/>
      <c r="K88" s="16"/>
      <c r="L88" s="16"/>
      <c r="M88" s="16"/>
      <c r="N88" s="16"/>
      <c r="O88" s="16"/>
      <c r="P88" s="16"/>
      <c r="Q88" s="16"/>
      <c r="R88" s="36"/>
      <c r="S88" s="36"/>
      <c r="T88" s="36"/>
      <c r="U88" s="36"/>
      <c r="V88" s="36"/>
      <c r="W88" s="36"/>
      <c r="X88" s="36"/>
      <c r="Y88" s="36"/>
      <c r="Z88" s="36"/>
      <c r="AA88" s="36"/>
      <c r="AB88" s="36"/>
      <c r="AC88" s="16"/>
      <c r="AD88" s="16"/>
      <c r="AE88" s="16"/>
      <c r="AF88" s="36"/>
      <c r="AG88" s="36"/>
      <c r="AH88" s="36"/>
      <c r="AI88" s="36"/>
      <c r="AJ88" s="36"/>
      <c r="AK88" s="36"/>
      <c r="AL88" s="36"/>
      <c r="AM88" s="36"/>
      <c r="AN88" s="16"/>
      <c r="AO88" s="16"/>
      <c r="AP88" s="16"/>
      <c r="AQ88" s="16"/>
      <c r="AR88" s="16"/>
      <c r="AS88" s="16"/>
      <c r="AT88" s="16"/>
      <c r="AU88" s="16"/>
      <c r="AV88" s="16"/>
      <c r="AW88" s="16"/>
      <c r="AX88" s="16"/>
      <c r="AY88" s="16"/>
      <c r="AZ88" s="16"/>
      <c r="BA88" s="16"/>
      <c r="BB88" s="16"/>
      <c r="BC88" s="116"/>
      <c r="BD88" s="116"/>
      <c r="BE88" s="116"/>
      <c r="BF88" s="116"/>
      <c r="BG88" s="116"/>
      <c r="BH88" s="116"/>
      <c r="BI88" s="116"/>
      <c r="BJ88" s="116"/>
      <c r="BK88" s="116"/>
      <c r="BL88" s="116"/>
      <c r="BM88" s="116"/>
      <c r="BN88" s="116"/>
      <c r="BO88" s="116"/>
      <c r="BP88" s="116"/>
      <c r="BQ88" s="116"/>
      <c r="BR88" s="116"/>
      <c r="BS88" s="116"/>
      <c r="BT88" s="117"/>
    </row>
    <row r="89" spans="2:72" s="3" customFormat="1">
      <c r="B89" s="36"/>
      <c r="C89" s="36"/>
      <c r="D89" s="36"/>
      <c r="E89" s="36"/>
      <c r="F89" s="36"/>
      <c r="G89" s="36"/>
      <c r="H89" s="676"/>
      <c r="I89" s="676"/>
      <c r="J89" s="676"/>
      <c r="K89" s="676">
        <f>SB!K169-SB!L186</f>
        <v>0</v>
      </c>
      <c r="L89" s="676">
        <f>SB!L169-SB!M186</f>
        <v>0</v>
      </c>
      <c r="M89" s="36"/>
      <c r="N89" s="36"/>
      <c r="O89" s="36"/>
      <c r="P89" s="36"/>
      <c r="Q89" s="36"/>
      <c r="R89" s="36"/>
      <c r="S89" s="36"/>
      <c r="T89" s="36"/>
      <c r="U89" s="36"/>
      <c r="V89" s="36"/>
      <c r="W89" s="36"/>
      <c r="X89" s="36"/>
      <c r="Y89" s="36"/>
      <c r="Z89" s="36"/>
      <c r="AA89" s="36"/>
      <c r="AB89" s="36"/>
      <c r="AC89" s="16"/>
      <c r="AD89" s="16"/>
      <c r="AE89" s="16"/>
      <c r="AF89" s="36"/>
      <c r="AG89" s="36"/>
      <c r="AH89" s="36"/>
      <c r="AI89" s="36"/>
      <c r="AJ89" s="36"/>
      <c r="AK89" s="36"/>
      <c r="AL89" s="36"/>
      <c r="AM89" s="36"/>
      <c r="AN89" s="16"/>
      <c r="AO89" s="16"/>
      <c r="AP89" s="16"/>
      <c r="AQ89" s="16"/>
      <c r="AR89" s="16"/>
      <c r="AS89" s="16"/>
      <c r="AT89" s="16"/>
      <c r="AU89" s="16"/>
      <c r="AV89" s="16"/>
      <c r="AW89" s="16"/>
      <c r="AX89" s="16"/>
      <c r="AY89" s="16"/>
      <c r="AZ89" s="16"/>
      <c r="BA89" s="16"/>
      <c r="BB89" s="16"/>
      <c r="BC89" s="116"/>
      <c r="BD89" s="116"/>
      <c r="BE89" s="116"/>
      <c r="BF89" s="116"/>
      <c r="BG89" s="116"/>
      <c r="BH89" s="116"/>
      <c r="BI89" s="116"/>
      <c r="BJ89" s="116"/>
      <c r="BK89" s="116"/>
      <c r="BL89" s="116"/>
      <c r="BM89" s="116"/>
      <c r="BN89" s="116"/>
      <c r="BO89" s="116"/>
      <c r="BP89" s="116"/>
      <c r="BQ89" s="116"/>
      <c r="BR89" s="116"/>
      <c r="BS89" s="116"/>
      <c r="BT89" s="117"/>
    </row>
    <row r="90" spans="2:72" s="3" customFormat="1">
      <c r="B90" s="36"/>
      <c r="C90" s="36"/>
      <c r="D90" s="36"/>
      <c r="E90" s="36"/>
      <c r="F90" s="36"/>
      <c r="G90" s="36"/>
      <c r="H90" s="676"/>
      <c r="I90" s="676"/>
      <c r="J90" s="676"/>
      <c r="K90" s="676"/>
      <c r="L90" s="676"/>
      <c r="M90" s="36"/>
      <c r="N90" s="36"/>
      <c r="O90" s="36"/>
      <c r="P90" s="36"/>
      <c r="Q90" s="36"/>
      <c r="R90" s="36"/>
      <c r="S90" s="36"/>
      <c r="T90" s="36"/>
      <c r="U90" s="36"/>
      <c r="V90" s="36"/>
      <c r="W90" s="36"/>
      <c r="X90" s="36"/>
      <c r="Y90" s="36"/>
      <c r="Z90" s="36"/>
      <c r="AA90" s="36"/>
      <c r="AB90" s="36"/>
      <c r="AC90" s="16"/>
      <c r="AD90" s="16"/>
      <c r="AE90" s="16"/>
      <c r="AF90" s="36"/>
      <c r="AG90" s="36"/>
      <c r="AH90" s="36"/>
      <c r="AI90" s="36"/>
      <c r="AJ90" s="36"/>
      <c r="AK90" s="36"/>
      <c r="AL90" s="36"/>
      <c r="AM90" s="36"/>
      <c r="AN90" s="16"/>
      <c r="AO90" s="16"/>
      <c r="AP90" s="16"/>
      <c r="AQ90" s="16"/>
      <c r="AR90" s="16"/>
      <c r="AS90" s="16"/>
      <c r="AT90" s="16"/>
      <c r="AU90" s="16"/>
      <c r="AV90" s="16"/>
      <c r="AW90" s="16"/>
      <c r="AX90" s="16"/>
      <c r="AY90" s="16"/>
      <c r="AZ90" s="16"/>
      <c r="BA90" s="16"/>
      <c r="BB90" s="16"/>
      <c r="BC90" s="116"/>
      <c r="BD90" s="116"/>
      <c r="BE90" s="116"/>
      <c r="BF90" s="116"/>
      <c r="BG90" s="116"/>
      <c r="BH90" s="116"/>
      <c r="BI90" s="116"/>
      <c r="BJ90" s="116"/>
      <c r="BK90" s="116"/>
      <c r="BL90" s="116"/>
      <c r="BM90" s="116"/>
      <c r="BN90" s="116"/>
      <c r="BO90" s="116"/>
      <c r="BP90" s="116"/>
      <c r="BQ90" s="116"/>
      <c r="BR90" s="116"/>
      <c r="BS90" s="116"/>
      <c r="BT90" s="117"/>
    </row>
    <row r="91" spans="2:72" s="3" customFormat="1">
      <c r="B91" s="36"/>
      <c r="C91" s="36"/>
      <c r="D91" s="36"/>
      <c r="E91" s="36"/>
      <c r="F91" s="36"/>
      <c r="G91" s="36"/>
      <c r="H91" s="676"/>
      <c r="I91" s="676"/>
      <c r="J91" s="676"/>
      <c r="K91" s="676">
        <f>SB!K171-SB!L188</f>
        <v>0</v>
      </c>
      <c r="L91" s="676">
        <f>SB!L171-SB!M188</f>
        <v>0</v>
      </c>
      <c r="M91" s="36"/>
      <c r="N91" s="36"/>
      <c r="O91" s="36"/>
      <c r="P91" s="36"/>
      <c r="Q91" s="36"/>
      <c r="R91" s="36"/>
      <c r="S91" s="36"/>
      <c r="T91" s="36"/>
      <c r="U91" s="36"/>
      <c r="V91" s="36"/>
      <c r="W91" s="36"/>
      <c r="X91" s="36"/>
      <c r="Y91" s="36"/>
      <c r="Z91" s="36"/>
      <c r="AA91" s="36"/>
      <c r="AB91" s="36"/>
      <c r="AC91" s="16"/>
      <c r="AD91" s="16"/>
      <c r="AE91" s="16"/>
      <c r="AF91" s="36"/>
      <c r="AG91" s="36"/>
      <c r="AH91" s="36"/>
      <c r="AI91" s="36"/>
      <c r="AJ91" s="36"/>
      <c r="AK91" s="36"/>
      <c r="AL91" s="36"/>
      <c r="AM91" s="36"/>
      <c r="AN91" s="16"/>
      <c r="AO91" s="16"/>
      <c r="AP91" s="16"/>
      <c r="AQ91" s="16"/>
      <c r="AR91" s="16"/>
      <c r="AS91" s="16"/>
      <c r="AT91" s="16"/>
      <c r="AU91" s="16"/>
      <c r="AV91" s="16"/>
      <c r="AW91" s="16"/>
      <c r="AX91" s="16"/>
      <c r="AY91" s="16"/>
      <c r="AZ91" s="16"/>
      <c r="BA91" s="16"/>
      <c r="BB91" s="16"/>
      <c r="BC91" s="116"/>
      <c r="BD91" s="116"/>
      <c r="BE91" s="116"/>
      <c r="BF91" s="116"/>
      <c r="BG91" s="116"/>
      <c r="BH91" s="116"/>
      <c r="BI91" s="116"/>
      <c r="BJ91" s="116"/>
      <c r="BK91" s="116"/>
      <c r="BL91" s="116"/>
      <c r="BM91" s="116"/>
      <c r="BN91" s="116"/>
      <c r="BO91" s="116"/>
      <c r="BP91" s="116"/>
      <c r="BQ91" s="116"/>
      <c r="BR91" s="116"/>
      <c r="BS91" s="116"/>
      <c r="BT91" s="117"/>
    </row>
    <row r="92" spans="2:72" s="3" customFormat="1">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16"/>
      <c r="AD92" s="16"/>
      <c r="AE92" s="16"/>
      <c r="AF92" s="36"/>
      <c r="AG92" s="36"/>
      <c r="AH92" s="36"/>
      <c r="AI92" s="36"/>
      <c r="AJ92" s="36"/>
      <c r="AK92" s="36"/>
      <c r="AL92" s="36"/>
      <c r="AM92" s="36"/>
      <c r="AN92" s="16"/>
      <c r="AO92" s="16"/>
      <c r="AP92" s="16"/>
      <c r="AQ92" s="16"/>
      <c r="AR92" s="16"/>
      <c r="AS92" s="16"/>
      <c r="AT92" s="16"/>
      <c r="AU92" s="16"/>
      <c r="AV92" s="16"/>
      <c r="AW92" s="16"/>
      <c r="AX92" s="16"/>
      <c r="AY92" s="16"/>
      <c r="AZ92" s="16"/>
      <c r="BA92" s="16"/>
      <c r="BB92" s="16"/>
      <c r="BC92" s="116"/>
      <c r="BD92" s="116"/>
      <c r="BE92" s="116"/>
      <c r="BF92" s="116"/>
      <c r="BG92" s="116"/>
      <c r="BH92" s="116"/>
      <c r="BI92" s="116"/>
      <c r="BJ92" s="116"/>
      <c r="BK92" s="116"/>
      <c r="BL92" s="116"/>
      <c r="BM92" s="116"/>
      <c r="BN92" s="116"/>
      <c r="BO92" s="116"/>
      <c r="BP92" s="116"/>
      <c r="BQ92" s="116"/>
      <c r="BR92" s="116"/>
      <c r="BS92" s="116"/>
      <c r="BT92" s="117"/>
    </row>
    <row r="93" spans="2:72" s="3" customFormat="1">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16"/>
      <c r="AD93" s="16"/>
      <c r="AE93" s="16"/>
      <c r="AF93" s="36"/>
      <c r="AG93" s="36"/>
      <c r="AH93" s="36"/>
      <c r="AI93" s="36"/>
      <c r="AJ93" s="36"/>
      <c r="AK93" s="36"/>
      <c r="AL93" s="36"/>
      <c r="AM93" s="36"/>
      <c r="AN93" s="16"/>
      <c r="AO93" s="16"/>
      <c r="AP93" s="16"/>
      <c r="AQ93" s="16"/>
      <c r="AR93" s="16"/>
      <c r="AS93" s="16"/>
      <c r="AT93" s="16"/>
      <c r="AU93" s="16"/>
      <c r="AV93" s="16"/>
      <c r="AW93" s="16"/>
      <c r="AX93" s="16"/>
      <c r="AY93" s="16"/>
      <c r="AZ93" s="16"/>
      <c r="BA93" s="16"/>
      <c r="BB93" s="16"/>
      <c r="BC93" s="116"/>
      <c r="BD93" s="116"/>
      <c r="BE93" s="116"/>
      <c r="BF93" s="116"/>
      <c r="BG93" s="116"/>
      <c r="BH93" s="116"/>
      <c r="BI93" s="116"/>
      <c r="BJ93" s="116"/>
      <c r="BK93" s="116"/>
      <c r="BL93" s="116"/>
      <c r="BM93" s="116"/>
      <c r="BN93" s="116"/>
      <c r="BO93" s="116"/>
      <c r="BP93" s="116"/>
      <c r="BQ93" s="116"/>
      <c r="BR93" s="116"/>
      <c r="BS93" s="116"/>
      <c r="BT93" s="117"/>
    </row>
    <row r="94" spans="2:72" s="3" customFormat="1">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16"/>
      <c r="AD94" s="16"/>
      <c r="AE94" s="16"/>
      <c r="AF94" s="36"/>
      <c r="AG94" s="36"/>
      <c r="AH94" s="36"/>
      <c r="AI94" s="36"/>
      <c r="AJ94" s="36"/>
      <c r="AK94" s="36"/>
      <c r="AL94" s="36"/>
      <c r="AM94" s="36"/>
      <c r="AN94" s="16"/>
      <c r="AO94" s="16"/>
      <c r="AP94" s="16"/>
      <c r="AQ94" s="16"/>
      <c r="AR94" s="16"/>
      <c r="AS94" s="16"/>
      <c r="AT94" s="16"/>
      <c r="AU94" s="16"/>
      <c r="AV94" s="16"/>
      <c r="AW94" s="16"/>
      <c r="AX94" s="16"/>
      <c r="AY94" s="16"/>
      <c r="AZ94" s="16"/>
      <c r="BA94" s="16"/>
      <c r="BB94" s="16"/>
      <c r="BC94" s="116"/>
      <c r="BD94" s="116"/>
      <c r="BE94" s="116"/>
      <c r="BF94" s="116"/>
      <c r="BG94" s="116"/>
      <c r="BH94" s="116"/>
      <c r="BI94" s="116"/>
      <c r="BJ94" s="116"/>
      <c r="BK94" s="116"/>
      <c r="BL94" s="116"/>
      <c r="BM94" s="116"/>
      <c r="BN94" s="116"/>
      <c r="BO94" s="116"/>
      <c r="BP94" s="116"/>
      <c r="BQ94" s="116"/>
      <c r="BR94" s="116"/>
      <c r="BS94" s="116"/>
      <c r="BT94" s="117"/>
    </row>
    <row r="95" spans="2:72" s="3" customFormat="1">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16"/>
      <c r="AD95" s="16"/>
      <c r="AE95" s="16"/>
      <c r="AF95" s="36"/>
      <c r="AG95" s="36"/>
      <c r="AH95" s="36"/>
      <c r="AI95" s="36"/>
      <c r="AJ95" s="36"/>
      <c r="AK95" s="36"/>
      <c r="AL95" s="36"/>
      <c r="AM95" s="36"/>
      <c r="AN95" s="16"/>
      <c r="AO95" s="16"/>
      <c r="AP95" s="16"/>
      <c r="AQ95" s="16"/>
      <c r="AR95" s="16"/>
      <c r="AS95" s="16"/>
      <c r="AT95" s="16"/>
      <c r="AU95" s="16"/>
      <c r="AV95" s="16"/>
      <c r="AW95" s="16"/>
      <c r="AX95" s="16"/>
      <c r="AY95" s="16"/>
      <c r="AZ95" s="16"/>
      <c r="BA95" s="16"/>
      <c r="BB95" s="16"/>
      <c r="BC95" s="116"/>
      <c r="BD95" s="116"/>
      <c r="BE95" s="116"/>
      <c r="BF95" s="116"/>
      <c r="BG95" s="116"/>
      <c r="BH95" s="116"/>
      <c r="BI95" s="116"/>
      <c r="BJ95" s="116"/>
      <c r="BK95" s="116"/>
      <c r="BL95" s="116"/>
      <c r="BM95" s="116"/>
      <c r="BN95" s="116"/>
      <c r="BO95" s="116"/>
      <c r="BP95" s="116"/>
      <c r="BQ95" s="116"/>
      <c r="BR95" s="116"/>
      <c r="BS95" s="116"/>
      <c r="BT95" s="117"/>
    </row>
    <row r="96" spans="2:72" s="3" customFormat="1">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16"/>
      <c r="AD96" s="16"/>
      <c r="AE96" s="16"/>
      <c r="AF96" s="36"/>
      <c r="AG96" s="36"/>
      <c r="AH96" s="36"/>
      <c r="AI96" s="36"/>
      <c r="AJ96" s="36"/>
      <c r="AK96" s="36"/>
      <c r="AL96" s="36"/>
      <c r="AM96" s="36"/>
      <c r="AN96" s="16"/>
      <c r="AO96" s="16"/>
      <c r="AP96" s="16"/>
      <c r="AQ96" s="16"/>
      <c r="AR96" s="16"/>
      <c r="AS96" s="16"/>
      <c r="AT96" s="16"/>
      <c r="AU96" s="16"/>
      <c r="AV96" s="16"/>
      <c r="AW96" s="16"/>
      <c r="AX96" s="16"/>
      <c r="AY96" s="16"/>
      <c r="AZ96" s="16"/>
      <c r="BA96" s="16"/>
      <c r="BB96" s="16"/>
      <c r="BC96" s="116"/>
      <c r="BD96" s="116"/>
      <c r="BE96" s="116"/>
      <c r="BF96" s="116"/>
      <c r="BG96" s="116"/>
      <c r="BH96" s="116"/>
      <c r="BI96" s="116"/>
      <c r="BJ96" s="116"/>
      <c r="BK96" s="116"/>
      <c r="BL96" s="116"/>
      <c r="BM96" s="116"/>
      <c r="BN96" s="116"/>
      <c r="BO96" s="116"/>
      <c r="BP96" s="116"/>
      <c r="BQ96" s="116"/>
      <c r="BR96" s="116"/>
      <c r="BS96" s="116"/>
      <c r="BT96" s="117"/>
    </row>
    <row r="97" spans="2:72" s="3" customFormat="1">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16"/>
      <c r="AD97" s="16"/>
      <c r="AE97" s="16"/>
      <c r="AF97" s="36"/>
      <c r="AG97" s="36"/>
      <c r="AH97" s="36"/>
      <c r="AI97" s="36"/>
      <c r="AJ97" s="36"/>
      <c r="AK97" s="36"/>
      <c r="AL97" s="36"/>
      <c r="AM97" s="36"/>
      <c r="AN97" s="16"/>
      <c r="AO97" s="16"/>
      <c r="AP97" s="16"/>
      <c r="AQ97" s="16"/>
      <c r="AR97" s="16"/>
      <c r="AS97" s="16"/>
      <c r="AT97" s="16"/>
      <c r="AU97" s="16"/>
      <c r="AV97" s="16"/>
      <c r="AW97" s="16"/>
      <c r="AX97" s="16"/>
      <c r="AY97" s="16"/>
      <c r="AZ97" s="16"/>
      <c r="BA97" s="16"/>
      <c r="BB97" s="16"/>
      <c r="BC97" s="116"/>
      <c r="BD97" s="116"/>
      <c r="BE97" s="116"/>
      <c r="BF97" s="116"/>
      <c r="BG97" s="116"/>
      <c r="BH97" s="116"/>
      <c r="BI97" s="116"/>
      <c r="BJ97" s="116"/>
      <c r="BK97" s="116"/>
      <c r="BL97" s="116"/>
      <c r="BM97" s="116"/>
      <c r="BN97" s="116"/>
      <c r="BO97" s="116"/>
      <c r="BP97" s="116"/>
      <c r="BQ97" s="116"/>
      <c r="BR97" s="116"/>
      <c r="BS97" s="116"/>
      <c r="BT97" s="117"/>
    </row>
    <row r="98" spans="2:72" s="3" customFormat="1">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16"/>
      <c r="AD98" s="16"/>
      <c r="AE98" s="16"/>
      <c r="AF98" s="36"/>
      <c r="AG98" s="36"/>
      <c r="AH98" s="36"/>
      <c r="AI98" s="36"/>
      <c r="AJ98" s="36"/>
      <c r="AK98" s="36"/>
      <c r="AL98" s="36"/>
      <c r="AM98" s="36"/>
      <c r="AN98" s="16"/>
      <c r="AO98" s="16"/>
      <c r="AP98" s="16"/>
      <c r="AQ98" s="16"/>
      <c r="AR98" s="16"/>
      <c r="AS98" s="16"/>
      <c r="AT98" s="16"/>
      <c r="AU98" s="16"/>
      <c r="AV98" s="16"/>
      <c r="AW98" s="16"/>
      <c r="AX98" s="16"/>
      <c r="AY98" s="16"/>
      <c r="AZ98" s="16"/>
      <c r="BA98" s="16"/>
      <c r="BB98" s="16"/>
      <c r="BC98" s="116"/>
      <c r="BD98" s="116"/>
      <c r="BE98" s="116"/>
      <c r="BF98" s="116"/>
      <c r="BG98" s="116"/>
      <c r="BH98" s="116"/>
      <c r="BI98" s="116"/>
      <c r="BJ98" s="116"/>
      <c r="BK98" s="116"/>
      <c r="BL98" s="116"/>
      <c r="BM98" s="116"/>
      <c r="BN98" s="116"/>
      <c r="BO98" s="116"/>
      <c r="BP98" s="116"/>
      <c r="BQ98" s="116"/>
      <c r="BR98" s="116"/>
      <c r="BS98" s="116"/>
      <c r="BT98" s="117"/>
    </row>
    <row r="99" spans="2:72" s="3" customFormat="1">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16"/>
      <c r="AD99" s="16"/>
      <c r="AE99" s="16"/>
      <c r="AF99" s="36"/>
      <c r="AG99" s="36"/>
      <c r="AH99" s="36"/>
      <c r="AI99" s="36"/>
      <c r="AJ99" s="36"/>
      <c r="AK99" s="36"/>
      <c r="AL99" s="36"/>
      <c r="AM99" s="36"/>
      <c r="AN99" s="16"/>
      <c r="AO99" s="16"/>
      <c r="AP99" s="16"/>
      <c r="AQ99" s="16"/>
      <c r="AR99" s="16"/>
      <c r="AS99" s="16"/>
      <c r="AT99" s="16"/>
      <c r="AU99" s="16"/>
      <c r="AV99" s="16"/>
      <c r="AW99" s="16"/>
      <c r="AX99" s="16"/>
      <c r="AY99" s="16"/>
      <c r="AZ99" s="16"/>
      <c r="BA99" s="16"/>
      <c r="BB99" s="16"/>
      <c r="BC99" s="116"/>
      <c r="BD99" s="116"/>
      <c r="BE99" s="116"/>
      <c r="BF99" s="116"/>
      <c r="BG99" s="116"/>
      <c r="BH99" s="116"/>
      <c r="BI99" s="116"/>
      <c r="BJ99" s="116"/>
      <c r="BK99" s="116"/>
      <c r="BL99" s="116"/>
      <c r="BM99" s="116"/>
      <c r="BN99" s="116"/>
      <c r="BO99" s="116"/>
      <c r="BP99" s="116"/>
      <c r="BQ99" s="116"/>
      <c r="BR99" s="116"/>
      <c r="BS99" s="116"/>
      <c r="BT99" s="117"/>
    </row>
    <row r="100" spans="2:72" s="3" customFormat="1">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16"/>
      <c r="AD100" s="16"/>
      <c r="AE100" s="16"/>
      <c r="AF100" s="36"/>
      <c r="AG100" s="36"/>
      <c r="AH100" s="36"/>
      <c r="AI100" s="36"/>
      <c r="AJ100" s="36"/>
      <c r="AK100" s="36"/>
      <c r="AL100" s="36"/>
      <c r="AM100" s="36"/>
      <c r="AN100" s="16"/>
      <c r="AO100" s="16"/>
      <c r="AP100" s="16"/>
      <c r="AQ100" s="16"/>
      <c r="AR100" s="16"/>
      <c r="AS100" s="16"/>
      <c r="AT100" s="16"/>
      <c r="AU100" s="16"/>
      <c r="AV100" s="16"/>
      <c r="AW100" s="16"/>
      <c r="AX100" s="16"/>
      <c r="AY100" s="16"/>
      <c r="AZ100" s="16"/>
      <c r="BA100" s="16"/>
      <c r="BB100" s="16"/>
      <c r="BC100" s="116"/>
      <c r="BD100" s="116"/>
      <c r="BE100" s="116"/>
      <c r="BF100" s="116"/>
      <c r="BG100" s="116"/>
      <c r="BH100" s="116"/>
      <c r="BI100" s="116"/>
      <c r="BJ100" s="116"/>
      <c r="BK100" s="116"/>
      <c r="BL100" s="116"/>
      <c r="BM100" s="116"/>
      <c r="BN100" s="116"/>
      <c r="BO100" s="116"/>
      <c r="BP100" s="116"/>
      <c r="BQ100" s="116"/>
      <c r="BR100" s="116"/>
      <c r="BS100" s="116"/>
      <c r="BT100" s="117"/>
    </row>
    <row r="101" spans="2:72" s="3" customFormat="1">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16"/>
      <c r="AD101" s="16"/>
      <c r="AE101" s="16"/>
      <c r="AF101" s="36"/>
      <c r="AG101" s="36"/>
      <c r="AH101" s="36"/>
      <c r="AI101" s="36"/>
      <c r="AJ101" s="36"/>
      <c r="AK101" s="36"/>
      <c r="AL101" s="36"/>
      <c r="AM101" s="36"/>
      <c r="AN101" s="16"/>
      <c r="AO101" s="16"/>
      <c r="AP101" s="16"/>
      <c r="AQ101" s="16"/>
      <c r="AR101" s="16"/>
      <c r="AS101" s="16"/>
      <c r="AT101" s="16"/>
      <c r="AU101" s="16"/>
      <c r="AV101" s="16"/>
      <c r="AW101" s="16"/>
      <c r="AX101" s="16"/>
      <c r="AY101" s="16"/>
      <c r="AZ101" s="16"/>
      <c r="BA101" s="16"/>
      <c r="BB101" s="16"/>
      <c r="BC101" s="116"/>
      <c r="BD101" s="116"/>
      <c r="BE101" s="116"/>
      <c r="BF101" s="116"/>
      <c r="BG101" s="116"/>
      <c r="BH101" s="116"/>
      <c r="BI101" s="116"/>
      <c r="BJ101" s="116"/>
      <c r="BK101" s="116"/>
      <c r="BL101" s="116"/>
      <c r="BM101" s="116"/>
      <c r="BN101" s="116"/>
      <c r="BO101" s="116"/>
      <c r="BP101" s="116"/>
      <c r="BQ101" s="116"/>
      <c r="BR101" s="116"/>
      <c r="BS101" s="116"/>
      <c r="BT101" s="117"/>
    </row>
    <row r="102" spans="2:72" s="3" customFormat="1">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16"/>
      <c r="AD102" s="16"/>
      <c r="AE102" s="16"/>
      <c r="AF102" s="36"/>
      <c r="AG102" s="36"/>
      <c r="AH102" s="36"/>
      <c r="AI102" s="36"/>
      <c r="AJ102" s="36"/>
      <c r="AK102" s="36"/>
      <c r="AL102" s="36"/>
      <c r="AM102" s="36"/>
      <c r="AN102" s="16"/>
      <c r="AO102" s="16"/>
      <c r="AP102" s="16"/>
      <c r="AQ102" s="16"/>
      <c r="AR102" s="16"/>
      <c r="AS102" s="16"/>
      <c r="AT102" s="16"/>
      <c r="AU102" s="16"/>
      <c r="AV102" s="16"/>
      <c r="AW102" s="16"/>
      <c r="AX102" s="16"/>
      <c r="AY102" s="16"/>
      <c r="AZ102" s="16"/>
      <c r="BA102" s="16"/>
      <c r="BB102" s="16"/>
      <c r="BC102" s="116"/>
      <c r="BD102" s="116"/>
      <c r="BE102" s="116"/>
      <c r="BF102" s="116"/>
      <c r="BG102" s="116"/>
      <c r="BH102" s="116"/>
      <c r="BI102" s="116"/>
      <c r="BJ102" s="116"/>
      <c r="BK102" s="116"/>
      <c r="BL102" s="116"/>
      <c r="BM102" s="116"/>
      <c r="BN102" s="116"/>
      <c r="BO102" s="116"/>
      <c r="BP102" s="116"/>
      <c r="BQ102" s="116"/>
      <c r="BR102" s="116"/>
      <c r="BS102" s="116"/>
      <c r="BT102" s="117"/>
    </row>
    <row r="103" spans="2:72" s="3" customFormat="1">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16"/>
      <c r="AD103" s="16"/>
      <c r="AE103" s="16"/>
      <c r="AF103" s="36"/>
      <c r="AG103" s="36"/>
      <c r="AH103" s="36"/>
      <c r="AI103" s="36"/>
      <c r="AJ103" s="36"/>
      <c r="AK103" s="36"/>
      <c r="AL103" s="36"/>
      <c r="AM103" s="36"/>
      <c r="AN103" s="16"/>
      <c r="AO103" s="16"/>
      <c r="AP103" s="16"/>
      <c r="AQ103" s="16"/>
      <c r="AR103" s="16"/>
      <c r="AS103" s="16"/>
      <c r="AT103" s="16"/>
      <c r="AU103" s="16"/>
      <c r="AV103" s="16"/>
      <c r="AW103" s="16"/>
      <c r="AX103" s="16"/>
      <c r="AY103" s="16"/>
      <c r="AZ103" s="16"/>
      <c r="BA103" s="16"/>
      <c r="BB103" s="16"/>
      <c r="BC103" s="116"/>
      <c r="BD103" s="116"/>
      <c r="BE103" s="116"/>
      <c r="BF103" s="116"/>
      <c r="BG103" s="116"/>
      <c r="BH103" s="116"/>
      <c r="BI103" s="116"/>
      <c r="BJ103" s="116"/>
      <c r="BK103" s="116"/>
      <c r="BL103" s="116"/>
      <c r="BM103" s="116"/>
      <c r="BN103" s="116"/>
      <c r="BO103" s="116"/>
      <c r="BP103" s="116"/>
      <c r="BQ103" s="116"/>
      <c r="BR103" s="116"/>
      <c r="BS103" s="116"/>
      <c r="BT103" s="117"/>
    </row>
    <row r="104" spans="2:72" s="3" customFormat="1">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16"/>
      <c r="AD104" s="16"/>
      <c r="AE104" s="16"/>
      <c r="AF104" s="36"/>
      <c r="AG104" s="36"/>
      <c r="AH104" s="36"/>
      <c r="AI104" s="36"/>
      <c r="AJ104" s="36"/>
      <c r="AK104" s="36"/>
      <c r="AL104" s="36"/>
      <c r="AM104" s="36"/>
      <c r="AN104" s="16"/>
      <c r="AO104" s="16"/>
      <c r="AP104" s="16"/>
      <c r="AQ104" s="16"/>
      <c r="AR104" s="16"/>
      <c r="AS104" s="16"/>
      <c r="AT104" s="16"/>
      <c r="AU104" s="16"/>
      <c r="AV104" s="16"/>
      <c r="AW104" s="16"/>
      <c r="AX104" s="16"/>
      <c r="AY104" s="16"/>
      <c r="AZ104" s="16"/>
      <c r="BA104" s="16"/>
      <c r="BB104" s="16"/>
      <c r="BC104" s="116"/>
      <c r="BD104" s="116"/>
      <c r="BE104" s="116"/>
      <c r="BF104" s="116"/>
      <c r="BG104" s="116"/>
      <c r="BH104" s="116"/>
      <c r="BI104" s="116"/>
      <c r="BJ104" s="116"/>
      <c r="BK104" s="116"/>
      <c r="BL104" s="116"/>
      <c r="BM104" s="116"/>
      <c r="BN104" s="116"/>
      <c r="BO104" s="116"/>
      <c r="BP104" s="116"/>
      <c r="BQ104" s="116"/>
      <c r="BR104" s="116"/>
      <c r="BS104" s="116"/>
      <c r="BT104" s="117"/>
    </row>
    <row r="105" spans="2:72" s="3" customFormat="1">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16"/>
      <c r="AD105" s="16"/>
      <c r="AE105" s="16"/>
      <c r="AF105" s="36"/>
      <c r="AG105" s="36"/>
      <c r="AH105" s="36"/>
      <c r="AI105" s="36"/>
      <c r="AJ105" s="36"/>
      <c r="AK105" s="36"/>
      <c r="AL105" s="36"/>
      <c r="AM105" s="36"/>
      <c r="AN105" s="16"/>
      <c r="AO105" s="16"/>
      <c r="AP105" s="16"/>
      <c r="AQ105" s="16"/>
      <c r="AR105" s="16"/>
      <c r="AS105" s="16"/>
      <c r="AT105" s="16"/>
      <c r="AU105" s="16"/>
      <c r="AV105" s="16"/>
      <c r="AW105" s="16"/>
      <c r="AX105" s="16"/>
      <c r="AY105" s="16"/>
      <c r="AZ105" s="16"/>
      <c r="BA105" s="16"/>
      <c r="BB105" s="16"/>
      <c r="BC105" s="116"/>
      <c r="BD105" s="116"/>
      <c r="BE105" s="116"/>
      <c r="BF105" s="116"/>
      <c r="BG105" s="116"/>
      <c r="BH105" s="116"/>
      <c r="BI105" s="116"/>
      <c r="BJ105" s="116"/>
      <c r="BK105" s="116"/>
      <c r="BL105" s="116"/>
      <c r="BM105" s="116"/>
      <c r="BN105" s="116"/>
      <c r="BO105" s="116"/>
      <c r="BP105" s="116"/>
      <c r="BQ105" s="116"/>
      <c r="BR105" s="116"/>
      <c r="BS105" s="116"/>
      <c r="BT105" s="117"/>
    </row>
    <row r="106" spans="2:72" s="3" customFormat="1">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16"/>
      <c r="AD106" s="16"/>
      <c r="AE106" s="16"/>
      <c r="AF106" s="36"/>
      <c r="AG106" s="36"/>
      <c r="AH106" s="36"/>
      <c r="AI106" s="36"/>
      <c r="AJ106" s="36"/>
      <c r="AK106" s="36"/>
      <c r="AL106" s="36"/>
      <c r="AM106" s="36"/>
      <c r="AN106" s="16"/>
      <c r="AO106" s="16"/>
      <c r="AP106" s="16"/>
      <c r="AQ106" s="16"/>
      <c r="AR106" s="16"/>
      <c r="AS106" s="16"/>
      <c r="AT106" s="16"/>
      <c r="AU106" s="16"/>
      <c r="AV106" s="16"/>
      <c r="AW106" s="16"/>
      <c r="AX106" s="16"/>
      <c r="AY106" s="16"/>
      <c r="AZ106" s="16"/>
      <c r="BA106" s="16"/>
      <c r="BB106" s="16"/>
      <c r="BC106" s="116"/>
      <c r="BD106" s="116"/>
      <c r="BE106" s="116"/>
      <c r="BF106" s="116"/>
      <c r="BG106" s="116"/>
      <c r="BH106" s="116"/>
      <c r="BI106" s="116"/>
      <c r="BJ106" s="116"/>
      <c r="BK106" s="116"/>
      <c r="BL106" s="116"/>
      <c r="BM106" s="116"/>
      <c r="BN106" s="116"/>
      <c r="BO106" s="116"/>
      <c r="BP106" s="116"/>
      <c r="BQ106" s="116"/>
      <c r="BR106" s="116"/>
      <c r="BS106" s="116"/>
      <c r="BT106" s="117"/>
    </row>
    <row r="107" spans="2:72" s="3" customFormat="1">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16"/>
      <c r="AD107" s="16"/>
      <c r="AE107" s="16"/>
      <c r="AF107" s="36"/>
      <c r="AG107" s="36"/>
      <c r="AH107" s="36"/>
      <c r="AI107" s="36"/>
      <c r="AJ107" s="36"/>
      <c r="AK107" s="36"/>
      <c r="AL107" s="36"/>
      <c r="AM107" s="36"/>
      <c r="AN107" s="16"/>
      <c r="AO107" s="16"/>
      <c r="AP107" s="16"/>
      <c r="AQ107" s="16"/>
      <c r="AR107" s="16"/>
      <c r="AS107" s="16"/>
      <c r="AT107" s="16"/>
      <c r="AU107" s="16"/>
      <c r="AV107" s="16"/>
      <c r="AW107" s="16"/>
      <c r="AX107" s="16"/>
      <c r="AY107" s="16"/>
      <c r="AZ107" s="16"/>
      <c r="BA107" s="16"/>
      <c r="BB107" s="16"/>
      <c r="BC107" s="116"/>
      <c r="BD107" s="116"/>
      <c r="BE107" s="116"/>
      <c r="BF107" s="116"/>
      <c r="BG107" s="116"/>
      <c r="BH107" s="116"/>
      <c r="BI107" s="116"/>
      <c r="BJ107" s="116"/>
      <c r="BK107" s="116"/>
      <c r="BL107" s="116"/>
      <c r="BM107" s="116"/>
      <c r="BN107" s="116"/>
      <c r="BO107" s="116"/>
      <c r="BP107" s="116"/>
      <c r="BQ107" s="116"/>
      <c r="BR107" s="116"/>
      <c r="BS107" s="116"/>
      <c r="BT107" s="117"/>
    </row>
    <row r="108" spans="2:72" s="3" customFormat="1">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16"/>
      <c r="AD108" s="16"/>
      <c r="AE108" s="16"/>
      <c r="AF108" s="36"/>
      <c r="AG108" s="36"/>
      <c r="AH108" s="36"/>
      <c r="AI108" s="36"/>
      <c r="AJ108" s="36"/>
      <c r="AK108" s="36"/>
      <c r="AL108" s="36"/>
      <c r="AM108" s="36"/>
      <c r="AN108" s="16"/>
      <c r="AO108" s="16"/>
      <c r="AP108" s="16"/>
      <c r="AQ108" s="16"/>
      <c r="AR108" s="16"/>
      <c r="AS108" s="16"/>
      <c r="AT108" s="16"/>
      <c r="AU108" s="16"/>
      <c r="AV108" s="16"/>
      <c r="AW108" s="16"/>
      <c r="AX108" s="16"/>
      <c r="AY108" s="16"/>
      <c r="AZ108" s="16"/>
      <c r="BA108" s="16"/>
      <c r="BB108" s="16"/>
      <c r="BC108" s="116"/>
      <c r="BD108" s="116"/>
      <c r="BE108" s="116"/>
      <c r="BF108" s="116"/>
      <c r="BG108" s="116"/>
      <c r="BH108" s="116"/>
      <c r="BI108" s="116"/>
      <c r="BJ108" s="116"/>
      <c r="BK108" s="116"/>
      <c r="BL108" s="116"/>
      <c r="BM108" s="116"/>
      <c r="BN108" s="116"/>
      <c r="BO108" s="116"/>
      <c r="BP108" s="116"/>
      <c r="BQ108" s="116"/>
      <c r="BR108" s="116"/>
      <c r="BS108" s="116"/>
      <c r="BT108" s="117"/>
    </row>
    <row r="109" spans="2:72" s="3" customFormat="1">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16"/>
      <c r="AD109" s="16"/>
      <c r="AE109" s="16"/>
      <c r="AF109" s="36"/>
      <c r="AG109" s="36"/>
      <c r="AH109" s="36"/>
      <c r="AI109" s="36"/>
      <c r="AJ109" s="36"/>
      <c r="AK109" s="36"/>
      <c r="AL109" s="36"/>
      <c r="AM109" s="36"/>
      <c r="AN109" s="16"/>
      <c r="AO109" s="16"/>
      <c r="AP109" s="16"/>
      <c r="AQ109" s="16"/>
      <c r="AR109" s="16"/>
      <c r="AS109" s="16"/>
      <c r="AT109" s="16"/>
      <c r="AU109" s="16"/>
      <c r="AV109" s="16"/>
      <c r="AW109" s="16"/>
      <c r="AX109" s="16"/>
      <c r="AY109" s="16"/>
      <c r="AZ109" s="16"/>
      <c r="BA109" s="16"/>
      <c r="BB109" s="16"/>
      <c r="BC109" s="116"/>
      <c r="BD109" s="116"/>
      <c r="BE109" s="116"/>
      <c r="BF109" s="116"/>
      <c r="BG109" s="116"/>
      <c r="BH109" s="116"/>
      <c r="BI109" s="116"/>
      <c r="BJ109" s="116"/>
      <c r="BK109" s="116"/>
      <c r="BL109" s="116"/>
      <c r="BM109" s="116"/>
      <c r="BN109" s="116"/>
      <c r="BO109" s="116"/>
      <c r="BP109" s="116"/>
      <c r="BQ109" s="116"/>
      <c r="BR109" s="116"/>
      <c r="BS109" s="116"/>
      <c r="BT109" s="117"/>
    </row>
    <row r="110" spans="2:72" s="3" customFormat="1">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16"/>
      <c r="AD110" s="16"/>
      <c r="AE110" s="16"/>
      <c r="AF110" s="36"/>
      <c r="AG110" s="36"/>
      <c r="AH110" s="36"/>
      <c r="AI110" s="36"/>
      <c r="AJ110" s="36"/>
      <c r="AK110" s="36"/>
      <c r="AL110" s="36"/>
      <c r="AM110" s="36"/>
      <c r="AN110" s="16"/>
      <c r="AO110" s="16"/>
      <c r="AP110" s="16"/>
      <c r="AQ110" s="16"/>
      <c r="AR110" s="16"/>
      <c r="AS110" s="16"/>
      <c r="AT110" s="16"/>
      <c r="AU110" s="16"/>
      <c r="AV110" s="16"/>
      <c r="AW110" s="16"/>
      <c r="AX110" s="16"/>
      <c r="AY110" s="16"/>
      <c r="AZ110" s="16"/>
      <c r="BA110" s="16"/>
      <c r="BB110" s="16"/>
      <c r="BC110" s="116"/>
      <c r="BD110" s="116"/>
      <c r="BE110" s="116"/>
      <c r="BF110" s="116"/>
      <c r="BG110" s="116"/>
      <c r="BH110" s="116"/>
      <c r="BI110" s="116"/>
      <c r="BJ110" s="116"/>
      <c r="BK110" s="116"/>
      <c r="BL110" s="116"/>
      <c r="BM110" s="116"/>
      <c r="BN110" s="116"/>
      <c r="BO110" s="116"/>
      <c r="BP110" s="116"/>
      <c r="BQ110" s="116"/>
      <c r="BR110" s="116"/>
      <c r="BS110" s="116"/>
      <c r="BT110" s="117"/>
    </row>
    <row r="111" spans="2:72" s="3" customFormat="1">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16"/>
      <c r="AD111" s="16"/>
      <c r="AE111" s="16"/>
      <c r="AF111" s="36"/>
      <c r="AG111" s="36"/>
      <c r="AH111" s="36"/>
      <c r="AI111" s="36"/>
      <c r="AJ111" s="36"/>
      <c r="AK111" s="36"/>
      <c r="AL111" s="36"/>
      <c r="AM111" s="36"/>
      <c r="AN111" s="16"/>
      <c r="AO111" s="16"/>
      <c r="AP111" s="16"/>
      <c r="AQ111" s="16"/>
      <c r="AR111" s="16"/>
      <c r="AS111" s="16"/>
      <c r="AT111" s="16"/>
      <c r="AU111" s="16"/>
      <c r="AV111" s="16"/>
      <c r="AW111" s="16"/>
      <c r="AX111" s="16"/>
      <c r="AY111" s="16"/>
      <c r="AZ111" s="16"/>
      <c r="BA111" s="16"/>
      <c r="BB111" s="16"/>
      <c r="BC111" s="116"/>
      <c r="BD111" s="116"/>
      <c r="BE111" s="116"/>
      <c r="BF111" s="116"/>
      <c r="BG111" s="116"/>
      <c r="BH111" s="116"/>
      <c r="BI111" s="116"/>
      <c r="BJ111" s="116"/>
      <c r="BK111" s="116"/>
      <c r="BL111" s="116"/>
      <c r="BM111" s="116"/>
      <c r="BN111" s="116"/>
      <c r="BO111" s="116"/>
      <c r="BP111" s="116"/>
      <c r="BQ111" s="116"/>
      <c r="BR111" s="116"/>
      <c r="BS111" s="116"/>
      <c r="BT111" s="117"/>
    </row>
    <row r="112" spans="2:72" s="3" customFormat="1">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16"/>
      <c r="AD112" s="16"/>
      <c r="AE112" s="16"/>
      <c r="AF112" s="36"/>
      <c r="AG112" s="36"/>
      <c r="AH112" s="36"/>
      <c r="AI112" s="36"/>
      <c r="AJ112" s="36"/>
      <c r="AK112" s="36"/>
      <c r="AL112" s="36"/>
      <c r="AM112" s="36"/>
      <c r="AN112" s="16"/>
      <c r="AO112" s="16"/>
      <c r="AP112" s="16"/>
      <c r="AQ112" s="16"/>
      <c r="AR112" s="16"/>
      <c r="AS112" s="16"/>
      <c r="AT112" s="16"/>
      <c r="AU112" s="16"/>
      <c r="AV112" s="16"/>
      <c r="AW112" s="16"/>
      <c r="AX112" s="16"/>
      <c r="AY112" s="16"/>
      <c r="AZ112" s="16"/>
      <c r="BA112" s="16"/>
      <c r="BB112" s="16"/>
      <c r="BC112" s="116"/>
      <c r="BD112" s="116"/>
      <c r="BE112" s="116"/>
      <c r="BF112" s="116"/>
      <c r="BG112" s="116"/>
      <c r="BH112" s="116"/>
      <c r="BI112" s="116"/>
      <c r="BJ112" s="116"/>
      <c r="BK112" s="116"/>
      <c r="BL112" s="116"/>
      <c r="BM112" s="116"/>
      <c r="BN112" s="116"/>
      <c r="BO112" s="116"/>
      <c r="BP112" s="116"/>
      <c r="BQ112" s="116"/>
      <c r="BR112" s="116"/>
      <c r="BS112" s="116"/>
      <c r="BT112" s="117"/>
    </row>
    <row r="113" spans="2:72" s="3" customFormat="1">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16"/>
      <c r="AD113" s="16"/>
      <c r="AE113" s="16"/>
      <c r="AF113" s="36"/>
      <c r="AG113" s="36"/>
      <c r="AH113" s="36"/>
      <c r="AI113" s="36"/>
      <c r="AJ113" s="36"/>
      <c r="AK113" s="36"/>
      <c r="AL113" s="36"/>
      <c r="AM113" s="36"/>
      <c r="AN113" s="16"/>
      <c r="AO113" s="16"/>
      <c r="AP113" s="16"/>
      <c r="AQ113" s="16"/>
      <c r="AR113" s="16"/>
      <c r="AS113" s="16"/>
      <c r="AT113" s="16"/>
      <c r="AU113" s="16"/>
      <c r="AV113" s="16"/>
      <c r="AW113" s="16"/>
      <c r="AX113" s="16"/>
      <c r="AY113" s="16"/>
      <c r="AZ113" s="16"/>
      <c r="BA113" s="16"/>
      <c r="BB113" s="16"/>
      <c r="BC113" s="116"/>
      <c r="BD113" s="116"/>
      <c r="BE113" s="116"/>
      <c r="BF113" s="116"/>
      <c r="BG113" s="116"/>
      <c r="BH113" s="116"/>
      <c r="BI113" s="116"/>
      <c r="BJ113" s="116"/>
      <c r="BK113" s="116"/>
      <c r="BL113" s="116"/>
      <c r="BM113" s="116"/>
      <c r="BN113" s="116"/>
      <c r="BO113" s="116"/>
      <c r="BP113" s="116"/>
      <c r="BQ113" s="116"/>
      <c r="BR113" s="116"/>
      <c r="BS113" s="116"/>
      <c r="BT113" s="117"/>
    </row>
    <row r="114" spans="2:72" s="3" customFormat="1">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16"/>
      <c r="AD114" s="16"/>
      <c r="AE114" s="16"/>
      <c r="AF114" s="36"/>
      <c r="AG114" s="36"/>
      <c r="AH114" s="36"/>
      <c r="AI114" s="36"/>
      <c r="AJ114" s="36"/>
      <c r="AK114" s="36"/>
      <c r="AL114" s="36"/>
      <c r="AM114" s="36"/>
      <c r="AN114" s="16"/>
      <c r="AO114" s="16"/>
      <c r="AP114" s="16"/>
      <c r="AQ114" s="16"/>
      <c r="AR114" s="16"/>
      <c r="AS114" s="16"/>
      <c r="AT114" s="16"/>
      <c r="AU114" s="16"/>
      <c r="AV114" s="16"/>
      <c r="AW114" s="16"/>
      <c r="AX114" s="16"/>
      <c r="AY114" s="16"/>
      <c r="AZ114" s="16"/>
      <c r="BA114" s="16"/>
      <c r="BB114" s="16"/>
      <c r="BC114" s="116"/>
      <c r="BD114" s="116"/>
      <c r="BE114" s="116"/>
      <c r="BF114" s="116"/>
      <c r="BG114" s="116"/>
      <c r="BH114" s="116"/>
      <c r="BI114" s="116"/>
      <c r="BJ114" s="116"/>
      <c r="BK114" s="116"/>
      <c r="BL114" s="116"/>
      <c r="BM114" s="116"/>
      <c r="BN114" s="116"/>
      <c r="BO114" s="116"/>
      <c r="BP114" s="116"/>
      <c r="BQ114" s="116"/>
      <c r="BR114" s="116"/>
      <c r="BS114" s="116"/>
      <c r="BT114" s="117"/>
    </row>
    <row r="115" spans="2:72" s="3" customFormat="1">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16"/>
      <c r="AD115" s="16"/>
      <c r="AE115" s="16"/>
      <c r="AF115" s="36"/>
      <c r="AG115" s="36"/>
      <c r="AH115" s="36"/>
      <c r="AI115" s="36"/>
      <c r="AJ115" s="36"/>
      <c r="AK115" s="36"/>
      <c r="AL115" s="36"/>
      <c r="AM115" s="36"/>
      <c r="AN115" s="16"/>
      <c r="AO115" s="16"/>
      <c r="AP115" s="16"/>
      <c r="AQ115" s="16"/>
      <c r="AR115" s="16"/>
      <c r="AS115" s="16"/>
      <c r="AT115" s="16"/>
      <c r="AU115" s="16"/>
      <c r="AV115" s="16"/>
      <c r="AW115" s="16"/>
      <c r="AX115" s="16"/>
      <c r="AY115" s="16"/>
      <c r="AZ115" s="16"/>
      <c r="BA115" s="16"/>
      <c r="BB115" s="16"/>
      <c r="BC115" s="116"/>
      <c r="BD115" s="116"/>
      <c r="BE115" s="116"/>
      <c r="BF115" s="116"/>
      <c r="BG115" s="116"/>
      <c r="BH115" s="116"/>
      <c r="BI115" s="116"/>
      <c r="BJ115" s="116"/>
      <c r="BK115" s="116"/>
      <c r="BL115" s="116"/>
      <c r="BM115" s="116"/>
      <c r="BN115" s="116"/>
      <c r="BO115" s="116"/>
      <c r="BP115" s="116"/>
      <c r="BQ115" s="116"/>
      <c r="BR115" s="116"/>
      <c r="BS115" s="116"/>
      <c r="BT115" s="117"/>
    </row>
    <row r="116" spans="2:72" s="3" customFormat="1">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16"/>
      <c r="AD116" s="16"/>
      <c r="AE116" s="16"/>
      <c r="AF116" s="36"/>
      <c r="AG116" s="36"/>
      <c r="AH116" s="36"/>
      <c r="AI116" s="36"/>
      <c r="AJ116" s="36"/>
      <c r="AK116" s="36"/>
      <c r="AL116" s="36"/>
      <c r="AM116" s="36"/>
      <c r="AN116" s="16"/>
      <c r="AO116" s="16"/>
      <c r="AP116" s="16"/>
      <c r="AQ116" s="16"/>
      <c r="AR116" s="16"/>
      <c r="AS116" s="16"/>
      <c r="AT116" s="16"/>
      <c r="AU116" s="16"/>
      <c r="AV116" s="16"/>
      <c r="AW116" s="16"/>
      <c r="AX116" s="16"/>
      <c r="AY116" s="16"/>
      <c r="AZ116" s="16"/>
      <c r="BA116" s="16"/>
      <c r="BB116" s="16"/>
      <c r="BC116" s="116"/>
      <c r="BD116" s="116"/>
      <c r="BE116" s="116"/>
      <c r="BF116" s="116"/>
      <c r="BG116" s="116"/>
      <c r="BH116" s="116"/>
      <c r="BI116" s="116"/>
      <c r="BJ116" s="116"/>
      <c r="BK116" s="116"/>
      <c r="BL116" s="116"/>
      <c r="BM116" s="116"/>
      <c r="BN116" s="116"/>
      <c r="BO116" s="116"/>
      <c r="BP116" s="116"/>
      <c r="BQ116" s="116"/>
      <c r="BR116" s="116"/>
      <c r="BS116" s="116"/>
      <c r="BT116" s="117"/>
    </row>
    <row r="117" spans="2:72" s="3" customFormat="1">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16"/>
      <c r="AD117" s="16"/>
      <c r="AE117" s="16"/>
      <c r="AF117" s="36"/>
      <c r="AG117" s="36"/>
      <c r="AH117" s="36"/>
      <c r="AI117" s="36"/>
      <c r="AJ117" s="36"/>
      <c r="AK117" s="36"/>
      <c r="AL117" s="36"/>
      <c r="AM117" s="36"/>
      <c r="AN117" s="16"/>
      <c r="AO117" s="16"/>
      <c r="AP117" s="16"/>
      <c r="AQ117" s="16"/>
      <c r="AR117" s="16"/>
      <c r="AS117" s="16"/>
      <c r="AT117" s="16"/>
      <c r="AU117" s="16"/>
      <c r="AV117" s="16"/>
      <c r="AW117" s="16"/>
      <c r="AX117" s="16"/>
      <c r="AY117" s="16"/>
      <c r="AZ117" s="16"/>
      <c r="BA117" s="16"/>
      <c r="BB117" s="16"/>
      <c r="BC117" s="116"/>
      <c r="BD117" s="116"/>
      <c r="BE117" s="116"/>
      <c r="BF117" s="116"/>
      <c r="BG117" s="116"/>
      <c r="BH117" s="116"/>
      <c r="BI117" s="116"/>
      <c r="BJ117" s="116"/>
      <c r="BK117" s="116"/>
      <c r="BL117" s="116"/>
      <c r="BM117" s="116"/>
      <c r="BN117" s="116"/>
      <c r="BO117" s="116"/>
      <c r="BP117" s="116"/>
      <c r="BQ117" s="116"/>
      <c r="BR117" s="116"/>
      <c r="BS117" s="116"/>
      <c r="BT117" s="117"/>
    </row>
    <row r="118" spans="2:72" s="3" customFormat="1">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16"/>
      <c r="AD118" s="16"/>
      <c r="AE118" s="16"/>
      <c r="AF118" s="36"/>
      <c r="AG118" s="36"/>
      <c r="AH118" s="36"/>
      <c r="AI118" s="36"/>
      <c r="AJ118" s="36"/>
      <c r="AK118" s="36"/>
      <c r="AL118" s="36"/>
      <c r="AM118" s="36"/>
      <c r="AN118" s="16"/>
      <c r="AO118" s="16"/>
      <c r="AP118" s="16"/>
      <c r="AQ118" s="16"/>
      <c r="AR118" s="16"/>
      <c r="AS118" s="16"/>
      <c r="AT118" s="16"/>
      <c r="AU118" s="16"/>
      <c r="AV118" s="16"/>
      <c r="AW118" s="16"/>
      <c r="AX118" s="16"/>
      <c r="AY118" s="16"/>
      <c r="AZ118" s="16"/>
      <c r="BA118" s="16"/>
      <c r="BB118" s="16"/>
      <c r="BC118" s="116"/>
      <c r="BD118" s="116"/>
      <c r="BE118" s="116"/>
      <c r="BF118" s="116"/>
      <c r="BG118" s="116"/>
      <c r="BH118" s="116"/>
      <c r="BI118" s="116"/>
      <c r="BJ118" s="116"/>
      <c r="BK118" s="116"/>
      <c r="BL118" s="116"/>
      <c r="BM118" s="116"/>
      <c r="BN118" s="116"/>
      <c r="BO118" s="116"/>
      <c r="BP118" s="116"/>
      <c r="BQ118" s="116"/>
      <c r="BR118" s="116"/>
      <c r="BS118" s="116"/>
      <c r="BT118" s="117"/>
    </row>
    <row r="119" spans="2:72" s="3" customFormat="1">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16"/>
      <c r="AD119" s="16"/>
      <c r="AE119" s="16"/>
      <c r="AF119" s="36"/>
      <c r="AG119" s="36"/>
      <c r="AH119" s="36"/>
      <c r="AI119" s="36"/>
      <c r="AJ119" s="36"/>
      <c r="AK119" s="36"/>
      <c r="AL119" s="36"/>
      <c r="AM119" s="36"/>
      <c r="AN119" s="16"/>
      <c r="AO119" s="16"/>
      <c r="AP119" s="16"/>
      <c r="AQ119" s="16"/>
      <c r="AR119" s="16"/>
      <c r="AS119" s="16"/>
      <c r="AT119" s="16"/>
      <c r="AU119" s="16"/>
      <c r="AV119" s="16"/>
      <c r="AW119" s="16"/>
      <c r="AX119" s="16"/>
      <c r="AY119" s="16"/>
      <c r="AZ119" s="16"/>
      <c r="BA119" s="16"/>
      <c r="BB119" s="16"/>
      <c r="BC119" s="116"/>
      <c r="BD119" s="116"/>
      <c r="BE119" s="116"/>
      <c r="BF119" s="116"/>
      <c r="BG119" s="116"/>
      <c r="BH119" s="116"/>
      <c r="BI119" s="116"/>
      <c r="BJ119" s="116"/>
      <c r="BK119" s="116"/>
      <c r="BL119" s="116"/>
      <c r="BM119" s="116"/>
      <c r="BN119" s="116"/>
      <c r="BO119" s="116"/>
      <c r="BP119" s="116"/>
      <c r="BQ119" s="116"/>
      <c r="BR119" s="116"/>
      <c r="BS119" s="116"/>
      <c r="BT119" s="117"/>
    </row>
    <row r="120" spans="2:72" s="3" customFormat="1">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16"/>
      <c r="AD120" s="16"/>
      <c r="AE120" s="16"/>
      <c r="AF120" s="36"/>
      <c r="AG120" s="36"/>
      <c r="AH120" s="36"/>
      <c r="AI120" s="36"/>
      <c r="AJ120" s="36"/>
      <c r="AK120" s="36"/>
      <c r="AL120" s="36"/>
      <c r="AM120" s="36"/>
      <c r="AN120" s="16"/>
      <c r="AO120" s="16"/>
      <c r="AP120" s="16"/>
      <c r="AQ120" s="16"/>
      <c r="AR120" s="16"/>
      <c r="AS120" s="16"/>
      <c r="AT120" s="16"/>
      <c r="AU120" s="16"/>
      <c r="AV120" s="16"/>
      <c r="AW120" s="16"/>
      <c r="AX120" s="16"/>
      <c r="AY120" s="16"/>
      <c r="AZ120" s="16"/>
      <c r="BA120" s="16"/>
      <c r="BB120" s="16"/>
      <c r="BC120" s="116"/>
      <c r="BD120" s="116"/>
      <c r="BE120" s="116"/>
      <c r="BF120" s="116"/>
      <c r="BG120" s="116"/>
      <c r="BH120" s="116"/>
      <c r="BI120" s="116"/>
      <c r="BJ120" s="116"/>
      <c r="BK120" s="116"/>
      <c r="BL120" s="116"/>
      <c r="BM120" s="116"/>
      <c r="BN120" s="116"/>
      <c r="BO120" s="116"/>
      <c r="BP120" s="116"/>
      <c r="BQ120" s="116"/>
      <c r="BR120" s="116"/>
      <c r="BS120" s="116"/>
      <c r="BT120" s="117"/>
    </row>
    <row r="121" spans="2:72" s="3" customFormat="1">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16"/>
      <c r="AD121" s="16"/>
      <c r="AE121" s="16"/>
      <c r="AF121" s="36"/>
      <c r="AG121" s="36"/>
      <c r="AH121" s="36"/>
      <c r="AI121" s="36"/>
      <c r="AJ121" s="36"/>
      <c r="AK121" s="36"/>
      <c r="AL121" s="36"/>
      <c r="AM121" s="36"/>
      <c r="AN121" s="16"/>
      <c r="AO121" s="16"/>
      <c r="AP121" s="16"/>
      <c r="AQ121" s="16"/>
      <c r="AR121" s="16"/>
      <c r="AS121" s="16"/>
      <c r="AT121" s="16"/>
      <c r="AU121" s="16"/>
      <c r="AV121" s="16"/>
      <c r="AW121" s="16"/>
      <c r="AX121" s="16"/>
      <c r="AY121" s="16"/>
      <c r="AZ121" s="16"/>
      <c r="BA121" s="16"/>
      <c r="BB121" s="16"/>
      <c r="BC121" s="116"/>
      <c r="BD121" s="116"/>
      <c r="BE121" s="116"/>
      <c r="BF121" s="116"/>
      <c r="BG121" s="116"/>
      <c r="BH121" s="116"/>
      <c r="BI121" s="116"/>
      <c r="BJ121" s="116"/>
      <c r="BK121" s="116"/>
      <c r="BL121" s="116"/>
      <c r="BM121" s="116"/>
      <c r="BN121" s="116"/>
      <c r="BO121" s="116"/>
      <c r="BP121" s="116"/>
      <c r="BQ121" s="116"/>
      <c r="BR121" s="116"/>
      <c r="BS121" s="116"/>
      <c r="BT121" s="117"/>
    </row>
    <row r="122" spans="2:72" s="3" customFormat="1">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16"/>
      <c r="AD122" s="16"/>
      <c r="AE122" s="16"/>
      <c r="AF122" s="36"/>
      <c r="AG122" s="36"/>
      <c r="AH122" s="36"/>
      <c r="AI122" s="36"/>
      <c r="AJ122" s="36"/>
      <c r="AK122" s="36"/>
      <c r="AL122" s="36"/>
      <c r="AM122" s="36"/>
      <c r="AN122" s="16"/>
      <c r="AO122" s="16"/>
      <c r="AP122" s="16"/>
      <c r="AQ122" s="16"/>
      <c r="AR122" s="16"/>
      <c r="AS122" s="16"/>
      <c r="AT122" s="16"/>
      <c r="AU122" s="16"/>
      <c r="AV122" s="16"/>
      <c r="AW122" s="16"/>
      <c r="AX122" s="16"/>
      <c r="AY122" s="16"/>
      <c r="AZ122" s="16"/>
      <c r="BA122" s="16"/>
      <c r="BB122" s="16"/>
      <c r="BC122" s="116"/>
      <c r="BD122" s="116"/>
      <c r="BE122" s="116"/>
      <c r="BF122" s="116"/>
      <c r="BG122" s="116"/>
      <c r="BH122" s="116"/>
      <c r="BI122" s="116"/>
      <c r="BJ122" s="116"/>
      <c r="BK122" s="116"/>
      <c r="BL122" s="116"/>
      <c r="BM122" s="116"/>
      <c r="BN122" s="116"/>
      <c r="BO122" s="116"/>
      <c r="BP122" s="116"/>
      <c r="BQ122" s="116"/>
      <c r="BR122" s="116"/>
      <c r="BS122" s="116"/>
      <c r="BT122" s="117"/>
    </row>
    <row r="123" spans="2:72" s="3" customFormat="1">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16"/>
      <c r="AD123" s="16"/>
      <c r="AE123" s="16"/>
      <c r="AF123" s="36"/>
      <c r="AG123" s="36"/>
      <c r="AH123" s="36"/>
      <c r="AI123" s="36"/>
      <c r="AJ123" s="36"/>
      <c r="AK123" s="36"/>
      <c r="AL123" s="36"/>
      <c r="AM123" s="36"/>
      <c r="AN123" s="16"/>
      <c r="AO123" s="16"/>
      <c r="AP123" s="16"/>
      <c r="AQ123" s="16"/>
      <c r="AR123" s="16"/>
      <c r="AS123" s="16"/>
      <c r="AT123" s="16"/>
      <c r="AU123" s="16"/>
      <c r="AV123" s="16"/>
      <c r="AW123" s="16"/>
      <c r="AX123" s="16"/>
      <c r="AY123" s="16"/>
      <c r="AZ123" s="16"/>
      <c r="BA123" s="16"/>
      <c r="BB123" s="16"/>
      <c r="BC123" s="116"/>
      <c r="BD123" s="116"/>
      <c r="BE123" s="116"/>
      <c r="BF123" s="116"/>
      <c r="BG123" s="116"/>
      <c r="BH123" s="116"/>
      <c r="BI123" s="116"/>
      <c r="BJ123" s="116"/>
      <c r="BK123" s="116"/>
      <c r="BL123" s="116"/>
      <c r="BM123" s="116"/>
      <c r="BN123" s="116"/>
      <c r="BO123" s="116"/>
      <c r="BP123" s="116"/>
      <c r="BQ123" s="116"/>
      <c r="BR123" s="116"/>
      <c r="BS123" s="116"/>
      <c r="BT123" s="117"/>
    </row>
    <row r="124" spans="2:72" s="3" customFormat="1">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16"/>
      <c r="AD124" s="16"/>
      <c r="AE124" s="16"/>
      <c r="AF124" s="36"/>
      <c r="AG124" s="36"/>
      <c r="AH124" s="36"/>
      <c r="AI124" s="36"/>
      <c r="AJ124" s="36"/>
      <c r="AK124" s="36"/>
      <c r="AL124" s="36"/>
      <c r="AM124" s="36"/>
      <c r="AN124" s="16"/>
      <c r="AO124" s="16"/>
      <c r="AP124" s="16"/>
      <c r="AQ124" s="16"/>
      <c r="AR124" s="16"/>
      <c r="AS124" s="16"/>
      <c r="AT124" s="16"/>
      <c r="AU124" s="16"/>
      <c r="AV124" s="16"/>
      <c r="AW124" s="16"/>
      <c r="AX124" s="16"/>
      <c r="AY124" s="16"/>
      <c r="AZ124" s="16"/>
      <c r="BA124" s="16"/>
      <c r="BB124" s="16"/>
      <c r="BC124" s="116"/>
      <c r="BD124" s="116"/>
      <c r="BE124" s="116"/>
      <c r="BF124" s="116"/>
      <c r="BG124" s="116"/>
      <c r="BH124" s="116"/>
      <c r="BI124" s="116"/>
      <c r="BJ124" s="116"/>
      <c r="BK124" s="116"/>
      <c r="BL124" s="116"/>
      <c r="BM124" s="116"/>
      <c r="BN124" s="116"/>
      <c r="BO124" s="116"/>
      <c r="BP124" s="116"/>
      <c r="BQ124" s="116"/>
      <c r="BR124" s="116"/>
      <c r="BS124" s="116"/>
      <c r="BT124" s="117"/>
    </row>
    <row r="125" spans="2:72" s="3" customFormat="1">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16"/>
      <c r="AD125" s="16"/>
      <c r="AE125" s="16"/>
      <c r="AF125" s="36"/>
      <c r="AG125" s="36"/>
      <c r="AH125" s="36"/>
      <c r="AI125" s="36"/>
      <c r="AJ125" s="36"/>
      <c r="AK125" s="36"/>
      <c r="AL125" s="36"/>
      <c r="AM125" s="36"/>
      <c r="AN125" s="16"/>
      <c r="AO125" s="16"/>
      <c r="AP125" s="16"/>
      <c r="AQ125" s="16"/>
      <c r="AR125" s="16"/>
      <c r="AS125" s="16"/>
      <c r="AT125" s="16"/>
      <c r="AU125" s="16"/>
      <c r="AV125" s="16"/>
      <c r="AW125" s="16"/>
      <c r="AX125" s="16"/>
      <c r="AY125" s="16"/>
      <c r="AZ125" s="16"/>
      <c r="BA125" s="16"/>
      <c r="BB125" s="16"/>
      <c r="BC125" s="116"/>
      <c r="BD125" s="116"/>
      <c r="BE125" s="116"/>
      <c r="BF125" s="116"/>
      <c r="BG125" s="116"/>
      <c r="BH125" s="116"/>
      <c r="BI125" s="116"/>
      <c r="BJ125" s="116"/>
      <c r="BK125" s="116"/>
      <c r="BL125" s="116"/>
      <c r="BM125" s="116"/>
      <c r="BN125" s="116"/>
      <c r="BO125" s="116"/>
      <c r="BP125" s="116"/>
      <c r="BQ125" s="116"/>
      <c r="BR125" s="116"/>
      <c r="BS125" s="116"/>
      <c r="BT125" s="117"/>
    </row>
    <row r="126" spans="2:72" s="3" customFormat="1">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16"/>
      <c r="AD126" s="16"/>
      <c r="AE126" s="16"/>
      <c r="AF126" s="36"/>
      <c r="AG126" s="36"/>
      <c r="AH126" s="36"/>
      <c r="AI126" s="36"/>
      <c r="AJ126" s="36"/>
      <c r="AK126" s="36"/>
      <c r="AL126" s="36"/>
      <c r="AM126" s="36"/>
      <c r="AN126" s="16"/>
      <c r="AO126" s="16"/>
      <c r="AP126" s="16"/>
      <c r="AQ126" s="16"/>
      <c r="AR126" s="16"/>
      <c r="AS126" s="16"/>
      <c r="AT126" s="16"/>
      <c r="AU126" s="16"/>
      <c r="AV126" s="16"/>
      <c r="AW126" s="16"/>
      <c r="AX126" s="16"/>
      <c r="AY126" s="16"/>
      <c r="AZ126" s="16"/>
      <c r="BA126" s="16"/>
      <c r="BB126" s="16"/>
      <c r="BC126" s="116"/>
      <c r="BD126" s="116"/>
      <c r="BE126" s="116"/>
      <c r="BF126" s="116"/>
      <c r="BG126" s="116"/>
      <c r="BH126" s="116"/>
      <c r="BI126" s="116"/>
      <c r="BJ126" s="116"/>
      <c r="BK126" s="116"/>
      <c r="BL126" s="116"/>
      <c r="BM126" s="116"/>
      <c r="BN126" s="116"/>
      <c r="BO126" s="116"/>
      <c r="BP126" s="116"/>
      <c r="BQ126" s="116"/>
      <c r="BR126" s="116"/>
      <c r="BS126" s="116"/>
      <c r="BT126" s="117"/>
    </row>
    <row r="127" spans="2:72" s="3" customFormat="1">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16"/>
      <c r="AD127" s="16"/>
      <c r="AE127" s="16"/>
      <c r="AF127" s="36"/>
      <c r="AG127" s="36"/>
      <c r="AH127" s="36"/>
      <c r="AI127" s="36"/>
      <c r="AJ127" s="36"/>
      <c r="AK127" s="36"/>
      <c r="AL127" s="36"/>
      <c r="AM127" s="36"/>
      <c r="AN127" s="16"/>
      <c r="AO127" s="16"/>
      <c r="AP127" s="16"/>
      <c r="AQ127" s="16"/>
      <c r="AR127" s="16"/>
      <c r="AS127" s="16"/>
      <c r="AT127" s="16"/>
      <c r="AU127" s="16"/>
      <c r="AV127" s="16"/>
      <c r="AW127" s="16"/>
      <c r="AX127" s="16"/>
      <c r="AY127" s="16"/>
      <c r="AZ127" s="16"/>
      <c r="BA127" s="16"/>
      <c r="BB127" s="16"/>
      <c r="BC127" s="116"/>
      <c r="BD127" s="116"/>
      <c r="BE127" s="116"/>
      <c r="BF127" s="116"/>
      <c r="BG127" s="116"/>
      <c r="BH127" s="116"/>
      <c r="BI127" s="116"/>
      <c r="BJ127" s="116"/>
      <c r="BK127" s="116"/>
      <c r="BL127" s="116"/>
      <c r="BM127" s="116"/>
      <c r="BN127" s="116"/>
      <c r="BO127" s="116"/>
      <c r="BP127" s="116"/>
      <c r="BQ127" s="116"/>
      <c r="BR127" s="116"/>
      <c r="BS127" s="116"/>
      <c r="BT127" s="117"/>
    </row>
    <row r="128" spans="2:72" s="3" customFormat="1">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16"/>
      <c r="AD128" s="16"/>
      <c r="AE128" s="16"/>
      <c r="AF128" s="36"/>
      <c r="AG128" s="36"/>
      <c r="AH128" s="36"/>
      <c r="AI128" s="36"/>
      <c r="AJ128" s="36"/>
      <c r="AK128" s="36"/>
      <c r="AL128" s="36"/>
      <c r="AM128" s="36"/>
      <c r="AN128" s="16"/>
      <c r="AO128" s="16"/>
      <c r="AP128" s="16"/>
      <c r="AQ128" s="16"/>
      <c r="AR128" s="16"/>
      <c r="AS128" s="16"/>
      <c r="AT128" s="16"/>
      <c r="AU128" s="16"/>
      <c r="AV128" s="16"/>
      <c r="AW128" s="16"/>
      <c r="AX128" s="16"/>
      <c r="AY128" s="16"/>
      <c r="AZ128" s="16"/>
      <c r="BA128" s="16"/>
      <c r="BB128" s="16"/>
      <c r="BC128" s="116"/>
      <c r="BD128" s="116"/>
      <c r="BE128" s="116"/>
      <c r="BF128" s="116"/>
      <c r="BG128" s="116"/>
      <c r="BH128" s="116"/>
      <c r="BI128" s="116"/>
      <c r="BJ128" s="116"/>
      <c r="BK128" s="116"/>
      <c r="BL128" s="116"/>
      <c r="BM128" s="116"/>
      <c r="BN128" s="116"/>
      <c r="BO128" s="116"/>
      <c r="BP128" s="116"/>
      <c r="BQ128" s="116"/>
      <c r="BR128" s="116"/>
      <c r="BS128" s="116"/>
      <c r="BT128" s="117"/>
    </row>
    <row r="129" spans="2:72" s="3" customFormat="1">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16"/>
      <c r="AD129" s="16"/>
      <c r="AE129" s="16"/>
      <c r="AF129" s="36"/>
      <c r="AG129" s="36"/>
      <c r="AH129" s="36"/>
      <c r="AI129" s="36"/>
      <c r="AJ129" s="36"/>
      <c r="AK129" s="36"/>
      <c r="AL129" s="36"/>
      <c r="AM129" s="36"/>
      <c r="AN129" s="16"/>
      <c r="AO129" s="16"/>
      <c r="AP129" s="16"/>
      <c r="AQ129" s="16"/>
      <c r="AR129" s="16"/>
      <c r="AS129" s="16"/>
      <c r="AT129" s="16"/>
      <c r="AU129" s="16"/>
      <c r="AV129" s="16"/>
      <c r="AW129" s="16"/>
      <c r="AX129" s="16"/>
      <c r="AY129" s="16"/>
      <c r="AZ129" s="16"/>
      <c r="BA129" s="16"/>
      <c r="BB129" s="16"/>
      <c r="BC129" s="116"/>
      <c r="BD129" s="116"/>
      <c r="BE129" s="116"/>
      <c r="BF129" s="116"/>
      <c r="BG129" s="116"/>
      <c r="BH129" s="116"/>
      <c r="BI129" s="116"/>
      <c r="BJ129" s="116"/>
      <c r="BK129" s="116"/>
      <c r="BL129" s="116"/>
      <c r="BM129" s="116"/>
      <c r="BN129" s="116"/>
      <c r="BO129" s="116"/>
      <c r="BP129" s="116"/>
      <c r="BQ129" s="116"/>
      <c r="BR129" s="116"/>
      <c r="BS129" s="116"/>
      <c r="BT129" s="117"/>
    </row>
    <row r="130" spans="2:72" s="3" customFormat="1">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16"/>
      <c r="AD130" s="16"/>
      <c r="AE130" s="16"/>
      <c r="AF130" s="36"/>
      <c r="AG130" s="36"/>
      <c r="AH130" s="36"/>
      <c r="AI130" s="36"/>
      <c r="AJ130" s="36"/>
      <c r="AK130" s="36"/>
      <c r="AL130" s="36"/>
      <c r="AM130" s="36"/>
      <c r="AN130" s="16"/>
      <c r="AO130" s="16"/>
      <c r="AP130" s="16"/>
      <c r="AQ130" s="16"/>
      <c r="AR130" s="16"/>
      <c r="AS130" s="16"/>
      <c r="AT130" s="16"/>
      <c r="AU130" s="16"/>
      <c r="AV130" s="16"/>
      <c r="AW130" s="16"/>
      <c r="AX130" s="16"/>
      <c r="AY130" s="16"/>
      <c r="AZ130" s="16"/>
      <c r="BA130" s="16"/>
      <c r="BB130" s="16"/>
      <c r="BC130" s="116"/>
      <c r="BD130" s="116"/>
      <c r="BE130" s="116"/>
      <c r="BF130" s="116"/>
      <c r="BG130" s="116"/>
      <c r="BH130" s="116"/>
      <c r="BI130" s="116"/>
      <c r="BJ130" s="116"/>
      <c r="BK130" s="116"/>
      <c r="BL130" s="116"/>
      <c r="BM130" s="116"/>
      <c r="BN130" s="116"/>
      <c r="BO130" s="116"/>
      <c r="BP130" s="116"/>
      <c r="BQ130" s="116"/>
      <c r="BR130" s="116"/>
      <c r="BS130" s="116"/>
      <c r="BT130" s="117"/>
    </row>
    <row r="131" spans="2:72" s="3" customFormat="1">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16"/>
      <c r="AD131" s="16"/>
      <c r="AE131" s="16"/>
      <c r="AF131" s="36"/>
      <c r="AG131" s="36"/>
      <c r="AH131" s="36"/>
      <c r="AI131" s="36"/>
      <c r="AJ131" s="36"/>
      <c r="AK131" s="36"/>
      <c r="AL131" s="36"/>
      <c r="AM131" s="36"/>
      <c r="AN131" s="16"/>
      <c r="AO131" s="16"/>
      <c r="AP131" s="16"/>
      <c r="AQ131" s="16"/>
      <c r="AR131" s="16"/>
      <c r="AS131" s="16"/>
      <c r="AT131" s="16"/>
      <c r="AU131" s="16"/>
      <c r="AV131" s="16"/>
      <c r="AW131" s="16"/>
      <c r="AX131" s="16"/>
      <c r="AY131" s="16"/>
      <c r="AZ131" s="16"/>
      <c r="BA131" s="16"/>
      <c r="BB131" s="16"/>
      <c r="BC131" s="116"/>
      <c r="BD131" s="116"/>
      <c r="BE131" s="116"/>
      <c r="BF131" s="116"/>
      <c r="BG131" s="116"/>
      <c r="BH131" s="116"/>
      <c r="BI131" s="116"/>
      <c r="BJ131" s="116"/>
      <c r="BK131" s="116"/>
      <c r="BL131" s="116"/>
      <c r="BM131" s="116"/>
      <c r="BN131" s="116"/>
      <c r="BO131" s="116"/>
      <c r="BP131" s="116"/>
      <c r="BQ131" s="116"/>
      <c r="BR131" s="116"/>
      <c r="BS131" s="116"/>
      <c r="BT131" s="117"/>
    </row>
    <row r="132" spans="2:72" s="3" customFormat="1">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16"/>
      <c r="AD132" s="16"/>
      <c r="AE132" s="16"/>
      <c r="AF132" s="36"/>
      <c r="AG132" s="36"/>
      <c r="AH132" s="36"/>
      <c r="AI132" s="36"/>
      <c r="AJ132" s="36"/>
      <c r="AK132" s="36"/>
      <c r="AL132" s="36"/>
      <c r="AM132" s="36"/>
      <c r="AN132" s="16"/>
      <c r="AO132" s="16"/>
      <c r="AP132" s="16"/>
      <c r="AQ132" s="16"/>
      <c r="AR132" s="16"/>
      <c r="AS132" s="16"/>
      <c r="AT132" s="16"/>
      <c r="AU132" s="16"/>
      <c r="AV132" s="16"/>
      <c r="AW132" s="16"/>
      <c r="AX132" s="16"/>
      <c r="AY132" s="16"/>
      <c r="AZ132" s="16"/>
      <c r="BA132" s="16"/>
      <c r="BB132" s="16"/>
      <c r="BC132" s="116"/>
      <c r="BD132" s="116"/>
      <c r="BE132" s="116"/>
      <c r="BF132" s="116"/>
      <c r="BG132" s="116"/>
      <c r="BH132" s="116"/>
      <c r="BI132" s="116"/>
      <c r="BJ132" s="116"/>
      <c r="BK132" s="116"/>
      <c r="BL132" s="116"/>
      <c r="BM132" s="116"/>
      <c r="BN132" s="116"/>
      <c r="BO132" s="116"/>
      <c r="BP132" s="116"/>
      <c r="BQ132" s="116"/>
      <c r="BR132" s="116"/>
      <c r="BS132" s="116"/>
      <c r="BT132" s="117"/>
    </row>
    <row r="133" spans="2:72" s="3" customFormat="1">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16"/>
      <c r="AD133" s="16"/>
      <c r="AE133" s="16"/>
      <c r="AF133" s="36"/>
      <c r="AG133" s="36"/>
      <c r="AH133" s="36"/>
      <c r="AI133" s="36"/>
      <c r="AJ133" s="36"/>
      <c r="AK133" s="36"/>
      <c r="AL133" s="36"/>
      <c r="AM133" s="36"/>
      <c r="AN133" s="16"/>
      <c r="AO133" s="16"/>
      <c r="AP133" s="16"/>
      <c r="AQ133" s="16"/>
      <c r="AR133" s="16"/>
      <c r="AS133" s="16"/>
      <c r="AT133" s="16"/>
      <c r="AU133" s="16"/>
      <c r="AV133" s="16"/>
      <c r="AW133" s="16"/>
      <c r="AX133" s="16"/>
      <c r="AY133" s="16"/>
      <c r="AZ133" s="16"/>
      <c r="BA133" s="16"/>
      <c r="BB133" s="16"/>
      <c r="BC133" s="116"/>
      <c r="BD133" s="116"/>
      <c r="BE133" s="116"/>
      <c r="BF133" s="116"/>
      <c r="BG133" s="116"/>
      <c r="BH133" s="116"/>
      <c r="BI133" s="116"/>
      <c r="BJ133" s="116"/>
      <c r="BK133" s="116"/>
      <c r="BL133" s="116"/>
      <c r="BM133" s="116"/>
      <c r="BN133" s="116"/>
      <c r="BO133" s="116"/>
      <c r="BP133" s="116"/>
      <c r="BQ133" s="116"/>
      <c r="BR133" s="116"/>
      <c r="BS133" s="116"/>
      <c r="BT133" s="117"/>
    </row>
    <row r="134" spans="2:72" s="3" customFormat="1">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16"/>
      <c r="AD134" s="16"/>
      <c r="AE134" s="16"/>
      <c r="AF134" s="36"/>
      <c r="AG134" s="36"/>
      <c r="AH134" s="36"/>
      <c r="AI134" s="36"/>
      <c r="AJ134" s="36"/>
      <c r="AK134" s="36"/>
      <c r="AL134" s="36"/>
      <c r="AM134" s="36"/>
      <c r="AN134" s="16"/>
      <c r="AO134" s="16"/>
      <c r="AP134" s="16"/>
      <c r="AQ134" s="16"/>
      <c r="AR134" s="16"/>
      <c r="AS134" s="16"/>
      <c r="AT134" s="16"/>
      <c r="AU134" s="16"/>
      <c r="AV134" s="16"/>
      <c r="AW134" s="16"/>
      <c r="AX134" s="16"/>
      <c r="AY134" s="16"/>
      <c r="AZ134" s="16"/>
      <c r="BA134" s="16"/>
      <c r="BB134" s="16"/>
      <c r="BC134" s="116"/>
      <c r="BD134" s="116"/>
      <c r="BE134" s="116"/>
      <c r="BF134" s="116"/>
      <c r="BG134" s="116"/>
      <c r="BH134" s="116"/>
      <c r="BI134" s="116"/>
      <c r="BJ134" s="116"/>
      <c r="BK134" s="116"/>
      <c r="BL134" s="116"/>
      <c r="BM134" s="116"/>
      <c r="BN134" s="116"/>
      <c r="BO134" s="116"/>
      <c r="BP134" s="116"/>
      <c r="BQ134" s="116"/>
      <c r="BR134" s="116"/>
      <c r="BS134" s="116"/>
      <c r="BT134" s="117"/>
    </row>
    <row r="135" spans="2:72" s="3" customFormat="1">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16"/>
      <c r="AD135" s="16"/>
      <c r="AE135" s="16"/>
      <c r="AF135" s="36"/>
      <c r="AG135" s="36"/>
      <c r="AH135" s="36"/>
      <c r="AI135" s="36"/>
      <c r="AJ135" s="36"/>
      <c r="AK135" s="36"/>
      <c r="AL135" s="36"/>
      <c r="AM135" s="36"/>
      <c r="AN135" s="16"/>
      <c r="AO135" s="16"/>
      <c r="AP135" s="16"/>
      <c r="AQ135" s="16"/>
      <c r="AR135" s="16"/>
      <c r="AS135" s="16"/>
      <c r="AT135" s="16"/>
      <c r="AU135" s="16"/>
      <c r="AV135" s="16"/>
      <c r="AW135" s="16"/>
      <c r="AX135" s="16"/>
      <c r="AY135" s="16"/>
      <c r="AZ135" s="16"/>
      <c r="BA135" s="16"/>
      <c r="BB135" s="16"/>
      <c r="BC135" s="116"/>
      <c r="BD135" s="116"/>
      <c r="BE135" s="116"/>
      <c r="BF135" s="116"/>
      <c r="BG135" s="116"/>
      <c r="BH135" s="116"/>
      <c r="BI135" s="116"/>
      <c r="BJ135" s="116"/>
      <c r="BK135" s="116"/>
      <c r="BL135" s="116"/>
      <c r="BM135" s="116"/>
      <c r="BN135" s="116"/>
      <c r="BO135" s="116"/>
      <c r="BP135" s="116"/>
      <c r="BQ135" s="116"/>
      <c r="BR135" s="116"/>
      <c r="BS135" s="116"/>
      <c r="BT135" s="117"/>
    </row>
    <row r="136" spans="2:72" s="3" customFormat="1">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16"/>
      <c r="AD136" s="16"/>
      <c r="AE136" s="16"/>
      <c r="AF136" s="36"/>
      <c r="AG136" s="36"/>
      <c r="AH136" s="36"/>
      <c r="AI136" s="36"/>
      <c r="AJ136" s="36"/>
      <c r="AK136" s="36"/>
      <c r="AL136" s="36"/>
      <c r="AM136" s="36"/>
      <c r="AN136" s="16"/>
      <c r="AO136" s="16"/>
      <c r="AP136" s="16"/>
      <c r="AQ136" s="16"/>
      <c r="AR136" s="16"/>
      <c r="AS136" s="16"/>
      <c r="AT136" s="16"/>
      <c r="AU136" s="16"/>
      <c r="AV136" s="16"/>
      <c r="AW136" s="16"/>
      <c r="AX136" s="16"/>
      <c r="AY136" s="16"/>
      <c r="AZ136" s="16"/>
      <c r="BA136" s="16"/>
      <c r="BB136" s="16"/>
      <c r="BC136" s="116"/>
      <c r="BD136" s="116"/>
      <c r="BE136" s="116"/>
      <c r="BF136" s="116"/>
      <c r="BG136" s="116"/>
      <c r="BH136" s="116"/>
      <c r="BI136" s="116"/>
      <c r="BJ136" s="116"/>
      <c r="BK136" s="116"/>
      <c r="BL136" s="116"/>
      <c r="BM136" s="116"/>
      <c r="BN136" s="116"/>
      <c r="BO136" s="116"/>
      <c r="BP136" s="116"/>
      <c r="BQ136" s="116"/>
      <c r="BR136" s="116"/>
      <c r="BS136" s="116"/>
      <c r="BT136" s="117"/>
    </row>
    <row r="137" spans="2:72" s="3" customFormat="1">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16"/>
      <c r="AD137" s="16"/>
      <c r="AE137" s="16"/>
      <c r="AF137" s="36"/>
      <c r="AG137" s="36"/>
      <c r="AH137" s="36"/>
      <c r="AI137" s="36"/>
      <c r="AJ137" s="36"/>
      <c r="AK137" s="36"/>
      <c r="AL137" s="36"/>
      <c r="AM137" s="36"/>
      <c r="AN137" s="16"/>
      <c r="AO137" s="16"/>
      <c r="AP137" s="16"/>
      <c r="AQ137" s="16"/>
      <c r="AR137" s="16"/>
      <c r="AS137" s="16"/>
      <c r="AT137" s="16"/>
      <c r="AU137" s="16"/>
      <c r="AV137" s="16"/>
      <c r="AW137" s="16"/>
      <c r="AX137" s="16"/>
      <c r="AY137" s="16"/>
      <c r="AZ137" s="16"/>
      <c r="BA137" s="16"/>
      <c r="BB137" s="16"/>
      <c r="BC137" s="116"/>
      <c r="BD137" s="116"/>
      <c r="BE137" s="116"/>
      <c r="BF137" s="116"/>
      <c r="BG137" s="116"/>
      <c r="BH137" s="116"/>
      <c r="BI137" s="116"/>
      <c r="BJ137" s="116"/>
      <c r="BK137" s="116"/>
      <c r="BL137" s="116"/>
      <c r="BM137" s="116"/>
      <c r="BN137" s="116"/>
      <c r="BO137" s="116"/>
      <c r="BP137" s="116"/>
      <c r="BQ137" s="116"/>
      <c r="BR137" s="116"/>
      <c r="BS137" s="116"/>
      <c r="BT137" s="117"/>
    </row>
    <row r="138" spans="2:72" s="3" customFormat="1">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16"/>
      <c r="AD138" s="16"/>
      <c r="AE138" s="16"/>
      <c r="AF138" s="36"/>
      <c r="AG138" s="36"/>
      <c r="AH138" s="36"/>
      <c r="AI138" s="36"/>
      <c r="AJ138" s="36"/>
      <c r="AK138" s="36"/>
      <c r="AL138" s="36"/>
      <c r="AM138" s="36"/>
      <c r="AN138" s="16"/>
      <c r="AO138" s="16"/>
      <c r="AP138" s="16"/>
      <c r="AQ138" s="16"/>
      <c r="AR138" s="16"/>
      <c r="AS138" s="16"/>
      <c r="AT138" s="16"/>
      <c r="AU138" s="16"/>
      <c r="AV138" s="16"/>
      <c r="AW138" s="16"/>
      <c r="AX138" s="16"/>
      <c r="AY138" s="16"/>
      <c r="AZ138" s="16"/>
      <c r="BA138" s="16"/>
      <c r="BB138" s="16"/>
      <c r="BC138" s="116"/>
      <c r="BD138" s="116"/>
      <c r="BE138" s="116"/>
      <c r="BF138" s="116"/>
      <c r="BG138" s="116"/>
      <c r="BH138" s="116"/>
      <c r="BI138" s="116"/>
      <c r="BJ138" s="116"/>
      <c r="BK138" s="116"/>
      <c r="BL138" s="116"/>
      <c r="BM138" s="116"/>
      <c r="BN138" s="116"/>
      <c r="BO138" s="116"/>
      <c r="BP138" s="116"/>
      <c r="BQ138" s="116"/>
      <c r="BR138" s="116"/>
      <c r="BS138" s="116"/>
      <c r="BT138" s="117"/>
    </row>
    <row r="139" spans="2:72" s="3" customFormat="1">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16"/>
      <c r="AD139" s="16"/>
      <c r="AE139" s="16"/>
      <c r="AF139" s="36"/>
      <c r="AG139" s="36"/>
      <c r="AH139" s="36"/>
      <c r="AI139" s="36"/>
      <c r="AJ139" s="36"/>
      <c r="AK139" s="36"/>
      <c r="AL139" s="36"/>
      <c r="AM139" s="36"/>
      <c r="AN139" s="16"/>
      <c r="AO139" s="16"/>
      <c r="AP139" s="16"/>
      <c r="AQ139" s="16"/>
      <c r="AR139" s="16"/>
      <c r="AS139" s="16"/>
      <c r="AT139" s="16"/>
      <c r="AU139" s="16"/>
      <c r="AV139" s="16"/>
      <c r="AW139" s="16"/>
      <c r="AX139" s="16"/>
      <c r="AY139" s="16"/>
      <c r="AZ139" s="16"/>
      <c r="BA139" s="16"/>
      <c r="BB139" s="16"/>
      <c r="BC139" s="116"/>
      <c r="BD139" s="116"/>
      <c r="BE139" s="116"/>
      <c r="BF139" s="116"/>
      <c r="BG139" s="116"/>
      <c r="BH139" s="116"/>
      <c r="BI139" s="116"/>
      <c r="BJ139" s="116"/>
      <c r="BK139" s="116"/>
      <c r="BL139" s="116"/>
      <c r="BM139" s="116"/>
      <c r="BN139" s="116"/>
      <c r="BO139" s="116"/>
      <c r="BP139" s="116"/>
      <c r="BQ139" s="116"/>
      <c r="BR139" s="116"/>
      <c r="BS139" s="116"/>
      <c r="BT139" s="117"/>
    </row>
    <row r="140" spans="2:72" s="3" customFormat="1">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16"/>
      <c r="AD140" s="16"/>
      <c r="AE140" s="16"/>
      <c r="AF140" s="36"/>
      <c r="AG140" s="36"/>
      <c r="AH140" s="36"/>
      <c r="AI140" s="36"/>
      <c r="AJ140" s="36"/>
      <c r="AK140" s="36"/>
      <c r="AL140" s="36"/>
      <c r="AM140" s="36"/>
      <c r="AN140" s="16"/>
      <c r="AO140" s="16"/>
      <c r="AP140" s="16"/>
      <c r="AQ140" s="16"/>
      <c r="AR140" s="16"/>
      <c r="AS140" s="16"/>
      <c r="AT140" s="16"/>
      <c r="AU140" s="16"/>
      <c r="AV140" s="16"/>
      <c r="AW140" s="16"/>
      <c r="AX140" s="16"/>
      <c r="AY140" s="16"/>
      <c r="AZ140" s="16"/>
      <c r="BA140" s="16"/>
      <c r="BB140" s="16"/>
      <c r="BC140" s="116"/>
      <c r="BD140" s="116"/>
      <c r="BE140" s="116"/>
      <c r="BF140" s="116"/>
      <c r="BG140" s="116"/>
      <c r="BH140" s="116"/>
      <c r="BI140" s="116"/>
      <c r="BJ140" s="116"/>
      <c r="BK140" s="116"/>
      <c r="BL140" s="116"/>
      <c r="BM140" s="116"/>
      <c r="BN140" s="116"/>
      <c r="BO140" s="116"/>
      <c r="BP140" s="116"/>
      <c r="BQ140" s="116"/>
      <c r="BR140" s="116"/>
      <c r="BS140" s="116"/>
      <c r="BT140" s="117"/>
    </row>
    <row r="141" spans="2:72" s="3" customFormat="1">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16"/>
      <c r="AD141" s="16"/>
      <c r="AE141" s="16"/>
      <c r="AF141" s="36"/>
      <c r="AG141" s="36"/>
      <c r="AH141" s="36"/>
      <c r="AI141" s="36"/>
      <c r="AJ141" s="36"/>
      <c r="AK141" s="36"/>
      <c r="AL141" s="36"/>
      <c r="AM141" s="36"/>
      <c r="AN141" s="16"/>
      <c r="AO141" s="16"/>
      <c r="AP141" s="16"/>
      <c r="AQ141" s="16"/>
      <c r="AR141" s="16"/>
      <c r="AS141" s="16"/>
      <c r="AT141" s="16"/>
      <c r="AU141" s="16"/>
      <c r="AV141" s="16"/>
      <c r="AW141" s="16"/>
      <c r="AX141" s="16"/>
      <c r="AY141" s="16"/>
      <c r="AZ141" s="16"/>
      <c r="BA141" s="16"/>
      <c r="BB141" s="16"/>
      <c r="BC141" s="116"/>
      <c r="BD141" s="116"/>
      <c r="BE141" s="116"/>
      <c r="BF141" s="116"/>
      <c r="BG141" s="116"/>
      <c r="BH141" s="116"/>
      <c r="BI141" s="116"/>
      <c r="BJ141" s="116"/>
      <c r="BK141" s="116"/>
      <c r="BL141" s="116"/>
      <c r="BM141" s="116"/>
      <c r="BN141" s="116"/>
      <c r="BO141" s="116"/>
      <c r="BP141" s="116"/>
      <c r="BQ141" s="116"/>
      <c r="BR141" s="116"/>
      <c r="BS141" s="116"/>
      <c r="BT141" s="117"/>
    </row>
    <row r="142" spans="2:72" s="3" customFormat="1">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16"/>
      <c r="AD142" s="16"/>
      <c r="AE142" s="16"/>
      <c r="AF142" s="36"/>
      <c r="AG142" s="36"/>
      <c r="AH142" s="36"/>
      <c r="AI142" s="36"/>
      <c r="AJ142" s="36"/>
      <c r="AK142" s="36"/>
      <c r="AL142" s="36"/>
      <c r="AM142" s="36"/>
      <c r="AN142" s="16"/>
      <c r="AO142" s="16"/>
      <c r="AP142" s="16"/>
      <c r="AQ142" s="16"/>
      <c r="AR142" s="16"/>
      <c r="AS142" s="16"/>
      <c r="AT142" s="16"/>
      <c r="AU142" s="16"/>
      <c r="AV142" s="16"/>
      <c r="AW142" s="16"/>
      <c r="AX142" s="16"/>
      <c r="AY142" s="16"/>
      <c r="AZ142" s="16"/>
      <c r="BA142" s="16"/>
      <c r="BB142" s="16"/>
      <c r="BC142" s="116"/>
      <c r="BD142" s="116"/>
      <c r="BE142" s="116"/>
      <c r="BF142" s="116"/>
      <c r="BG142" s="116"/>
      <c r="BH142" s="116"/>
      <c r="BI142" s="116"/>
      <c r="BJ142" s="116"/>
      <c r="BK142" s="116"/>
      <c r="BL142" s="116"/>
      <c r="BM142" s="116"/>
      <c r="BN142" s="116"/>
      <c r="BO142" s="116"/>
      <c r="BP142" s="116"/>
      <c r="BQ142" s="116"/>
      <c r="BR142" s="116"/>
      <c r="BS142" s="116"/>
      <c r="BT142" s="117"/>
    </row>
    <row r="143" spans="2:72" s="3" customFormat="1">
      <c r="B143" s="36"/>
      <c r="C143" s="16"/>
      <c r="D143" s="16"/>
      <c r="E143" s="16"/>
      <c r="F143" s="16"/>
      <c r="G143" s="16"/>
      <c r="H143" s="16"/>
      <c r="I143" s="16"/>
      <c r="J143" s="16"/>
      <c r="K143" s="16"/>
      <c r="L143" s="16"/>
      <c r="M143" s="16"/>
      <c r="N143" s="16"/>
      <c r="O143" s="16"/>
      <c r="P143" s="36"/>
      <c r="Q143" s="36"/>
      <c r="R143" s="36"/>
      <c r="S143" s="36"/>
      <c r="T143" s="36"/>
      <c r="U143" s="36"/>
      <c r="V143" s="36"/>
      <c r="W143" s="36"/>
      <c r="X143" s="36"/>
      <c r="Y143" s="36"/>
      <c r="Z143" s="36"/>
      <c r="AA143" s="36"/>
      <c r="AB143" s="36"/>
      <c r="AC143" s="16"/>
      <c r="AD143" s="16"/>
      <c r="AE143" s="16"/>
      <c r="AF143" s="36"/>
      <c r="AG143" s="36"/>
      <c r="AH143" s="36"/>
      <c r="AI143" s="36"/>
      <c r="AJ143" s="36"/>
      <c r="AK143" s="36"/>
      <c r="AL143" s="36"/>
      <c r="AM143" s="36"/>
      <c r="AN143" s="16"/>
      <c r="AO143" s="16"/>
      <c r="AP143" s="16"/>
      <c r="AQ143" s="16"/>
      <c r="AR143" s="16"/>
      <c r="AS143" s="16"/>
      <c r="AT143" s="16"/>
      <c r="AU143" s="16"/>
      <c r="AV143" s="16"/>
      <c r="AW143" s="16"/>
      <c r="AX143" s="16"/>
      <c r="AY143" s="16"/>
      <c r="AZ143" s="16"/>
      <c r="BA143" s="16"/>
      <c r="BB143" s="16"/>
      <c r="BC143" s="116"/>
      <c r="BD143" s="116"/>
      <c r="BE143" s="116"/>
      <c r="BF143" s="116"/>
      <c r="BG143" s="116"/>
      <c r="BH143" s="116"/>
      <c r="BI143" s="116"/>
      <c r="BJ143" s="116"/>
      <c r="BK143" s="116"/>
      <c r="BL143" s="116"/>
      <c r="BM143" s="116"/>
      <c r="BN143" s="116"/>
      <c r="BO143" s="116"/>
      <c r="BP143" s="116"/>
      <c r="BQ143" s="116"/>
      <c r="BR143" s="116"/>
      <c r="BS143" s="116"/>
      <c r="BT143" s="117"/>
    </row>
    <row r="144" spans="2:72" s="3" customFormat="1" ht="20.399999999999999">
      <c r="B144" s="36"/>
      <c r="C144" s="16"/>
      <c r="D144" s="604"/>
      <c r="E144" s="16"/>
      <c r="F144" s="16"/>
      <c r="G144" s="16"/>
      <c r="H144" s="16"/>
      <c r="I144" s="16"/>
      <c r="J144" s="16"/>
      <c r="K144" s="16"/>
      <c r="L144" s="16"/>
      <c r="M144" s="16"/>
      <c r="N144" s="16"/>
      <c r="O144" s="16"/>
      <c r="P144" s="36"/>
      <c r="Q144" s="36"/>
      <c r="R144" s="36"/>
      <c r="S144" s="36"/>
      <c r="T144" s="36"/>
      <c r="U144" s="36"/>
      <c r="V144" s="36"/>
      <c r="W144" s="36"/>
      <c r="X144" s="36"/>
      <c r="Y144" s="36"/>
      <c r="Z144" s="36"/>
      <c r="AA144" s="36"/>
      <c r="AB144" s="36"/>
      <c r="AC144" s="16"/>
      <c r="AD144" s="16"/>
      <c r="AE144" s="16"/>
      <c r="AF144" s="36"/>
      <c r="AG144" s="36"/>
      <c r="AH144" s="36"/>
      <c r="AI144" s="36"/>
      <c r="AJ144" s="36"/>
      <c r="AK144" s="36"/>
      <c r="AL144" s="36"/>
      <c r="AM144" s="36"/>
      <c r="AN144" s="16"/>
      <c r="AO144" s="16"/>
      <c r="AP144" s="16"/>
      <c r="AQ144" s="16"/>
      <c r="AR144" s="16"/>
      <c r="AS144" s="16"/>
      <c r="AT144" s="16"/>
      <c r="AU144" s="16"/>
      <c r="AV144" s="16"/>
      <c r="AW144" s="16"/>
      <c r="AX144" s="16"/>
      <c r="AY144" s="16"/>
      <c r="AZ144" s="16"/>
      <c r="BA144" s="16"/>
      <c r="BB144" s="16"/>
      <c r="BC144" s="116"/>
      <c r="BD144" s="116"/>
      <c r="BE144" s="116"/>
      <c r="BF144" s="116"/>
      <c r="BG144" s="116"/>
      <c r="BH144" s="116"/>
      <c r="BI144" s="116"/>
      <c r="BJ144" s="116"/>
      <c r="BK144" s="116"/>
      <c r="BL144" s="116"/>
      <c r="BM144" s="116"/>
      <c r="BN144" s="116"/>
      <c r="BO144" s="116"/>
      <c r="BP144" s="116"/>
      <c r="BQ144" s="116"/>
      <c r="BR144" s="116"/>
      <c r="BS144" s="116"/>
      <c r="BT144" s="117"/>
    </row>
    <row r="145" spans="2:72" s="3" customFormat="1">
      <c r="B145" s="36"/>
      <c r="C145" s="16"/>
      <c r="D145" s="16"/>
      <c r="E145" s="16"/>
      <c r="F145" s="16"/>
      <c r="G145" s="16"/>
      <c r="H145" s="16"/>
      <c r="I145" s="16"/>
      <c r="J145" s="16"/>
      <c r="K145" s="16"/>
      <c r="L145" s="16"/>
      <c r="M145" s="16"/>
      <c r="N145" s="16"/>
      <c r="O145" s="16"/>
      <c r="P145" s="36"/>
      <c r="Q145" s="36"/>
      <c r="R145" s="36"/>
      <c r="S145" s="36"/>
      <c r="T145" s="36"/>
      <c r="U145" s="36"/>
      <c r="V145" s="36"/>
      <c r="W145" s="36"/>
      <c r="X145" s="36"/>
      <c r="Y145" s="36"/>
      <c r="Z145" s="36"/>
      <c r="AA145" s="36"/>
      <c r="AB145" s="36"/>
      <c r="AC145" s="16"/>
      <c r="AD145" s="16"/>
      <c r="AE145" s="16"/>
      <c r="AF145" s="36"/>
      <c r="AG145" s="36"/>
      <c r="AH145" s="36"/>
      <c r="AI145" s="36"/>
      <c r="AJ145" s="36"/>
      <c r="AK145" s="36"/>
      <c r="AL145" s="36"/>
      <c r="AM145" s="36"/>
      <c r="AN145" s="16"/>
      <c r="AO145" s="16"/>
      <c r="AP145" s="16"/>
      <c r="AQ145" s="16"/>
      <c r="AR145" s="16"/>
      <c r="AS145" s="16"/>
      <c r="AT145" s="16"/>
      <c r="AU145" s="16"/>
      <c r="AV145" s="16"/>
      <c r="AW145" s="16"/>
      <c r="AX145" s="16"/>
      <c r="AY145" s="16"/>
      <c r="AZ145" s="16"/>
      <c r="BA145" s="16"/>
      <c r="BB145" s="16"/>
      <c r="BC145" s="116"/>
      <c r="BD145" s="116"/>
      <c r="BE145" s="116"/>
      <c r="BF145" s="116"/>
      <c r="BG145" s="116"/>
      <c r="BH145" s="116"/>
      <c r="BI145" s="116"/>
      <c r="BJ145" s="116"/>
      <c r="BK145" s="116"/>
      <c r="BL145" s="116"/>
      <c r="BM145" s="116"/>
      <c r="BN145" s="116"/>
      <c r="BO145" s="116"/>
      <c r="BP145" s="116"/>
      <c r="BQ145" s="116"/>
      <c r="BR145" s="116"/>
      <c r="BS145" s="116"/>
      <c r="BT145" s="117"/>
    </row>
    <row r="146" spans="2:72" s="3" customFormat="1" ht="13.8">
      <c r="B146" s="36"/>
      <c r="C146" s="16"/>
      <c r="D146" s="605"/>
      <c r="E146" s="122"/>
      <c r="F146" s="122"/>
      <c r="G146" s="122"/>
      <c r="H146" s="122"/>
      <c r="I146" s="122"/>
      <c r="J146" s="122"/>
      <c r="K146" s="122"/>
      <c r="L146" s="122"/>
      <c r="M146" s="122"/>
      <c r="N146" s="122"/>
      <c r="O146" s="122"/>
      <c r="P146" s="36"/>
      <c r="Q146" s="36"/>
      <c r="R146" s="36"/>
      <c r="S146" s="36"/>
      <c r="T146" s="36"/>
      <c r="U146" s="36"/>
      <c r="V146" s="36"/>
      <c r="W146" s="36"/>
      <c r="X146" s="36"/>
      <c r="Y146" s="36"/>
      <c r="Z146" s="36"/>
      <c r="AA146" s="36"/>
      <c r="AB146" s="36"/>
      <c r="AC146" s="16"/>
      <c r="AD146" s="16"/>
      <c r="AE146" s="16"/>
      <c r="AF146" s="36"/>
      <c r="AG146" s="36"/>
      <c r="AH146" s="36"/>
      <c r="AI146" s="36"/>
      <c r="AJ146" s="36"/>
      <c r="AK146" s="36"/>
      <c r="AL146" s="36"/>
      <c r="AM146" s="36"/>
      <c r="AN146" s="16"/>
      <c r="AO146" s="16"/>
      <c r="AP146" s="16"/>
      <c r="AQ146" s="16"/>
      <c r="AR146" s="16"/>
      <c r="AS146" s="16"/>
      <c r="AT146" s="16"/>
      <c r="AU146" s="16"/>
      <c r="AV146" s="16"/>
      <c r="AW146" s="16"/>
      <c r="AX146" s="16"/>
      <c r="AY146" s="16"/>
      <c r="AZ146" s="16"/>
      <c r="BA146" s="16"/>
      <c r="BB146" s="16"/>
      <c r="BC146" s="116"/>
      <c r="BD146" s="116"/>
      <c r="BE146" s="116"/>
      <c r="BF146" s="116"/>
      <c r="BG146" s="116"/>
      <c r="BH146" s="116"/>
      <c r="BI146" s="116"/>
      <c r="BJ146" s="116"/>
      <c r="BK146" s="116"/>
      <c r="BL146" s="116"/>
      <c r="BM146" s="116"/>
      <c r="BN146" s="116"/>
      <c r="BO146" s="116"/>
      <c r="BP146" s="116"/>
      <c r="BQ146" s="116"/>
      <c r="BR146" s="116"/>
      <c r="BS146" s="116"/>
      <c r="BT146" s="117"/>
    </row>
    <row r="147" spans="2:72" s="3" customFormat="1" ht="17.25" customHeight="1">
      <c r="B147" s="36"/>
      <c r="C147" s="16"/>
      <c r="D147" s="606"/>
      <c r="E147" s="122"/>
      <c r="F147" s="122"/>
      <c r="G147" s="122"/>
      <c r="H147" s="122"/>
      <c r="I147" s="122"/>
      <c r="J147" s="122"/>
      <c r="K147" s="122"/>
      <c r="L147" s="122"/>
      <c r="M147" s="122"/>
      <c r="N147" s="122"/>
      <c r="O147" s="122"/>
      <c r="P147" s="36"/>
      <c r="Q147" s="36"/>
      <c r="R147" s="36"/>
      <c r="S147" s="36"/>
      <c r="T147" s="36"/>
      <c r="U147" s="36"/>
      <c r="V147" s="36"/>
      <c r="W147" s="36"/>
      <c r="X147" s="36"/>
      <c r="Y147" s="36"/>
      <c r="Z147" s="36"/>
      <c r="AA147" s="36"/>
      <c r="AB147" s="36"/>
      <c r="AC147" s="16"/>
      <c r="AD147" s="16"/>
      <c r="AE147" s="16"/>
      <c r="AF147" s="36"/>
      <c r="AG147" s="36"/>
      <c r="AH147" s="36"/>
      <c r="AI147" s="36"/>
      <c r="AJ147" s="36"/>
      <c r="AK147" s="36"/>
      <c r="AL147" s="36"/>
      <c r="AM147" s="36"/>
      <c r="AN147" s="16"/>
      <c r="AO147" s="16"/>
      <c r="AP147" s="16"/>
      <c r="AQ147" s="16"/>
      <c r="AR147" s="16"/>
      <c r="AS147" s="16"/>
      <c r="AT147" s="16"/>
      <c r="AU147" s="16"/>
      <c r="AV147" s="16"/>
      <c r="AW147" s="16"/>
      <c r="AX147" s="16"/>
      <c r="AY147" s="16"/>
      <c r="AZ147" s="16"/>
      <c r="BA147" s="16"/>
      <c r="BB147" s="16"/>
      <c r="BC147" s="116"/>
      <c r="BD147" s="116"/>
      <c r="BE147" s="116"/>
      <c r="BF147" s="116"/>
      <c r="BG147" s="116"/>
      <c r="BH147" s="116"/>
      <c r="BI147" s="116"/>
      <c r="BJ147" s="116"/>
      <c r="BK147" s="116"/>
      <c r="BL147" s="116"/>
      <c r="BM147" s="116"/>
      <c r="BN147" s="116"/>
      <c r="BO147" s="116"/>
      <c r="BP147" s="116"/>
      <c r="BQ147" s="116"/>
      <c r="BR147" s="116"/>
      <c r="BS147" s="116"/>
      <c r="BT147" s="117"/>
    </row>
    <row r="148" spans="2:72" s="3" customFormat="1" ht="3.75" customHeight="1">
      <c r="B148" s="36"/>
      <c r="C148" s="16"/>
      <c r="D148" s="607"/>
      <c r="E148" s="122"/>
      <c r="F148" s="122"/>
      <c r="G148" s="122"/>
      <c r="H148" s="122"/>
      <c r="I148" s="122"/>
      <c r="J148" s="122"/>
      <c r="K148" s="122"/>
      <c r="L148" s="122"/>
      <c r="M148" s="122"/>
      <c r="N148" s="122"/>
      <c r="O148" s="122"/>
      <c r="P148" s="36"/>
      <c r="Q148" s="36"/>
      <c r="R148" s="36"/>
      <c r="S148" s="36"/>
      <c r="T148" s="36"/>
      <c r="U148" s="36"/>
      <c r="V148" s="36"/>
      <c r="W148" s="36"/>
      <c r="X148" s="36"/>
      <c r="Y148" s="36"/>
      <c r="Z148" s="36"/>
      <c r="AA148" s="36"/>
      <c r="AB148" s="36"/>
      <c r="AC148" s="16"/>
      <c r="AD148" s="16"/>
      <c r="AE148" s="16"/>
      <c r="AF148" s="36"/>
      <c r="AG148" s="36"/>
      <c r="AH148" s="36"/>
      <c r="AI148" s="36"/>
      <c r="AJ148" s="36"/>
      <c r="AK148" s="36"/>
      <c r="AL148" s="36"/>
      <c r="AM148" s="36"/>
      <c r="AN148" s="16"/>
      <c r="AO148" s="16"/>
      <c r="AP148" s="16"/>
      <c r="AQ148" s="16"/>
      <c r="AR148" s="16"/>
      <c r="AS148" s="16"/>
      <c r="AT148" s="16"/>
      <c r="AU148" s="16"/>
      <c r="AV148" s="16"/>
      <c r="AW148" s="16"/>
      <c r="AX148" s="16"/>
      <c r="AY148" s="16"/>
      <c r="AZ148" s="16"/>
      <c r="BA148" s="16"/>
      <c r="BB148" s="16"/>
      <c r="BC148" s="116"/>
      <c r="BD148" s="116"/>
      <c r="BE148" s="116"/>
      <c r="BF148" s="116"/>
      <c r="BG148" s="116"/>
      <c r="BH148" s="116"/>
      <c r="BI148" s="116"/>
      <c r="BJ148" s="116"/>
      <c r="BK148" s="116"/>
      <c r="BL148" s="116"/>
      <c r="BM148" s="116"/>
      <c r="BN148" s="116"/>
      <c r="BO148" s="116"/>
      <c r="BP148" s="116"/>
      <c r="BQ148" s="116"/>
      <c r="BR148" s="116"/>
      <c r="BS148" s="116"/>
      <c r="BT148" s="117"/>
    </row>
    <row r="149" spans="2:72" s="3" customFormat="1">
      <c r="B149" s="36"/>
      <c r="C149" s="16"/>
      <c r="D149" s="607"/>
      <c r="E149" s="122"/>
      <c r="F149" s="122"/>
      <c r="G149" s="122"/>
      <c r="H149" s="122"/>
      <c r="I149" s="122"/>
      <c r="J149" s="122"/>
      <c r="K149" s="122"/>
      <c r="L149" s="122"/>
      <c r="M149" s="122"/>
      <c r="N149" s="122"/>
      <c r="O149" s="122"/>
      <c r="P149" s="36"/>
      <c r="Q149" s="36"/>
      <c r="R149" s="36"/>
      <c r="S149" s="36"/>
      <c r="T149" s="36"/>
      <c r="U149" s="36"/>
      <c r="V149" s="36"/>
      <c r="W149" s="36"/>
      <c r="X149" s="36"/>
      <c r="Y149" s="36"/>
      <c r="Z149" s="36"/>
      <c r="AA149" s="36"/>
      <c r="AB149" s="36"/>
      <c r="AC149" s="16"/>
      <c r="AD149" s="16"/>
      <c r="AE149" s="16"/>
      <c r="AF149" s="36"/>
      <c r="AG149" s="36"/>
      <c r="AH149" s="36"/>
      <c r="AI149" s="36"/>
      <c r="AJ149" s="36"/>
      <c r="AK149" s="36"/>
      <c r="AL149" s="36"/>
      <c r="AM149" s="36"/>
      <c r="AN149" s="16"/>
      <c r="AO149" s="16"/>
      <c r="AP149" s="16"/>
      <c r="AQ149" s="16"/>
      <c r="AR149" s="16"/>
      <c r="AS149" s="16"/>
      <c r="AT149" s="16"/>
      <c r="AU149" s="16"/>
      <c r="AV149" s="16"/>
      <c r="AW149" s="16"/>
      <c r="AX149" s="16"/>
      <c r="AY149" s="16"/>
      <c r="AZ149" s="16"/>
      <c r="BA149" s="16"/>
      <c r="BB149" s="16"/>
      <c r="BC149" s="116"/>
      <c r="BD149" s="116"/>
      <c r="BE149" s="116"/>
      <c r="BF149" s="116"/>
      <c r="BG149" s="116"/>
      <c r="BH149" s="116"/>
      <c r="BI149" s="116"/>
      <c r="BJ149" s="116"/>
      <c r="BK149" s="116"/>
      <c r="BL149" s="116"/>
      <c r="BM149" s="116"/>
      <c r="BN149" s="116"/>
      <c r="BO149" s="116"/>
      <c r="BP149" s="116"/>
      <c r="BQ149" s="116"/>
      <c r="BR149" s="116"/>
      <c r="BS149" s="116"/>
      <c r="BT149" s="117"/>
    </row>
    <row r="150" spans="2:72" s="3" customFormat="1" ht="16.5" customHeight="1">
      <c r="B150" s="36"/>
      <c r="C150" s="16"/>
      <c r="D150" s="608"/>
      <c r="E150" s="122"/>
      <c r="F150" s="609"/>
      <c r="G150" s="122"/>
      <c r="H150" s="122"/>
      <c r="I150" s="122"/>
      <c r="J150" s="122"/>
      <c r="K150" s="122"/>
      <c r="L150" s="122"/>
      <c r="M150" s="122"/>
      <c r="N150" s="122"/>
      <c r="O150" s="122"/>
      <c r="P150" s="36"/>
      <c r="Q150" s="36"/>
      <c r="R150" s="36"/>
      <c r="S150" s="36"/>
      <c r="T150" s="36"/>
      <c r="U150" s="36"/>
      <c r="V150" s="36"/>
      <c r="W150" s="36"/>
      <c r="X150" s="36"/>
      <c r="Y150" s="36"/>
      <c r="Z150" s="36"/>
      <c r="AA150" s="36"/>
      <c r="AB150" s="36"/>
      <c r="AC150" s="16"/>
      <c r="AD150" s="16"/>
      <c r="AE150" s="16"/>
      <c r="AF150" s="36"/>
      <c r="AG150" s="36"/>
      <c r="AH150" s="36"/>
      <c r="AI150" s="36"/>
      <c r="AJ150" s="36"/>
      <c r="AK150" s="36"/>
      <c r="AL150" s="36"/>
      <c r="AM150" s="36"/>
      <c r="AN150" s="16"/>
      <c r="AO150" s="16"/>
      <c r="AP150" s="16"/>
      <c r="AQ150" s="16"/>
      <c r="AR150" s="16"/>
      <c r="AS150" s="16"/>
      <c r="AT150" s="16"/>
      <c r="AU150" s="16"/>
      <c r="AV150" s="16"/>
      <c r="AW150" s="16"/>
      <c r="AX150" s="16"/>
      <c r="AY150" s="16"/>
      <c r="AZ150" s="16"/>
      <c r="BA150" s="16"/>
      <c r="BB150" s="16"/>
      <c r="BC150" s="116"/>
      <c r="BD150" s="116"/>
      <c r="BE150" s="116"/>
      <c r="BF150" s="116"/>
      <c r="BG150" s="116"/>
      <c r="BH150" s="116"/>
      <c r="BI150" s="116"/>
      <c r="BJ150" s="116"/>
      <c r="BK150" s="116"/>
      <c r="BL150" s="116"/>
      <c r="BM150" s="116"/>
      <c r="BN150" s="116"/>
      <c r="BO150" s="116"/>
      <c r="BP150" s="116"/>
      <c r="BQ150" s="116"/>
      <c r="BR150" s="116"/>
      <c r="BS150" s="116"/>
      <c r="BT150" s="117"/>
    </row>
    <row r="151" spans="2:72" s="3" customFormat="1">
      <c r="B151" s="36"/>
      <c r="C151" s="16"/>
      <c r="D151" s="608"/>
      <c r="E151" s="122"/>
      <c r="F151" s="609"/>
      <c r="G151" s="122"/>
      <c r="H151" s="122"/>
      <c r="I151" s="122"/>
      <c r="J151" s="122"/>
      <c r="K151" s="122"/>
      <c r="L151" s="122"/>
      <c r="M151" s="122"/>
      <c r="N151" s="122"/>
      <c r="O151" s="122"/>
      <c r="P151" s="36"/>
      <c r="Q151" s="36"/>
      <c r="R151" s="36"/>
      <c r="S151" s="36"/>
      <c r="T151" s="36"/>
      <c r="U151" s="36"/>
      <c r="V151" s="36"/>
      <c r="W151" s="36"/>
      <c r="X151" s="36"/>
      <c r="Y151" s="36"/>
      <c r="Z151" s="36"/>
      <c r="AA151" s="36"/>
      <c r="AB151" s="36"/>
      <c r="AC151" s="16"/>
      <c r="AD151" s="16"/>
      <c r="AE151" s="16"/>
      <c r="AF151" s="36"/>
      <c r="AG151" s="36"/>
      <c r="AH151" s="36"/>
      <c r="AI151" s="36"/>
      <c r="AJ151" s="36"/>
      <c r="AK151" s="36"/>
      <c r="AL151" s="36"/>
      <c r="AM151" s="36"/>
      <c r="AN151" s="16"/>
      <c r="AO151" s="16"/>
      <c r="AP151" s="16"/>
      <c r="AQ151" s="16"/>
      <c r="AR151" s="16"/>
      <c r="AS151" s="16"/>
      <c r="AT151" s="16"/>
      <c r="AU151" s="16"/>
      <c r="AV151" s="16"/>
      <c r="AW151" s="16"/>
      <c r="AX151" s="16"/>
      <c r="AY151" s="16"/>
      <c r="AZ151" s="16"/>
      <c r="BA151" s="16"/>
      <c r="BB151" s="16"/>
      <c r="BC151" s="116"/>
      <c r="BD151" s="116"/>
      <c r="BE151" s="116"/>
      <c r="BF151" s="116"/>
      <c r="BG151" s="116"/>
      <c r="BH151" s="116"/>
      <c r="BI151" s="116"/>
      <c r="BJ151" s="116"/>
      <c r="BK151" s="116"/>
      <c r="BL151" s="116"/>
      <c r="BM151" s="116"/>
      <c r="BN151" s="116"/>
      <c r="BO151" s="116"/>
      <c r="BP151" s="116"/>
      <c r="BQ151" s="116"/>
      <c r="BR151" s="116"/>
      <c r="BS151" s="116"/>
      <c r="BT151" s="117"/>
    </row>
    <row r="152" spans="2:72" s="3" customFormat="1">
      <c r="B152" s="36"/>
      <c r="C152" s="16"/>
      <c r="D152" s="608"/>
      <c r="E152" s="122"/>
      <c r="F152" s="609"/>
      <c r="G152" s="122"/>
      <c r="H152" s="122"/>
      <c r="I152" s="122"/>
      <c r="J152" s="122"/>
      <c r="K152" s="122"/>
      <c r="L152" s="122"/>
      <c r="M152" s="122"/>
      <c r="N152" s="122"/>
      <c r="O152" s="122"/>
      <c r="P152" s="36"/>
      <c r="Q152" s="36"/>
      <c r="R152" s="36"/>
      <c r="S152" s="36"/>
      <c r="T152" s="36"/>
      <c r="U152" s="36"/>
      <c r="V152" s="36"/>
      <c r="W152" s="36"/>
      <c r="X152" s="36"/>
      <c r="Y152" s="36"/>
      <c r="Z152" s="36"/>
      <c r="AA152" s="36"/>
      <c r="AB152" s="36"/>
      <c r="AC152" s="16"/>
      <c r="AD152" s="16"/>
      <c r="AE152" s="16"/>
      <c r="AF152" s="36"/>
      <c r="AG152" s="36"/>
      <c r="AH152" s="36"/>
      <c r="AI152" s="36"/>
      <c r="AJ152" s="36"/>
      <c r="AK152" s="36"/>
      <c r="AL152" s="36"/>
      <c r="AM152" s="36"/>
      <c r="AN152" s="16"/>
      <c r="AO152" s="16"/>
      <c r="AP152" s="16"/>
      <c r="AQ152" s="16"/>
      <c r="AR152" s="16"/>
      <c r="AS152" s="16"/>
      <c r="AT152" s="16"/>
      <c r="AU152" s="16"/>
      <c r="AV152" s="16"/>
      <c r="AW152" s="16"/>
      <c r="AX152" s="16"/>
      <c r="AY152" s="16"/>
      <c r="AZ152" s="16"/>
      <c r="BA152" s="16"/>
      <c r="BB152" s="16"/>
      <c r="BC152" s="116"/>
      <c r="BD152" s="116"/>
      <c r="BE152" s="116"/>
      <c r="BF152" s="116"/>
      <c r="BG152" s="116"/>
      <c r="BH152" s="116"/>
      <c r="BI152" s="116"/>
      <c r="BJ152" s="116"/>
      <c r="BK152" s="116"/>
      <c r="BL152" s="116"/>
      <c r="BM152" s="116"/>
      <c r="BN152" s="116"/>
      <c r="BO152" s="116"/>
      <c r="BP152" s="116"/>
      <c r="BQ152" s="116"/>
      <c r="BR152" s="116"/>
      <c r="BS152" s="116"/>
      <c r="BT152" s="117"/>
    </row>
    <row r="153" spans="2:72" s="3" customFormat="1">
      <c r="B153" s="36"/>
      <c r="C153" s="16"/>
      <c r="D153" s="608"/>
      <c r="E153" s="122"/>
      <c r="F153" s="609"/>
      <c r="G153" s="122"/>
      <c r="H153" s="122"/>
      <c r="I153" s="122"/>
      <c r="J153" s="122"/>
      <c r="K153" s="122"/>
      <c r="L153" s="122"/>
      <c r="M153" s="122"/>
      <c r="N153" s="122"/>
      <c r="O153" s="122"/>
      <c r="P153" s="36"/>
      <c r="Q153" s="36"/>
      <c r="R153" s="36"/>
      <c r="S153" s="36"/>
      <c r="T153" s="36"/>
      <c r="U153" s="36"/>
      <c r="V153" s="36"/>
      <c r="W153" s="36"/>
      <c r="X153" s="36"/>
      <c r="Y153" s="36"/>
      <c r="Z153" s="36"/>
      <c r="AA153" s="36"/>
      <c r="AB153" s="36"/>
      <c r="AC153" s="16"/>
      <c r="AD153" s="16"/>
      <c r="AE153" s="16"/>
      <c r="AF153" s="36"/>
      <c r="AG153" s="36"/>
      <c r="AH153" s="36"/>
      <c r="AI153" s="36"/>
      <c r="AJ153" s="36"/>
      <c r="AK153" s="36"/>
      <c r="AL153" s="36"/>
      <c r="AM153" s="36"/>
      <c r="AN153" s="16"/>
      <c r="AO153" s="16"/>
      <c r="AP153" s="16"/>
      <c r="AQ153" s="16"/>
      <c r="AR153" s="16"/>
      <c r="AS153" s="16"/>
      <c r="AT153" s="16"/>
      <c r="AU153" s="16"/>
      <c r="AV153" s="16"/>
      <c r="AW153" s="16"/>
      <c r="AX153" s="16"/>
      <c r="AY153" s="16"/>
      <c r="AZ153" s="16"/>
      <c r="BA153" s="16"/>
      <c r="BB153" s="16"/>
      <c r="BC153" s="116"/>
      <c r="BD153" s="116"/>
      <c r="BE153" s="116"/>
      <c r="BF153" s="116"/>
      <c r="BG153" s="116"/>
      <c r="BH153" s="116"/>
      <c r="BI153" s="116"/>
      <c r="BJ153" s="116"/>
      <c r="BK153" s="116"/>
      <c r="BL153" s="116"/>
      <c r="BM153" s="116"/>
      <c r="BN153" s="116"/>
      <c r="BO153" s="116"/>
      <c r="BP153" s="116"/>
      <c r="BQ153" s="116"/>
      <c r="BR153" s="116"/>
      <c r="BS153" s="116"/>
      <c r="BT153" s="117"/>
    </row>
    <row r="154" spans="2:72" s="3" customFormat="1" ht="9.9" customHeight="1">
      <c r="B154" s="36"/>
      <c r="C154" s="16"/>
      <c r="D154" s="607"/>
      <c r="E154" s="122"/>
      <c r="F154" s="122"/>
      <c r="G154" s="122"/>
      <c r="H154" s="122"/>
      <c r="I154" s="122"/>
      <c r="J154" s="122"/>
      <c r="K154" s="122"/>
      <c r="L154" s="122"/>
      <c r="M154" s="122"/>
      <c r="N154" s="122"/>
      <c r="O154" s="122"/>
      <c r="P154" s="36"/>
      <c r="Q154" s="36"/>
      <c r="R154" s="36"/>
      <c r="S154" s="36"/>
      <c r="T154" s="36"/>
      <c r="U154" s="36"/>
      <c r="V154" s="36"/>
      <c r="W154" s="36"/>
      <c r="X154" s="36"/>
      <c r="Y154" s="36"/>
      <c r="Z154" s="36"/>
      <c r="AA154" s="36"/>
      <c r="AB154" s="36"/>
      <c r="AC154" s="16"/>
      <c r="AD154" s="16"/>
      <c r="AE154" s="16"/>
      <c r="AF154" s="36"/>
      <c r="AG154" s="36"/>
      <c r="AH154" s="36"/>
      <c r="AI154" s="36"/>
      <c r="AJ154" s="36"/>
      <c r="AK154" s="36"/>
      <c r="AL154" s="36"/>
      <c r="AM154" s="36"/>
      <c r="AN154" s="16"/>
      <c r="AO154" s="16"/>
      <c r="AP154" s="16"/>
      <c r="AQ154" s="16"/>
      <c r="AR154" s="16"/>
      <c r="AS154" s="16"/>
      <c r="AT154" s="16"/>
      <c r="AU154" s="16"/>
      <c r="AV154" s="16"/>
      <c r="AW154" s="16"/>
      <c r="AX154" s="16"/>
      <c r="AY154" s="16"/>
      <c r="AZ154" s="16"/>
      <c r="BA154" s="16"/>
      <c r="BB154" s="16"/>
      <c r="BC154" s="116"/>
      <c r="BD154" s="116"/>
      <c r="BE154" s="116"/>
      <c r="BF154" s="116"/>
      <c r="BG154" s="116"/>
      <c r="BH154" s="116"/>
      <c r="BI154" s="116"/>
      <c r="BJ154" s="116"/>
      <c r="BK154" s="116"/>
      <c r="BL154" s="116"/>
      <c r="BM154" s="116"/>
      <c r="BN154" s="116"/>
      <c r="BO154" s="116"/>
      <c r="BP154" s="116"/>
      <c r="BQ154" s="116"/>
      <c r="BR154" s="116"/>
      <c r="BS154" s="116"/>
      <c r="BT154" s="117"/>
    </row>
    <row r="155" spans="2:72" s="3" customFormat="1" ht="9.9" customHeight="1">
      <c r="B155" s="36"/>
      <c r="C155" s="16"/>
      <c r="D155" s="631"/>
      <c r="E155" s="122"/>
      <c r="F155" s="122"/>
      <c r="G155" s="122"/>
      <c r="H155" s="122"/>
      <c r="I155" s="122"/>
      <c r="J155" s="122"/>
      <c r="K155" s="122"/>
      <c r="L155" s="122"/>
      <c r="M155" s="122"/>
      <c r="N155" s="122"/>
      <c r="O155" s="122"/>
      <c r="P155" s="36"/>
      <c r="Q155" s="36"/>
      <c r="R155" s="36"/>
      <c r="S155" s="36"/>
      <c r="T155" s="36"/>
      <c r="U155" s="36"/>
      <c r="V155" s="36"/>
      <c r="W155" s="36"/>
      <c r="X155" s="36"/>
      <c r="Y155" s="36"/>
      <c r="Z155" s="36"/>
      <c r="AA155" s="36"/>
      <c r="AB155" s="36"/>
      <c r="AC155" s="16"/>
      <c r="AD155" s="16"/>
      <c r="AE155" s="16"/>
      <c r="AF155" s="36"/>
      <c r="AG155" s="36"/>
      <c r="AH155" s="36"/>
      <c r="AI155" s="36"/>
      <c r="AJ155" s="36"/>
      <c r="AK155" s="36"/>
      <c r="AL155" s="36"/>
      <c r="AM155" s="36"/>
      <c r="AN155" s="16"/>
      <c r="AO155" s="16"/>
      <c r="AP155" s="16"/>
      <c r="AQ155" s="16"/>
      <c r="AR155" s="16"/>
      <c r="AS155" s="16"/>
      <c r="AT155" s="16"/>
      <c r="AU155" s="16"/>
      <c r="AV155" s="16"/>
      <c r="AW155" s="16"/>
      <c r="AX155" s="16"/>
      <c r="AY155" s="16"/>
      <c r="AZ155" s="16"/>
      <c r="BA155" s="16"/>
      <c r="BB155" s="16"/>
      <c r="BC155" s="116"/>
      <c r="BD155" s="116"/>
      <c r="BE155" s="116"/>
      <c r="BF155" s="116"/>
      <c r="BG155" s="116"/>
      <c r="BH155" s="116"/>
      <c r="BI155" s="116"/>
      <c r="BJ155" s="116"/>
      <c r="BK155" s="116"/>
      <c r="BL155" s="116"/>
      <c r="BM155" s="116"/>
      <c r="BN155" s="116"/>
      <c r="BO155" s="116"/>
      <c r="BP155" s="116"/>
      <c r="BQ155" s="116"/>
      <c r="BR155" s="116"/>
      <c r="BS155" s="116"/>
      <c r="BT155" s="117"/>
    </row>
    <row r="156" spans="2:72" s="3" customFormat="1" ht="16.8">
      <c r="B156" s="36"/>
      <c r="C156" s="16"/>
      <c r="D156" s="1132"/>
      <c r="E156" s="1132"/>
      <c r="F156" s="1132"/>
      <c r="G156" s="1132"/>
      <c r="H156" s="122"/>
      <c r="I156" s="122"/>
      <c r="J156" s="122"/>
      <c r="K156" s="122"/>
      <c r="L156" s="122"/>
      <c r="M156" s="122"/>
      <c r="N156" s="122"/>
      <c r="O156" s="122"/>
      <c r="P156" s="36"/>
      <c r="Q156" s="36"/>
      <c r="R156" s="36"/>
      <c r="S156" s="36"/>
      <c r="T156" s="36"/>
      <c r="U156" s="36"/>
      <c r="V156" s="36"/>
      <c r="W156" s="36"/>
      <c r="X156" s="36"/>
      <c r="Y156" s="36"/>
      <c r="Z156" s="36"/>
      <c r="AA156" s="36"/>
      <c r="AB156" s="36"/>
      <c r="AC156" s="16"/>
      <c r="AD156" s="16"/>
      <c r="AE156" s="16"/>
      <c r="AF156" s="36"/>
      <c r="AG156" s="36"/>
      <c r="AH156" s="36"/>
      <c r="AI156" s="36"/>
      <c r="AJ156" s="36"/>
      <c r="AK156" s="36"/>
      <c r="AL156" s="36"/>
      <c r="AM156" s="36"/>
      <c r="AN156" s="16"/>
      <c r="AO156" s="16"/>
      <c r="AP156" s="16"/>
      <c r="AQ156" s="16"/>
      <c r="AR156" s="16"/>
      <c r="AS156" s="16"/>
      <c r="AT156" s="16"/>
      <c r="AU156" s="16"/>
      <c r="AV156" s="16"/>
      <c r="AW156" s="16"/>
      <c r="AX156" s="16"/>
      <c r="AY156" s="16"/>
      <c r="AZ156" s="16"/>
      <c r="BA156" s="16"/>
      <c r="BB156" s="16"/>
      <c r="BC156" s="116"/>
      <c r="BD156" s="116"/>
      <c r="BE156" s="116"/>
      <c r="BF156" s="116"/>
      <c r="BG156" s="116"/>
      <c r="BH156" s="116"/>
      <c r="BI156" s="116"/>
      <c r="BJ156" s="116"/>
      <c r="BK156" s="116"/>
      <c r="BL156" s="116"/>
      <c r="BM156" s="116"/>
      <c r="BN156" s="116"/>
      <c r="BO156" s="116"/>
      <c r="BP156" s="116"/>
      <c r="BQ156" s="116"/>
      <c r="BR156" s="116"/>
      <c r="BS156" s="116"/>
      <c r="BT156" s="117"/>
    </row>
    <row r="157" spans="2:72" s="3" customFormat="1" ht="4.5" customHeight="1">
      <c r="B157" s="36"/>
      <c r="C157" s="16"/>
      <c r="D157" s="631"/>
      <c r="E157" s="122"/>
      <c r="F157" s="122"/>
      <c r="G157" s="122"/>
      <c r="H157" s="122"/>
      <c r="I157" s="122"/>
      <c r="J157" s="122"/>
      <c r="K157" s="122"/>
      <c r="L157" s="122"/>
      <c r="M157" s="122"/>
      <c r="N157" s="122"/>
      <c r="O157" s="122"/>
      <c r="P157" s="36"/>
      <c r="Q157" s="36"/>
      <c r="R157" s="36"/>
      <c r="S157" s="36"/>
      <c r="T157" s="36"/>
      <c r="U157" s="36"/>
      <c r="V157" s="36"/>
      <c r="W157" s="36"/>
      <c r="X157" s="36"/>
      <c r="Y157" s="36"/>
      <c r="Z157" s="36"/>
      <c r="AA157" s="36"/>
      <c r="AB157" s="36"/>
      <c r="AC157" s="16"/>
      <c r="AD157" s="16"/>
      <c r="AE157" s="16"/>
      <c r="AF157" s="36"/>
      <c r="AG157" s="36"/>
      <c r="AH157" s="36"/>
      <c r="AI157" s="36"/>
      <c r="AJ157" s="36"/>
      <c r="AK157" s="36"/>
      <c r="AL157" s="36"/>
      <c r="AM157" s="36"/>
      <c r="AN157" s="16"/>
      <c r="AO157" s="16"/>
      <c r="AP157" s="16"/>
      <c r="AQ157" s="16"/>
      <c r="AR157" s="16"/>
      <c r="AS157" s="16"/>
      <c r="AT157" s="16"/>
      <c r="AU157" s="16"/>
      <c r="AV157" s="16"/>
      <c r="AW157" s="16"/>
      <c r="AX157" s="16"/>
      <c r="AY157" s="16"/>
      <c r="AZ157" s="16"/>
      <c r="BA157" s="16"/>
      <c r="BB157" s="16"/>
      <c r="BC157" s="116"/>
      <c r="BD157" s="116"/>
      <c r="BE157" s="116"/>
      <c r="BF157" s="116"/>
      <c r="BG157" s="116"/>
      <c r="BH157" s="116"/>
      <c r="BI157" s="116"/>
      <c r="BJ157" s="116"/>
      <c r="BK157" s="116"/>
      <c r="BL157" s="116"/>
      <c r="BM157" s="116"/>
      <c r="BN157" s="116"/>
      <c r="BO157" s="116"/>
      <c r="BP157" s="116"/>
      <c r="BQ157" s="116"/>
      <c r="BR157" s="116"/>
      <c r="BS157" s="116"/>
      <c r="BT157" s="117"/>
    </row>
    <row r="158" spans="2:72" s="3" customFormat="1">
      <c r="B158" s="36"/>
      <c r="C158" s="16"/>
      <c r="D158" s="631"/>
      <c r="E158" s="122"/>
      <c r="F158" s="122"/>
      <c r="G158" s="122"/>
      <c r="H158" s="122"/>
      <c r="I158" s="122"/>
      <c r="J158" s="122"/>
      <c r="K158" s="122"/>
      <c r="L158" s="122"/>
      <c r="M158" s="122"/>
      <c r="N158" s="122"/>
      <c r="O158" s="122"/>
      <c r="P158" s="36"/>
      <c r="Q158" s="36"/>
      <c r="R158" s="36"/>
      <c r="S158" s="36"/>
      <c r="T158" s="36"/>
      <c r="U158" s="36"/>
      <c r="V158" s="36"/>
      <c r="W158" s="36"/>
      <c r="X158" s="36"/>
      <c r="Y158" s="36"/>
      <c r="Z158" s="36"/>
      <c r="AA158" s="36"/>
      <c r="AB158" s="36"/>
      <c r="AC158" s="16"/>
      <c r="AD158" s="16"/>
      <c r="AE158" s="16"/>
      <c r="AF158" s="36"/>
      <c r="AG158" s="36"/>
      <c r="AH158" s="36"/>
      <c r="AI158" s="36"/>
      <c r="AJ158" s="36"/>
      <c r="AK158" s="36"/>
      <c r="AL158" s="36"/>
      <c r="AM158" s="36"/>
      <c r="AN158" s="16"/>
      <c r="AO158" s="16"/>
      <c r="AP158" s="16"/>
      <c r="AQ158" s="16"/>
      <c r="AR158" s="16"/>
      <c r="AS158" s="16"/>
      <c r="AT158" s="16"/>
      <c r="AU158" s="16"/>
      <c r="AV158" s="16"/>
      <c r="AW158" s="16"/>
      <c r="AX158" s="16"/>
      <c r="AY158" s="16"/>
      <c r="AZ158" s="16"/>
      <c r="BA158" s="16"/>
      <c r="BB158" s="16"/>
      <c r="BC158" s="116"/>
      <c r="BD158" s="116"/>
      <c r="BE158" s="116"/>
      <c r="BF158" s="116"/>
      <c r="BG158" s="116"/>
      <c r="BH158" s="116"/>
      <c r="BI158" s="116"/>
      <c r="BJ158" s="116"/>
      <c r="BK158" s="116"/>
      <c r="BL158" s="116"/>
      <c r="BM158" s="116"/>
      <c r="BN158" s="116"/>
      <c r="BO158" s="116"/>
      <c r="BP158" s="116"/>
      <c r="BQ158" s="116"/>
      <c r="BR158" s="116"/>
      <c r="BS158" s="116"/>
      <c r="BT158" s="117"/>
    </row>
    <row r="159" spans="2:72" s="3" customFormat="1">
      <c r="B159" s="36"/>
      <c r="C159" s="16"/>
      <c r="D159" s="607"/>
      <c r="E159" s="122"/>
      <c r="F159" s="122"/>
      <c r="G159" s="122"/>
      <c r="H159" s="122"/>
      <c r="I159" s="122"/>
      <c r="J159" s="122"/>
      <c r="K159" s="122"/>
      <c r="L159" s="122"/>
      <c r="M159" s="122"/>
      <c r="N159" s="122"/>
      <c r="O159" s="122"/>
      <c r="P159" s="36"/>
      <c r="Q159" s="36"/>
      <c r="R159" s="36"/>
      <c r="S159" s="36"/>
      <c r="T159" s="36"/>
      <c r="U159" s="36"/>
      <c r="V159" s="36"/>
      <c r="W159" s="36"/>
      <c r="X159" s="36"/>
      <c r="Y159" s="36"/>
      <c r="Z159" s="36"/>
      <c r="AA159" s="36"/>
      <c r="AB159" s="36"/>
      <c r="AC159" s="16"/>
      <c r="AD159" s="16"/>
      <c r="AE159" s="16"/>
      <c r="AF159" s="36"/>
      <c r="AG159" s="36"/>
      <c r="AH159" s="36"/>
      <c r="AI159" s="36"/>
      <c r="AJ159" s="36"/>
      <c r="AK159" s="36"/>
      <c r="AL159" s="36"/>
      <c r="AM159" s="36"/>
      <c r="AN159" s="16"/>
      <c r="AO159" s="16"/>
      <c r="AP159" s="16"/>
      <c r="AQ159" s="16"/>
      <c r="AR159" s="16"/>
      <c r="AS159" s="16"/>
      <c r="AT159" s="16"/>
      <c r="AU159" s="16"/>
      <c r="AV159" s="16"/>
      <c r="AW159" s="16"/>
      <c r="AX159" s="16"/>
      <c r="AY159" s="16"/>
      <c r="AZ159" s="16"/>
      <c r="BA159" s="16"/>
      <c r="BB159" s="16"/>
      <c r="BC159" s="116"/>
      <c r="BD159" s="116"/>
      <c r="BE159" s="116"/>
      <c r="BF159" s="116"/>
      <c r="BG159" s="116"/>
      <c r="BH159" s="116"/>
      <c r="BI159" s="116"/>
      <c r="BJ159" s="116"/>
      <c r="BK159" s="116"/>
      <c r="BL159" s="116"/>
      <c r="BM159" s="116"/>
      <c r="BN159" s="116"/>
      <c r="BO159" s="116"/>
      <c r="BP159" s="116"/>
      <c r="BQ159" s="116"/>
      <c r="BR159" s="116"/>
      <c r="BS159" s="116"/>
      <c r="BT159" s="117"/>
    </row>
    <row r="160" spans="2:72" s="3" customFormat="1">
      <c r="B160" s="36"/>
      <c r="C160" s="16"/>
      <c r="D160" s="607"/>
      <c r="E160" s="122"/>
      <c r="F160" s="122"/>
      <c r="G160" s="122"/>
      <c r="H160" s="122"/>
      <c r="I160" s="122"/>
      <c r="J160" s="122"/>
      <c r="K160" s="122"/>
      <c r="L160" s="122"/>
      <c r="M160" s="122"/>
      <c r="N160" s="122"/>
      <c r="O160" s="122"/>
      <c r="P160" s="36"/>
      <c r="Q160" s="36"/>
      <c r="R160" s="36"/>
      <c r="S160" s="36"/>
      <c r="T160" s="36"/>
      <c r="U160" s="36"/>
      <c r="V160" s="36"/>
      <c r="W160" s="36"/>
      <c r="X160" s="36"/>
      <c r="Y160" s="36"/>
      <c r="Z160" s="36"/>
      <c r="AA160" s="36"/>
      <c r="AB160" s="36"/>
      <c r="AC160" s="16"/>
      <c r="AD160" s="16"/>
      <c r="AE160" s="16"/>
      <c r="AF160" s="36"/>
      <c r="AG160" s="36"/>
      <c r="AH160" s="36"/>
      <c r="AI160" s="36"/>
      <c r="AJ160" s="36"/>
      <c r="AK160" s="36"/>
      <c r="AL160" s="36"/>
      <c r="AM160" s="36"/>
      <c r="AN160" s="16"/>
      <c r="AO160" s="16"/>
      <c r="AP160" s="16"/>
      <c r="AQ160" s="16"/>
      <c r="AR160" s="16"/>
      <c r="AS160" s="16"/>
      <c r="AT160" s="16"/>
      <c r="AU160" s="16"/>
      <c r="AV160" s="16"/>
      <c r="AW160" s="16"/>
      <c r="AX160" s="16"/>
      <c r="AY160" s="16"/>
      <c r="AZ160" s="16"/>
      <c r="BA160" s="16"/>
      <c r="BB160" s="16"/>
      <c r="BC160" s="116"/>
      <c r="BD160" s="116"/>
      <c r="BE160" s="116"/>
      <c r="BF160" s="116"/>
      <c r="BG160" s="116"/>
      <c r="BH160" s="116"/>
      <c r="BI160" s="116"/>
      <c r="BJ160" s="116"/>
      <c r="BK160" s="116"/>
      <c r="BL160" s="116"/>
      <c r="BM160" s="116"/>
      <c r="BN160" s="116"/>
      <c r="BO160" s="116"/>
      <c r="BP160" s="116"/>
      <c r="BQ160" s="116"/>
      <c r="BR160" s="116"/>
      <c r="BS160" s="116"/>
      <c r="BT160" s="117"/>
    </row>
    <row r="161" spans="2:72" s="3" customFormat="1" ht="14.25" customHeight="1">
      <c r="B161" s="36"/>
      <c r="C161" s="16"/>
      <c r="D161" s="632"/>
      <c r="E161" s="122"/>
      <c r="F161" s="122"/>
      <c r="G161" s="122"/>
      <c r="H161" s="122"/>
      <c r="I161" s="122"/>
      <c r="J161" s="122"/>
      <c r="K161" s="122"/>
      <c r="L161" s="122"/>
      <c r="M161" s="122"/>
      <c r="N161" s="122"/>
      <c r="O161" s="122"/>
      <c r="P161" s="36"/>
      <c r="Q161" s="36"/>
      <c r="R161" s="36"/>
      <c r="S161" s="36"/>
      <c r="T161" s="36"/>
      <c r="U161" s="36"/>
      <c r="V161" s="36"/>
      <c r="W161" s="36"/>
      <c r="X161" s="36"/>
      <c r="Y161" s="36"/>
      <c r="Z161" s="36"/>
      <c r="AA161" s="36"/>
      <c r="AB161" s="36"/>
      <c r="AC161" s="16"/>
      <c r="AD161" s="16"/>
      <c r="AE161" s="16"/>
      <c r="AF161" s="36"/>
      <c r="AG161" s="36"/>
      <c r="AH161" s="36"/>
      <c r="AI161" s="36"/>
      <c r="AJ161" s="36"/>
      <c r="AK161" s="36"/>
      <c r="AL161" s="36"/>
      <c r="AM161" s="36"/>
      <c r="AN161" s="16"/>
      <c r="AO161" s="16"/>
      <c r="AP161" s="16"/>
      <c r="AQ161" s="16"/>
      <c r="AR161" s="16"/>
      <c r="AS161" s="16"/>
      <c r="AT161" s="16"/>
      <c r="AU161" s="16"/>
      <c r="AV161" s="16"/>
      <c r="AW161" s="16"/>
      <c r="AX161" s="16"/>
      <c r="AY161" s="16"/>
      <c r="AZ161" s="16"/>
      <c r="BA161" s="16"/>
      <c r="BB161" s="16"/>
      <c r="BC161" s="116"/>
      <c r="BD161" s="116"/>
      <c r="BE161" s="116"/>
      <c r="BF161" s="116"/>
      <c r="BG161" s="116"/>
      <c r="BH161" s="116"/>
      <c r="BI161" s="116"/>
      <c r="BJ161" s="116"/>
      <c r="BK161" s="116"/>
      <c r="BL161" s="116"/>
      <c r="BM161" s="116"/>
      <c r="BN161" s="116"/>
      <c r="BO161" s="116"/>
      <c r="BP161" s="116"/>
      <c r="BQ161" s="116"/>
      <c r="BR161" s="116"/>
      <c r="BS161" s="116"/>
      <c r="BT161" s="117"/>
    </row>
    <row r="162" spans="2:72" s="3" customFormat="1">
      <c r="B162" s="36"/>
      <c r="C162" s="16"/>
      <c r="D162" s="633"/>
      <c r="E162" s="122"/>
      <c r="F162" s="122"/>
      <c r="G162" s="122"/>
      <c r="H162" s="122"/>
      <c r="I162" s="122"/>
      <c r="J162" s="122"/>
      <c r="K162" s="122"/>
      <c r="L162" s="122"/>
      <c r="M162" s="122"/>
      <c r="N162" s="122"/>
      <c r="O162" s="122"/>
      <c r="P162" s="36"/>
      <c r="Q162" s="36"/>
      <c r="R162" s="36"/>
      <c r="S162" s="36"/>
      <c r="T162" s="36"/>
      <c r="U162" s="36"/>
      <c r="V162" s="36"/>
      <c r="W162" s="36"/>
      <c r="X162" s="36"/>
      <c r="Y162" s="36"/>
      <c r="Z162" s="36"/>
      <c r="AA162" s="36"/>
      <c r="AB162" s="36"/>
      <c r="AC162" s="16"/>
      <c r="AD162" s="16"/>
      <c r="AE162" s="16"/>
      <c r="AF162" s="36"/>
      <c r="AG162" s="36"/>
      <c r="AH162" s="36"/>
      <c r="AI162" s="36"/>
      <c r="AJ162" s="36"/>
      <c r="AK162" s="36"/>
      <c r="AL162" s="36"/>
      <c r="AM162" s="36"/>
      <c r="AN162" s="16"/>
      <c r="AO162" s="16"/>
      <c r="AP162" s="16"/>
      <c r="AQ162" s="16"/>
      <c r="AR162" s="16"/>
      <c r="AS162" s="16"/>
      <c r="AT162" s="16"/>
      <c r="AU162" s="16"/>
      <c r="AV162" s="16"/>
      <c r="AW162" s="16"/>
      <c r="AX162" s="16"/>
      <c r="AY162" s="16"/>
      <c r="AZ162" s="16"/>
      <c r="BA162" s="16"/>
      <c r="BB162" s="16"/>
      <c r="BC162" s="116"/>
      <c r="BD162" s="116"/>
      <c r="BE162" s="116"/>
      <c r="BF162" s="116"/>
      <c r="BG162" s="116"/>
      <c r="BH162" s="116"/>
      <c r="BI162" s="116"/>
      <c r="BJ162" s="116"/>
      <c r="BK162" s="116"/>
      <c r="BL162" s="116"/>
      <c r="BM162" s="116"/>
      <c r="BN162" s="116"/>
      <c r="BO162" s="116"/>
      <c r="BP162" s="116"/>
      <c r="BQ162" s="116"/>
      <c r="BR162" s="116"/>
      <c r="BS162" s="116"/>
      <c r="BT162" s="117"/>
    </row>
    <row r="163" spans="2:72" s="3" customFormat="1">
      <c r="B163" s="36"/>
      <c r="C163" s="16"/>
      <c r="D163" s="634"/>
      <c r="E163" s="122"/>
      <c r="F163" s="122"/>
      <c r="G163" s="122"/>
      <c r="H163" s="122"/>
      <c r="I163" s="122"/>
      <c r="J163" s="122"/>
      <c r="K163" s="122"/>
      <c r="L163" s="122"/>
      <c r="M163" s="122"/>
      <c r="N163" s="122"/>
      <c r="O163" s="122"/>
      <c r="P163" s="36"/>
      <c r="Q163" s="36"/>
      <c r="R163" s="36"/>
      <c r="S163" s="36"/>
      <c r="T163" s="36"/>
      <c r="U163" s="36"/>
      <c r="V163" s="36"/>
      <c r="W163" s="36"/>
      <c r="X163" s="36"/>
      <c r="Y163" s="36"/>
      <c r="Z163" s="36"/>
      <c r="AA163" s="36"/>
      <c r="AB163" s="36"/>
      <c r="AC163" s="16"/>
      <c r="AD163" s="16"/>
      <c r="AE163" s="16"/>
      <c r="AF163" s="36"/>
      <c r="AG163" s="36"/>
      <c r="AH163" s="36"/>
      <c r="AI163" s="36"/>
      <c r="AJ163" s="36"/>
      <c r="AK163" s="36"/>
      <c r="AL163" s="36"/>
      <c r="AM163" s="36"/>
      <c r="AN163" s="16"/>
      <c r="AO163" s="16"/>
      <c r="AP163" s="16"/>
      <c r="AQ163" s="16"/>
      <c r="AR163" s="16"/>
      <c r="AS163" s="16"/>
      <c r="AT163" s="16"/>
      <c r="AU163" s="16"/>
      <c r="AV163" s="16"/>
      <c r="AW163" s="16"/>
      <c r="AX163" s="16"/>
      <c r="AY163" s="16"/>
      <c r="AZ163" s="16"/>
      <c r="BA163" s="16"/>
      <c r="BB163" s="16"/>
      <c r="BC163" s="116"/>
      <c r="BD163" s="116"/>
      <c r="BE163" s="116"/>
      <c r="BF163" s="116"/>
      <c r="BG163" s="116"/>
      <c r="BH163" s="116"/>
      <c r="BI163" s="116"/>
      <c r="BJ163" s="116"/>
      <c r="BK163" s="116"/>
      <c r="BL163" s="116"/>
      <c r="BM163" s="116"/>
      <c r="BN163" s="116"/>
      <c r="BO163" s="116"/>
      <c r="BP163" s="116"/>
      <c r="BQ163" s="116"/>
      <c r="BR163" s="116"/>
      <c r="BS163" s="116"/>
      <c r="BT163" s="117"/>
    </row>
    <row r="164" spans="2:72" s="3" customFormat="1">
      <c r="B164" s="36"/>
      <c r="C164" s="16"/>
      <c r="D164" s="635"/>
      <c r="E164" s="122"/>
      <c r="F164" s="122"/>
      <c r="G164" s="122"/>
      <c r="H164" s="122"/>
      <c r="I164" s="122"/>
      <c r="J164" s="122"/>
      <c r="K164" s="122"/>
      <c r="L164" s="122"/>
      <c r="M164" s="122"/>
      <c r="N164" s="122"/>
      <c r="O164" s="122"/>
      <c r="P164" s="36"/>
      <c r="Q164" s="36"/>
      <c r="R164" s="36"/>
      <c r="S164" s="36"/>
      <c r="T164" s="36"/>
      <c r="U164" s="36"/>
      <c r="V164" s="36"/>
      <c r="W164" s="36"/>
      <c r="X164" s="36"/>
      <c r="Y164" s="36"/>
      <c r="Z164" s="36"/>
      <c r="AA164" s="36"/>
      <c r="AB164" s="36"/>
      <c r="AC164" s="16"/>
      <c r="AD164" s="16"/>
      <c r="AE164" s="16"/>
      <c r="AF164" s="36"/>
      <c r="AG164" s="36"/>
      <c r="AH164" s="36"/>
      <c r="AI164" s="36"/>
      <c r="AJ164" s="36"/>
      <c r="AK164" s="36"/>
      <c r="AL164" s="36"/>
      <c r="AM164" s="36"/>
      <c r="AN164" s="16"/>
      <c r="AO164" s="16"/>
      <c r="AP164" s="16"/>
      <c r="AQ164" s="16"/>
      <c r="AR164" s="16"/>
      <c r="AS164" s="16"/>
      <c r="AT164" s="16"/>
      <c r="AU164" s="16"/>
      <c r="AV164" s="16"/>
      <c r="AW164" s="16"/>
      <c r="AX164" s="16"/>
      <c r="AY164" s="16"/>
      <c r="AZ164" s="16"/>
      <c r="BA164" s="16"/>
      <c r="BB164" s="16"/>
      <c r="BC164" s="116"/>
      <c r="BD164" s="116"/>
      <c r="BE164" s="116"/>
      <c r="BF164" s="116"/>
      <c r="BG164" s="116"/>
      <c r="BH164" s="116"/>
      <c r="BI164" s="116"/>
      <c r="BJ164" s="116"/>
      <c r="BK164" s="116"/>
      <c r="BL164" s="116"/>
      <c r="BM164" s="116"/>
      <c r="BN164" s="116"/>
      <c r="BO164" s="116"/>
      <c r="BP164" s="116"/>
      <c r="BQ164" s="116"/>
      <c r="BR164" s="116"/>
      <c r="BS164" s="116"/>
      <c r="BT164" s="117"/>
    </row>
    <row r="165" spans="2:72" s="3" customFormat="1">
      <c r="B165" s="36"/>
      <c r="C165" s="16"/>
      <c r="D165" s="16"/>
      <c r="E165" s="122"/>
      <c r="F165" s="636"/>
      <c r="G165" s="122"/>
      <c r="H165" s="122"/>
      <c r="I165" s="122"/>
      <c r="J165" s="122"/>
      <c r="K165" s="122"/>
      <c r="L165" s="122"/>
      <c r="M165" s="122"/>
      <c r="N165" s="122"/>
      <c r="O165" s="122"/>
      <c r="P165" s="36"/>
      <c r="Q165" s="36"/>
      <c r="R165" s="36"/>
      <c r="S165" s="36"/>
      <c r="T165" s="36"/>
      <c r="U165" s="36"/>
      <c r="V165" s="36"/>
      <c r="W165" s="36"/>
      <c r="X165" s="36"/>
      <c r="Y165" s="36"/>
      <c r="Z165" s="36"/>
      <c r="AA165" s="36"/>
      <c r="AB165" s="36"/>
      <c r="AC165" s="16"/>
      <c r="AD165" s="16"/>
      <c r="AE165" s="16"/>
      <c r="AF165" s="36"/>
      <c r="AG165" s="36"/>
      <c r="AH165" s="36"/>
      <c r="AI165" s="36"/>
      <c r="AJ165" s="36"/>
      <c r="AK165" s="36"/>
      <c r="AL165" s="36"/>
      <c r="AM165" s="36"/>
      <c r="AN165" s="16"/>
      <c r="AO165" s="16"/>
      <c r="AP165" s="16"/>
      <c r="AQ165" s="16"/>
      <c r="AR165" s="16"/>
      <c r="AS165" s="16"/>
      <c r="AT165" s="16"/>
      <c r="AU165" s="16"/>
      <c r="AV165" s="16"/>
      <c r="AW165" s="16"/>
      <c r="AX165" s="16"/>
      <c r="AY165" s="16"/>
      <c r="AZ165" s="16"/>
      <c r="BA165" s="16"/>
      <c r="BB165" s="16"/>
      <c r="BC165" s="116"/>
      <c r="BD165" s="116"/>
      <c r="BE165" s="116"/>
      <c r="BF165" s="116"/>
      <c r="BG165" s="116"/>
      <c r="BH165" s="116"/>
      <c r="BI165" s="116"/>
      <c r="BJ165" s="116"/>
      <c r="BK165" s="116"/>
      <c r="BL165" s="116"/>
      <c r="BM165" s="116"/>
      <c r="BN165" s="116"/>
      <c r="BO165" s="116"/>
      <c r="BP165" s="116"/>
      <c r="BQ165" s="116"/>
      <c r="BR165" s="116"/>
      <c r="BS165" s="116"/>
      <c r="BT165" s="117"/>
    </row>
    <row r="166" spans="2:72" s="3" customFormat="1">
      <c r="B166" s="36"/>
      <c r="C166" s="16"/>
      <c r="D166" s="16"/>
      <c r="E166" s="122"/>
      <c r="F166" s="122"/>
      <c r="G166" s="122"/>
      <c r="H166" s="122"/>
      <c r="I166" s="122"/>
      <c r="J166" s="122"/>
      <c r="K166" s="122"/>
      <c r="L166" s="122"/>
      <c r="M166" s="122"/>
      <c r="N166" s="122"/>
      <c r="O166" s="122"/>
      <c r="P166" s="36"/>
      <c r="Q166" s="36"/>
      <c r="R166" s="36"/>
      <c r="S166" s="36"/>
      <c r="T166" s="36"/>
      <c r="U166" s="36"/>
      <c r="V166" s="36"/>
      <c r="W166" s="36"/>
      <c r="X166" s="36"/>
      <c r="Y166" s="36"/>
      <c r="Z166" s="36"/>
      <c r="AA166" s="36"/>
      <c r="AB166" s="36"/>
      <c r="AC166" s="16"/>
      <c r="AD166" s="16"/>
      <c r="AE166" s="16"/>
      <c r="AF166" s="36"/>
      <c r="AG166" s="36"/>
      <c r="AH166" s="36"/>
      <c r="AI166" s="36"/>
      <c r="AJ166" s="36"/>
      <c r="AK166" s="36"/>
      <c r="AL166" s="36"/>
      <c r="AM166" s="36"/>
      <c r="AN166" s="16"/>
      <c r="AO166" s="16"/>
      <c r="AP166" s="16"/>
      <c r="AQ166" s="16"/>
      <c r="AR166" s="16"/>
      <c r="AS166" s="16"/>
      <c r="AT166" s="16"/>
      <c r="AU166" s="16"/>
      <c r="AV166" s="16"/>
      <c r="AW166" s="16"/>
      <c r="AX166" s="16"/>
      <c r="AY166" s="16"/>
      <c r="AZ166" s="16"/>
      <c r="BA166" s="16"/>
      <c r="BB166" s="16"/>
      <c r="BC166" s="116"/>
      <c r="BD166" s="116"/>
      <c r="BE166" s="116"/>
      <c r="BF166" s="116"/>
      <c r="BG166" s="116"/>
      <c r="BH166" s="116"/>
      <c r="BI166" s="116"/>
      <c r="BJ166" s="116"/>
      <c r="BK166" s="116"/>
      <c r="BL166" s="116"/>
      <c r="BM166" s="116"/>
      <c r="BN166" s="116"/>
      <c r="BO166" s="116"/>
      <c r="BP166" s="116"/>
      <c r="BQ166" s="116"/>
      <c r="BR166" s="116"/>
      <c r="BS166" s="116"/>
      <c r="BT166" s="117"/>
    </row>
    <row r="167" spans="2:72" s="3" customFormat="1">
      <c r="B167" s="36"/>
      <c r="C167" s="16"/>
      <c r="D167" s="16"/>
      <c r="E167" s="122"/>
      <c r="F167" s="122"/>
      <c r="G167" s="122"/>
      <c r="H167" s="122"/>
      <c r="I167" s="122"/>
      <c r="J167" s="122"/>
      <c r="K167" s="122"/>
      <c r="L167" s="122"/>
      <c r="M167" s="122"/>
      <c r="N167" s="122"/>
      <c r="O167" s="122"/>
      <c r="P167" s="36"/>
      <c r="Q167" s="36"/>
      <c r="R167" s="36"/>
      <c r="S167" s="36"/>
      <c r="T167" s="36"/>
      <c r="U167" s="36"/>
      <c r="V167" s="36"/>
      <c r="W167" s="36"/>
      <c r="X167" s="36"/>
      <c r="Y167" s="36"/>
      <c r="Z167" s="36"/>
      <c r="AA167" s="36"/>
      <c r="AB167" s="36"/>
      <c r="AC167" s="16"/>
      <c r="AD167" s="16"/>
      <c r="AE167" s="16"/>
      <c r="AF167" s="36"/>
      <c r="AG167" s="36"/>
      <c r="AH167" s="36"/>
      <c r="AI167" s="36"/>
      <c r="AJ167" s="36"/>
      <c r="AK167" s="36"/>
      <c r="AL167" s="36"/>
      <c r="AM167" s="36"/>
      <c r="AN167" s="16"/>
      <c r="AO167" s="16"/>
      <c r="AP167" s="16"/>
      <c r="AQ167" s="16"/>
      <c r="AR167" s="16"/>
      <c r="AS167" s="16"/>
      <c r="AT167" s="16"/>
      <c r="AU167" s="16"/>
      <c r="AV167" s="16"/>
      <c r="AW167" s="16"/>
      <c r="AX167" s="16"/>
      <c r="AY167" s="16"/>
      <c r="AZ167" s="16"/>
      <c r="BA167" s="16"/>
      <c r="BB167" s="16"/>
      <c r="BC167" s="116"/>
      <c r="BD167" s="116"/>
      <c r="BE167" s="116"/>
      <c r="BF167" s="116"/>
      <c r="BG167" s="116"/>
      <c r="BH167" s="116"/>
      <c r="BI167" s="116"/>
      <c r="BJ167" s="116"/>
      <c r="BK167" s="116"/>
      <c r="BL167" s="116"/>
      <c r="BM167" s="116"/>
      <c r="BN167" s="116"/>
      <c r="BO167" s="116"/>
      <c r="BP167" s="116"/>
      <c r="BQ167" s="116"/>
      <c r="BR167" s="116"/>
      <c r="BS167" s="116"/>
      <c r="BT167" s="117"/>
    </row>
    <row r="168" spans="2:72" s="3" customFormat="1">
      <c r="B168" s="36"/>
      <c r="C168" s="16"/>
      <c r="D168" s="16"/>
      <c r="E168" s="122"/>
      <c r="F168" s="122"/>
      <c r="G168" s="122"/>
      <c r="H168" s="122"/>
      <c r="I168" s="122"/>
      <c r="J168" s="122"/>
      <c r="K168" s="122"/>
      <c r="L168" s="122"/>
      <c r="M168" s="122"/>
      <c r="N168" s="122"/>
      <c r="O168" s="122"/>
      <c r="P168" s="36"/>
      <c r="Q168" s="36"/>
      <c r="R168" s="36"/>
      <c r="S168" s="36"/>
      <c r="T168" s="36"/>
      <c r="U168" s="36"/>
      <c r="V168" s="36"/>
      <c r="W168" s="36"/>
      <c r="X168" s="36"/>
      <c r="Y168" s="36"/>
      <c r="Z168" s="36"/>
      <c r="AA168" s="36"/>
      <c r="AB168" s="36"/>
      <c r="AC168" s="16"/>
      <c r="AD168" s="16"/>
      <c r="AE168" s="16"/>
      <c r="AF168" s="36"/>
      <c r="AG168" s="36"/>
      <c r="AH168" s="36"/>
      <c r="AI168" s="36"/>
      <c r="AJ168" s="36"/>
      <c r="AK168" s="36"/>
      <c r="AL168" s="36"/>
      <c r="AM168" s="36"/>
      <c r="AN168" s="16"/>
      <c r="AO168" s="16"/>
      <c r="AP168" s="16"/>
      <c r="AQ168" s="16"/>
      <c r="AR168" s="16"/>
      <c r="AS168" s="16"/>
      <c r="AT168" s="16"/>
      <c r="AU168" s="16"/>
      <c r="AV168" s="16"/>
      <c r="AW168" s="16"/>
      <c r="AX168" s="16"/>
      <c r="AY168" s="16"/>
      <c r="AZ168" s="16"/>
      <c r="BA168" s="16"/>
      <c r="BB168" s="16"/>
      <c r="BC168" s="116"/>
      <c r="BD168" s="116"/>
      <c r="BE168" s="116"/>
      <c r="BF168" s="116"/>
      <c r="BG168" s="116"/>
      <c r="BH168" s="116"/>
      <c r="BI168" s="116"/>
      <c r="BJ168" s="116"/>
      <c r="BK168" s="116"/>
      <c r="BL168" s="116"/>
      <c r="BM168" s="116"/>
      <c r="BN168" s="116"/>
      <c r="BO168" s="116"/>
      <c r="BP168" s="116"/>
      <c r="BQ168" s="116"/>
      <c r="BR168" s="116"/>
      <c r="BS168" s="116"/>
      <c r="BT168" s="117"/>
    </row>
    <row r="169" spans="2:72" s="3" customFormat="1">
      <c r="B169" s="36"/>
      <c r="C169" s="16"/>
      <c r="D169" s="633"/>
      <c r="E169" s="122"/>
      <c r="F169" s="122"/>
      <c r="G169" s="122"/>
      <c r="H169" s="122"/>
      <c r="I169" s="122"/>
      <c r="J169" s="122"/>
      <c r="K169" s="122"/>
      <c r="L169" s="122"/>
      <c r="M169" s="122"/>
      <c r="N169" s="122"/>
      <c r="O169" s="122"/>
      <c r="P169" s="36"/>
      <c r="Q169" s="36"/>
      <c r="R169" s="36"/>
      <c r="S169" s="36"/>
      <c r="T169" s="36"/>
      <c r="U169" s="36"/>
      <c r="V169" s="36"/>
      <c r="W169" s="36"/>
      <c r="X169" s="36"/>
      <c r="Y169" s="36"/>
      <c r="Z169" s="36"/>
      <c r="AA169" s="36"/>
      <c r="AB169" s="36"/>
      <c r="AC169" s="16"/>
      <c r="AD169" s="16"/>
      <c r="AE169" s="16"/>
      <c r="AF169" s="36"/>
      <c r="AG169" s="36"/>
      <c r="AH169" s="36"/>
      <c r="AI169" s="36"/>
      <c r="AJ169" s="36"/>
      <c r="AK169" s="36"/>
      <c r="AL169" s="36"/>
      <c r="AM169" s="36"/>
      <c r="AN169" s="16"/>
      <c r="AO169" s="16"/>
      <c r="AP169" s="16"/>
      <c r="AQ169" s="16"/>
      <c r="AR169" s="16"/>
      <c r="AS169" s="16"/>
      <c r="AT169" s="16"/>
      <c r="AU169" s="16"/>
      <c r="AV169" s="16"/>
      <c r="AW169" s="16"/>
      <c r="AX169" s="16"/>
      <c r="AY169" s="16"/>
      <c r="AZ169" s="16"/>
      <c r="BA169" s="16"/>
      <c r="BB169" s="16"/>
      <c r="BC169" s="116"/>
      <c r="BD169" s="116"/>
      <c r="BE169" s="116"/>
      <c r="BF169" s="116"/>
      <c r="BG169" s="116"/>
      <c r="BH169" s="116"/>
      <c r="BI169" s="116"/>
      <c r="BJ169" s="116"/>
      <c r="BK169" s="116"/>
      <c r="BL169" s="116"/>
      <c r="BM169" s="116"/>
      <c r="BN169" s="116"/>
      <c r="BO169" s="116"/>
      <c r="BP169" s="116"/>
      <c r="BQ169" s="116"/>
      <c r="BR169" s="116"/>
      <c r="BS169" s="116"/>
      <c r="BT169" s="117"/>
    </row>
    <row r="170" spans="2:72" s="3" customFormat="1">
      <c r="B170" s="36"/>
      <c r="C170" s="16"/>
      <c r="D170" s="631"/>
      <c r="E170" s="122"/>
      <c r="F170" s="122"/>
      <c r="G170" s="122"/>
      <c r="H170" s="122"/>
      <c r="I170" s="122"/>
      <c r="J170" s="122"/>
      <c r="K170" s="122"/>
      <c r="L170" s="122"/>
      <c r="M170" s="122"/>
      <c r="N170" s="122"/>
      <c r="O170" s="122"/>
      <c r="P170" s="36"/>
      <c r="Q170" s="36"/>
      <c r="R170" s="36"/>
      <c r="S170" s="36"/>
      <c r="T170" s="36"/>
      <c r="U170" s="36"/>
      <c r="V170" s="36"/>
      <c r="W170" s="36"/>
      <c r="X170" s="36"/>
      <c r="Y170" s="36"/>
      <c r="Z170" s="36"/>
      <c r="AA170" s="36"/>
      <c r="AB170" s="36"/>
      <c r="AC170" s="16"/>
      <c r="AD170" s="16"/>
      <c r="AE170" s="16"/>
      <c r="AF170" s="36"/>
      <c r="AG170" s="36"/>
      <c r="AH170" s="36"/>
      <c r="AI170" s="36"/>
      <c r="AJ170" s="36"/>
      <c r="AK170" s="36"/>
      <c r="AL170" s="36"/>
      <c r="AM170" s="36"/>
      <c r="AN170" s="16"/>
      <c r="AO170" s="16"/>
      <c r="AP170" s="16"/>
      <c r="AQ170" s="16"/>
      <c r="AR170" s="16"/>
      <c r="AS170" s="16"/>
      <c r="AT170" s="16"/>
      <c r="AU170" s="16"/>
      <c r="AV170" s="16"/>
      <c r="AW170" s="16"/>
      <c r="AX170" s="16"/>
      <c r="AY170" s="16"/>
      <c r="AZ170" s="16"/>
      <c r="BA170" s="16"/>
      <c r="BB170" s="16"/>
      <c r="BC170" s="116"/>
      <c r="BD170" s="116"/>
      <c r="BE170" s="116"/>
      <c r="BF170" s="116"/>
      <c r="BG170" s="116"/>
      <c r="BH170" s="116"/>
      <c r="BI170" s="116"/>
      <c r="BJ170" s="116"/>
      <c r="BK170" s="116"/>
      <c r="BL170" s="116"/>
      <c r="BM170" s="116"/>
      <c r="BN170" s="116"/>
      <c r="BO170" s="116"/>
      <c r="BP170" s="116"/>
      <c r="BQ170" s="116"/>
      <c r="BR170" s="116"/>
      <c r="BS170" s="116"/>
      <c r="BT170" s="117"/>
    </row>
    <row r="171" spans="2:72" s="3" customFormat="1">
      <c r="B171" s="36"/>
      <c r="C171" s="16"/>
      <c r="D171" s="16"/>
      <c r="E171" s="122"/>
      <c r="F171" s="122"/>
      <c r="G171" s="122"/>
      <c r="H171" s="122"/>
      <c r="I171" s="122"/>
      <c r="J171" s="122"/>
      <c r="K171" s="122"/>
      <c r="L171" s="122"/>
      <c r="M171" s="122"/>
      <c r="N171" s="122"/>
      <c r="O171" s="122"/>
      <c r="P171" s="36"/>
      <c r="Q171" s="36"/>
      <c r="R171" s="36"/>
      <c r="S171" s="36"/>
      <c r="T171" s="36"/>
      <c r="U171" s="36"/>
      <c r="V171" s="36"/>
      <c r="W171" s="36"/>
      <c r="X171" s="36"/>
      <c r="Y171" s="36"/>
      <c r="Z171" s="36"/>
      <c r="AA171" s="36"/>
      <c r="AB171" s="36"/>
      <c r="AC171" s="16"/>
      <c r="AD171" s="16"/>
      <c r="AE171" s="16"/>
      <c r="AF171" s="36"/>
      <c r="AG171" s="36"/>
      <c r="AH171" s="36"/>
      <c r="AI171" s="36"/>
      <c r="AJ171" s="36"/>
      <c r="AK171" s="36"/>
      <c r="AL171" s="36"/>
      <c r="AM171" s="36"/>
      <c r="AN171" s="16"/>
      <c r="AO171" s="16"/>
      <c r="AP171" s="16"/>
      <c r="AQ171" s="16"/>
      <c r="AR171" s="16"/>
      <c r="AS171" s="16"/>
      <c r="AT171" s="16"/>
      <c r="AU171" s="16"/>
      <c r="AV171" s="16"/>
      <c r="AW171" s="16"/>
      <c r="AX171" s="16"/>
      <c r="AY171" s="16"/>
      <c r="AZ171" s="16"/>
      <c r="BA171" s="16"/>
      <c r="BB171" s="16"/>
      <c r="BC171" s="116"/>
      <c r="BD171" s="116"/>
      <c r="BE171" s="116"/>
      <c r="BF171" s="116"/>
      <c r="BG171" s="116"/>
      <c r="BH171" s="116"/>
      <c r="BI171" s="116"/>
      <c r="BJ171" s="116"/>
      <c r="BK171" s="116"/>
      <c r="BL171" s="116"/>
      <c r="BM171" s="116"/>
      <c r="BN171" s="116"/>
      <c r="BO171" s="116"/>
      <c r="BP171" s="116"/>
      <c r="BQ171" s="116"/>
      <c r="BR171" s="116"/>
      <c r="BS171" s="116"/>
      <c r="BT171" s="117"/>
    </row>
    <row r="172" spans="2:72" s="3" customFormat="1">
      <c r="B172" s="36"/>
      <c r="C172" s="16"/>
      <c r="D172" s="16"/>
      <c r="E172" s="122"/>
      <c r="F172" s="122"/>
      <c r="G172" s="122"/>
      <c r="H172" s="122"/>
      <c r="I172" s="122"/>
      <c r="J172" s="122"/>
      <c r="K172" s="122"/>
      <c r="L172" s="122"/>
      <c r="M172" s="122"/>
      <c r="N172" s="122"/>
      <c r="O172" s="122"/>
      <c r="P172" s="36"/>
      <c r="Q172" s="36"/>
      <c r="R172" s="36"/>
      <c r="S172" s="36"/>
      <c r="T172" s="36"/>
      <c r="U172" s="36"/>
      <c r="V172" s="36"/>
      <c r="W172" s="36"/>
      <c r="X172" s="36"/>
      <c r="Y172" s="36"/>
      <c r="Z172" s="36"/>
      <c r="AA172" s="36"/>
      <c r="AB172" s="36"/>
      <c r="AC172" s="16"/>
      <c r="AD172" s="16"/>
      <c r="AE172" s="16"/>
      <c r="AF172" s="36"/>
      <c r="AG172" s="36"/>
      <c r="AH172" s="36"/>
      <c r="AI172" s="36"/>
      <c r="AJ172" s="36"/>
      <c r="AK172" s="36"/>
      <c r="AL172" s="36"/>
      <c r="AM172" s="36"/>
      <c r="AN172" s="16"/>
      <c r="AO172" s="16"/>
      <c r="AP172" s="16"/>
      <c r="AQ172" s="16"/>
      <c r="AR172" s="16"/>
      <c r="AS172" s="16"/>
      <c r="AT172" s="16"/>
      <c r="AU172" s="16"/>
      <c r="AV172" s="16"/>
      <c r="AW172" s="16"/>
      <c r="AX172" s="16"/>
      <c r="AY172" s="16"/>
      <c r="AZ172" s="16"/>
      <c r="BA172" s="16"/>
      <c r="BB172" s="16"/>
      <c r="BC172" s="116"/>
      <c r="BD172" s="116"/>
      <c r="BE172" s="116"/>
      <c r="BF172" s="116"/>
      <c r="BG172" s="116"/>
      <c r="BH172" s="116"/>
      <c r="BI172" s="116"/>
      <c r="BJ172" s="116"/>
      <c r="BK172" s="116"/>
      <c r="BL172" s="116"/>
      <c r="BM172" s="116"/>
      <c r="BN172" s="116"/>
      <c r="BO172" s="116"/>
      <c r="BP172" s="116"/>
      <c r="BQ172" s="116"/>
      <c r="BR172" s="116"/>
      <c r="BS172" s="116"/>
      <c r="BT172" s="117"/>
    </row>
    <row r="173" spans="2:72" s="3" customFormat="1" ht="13.5" customHeight="1">
      <c r="B173" s="36"/>
      <c r="C173" s="16"/>
      <c r="D173" s="635"/>
      <c r="E173" s="122"/>
      <c r="F173" s="122"/>
      <c r="G173" s="122"/>
      <c r="H173" s="122"/>
      <c r="I173" s="122"/>
      <c r="J173" s="122"/>
      <c r="K173" s="122"/>
      <c r="L173" s="122"/>
      <c r="M173" s="122"/>
      <c r="N173" s="122"/>
      <c r="O173" s="122"/>
      <c r="P173" s="36"/>
      <c r="Q173" s="36"/>
      <c r="R173" s="36"/>
      <c r="S173" s="36"/>
      <c r="T173" s="36"/>
      <c r="U173" s="36"/>
      <c r="V173" s="36"/>
      <c r="W173" s="36"/>
      <c r="X173" s="36"/>
      <c r="Y173" s="36"/>
      <c r="Z173" s="36"/>
      <c r="AA173" s="36"/>
      <c r="AB173" s="36"/>
      <c r="AC173" s="16"/>
      <c r="AD173" s="16"/>
      <c r="AE173" s="16"/>
      <c r="AF173" s="36"/>
      <c r="AG173" s="36"/>
      <c r="AH173" s="36"/>
      <c r="AI173" s="36"/>
      <c r="AJ173" s="36"/>
      <c r="AK173" s="36"/>
      <c r="AL173" s="36"/>
      <c r="AM173" s="36"/>
      <c r="AN173" s="16"/>
      <c r="AO173" s="16"/>
      <c r="AP173" s="16"/>
      <c r="AQ173" s="16"/>
      <c r="AR173" s="16"/>
      <c r="AS173" s="16"/>
      <c r="AT173" s="16"/>
      <c r="AU173" s="16"/>
      <c r="AV173" s="16"/>
      <c r="AW173" s="16"/>
      <c r="AX173" s="16"/>
      <c r="AY173" s="16"/>
      <c r="AZ173" s="16"/>
      <c r="BA173" s="16"/>
      <c r="BB173" s="16"/>
      <c r="BC173" s="116"/>
      <c r="BD173" s="116"/>
      <c r="BE173" s="116"/>
      <c r="BF173" s="116"/>
      <c r="BG173" s="116"/>
      <c r="BH173" s="116"/>
      <c r="BI173" s="116"/>
      <c r="BJ173" s="116"/>
      <c r="BK173" s="116"/>
      <c r="BL173" s="116"/>
      <c r="BM173" s="116"/>
      <c r="BN173" s="116"/>
      <c r="BO173" s="116"/>
      <c r="BP173" s="116"/>
      <c r="BQ173" s="116"/>
      <c r="BR173" s="116"/>
      <c r="BS173" s="116"/>
      <c r="BT173" s="117"/>
    </row>
    <row r="174" spans="2:72" s="3" customFormat="1">
      <c r="B174" s="36"/>
      <c r="C174" s="16"/>
      <c r="D174" s="16"/>
      <c r="E174" s="122"/>
      <c r="F174" s="122"/>
      <c r="G174" s="122"/>
      <c r="H174" s="122"/>
      <c r="I174" s="122"/>
      <c r="J174" s="122"/>
      <c r="K174" s="122"/>
      <c r="L174" s="122"/>
      <c r="M174" s="122"/>
      <c r="N174" s="122"/>
      <c r="O174" s="122"/>
      <c r="P174" s="36"/>
      <c r="Q174" s="36"/>
      <c r="R174" s="36"/>
      <c r="S174" s="36"/>
      <c r="T174" s="36"/>
      <c r="U174" s="36"/>
      <c r="V174" s="36"/>
      <c r="W174" s="36"/>
      <c r="X174" s="36"/>
      <c r="Y174" s="36"/>
      <c r="Z174" s="36"/>
      <c r="AA174" s="36"/>
      <c r="AB174" s="36"/>
      <c r="AC174" s="16"/>
      <c r="AD174" s="16"/>
      <c r="AE174" s="16"/>
      <c r="AF174" s="36"/>
      <c r="AG174" s="36"/>
      <c r="AH174" s="36"/>
      <c r="AI174" s="36"/>
      <c r="AJ174" s="36"/>
      <c r="AK174" s="36"/>
      <c r="AL174" s="36"/>
      <c r="AM174" s="36"/>
      <c r="AN174" s="16"/>
      <c r="AO174" s="16"/>
      <c r="AP174" s="16"/>
      <c r="AQ174" s="16"/>
      <c r="AR174" s="16"/>
      <c r="AS174" s="16"/>
      <c r="AT174" s="16"/>
      <c r="AU174" s="16"/>
      <c r="AV174" s="16"/>
      <c r="AW174" s="16"/>
      <c r="AX174" s="16"/>
      <c r="AY174" s="16"/>
      <c r="AZ174" s="16"/>
      <c r="BA174" s="16"/>
      <c r="BB174" s="16"/>
      <c r="BC174" s="116"/>
      <c r="BD174" s="116"/>
      <c r="BE174" s="116"/>
      <c r="BF174" s="116"/>
      <c r="BG174" s="116"/>
      <c r="BH174" s="116"/>
      <c r="BI174" s="116"/>
      <c r="BJ174" s="116"/>
      <c r="BK174" s="116"/>
      <c r="BL174" s="116"/>
      <c r="BM174" s="116"/>
      <c r="BN174" s="116"/>
      <c r="BO174" s="116"/>
      <c r="BP174" s="116"/>
      <c r="BQ174" s="116"/>
      <c r="BR174" s="116"/>
      <c r="BS174" s="116"/>
      <c r="BT174" s="117"/>
    </row>
    <row r="175" spans="2:72" s="3" customFormat="1">
      <c r="B175" s="36"/>
      <c r="C175" s="16"/>
      <c r="D175" s="16"/>
      <c r="E175" s="122"/>
      <c r="F175" s="122"/>
      <c r="G175" s="122"/>
      <c r="H175" s="122"/>
      <c r="I175" s="122"/>
      <c r="J175" s="122"/>
      <c r="K175" s="122"/>
      <c r="L175" s="122"/>
      <c r="M175" s="122"/>
      <c r="N175" s="122"/>
      <c r="O175" s="122"/>
      <c r="P175" s="36"/>
      <c r="Q175" s="36"/>
      <c r="R175" s="36"/>
      <c r="S175" s="36"/>
      <c r="T175" s="36"/>
      <c r="U175" s="36"/>
      <c r="V175" s="36"/>
      <c r="W175" s="36"/>
      <c r="X175" s="36"/>
      <c r="Y175" s="36"/>
      <c r="Z175" s="36"/>
      <c r="AA175" s="36"/>
      <c r="AB175" s="36"/>
      <c r="AC175" s="16"/>
      <c r="AD175" s="16"/>
      <c r="AE175" s="16"/>
      <c r="AF175" s="36"/>
      <c r="AG175" s="36"/>
      <c r="AH175" s="36"/>
      <c r="AI175" s="36"/>
      <c r="AJ175" s="36"/>
      <c r="AK175" s="36"/>
      <c r="AL175" s="36"/>
      <c r="AM175" s="36"/>
      <c r="AN175" s="16"/>
      <c r="AO175" s="16"/>
      <c r="AP175" s="16"/>
      <c r="AQ175" s="16"/>
      <c r="AR175" s="16"/>
      <c r="AS175" s="16"/>
      <c r="AT175" s="16"/>
      <c r="AU175" s="16"/>
      <c r="AV175" s="16"/>
      <c r="AW175" s="16"/>
      <c r="AX175" s="16"/>
      <c r="AY175" s="16"/>
      <c r="AZ175" s="16"/>
      <c r="BA175" s="16"/>
      <c r="BB175" s="16"/>
      <c r="BC175" s="116"/>
      <c r="BD175" s="116"/>
      <c r="BE175" s="116"/>
      <c r="BF175" s="116"/>
      <c r="BG175" s="116"/>
      <c r="BH175" s="116"/>
      <c r="BI175" s="116"/>
      <c r="BJ175" s="116"/>
      <c r="BK175" s="116"/>
      <c r="BL175" s="116"/>
      <c r="BM175" s="116"/>
      <c r="BN175" s="116"/>
      <c r="BO175" s="116"/>
      <c r="BP175" s="116"/>
      <c r="BQ175" s="116"/>
      <c r="BR175" s="116"/>
      <c r="BS175" s="116"/>
      <c r="BT175" s="117"/>
    </row>
    <row r="176" spans="2:72" s="3" customFormat="1">
      <c r="B176" s="36"/>
      <c r="C176" s="16"/>
      <c r="D176" s="16"/>
      <c r="E176" s="122"/>
      <c r="F176" s="122"/>
      <c r="G176" s="122"/>
      <c r="H176" s="122"/>
      <c r="I176" s="122"/>
      <c r="J176" s="122"/>
      <c r="K176" s="122"/>
      <c r="L176" s="122"/>
      <c r="M176" s="122"/>
      <c r="N176" s="122"/>
      <c r="O176" s="122"/>
      <c r="P176" s="36"/>
      <c r="Q176" s="36"/>
      <c r="R176" s="36"/>
      <c r="S176" s="36"/>
      <c r="T176" s="36"/>
      <c r="U176" s="36"/>
      <c r="V176" s="36"/>
      <c r="W176" s="36"/>
      <c r="X176" s="36"/>
      <c r="Y176" s="36"/>
      <c r="Z176" s="36"/>
      <c r="AA176" s="36"/>
      <c r="AB176" s="36"/>
      <c r="AC176" s="16"/>
      <c r="AD176" s="16"/>
      <c r="AE176" s="16"/>
      <c r="AF176" s="36"/>
      <c r="AG176" s="36"/>
      <c r="AH176" s="36"/>
      <c r="AI176" s="36"/>
      <c r="AJ176" s="36"/>
      <c r="AK176" s="36"/>
      <c r="AL176" s="36"/>
      <c r="AM176" s="36"/>
      <c r="AN176" s="16"/>
      <c r="AO176" s="16"/>
      <c r="AP176" s="16"/>
      <c r="AQ176" s="16"/>
      <c r="AR176" s="16"/>
      <c r="AS176" s="16"/>
      <c r="AT176" s="16"/>
      <c r="AU176" s="16"/>
      <c r="AV176" s="16"/>
      <c r="AW176" s="16"/>
      <c r="AX176" s="16"/>
      <c r="AY176" s="16"/>
      <c r="AZ176" s="16"/>
      <c r="BA176" s="16"/>
      <c r="BB176" s="16"/>
      <c r="BC176" s="116"/>
      <c r="BD176" s="116"/>
      <c r="BE176" s="116"/>
      <c r="BF176" s="116"/>
      <c r="BG176" s="116"/>
      <c r="BH176" s="116"/>
      <c r="BI176" s="116"/>
      <c r="BJ176" s="116"/>
      <c r="BK176" s="116"/>
      <c r="BL176" s="116"/>
      <c r="BM176" s="116"/>
      <c r="BN176" s="116"/>
      <c r="BO176" s="116"/>
      <c r="BP176" s="116"/>
      <c r="BQ176" s="116"/>
      <c r="BR176" s="116"/>
      <c r="BS176" s="116"/>
      <c r="BT176" s="117"/>
    </row>
    <row r="177" spans="2:72" s="3" customFormat="1">
      <c r="B177" s="36"/>
      <c r="C177" s="16"/>
      <c r="D177" s="16"/>
      <c r="E177" s="122"/>
      <c r="F177" s="122"/>
      <c r="G177" s="122"/>
      <c r="H177" s="122"/>
      <c r="I177" s="122"/>
      <c r="J177" s="122"/>
      <c r="K177" s="122"/>
      <c r="L177" s="122"/>
      <c r="M177" s="122"/>
      <c r="N177" s="122"/>
      <c r="O177" s="122"/>
      <c r="P177" s="36"/>
      <c r="Q177" s="36"/>
      <c r="R177" s="36"/>
      <c r="S177" s="36"/>
      <c r="T177" s="36"/>
      <c r="U177" s="36"/>
      <c r="V177" s="36"/>
      <c r="W177" s="36"/>
      <c r="X177" s="36"/>
      <c r="Y177" s="36"/>
      <c r="Z177" s="36"/>
      <c r="AA177" s="36"/>
      <c r="AB177" s="36"/>
      <c r="AC177" s="16"/>
      <c r="AD177" s="16"/>
      <c r="AE177" s="16"/>
      <c r="AF177" s="36"/>
      <c r="AG177" s="36"/>
      <c r="AH177" s="36"/>
      <c r="AI177" s="36"/>
      <c r="AJ177" s="36"/>
      <c r="AK177" s="36"/>
      <c r="AL177" s="36"/>
      <c r="AM177" s="36"/>
      <c r="AN177" s="16"/>
      <c r="AO177" s="16"/>
      <c r="AP177" s="16"/>
      <c r="AQ177" s="16"/>
      <c r="AR177" s="16"/>
      <c r="AS177" s="16"/>
      <c r="AT177" s="16"/>
      <c r="AU177" s="16"/>
      <c r="AV177" s="16"/>
      <c r="AW177" s="16"/>
      <c r="AX177" s="16"/>
      <c r="AY177" s="16"/>
      <c r="AZ177" s="16"/>
      <c r="BA177" s="16"/>
      <c r="BB177" s="16"/>
      <c r="BC177" s="116"/>
      <c r="BD177" s="116"/>
      <c r="BE177" s="116"/>
      <c r="BF177" s="116"/>
      <c r="BG177" s="116"/>
      <c r="BH177" s="116"/>
      <c r="BI177" s="116"/>
      <c r="BJ177" s="116"/>
      <c r="BK177" s="116"/>
      <c r="BL177" s="116"/>
      <c r="BM177" s="116"/>
      <c r="BN177" s="116"/>
      <c r="BO177" s="116"/>
      <c r="BP177" s="116"/>
      <c r="BQ177" s="116"/>
      <c r="BR177" s="116"/>
      <c r="BS177" s="116"/>
      <c r="BT177" s="117"/>
    </row>
    <row r="178" spans="2:72" s="3" customFormat="1">
      <c r="B178" s="36"/>
      <c r="C178" s="16"/>
      <c r="D178" s="633"/>
      <c r="E178" s="122"/>
      <c r="F178" s="122"/>
      <c r="G178" s="122"/>
      <c r="H178" s="122"/>
      <c r="I178" s="122"/>
      <c r="J178" s="122"/>
      <c r="K178" s="122"/>
      <c r="L178" s="122"/>
      <c r="M178" s="122"/>
      <c r="N178" s="122"/>
      <c r="O178" s="122"/>
      <c r="P178" s="36"/>
      <c r="Q178" s="36"/>
      <c r="R178" s="36"/>
      <c r="S178" s="36"/>
      <c r="T178" s="36"/>
      <c r="U178" s="36"/>
      <c r="V178" s="36"/>
      <c r="W178" s="36"/>
      <c r="X178" s="36"/>
      <c r="Y178" s="36"/>
      <c r="Z178" s="36"/>
      <c r="AA178" s="36"/>
      <c r="AB178" s="36"/>
      <c r="AC178" s="16"/>
      <c r="AD178" s="16"/>
      <c r="AE178" s="16"/>
      <c r="AF178" s="36"/>
      <c r="AG178" s="36"/>
      <c r="AH178" s="36"/>
      <c r="AI178" s="36"/>
      <c r="AJ178" s="36"/>
      <c r="AK178" s="36"/>
      <c r="AL178" s="36"/>
      <c r="AM178" s="36"/>
      <c r="AN178" s="16"/>
      <c r="AO178" s="16"/>
      <c r="AP178" s="16"/>
      <c r="AQ178" s="16"/>
      <c r="AR178" s="16"/>
      <c r="AS178" s="16"/>
      <c r="AT178" s="16"/>
      <c r="AU178" s="16"/>
      <c r="AV178" s="16"/>
      <c r="AW178" s="16"/>
      <c r="AX178" s="16"/>
      <c r="AY178" s="16"/>
      <c r="AZ178" s="16"/>
      <c r="BA178" s="16"/>
      <c r="BB178" s="16"/>
      <c r="BC178" s="116"/>
      <c r="BD178" s="116"/>
      <c r="BE178" s="116"/>
      <c r="BF178" s="116"/>
      <c r="BG178" s="116"/>
      <c r="BH178" s="116"/>
      <c r="BI178" s="116"/>
      <c r="BJ178" s="116"/>
      <c r="BK178" s="116"/>
      <c r="BL178" s="116"/>
      <c r="BM178" s="116"/>
      <c r="BN178" s="116"/>
      <c r="BO178" s="116"/>
      <c r="BP178" s="116"/>
      <c r="BQ178" s="116"/>
      <c r="BR178" s="116"/>
      <c r="BS178" s="116"/>
      <c r="BT178" s="117"/>
    </row>
    <row r="179" spans="2:72" s="3" customFormat="1">
      <c r="B179" s="36"/>
      <c r="C179" s="16"/>
      <c r="D179" s="631"/>
      <c r="E179" s="122"/>
      <c r="F179" s="122"/>
      <c r="G179" s="122"/>
      <c r="H179" s="122"/>
      <c r="I179" s="122"/>
      <c r="J179" s="122"/>
      <c r="K179" s="122"/>
      <c r="L179" s="122"/>
      <c r="M179" s="122"/>
      <c r="N179" s="122"/>
      <c r="O179" s="122"/>
      <c r="P179" s="36"/>
      <c r="Q179" s="36"/>
      <c r="R179" s="36"/>
      <c r="S179" s="36"/>
      <c r="T179" s="36"/>
      <c r="U179" s="36"/>
      <c r="V179" s="36"/>
      <c r="W179" s="36"/>
      <c r="X179" s="36"/>
      <c r="Y179" s="36"/>
      <c r="Z179" s="36"/>
      <c r="AA179" s="36"/>
      <c r="AB179" s="36"/>
      <c r="AC179" s="16"/>
      <c r="AD179" s="16"/>
      <c r="AE179" s="16"/>
      <c r="AF179" s="36"/>
      <c r="AG179" s="36"/>
      <c r="AH179" s="36"/>
      <c r="AI179" s="36"/>
      <c r="AJ179" s="36"/>
      <c r="AK179" s="36"/>
      <c r="AL179" s="36"/>
      <c r="AM179" s="36"/>
      <c r="AN179" s="16"/>
      <c r="AO179" s="16"/>
      <c r="AP179" s="16"/>
      <c r="AQ179" s="16"/>
      <c r="AR179" s="16"/>
      <c r="AS179" s="16"/>
      <c r="AT179" s="16"/>
      <c r="AU179" s="16"/>
      <c r="AV179" s="16"/>
      <c r="AW179" s="16"/>
      <c r="AX179" s="16"/>
      <c r="AY179" s="16"/>
      <c r="AZ179" s="16"/>
      <c r="BA179" s="16"/>
      <c r="BB179" s="16"/>
      <c r="BC179" s="116"/>
      <c r="BD179" s="116"/>
      <c r="BE179" s="116"/>
      <c r="BF179" s="116"/>
      <c r="BG179" s="116"/>
      <c r="BH179" s="116"/>
      <c r="BI179" s="116"/>
      <c r="BJ179" s="116"/>
      <c r="BK179" s="116"/>
      <c r="BL179" s="116"/>
      <c r="BM179" s="116"/>
      <c r="BN179" s="116"/>
      <c r="BO179" s="116"/>
      <c r="BP179" s="116"/>
      <c r="BQ179" s="116"/>
      <c r="BR179" s="116"/>
      <c r="BS179" s="116"/>
      <c r="BT179" s="117"/>
    </row>
    <row r="180" spans="2:72" s="3" customFormat="1">
      <c r="B180" s="36"/>
      <c r="C180" s="16"/>
      <c r="D180" s="16"/>
      <c r="E180" s="122"/>
      <c r="F180" s="122"/>
      <c r="G180" s="122"/>
      <c r="H180" s="122"/>
      <c r="I180" s="122"/>
      <c r="J180" s="122"/>
      <c r="K180" s="122"/>
      <c r="L180" s="122"/>
      <c r="M180" s="122"/>
      <c r="N180" s="122"/>
      <c r="O180" s="122"/>
      <c r="P180" s="36"/>
      <c r="Q180" s="36"/>
      <c r="R180" s="36"/>
      <c r="S180" s="36"/>
      <c r="T180" s="36"/>
      <c r="U180" s="36"/>
      <c r="V180" s="36"/>
      <c r="W180" s="36"/>
      <c r="X180" s="36"/>
      <c r="Y180" s="36"/>
      <c r="Z180" s="36"/>
      <c r="AA180" s="36"/>
      <c r="AB180" s="36"/>
      <c r="AC180" s="16"/>
      <c r="AD180" s="16"/>
      <c r="AE180" s="16"/>
      <c r="AF180" s="36"/>
      <c r="AG180" s="36"/>
      <c r="AH180" s="36"/>
      <c r="AI180" s="36"/>
      <c r="AJ180" s="36"/>
      <c r="AK180" s="36"/>
      <c r="AL180" s="36"/>
      <c r="AM180" s="36"/>
      <c r="AN180" s="16"/>
      <c r="AO180" s="16"/>
      <c r="AP180" s="16"/>
      <c r="AQ180" s="16"/>
      <c r="AR180" s="16"/>
      <c r="AS180" s="16"/>
      <c r="AT180" s="16"/>
      <c r="AU180" s="16"/>
      <c r="AV180" s="16"/>
      <c r="AW180" s="16"/>
      <c r="AX180" s="16"/>
      <c r="AY180" s="16"/>
      <c r="AZ180" s="16"/>
      <c r="BA180" s="16"/>
      <c r="BB180" s="16"/>
      <c r="BC180" s="116"/>
      <c r="BD180" s="116"/>
      <c r="BE180" s="116"/>
      <c r="BF180" s="116"/>
      <c r="BG180" s="116"/>
      <c r="BH180" s="116"/>
      <c r="BI180" s="116"/>
      <c r="BJ180" s="116"/>
      <c r="BK180" s="116"/>
      <c r="BL180" s="116"/>
      <c r="BM180" s="116"/>
      <c r="BN180" s="116"/>
      <c r="BO180" s="116"/>
      <c r="BP180" s="116"/>
      <c r="BQ180" s="116"/>
      <c r="BR180" s="116"/>
      <c r="BS180" s="116"/>
      <c r="BT180" s="117"/>
    </row>
    <row r="181" spans="2:72" s="3" customFormat="1">
      <c r="B181" s="36"/>
      <c r="C181" s="16"/>
      <c r="D181" s="16"/>
      <c r="E181" s="122"/>
      <c r="F181" s="122"/>
      <c r="G181" s="122"/>
      <c r="H181" s="122"/>
      <c r="I181" s="122"/>
      <c r="J181" s="122"/>
      <c r="K181" s="122"/>
      <c r="L181" s="122"/>
      <c r="M181" s="122"/>
      <c r="N181" s="122"/>
      <c r="O181" s="122"/>
      <c r="P181" s="36"/>
      <c r="Q181" s="36"/>
      <c r="R181" s="36"/>
      <c r="S181" s="36"/>
      <c r="T181" s="36"/>
      <c r="U181" s="36"/>
      <c r="V181" s="36"/>
      <c r="W181" s="36"/>
      <c r="X181" s="36"/>
      <c r="Y181" s="36"/>
      <c r="Z181" s="36"/>
      <c r="AA181" s="36"/>
      <c r="AB181" s="36"/>
      <c r="AC181" s="16"/>
      <c r="AD181" s="16"/>
      <c r="AE181" s="16"/>
      <c r="AF181" s="36"/>
      <c r="AG181" s="36"/>
      <c r="AH181" s="36"/>
      <c r="AI181" s="36"/>
      <c r="AJ181" s="36"/>
      <c r="AK181" s="36"/>
      <c r="AL181" s="36"/>
      <c r="AM181" s="36"/>
      <c r="AN181" s="16"/>
      <c r="AO181" s="16"/>
      <c r="AP181" s="16"/>
      <c r="AQ181" s="16"/>
      <c r="AR181" s="16"/>
      <c r="AS181" s="16"/>
      <c r="AT181" s="16"/>
      <c r="AU181" s="16"/>
      <c r="AV181" s="16"/>
      <c r="AW181" s="16"/>
      <c r="AX181" s="16"/>
      <c r="AY181" s="16"/>
      <c r="AZ181" s="16"/>
      <c r="BA181" s="16"/>
      <c r="BB181" s="16"/>
      <c r="BC181" s="116"/>
      <c r="BD181" s="116"/>
      <c r="BE181" s="116"/>
      <c r="BF181" s="116"/>
      <c r="BG181" s="116"/>
      <c r="BH181" s="116"/>
      <c r="BI181" s="116"/>
      <c r="BJ181" s="116"/>
      <c r="BK181" s="116"/>
      <c r="BL181" s="116"/>
      <c r="BM181" s="116"/>
      <c r="BN181" s="116"/>
      <c r="BO181" s="116"/>
      <c r="BP181" s="116"/>
      <c r="BQ181" s="116"/>
      <c r="BR181" s="116"/>
      <c r="BS181" s="116"/>
      <c r="BT181" s="117"/>
    </row>
    <row r="182" spans="2:72" s="3" customFormat="1">
      <c r="B182" s="36"/>
      <c r="C182" s="16"/>
      <c r="D182" s="635"/>
      <c r="E182" s="122"/>
      <c r="F182" s="122"/>
      <c r="G182" s="122"/>
      <c r="H182" s="122"/>
      <c r="I182" s="122"/>
      <c r="J182" s="122"/>
      <c r="K182" s="122"/>
      <c r="L182" s="122"/>
      <c r="M182" s="122"/>
      <c r="N182" s="122"/>
      <c r="O182" s="122"/>
      <c r="P182" s="36"/>
      <c r="Q182" s="36"/>
      <c r="R182" s="36"/>
      <c r="S182" s="36"/>
      <c r="T182" s="36"/>
      <c r="U182" s="36"/>
      <c r="V182" s="36"/>
      <c r="W182" s="36"/>
      <c r="X182" s="36"/>
      <c r="Y182" s="36"/>
      <c r="Z182" s="36"/>
      <c r="AA182" s="36"/>
      <c r="AB182" s="36"/>
      <c r="AC182" s="16"/>
      <c r="AD182" s="16"/>
      <c r="AE182" s="16"/>
      <c r="AF182" s="36"/>
      <c r="AG182" s="36"/>
      <c r="AH182" s="36"/>
      <c r="AI182" s="36"/>
      <c r="AJ182" s="36"/>
      <c r="AK182" s="36"/>
      <c r="AL182" s="36"/>
      <c r="AM182" s="36"/>
      <c r="AN182" s="16"/>
      <c r="AO182" s="16"/>
      <c r="AP182" s="16"/>
      <c r="AQ182" s="16"/>
      <c r="AR182" s="16"/>
      <c r="AS182" s="16"/>
      <c r="AT182" s="16"/>
      <c r="AU182" s="16"/>
      <c r="AV182" s="16"/>
      <c r="AW182" s="16"/>
      <c r="AX182" s="16"/>
      <c r="AY182" s="16"/>
      <c r="AZ182" s="16"/>
      <c r="BA182" s="16"/>
      <c r="BB182" s="16"/>
      <c r="BC182" s="116"/>
      <c r="BD182" s="116"/>
      <c r="BE182" s="116"/>
      <c r="BF182" s="116"/>
      <c r="BG182" s="116"/>
      <c r="BH182" s="116"/>
      <c r="BI182" s="116"/>
      <c r="BJ182" s="116"/>
      <c r="BK182" s="116"/>
      <c r="BL182" s="116"/>
      <c r="BM182" s="116"/>
      <c r="BN182" s="116"/>
      <c r="BO182" s="116"/>
      <c r="BP182" s="116"/>
      <c r="BQ182" s="116"/>
      <c r="BR182" s="116"/>
      <c r="BS182" s="116"/>
      <c r="BT182" s="117"/>
    </row>
    <row r="183" spans="2:72" s="3" customFormat="1">
      <c r="B183" s="36"/>
      <c r="C183" s="16"/>
      <c r="D183" s="633"/>
      <c r="E183" s="122"/>
      <c r="F183" s="122"/>
      <c r="G183" s="122"/>
      <c r="H183" s="122"/>
      <c r="I183" s="122"/>
      <c r="J183" s="122"/>
      <c r="K183" s="122"/>
      <c r="L183" s="122"/>
      <c r="M183" s="122"/>
      <c r="N183" s="122"/>
      <c r="O183" s="122"/>
      <c r="P183" s="36"/>
      <c r="Q183" s="36"/>
      <c r="R183" s="36"/>
      <c r="S183" s="36"/>
      <c r="T183" s="36"/>
      <c r="U183" s="36"/>
      <c r="V183" s="36"/>
      <c r="W183" s="36"/>
      <c r="X183" s="36"/>
      <c r="Y183" s="36"/>
      <c r="Z183" s="36"/>
      <c r="AA183" s="36"/>
      <c r="AB183" s="36"/>
      <c r="AC183" s="16"/>
      <c r="AD183" s="16"/>
      <c r="AE183" s="16"/>
      <c r="AF183" s="36"/>
      <c r="AG183" s="36"/>
      <c r="AH183" s="36"/>
      <c r="AI183" s="36"/>
      <c r="AJ183" s="36"/>
      <c r="AK183" s="36"/>
      <c r="AL183" s="36"/>
      <c r="AM183" s="36"/>
      <c r="AN183" s="16"/>
      <c r="AO183" s="16"/>
      <c r="AP183" s="16"/>
      <c r="AQ183" s="16"/>
      <c r="AR183" s="16"/>
      <c r="AS183" s="16"/>
      <c r="AT183" s="16"/>
      <c r="AU183" s="16"/>
      <c r="AV183" s="16"/>
      <c r="AW183" s="16"/>
      <c r="AX183" s="16"/>
      <c r="AY183" s="16"/>
      <c r="AZ183" s="16"/>
      <c r="BA183" s="16"/>
      <c r="BB183" s="16"/>
      <c r="BC183" s="116"/>
      <c r="BD183" s="116"/>
      <c r="BE183" s="116"/>
      <c r="BF183" s="116"/>
      <c r="BG183" s="116"/>
      <c r="BH183" s="116"/>
      <c r="BI183" s="116"/>
      <c r="BJ183" s="116"/>
      <c r="BK183" s="116"/>
      <c r="BL183" s="116"/>
      <c r="BM183" s="116"/>
      <c r="BN183" s="116"/>
      <c r="BO183" s="116"/>
      <c r="BP183" s="116"/>
      <c r="BQ183" s="116"/>
      <c r="BR183" s="116"/>
      <c r="BS183" s="116"/>
      <c r="BT183" s="117"/>
    </row>
    <row r="184" spans="2:72" s="3" customFormat="1">
      <c r="B184" s="36"/>
      <c r="C184" s="16"/>
      <c r="D184" s="633"/>
      <c r="E184" s="122"/>
      <c r="F184" s="122"/>
      <c r="G184" s="122"/>
      <c r="H184" s="122"/>
      <c r="I184" s="122"/>
      <c r="J184" s="122"/>
      <c r="K184" s="122"/>
      <c r="L184" s="122"/>
      <c r="M184" s="122"/>
      <c r="N184" s="122"/>
      <c r="O184" s="122"/>
      <c r="P184" s="36"/>
      <c r="Q184" s="36"/>
      <c r="R184" s="36"/>
      <c r="S184" s="36"/>
      <c r="T184" s="36"/>
      <c r="U184" s="36"/>
      <c r="V184" s="36"/>
      <c r="W184" s="36"/>
      <c r="X184" s="36"/>
      <c r="Y184" s="36"/>
      <c r="Z184" s="36"/>
      <c r="AA184" s="36"/>
      <c r="AB184" s="36"/>
      <c r="AC184" s="16"/>
      <c r="AD184" s="16"/>
      <c r="AE184" s="16"/>
      <c r="AF184" s="36"/>
      <c r="AG184" s="36"/>
      <c r="AH184" s="36"/>
      <c r="AI184" s="36"/>
      <c r="AJ184" s="36"/>
      <c r="AK184" s="36"/>
      <c r="AL184" s="36"/>
      <c r="AM184" s="36"/>
      <c r="AN184" s="16"/>
      <c r="AO184" s="16"/>
      <c r="AP184" s="16"/>
      <c r="AQ184" s="16"/>
      <c r="AR184" s="16"/>
      <c r="AS184" s="16"/>
      <c r="AT184" s="16"/>
      <c r="AU184" s="16"/>
      <c r="AV184" s="16"/>
      <c r="AW184" s="16"/>
      <c r="AX184" s="16"/>
      <c r="AY184" s="16"/>
      <c r="AZ184" s="16"/>
      <c r="BA184" s="16"/>
      <c r="BB184" s="16"/>
      <c r="BC184" s="116"/>
      <c r="BD184" s="116"/>
      <c r="BE184" s="116"/>
      <c r="BF184" s="116"/>
      <c r="BG184" s="116"/>
      <c r="BH184" s="116"/>
      <c r="BI184" s="116"/>
      <c r="BJ184" s="116"/>
      <c r="BK184" s="116"/>
      <c r="BL184" s="116"/>
      <c r="BM184" s="116"/>
      <c r="BN184" s="116"/>
      <c r="BO184" s="116"/>
      <c r="BP184" s="116"/>
      <c r="BQ184" s="116"/>
      <c r="BR184" s="116"/>
      <c r="BS184" s="116"/>
      <c r="BT184" s="117"/>
    </row>
    <row r="185" spans="2:72" s="3" customFormat="1" ht="16.8">
      <c r="B185" s="36"/>
      <c r="C185" s="16"/>
      <c r="D185" s="637"/>
      <c r="E185" s="122"/>
      <c r="F185" s="122"/>
      <c r="G185" s="122"/>
      <c r="H185" s="122"/>
      <c r="I185" s="122"/>
      <c r="J185" s="122"/>
      <c r="K185" s="122"/>
      <c r="L185" s="122"/>
      <c r="M185" s="122"/>
      <c r="N185" s="122"/>
      <c r="O185" s="122"/>
      <c r="P185" s="36"/>
      <c r="Q185" s="36"/>
      <c r="R185" s="36"/>
      <c r="S185" s="36"/>
      <c r="T185" s="36"/>
      <c r="U185" s="36"/>
      <c r="V185" s="36"/>
      <c r="W185" s="36"/>
      <c r="X185" s="36"/>
      <c r="Y185" s="36"/>
      <c r="Z185" s="36"/>
      <c r="AA185" s="36"/>
      <c r="AB185" s="36"/>
      <c r="AC185" s="16"/>
      <c r="AD185" s="16"/>
      <c r="AE185" s="16"/>
      <c r="AF185" s="36"/>
      <c r="AG185" s="36"/>
      <c r="AH185" s="36"/>
      <c r="AI185" s="36"/>
      <c r="AJ185" s="36"/>
      <c r="AK185" s="36"/>
      <c r="AL185" s="36"/>
      <c r="AM185" s="36"/>
      <c r="AN185" s="16"/>
      <c r="AO185" s="16"/>
      <c r="AP185" s="16"/>
      <c r="AQ185" s="16"/>
      <c r="AR185" s="16"/>
      <c r="AS185" s="16"/>
      <c r="AT185" s="16"/>
      <c r="AU185" s="16"/>
      <c r="AV185" s="16"/>
      <c r="AW185" s="16"/>
      <c r="AX185" s="16"/>
      <c r="AY185" s="16"/>
      <c r="AZ185" s="16"/>
      <c r="BA185" s="16"/>
      <c r="BB185" s="16"/>
      <c r="BC185" s="116"/>
      <c r="BD185" s="116"/>
      <c r="BE185" s="116"/>
      <c r="BF185" s="116"/>
      <c r="BG185" s="116"/>
      <c r="BH185" s="116"/>
      <c r="BI185" s="116"/>
      <c r="BJ185" s="116"/>
      <c r="BK185" s="116"/>
      <c r="BL185" s="116"/>
      <c r="BM185" s="116"/>
      <c r="BN185" s="116"/>
      <c r="BO185" s="116"/>
      <c r="BP185" s="116"/>
      <c r="BQ185" s="116"/>
      <c r="BR185" s="116"/>
      <c r="BS185" s="116"/>
      <c r="BT185" s="117"/>
    </row>
    <row r="186" spans="2:72" s="3" customFormat="1">
      <c r="B186" s="36"/>
      <c r="C186" s="16"/>
      <c r="D186" s="633"/>
      <c r="E186" s="122"/>
      <c r="F186" s="122"/>
      <c r="G186" s="122"/>
      <c r="H186" s="122"/>
      <c r="I186" s="122"/>
      <c r="J186" s="122"/>
      <c r="K186" s="122"/>
      <c r="L186" s="122"/>
      <c r="M186" s="122"/>
      <c r="N186" s="122"/>
      <c r="O186" s="122"/>
      <c r="P186" s="36"/>
      <c r="Q186" s="36"/>
      <c r="R186" s="36"/>
      <c r="S186" s="36"/>
      <c r="T186" s="36"/>
      <c r="U186" s="36"/>
      <c r="V186" s="36"/>
      <c r="W186" s="36"/>
      <c r="X186" s="36"/>
      <c r="Y186" s="36"/>
      <c r="Z186" s="36"/>
      <c r="AA186" s="36"/>
      <c r="AB186" s="36"/>
      <c r="AC186" s="16"/>
      <c r="AD186" s="16"/>
      <c r="AE186" s="16"/>
      <c r="AF186" s="36"/>
      <c r="AG186" s="36"/>
      <c r="AH186" s="36"/>
      <c r="AI186" s="36"/>
      <c r="AJ186" s="36"/>
      <c r="AK186" s="36"/>
      <c r="AL186" s="36"/>
      <c r="AM186" s="36"/>
      <c r="AN186" s="16"/>
      <c r="AO186" s="16"/>
      <c r="AP186" s="16"/>
      <c r="AQ186" s="16"/>
      <c r="AR186" s="16"/>
      <c r="AS186" s="16"/>
      <c r="AT186" s="16"/>
      <c r="AU186" s="16"/>
      <c r="AV186" s="16"/>
      <c r="AW186" s="16"/>
      <c r="AX186" s="16"/>
      <c r="AY186" s="16"/>
      <c r="AZ186" s="16"/>
      <c r="BA186" s="16"/>
      <c r="BB186" s="16"/>
      <c r="BC186" s="116"/>
      <c r="BD186" s="116"/>
      <c r="BE186" s="116"/>
      <c r="BF186" s="116"/>
      <c r="BG186" s="116"/>
      <c r="BH186" s="116"/>
      <c r="BI186" s="116"/>
      <c r="BJ186" s="116"/>
      <c r="BK186" s="116"/>
      <c r="BL186" s="116"/>
      <c r="BM186" s="116"/>
      <c r="BN186" s="116"/>
      <c r="BO186" s="116"/>
      <c r="BP186" s="116"/>
      <c r="BQ186" s="116"/>
      <c r="BR186" s="116"/>
      <c r="BS186" s="116"/>
      <c r="BT186" s="117"/>
    </row>
    <row r="187" spans="2:72" s="3" customFormat="1">
      <c r="B187" s="36"/>
      <c r="C187" s="16"/>
      <c r="D187" s="16"/>
      <c r="E187" s="122"/>
      <c r="F187" s="122"/>
      <c r="G187" s="122"/>
      <c r="H187" s="122"/>
      <c r="I187" s="122"/>
      <c r="J187" s="122"/>
      <c r="K187" s="122"/>
      <c r="L187" s="122"/>
      <c r="M187" s="122"/>
      <c r="N187" s="122"/>
      <c r="O187" s="122"/>
      <c r="P187" s="36"/>
      <c r="Q187" s="36"/>
      <c r="R187" s="36"/>
      <c r="S187" s="36"/>
      <c r="T187" s="36"/>
      <c r="U187" s="36"/>
      <c r="V187" s="36"/>
      <c r="W187" s="36"/>
      <c r="X187" s="36"/>
      <c r="Y187" s="36"/>
      <c r="Z187" s="36"/>
      <c r="AA187" s="36"/>
      <c r="AB187" s="36"/>
      <c r="AC187" s="16"/>
      <c r="AD187" s="16"/>
      <c r="AE187" s="16"/>
      <c r="AF187" s="36"/>
      <c r="AG187" s="36"/>
      <c r="AH187" s="36"/>
      <c r="AI187" s="36"/>
      <c r="AJ187" s="36"/>
      <c r="AK187" s="36"/>
      <c r="AL187" s="36"/>
      <c r="AM187" s="36"/>
      <c r="AN187" s="16"/>
      <c r="AO187" s="16"/>
      <c r="AP187" s="16"/>
      <c r="AQ187" s="16"/>
      <c r="AR187" s="16"/>
      <c r="AS187" s="16"/>
      <c r="AT187" s="16"/>
      <c r="AU187" s="16"/>
      <c r="AV187" s="16"/>
      <c r="AW187" s="16"/>
      <c r="AX187" s="16"/>
      <c r="AY187" s="16"/>
      <c r="AZ187" s="16"/>
      <c r="BA187" s="16"/>
      <c r="BB187" s="16"/>
      <c r="BC187" s="116"/>
      <c r="BD187" s="116"/>
      <c r="BE187" s="116"/>
      <c r="BF187" s="116"/>
      <c r="BG187" s="116"/>
      <c r="BH187" s="116"/>
      <c r="BI187" s="116"/>
      <c r="BJ187" s="116"/>
      <c r="BK187" s="116"/>
      <c r="BL187" s="116"/>
      <c r="BM187" s="116"/>
      <c r="BN187" s="116"/>
      <c r="BO187" s="116"/>
      <c r="BP187" s="116"/>
      <c r="BQ187" s="116"/>
      <c r="BR187" s="116"/>
      <c r="BS187" s="116"/>
      <c r="BT187" s="117"/>
    </row>
    <row r="188" spans="2:72" s="3" customFormat="1">
      <c r="B188" s="36"/>
      <c r="C188" s="16"/>
      <c r="D188" s="16"/>
      <c r="E188" s="122"/>
      <c r="F188" s="122"/>
      <c r="G188" s="122"/>
      <c r="H188" s="122"/>
      <c r="I188" s="122"/>
      <c r="J188" s="122"/>
      <c r="K188" s="122"/>
      <c r="L188" s="122"/>
      <c r="M188" s="122"/>
      <c r="N188" s="122"/>
      <c r="O188" s="122"/>
      <c r="P188" s="36"/>
      <c r="Q188" s="36"/>
      <c r="R188" s="36"/>
      <c r="S188" s="36"/>
      <c r="T188" s="36"/>
      <c r="U188" s="36"/>
      <c r="V188" s="36"/>
      <c r="W188" s="36"/>
      <c r="X188" s="36"/>
      <c r="Y188" s="36"/>
      <c r="Z188" s="36"/>
      <c r="AA188" s="36"/>
      <c r="AB188" s="36"/>
      <c r="AC188" s="16"/>
      <c r="AD188" s="16"/>
      <c r="AE188" s="16"/>
      <c r="AF188" s="36"/>
      <c r="AG188" s="36"/>
      <c r="AH188" s="36"/>
      <c r="AI188" s="36"/>
      <c r="AJ188" s="36"/>
      <c r="AK188" s="36"/>
      <c r="AL188" s="36"/>
      <c r="AM188" s="36"/>
      <c r="AN188" s="16"/>
      <c r="AO188" s="16"/>
      <c r="AP188" s="16"/>
      <c r="AQ188" s="16"/>
      <c r="AR188" s="16"/>
      <c r="AS188" s="16"/>
      <c r="AT188" s="16"/>
      <c r="AU188" s="16"/>
      <c r="AV188" s="16"/>
      <c r="AW188" s="16"/>
      <c r="AX188" s="16"/>
      <c r="AY188" s="16"/>
      <c r="AZ188" s="16"/>
      <c r="BA188" s="16"/>
      <c r="BB188" s="16"/>
      <c r="BC188" s="116"/>
      <c r="BD188" s="116"/>
      <c r="BE188" s="116"/>
      <c r="BF188" s="116"/>
      <c r="BG188" s="116"/>
      <c r="BH188" s="116"/>
      <c r="BI188" s="116"/>
      <c r="BJ188" s="116"/>
      <c r="BK188" s="116"/>
      <c r="BL188" s="116"/>
      <c r="BM188" s="116"/>
      <c r="BN188" s="116"/>
      <c r="BO188" s="116"/>
      <c r="BP188" s="116"/>
      <c r="BQ188" s="116"/>
      <c r="BR188" s="116"/>
      <c r="BS188" s="116"/>
      <c r="BT188" s="117"/>
    </row>
    <row r="189" spans="2:72" s="3" customFormat="1">
      <c r="B189" s="36"/>
      <c r="C189" s="16"/>
      <c r="D189" s="16"/>
      <c r="E189" s="122"/>
      <c r="F189" s="122"/>
      <c r="G189" s="122"/>
      <c r="H189" s="122"/>
      <c r="I189" s="122"/>
      <c r="J189" s="122"/>
      <c r="K189" s="122"/>
      <c r="L189" s="122"/>
      <c r="M189" s="122"/>
      <c r="N189" s="122"/>
      <c r="O189" s="122"/>
      <c r="P189" s="36"/>
      <c r="Q189" s="36"/>
      <c r="R189" s="36"/>
      <c r="S189" s="36"/>
      <c r="T189" s="36"/>
      <c r="U189" s="36"/>
      <c r="V189" s="36"/>
      <c r="W189" s="36"/>
      <c r="X189" s="36"/>
      <c r="Y189" s="36"/>
      <c r="Z189" s="36"/>
      <c r="AA189" s="36"/>
      <c r="AB189" s="36"/>
      <c r="AC189" s="16"/>
      <c r="AD189" s="16"/>
      <c r="AE189" s="16"/>
      <c r="AF189" s="36"/>
      <c r="AG189" s="36"/>
      <c r="AH189" s="36"/>
      <c r="AI189" s="36"/>
      <c r="AJ189" s="36"/>
      <c r="AK189" s="36"/>
      <c r="AL189" s="36"/>
      <c r="AM189" s="36"/>
      <c r="AN189" s="16"/>
      <c r="AO189" s="16"/>
      <c r="AP189" s="16"/>
      <c r="AQ189" s="16"/>
      <c r="AR189" s="16"/>
      <c r="AS189" s="16"/>
      <c r="AT189" s="16"/>
      <c r="AU189" s="16"/>
      <c r="AV189" s="16"/>
      <c r="AW189" s="16"/>
      <c r="AX189" s="16"/>
      <c r="AY189" s="16"/>
      <c r="AZ189" s="16"/>
      <c r="BA189" s="16"/>
      <c r="BB189" s="16"/>
      <c r="BC189" s="116"/>
      <c r="BD189" s="116"/>
      <c r="BE189" s="116"/>
      <c r="BF189" s="116"/>
      <c r="BG189" s="116"/>
      <c r="BH189" s="116"/>
      <c r="BI189" s="116"/>
      <c r="BJ189" s="116"/>
      <c r="BK189" s="116"/>
      <c r="BL189" s="116"/>
      <c r="BM189" s="116"/>
      <c r="BN189" s="116"/>
      <c r="BO189" s="116"/>
      <c r="BP189" s="116"/>
      <c r="BQ189" s="116"/>
      <c r="BR189" s="116"/>
      <c r="BS189" s="116"/>
      <c r="BT189" s="117"/>
    </row>
    <row r="190" spans="2:72" s="3" customFormat="1">
      <c r="B190" s="36"/>
      <c r="C190" s="16"/>
      <c r="D190" s="607"/>
      <c r="E190" s="122"/>
      <c r="F190" s="122"/>
      <c r="G190" s="122"/>
      <c r="H190" s="122"/>
      <c r="I190" s="122"/>
      <c r="J190" s="122"/>
      <c r="K190" s="122"/>
      <c r="L190" s="122"/>
      <c r="M190" s="122"/>
      <c r="N190" s="122"/>
      <c r="O190" s="122"/>
      <c r="P190" s="36"/>
      <c r="Q190" s="36"/>
      <c r="R190" s="36"/>
      <c r="S190" s="36"/>
      <c r="T190" s="36"/>
      <c r="U190" s="36"/>
      <c r="V190" s="36"/>
      <c r="W190" s="36"/>
      <c r="X190" s="36"/>
      <c r="Y190" s="36"/>
      <c r="Z190" s="36"/>
      <c r="AA190" s="36"/>
      <c r="AB190" s="36"/>
      <c r="AC190" s="16"/>
      <c r="AD190" s="16"/>
      <c r="AE190" s="16"/>
      <c r="AF190" s="36"/>
      <c r="AG190" s="36"/>
      <c r="AH190" s="36"/>
      <c r="AI190" s="36"/>
      <c r="AJ190" s="36"/>
      <c r="AK190" s="36"/>
      <c r="AL190" s="36"/>
      <c r="AM190" s="36"/>
      <c r="AN190" s="16"/>
      <c r="AO190" s="16"/>
      <c r="AP190" s="16"/>
      <c r="AQ190" s="16"/>
      <c r="AR190" s="16"/>
      <c r="AS190" s="16"/>
      <c r="AT190" s="16"/>
      <c r="AU190" s="16"/>
      <c r="AV190" s="16"/>
      <c r="AW190" s="16"/>
      <c r="AX190" s="16"/>
      <c r="AY190" s="16"/>
      <c r="AZ190" s="16"/>
      <c r="BA190" s="16"/>
      <c r="BB190" s="16"/>
      <c r="BC190" s="116"/>
      <c r="BD190" s="116"/>
      <c r="BE190" s="116"/>
      <c r="BF190" s="116"/>
      <c r="BG190" s="116"/>
      <c r="BH190" s="116"/>
      <c r="BI190" s="116"/>
      <c r="BJ190" s="116"/>
      <c r="BK190" s="116"/>
      <c r="BL190" s="116"/>
      <c r="BM190" s="116"/>
      <c r="BN190" s="116"/>
      <c r="BO190" s="116"/>
      <c r="BP190" s="116"/>
      <c r="BQ190" s="116"/>
      <c r="BR190" s="116"/>
      <c r="BS190" s="116"/>
      <c r="BT190" s="117"/>
    </row>
    <row r="191" spans="2:72" s="3" customFormat="1" ht="9.9" customHeight="1">
      <c r="B191" s="36"/>
      <c r="C191" s="16"/>
      <c r="D191" s="607"/>
      <c r="E191" s="122"/>
      <c r="F191" s="122"/>
      <c r="G191" s="122"/>
      <c r="H191" s="122"/>
      <c r="I191" s="122"/>
      <c r="J191" s="122"/>
      <c r="K191" s="122"/>
      <c r="L191" s="122"/>
      <c r="M191" s="122"/>
      <c r="N191" s="122"/>
      <c r="O191" s="122"/>
      <c r="P191" s="36"/>
      <c r="Q191" s="36"/>
      <c r="R191" s="36"/>
      <c r="S191" s="36"/>
      <c r="T191" s="36"/>
      <c r="U191" s="36"/>
      <c r="V191" s="36"/>
      <c r="W191" s="36"/>
      <c r="X191" s="36"/>
      <c r="Y191" s="36"/>
      <c r="Z191" s="36"/>
      <c r="AA191" s="36"/>
      <c r="AB191" s="36"/>
      <c r="AC191" s="16"/>
      <c r="AD191" s="16"/>
      <c r="AE191" s="16"/>
      <c r="AF191" s="36"/>
      <c r="AG191" s="36"/>
      <c r="AH191" s="36"/>
      <c r="AI191" s="36"/>
      <c r="AJ191" s="36"/>
      <c r="AK191" s="36"/>
      <c r="AL191" s="36"/>
      <c r="AM191" s="36"/>
      <c r="AN191" s="16"/>
      <c r="AO191" s="16"/>
      <c r="AP191" s="16"/>
      <c r="AQ191" s="16"/>
      <c r="AR191" s="16"/>
      <c r="AS191" s="16"/>
      <c r="AT191" s="16"/>
      <c r="AU191" s="16"/>
      <c r="AV191" s="16"/>
      <c r="AW191" s="16"/>
      <c r="AX191" s="16"/>
      <c r="AY191" s="16"/>
      <c r="AZ191" s="16"/>
      <c r="BA191" s="16"/>
      <c r="BB191" s="16"/>
      <c r="BC191" s="116"/>
      <c r="BD191" s="116"/>
      <c r="BE191" s="116"/>
      <c r="BF191" s="116"/>
      <c r="BG191" s="116"/>
      <c r="BH191" s="116"/>
      <c r="BI191" s="116"/>
      <c r="BJ191" s="116"/>
      <c r="BK191" s="116"/>
      <c r="BL191" s="116"/>
      <c r="BM191" s="116"/>
      <c r="BN191" s="116"/>
      <c r="BO191" s="116"/>
      <c r="BP191" s="116"/>
      <c r="BQ191" s="116"/>
      <c r="BR191" s="116"/>
      <c r="BS191" s="116"/>
      <c r="BT191" s="117"/>
    </row>
    <row r="192" spans="2:72" s="3" customFormat="1" ht="9.9" customHeight="1">
      <c r="B192" s="36"/>
      <c r="C192" s="16"/>
      <c r="D192" s="631"/>
      <c r="E192" s="122"/>
      <c r="F192" s="122"/>
      <c r="G192" s="122"/>
      <c r="H192" s="122"/>
      <c r="I192" s="122"/>
      <c r="J192" s="122"/>
      <c r="K192" s="122"/>
      <c r="L192" s="122"/>
      <c r="M192" s="122"/>
      <c r="N192" s="122"/>
      <c r="O192" s="122"/>
      <c r="P192" s="36"/>
      <c r="Q192" s="36"/>
      <c r="R192" s="36"/>
      <c r="S192" s="36"/>
      <c r="T192" s="36"/>
      <c r="U192" s="36"/>
      <c r="V192" s="36"/>
      <c r="W192" s="36"/>
      <c r="X192" s="36"/>
      <c r="Y192" s="36"/>
      <c r="Z192" s="36"/>
      <c r="AA192" s="36"/>
      <c r="AB192" s="36"/>
      <c r="AC192" s="16"/>
      <c r="AD192" s="16"/>
      <c r="AE192" s="16"/>
      <c r="AF192" s="36"/>
      <c r="AG192" s="36"/>
      <c r="AH192" s="36"/>
      <c r="AI192" s="36"/>
      <c r="AJ192" s="36"/>
      <c r="AK192" s="36"/>
      <c r="AL192" s="36"/>
      <c r="AM192" s="36"/>
      <c r="AN192" s="16"/>
      <c r="AO192" s="16"/>
      <c r="AP192" s="16"/>
      <c r="AQ192" s="16"/>
      <c r="AR192" s="16"/>
      <c r="AS192" s="16"/>
      <c r="AT192" s="16"/>
      <c r="AU192" s="16"/>
      <c r="AV192" s="16"/>
      <c r="AW192" s="16"/>
      <c r="AX192" s="16"/>
      <c r="AY192" s="16"/>
      <c r="AZ192" s="16"/>
      <c r="BA192" s="16"/>
      <c r="BB192" s="16"/>
      <c r="BC192" s="116"/>
      <c r="BD192" s="116"/>
      <c r="BE192" s="116"/>
      <c r="BF192" s="116"/>
      <c r="BG192" s="116"/>
      <c r="BH192" s="116"/>
      <c r="BI192" s="116"/>
      <c r="BJ192" s="116"/>
      <c r="BK192" s="116"/>
      <c r="BL192" s="116"/>
      <c r="BM192" s="116"/>
      <c r="BN192" s="116"/>
      <c r="BO192" s="116"/>
      <c r="BP192" s="116"/>
      <c r="BQ192" s="116"/>
      <c r="BR192" s="116"/>
      <c r="BS192" s="116"/>
      <c r="BT192" s="117"/>
    </row>
    <row r="193" spans="2:72" s="3" customFormat="1" ht="17.25" customHeight="1">
      <c r="B193" s="36"/>
      <c r="C193" s="16"/>
      <c r="D193" s="1132"/>
      <c r="E193" s="1132"/>
      <c r="F193" s="1132"/>
      <c r="G193" s="1132"/>
      <c r="H193" s="122"/>
      <c r="I193" s="122"/>
      <c r="J193" s="122"/>
      <c r="K193" s="122"/>
      <c r="L193" s="122"/>
      <c r="M193" s="122"/>
      <c r="N193" s="122"/>
      <c r="O193" s="122"/>
      <c r="P193" s="36"/>
      <c r="Q193" s="36"/>
      <c r="R193" s="36"/>
      <c r="S193" s="36"/>
      <c r="T193" s="36"/>
      <c r="U193" s="36"/>
      <c r="V193" s="36"/>
      <c r="W193" s="36"/>
      <c r="X193" s="36"/>
      <c r="Y193" s="36"/>
      <c r="Z193" s="36"/>
      <c r="AA193" s="36"/>
      <c r="AB193" s="36"/>
      <c r="AC193" s="16"/>
      <c r="AD193" s="16"/>
      <c r="AE193" s="16"/>
      <c r="AF193" s="36"/>
      <c r="AG193" s="36"/>
      <c r="AH193" s="36"/>
      <c r="AI193" s="36"/>
      <c r="AJ193" s="36"/>
      <c r="AK193" s="36"/>
      <c r="AL193" s="36"/>
      <c r="AM193" s="36"/>
      <c r="AN193" s="16"/>
      <c r="AO193" s="16"/>
      <c r="AP193" s="16"/>
      <c r="AQ193" s="16"/>
      <c r="AR193" s="16"/>
      <c r="AS193" s="16"/>
      <c r="AT193" s="16"/>
      <c r="AU193" s="16"/>
      <c r="AV193" s="16"/>
      <c r="AW193" s="16"/>
      <c r="AX193" s="16"/>
      <c r="AY193" s="16"/>
      <c r="AZ193" s="16"/>
      <c r="BA193" s="16"/>
      <c r="BB193" s="16"/>
      <c r="BC193" s="116"/>
      <c r="BD193" s="116"/>
      <c r="BE193" s="116"/>
      <c r="BF193" s="116"/>
      <c r="BG193" s="116"/>
      <c r="BH193" s="116"/>
      <c r="BI193" s="116"/>
      <c r="BJ193" s="116"/>
      <c r="BK193" s="116"/>
      <c r="BL193" s="116"/>
      <c r="BM193" s="116"/>
      <c r="BN193" s="116"/>
      <c r="BO193" s="116"/>
      <c r="BP193" s="116"/>
      <c r="BQ193" s="116"/>
      <c r="BR193" s="116"/>
      <c r="BS193" s="116"/>
      <c r="BT193" s="117"/>
    </row>
    <row r="194" spans="2:72" s="3" customFormat="1" ht="5.0999999999999996" customHeight="1">
      <c r="B194" s="36"/>
      <c r="C194" s="16"/>
      <c r="D194" s="631"/>
      <c r="E194" s="122"/>
      <c r="F194" s="122"/>
      <c r="G194" s="122"/>
      <c r="H194" s="122"/>
      <c r="I194" s="122"/>
      <c r="J194" s="122"/>
      <c r="K194" s="122"/>
      <c r="L194" s="122"/>
      <c r="M194" s="122"/>
      <c r="N194" s="122"/>
      <c r="O194" s="122"/>
      <c r="P194" s="36"/>
      <c r="Q194" s="36"/>
      <c r="R194" s="36"/>
      <c r="S194" s="36"/>
      <c r="T194" s="36"/>
      <c r="U194" s="36"/>
      <c r="V194" s="36"/>
      <c r="W194" s="36"/>
      <c r="X194" s="36"/>
      <c r="Y194" s="36"/>
      <c r="Z194" s="36"/>
      <c r="AA194" s="36"/>
      <c r="AB194" s="36"/>
      <c r="AC194" s="16"/>
      <c r="AD194" s="16"/>
      <c r="AE194" s="16"/>
      <c r="AF194" s="36"/>
      <c r="AG194" s="36"/>
      <c r="AH194" s="36"/>
      <c r="AI194" s="36"/>
      <c r="AJ194" s="36"/>
      <c r="AK194" s="36"/>
      <c r="AL194" s="36"/>
      <c r="AM194" s="36"/>
      <c r="AN194" s="16"/>
      <c r="AO194" s="16"/>
      <c r="AP194" s="16"/>
      <c r="AQ194" s="16"/>
      <c r="AR194" s="16"/>
      <c r="AS194" s="16"/>
      <c r="AT194" s="16"/>
      <c r="AU194" s="16"/>
      <c r="AV194" s="16"/>
      <c r="AW194" s="16"/>
      <c r="AX194" s="16"/>
      <c r="AY194" s="16"/>
      <c r="AZ194" s="16"/>
      <c r="BA194" s="16"/>
      <c r="BB194" s="16"/>
      <c r="BC194" s="116"/>
      <c r="BD194" s="116"/>
      <c r="BE194" s="116"/>
      <c r="BF194" s="116"/>
      <c r="BG194" s="116"/>
      <c r="BH194" s="116"/>
      <c r="BI194" s="116"/>
      <c r="BJ194" s="116"/>
      <c r="BK194" s="116"/>
      <c r="BL194" s="116"/>
      <c r="BM194" s="116"/>
      <c r="BN194" s="116"/>
      <c r="BO194" s="116"/>
      <c r="BP194" s="116"/>
      <c r="BQ194" s="116"/>
      <c r="BR194" s="116"/>
      <c r="BS194" s="116"/>
      <c r="BT194" s="117"/>
    </row>
    <row r="195" spans="2:72" s="3" customFormat="1">
      <c r="B195" s="36"/>
      <c r="C195" s="16"/>
      <c r="D195" s="638"/>
      <c r="E195" s="639"/>
      <c r="F195" s="640"/>
      <c r="G195" s="16"/>
      <c r="H195" s="641"/>
      <c r="I195" s="122"/>
      <c r="J195" s="122"/>
      <c r="K195" s="122"/>
      <c r="L195" s="122"/>
      <c r="M195" s="122"/>
      <c r="N195" s="122"/>
      <c r="O195" s="122"/>
      <c r="P195" s="36"/>
      <c r="Q195" s="36"/>
      <c r="R195" s="36"/>
      <c r="S195" s="36"/>
      <c r="T195" s="36"/>
      <c r="U195" s="36"/>
      <c r="V195" s="36"/>
      <c r="W195" s="36"/>
      <c r="X195" s="36"/>
      <c r="Y195" s="36"/>
      <c r="Z195" s="36"/>
      <c r="AA195" s="36"/>
      <c r="AB195" s="36"/>
      <c r="AC195" s="16"/>
      <c r="AD195" s="16"/>
      <c r="AE195" s="16"/>
      <c r="AF195" s="36"/>
      <c r="AG195" s="36"/>
      <c r="AH195" s="36"/>
      <c r="AI195" s="36"/>
      <c r="AJ195" s="36"/>
      <c r="AK195" s="36"/>
      <c r="AL195" s="36"/>
      <c r="AM195" s="36"/>
      <c r="AN195" s="16"/>
      <c r="AO195" s="16"/>
      <c r="AP195" s="16"/>
      <c r="AQ195" s="16"/>
      <c r="AR195" s="16"/>
      <c r="AS195" s="16"/>
      <c r="AT195" s="16"/>
      <c r="AU195" s="16"/>
      <c r="AV195" s="16"/>
      <c r="AW195" s="16"/>
      <c r="AX195" s="16"/>
      <c r="AY195" s="16"/>
      <c r="AZ195" s="16"/>
      <c r="BA195" s="16"/>
      <c r="BB195" s="16"/>
      <c r="BC195" s="116"/>
      <c r="BD195" s="116"/>
      <c r="BE195" s="116"/>
      <c r="BF195" s="116"/>
      <c r="BG195" s="116"/>
      <c r="BH195" s="116"/>
      <c r="BI195" s="116"/>
      <c r="BJ195" s="116"/>
      <c r="BK195" s="116"/>
      <c r="BL195" s="116"/>
      <c r="BM195" s="116"/>
      <c r="BN195" s="116"/>
      <c r="BO195" s="116"/>
      <c r="BP195" s="116"/>
      <c r="BQ195" s="116"/>
      <c r="BR195" s="116"/>
      <c r="BS195" s="116"/>
      <c r="BT195" s="117"/>
    </row>
    <row r="196" spans="2:72" s="3" customFormat="1" ht="5.0999999999999996" customHeight="1">
      <c r="B196" s="36"/>
      <c r="C196" s="16"/>
      <c r="D196" s="642"/>
      <c r="E196" s="16"/>
      <c r="F196" s="123"/>
      <c r="G196" s="643"/>
      <c r="H196" s="644"/>
      <c r="I196" s="122"/>
      <c r="J196" s="122"/>
      <c r="K196" s="122"/>
      <c r="L196" s="122"/>
      <c r="M196" s="122"/>
      <c r="N196" s="122"/>
      <c r="O196" s="122"/>
      <c r="P196" s="36"/>
      <c r="Q196" s="36"/>
      <c r="R196" s="36"/>
      <c r="S196" s="36"/>
      <c r="T196" s="36"/>
      <c r="U196" s="36"/>
      <c r="V196" s="36"/>
      <c r="W196" s="36"/>
      <c r="X196" s="36"/>
      <c r="Y196" s="36"/>
      <c r="Z196" s="36"/>
      <c r="AA196" s="36"/>
      <c r="AB196" s="36"/>
      <c r="AC196" s="16"/>
      <c r="AD196" s="16"/>
      <c r="AE196" s="16"/>
      <c r="AF196" s="36"/>
      <c r="AG196" s="36"/>
      <c r="AH196" s="36"/>
      <c r="AI196" s="36"/>
      <c r="AJ196" s="36"/>
      <c r="AK196" s="36"/>
      <c r="AL196" s="36"/>
      <c r="AM196" s="36"/>
      <c r="AN196" s="16"/>
      <c r="AO196" s="16"/>
      <c r="AP196" s="16"/>
      <c r="AQ196" s="16"/>
      <c r="AR196" s="16"/>
      <c r="AS196" s="16"/>
      <c r="AT196" s="16"/>
      <c r="AU196" s="16"/>
      <c r="AV196" s="16"/>
      <c r="AW196" s="16"/>
      <c r="AX196" s="16"/>
      <c r="AY196" s="16"/>
      <c r="AZ196" s="16"/>
      <c r="BA196" s="16"/>
      <c r="BB196" s="16"/>
      <c r="BC196" s="116"/>
      <c r="BD196" s="116"/>
      <c r="BE196" s="116"/>
      <c r="BF196" s="116"/>
      <c r="BG196" s="116"/>
      <c r="BH196" s="116"/>
      <c r="BI196" s="116"/>
      <c r="BJ196" s="116"/>
      <c r="BK196" s="116"/>
      <c r="BL196" s="116"/>
      <c r="BM196" s="116"/>
      <c r="BN196" s="116"/>
      <c r="BO196" s="116"/>
      <c r="BP196" s="116"/>
      <c r="BQ196" s="116"/>
      <c r="BR196" s="116"/>
      <c r="BS196" s="116"/>
      <c r="BT196" s="117"/>
    </row>
    <row r="197" spans="2:72" s="3" customFormat="1">
      <c r="B197" s="36"/>
      <c r="C197" s="16"/>
      <c r="D197" s="638"/>
      <c r="E197" s="639"/>
      <c r="F197" s="640"/>
      <c r="G197" s="16"/>
      <c r="H197" s="641"/>
      <c r="I197" s="122"/>
      <c r="J197" s="122"/>
      <c r="K197" s="122"/>
      <c r="L197" s="122"/>
      <c r="M197" s="122"/>
      <c r="N197" s="122"/>
      <c r="O197" s="122"/>
      <c r="P197" s="36"/>
      <c r="Q197" s="36"/>
      <c r="R197" s="36"/>
      <c r="S197" s="36"/>
      <c r="T197" s="36"/>
      <c r="U197" s="36"/>
      <c r="V197" s="36"/>
      <c r="W197" s="36"/>
      <c r="X197" s="36"/>
      <c r="Y197" s="36"/>
      <c r="Z197" s="36"/>
      <c r="AA197" s="36"/>
      <c r="AB197" s="36"/>
      <c r="AC197" s="16"/>
      <c r="AD197" s="16"/>
      <c r="AE197" s="16"/>
      <c r="AF197" s="36"/>
      <c r="AG197" s="36"/>
      <c r="AH197" s="36"/>
      <c r="AI197" s="36"/>
      <c r="AJ197" s="36"/>
      <c r="AK197" s="36"/>
      <c r="AL197" s="36"/>
      <c r="AM197" s="36"/>
      <c r="AN197" s="16"/>
      <c r="AO197" s="16"/>
      <c r="AP197" s="16"/>
      <c r="AQ197" s="16"/>
      <c r="AR197" s="16"/>
      <c r="AS197" s="16"/>
      <c r="AT197" s="16"/>
      <c r="AU197" s="16"/>
      <c r="AV197" s="16"/>
      <c r="AW197" s="16"/>
      <c r="AX197" s="16"/>
      <c r="AY197" s="16"/>
      <c r="AZ197" s="16"/>
      <c r="BA197" s="16"/>
      <c r="BB197" s="16"/>
      <c r="BC197" s="116"/>
      <c r="BD197" s="116"/>
      <c r="BE197" s="116"/>
      <c r="BF197" s="116"/>
      <c r="BG197" s="116"/>
      <c r="BH197" s="116"/>
      <c r="BI197" s="116"/>
      <c r="BJ197" s="116"/>
      <c r="BK197" s="116"/>
      <c r="BL197" s="116"/>
      <c r="BM197" s="116"/>
      <c r="BN197" s="116"/>
      <c r="BO197" s="116"/>
      <c r="BP197" s="116"/>
      <c r="BQ197" s="116"/>
      <c r="BR197" s="116"/>
      <c r="BS197" s="116"/>
      <c r="BT197" s="117"/>
    </row>
    <row r="198" spans="2:72" s="3" customFormat="1" ht="5.0999999999999996" customHeight="1">
      <c r="B198" s="36"/>
      <c r="C198" s="16"/>
      <c r="D198" s="645"/>
      <c r="E198" s="123"/>
      <c r="F198" s="123"/>
      <c r="G198" s="123"/>
      <c r="H198" s="644"/>
      <c r="I198" s="122"/>
      <c r="J198" s="122"/>
      <c r="K198" s="122"/>
      <c r="L198" s="122"/>
      <c r="M198" s="122"/>
      <c r="N198" s="122"/>
      <c r="O198" s="122"/>
      <c r="P198" s="36"/>
      <c r="Q198" s="36"/>
      <c r="R198" s="36"/>
      <c r="S198" s="36"/>
      <c r="T198" s="36"/>
      <c r="U198" s="36"/>
      <c r="V198" s="36"/>
      <c r="W198" s="36"/>
      <c r="X198" s="36"/>
      <c r="Y198" s="36"/>
      <c r="Z198" s="36"/>
      <c r="AA198" s="36"/>
      <c r="AB198" s="36"/>
      <c r="AC198" s="16"/>
      <c r="AD198" s="16"/>
      <c r="AE198" s="16"/>
      <c r="AF198" s="36"/>
      <c r="AG198" s="36"/>
      <c r="AH198" s="36"/>
      <c r="AI198" s="36"/>
      <c r="AJ198" s="36"/>
      <c r="AK198" s="36"/>
      <c r="AL198" s="36"/>
      <c r="AM198" s="36"/>
      <c r="AN198" s="16"/>
      <c r="AO198" s="16"/>
      <c r="AP198" s="16"/>
      <c r="AQ198" s="16"/>
      <c r="AR198" s="16"/>
      <c r="AS198" s="16"/>
      <c r="AT198" s="16"/>
      <c r="AU198" s="16"/>
      <c r="AV198" s="16"/>
      <c r="AW198" s="16"/>
      <c r="AX198" s="16"/>
      <c r="AY198" s="16"/>
      <c r="AZ198" s="16"/>
      <c r="BA198" s="16"/>
      <c r="BB198" s="16"/>
      <c r="BC198" s="116"/>
      <c r="BD198" s="116"/>
      <c r="BE198" s="116"/>
      <c r="BF198" s="116"/>
      <c r="BG198" s="116"/>
      <c r="BH198" s="116"/>
      <c r="BI198" s="116"/>
      <c r="BJ198" s="116"/>
      <c r="BK198" s="116"/>
      <c r="BL198" s="116"/>
      <c r="BM198" s="116"/>
      <c r="BN198" s="116"/>
      <c r="BO198" s="116"/>
      <c r="BP198" s="116"/>
      <c r="BQ198" s="116"/>
      <c r="BR198" s="116"/>
      <c r="BS198" s="116"/>
      <c r="BT198" s="117"/>
    </row>
    <row r="199" spans="2:72" s="3" customFormat="1">
      <c r="B199" s="36"/>
      <c r="C199" s="16"/>
      <c r="D199" s="638"/>
      <c r="E199" s="639"/>
      <c r="F199" s="640"/>
      <c r="G199" s="16"/>
      <c r="H199" s="641"/>
      <c r="I199" s="122"/>
      <c r="J199" s="122"/>
      <c r="K199" s="122"/>
      <c r="L199" s="122"/>
      <c r="M199" s="122"/>
      <c r="N199" s="122"/>
      <c r="O199" s="122"/>
      <c r="P199" s="36"/>
      <c r="Q199" s="36"/>
      <c r="R199" s="36"/>
      <c r="S199" s="36"/>
      <c r="T199" s="36"/>
      <c r="U199" s="36"/>
      <c r="V199" s="36"/>
      <c r="W199" s="36"/>
      <c r="X199" s="36"/>
      <c r="Y199" s="36"/>
      <c r="Z199" s="36"/>
      <c r="AA199" s="36"/>
      <c r="AB199" s="36"/>
      <c r="AC199" s="16"/>
      <c r="AD199" s="16"/>
      <c r="AE199" s="16"/>
      <c r="AF199" s="36"/>
      <c r="AG199" s="36"/>
      <c r="AH199" s="36"/>
      <c r="AI199" s="36"/>
      <c r="AJ199" s="36"/>
      <c r="AK199" s="36"/>
      <c r="AL199" s="36"/>
      <c r="AM199" s="36"/>
      <c r="AN199" s="16"/>
      <c r="AO199" s="16"/>
      <c r="AP199" s="16"/>
      <c r="AQ199" s="16"/>
      <c r="AR199" s="16"/>
      <c r="AS199" s="16"/>
      <c r="AT199" s="16"/>
      <c r="AU199" s="16"/>
      <c r="AV199" s="16"/>
      <c r="AW199" s="16"/>
      <c r="AX199" s="16"/>
      <c r="AY199" s="16"/>
      <c r="AZ199" s="16"/>
      <c r="BA199" s="16"/>
      <c r="BB199" s="16"/>
      <c r="BC199" s="116"/>
      <c r="BD199" s="116"/>
      <c r="BE199" s="116"/>
      <c r="BF199" s="116"/>
      <c r="BG199" s="116"/>
      <c r="BH199" s="116"/>
      <c r="BI199" s="116"/>
      <c r="BJ199" s="116"/>
      <c r="BK199" s="116"/>
      <c r="BL199" s="116"/>
      <c r="BM199" s="116"/>
      <c r="BN199" s="116"/>
      <c r="BO199" s="116"/>
      <c r="BP199" s="116"/>
      <c r="BQ199" s="116"/>
      <c r="BR199" s="116"/>
      <c r="BS199" s="116"/>
      <c r="BT199" s="117"/>
    </row>
    <row r="200" spans="2:72" s="3" customFormat="1" ht="5.0999999999999996" customHeight="1">
      <c r="B200" s="36"/>
      <c r="C200" s="16"/>
      <c r="D200" s="645"/>
      <c r="E200" s="123"/>
      <c r="F200" s="123"/>
      <c r="G200" s="123"/>
      <c r="H200" s="644"/>
      <c r="I200" s="122"/>
      <c r="J200" s="122"/>
      <c r="K200" s="122"/>
      <c r="L200" s="122"/>
      <c r="M200" s="122"/>
      <c r="N200" s="122"/>
      <c r="O200" s="122"/>
      <c r="P200" s="36"/>
      <c r="Q200" s="36"/>
      <c r="R200" s="36"/>
      <c r="S200" s="36"/>
      <c r="T200" s="36"/>
      <c r="U200" s="36"/>
      <c r="V200" s="36"/>
      <c r="W200" s="36"/>
      <c r="X200" s="36"/>
      <c r="Y200" s="36"/>
      <c r="Z200" s="36"/>
      <c r="AA200" s="36"/>
      <c r="AB200" s="36"/>
      <c r="AC200" s="16"/>
      <c r="AD200" s="16"/>
      <c r="AE200" s="16"/>
      <c r="AF200" s="36"/>
      <c r="AG200" s="36"/>
      <c r="AH200" s="36"/>
      <c r="AI200" s="36"/>
      <c r="AJ200" s="36"/>
      <c r="AK200" s="36"/>
      <c r="AL200" s="36"/>
      <c r="AM200" s="36"/>
      <c r="AN200" s="16"/>
      <c r="AO200" s="16"/>
      <c r="AP200" s="16"/>
      <c r="AQ200" s="16"/>
      <c r="AR200" s="16"/>
      <c r="AS200" s="16"/>
      <c r="AT200" s="16"/>
      <c r="AU200" s="16"/>
      <c r="AV200" s="16"/>
      <c r="AW200" s="16"/>
      <c r="AX200" s="16"/>
      <c r="AY200" s="16"/>
      <c r="AZ200" s="16"/>
      <c r="BA200" s="16"/>
      <c r="BB200" s="16"/>
      <c r="BC200" s="116"/>
      <c r="BD200" s="116"/>
      <c r="BE200" s="116"/>
      <c r="BF200" s="116"/>
      <c r="BG200" s="116"/>
      <c r="BH200" s="116"/>
      <c r="BI200" s="116"/>
      <c r="BJ200" s="116"/>
      <c r="BK200" s="116"/>
      <c r="BL200" s="116"/>
      <c r="BM200" s="116"/>
      <c r="BN200" s="116"/>
      <c r="BO200" s="116"/>
      <c r="BP200" s="116"/>
      <c r="BQ200" s="116"/>
      <c r="BR200" s="116"/>
      <c r="BS200" s="116"/>
      <c r="BT200" s="117"/>
    </row>
    <row r="201" spans="2:72" s="3" customFormat="1">
      <c r="B201" s="36"/>
      <c r="C201" s="16"/>
      <c r="D201" s="638"/>
      <c r="E201" s="639"/>
      <c r="F201" s="640"/>
      <c r="G201" s="16"/>
      <c r="H201" s="641"/>
      <c r="I201" s="122"/>
      <c r="J201" s="122"/>
      <c r="K201" s="122"/>
      <c r="L201" s="122"/>
      <c r="M201" s="122"/>
      <c r="N201" s="122"/>
      <c r="O201" s="122"/>
      <c r="P201" s="36"/>
      <c r="Q201" s="36"/>
      <c r="R201" s="36"/>
      <c r="S201" s="36"/>
      <c r="T201" s="36"/>
      <c r="U201" s="36"/>
      <c r="V201" s="36"/>
      <c r="W201" s="36"/>
      <c r="X201" s="36"/>
      <c r="Y201" s="36"/>
      <c r="Z201" s="36"/>
      <c r="AA201" s="36"/>
      <c r="AB201" s="36"/>
      <c r="AC201" s="16"/>
      <c r="AD201" s="16"/>
      <c r="AE201" s="16"/>
      <c r="AF201" s="36"/>
      <c r="AG201" s="36"/>
      <c r="AH201" s="36"/>
      <c r="AI201" s="36"/>
      <c r="AJ201" s="36"/>
      <c r="AK201" s="36"/>
      <c r="AL201" s="36"/>
      <c r="AM201" s="36"/>
      <c r="AN201" s="16"/>
      <c r="AO201" s="16"/>
      <c r="AP201" s="16"/>
      <c r="AQ201" s="16"/>
      <c r="AR201" s="16"/>
      <c r="AS201" s="16"/>
      <c r="AT201" s="16"/>
      <c r="AU201" s="16"/>
      <c r="AV201" s="16"/>
      <c r="AW201" s="16"/>
      <c r="AX201" s="16"/>
      <c r="AY201" s="16"/>
      <c r="AZ201" s="16"/>
      <c r="BA201" s="16"/>
      <c r="BB201" s="16"/>
      <c r="BC201" s="116"/>
      <c r="BD201" s="116"/>
      <c r="BE201" s="116"/>
      <c r="BF201" s="116"/>
      <c r="BG201" s="116"/>
      <c r="BH201" s="116"/>
      <c r="BI201" s="116"/>
      <c r="BJ201" s="116"/>
      <c r="BK201" s="116"/>
      <c r="BL201" s="116"/>
      <c r="BM201" s="116"/>
      <c r="BN201" s="116"/>
      <c r="BO201" s="116"/>
      <c r="BP201" s="116"/>
      <c r="BQ201" s="116"/>
      <c r="BR201" s="116"/>
      <c r="BS201" s="116"/>
      <c r="BT201" s="117"/>
    </row>
    <row r="202" spans="2:72" s="3" customFormat="1" ht="5.0999999999999996" customHeight="1">
      <c r="B202" s="36"/>
      <c r="C202" s="16"/>
      <c r="D202" s="645"/>
      <c r="E202" s="123"/>
      <c r="F202" s="123"/>
      <c r="G202" s="123"/>
      <c r="H202" s="644"/>
      <c r="I202" s="122"/>
      <c r="J202" s="122"/>
      <c r="K202" s="122"/>
      <c r="L202" s="122"/>
      <c r="M202" s="122"/>
      <c r="N202" s="122"/>
      <c r="O202" s="122"/>
      <c r="P202" s="36"/>
      <c r="Q202" s="36"/>
      <c r="R202" s="36"/>
      <c r="S202" s="36"/>
      <c r="T202" s="36"/>
      <c r="U202" s="36"/>
      <c r="V202" s="36"/>
      <c r="W202" s="36"/>
      <c r="X202" s="36"/>
      <c r="Y202" s="36"/>
      <c r="Z202" s="36"/>
      <c r="AA202" s="36"/>
      <c r="AB202" s="36"/>
      <c r="AC202" s="16"/>
      <c r="AD202" s="16"/>
      <c r="AE202" s="16"/>
      <c r="AF202" s="36"/>
      <c r="AG202" s="36"/>
      <c r="AH202" s="36"/>
      <c r="AI202" s="36"/>
      <c r="AJ202" s="36"/>
      <c r="AK202" s="36"/>
      <c r="AL202" s="36"/>
      <c r="AM202" s="36"/>
      <c r="AN202" s="16"/>
      <c r="AO202" s="16"/>
      <c r="AP202" s="16"/>
      <c r="AQ202" s="16"/>
      <c r="AR202" s="16"/>
      <c r="AS202" s="16"/>
      <c r="AT202" s="16"/>
      <c r="AU202" s="16"/>
      <c r="AV202" s="16"/>
      <c r="AW202" s="16"/>
      <c r="AX202" s="16"/>
      <c r="AY202" s="16"/>
      <c r="AZ202" s="16"/>
      <c r="BA202" s="16"/>
      <c r="BB202" s="16"/>
      <c r="BC202" s="116"/>
      <c r="BD202" s="116"/>
      <c r="BE202" s="116"/>
      <c r="BF202" s="116"/>
      <c r="BG202" s="116"/>
      <c r="BH202" s="116"/>
      <c r="BI202" s="116"/>
      <c r="BJ202" s="116"/>
      <c r="BK202" s="116"/>
      <c r="BL202" s="116"/>
      <c r="BM202" s="116"/>
      <c r="BN202" s="116"/>
      <c r="BO202" s="116"/>
      <c r="BP202" s="116"/>
      <c r="BQ202" s="116"/>
      <c r="BR202" s="116"/>
      <c r="BS202" s="116"/>
      <c r="BT202" s="117"/>
    </row>
    <row r="203" spans="2:72" s="3" customFormat="1">
      <c r="B203" s="36"/>
      <c r="C203" s="16"/>
      <c r="D203" s="638"/>
      <c r="E203" s="639"/>
      <c r="F203" s="646"/>
      <c r="G203" s="16"/>
      <c r="H203" s="641"/>
      <c r="I203" s="122"/>
      <c r="J203" s="122"/>
      <c r="K203" s="122"/>
      <c r="L203" s="122"/>
      <c r="M203" s="122"/>
      <c r="N203" s="122"/>
      <c r="O203" s="122"/>
      <c r="P203" s="36"/>
      <c r="Q203" s="36"/>
      <c r="R203" s="36"/>
      <c r="S203" s="36"/>
      <c r="T203" s="36"/>
      <c r="U203" s="36"/>
      <c r="V203" s="36"/>
      <c r="W203" s="36"/>
      <c r="X203" s="36"/>
      <c r="Y203" s="36"/>
      <c r="Z203" s="36"/>
      <c r="AA203" s="36"/>
      <c r="AB203" s="36"/>
      <c r="AC203" s="16"/>
      <c r="AD203" s="16"/>
      <c r="AE203" s="16"/>
      <c r="AF203" s="36"/>
      <c r="AG203" s="36"/>
      <c r="AH203" s="36"/>
      <c r="AI203" s="36"/>
      <c r="AJ203" s="36"/>
      <c r="AK203" s="36"/>
      <c r="AL203" s="36"/>
      <c r="AM203" s="36"/>
      <c r="AN203" s="16"/>
      <c r="AO203" s="16"/>
      <c r="AP203" s="16"/>
      <c r="AQ203" s="16"/>
      <c r="AR203" s="16"/>
      <c r="AS203" s="16"/>
      <c r="AT203" s="16"/>
      <c r="AU203" s="16"/>
      <c r="AV203" s="16"/>
      <c r="AW203" s="16"/>
      <c r="AX203" s="16"/>
      <c r="AY203" s="16"/>
      <c r="AZ203" s="16"/>
      <c r="BA203" s="16"/>
      <c r="BB203" s="16"/>
      <c r="BC203" s="116"/>
      <c r="BD203" s="116"/>
      <c r="BE203" s="116"/>
      <c r="BF203" s="116"/>
      <c r="BG203" s="116"/>
      <c r="BH203" s="116"/>
      <c r="BI203" s="116"/>
      <c r="BJ203" s="116"/>
      <c r="BK203" s="116"/>
      <c r="BL203" s="116"/>
      <c r="BM203" s="116"/>
      <c r="BN203" s="116"/>
      <c r="BO203" s="116"/>
      <c r="BP203" s="116"/>
      <c r="BQ203" s="116"/>
      <c r="BR203" s="116"/>
      <c r="BS203" s="116"/>
      <c r="BT203" s="117"/>
    </row>
    <row r="204" spans="2:72" s="3" customFormat="1" ht="5.0999999999999996" customHeight="1">
      <c r="B204" s="36"/>
      <c r="C204" s="16"/>
      <c r="D204" s="647"/>
      <c r="E204" s="648"/>
      <c r="F204" s="648"/>
      <c r="G204" s="648"/>
      <c r="H204" s="122"/>
      <c r="I204" s="122"/>
      <c r="J204" s="122"/>
      <c r="K204" s="122"/>
      <c r="L204" s="122"/>
      <c r="M204" s="122"/>
      <c r="N204" s="122"/>
      <c r="O204" s="122"/>
      <c r="P204" s="36"/>
      <c r="Q204" s="36"/>
      <c r="R204" s="36"/>
      <c r="S204" s="36"/>
      <c r="T204" s="36"/>
      <c r="U204" s="36"/>
      <c r="V204" s="36"/>
      <c r="W204" s="36"/>
      <c r="X204" s="36"/>
      <c r="Y204" s="36"/>
      <c r="Z204" s="36"/>
      <c r="AA204" s="36"/>
      <c r="AB204" s="36"/>
      <c r="AC204" s="16"/>
      <c r="AD204" s="16"/>
      <c r="AE204" s="16"/>
      <c r="AF204" s="36"/>
      <c r="AG204" s="36"/>
      <c r="AH204" s="36"/>
      <c r="AI204" s="36"/>
      <c r="AJ204" s="36"/>
      <c r="AK204" s="36"/>
      <c r="AL204" s="36"/>
      <c r="AM204" s="36"/>
      <c r="AN204" s="16"/>
      <c r="AO204" s="16"/>
      <c r="AP204" s="16"/>
      <c r="AQ204" s="16"/>
      <c r="AR204" s="16"/>
      <c r="AS204" s="16"/>
      <c r="AT204" s="16"/>
      <c r="AU204" s="16"/>
      <c r="AV204" s="16"/>
      <c r="AW204" s="16"/>
      <c r="AX204" s="16"/>
      <c r="AY204" s="16"/>
      <c r="AZ204" s="16"/>
      <c r="BA204" s="16"/>
      <c r="BB204" s="16"/>
      <c r="BC204" s="116"/>
      <c r="BD204" s="116"/>
      <c r="BE204" s="116"/>
      <c r="BF204" s="116"/>
      <c r="BG204" s="116"/>
      <c r="BH204" s="116"/>
      <c r="BI204" s="116"/>
      <c r="BJ204" s="116"/>
      <c r="BK204" s="116"/>
      <c r="BL204" s="116"/>
      <c r="BM204" s="116"/>
      <c r="BN204" s="116"/>
      <c r="BO204" s="116"/>
      <c r="BP204" s="116"/>
      <c r="BQ204" s="116"/>
      <c r="BR204" s="116"/>
      <c r="BS204" s="116"/>
      <c r="BT204" s="117"/>
    </row>
    <row r="205" spans="2:72" s="3" customFormat="1" ht="8.25" customHeight="1">
      <c r="B205" s="36"/>
      <c r="C205" s="16"/>
      <c r="D205" s="649"/>
      <c r="E205" s="123"/>
      <c r="F205" s="123"/>
      <c r="G205" s="123"/>
      <c r="H205" s="122"/>
      <c r="I205" s="122"/>
      <c r="J205" s="122"/>
      <c r="K205" s="122"/>
      <c r="L205" s="122"/>
      <c r="M205" s="122"/>
      <c r="N205" s="122"/>
      <c r="O205" s="122"/>
      <c r="P205" s="36"/>
      <c r="Q205" s="36"/>
      <c r="R205" s="36"/>
      <c r="S205" s="36"/>
      <c r="T205" s="36"/>
      <c r="U205" s="36"/>
      <c r="V205" s="36"/>
      <c r="W205" s="36"/>
      <c r="X205" s="36"/>
      <c r="Y205" s="36"/>
      <c r="Z205" s="36"/>
      <c r="AA205" s="36"/>
      <c r="AB205" s="36"/>
      <c r="AC205" s="16"/>
      <c r="AD205" s="16"/>
      <c r="AE205" s="16"/>
      <c r="AF205" s="36"/>
      <c r="AG205" s="36"/>
      <c r="AH205" s="36"/>
      <c r="AI205" s="36"/>
      <c r="AJ205" s="36"/>
      <c r="AK205" s="36"/>
      <c r="AL205" s="36"/>
      <c r="AM205" s="36"/>
      <c r="AN205" s="16"/>
      <c r="AO205" s="16"/>
      <c r="AP205" s="16"/>
      <c r="AQ205" s="16"/>
      <c r="AR205" s="16"/>
      <c r="AS205" s="16"/>
      <c r="AT205" s="16"/>
      <c r="AU205" s="16"/>
      <c r="AV205" s="16"/>
      <c r="AW205" s="16"/>
      <c r="AX205" s="16"/>
      <c r="AY205" s="16"/>
      <c r="AZ205" s="16"/>
      <c r="BA205" s="16"/>
      <c r="BB205" s="16"/>
      <c r="BC205" s="116"/>
      <c r="BD205" s="116"/>
      <c r="BE205" s="116"/>
      <c r="BF205" s="116"/>
      <c r="BG205" s="116"/>
      <c r="BH205" s="116"/>
      <c r="BI205" s="116"/>
      <c r="BJ205" s="116"/>
      <c r="BK205" s="116"/>
      <c r="BL205" s="116"/>
      <c r="BM205" s="116"/>
      <c r="BN205" s="116"/>
      <c r="BO205" s="116"/>
      <c r="BP205" s="116"/>
      <c r="BQ205" s="116"/>
      <c r="BR205" s="116"/>
      <c r="BS205" s="116"/>
      <c r="BT205" s="117"/>
    </row>
    <row r="206" spans="2:72" s="3" customFormat="1">
      <c r="B206" s="36"/>
      <c r="C206" s="16"/>
      <c r="D206" s="650"/>
      <c r="E206" s="137"/>
      <c r="F206" s="651"/>
      <c r="G206" s="16"/>
      <c r="H206" s="641"/>
      <c r="I206" s="16"/>
      <c r="J206" s="16"/>
      <c r="K206" s="16"/>
      <c r="L206" s="16"/>
      <c r="M206" s="16"/>
      <c r="N206" s="16"/>
      <c r="O206" s="16"/>
      <c r="P206" s="36"/>
      <c r="Q206" s="36"/>
      <c r="R206" s="36"/>
      <c r="S206" s="36"/>
      <c r="T206" s="36"/>
      <c r="U206" s="36"/>
      <c r="V206" s="36"/>
      <c r="W206" s="36"/>
      <c r="X206" s="36"/>
      <c r="Y206" s="36"/>
      <c r="Z206" s="36"/>
      <c r="AA206" s="36"/>
      <c r="AB206" s="36"/>
      <c r="AC206" s="16"/>
      <c r="AD206" s="16"/>
      <c r="AE206" s="16"/>
      <c r="AF206" s="36"/>
      <c r="AG206" s="36"/>
      <c r="AH206" s="36"/>
      <c r="AI206" s="36"/>
      <c r="AJ206" s="36"/>
      <c r="AK206" s="36"/>
      <c r="AL206" s="36"/>
      <c r="AM206" s="36"/>
      <c r="AN206" s="16"/>
      <c r="AO206" s="16"/>
      <c r="AP206" s="16"/>
      <c r="AQ206" s="16"/>
      <c r="AR206" s="16"/>
      <c r="AS206" s="16"/>
      <c r="AT206" s="16"/>
      <c r="AU206" s="16"/>
      <c r="AV206" s="16"/>
      <c r="AW206" s="16"/>
      <c r="AX206" s="16"/>
      <c r="AY206" s="16"/>
      <c r="AZ206" s="16"/>
      <c r="BA206" s="16"/>
      <c r="BB206" s="16"/>
      <c r="BC206" s="116"/>
      <c r="BD206" s="116"/>
      <c r="BE206" s="116"/>
      <c r="BF206" s="116"/>
      <c r="BG206" s="116"/>
      <c r="BH206" s="116"/>
      <c r="BI206" s="116"/>
      <c r="BJ206" s="116"/>
      <c r="BK206" s="116"/>
      <c r="BL206" s="116"/>
      <c r="BM206" s="116"/>
      <c r="BN206" s="116"/>
      <c r="BO206" s="116"/>
      <c r="BP206" s="116"/>
      <c r="BQ206" s="116"/>
      <c r="BR206" s="116"/>
      <c r="BS206" s="116"/>
      <c r="BT206" s="117"/>
    </row>
    <row r="207" spans="2:72" s="3" customFormat="1" ht="6.75" customHeight="1">
      <c r="B207" s="36"/>
      <c r="C207" s="16"/>
      <c r="D207" s="16"/>
      <c r="E207" s="16"/>
      <c r="F207" s="16"/>
      <c r="G207" s="16"/>
      <c r="H207" s="16"/>
      <c r="I207" s="16"/>
      <c r="J207" s="16"/>
      <c r="K207" s="16"/>
      <c r="L207" s="16"/>
      <c r="M207" s="16"/>
      <c r="N207" s="16"/>
      <c r="O207" s="16"/>
      <c r="P207" s="36"/>
      <c r="Q207" s="36"/>
      <c r="R207" s="36"/>
      <c r="S207" s="36"/>
      <c r="T207" s="36"/>
      <c r="U207" s="36"/>
      <c r="V207" s="36"/>
      <c r="W207" s="36"/>
      <c r="X207" s="36"/>
      <c r="Y207" s="36"/>
      <c r="Z207" s="36"/>
      <c r="AA207" s="36"/>
      <c r="AB207" s="36"/>
      <c r="AC207" s="16"/>
      <c r="AD207" s="16"/>
      <c r="AE207" s="16"/>
      <c r="AF207" s="36"/>
      <c r="AG207" s="36"/>
      <c r="AH207" s="36"/>
      <c r="AI207" s="36"/>
      <c r="AJ207" s="36"/>
      <c r="AK207" s="36"/>
      <c r="AL207" s="36"/>
      <c r="AM207" s="36"/>
      <c r="AN207" s="16"/>
      <c r="AO207" s="16"/>
      <c r="AP207" s="16"/>
      <c r="AQ207" s="16"/>
      <c r="AR207" s="16"/>
      <c r="AS207" s="16"/>
      <c r="AT207" s="16"/>
      <c r="AU207" s="16"/>
      <c r="AV207" s="16"/>
      <c r="AW207" s="16"/>
      <c r="AX207" s="16"/>
      <c r="AY207" s="16"/>
      <c r="AZ207" s="16"/>
      <c r="BA207" s="16"/>
      <c r="BB207" s="16"/>
      <c r="BC207" s="116"/>
      <c r="BD207" s="116"/>
      <c r="BE207" s="116"/>
      <c r="BF207" s="116"/>
      <c r="BG207" s="116"/>
      <c r="BH207" s="116"/>
      <c r="BI207" s="116"/>
      <c r="BJ207" s="116"/>
      <c r="BK207" s="116"/>
      <c r="BL207" s="116"/>
      <c r="BM207" s="116"/>
      <c r="BN207" s="116"/>
      <c r="BO207" s="116"/>
      <c r="BP207" s="116"/>
      <c r="BQ207" s="116"/>
      <c r="BR207" s="116"/>
      <c r="BS207" s="116"/>
      <c r="BT207" s="117"/>
    </row>
    <row r="208" spans="2:72" s="3" customFormat="1">
      <c r="B208" s="36"/>
      <c r="C208" s="16"/>
      <c r="D208" s="16"/>
      <c r="E208" s="16"/>
      <c r="F208" s="16"/>
      <c r="G208" s="16"/>
      <c r="H208" s="16"/>
      <c r="I208" s="16"/>
      <c r="J208" s="16"/>
      <c r="K208" s="16"/>
      <c r="L208" s="16"/>
      <c r="M208" s="16"/>
      <c r="N208" s="16"/>
      <c r="O208" s="16"/>
      <c r="P208" s="36"/>
      <c r="Q208" s="36"/>
      <c r="R208" s="36"/>
      <c r="S208" s="36"/>
      <c r="T208" s="36"/>
      <c r="U208" s="36"/>
      <c r="V208" s="36"/>
      <c r="W208" s="36"/>
      <c r="X208" s="36"/>
      <c r="Y208" s="36"/>
      <c r="Z208" s="36"/>
      <c r="AA208" s="36"/>
      <c r="AB208" s="36"/>
      <c r="AC208" s="16"/>
      <c r="AD208" s="16"/>
      <c r="AE208" s="16"/>
      <c r="AF208" s="36"/>
      <c r="AG208" s="36"/>
      <c r="AH208" s="36"/>
      <c r="AI208" s="36"/>
      <c r="AJ208" s="36"/>
      <c r="AK208" s="36"/>
      <c r="AL208" s="36"/>
      <c r="AM208" s="36"/>
      <c r="AN208" s="16"/>
      <c r="AO208" s="16"/>
      <c r="AP208" s="16"/>
      <c r="AQ208" s="16"/>
      <c r="AR208" s="16"/>
      <c r="AS208" s="16"/>
      <c r="AT208" s="16"/>
      <c r="AU208" s="16"/>
      <c r="AV208" s="16"/>
      <c r="AW208" s="16"/>
      <c r="AX208" s="16"/>
      <c r="AY208" s="16"/>
      <c r="AZ208" s="16"/>
      <c r="BA208" s="16"/>
      <c r="BB208" s="16"/>
      <c r="BC208" s="116"/>
      <c r="BD208" s="116"/>
      <c r="BE208" s="116"/>
      <c r="BF208" s="116"/>
      <c r="BG208" s="116"/>
      <c r="BH208" s="116"/>
      <c r="BI208" s="116"/>
      <c r="BJ208" s="116"/>
      <c r="BK208" s="116"/>
      <c r="BL208" s="116"/>
      <c r="BM208" s="116"/>
      <c r="BN208" s="116"/>
      <c r="BO208" s="116"/>
      <c r="BP208" s="116"/>
      <c r="BQ208" s="116"/>
      <c r="BR208" s="116"/>
      <c r="BS208" s="116"/>
      <c r="BT208" s="117"/>
    </row>
    <row r="209" spans="1:72" s="3" customFormat="1">
      <c r="B209" s="36"/>
      <c r="C209" s="16"/>
      <c r="D209" s="16"/>
      <c r="E209" s="16"/>
      <c r="F209" s="16"/>
      <c r="G209" s="16"/>
      <c r="H209" s="16"/>
      <c r="I209" s="16"/>
      <c r="J209" s="16"/>
      <c r="K209" s="16"/>
      <c r="L209" s="16"/>
      <c r="M209" s="16"/>
      <c r="N209" s="16"/>
      <c r="O209" s="16"/>
      <c r="P209" s="36"/>
      <c r="Q209" s="36"/>
      <c r="R209" s="36"/>
      <c r="S209" s="36"/>
      <c r="T209" s="36"/>
      <c r="U209" s="36"/>
      <c r="V209" s="36"/>
      <c r="W209" s="36"/>
      <c r="X209" s="36"/>
      <c r="Y209" s="36"/>
      <c r="Z209" s="36"/>
      <c r="AA209" s="36"/>
      <c r="AB209" s="36"/>
      <c r="AC209" s="16"/>
      <c r="AD209" s="16"/>
      <c r="AE209" s="16"/>
      <c r="AF209" s="36"/>
      <c r="AG209" s="36"/>
      <c r="AH209" s="36"/>
      <c r="AI209" s="36"/>
      <c r="AJ209" s="36"/>
      <c r="AK209" s="36"/>
      <c r="AL209" s="36"/>
      <c r="AM209" s="36"/>
      <c r="AN209" s="16"/>
      <c r="AO209" s="16"/>
      <c r="AP209" s="16"/>
      <c r="AQ209" s="16"/>
      <c r="AR209" s="16"/>
      <c r="AS209" s="16"/>
      <c r="AT209" s="16"/>
      <c r="AU209" s="16"/>
      <c r="AV209" s="16"/>
      <c r="AW209" s="16"/>
      <c r="AX209" s="16"/>
      <c r="AY209" s="16"/>
      <c r="AZ209" s="16"/>
      <c r="BA209" s="16"/>
      <c r="BB209" s="16"/>
      <c r="BC209" s="116"/>
      <c r="BD209" s="116"/>
      <c r="BE209" s="116"/>
      <c r="BF209" s="116"/>
      <c r="BG209" s="116"/>
      <c r="BH209" s="116"/>
      <c r="BI209" s="116"/>
      <c r="BJ209" s="116"/>
      <c r="BK209" s="116"/>
      <c r="BL209" s="116"/>
      <c r="BM209" s="116"/>
      <c r="BN209" s="116"/>
      <c r="BO209" s="116"/>
      <c r="BP209" s="116"/>
      <c r="BQ209" s="116"/>
      <c r="BR209" s="116"/>
      <c r="BS209" s="116"/>
      <c r="BT209" s="117"/>
    </row>
    <row r="210" spans="1:72" s="3" customFormat="1">
      <c r="B210" s="36"/>
      <c r="C210" s="16"/>
      <c r="D210" s="16"/>
      <c r="E210" s="16"/>
      <c r="F210" s="16"/>
      <c r="G210" s="16"/>
      <c r="H210" s="16"/>
      <c r="I210" s="16"/>
      <c r="J210" s="16"/>
      <c r="K210" s="16"/>
      <c r="L210" s="16"/>
      <c r="M210" s="16"/>
      <c r="N210" s="16"/>
      <c r="O210" s="16"/>
      <c r="P210" s="36"/>
      <c r="Q210" s="36"/>
      <c r="R210" s="36"/>
      <c r="S210" s="36"/>
      <c r="T210" s="36"/>
      <c r="U210" s="36"/>
      <c r="V210" s="36"/>
      <c r="W210" s="36"/>
      <c r="X210" s="36"/>
      <c r="Y210" s="36"/>
      <c r="Z210" s="36"/>
      <c r="AA210" s="36"/>
      <c r="AB210" s="36"/>
      <c r="AC210" s="16"/>
      <c r="AD210" s="16"/>
      <c r="AE210" s="16"/>
      <c r="AF210" s="36"/>
      <c r="AG210" s="36"/>
      <c r="AH210" s="36"/>
      <c r="AI210" s="36"/>
      <c r="AJ210" s="36"/>
      <c r="AK210" s="36"/>
      <c r="AL210" s="36"/>
      <c r="AM210" s="36"/>
      <c r="AN210" s="16"/>
      <c r="AO210" s="16"/>
      <c r="AP210" s="16"/>
      <c r="AQ210" s="16"/>
      <c r="AR210" s="16"/>
      <c r="AS210" s="16"/>
      <c r="AT210" s="16"/>
      <c r="AU210" s="16"/>
      <c r="AV210" s="16"/>
      <c r="AW210" s="16"/>
      <c r="AX210" s="16"/>
      <c r="AY210" s="16"/>
      <c r="AZ210" s="16"/>
      <c r="BA210" s="16"/>
      <c r="BB210" s="16"/>
      <c r="BC210" s="116"/>
      <c r="BD210" s="116"/>
      <c r="BE210" s="116"/>
      <c r="BF210" s="116"/>
      <c r="BG210" s="116"/>
      <c r="BH210" s="116"/>
      <c r="BI210" s="116"/>
      <c r="BJ210" s="116"/>
      <c r="BK210" s="116"/>
      <c r="BL210" s="116"/>
      <c r="BM210" s="116"/>
      <c r="BN210" s="116"/>
      <c r="BO210" s="116"/>
      <c r="BP210" s="116"/>
      <c r="BQ210" s="116"/>
      <c r="BR210" s="116"/>
      <c r="BS210" s="116"/>
      <c r="BT210" s="117"/>
    </row>
    <row r="211" spans="1:72" s="3" customFormat="1">
      <c r="B211" s="36"/>
      <c r="C211" s="16"/>
      <c r="D211" s="16"/>
      <c r="E211" s="16"/>
      <c r="F211" s="16"/>
      <c r="G211" s="16"/>
      <c r="H211" s="16"/>
      <c r="I211" s="16"/>
      <c r="J211" s="16"/>
      <c r="K211" s="16"/>
      <c r="L211" s="16"/>
      <c r="M211" s="16"/>
      <c r="N211" s="16"/>
      <c r="O211" s="16"/>
      <c r="P211" s="36"/>
      <c r="Q211" s="36"/>
      <c r="R211" s="36"/>
      <c r="S211" s="36"/>
      <c r="T211" s="36"/>
      <c r="U211" s="36"/>
      <c r="V211" s="36"/>
      <c r="W211" s="36"/>
      <c r="X211" s="36"/>
      <c r="Y211" s="36"/>
      <c r="Z211" s="36"/>
      <c r="AA211" s="36"/>
      <c r="AB211" s="36"/>
      <c r="AC211" s="16"/>
      <c r="AD211" s="16"/>
      <c r="AE211" s="16"/>
      <c r="AF211" s="36"/>
      <c r="AG211" s="36"/>
      <c r="AH211" s="36"/>
      <c r="AI211" s="36"/>
      <c r="AJ211" s="36"/>
      <c r="AK211" s="36"/>
      <c r="AL211" s="36"/>
      <c r="AM211" s="36"/>
      <c r="AN211" s="16"/>
      <c r="AO211" s="16"/>
      <c r="AP211" s="16"/>
      <c r="AQ211" s="16"/>
      <c r="AR211" s="16"/>
      <c r="AS211" s="16"/>
      <c r="AT211" s="16"/>
      <c r="AU211" s="16"/>
      <c r="AV211" s="16"/>
      <c r="AW211" s="16"/>
      <c r="AX211" s="16"/>
      <c r="AY211" s="16"/>
      <c r="AZ211" s="16"/>
      <c r="BA211" s="16"/>
      <c r="BB211" s="16"/>
      <c r="BC211" s="116"/>
      <c r="BD211" s="116"/>
      <c r="BE211" s="116"/>
      <c r="BF211" s="116"/>
      <c r="BG211" s="116"/>
      <c r="BH211" s="116"/>
      <c r="BI211" s="116"/>
      <c r="BJ211" s="116"/>
      <c r="BK211" s="116"/>
      <c r="BL211" s="116"/>
      <c r="BM211" s="116"/>
      <c r="BN211" s="116"/>
      <c r="BO211" s="116"/>
      <c r="BP211" s="116"/>
      <c r="BQ211" s="116"/>
      <c r="BR211" s="116"/>
      <c r="BS211" s="116"/>
      <c r="BT211" s="117"/>
    </row>
    <row r="212" spans="1:72" s="3" customFormat="1">
      <c r="B212" s="36"/>
      <c r="C212" s="16"/>
      <c r="D212" s="16"/>
      <c r="E212" s="16"/>
      <c r="F212" s="16"/>
      <c r="G212" s="16"/>
      <c r="H212" s="16"/>
      <c r="I212" s="16"/>
      <c r="J212" s="16"/>
      <c r="K212" s="16"/>
      <c r="L212" s="16"/>
      <c r="M212" s="16"/>
      <c r="N212" s="16"/>
      <c r="O212" s="16"/>
      <c r="P212" s="36"/>
      <c r="Q212" s="36"/>
      <c r="R212" s="36"/>
      <c r="S212" s="36"/>
      <c r="T212" s="36"/>
      <c r="U212" s="36"/>
      <c r="V212" s="36"/>
      <c r="W212" s="36"/>
      <c r="X212" s="36"/>
      <c r="Y212" s="36"/>
      <c r="Z212" s="36"/>
      <c r="AA212" s="36"/>
      <c r="AB212" s="36"/>
      <c r="AC212" s="16"/>
      <c r="AD212" s="16"/>
      <c r="AE212" s="16"/>
      <c r="AF212" s="36"/>
      <c r="AG212" s="36"/>
      <c r="AH212" s="36"/>
      <c r="AI212" s="36"/>
      <c r="AJ212" s="36"/>
      <c r="AK212" s="36"/>
      <c r="AL212" s="36"/>
      <c r="AM212" s="36"/>
      <c r="AN212" s="16"/>
      <c r="AO212" s="16"/>
      <c r="AP212" s="16"/>
      <c r="AQ212" s="16"/>
      <c r="AR212" s="16"/>
      <c r="AS212" s="16"/>
      <c r="AT212" s="16"/>
      <c r="AU212" s="16"/>
      <c r="AV212" s="16"/>
      <c r="AW212" s="16"/>
      <c r="AX212" s="16"/>
      <c r="AY212" s="16"/>
      <c r="AZ212" s="16"/>
      <c r="BA212" s="16"/>
      <c r="BB212" s="16"/>
      <c r="BC212" s="116"/>
      <c r="BD212" s="116"/>
      <c r="BE212" s="116"/>
      <c r="BF212" s="116"/>
      <c r="BG212" s="116"/>
      <c r="BH212" s="116"/>
      <c r="BI212" s="116"/>
      <c r="BJ212" s="116"/>
      <c r="BK212" s="116"/>
      <c r="BL212" s="116"/>
      <c r="BM212" s="116"/>
      <c r="BN212" s="116"/>
      <c r="BO212" s="116"/>
      <c r="BP212" s="116"/>
      <c r="BQ212" s="116"/>
      <c r="BR212" s="116"/>
      <c r="BS212" s="116"/>
      <c r="BT212" s="117"/>
    </row>
    <row r="213" spans="1:72" s="3" customFormat="1">
      <c r="B213" s="36"/>
      <c r="C213" s="16"/>
      <c r="D213" s="16"/>
      <c r="E213" s="16"/>
      <c r="F213" s="16"/>
      <c r="G213" s="16"/>
      <c r="H213" s="16"/>
      <c r="I213" s="16"/>
      <c r="J213" s="16"/>
      <c r="K213" s="16"/>
      <c r="L213" s="16"/>
      <c r="M213" s="16"/>
      <c r="N213" s="16"/>
      <c r="O213" s="16"/>
      <c r="P213" s="36"/>
      <c r="Q213" s="36"/>
      <c r="R213" s="36"/>
      <c r="S213" s="36"/>
      <c r="T213" s="36"/>
      <c r="U213" s="36"/>
      <c r="V213" s="36"/>
      <c r="W213" s="36"/>
      <c r="X213" s="36"/>
      <c r="Y213" s="36"/>
      <c r="Z213" s="36"/>
      <c r="AA213" s="36"/>
      <c r="AB213" s="36"/>
      <c r="AC213" s="16"/>
      <c r="AD213" s="16"/>
      <c r="AE213" s="16"/>
      <c r="AF213" s="36"/>
      <c r="AG213" s="36"/>
      <c r="AH213" s="36"/>
      <c r="AI213" s="36"/>
      <c r="AJ213" s="36"/>
      <c r="AK213" s="36"/>
      <c r="AL213" s="36"/>
      <c r="AM213" s="36"/>
      <c r="AN213" s="16"/>
      <c r="AO213" s="16"/>
      <c r="AP213" s="16"/>
      <c r="AQ213" s="16"/>
      <c r="AR213" s="16"/>
      <c r="AS213" s="16"/>
      <c r="AT213" s="16"/>
      <c r="AU213" s="16"/>
      <c r="AV213" s="16"/>
      <c r="AW213" s="16"/>
      <c r="AX213" s="16"/>
      <c r="AY213" s="16"/>
      <c r="AZ213" s="16"/>
      <c r="BA213" s="16"/>
      <c r="BB213" s="16"/>
      <c r="BC213" s="116"/>
      <c r="BD213" s="116"/>
      <c r="BE213" s="116"/>
      <c r="BF213" s="116"/>
      <c r="BG213" s="116"/>
      <c r="BH213" s="116"/>
      <c r="BI213" s="116"/>
      <c r="BJ213" s="116"/>
      <c r="BK213" s="116"/>
      <c r="BL213" s="116"/>
      <c r="BM213" s="116"/>
      <c r="BN213" s="116"/>
      <c r="BO213" s="116"/>
      <c r="BP213" s="116"/>
      <c r="BQ213" s="116"/>
      <c r="BR213" s="116"/>
      <c r="BS213" s="116"/>
      <c r="BT213" s="117"/>
    </row>
    <row r="214" spans="1:72" s="3" customFormat="1">
      <c r="B214" s="36"/>
      <c r="C214" s="16"/>
      <c r="D214" s="16"/>
      <c r="E214" s="16"/>
      <c r="F214" s="16"/>
      <c r="G214" s="16"/>
      <c r="H214" s="16"/>
      <c r="I214" s="16"/>
      <c r="J214" s="16"/>
      <c r="K214" s="16"/>
      <c r="L214" s="16"/>
      <c r="M214" s="16"/>
      <c r="N214" s="16"/>
      <c r="O214" s="16"/>
      <c r="P214" s="36"/>
      <c r="Q214" s="36"/>
      <c r="R214" s="36"/>
      <c r="S214" s="36"/>
      <c r="T214" s="36"/>
      <c r="U214" s="36"/>
      <c r="V214" s="36"/>
      <c r="W214" s="36"/>
      <c r="X214" s="36"/>
      <c r="Y214" s="36"/>
      <c r="Z214" s="36"/>
      <c r="AA214" s="36"/>
      <c r="AB214" s="36"/>
      <c r="AC214" s="16"/>
      <c r="AD214" s="16"/>
      <c r="AE214" s="16"/>
      <c r="AF214" s="36"/>
      <c r="AG214" s="36"/>
      <c r="AH214" s="36"/>
      <c r="AI214" s="36"/>
      <c r="AJ214" s="36"/>
      <c r="AK214" s="36"/>
      <c r="AL214" s="36"/>
      <c r="AM214" s="36"/>
      <c r="AN214" s="16"/>
      <c r="AO214" s="16"/>
      <c r="AP214" s="16"/>
      <c r="AQ214" s="16"/>
      <c r="AR214" s="16"/>
      <c r="AS214" s="16"/>
      <c r="AT214" s="16"/>
      <c r="AU214" s="16"/>
      <c r="AV214" s="16"/>
      <c r="AW214" s="16"/>
      <c r="AX214" s="16"/>
      <c r="AY214" s="16"/>
      <c r="AZ214" s="16"/>
      <c r="BA214" s="16"/>
      <c r="BB214" s="16"/>
      <c r="BC214" s="116"/>
      <c r="BD214" s="116"/>
      <c r="BE214" s="116"/>
      <c r="BF214" s="116"/>
      <c r="BG214" s="116"/>
      <c r="BH214" s="116"/>
      <c r="BI214" s="116"/>
      <c r="BJ214" s="116"/>
      <c r="BK214" s="116"/>
      <c r="BL214" s="116"/>
      <c r="BM214" s="116"/>
      <c r="BN214" s="116"/>
      <c r="BO214" s="116"/>
      <c r="BP214" s="116"/>
      <c r="BQ214" s="116"/>
      <c r="BR214" s="116"/>
      <c r="BS214" s="116"/>
      <c r="BT214" s="117"/>
    </row>
    <row r="215" spans="1:72" s="3" customFormat="1">
      <c r="B215" s="36"/>
      <c r="C215" s="16"/>
      <c r="D215" s="16"/>
      <c r="E215" s="16"/>
      <c r="F215" s="16"/>
      <c r="G215" s="16"/>
      <c r="H215" s="16"/>
      <c r="I215" s="16"/>
      <c r="J215" s="16"/>
      <c r="K215" s="16"/>
      <c r="L215" s="16"/>
      <c r="M215" s="16"/>
      <c r="N215" s="16"/>
      <c r="O215" s="16"/>
      <c r="P215" s="36"/>
      <c r="Q215" s="36"/>
      <c r="R215" s="36"/>
      <c r="S215" s="36"/>
      <c r="T215" s="36"/>
      <c r="U215" s="36"/>
      <c r="V215" s="36"/>
      <c r="W215" s="36"/>
      <c r="X215" s="36"/>
      <c r="Y215" s="36"/>
      <c r="Z215" s="36"/>
      <c r="AA215" s="36"/>
      <c r="AB215" s="36"/>
      <c r="AC215" s="16"/>
      <c r="AD215" s="16"/>
      <c r="AE215" s="16"/>
      <c r="AF215" s="36"/>
      <c r="AG215" s="36"/>
      <c r="AH215" s="36"/>
      <c r="AI215" s="36"/>
      <c r="AJ215" s="36"/>
      <c r="AK215" s="36"/>
      <c r="AL215" s="36"/>
      <c r="AM215" s="36"/>
      <c r="AN215" s="16"/>
      <c r="AO215" s="16"/>
      <c r="AP215" s="16"/>
      <c r="AQ215" s="16"/>
      <c r="AR215" s="16"/>
      <c r="AS215" s="16"/>
      <c r="AT215" s="16"/>
      <c r="AU215" s="16"/>
      <c r="AV215" s="16"/>
      <c r="AW215" s="16"/>
      <c r="AX215" s="16"/>
      <c r="AY215" s="16"/>
      <c r="AZ215" s="16"/>
      <c r="BA215" s="16"/>
      <c r="BB215" s="16"/>
      <c r="BC215" s="116"/>
      <c r="BD215" s="116"/>
      <c r="BE215" s="116"/>
      <c r="BF215" s="116"/>
      <c r="BG215" s="116"/>
      <c r="BH215" s="116"/>
      <c r="BI215" s="116"/>
      <c r="BJ215" s="116"/>
      <c r="BK215" s="116"/>
      <c r="BL215" s="116"/>
      <c r="BM215" s="116"/>
      <c r="BN215" s="116"/>
      <c r="BO215" s="116"/>
      <c r="BP215" s="116"/>
      <c r="BQ215" s="116"/>
      <c r="BR215" s="116"/>
      <c r="BS215" s="116"/>
      <c r="BT215" s="117"/>
    </row>
    <row r="216" spans="1:72" s="3" customFormat="1">
      <c r="B216" s="36"/>
      <c r="C216" s="16"/>
      <c r="D216" s="16"/>
      <c r="E216" s="16"/>
      <c r="F216" s="16"/>
      <c r="G216" s="16"/>
      <c r="H216" s="16"/>
      <c r="I216" s="16"/>
      <c r="J216" s="16"/>
      <c r="K216" s="16"/>
      <c r="L216" s="16"/>
      <c r="M216" s="16"/>
      <c r="N216" s="16"/>
      <c r="O216" s="16"/>
      <c r="P216" s="36"/>
      <c r="Q216" s="36"/>
      <c r="R216" s="36"/>
      <c r="S216" s="36"/>
      <c r="T216" s="36"/>
      <c r="U216" s="36"/>
      <c r="V216" s="36"/>
      <c r="W216" s="36"/>
      <c r="X216" s="36"/>
      <c r="Y216" s="36"/>
      <c r="Z216" s="36"/>
      <c r="AA216" s="36"/>
      <c r="AB216" s="36"/>
      <c r="AC216" s="16"/>
      <c r="AD216" s="16"/>
      <c r="AE216" s="16"/>
      <c r="AF216" s="36"/>
      <c r="AG216" s="36"/>
      <c r="AH216" s="36"/>
      <c r="AI216" s="36"/>
      <c r="AJ216" s="36"/>
      <c r="AK216" s="36"/>
      <c r="AL216" s="36"/>
      <c r="AM216" s="36"/>
      <c r="AN216" s="16"/>
      <c r="AO216" s="16"/>
      <c r="AP216" s="16"/>
      <c r="AQ216" s="16"/>
      <c r="AR216" s="16"/>
      <c r="AS216" s="16"/>
      <c r="AT216" s="16"/>
      <c r="AU216" s="16"/>
      <c r="AV216" s="16"/>
      <c r="AW216" s="16"/>
      <c r="AX216" s="16"/>
      <c r="AY216" s="16"/>
      <c r="AZ216" s="16"/>
      <c r="BA216" s="16"/>
      <c r="BB216" s="16"/>
      <c r="BC216" s="116"/>
      <c r="BD216" s="116"/>
      <c r="BE216" s="116"/>
      <c r="BF216" s="116"/>
      <c r="BG216" s="116"/>
      <c r="BH216" s="116"/>
      <c r="BI216" s="116"/>
      <c r="BJ216" s="116"/>
      <c r="BK216" s="116"/>
      <c r="BL216" s="116"/>
      <c r="BM216" s="116"/>
      <c r="BN216" s="116"/>
      <c r="BO216" s="116"/>
      <c r="BP216" s="116"/>
      <c r="BQ216" s="116"/>
      <c r="BR216" s="116"/>
      <c r="BS216" s="116"/>
      <c r="BT216" s="117"/>
    </row>
    <row r="217" spans="1:72" s="3" customFormat="1">
      <c r="B217" s="36"/>
      <c r="C217" s="16"/>
      <c r="D217" s="16"/>
      <c r="E217" s="16"/>
      <c r="F217" s="16"/>
      <c r="G217" s="16"/>
      <c r="H217" s="16"/>
      <c r="I217" s="16"/>
      <c r="J217" s="16"/>
      <c r="K217" s="16"/>
      <c r="L217" s="16"/>
      <c r="M217" s="16"/>
      <c r="N217" s="16"/>
      <c r="O217" s="16"/>
      <c r="P217" s="36"/>
      <c r="Q217" s="36"/>
      <c r="R217" s="36"/>
      <c r="S217" s="36"/>
      <c r="T217" s="36"/>
      <c r="U217" s="36"/>
      <c r="V217" s="36"/>
      <c r="W217" s="36"/>
      <c r="X217" s="36"/>
      <c r="Y217" s="36"/>
      <c r="Z217" s="36"/>
      <c r="AA217" s="36"/>
      <c r="AB217" s="36"/>
      <c r="AC217" s="16"/>
      <c r="AD217" s="16"/>
      <c r="AE217" s="16"/>
      <c r="AF217" s="36"/>
      <c r="AG217" s="36"/>
      <c r="AH217" s="36"/>
      <c r="AI217" s="36"/>
      <c r="AJ217" s="36"/>
      <c r="AK217" s="36"/>
      <c r="AL217" s="36"/>
      <c r="AM217" s="36"/>
      <c r="AN217" s="16"/>
      <c r="AO217" s="16"/>
      <c r="AP217" s="16"/>
      <c r="AQ217" s="16"/>
      <c r="AR217" s="16"/>
      <c r="AS217" s="16"/>
      <c r="AT217" s="16"/>
      <c r="AU217" s="16"/>
      <c r="AV217" s="16"/>
      <c r="AW217" s="16"/>
      <c r="AX217" s="16"/>
      <c r="AY217" s="16"/>
      <c r="AZ217" s="16"/>
      <c r="BA217" s="16"/>
      <c r="BB217" s="16"/>
      <c r="BC217" s="116"/>
      <c r="BD217" s="116"/>
      <c r="BE217" s="116"/>
      <c r="BF217" s="116"/>
      <c r="BG217" s="116"/>
      <c r="BH217" s="116"/>
      <c r="BI217" s="116"/>
      <c r="BJ217" s="116"/>
      <c r="BK217" s="116"/>
      <c r="BL217" s="116"/>
      <c r="BM217" s="116"/>
      <c r="BN217" s="116"/>
      <c r="BO217" s="116"/>
      <c r="BP217" s="116"/>
      <c r="BQ217" s="116"/>
      <c r="BR217" s="116"/>
      <c r="BS217" s="116"/>
      <c r="BT217" s="117"/>
    </row>
    <row r="218" spans="1:72" s="3" customFormat="1">
      <c r="B218" s="36"/>
      <c r="C218" s="16"/>
      <c r="D218" s="16"/>
      <c r="E218" s="16"/>
      <c r="F218" s="16"/>
      <c r="G218" s="16"/>
      <c r="H218" s="16"/>
      <c r="I218" s="16"/>
      <c r="J218" s="16"/>
      <c r="K218" s="16"/>
      <c r="L218" s="16"/>
      <c r="M218" s="16"/>
      <c r="N218" s="16"/>
      <c r="O218" s="16"/>
      <c r="P218" s="36"/>
      <c r="Q218" s="36"/>
      <c r="R218" s="36"/>
      <c r="S218" s="36"/>
      <c r="T218" s="36"/>
      <c r="U218" s="36"/>
      <c r="V218" s="36"/>
      <c r="W218" s="36"/>
      <c r="X218" s="36"/>
      <c r="Y218" s="36"/>
      <c r="Z218" s="36"/>
      <c r="AA218" s="36"/>
      <c r="AB218" s="36"/>
      <c r="AC218" s="16"/>
      <c r="AD218" s="16"/>
      <c r="AE218" s="16"/>
      <c r="AF218" s="36"/>
      <c r="AG218" s="36"/>
      <c r="AH218" s="36"/>
      <c r="AI218" s="36"/>
      <c r="AJ218" s="36"/>
      <c r="AK218" s="36"/>
      <c r="AL218" s="36"/>
      <c r="AM218" s="36"/>
      <c r="AN218" s="16"/>
      <c r="AO218" s="16"/>
      <c r="AP218" s="16"/>
      <c r="AQ218" s="16"/>
      <c r="AR218" s="16"/>
      <c r="AS218" s="16"/>
      <c r="AT218" s="16"/>
      <c r="AU218" s="16"/>
      <c r="AV218" s="16"/>
      <c r="AW218" s="16"/>
      <c r="AX218" s="16"/>
      <c r="AY218" s="16"/>
      <c r="AZ218" s="16"/>
      <c r="BA218" s="16"/>
      <c r="BB218" s="16"/>
      <c r="BC218" s="116"/>
      <c r="BD218" s="116"/>
      <c r="BE218" s="116"/>
      <c r="BF218" s="116"/>
      <c r="BG218" s="116"/>
      <c r="BH218" s="116"/>
      <c r="BI218" s="116"/>
      <c r="BJ218" s="116"/>
      <c r="BK218" s="116"/>
      <c r="BL218" s="116"/>
      <c r="BM218" s="116"/>
      <c r="BN218" s="116"/>
      <c r="BO218" s="116"/>
      <c r="BP218" s="116"/>
      <c r="BQ218" s="116"/>
      <c r="BR218" s="116"/>
      <c r="BS218" s="116"/>
      <c r="BT218" s="117"/>
    </row>
    <row r="219" spans="1:72" s="3" customFormat="1">
      <c r="B219" s="36"/>
      <c r="C219" s="16"/>
      <c r="D219" s="16"/>
      <c r="E219" s="16"/>
      <c r="F219" s="16"/>
      <c r="G219" s="16"/>
      <c r="H219" s="16"/>
      <c r="I219" s="16"/>
      <c r="J219" s="16"/>
      <c r="K219" s="16"/>
      <c r="L219" s="16"/>
      <c r="M219" s="16"/>
      <c r="N219" s="16"/>
      <c r="O219" s="16"/>
      <c r="P219" s="36"/>
      <c r="Q219" s="36"/>
      <c r="R219" s="36"/>
      <c r="S219" s="36"/>
      <c r="T219" s="36"/>
      <c r="U219" s="36"/>
      <c r="V219" s="36"/>
      <c r="W219" s="36"/>
      <c r="X219" s="36"/>
      <c r="Y219" s="36"/>
      <c r="Z219" s="36"/>
      <c r="AA219" s="36"/>
      <c r="AB219" s="36"/>
      <c r="AC219" s="16"/>
      <c r="AD219" s="16"/>
      <c r="AE219" s="16"/>
      <c r="AF219" s="36"/>
      <c r="AG219" s="36"/>
      <c r="AH219" s="36"/>
      <c r="AI219" s="36"/>
      <c r="AJ219" s="36"/>
      <c r="AK219" s="36"/>
      <c r="AL219" s="36"/>
      <c r="AM219" s="36"/>
      <c r="AN219" s="16"/>
      <c r="AO219" s="16"/>
      <c r="AP219" s="16"/>
      <c r="AQ219" s="16"/>
      <c r="AR219" s="16"/>
      <c r="AS219" s="16"/>
      <c r="AT219" s="16"/>
      <c r="AU219" s="16"/>
      <c r="AV219" s="16"/>
      <c r="AW219" s="16"/>
      <c r="AX219" s="16"/>
      <c r="AY219" s="16"/>
      <c r="AZ219" s="16"/>
      <c r="BA219" s="16"/>
      <c r="BB219" s="16"/>
      <c r="BC219" s="116"/>
      <c r="BD219" s="116"/>
      <c r="BE219" s="116"/>
      <c r="BF219" s="116"/>
      <c r="BG219" s="116"/>
      <c r="BH219" s="116"/>
      <c r="BI219" s="116"/>
      <c r="BJ219" s="116"/>
      <c r="BK219" s="116"/>
      <c r="BL219" s="116"/>
      <c r="BM219" s="116"/>
      <c r="BN219" s="116"/>
      <c r="BO219" s="116"/>
      <c r="BP219" s="116"/>
      <c r="BQ219" s="116"/>
      <c r="BR219" s="116"/>
      <c r="BS219" s="116"/>
      <c r="BT219" s="117"/>
    </row>
    <row r="220" spans="1:72" s="3" customFormat="1">
      <c r="B220" s="36"/>
      <c r="C220" s="16"/>
      <c r="D220" s="16"/>
      <c r="E220" s="16"/>
      <c r="F220" s="16"/>
      <c r="G220" s="16"/>
      <c r="H220" s="16"/>
      <c r="I220" s="16"/>
      <c r="J220" s="16"/>
      <c r="K220" s="16"/>
      <c r="L220" s="16"/>
      <c r="M220" s="16"/>
      <c r="N220" s="16"/>
      <c r="O220" s="16"/>
      <c r="P220" s="36"/>
      <c r="Q220" s="36"/>
      <c r="R220" s="36"/>
      <c r="S220" s="36"/>
      <c r="T220" s="36"/>
      <c r="U220" s="36"/>
      <c r="V220" s="36"/>
      <c r="W220" s="36"/>
      <c r="X220" s="36"/>
      <c r="Y220" s="36"/>
      <c r="Z220" s="36"/>
      <c r="AA220" s="36"/>
      <c r="AB220" s="36"/>
      <c r="AC220" s="16"/>
      <c r="AD220" s="16"/>
      <c r="AE220" s="16"/>
      <c r="AF220" s="36"/>
      <c r="AG220" s="36"/>
      <c r="AH220" s="36"/>
      <c r="AI220" s="36"/>
      <c r="AJ220" s="36"/>
      <c r="AK220" s="36"/>
      <c r="AL220" s="36"/>
      <c r="AM220" s="36"/>
      <c r="AN220" s="16"/>
      <c r="AO220" s="16"/>
      <c r="AP220" s="16"/>
      <c r="AQ220" s="16"/>
      <c r="AR220" s="16"/>
      <c r="AS220" s="16"/>
      <c r="AT220" s="16"/>
      <c r="AU220" s="16"/>
      <c r="AV220" s="16"/>
      <c r="AW220" s="16"/>
      <c r="AX220" s="16"/>
      <c r="AY220" s="16"/>
      <c r="AZ220" s="16"/>
      <c r="BA220" s="16"/>
      <c r="BB220" s="16"/>
      <c r="BC220" s="116"/>
      <c r="BD220" s="116"/>
      <c r="BE220" s="116"/>
      <c r="BF220" s="116"/>
      <c r="BG220" s="116"/>
      <c r="BH220" s="116"/>
      <c r="BI220" s="116"/>
      <c r="BJ220" s="116"/>
      <c r="BK220" s="116"/>
      <c r="BL220" s="116"/>
      <c r="BM220" s="116"/>
      <c r="BN220" s="116"/>
      <c r="BO220" s="116"/>
      <c r="BP220" s="116"/>
      <c r="BQ220" s="116"/>
      <c r="BR220" s="116"/>
      <c r="BS220" s="116"/>
      <c r="BT220" s="117"/>
    </row>
    <row r="221" spans="1:72" s="3" customFormat="1">
      <c r="A221" s="1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16"/>
      <c r="AH221" s="16"/>
      <c r="AI221" s="16"/>
      <c r="AJ221" s="16"/>
      <c r="AK221" s="16"/>
      <c r="AL221" s="16"/>
      <c r="AM221" s="16"/>
      <c r="AN221" s="16"/>
      <c r="AO221" s="16"/>
      <c r="AP221" s="16"/>
      <c r="AQ221" s="16"/>
      <c r="AR221" s="16"/>
      <c r="AS221" s="16"/>
      <c r="AT221" s="16"/>
      <c r="AU221" s="16"/>
      <c r="AV221" s="16"/>
      <c r="AW221" s="16"/>
      <c r="AX221" s="16"/>
      <c r="AY221" s="16"/>
      <c r="AZ221" s="16"/>
      <c r="BA221" s="16"/>
      <c r="BB221" s="16"/>
      <c r="BC221" s="116"/>
      <c r="BD221" s="116"/>
      <c r="BE221" s="116"/>
      <c r="BF221" s="116"/>
      <c r="BG221" s="116"/>
      <c r="BH221" s="116"/>
      <c r="BI221" s="116"/>
      <c r="BJ221" s="116"/>
      <c r="BK221" s="116"/>
      <c r="BL221" s="116"/>
      <c r="BM221" s="116"/>
      <c r="BN221" s="116"/>
      <c r="BO221" s="116"/>
      <c r="BP221" s="116"/>
      <c r="BQ221" s="116"/>
      <c r="BR221" s="116"/>
      <c r="BS221" s="116"/>
      <c r="BT221" s="117"/>
    </row>
    <row r="222" spans="1:72" s="3" customFormat="1">
      <c r="A222" s="1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16"/>
      <c r="AZ222" s="16"/>
      <c r="BA222" s="16"/>
      <c r="BB222" s="16"/>
      <c r="BC222" s="116"/>
      <c r="BD222" s="116"/>
      <c r="BE222" s="116"/>
      <c r="BF222" s="116"/>
      <c r="BG222" s="116"/>
      <c r="BH222" s="116"/>
      <c r="BI222" s="116"/>
      <c r="BJ222" s="116"/>
      <c r="BK222" s="116"/>
      <c r="BL222" s="116"/>
      <c r="BM222" s="116"/>
      <c r="BN222" s="116"/>
      <c r="BO222" s="116"/>
      <c r="BP222" s="116"/>
      <c r="BQ222" s="116"/>
      <c r="BR222" s="116"/>
      <c r="BS222" s="116"/>
      <c r="BT222" s="117"/>
    </row>
    <row r="223" spans="1:72" s="3" customFormat="1">
      <c r="A223" s="1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c r="AE223" s="16"/>
      <c r="AF223" s="16"/>
      <c r="AG223" s="16"/>
      <c r="AH223" s="16"/>
      <c r="AI223" s="16"/>
      <c r="AJ223" s="16"/>
      <c r="AK223" s="16"/>
      <c r="AL223" s="16"/>
      <c r="AM223" s="16"/>
      <c r="AN223" s="16"/>
      <c r="AO223" s="16"/>
      <c r="AP223" s="16"/>
      <c r="AQ223" s="16"/>
      <c r="AR223" s="16"/>
      <c r="AS223" s="16"/>
      <c r="AT223" s="16"/>
      <c r="AU223" s="16"/>
      <c r="AV223" s="16"/>
      <c r="AW223" s="16"/>
      <c r="AX223" s="16"/>
      <c r="AY223" s="16"/>
      <c r="AZ223" s="16"/>
      <c r="BA223" s="16"/>
      <c r="BB223" s="16"/>
      <c r="BC223" s="116"/>
      <c r="BD223" s="116"/>
      <c r="BE223" s="116"/>
      <c r="BF223" s="116"/>
      <c r="BG223" s="116"/>
      <c r="BH223" s="116"/>
      <c r="BI223" s="116"/>
      <c r="BJ223" s="116"/>
      <c r="BK223" s="116"/>
      <c r="BL223" s="116"/>
      <c r="BM223" s="116"/>
      <c r="BN223" s="116"/>
      <c r="BO223" s="116"/>
      <c r="BP223" s="116"/>
      <c r="BQ223" s="116"/>
      <c r="BR223" s="116"/>
      <c r="BS223" s="116"/>
      <c r="BT223" s="117"/>
    </row>
    <row r="224" spans="1:72" s="3" customFormat="1">
      <c r="A224" s="1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c r="AE224" s="16"/>
      <c r="AF224" s="16"/>
      <c r="AG224" s="16"/>
      <c r="AH224" s="16"/>
      <c r="AI224" s="16"/>
      <c r="AJ224" s="16"/>
      <c r="AK224" s="16"/>
      <c r="AL224" s="16"/>
      <c r="AM224" s="16"/>
      <c r="AN224" s="16"/>
      <c r="AO224" s="16"/>
      <c r="AP224" s="16"/>
      <c r="AQ224" s="16"/>
      <c r="AR224" s="16"/>
      <c r="AS224" s="16"/>
      <c r="AT224" s="16"/>
      <c r="AU224" s="16"/>
      <c r="AV224" s="16"/>
      <c r="AW224" s="16"/>
      <c r="AX224" s="16"/>
      <c r="AY224" s="16"/>
      <c r="AZ224" s="16"/>
      <c r="BA224" s="16"/>
      <c r="BB224" s="16"/>
      <c r="BC224" s="116"/>
      <c r="BD224" s="116"/>
      <c r="BE224" s="116"/>
      <c r="BF224" s="116"/>
      <c r="BG224" s="116"/>
      <c r="BH224" s="116"/>
      <c r="BI224" s="116"/>
      <c r="BJ224" s="116"/>
      <c r="BK224" s="116"/>
      <c r="BL224" s="116"/>
      <c r="BM224" s="116"/>
      <c r="BN224" s="116"/>
      <c r="BO224" s="116"/>
      <c r="BP224" s="116"/>
      <c r="BQ224" s="116"/>
      <c r="BR224" s="116"/>
      <c r="BS224" s="116"/>
      <c r="BT224" s="117"/>
    </row>
    <row r="225" spans="1:72" s="3" customFormat="1">
      <c r="A225" s="1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c r="AE225" s="16"/>
      <c r="AF225" s="16"/>
      <c r="AG225" s="16"/>
      <c r="AH225" s="16"/>
      <c r="AI225" s="16"/>
      <c r="AJ225" s="16"/>
      <c r="AK225" s="16"/>
      <c r="AL225" s="16"/>
      <c r="AM225" s="16"/>
      <c r="AN225" s="16"/>
      <c r="AO225" s="16"/>
      <c r="AP225" s="16"/>
      <c r="AQ225" s="16"/>
      <c r="AR225" s="16"/>
      <c r="AS225" s="16"/>
      <c r="AT225" s="16"/>
      <c r="AU225" s="16"/>
      <c r="AV225" s="16"/>
      <c r="AW225" s="16"/>
      <c r="AX225" s="16"/>
      <c r="AY225" s="16"/>
      <c r="AZ225" s="16"/>
      <c r="BA225" s="16"/>
      <c r="BB225" s="16"/>
      <c r="BC225" s="116"/>
      <c r="BD225" s="116"/>
      <c r="BE225" s="116"/>
      <c r="BF225" s="116"/>
      <c r="BG225" s="116"/>
      <c r="BH225" s="116"/>
      <c r="BI225" s="116"/>
      <c r="BJ225" s="116"/>
      <c r="BK225" s="116"/>
      <c r="BL225" s="116"/>
      <c r="BM225" s="116"/>
      <c r="BN225" s="116"/>
      <c r="BO225" s="116"/>
      <c r="BP225" s="116"/>
      <c r="BQ225" s="116"/>
      <c r="BR225" s="116"/>
      <c r="BS225" s="116"/>
      <c r="BT225" s="117"/>
    </row>
    <row r="226" spans="1:72" s="3" customFormat="1">
      <c r="A226" s="1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c r="AN226" s="16"/>
      <c r="AO226" s="16"/>
      <c r="AP226" s="16"/>
      <c r="AQ226" s="16"/>
      <c r="AR226" s="16"/>
      <c r="AS226" s="16"/>
      <c r="AT226" s="16"/>
      <c r="AU226" s="16"/>
      <c r="AV226" s="16"/>
      <c r="AW226" s="16"/>
      <c r="AX226" s="16"/>
      <c r="AY226" s="16"/>
      <c r="AZ226" s="16"/>
      <c r="BA226" s="16"/>
      <c r="BB226" s="16"/>
      <c r="BC226" s="116"/>
      <c r="BD226" s="116"/>
      <c r="BE226" s="116"/>
      <c r="BF226" s="116"/>
      <c r="BG226" s="116"/>
      <c r="BH226" s="116"/>
      <c r="BI226" s="116"/>
      <c r="BJ226" s="116"/>
      <c r="BK226" s="116"/>
      <c r="BL226" s="116"/>
      <c r="BM226" s="116"/>
      <c r="BN226" s="116"/>
      <c r="BO226" s="116"/>
      <c r="BP226" s="116"/>
      <c r="BQ226" s="116"/>
      <c r="BR226" s="116"/>
      <c r="BS226" s="116"/>
      <c r="BT226" s="117"/>
    </row>
    <row r="227" spans="1:72" s="3" customFormat="1">
      <c r="A227" s="1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c r="AE227" s="16"/>
      <c r="AF227" s="16"/>
      <c r="AG227" s="16"/>
      <c r="AH227" s="16"/>
      <c r="AI227" s="16"/>
      <c r="AJ227" s="16"/>
      <c r="AK227" s="16"/>
      <c r="AL227" s="16"/>
      <c r="AM227" s="16"/>
      <c r="AN227" s="16"/>
      <c r="AO227" s="16"/>
      <c r="AP227" s="16"/>
      <c r="AQ227" s="16"/>
      <c r="AR227" s="16"/>
      <c r="AS227" s="16"/>
      <c r="AT227" s="16"/>
      <c r="AU227" s="16"/>
      <c r="AV227" s="16"/>
      <c r="AW227" s="16"/>
      <c r="AX227" s="16"/>
      <c r="AY227" s="16"/>
      <c r="AZ227" s="16"/>
      <c r="BA227" s="16"/>
      <c r="BB227" s="16"/>
      <c r="BC227" s="116"/>
      <c r="BD227" s="116"/>
      <c r="BE227" s="116"/>
      <c r="BF227" s="116"/>
      <c r="BG227" s="116"/>
      <c r="BH227" s="116"/>
      <c r="BI227" s="116"/>
      <c r="BJ227" s="116"/>
      <c r="BK227" s="116"/>
      <c r="BL227" s="116"/>
      <c r="BM227" s="116"/>
      <c r="BN227" s="116"/>
      <c r="BO227" s="116"/>
      <c r="BP227" s="116"/>
      <c r="BQ227" s="116"/>
      <c r="BR227" s="116"/>
      <c r="BS227" s="116"/>
      <c r="BT227" s="117"/>
    </row>
    <row r="228" spans="1:72" s="3" customFormat="1">
      <c r="A228" s="1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c r="AN228" s="16"/>
      <c r="AO228" s="16"/>
      <c r="AP228" s="16"/>
      <c r="AQ228" s="16"/>
      <c r="AR228" s="16"/>
      <c r="AS228" s="16"/>
      <c r="AT228" s="16"/>
      <c r="AU228" s="16"/>
      <c r="AV228" s="16"/>
      <c r="AW228" s="16"/>
      <c r="AX228" s="16"/>
      <c r="AY228" s="16"/>
      <c r="AZ228" s="16"/>
      <c r="BA228" s="16"/>
      <c r="BB228" s="16"/>
      <c r="BC228" s="116"/>
      <c r="BD228" s="116"/>
      <c r="BE228" s="116"/>
      <c r="BF228" s="116"/>
      <c r="BG228" s="116"/>
      <c r="BH228" s="116"/>
      <c r="BI228" s="116"/>
      <c r="BJ228" s="116"/>
      <c r="BK228" s="116"/>
      <c r="BL228" s="116"/>
      <c r="BM228" s="116"/>
      <c r="BN228" s="116"/>
      <c r="BO228" s="116"/>
      <c r="BP228" s="116"/>
      <c r="BQ228" s="116"/>
      <c r="BR228" s="116"/>
      <c r="BS228" s="116"/>
      <c r="BT228" s="117"/>
    </row>
    <row r="229" spans="1:72" s="3" customFormat="1">
      <c r="A229" s="1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c r="AE229" s="16"/>
      <c r="AF229" s="16"/>
      <c r="AG229" s="16"/>
      <c r="AH229" s="16"/>
      <c r="AI229" s="16"/>
      <c r="AJ229" s="16"/>
      <c r="AK229" s="16"/>
      <c r="AL229" s="16"/>
      <c r="AM229" s="16"/>
      <c r="AN229" s="16"/>
      <c r="AO229" s="16"/>
      <c r="AP229" s="16"/>
      <c r="AQ229" s="16"/>
      <c r="AR229" s="16"/>
      <c r="AS229" s="16"/>
      <c r="AT229" s="16"/>
      <c r="AU229" s="16"/>
      <c r="AV229" s="16"/>
      <c r="AW229" s="16"/>
      <c r="AX229" s="16"/>
      <c r="AY229" s="16"/>
      <c r="AZ229" s="16"/>
      <c r="BA229" s="16"/>
      <c r="BB229" s="16"/>
      <c r="BC229" s="116"/>
      <c r="BD229" s="116"/>
      <c r="BE229" s="116"/>
      <c r="BF229" s="116"/>
      <c r="BG229" s="116"/>
      <c r="BH229" s="116"/>
      <c r="BI229" s="116"/>
      <c r="BJ229" s="116"/>
      <c r="BK229" s="116"/>
      <c r="BL229" s="116"/>
      <c r="BM229" s="116"/>
      <c r="BN229" s="116"/>
      <c r="BO229" s="116"/>
      <c r="BP229" s="116"/>
      <c r="BQ229" s="116"/>
      <c r="BR229" s="116"/>
      <c r="BS229" s="116"/>
      <c r="BT229" s="117"/>
    </row>
    <row r="230" spans="1:72" s="3" customFormat="1">
      <c r="A230" s="1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c r="AN230" s="16"/>
      <c r="AO230" s="16"/>
      <c r="AP230" s="16"/>
      <c r="AQ230" s="16"/>
      <c r="AR230" s="16"/>
      <c r="AS230" s="16"/>
      <c r="AT230" s="16"/>
      <c r="AU230" s="16"/>
      <c r="AV230" s="16"/>
      <c r="AW230" s="16"/>
      <c r="AX230" s="16"/>
      <c r="AY230" s="16"/>
      <c r="AZ230" s="16"/>
      <c r="BA230" s="16"/>
      <c r="BB230" s="16"/>
      <c r="BC230" s="116"/>
      <c r="BD230" s="116"/>
      <c r="BE230" s="116"/>
      <c r="BF230" s="116"/>
      <c r="BG230" s="116"/>
      <c r="BH230" s="116"/>
      <c r="BI230" s="116"/>
      <c r="BJ230" s="116"/>
      <c r="BK230" s="116"/>
      <c r="BL230" s="116"/>
      <c r="BM230" s="116"/>
      <c r="BN230" s="116"/>
      <c r="BO230" s="116"/>
      <c r="BP230" s="116"/>
      <c r="BQ230" s="116"/>
      <c r="BR230" s="116"/>
      <c r="BS230" s="116"/>
      <c r="BT230" s="117"/>
    </row>
    <row r="231" spans="1:72" s="3" customFormat="1">
      <c r="A231" s="1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c r="AE231" s="16"/>
      <c r="AF231" s="16"/>
      <c r="AG231" s="16"/>
      <c r="AH231" s="16"/>
      <c r="AI231" s="16"/>
      <c r="AJ231" s="16"/>
      <c r="AK231" s="16"/>
      <c r="AL231" s="16"/>
      <c r="AM231" s="16"/>
      <c r="AN231" s="16"/>
      <c r="AO231" s="16"/>
      <c r="AP231" s="16"/>
      <c r="AQ231" s="16"/>
      <c r="AR231" s="16"/>
      <c r="AS231" s="16"/>
      <c r="AT231" s="16"/>
      <c r="AU231" s="16"/>
      <c r="AV231" s="16"/>
      <c r="AW231" s="16"/>
      <c r="AX231" s="16"/>
      <c r="AY231" s="16"/>
      <c r="AZ231" s="16"/>
      <c r="BA231" s="16"/>
      <c r="BB231" s="16"/>
      <c r="BC231" s="116"/>
      <c r="BD231" s="116"/>
      <c r="BE231" s="116"/>
      <c r="BF231" s="116"/>
      <c r="BG231" s="116"/>
      <c r="BH231" s="116"/>
      <c r="BI231" s="116"/>
      <c r="BJ231" s="116"/>
      <c r="BK231" s="116"/>
      <c r="BL231" s="116"/>
      <c r="BM231" s="116"/>
      <c r="BN231" s="116"/>
      <c r="BO231" s="116"/>
      <c r="BP231" s="116"/>
      <c r="BQ231" s="116"/>
      <c r="BR231" s="116"/>
      <c r="BS231" s="116"/>
      <c r="BT231" s="117"/>
    </row>
    <row r="232" spans="1:72" s="3" customFormat="1">
      <c r="A232" s="1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c r="AE232" s="16"/>
      <c r="AF232" s="16"/>
      <c r="AG232" s="16"/>
      <c r="AH232" s="16"/>
      <c r="AI232" s="16"/>
      <c r="AJ232" s="16"/>
      <c r="AK232" s="16"/>
      <c r="AL232" s="16"/>
      <c r="AM232" s="16"/>
      <c r="AN232" s="16"/>
      <c r="AO232" s="16"/>
      <c r="AP232" s="16"/>
      <c r="AQ232" s="16"/>
      <c r="AR232" s="16"/>
      <c r="AS232" s="16"/>
      <c r="AT232" s="16"/>
      <c r="AU232" s="16"/>
      <c r="AV232" s="16"/>
      <c r="AW232" s="16"/>
      <c r="AX232" s="16"/>
      <c r="AY232" s="16"/>
      <c r="AZ232" s="16"/>
      <c r="BA232" s="16"/>
      <c r="BB232" s="16"/>
      <c r="BC232" s="116"/>
      <c r="BD232" s="116"/>
      <c r="BE232" s="116"/>
      <c r="BF232" s="116"/>
      <c r="BG232" s="116"/>
      <c r="BH232" s="116"/>
      <c r="BI232" s="116"/>
      <c r="BJ232" s="116"/>
      <c r="BK232" s="116"/>
      <c r="BL232" s="116"/>
      <c r="BM232" s="116"/>
      <c r="BN232" s="116"/>
      <c r="BO232" s="116"/>
      <c r="BP232" s="116"/>
      <c r="BQ232" s="116"/>
      <c r="BR232" s="116"/>
      <c r="BS232" s="116"/>
      <c r="BT232" s="117"/>
    </row>
    <row r="233" spans="1:72" s="3" customFormat="1">
      <c r="A233" s="1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c r="AE233" s="16"/>
      <c r="AF233" s="16"/>
      <c r="AG233" s="16"/>
      <c r="AH233" s="16"/>
      <c r="AI233" s="16"/>
      <c r="AJ233" s="16"/>
      <c r="AK233" s="16"/>
      <c r="AL233" s="16"/>
      <c r="AM233" s="16"/>
      <c r="AN233" s="16"/>
      <c r="AO233" s="16"/>
      <c r="AP233" s="16"/>
      <c r="AQ233" s="16"/>
      <c r="AR233" s="16"/>
      <c r="AS233" s="16"/>
      <c r="AT233" s="16"/>
      <c r="AU233" s="16"/>
      <c r="AV233" s="16"/>
      <c r="AW233" s="16"/>
      <c r="AX233" s="16"/>
      <c r="AY233" s="16"/>
      <c r="AZ233" s="16"/>
      <c r="BA233" s="16"/>
      <c r="BB233" s="16"/>
      <c r="BC233" s="116"/>
      <c r="BD233" s="116"/>
      <c r="BE233" s="116"/>
      <c r="BF233" s="116"/>
      <c r="BG233" s="116"/>
      <c r="BH233" s="116"/>
      <c r="BI233" s="116"/>
      <c r="BJ233" s="116"/>
      <c r="BK233" s="116"/>
      <c r="BL233" s="116"/>
      <c r="BM233" s="116"/>
      <c r="BN233" s="116"/>
      <c r="BO233" s="116"/>
      <c r="BP233" s="116"/>
      <c r="BQ233" s="116"/>
      <c r="BR233" s="116"/>
      <c r="BS233" s="116"/>
      <c r="BT233" s="117"/>
    </row>
    <row r="234" spans="1:72" s="3" customFormat="1">
      <c r="A234" s="1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c r="AE234" s="16"/>
      <c r="AF234" s="16"/>
      <c r="AG234" s="16"/>
      <c r="AH234" s="16"/>
      <c r="AI234" s="16"/>
      <c r="AJ234" s="16"/>
      <c r="AK234" s="16"/>
      <c r="AL234" s="16"/>
      <c r="AM234" s="16"/>
      <c r="AN234" s="16"/>
      <c r="AO234" s="16"/>
      <c r="AP234" s="16"/>
      <c r="AQ234" s="16"/>
      <c r="AR234" s="16"/>
      <c r="AS234" s="16"/>
      <c r="AT234" s="16"/>
      <c r="AU234" s="16"/>
      <c r="AV234" s="16"/>
      <c r="AW234" s="16"/>
      <c r="AX234" s="16"/>
      <c r="AY234" s="16"/>
      <c r="AZ234" s="16"/>
      <c r="BA234" s="16"/>
      <c r="BB234" s="16"/>
      <c r="BC234" s="116"/>
      <c r="BD234" s="116"/>
      <c r="BE234" s="116"/>
      <c r="BF234" s="116"/>
      <c r="BG234" s="116"/>
      <c r="BH234" s="116"/>
      <c r="BI234" s="116"/>
      <c r="BJ234" s="116"/>
      <c r="BK234" s="116"/>
      <c r="BL234" s="116"/>
      <c r="BM234" s="116"/>
      <c r="BN234" s="116"/>
      <c r="BO234" s="116"/>
      <c r="BP234" s="116"/>
      <c r="BQ234" s="116"/>
      <c r="BR234" s="116"/>
      <c r="BS234" s="116"/>
      <c r="BT234" s="117"/>
    </row>
    <row r="235" spans="1:72" s="3" customFormat="1">
      <c r="A235" s="1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c r="AE235" s="16"/>
      <c r="AF235" s="16"/>
      <c r="AG235" s="16"/>
      <c r="AH235" s="16"/>
      <c r="AI235" s="16"/>
      <c r="AJ235" s="16"/>
      <c r="AK235" s="16"/>
      <c r="AL235" s="16"/>
      <c r="AM235" s="16"/>
      <c r="AN235" s="16"/>
      <c r="AO235" s="16"/>
      <c r="AP235" s="16"/>
      <c r="AQ235" s="16"/>
      <c r="AR235" s="16"/>
      <c r="AS235" s="16"/>
      <c r="AT235" s="16"/>
      <c r="AU235" s="16"/>
      <c r="AV235" s="16"/>
      <c r="AW235" s="16"/>
      <c r="AX235" s="16"/>
      <c r="AY235" s="16"/>
      <c r="AZ235" s="16"/>
      <c r="BA235" s="16"/>
      <c r="BB235" s="16"/>
      <c r="BC235" s="116"/>
      <c r="BD235" s="116"/>
      <c r="BE235" s="116"/>
      <c r="BF235" s="116"/>
      <c r="BG235" s="116"/>
      <c r="BH235" s="116"/>
      <c r="BI235" s="116"/>
      <c r="BJ235" s="116"/>
      <c r="BK235" s="116"/>
      <c r="BL235" s="116"/>
      <c r="BM235" s="116"/>
      <c r="BN235" s="116"/>
      <c r="BO235" s="116"/>
      <c r="BP235" s="116"/>
      <c r="BQ235" s="116"/>
      <c r="BR235" s="116"/>
      <c r="BS235" s="116"/>
      <c r="BT235" s="117"/>
    </row>
    <row r="236" spans="1:72" s="3" customFormat="1">
      <c r="A236" s="1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c r="AE236" s="16"/>
      <c r="AF236" s="16"/>
      <c r="AG236" s="16"/>
      <c r="AH236" s="16"/>
      <c r="AI236" s="16"/>
      <c r="AJ236" s="16"/>
      <c r="AK236" s="16"/>
      <c r="AL236" s="16"/>
      <c r="AM236" s="16"/>
      <c r="AN236" s="16"/>
      <c r="AO236" s="16"/>
      <c r="AP236" s="16"/>
      <c r="AQ236" s="16"/>
      <c r="AR236" s="16"/>
      <c r="AS236" s="16"/>
      <c r="AT236" s="16"/>
      <c r="AU236" s="16"/>
      <c r="AV236" s="16"/>
      <c r="AW236" s="16"/>
      <c r="AX236" s="16"/>
      <c r="AY236" s="16"/>
      <c r="AZ236" s="16"/>
      <c r="BA236" s="16"/>
      <c r="BB236" s="16"/>
      <c r="BC236" s="116"/>
      <c r="BD236" s="116"/>
      <c r="BE236" s="116"/>
      <c r="BF236" s="116"/>
      <c r="BG236" s="116"/>
      <c r="BH236" s="116"/>
      <c r="BI236" s="116"/>
      <c r="BJ236" s="116"/>
      <c r="BK236" s="116"/>
      <c r="BL236" s="116"/>
      <c r="BM236" s="116"/>
      <c r="BN236" s="116"/>
      <c r="BO236" s="116"/>
      <c r="BP236" s="116"/>
      <c r="BQ236" s="116"/>
      <c r="BR236" s="116"/>
      <c r="BS236" s="116"/>
      <c r="BT236" s="117"/>
    </row>
    <row r="237" spans="1:72" s="3" customFormat="1">
      <c r="A237" s="1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c r="AE237" s="16"/>
      <c r="AF237" s="16"/>
      <c r="AG237" s="16"/>
      <c r="AH237" s="16"/>
      <c r="AI237" s="16"/>
      <c r="AJ237" s="16"/>
      <c r="AK237" s="16"/>
      <c r="AL237" s="16"/>
      <c r="AM237" s="16"/>
      <c r="AN237" s="16"/>
      <c r="AO237" s="16"/>
      <c r="AP237" s="16"/>
      <c r="AQ237" s="16"/>
      <c r="AR237" s="16"/>
      <c r="AS237" s="16"/>
      <c r="AT237" s="16"/>
      <c r="AU237" s="16"/>
      <c r="AV237" s="16"/>
      <c r="AW237" s="16"/>
      <c r="AX237" s="16"/>
      <c r="AY237" s="16"/>
      <c r="AZ237" s="16"/>
      <c r="BA237" s="16"/>
      <c r="BB237" s="16"/>
      <c r="BC237" s="116"/>
      <c r="BD237" s="116"/>
      <c r="BE237" s="116"/>
      <c r="BF237" s="116"/>
      <c r="BG237" s="116"/>
      <c r="BH237" s="116"/>
      <c r="BI237" s="116"/>
      <c r="BJ237" s="116"/>
      <c r="BK237" s="116"/>
      <c r="BL237" s="116"/>
      <c r="BM237" s="116"/>
      <c r="BN237" s="116"/>
      <c r="BO237" s="116"/>
      <c r="BP237" s="116"/>
      <c r="BQ237" s="116"/>
      <c r="BR237" s="116"/>
      <c r="BS237" s="116"/>
      <c r="BT237" s="117"/>
    </row>
    <row r="238" spans="1:72" s="3" customFormat="1">
      <c r="A238" s="1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c r="AE238" s="16"/>
      <c r="AF238" s="16"/>
      <c r="AG238" s="16"/>
      <c r="AH238" s="16"/>
      <c r="AI238" s="16"/>
      <c r="AJ238" s="16"/>
      <c r="AK238" s="16"/>
      <c r="AL238" s="16"/>
      <c r="AM238" s="16"/>
      <c r="AN238" s="16"/>
      <c r="AO238" s="16"/>
      <c r="AP238" s="16"/>
      <c r="AQ238" s="16"/>
      <c r="AR238" s="16"/>
      <c r="AS238" s="16"/>
      <c r="AT238" s="16"/>
      <c r="AU238" s="16"/>
      <c r="AV238" s="16"/>
      <c r="AW238" s="16"/>
      <c r="AX238" s="16"/>
      <c r="AY238" s="16"/>
      <c r="AZ238" s="16"/>
      <c r="BA238" s="16"/>
      <c r="BB238" s="16"/>
      <c r="BC238" s="116"/>
      <c r="BD238" s="116"/>
      <c r="BE238" s="116"/>
      <c r="BF238" s="116"/>
      <c r="BG238" s="116"/>
      <c r="BH238" s="116"/>
      <c r="BI238" s="116"/>
      <c r="BJ238" s="116"/>
      <c r="BK238" s="116"/>
      <c r="BL238" s="116"/>
      <c r="BM238" s="116"/>
      <c r="BN238" s="116"/>
      <c r="BO238" s="116"/>
      <c r="BP238" s="116"/>
      <c r="BQ238" s="116"/>
      <c r="BR238" s="116"/>
      <c r="BS238" s="116"/>
      <c r="BT238" s="117"/>
    </row>
    <row r="239" spans="1:72" s="3" customFormat="1">
      <c r="A239" s="1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c r="AE239" s="16"/>
      <c r="AF239" s="16"/>
      <c r="AG239" s="16"/>
      <c r="AH239" s="16"/>
      <c r="AI239" s="16"/>
      <c r="AJ239" s="16"/>
      <c r="AK239" s="16"/>
      <c r="AL239" s="16"/>
      <c r="AM239" s="16"/>
      <c r="AN239" s="16"/>
      <c r="AO239" s="16"/>
      <c r="AP239" s="16"/>
      <c r="AQ239" s="16"/>
      <c r="AR239" s="16"/>
      <c r="AS239" s="16"/>
      <c r="AT239" s="16"/>
      <c r="AU239" s="16"/>
      <c r="AV239" s="16"/>
      <c r="AW239" s="16"/>
      <c r="AX239" s="16"/>
      <c r="AY239" s="16"/>
      <c r="AZ239" s="16"/>
      <c r="BA239" s="16"/>
      <c r="BB239" s="16"/>
      <c r="BC239" s="116"/>
      <c r="BD239" s="116"/>
      <c r="BE239" s="116"/>
      <c r="BF239" s="116"/>
      <c r="BG239" s="116"/>
      <c r="BH239" s="116"/>
      <c r="BI239" s="116"/>
      <c r="BJ239" s="116"/>
      <c r="BK239" s="116"/>
      <c r="BL239" s="116"/>
      <c r="BM239" s="116"/>
      <c r="BN239" s="116"/>
      <c r="BO239" s="116"/>
      <c r="BP239" s="116"/>
      <c r="BQ239" s="116"/>
      <c r="BR239" s="116"/>
      <c r="BS239" s="116"/>
      <c r="BT239" s="117"/>
    </row>
    <row r="240" spans="1:72" s="3" customFormat="1">
      <c r="A240" s="1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c r="AE240" s="16"/>
      <c r="AF240" s="16"/>
      <c r="AG240" s="16"/>
      <c r="AH240" s="16"/>
      <c r="AI240" s="16"/>
      <c r="AJ240" s="16"/>
      <c r="AK240" s="16"/>
      <c r="AL240" s="16"/>
      <c r="AM240" s="16"/>
      <c r="AN240" s="16"/>
      <c r="AO240" s="16"/>
      <c r="AP240" s="16"/>
      <c r="AQ240" s="16"/>
      <c r="AR240" s="16"/>
      <c r="AS240" s="16"/>
      <c r="AT240" s="16"/>
      <c r="AU240" s="16"/>
      <c r="AV240" s="16"/>
      <c r="AW240" s="16"/>
      <c r="AX240" s="16"/>
      <c r="AY240" s="16"/>
      <c r="AZ240" s="16"/>
      <c r="BA240" s="16"/>
      <c r="BB240" s="16"/>
      <c r="BC240" s="116"/>
      <c r="BD240" s="116"/>
      <c r="BE240" s="116"/>
      <c r="BF240" s="116"/>
      <c r="BG240" s="116"/>
      <c r="BH240" s="116"/>
      <c r="BI240" s="116"/>
      <c r="BJ240" s="116"/>
      <c r="BK240" s="116"/>
      <c r="BL240" s="116"/>
      <c r="BM240" s="116"/>
      <c r="BN240" s="116"/>
      <c r="BO240" s="116"/>
      <c r="BP240" s="116"/>
      <c r="BQ240" s="116"/>
      <c r="BR240" s="116"/>
      <c r="BS240" s="116"/>
      <c r="BT240" s="117"/>
    </row>
    <row r="241" spans="1:72" s="3" customFormat="1">
      <c r="A241" s="1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c r="AE241" s="16"/>
      <c r="AF241" s="16"/>
      <c r="AG241" s="16"/>
      <c r="AH241" s="16"/>
      <c r="AI241" s="16"/>
      <c r="AJ241" s="16"/>
      <c r="AK241" s="16"/>
      <c r="AL241" s="16"/>
      <c r="AM241" s="16"/>
      <c r="AN241" s="16"/>
      <c r="AO241" s="16"/>
      <c r="AP241" s="16"/>
      <c r="AQ241" s="16"/>
      <c r="AR241" s="16"/>
      <c r="AS241" s="16"/>
      <c r="AT241" s="16"/>
      <c r="AU241" s="16"/>
      <c r="AV241" s="16"/>
      <c r="AW241" s="16"/>
      <c r="AX241" s="16"/>
      <c r="AY241" s="16"/>
      <c r="AZ241" s="16"/>
      <c r="BA241" s="16"/>
      <c r="BB241" s="16"/>
      <c r="BC241" s="116"/>
      <c r="BD241" s="116"/>
      <c r="BE241" s="116"/>
      <c r="BF241" s="116"/>
      <c r="BG241" s="116"/>
      <c r="BH241" s="116"/>
      <c r="BI241" s="116"/>
      <c r="BJ241" s="116"/>
      <c r="BK241" s="116"/>
      <c r="BL241" s="116"/>
      <c r="BM241" s="116"/>
      <c r="BN241" s="116"/>
      <c r="BO241" s="116"/>
      <c r="BP241" s="116"/>
      <c r="BQ241" s="116"/>
      <c r="BR241" s="116"/>
      <c r="BS241" s="116"/>
      <c r="BT241" s="117"/>
    </row>
    <row r="242" spans="1:72" s="3" customFormat="1">
      <c r="A242" s="1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c r="AE242" s="16"/>
      <c r="AF242" s="16"/>
      <c r="AG242" s="16"/>
      <c r="AH242" s="16"/>
      <c r="AI242" s="16"/>
      <c r="AJ242" s="16"/>
      <c r="AK242" s="16"/>
      <c r="AL242" s="16"/>
      <c r="AM242" s="16"/>
      <c r="AN242" s="16"/>
      <c r="AO242" s="16"/>
      <c r="AP242" s="16"/>
      <c r="AQ242" s="16"/>
      <c r="AR242" s="16"/>
      <c r="AS242" s="16"/>
      <c r="AT242" s="16"/>
      <c r="AU242" s="16"/>
      <c r="AV242" s="16"/>
      <c r="AW242" s="16"/>
      <c r="AX242" s="16"/>
      <c r="AY242" s="16"/>
      <c r="AZ242" s="16"/>
      <c r="BA242" s="16"/>
      <c r="BB242" s="16"/>
      <c r="BC242" s="116"/>
      <c r="BD242" s="116"/>
      <c r="BE242" s="116"/>
      <c r="BF242" s="116"/>
      <c r="BG242" s="116"/>
      <c r="BH242" s="116"/>
      <c r="BI242" s="116"/>
      <c r="BJ242" s="116"/>
      <c r="BK242" s="116"/>
      <c r="BL242" s="116"/>
      <c r="BM242" s="116"/>
      <c r="BN242" s="116"/>
      <c r="BO242" s="116"/>
      <c r="BP242" s="116"/>
      <c r="BQ242" s="116"/>
      <c r="BR242" s="116"/>
      <c r="BS242" s="116"/>
      <c r="BT242" s="117"/>
    </row>
    <row r="243" spans="1:72" s="3" customFormat="1">
      <c r="A243" s="1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c r="AE243" s="16"/>
      <c r="AF243" s="16"/>
      <c r="AG243" s="16"/>
      <c r="AH243" s="16"/>
      <c r="AI243" s="16"/>
      <c r="AJ243" s="16"/>
      <c r="AK243" s="16"/>
      <c r="AL243" s="16"/>
      <c r="AM243" s="16"/>
      <c r="AN243" s="16"/>
      <c r="AO243" s="16"/>
      <c r="AP243" s="16"/>
      <c r="AQ243" s="16"/>
      <c r="AR243" s="16"/>
      <c r="AS243" s="16"/>
      <c r="AT243" s="16"/>
      <c r="AU243" s="16"/>
      <c r="AV243" s="16"/>
      <c r="AW243" s="16"/>
      <c r="AX243" s="16"/>
      <c r="AY243" s="16"/>
      <c r="AZ243" s="16"/>
      <c r="BA243" s="16"/>
      <c r="BB243" s="16"/>
      <c r="BC243" s="116"/>
      <c r="BD243" s="116"/>
      <c r="BE243" s="116"/>
      <c r="BF243" s="116"/>
      <c r="BG243" s="116"/>
      <c r="BH243" s="116"/>
      <c r="BI243" s="116"/>
      <c r="BJ243" s="116"/>
      <c r="BK243" s="116"/>
      <c r="BL243" s="116"/>
      <c r="BM243" s="116"/>
      <c r="BN243" s="116"/>
      <c r="BO243" s="116"/>
      <c r="BP243" s="116"/>
      <c r="BQ243" s="116"/>
      <c r="BR243" s="116"/>
      <c r="BS243" s="116"/>
      <c r="BT243" s="117"/>
    </row>
    <row r="244" spans="1:72" s="3" customFormat="1">
      <c r="A244" s="1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c r="AE244" s="16"/>
      <c r="AF244" s="16"/>
      <c r="AG244" s="16"/>
      <c r="AH244" s="16"/>
      <c r="AI244" s="16"/>
      <c r="AJ244" s="16"/>
      <c r="AK244" s="16"/>
      <c r="AL244" s="16"/>
      <c r="AM244" s="16"/>
      <c r="AN244" s="16"/>
      <c r="AO244" s="16"/>
      <c r="AP244" s="16"/>
      <c r="AQ244" s="16"/>
      <c r="AR244" s="16"/>
      <c r="AS244" s="16"/>
      <c r="AT244" s="16"/>
      <c r="AU244" s="16"/>
      <c r="AV244" s="16"/>
      <c r="AW244" s="16"/>
      <c r="AX244" s="16"/>
      <c r="AY244" s="16"/>
      <c r="AZ244" s="16"/>
      <c r="BA244" s="16"/>
      <c r="BB244" s="16"/>
      <c r="BC244" s="116"/>
      <c r="BD244" s="116"/>
      <c r="BE244" s="116"/>
      <c r="BF244" s="116"/>
      <c r="BG244" s="116"/>
      <c r="BH244" s="116"/>
      <c r="BI244" s="116"/>
      <c r="BJ244" s="116"/>
      <c r="BK244" s="116"/>
      <c r="BL244" s="116"/>
      <c r="BM244" s="116"/>
      <c r="BN244" s="116"/>
      <c r="BO244" s="116"/>
      <c r="BP244" s="116"/>
      <c r="BQ244" s="116"/>
      <c r="BR244" s="116"/>
      <c r="BS244" s="116"/>
      <c r="BT244" s="117"/>
    </row>
    <row r="245" spans="1:72" s="3" customFormat="1">
      <c r="A245" s="1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c r="AE245" s="16"/>
      <c r="AF245" s="16"/>
      <c r="AG245" s="16"/>
      <c r="AH245" s="16"/>
      <c r="AI245" s="16"/>
      <c r="AJ245" s="16"/>
      <c r="AK245" s="16"/>
      <c r="AL245" s="16"/>
      <c r="AM245" s="16"/>
      <c r="AN245" s="16"/>
      <c r="AO245" s="16"/>
      <c r="AP245" s="16"/>
      <c r="AQ245" s="16"/>
      <c r="AR245" s="16"/>
      <c r="AS245" s="16"/>
      <c r="AT245" s="16"/>
      <c r="AU245" s="16"/>
      <c r="AV245" s="16"/>
      <c r="AW245" s="16"/>
      <c r="AX245" s="16"/>
      <c r="AY245" s="16"/>
      <c r="AZ245" s="16"/>
      <c r="BA245" s="16"/>
      <c r="BB245" s="16"/>
      <c r="BC245" s="116"/>
      <c r="BD245" s="116"/>
      <c r="BE245" s="116"/>
      <c r="BF245" s="116"/>
      <c r="BG245" s="116"/>
      <c r="BH245" s="116"/>
      <c r="BI245" s="116"/>
      <c r="BJ245" s="116"/>
      <c r="BK245" s="116"/>
      <c r="BL245" s="116"/>
      <c r="BM245" s="116"/>
      <c r="BN245" s="116"/>
      <c r="BO245" s="116"/>
      <c r="BP245" s="116"/>
      <c r="BQ245" s="116"/>
      <c r="BR245" s="116"/>
      <c r="BS245" s="116"/>
      <c r="BT245" s="117"/>
    </row>
    <row r="246" spans="1:72" s="3" customFormat="1">
      <c r="A246" s="1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c r="AE246" s="16"/>
      <c r="AF246" s="16"/>
      <c r="AG246" s="16"/>
      <c r="AH246" s="16"/>
      <c r="AI246" s="16"/>
      <c r="AJ246" s="16"/>
      <c r="AK246" s="16"/>
      <c r="AL246" s="16"/>
      <c r="AM246" s="16"/>
      <c r="AN246" s="16"/>
      <c r="AO246" s="16"/>
      <c r="AP246" s="16"/>
      <c r="AQ246" s="16"/>
      <c r="AR246" s="16"/>
      <c r="AS246" s="16"/>
      <c r="AT246" s="16"/>
      <c r="AU246" s="16"/>
      <c r="AV246" s="16"/>
      <c r="AW246" s="16"/>
      <c r="AX246" s="16"/>
      <c r="AY246" s="16"/>
      <c r="AZ246" s="16"/>
      <c r="BA246" s="16"/>
      <c r="BB246" s="16"/>
      <c r="BC246" s="116"/>
      <c r="BD246" s="116"/>
      <c r="BE246" s="116"/>
      <c r="BF246" s="116"/>
      <c r="BG246" s="116"/>
      <c r="BH246" s="116"/>
      <c r="BI246" s="116"/>
      <c r="BJ246" s="116"/>
      <c r="BK246" s="116"/>
      <c r="BL246" s="116"/>
      <c r="BM246" s="116"/>
      <c r="BN246" s="116"/>
      <c r="BO246" s="116"/>
      <c r="BP246" s="116"/>
      <c r="BQ246" s="116"/>
      <c r="BR246" s="116"/>
      <c r="BS246" s="116"/>
      <c r="BT246" s="117"/>
    </row>
    <row r="247" spans="1:72" s="3" customFormat="1">
      <c r="A247" s="1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c r="AE247" s="16"/>
      <c r="AF247" s="16"/>
      <c r="AG247" s="16"/>
      <c r="AH247" s="16"/>
      <c r="AI247" s="16"/>
      <c r="AJ247" s="16"/>
      <c r="AK247" s="16"/>
      <c r="AL247" s="16"/>
      <c r="AM247" s="16"/>
      <c r="AN247" s="16"/>
      <c r="AO247" s="16"/>
      <c r="AP247" s="16"/>
      <c r="AQ247" s="16"/>
      <c r="AR247" s="16"/>
      <c r="AS247" s="16"/>
      <c r="AT247" s="16"/>
      <c r="AU247" s="16"/>
      <c r="AV247" s="16"/>
      <c r="AW247" s="16"/>
      <c r="AX247" s="16"/>
      <c r="AY247" s="16"/>
      <c r="AZ247" s="16"/>
      <c r="BA247" s="16"/>
      <c r="BB247" s="16"/>
      <c r="BC247" s="116"/>
      <c r="BD247" s="116"/>
      <c r="BE247" s="116"/>
      <c r="BF247" s="116"/>
      <c r="BG247" s="116"/>
      <c r="BH247" s="116"/>
      <c r="BI247" s="116"/>
      <c r="BJ247" s="116"/>
      <c r="BK247" s="116"/>
      <c r="BL247" s="116"/>
      <c r="BM247" s="116"/>
      <c r="BN247" s="116"/>
      <c r="BO247" s="116"/>
      <c r="BP247" s="116"/>
      <c r="BQ247" s="116"/>
      <c r="BR247" s="116"/>
      <c r="BS247" s="116"/>
      <c r="BT247" s="117"/>
    </row>
    <row r="248" spans="1:72" s="3" customFormat="1">
      <c r="A248" s="1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c r="AE248" s="16"/>
      <c r="AF248" s="16"/>
      <c r="AG248" s="16"/>
      <c r="AH248" s="16"/>
      <c r="AI248" s="16"/>
      <c r="AJ248" s="16"/>
      <c r="AK248" s="16"/>
      <c r="AL248" s="16"/>
      <c r="AM248" s="16"/>
      <c r="AN248" s="16"/>
      <c r="AO248" s="16"/>
      <c r="AP248" s="16"/>
      <c r="AQ248" s="16"/>
      <c r="AR248" s="16"/>
      <c r="AS248" s="16"/>
      <c r="AT248" s="16"/>
      <c r="AU248" s="16"/>
      <c r="AV248" s="16"/>
      <c r="AW248" s="16"/>
      <c r="AX248" s="16"/>
      <c r="AY248" s="16"/>
      <c r="AZ248" s="16"/>
      <c r="BA248" s="16"/>
      <c r="BB248" s="16"/>
      <c r="BC248" s="116"/>
      <c r="BD248" s="116"/>
      <c r="BE248" s="116"/>
      <c r="BF248" s="116"/>
      <c r="BG248" s="116"/>
      <c r="BH248" s="116"/>
      <c r="BI248" s="116"/>
      <c r="BJ248" s="116"/>
      <c r="BK248" s="116"/>
      <c r="BL248" s="116"/>
      <c r="BM248" s="116"/>
      <c r="BN248" s="116"/>
      <c r="BO248" s="116"/>
      <c r="BP248" s="116"/>
      <c r="BQ248" s="116"/>
      <c r="BR248" s="116"/>
      <c r="BS248" s="116"/>
      <c r="BT248" s="117"/>
    </row>
    <row r="249" spans="1:72" s="3" customFormat="1">
      <c r="A249" s="1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c r="AE249" s="16"/>
      <c r="AF249" s="16"/>
      <c r="AG249" s="16"/>
      <c r="AH249" s="16"/>
      <c r="AI249" s="16"/>
      <c r="AJ249" s="16"/>
      <c r="AK249" s="16"/>
      <c r="AL249" s="16"/>
      <c r="AM249" s="16"/>
      <c r="AN249" s="16"/>
      <c r="AO249" s="16"/>
      <c r="AP249" s="16"/>
      <c r="AQ249" s="16"/>
      <c r="AR249" s="16"/>
      <c r="AS249" s="16"/>
      <c r="AT249" s="16"/>
      <c r="AU249" s="16"/>
      <c r="AV249" s="16"/>
      <c r="AW249" s="16"/>
      <c r="AX249" s="16"/>
      <c r="AY249" s="16"/>
      <c r="AZ249" s="16"/>
      <c r="BA249" s="16"/>
      <c r="BB249" s="16"/>
      <c r="BC249" s="116"/>
      <c r="BD249" s="116"/>
      <c r="BE249" s="116"/>
      <c r="BF249" s="116"/>
      <c r="BG249" s="116"/>
      <c r="BH249" s="116"/>
      <c r="BI249" s="116"/>
      <c r="BJ249" s="116"/>
      <c r="BK249" s="116"/>
      <c r="BL249" s="116"/>
      <c r="BM249" s="116"/>
      <c r="BN249" s="116"/>
      <c r="BO249" s="116"/>
      <c r="BP249" s="116"/>
      <c r="BQ249" s="116"/>
      <c r="BR249" s="116"/>
      <c r="BS249" s="116"/>
      <c r="BT249" s="117"/>
    </row>
    <row r="250" spans="1:72" s="3" customFormat="1">
      <c r="A250" s="1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c r="AE250" s="16"/>
      <c r="AF250" s="16"/>
      <c r="AG250" s="16"/>
      <c r="AH250" s="16"/>
      <c r="AI250" s="16"/>
      <c r="AJ250" s="16"/>
      <c r="AK250" s="16"/>
      <c r="AL250" s="16"/>
      <c r="AM250" s="16"/>
      <c r="AN250" s="16"/>
      <c r="AO250" s="16"/>
      <c r="AP250" s="16"/>
      <c r="AQ250" s="16"/>
      <c r="AR250" s="16"/>
      <c r="AS250" s="16"/>
      <c r="AT250" s="16"/>
      <c r="AU250" s="16"/>
      <c r="AV250" s="16"/>
      <c r="AW250" s="16"/>
      <c r="AX250" s="16"/>
      <c r="AY250" s="16"/>
      <c r="AZ250" s="16"/>
      <c r="BA250" s="16"/>
      <c r="BB250" s="16"/>
      <c r="BC250" s="116"/>
      <c r="BD250" s="116"/>
      <c r="BE250" s="116"/>
      <c r="BF250" s="116"/>
      <c r="BG250" s="116"/>
      <c r="BH250" s="116"/>
      <c r="BI250" s="116"/>
      <c r="BJ250" s="116"/>
      <c r="BK250" s="116"/>
      <c r="BL250" s="116"/>
      <c r="BM250" s="116"/>
      <c r="BN250" s="116"/>
      <c r="BO250" s="116"/>
      <c r="BP250" s="116"/>
      <c r="BQ250" s="116"/>
      <c r="BR250" s="116"/>
      <c r="BS250" s="116"/>
      <c r="BT250" s="117"/>
    </row>
    <row r="251" spans="1:72" s="3" customFormat="1">
      <c r="A251" s="1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c r="AE251" s="16"/>
      <c r="AF251" s="16"/>
      <c r="AG251" s="16"/>
      <c r="AH251" s="16"/>
      <c r="AI251" s="16"/>
      <c r="AJ251" s="16"/>
      <c r="AK251" s="16"/>
      <c r="AL251" s="16"/>
      <c r="AM251" s="16"/>
      <c r="AN251" s="16"/>
      <c r="AO251" s="16"/>
      <c r="AP251" s="16"/>
      <c r="AQ251" s="16"/>
      <c r="AR251" s="16"/>
      <c r="AS251" s="16"/>
      <c r="AT251" s="16"/>
      <c r="AU251" s="16"/>
      <c r="AV251" s="16"/>
      <c r="AW251" s="16"/>
      <c r="AX251" s="16"/>
      <c r="AY251" s="16"/>
      <c r="AZ251" s="16"/>
      <c r="BA251" s="16"/>
      <c r="BB251" s="16"/>
      <c r="BC251" s="116"/>
      <c r="BD251" s="116"/>
      <c r="BE251" s="116"/>
      <c r="BF251" s="116"/>
      <c r="BG251" s="116"/>
      <c r="BH251" s="116"/>
      <c r="BI251" s="116"/>
      <c r="BJ251" s="116"/>
      <c r="BK251" s="116"/>
      <c r="BL251" s="116"/>
      <c r="BM251" s="116"/>
      <c r="BN251" s="116"/>
      <c r="BO251" s="116"/>
      <c r="BP251" s="116"/>
      <c r="BQ251" s="116"/>
      <c r="BR251" s="116"/>
      <c r="BS251" s="116"/>
      <c r="BT251" s="117"/>
    </row>
    <row r="252" spans="1:72" s="3" customFormat="1">
      <c r="A252" s="1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c r="AE252" s="16"/>
      <c r="AF252" s="16"/>
      <c r="AG252" s="16"/>
      <c r="AH252" s="16"/>
      <c r="AI252" s="16"/>
      <c r="AJ252" s="16"/>
      <c r="AK252" s="16"/>
      <c r="AL252" s="16"/>
      <c r="AM252" s="16"/>
      <c r="AN252" s="16"/>
      <c r="AO252" s="16"/>
      <c r="AP252" s="16"/>
      <c r="AQ252" s="16"/>
      <c r="AR252" s="16"/>
      <c r="AS252" s="16"/>
      <c r="AT252" s="16"/>
      <c r="AU252" s="16"/>
      <c r="AV252" s="16"/>
      <c r="AW252" s="16"/>
      <c r="AX252" s="16"/>
      <c r="AY252" s="16"/>
      <c r="AZ252" s="16"/>
      <c r="BA252" s="16"/>
      <c r="BB252" s="16"/>
      <c r="BC252" s="116"/>
      <c r="BD252" s="116"/>
      <c r="BE252" s="116"/>
      <c r="BF252" s="116"/>
      <c r="BG252" s="116"/>
      <c r="BH252" s="116"/>
      <c r="BI252" s="116"/>
      <c r="BJ252" s="116"/>
      <c r="BK252" s="116"/>
      <c r="BL252" s="116"/>
      <c r="BM252" s="116"/>
      <c r="BN252" s="116"/>
      <c r="BO252" s="116"/>
      <c r="BP252" s="116"/>
      <c r="BQ252" s="116"/>
      <c r="BR252" s="116"/>
      <c r="BS252" s="116"/>
      <c r="BT252" s="117"/>
    </row>
    <row r="253" spans="1:72" s="3" customFormat="1">
      <c r="A253" s="1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c r="AE253" s="16"/>
      <c r="AF253" s="16"/>
      <c r="AG253" s="16"/>
      <c r="AH253" s="16"/>
      <c r="AI253" s="16"/>
      <c r="AJ253" s="16"/>
      <c r="AK253" s="16"/>
      <c r="AL253" s="16"/>
      <c r="AM253" s="16"/>
      <c r="AN253" s="16"/>
      <c r="AO253" s="16"/>
      <c r="AP253" s="16"/>
      <c r="AQ253" s="16"/>
      <c r="AR253" s="16"/>
      <c r="AS253" s="16"/>
      <c r="AT253" s="16"/>
      <c r="AU253" s="16"/>
      <c r="AV253" s="16"/>
      <c r="AW253" s="16"/>
      <c r="AX253" s="16"/>
      <c r="AY253" s="16"/>
      <c r="AZ253" s="16"/>
      <c r="BA253" s="16"/>
      <c r="BB253" s="16"/>
      <c r="BC253" s="116"/>
      <c r="BD253" s="116"/>
      <c r="BE253" s="116"/>
      <c r="BF253" s="116"/>
      <c r="BG253" s="116"/>
      <c r="BH253" s="116"/>
      <c r="BI253" s="116"/>
      <c r="BJ253" s="116"/>
      <c r="BK253" s="116"/>
      <c r="BL253" s="116"/>
      <c r="BM253" s="116"/>
      <c r="BN253" s="116"/>
      <c r="BO253" s="116"/>
      <c r="BP253" s="116"/>
      <c r="BQ253" s="116"/>
      <c r="BR253" s="116"/>
      <c r="BS253" s="116"/>
      <c r="BT253" s="117"/>
    </row>
    <row r="254" spans="1:72" s="3" customFormat="1">
      <c r="A254" s="1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c r="AE254" s="16"/>
      <c r="AF254" s="16"/>
      <c r="AG254" s="16"/>
      <c r="AH254" s="16"/>
      <c r="AI254" s="16"/>
      <c r="AJ254" s="16"/>
      <c r="AK254" s="16"/>
      <c r="AL254" s="16"/>
      <c r="AM254" s="16"/>
      <c r="AN254" s="16"/>
      <c r="AO254" s="16"/>
      <c r="AP254" s="16"/>
      <c r="AQ254" s="16"/>
      <c r="AR254" s="16"/>
      <c r="AS254" s="16"/>
      <c r="AT254" s="16"/>
      <c r="AU254" s="16"/>
      <c r="AV254" s="16"/>
      <c r="AW254" s="16"/>
      <c r="AX254" s="16"/>
      <c r="AY254" s="16"/>
      <c r="AZ254" s="16"/>
      <c r="BA254" s="16"/>
      <c r="BB254" s="16"/>
      <c r="BC254" s="116"/>
      <c r="BD254" s="116"/>
      <c r="BE254" s="116"/>
      <c r="BF254" s="116"/>
      <c r="BG254" s="116"/>
      <c r="BH254" s="116"/>
      <c r="BI254" s="116"/>
      <c r="BJ254" s="116"/>
      <c r="BK254" s="116"/>
      <c r="BL254" s="116"/>
      <c r="BM254" s="116"/>
      <c r="BN254" s="116"/>
      <c r="BO254" s="116"/>
      <c r="BP254" s="116"/>
      <c r="BQ254" s="116"/>
      <c r="BR254" s="116"/>
      <c r="BS254" s="116"/>
      <c r="BT254" s="117"/>
    </row>
    <row r="255" spans="1:72" s="3" customFormat="1">
      <c r="A255" s="1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c r="AE255" s="16"/>
      <c r="AF255" s="16"/>
      <c r="AG255" s="16"/>
      <c r="AH255" s="16"/>
      <c r="AI255" s="16"/>
      <c r="AJ255" s="16"/>
      <c r="AK255" s="16"/>
      <c r="AL255" s="16"/>
      <c r="AM255" s="16"/>
      <c r="AN255" s="16"/>
      <c r="AO255" s="16"/>
      <c r="AP255" s="16"/>
      <c r="AQ255" s="16"/>
      <c r="AR255" s="16"/>
      <c r="AS255" s="16"/>
      <c r="AT255" s="16"/>
      <c r="AU255" s="16"/>
      <c r="AV255" s="16"/>
      <c r="AW255" s="16"/>
      <c r="AX255" s="16"/>
      <c r="AY255" s="16"/>
      <c r="AZ255" s="16"/>
      <c r="BA255" s="16"/>
      <c r="BB255" s="16"/>
      <c r="BC255" s="116"/>
      <c r="BD255" s="116"/>
      <c r="BE255" s="116"/>
      <c r="BF255" s="116"/>
      <c r="BG255" s="116"/>
      <c r="BH255" s="116"/>
      <c r="BI255" s="116"/>
      <c r="BJ255" s="116"/>
      <c r="BK255" s="116"/>
      <c r="BL255" s="116"/>
      <c r="BM255" s="116"/>
      <c r="BN255" s="116"/>
      <c r="BO255" s="116"/>
      <c r="BP255" s="116"/>
      <c r="BQ255" s="116"/>
      <c r="BR255" s="116"/>
      <c r="BS255" s="116"/>
      <c r="BT255" s="117"/>
    </row>
    <row r="256" spans="1:72" s="3" customFormat="1">
      <c r="A256" s="1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L256" s="16"/>
      <c r="AM256" s="16"/>
      <c r="AN256" s="16"/>
      <c r="AO256" s="16"/>
      <c r="AP256" s="16"/>
      <c r="AQ256" s="16"/>
      <c r="AR256" s="16"/>
      <c r="AS256" s="16"/>
      <c r="AT256" s="16"/>
      <c r="AU256" s="16"/>
      <c r="AV256" s="16"/>
      <c r="AW256" s="16"/>
      <c r="AX256" s="16"/>
      <c r="AY256" s="16"/>
      <c r="AZ256" s="16"/>
      <c r="BA256" s="16"/>
      <c r="BB256" s="16"/>
      <c r="BC256" s="116"/>
      <c r="BD256" s="116"/>
      <c r="BE256" s="116"/>
      <c r="BF256" s="116"/>
      <c r="BG256" s="116"/>
      <c r="BH256" s="116"/>
      <c r="BI256" s="116"/>
      <c r="BJ256" s="116"/>
      <c r="BK256" s="116"/>
      <c r="BL256" s="116"/>
      <c r="BM256" s="116"/>
      <c r="BN256" s="116"/>
      <c r="BO256" s="116"/>
      <c r="BP256" s="116"/>
      <c r="BQ256" s="116"/>
      <c r="BR256" s="116"/>
      <c r="BS256" s="116"/>
      <c r="BT256" s="117"/>
    </row>
    <row r="257" spans="1:72" s="3" customFormat="1">
      <c r="A257" s="1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c r="AE257" s="16"/>
      <c r="AF257" s="16"/>
      <c r="AG257" s="16"/>
      <c r="AH257" s="16"/>
      <c r="AI257" s="16"/>
      <c r="AJ257" s="16"/>
      <c r="AK257" s="16"/>
      <c r="AL257" s="16"/>
      <c r="AM257" s="16"/>
      <c r="AN257" s="16"/>
      <c r="AO257" s="16"/>
      <c r="AP257" s="16"/>
      <c r="AQ257" s="16"/>
      <c r="AR257" s="16"/>
      <c r="AS257" s="16"/>
      <c r="AT257" s="16"/>
      <c r="AU257" s="16"/>
      <c r="AV257" s="16"/>
      <c r="AW257" s="16"/>
      <c r="AX257" s="16"/>
      <c r="AY257" s="16"/>
      <c r="AZ257" s="16"/>
      <c r="BA257" s="16"/>
      <c r="BB257" s="16"/>
      <c r="BC257" s="116"/>
      <c r="BD257" s="116"/>
      <c r="BE257" s="116"/>
      <c r="BF257" s="116"/>
      <c r="BG257" s="116"/>
      <c r="BH257" s="116"/>
      <c r="BI257" s="116"/>
      <c r="BJ257" s="116"/>
      <c r="BK257" s="116"/>
      <c r="BL257" s="116"/>
      <c r="BM257" s="116"/>
      <c r="BN257" s="116"/>
      <c r="BO257" s="116"/>
      <c r="BP257" s="116"/>
      <c r="BQ257" s="116"/>
      <c r="BR257" s="116"/>
      <c r="BS257" s="116"/>
      <c r="BT257" s="117"/>
    </row>
    <row r="258" spans="1:72" s="3" customFormat="1">
      <c r="A258" s="1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c r="AE258" s="16"/>
      <c r="AF258" s="16"/>
      <c r="AG258" s="16"/>
      <c r="AH258" s="16"/>
      <c r="AI258" s="16"/>
      <c r="AJ258" s="16"/>
      <c r="AK258" s="16"/>
      <c r="AL258" s="16"/>
      <c r="AM258" s="16"/>
      <c r="AN258" s="16"/>
      <c r="AO258" s="16"/>
      <c r="AP258" s="16"/>
      <c r="AQ258" s="16"/>
      <c r="AR258" s="16"/>
      <c r="AS258" s="16"/>
      <c r="AT258" s="16"/>
      <c r="AU258" s="16"/>
      <c r="AV258" s="16"/>
      <c r="AW258" s="16"/>
      <c r="AX258" s="16"/>
      <c r="AY258" s="16"/>
      <c r="AZ258" s="16"/>
      <c r="BA258" s="16"/>
      <c r="BB258" s="16"/>
      <c r="BC258" s="116"/>
      <c r="BD258" s="116"/>
      <c r="BE258" s="116"/>
      <c r="BF258" s="116"/>
      <c r="BG258" s="116"/>
      <c r="BH258" s="116"/>
      <c r="BI258" s="116"/>
      <c r="BJ258" s="116"/>
      <c r="BK258" s="116"/>
      <c r="BL258" s="116"/>
      <c r="BM258" s="116"/>
      <c r="BN258" s="116"/>
      <c r="BO258" s="116"/>
      <c r="BP258" s="116"/>
      <c r="BQ258" s="116"/>
      <c r="BR258" s="116"/>
      <c r="BS258" s="116"/>
      <c r="BT258" s="117"/>
    </row>
    <row r="259" spans="1:72" s="3" customFormat="1">
      <c r="A259" s="1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c r="AE259" s="16"/>
      <c r="AF259" s="16"/>
      <c r="AG259" s="16"/>
      <c r="AH259" s="16"/>
      <c r="AI259" s="16"/>
      <c r="AJ259" s="16"/>
      <c r="AK259" s="16"/>
      <c r="AL259" s="16"/>
      <c r="AM259" s="16"/>
      <c r="AN259" s="16"/>
      <c r="AO259" s="16"/>
      <c r="AP259" s="16"/>
      <c r="AQ259" s="16"/>
      <c r="AR259" s="16"/>
      <c r="AS259" s="16"/>
      <c r="AT259" s="16"/>
      <c r="AU259" s="16"/>
      <c r="AV259" s="16"/>
      <c r="AW259" s="16"/>
      <c r="AX259" s="16"/>
      <c r="AY259" s="16"/>
      <c r="AZ259" s="16"/>
      <c r="BA259" s="16"/>
      <c r="BB259" s="16"/>
      <c r="BC259" s="116"/>
      <c r="BD259" s="116"/>
      <c r="BE259" s="116"/>
      <c r="BF259" s="116"/>
      <c r="BG259" s="116"/>
      <c r="BH259" s="116"/>
      <c r="BI259" s="116"/>
      <c r="BJ259" s="116"/>
      <c r="BK259" s="116"/>
      <c r="BL259" s="116"/>
      <c r="BM259" s="116"/>
      <c r="BN259" s="116"/>
      <c r="BO259" s="116"/>
      <c r="BP259" s="116"/>
      <c r="BQ259" s="116"/>
      <c r="BR259" s="116"/>
      <c r="BS259" s="116"/>
      <c r="BT259" s="117"/>
    </row>
    <row r="260" spans="1:72" s="3" customFormat="1">
      <c r="A260" s="1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c r="AE260" s="16"/>
      <c r="AF260" s="16"/>
      <c r="AG260" s="16"/>
      <c r="AH260" s="16"/>
      <c r="AI260" s="16"/>
      <c r="AJ260" s="16"/>
      <c r="AK260" s="16"/>
      <c r="AL260" s="16"/>
      <c r="AM260" s="16"/>
      <c r="AN260" s="16"/>
      <c r="AO260" s="16"/>
      <c r="AP260" s="16"/>
      <c r="AQ260" s="16"/>
      <c r="AR260" s="16"/>
      <c r="AS260" s="16"/>
      <c r="AT260" s="16"/>
      <c r="AU260" s="16"/>
      <c r="AV260" s="16"/>
      <c r="AW260" s="16"/>
      <c r="AX260" s="16"/>
      <c r="AY260" s="16"/>
      <c r="AZ260" s="16"/>
      <c r="BA260" s="16"/>
      <c r="BB260" s="16"/>
      <c r="BC260" s="116"/>
      <c r="BD260" s="116"/>
      <c r="BE260" s="116"/>
      <c r="BF260" s="116"/>
      <c r="BG260" s="116"/>
      <c r="BH260" s="116"/>
      <c r="BI260" s="116"/>
      <c r="BJ260" s="116"/>
      <c r="BK260" s="116"/>
      <c r="BL260" s="116"/>
      <c r="BM260" s="116"/>
      <c r="BN260" s="116"/>
      <c r="BO260" s="116"/>
      <c r="BP260" s="116"/>
      <c r="BQ260" s="116"/>
      <c r="BR260" s="116"/>
      <c r="BS260" s="116"/>
      <c r="BT260" s="117"/>
    </row>
    <row r="261" spans="1:72" s="3" customFormat="1">
      <c r="A261" s="1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c r="AE261" s="16"/>
      <c r="AF261" s="16"/>
      <c r="AG261" s="16"/>
      <c r="AH261" s="16"/>
      <c r="AI261" s="16"/>
      <c r="AJ261" s="16"/>
      <c r="AK261" s="16"/>
      <c r="AL261" s="16"/>
      <c r="AM261" s="16"/>
      <c r="AN261" s="16"/>
      <c r="AO261" s="16"/>
      <c r="AP261" s="16"/>
      <c r="AQ261" s="16"/>
      <c r="AR261" s="16"/>
      <c r="AS261" s="16"/>
      <c r="AT261" s="16"/>
      <c r="AU261" s="16"/>
      <c r="AV261" s="16"/>
      <c r="AW261" s="16"/>
      <c r="AX261" s="16"/>
      <c r="AY261" s="16"/>
      <c r="AZ261" s="16"/>
      <c r="BA261" s="16"/>
      <c r="BB261" s="16"/>
      <c r="BC261" s="116"/>
      <c r="BD261" s="116"/>
      <c r="BE261" s="116"/>
      <c r="BF261" s="116"/>
      <c r="BG261" s="116"/>
      <c r="BH261" s="116"/>
      <c r="BI261" s="116"/>
      <c r="BJ261" s="116"/>
      <c r="BK261" s="116"/>
      <c r="BL261" s="116"/>
      <c r="BM261" s="116"/>
      <c r="BN261" s="116"/>
      <c r="BO261" s="116"/>
      <c r="BP261" s="116"/>
      <c r="BQ261" s="116"/>
      <c r="BR261" s="116"/>
      <c r="BS261" s="116"/>
      <c r="BT261" s="117"/>
    </row>
    <row r="262" spans="1:72" s="3" customFormat="1">
      <c r="A262" s="1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c r="AE262" s="16"/>
      <c r="AF262" s="16"/>
      <c r="AG262" s="16"/>
      <c r="AH262" s="16"/>
      <c r="AI262" s="16"/>
      <c r="AJ262" s="16"/>
      <c r="AK262" s="16"/>
      <c r="AL262" s="16"/>
      <c r="AM262" s="16"/>
      <c r="AN262" s="16"/>
      <c r="AO262" s="16"/>
      <c r="AP262" s="16"/>
      <c r="AQ262" s="16"/>
      <c r="AR262" s="16"/>
      <c r="AS262" s="16"/>
      <c r="AT262" s="16"/>
      <c r="AU262" s="16"/>
      <c r="AV262" s="16"/>
      <c r="AW262" s="16"/>
      <c r="AX262" s="16"/>
      <c r="AY262" s="16"/>
      <c r="AZ262" s="16"/>
      <c r="BA262" s="16"/>
      <c r="BB262" s="16"/>
      <c r="BC262" s="116"/>
      <c r="BD262" s="116"/>
      <c r="BE262" s="116"/>
      <c r="BF262" s="116"/>
      <c r="BG262" s="116"/>
      <c r="BH262" s="116"/>
      <c r="BI262" s="116"/>
      <c r="BJ262" s="116"/>
      <c r="BK262" s="116"/>
      <c r="BL262" s="116"/>
      <c r="BM262" s="116"/>
      <c r="BN262" s="116"/>
      <c r="BO262" s="116"/>
      <c r="BP262" s="116"/>
      <c r="BQ262" s="116"/>
      <c r="BR262" s="116"/>
      <c r="BS262" s="116"/>
      <c r="BT262" s="117"/>
    </row>
    <row r="263" spans="1:72" s="3" customFormat="1">
      <c r="A263" s="1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c r="AE263" s="16"/>
      <c r="AF263" s="16"/>
      <c r="AG263" s="16"/>
      <c r="AH263" s="16"/>
      <c r="AI263" s="16"/>
      <c r="AJ263" s="16"/>
      <c r="AK263" s="16"/>
      <c r="AL263" s="16"/>
      <c r="AM263" s="16"/>
      <c r="AN263" s="16"/>
      <c r="AO263" s="16"/>
      <c r="AP263" s="16"/>
      <c r="AQ263" s="16"/>
      <c r="AR263" s="16"/>
      <c r="AS263" s="16"/>
      <c r="AT263" s="16"/>
      <c r="AU263" s="16"/>
      <c r="AV263" s="16"/>
      <c r="AW263" s="16"/>
      <c r="AX263" s="16"/>
      <c r="AY263" s="16"/>
      <c r="AZ263" s="16"/>
      <c r="BA263" s="16"/>
      <c r="BB263" s="16"/>
      <c r="BC263" s="116"/>
      <c r="BD263" s="116"/>
      <c r="BE263" s="116"/>
      <c r="BF263" s="116"/>
      <c r="BG263" s="116"/>
      <c r="BH263" s="116"/>
      <c r="BI263" s="116"/>
      <c r="BJ263" s="116"/>
      <c r="BK263" s="116"/>
      <c r="BL263" s="116"/>
      <c r="BM263" s="116"/>
      <c r="BN263" s="116"/>
      <c r="BO263" s="116"/>
      <c r="BP263" s="116"/>
      <c r="BQ263" s="116"/>
      <c r="BR263" s="116"/>
      <c r="BS263" s="116"/>
      <c r="BT263" s="117"/>
    </row>
    <row r="264" spans="1:72" s="3" customFormat="1">
      <c r="A264" s="1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c r="AE264" s="16"/>
      <c r="AF264" s="16"/>
      <c r="AG264" s="16"/>
      <c r="AH264" s="16"/>
      <c r="AI264" s="16"/>
      <c r="AJ264" s="16"/>
      <c r="AK264" s="16"/>
      <c r="AL264" s="16"/>
      <c r="AM264" s="16"/>
      <c r="AN264" s="16"/>
      <c r="AO264" s="16"/>
      <c r="AP264" s="16"/>
      <c r="AQ264" s="16"/>
      <c r="AR264" s="16"/>
      <c r="AS264" s="16"/>
      <c r="AT264" s="16"/>
      <c r="AU264" s="16"/>
      <c r="AV264" s="16"/>
      <c r="AW264" s="16"/>
      <c r="AX264" s="16"/>
      <c r="AY264" s="16"/>
      <c r="AZ264" s="16"/>
      <c r="BA264" s="16"/>
      <c r="BB264" s="16"/>
      <c r="BC264" s="116"/>
      <c r="BD264" s="116"/>
      <c r="BE264" s="116"/>
      <c r="BF264" s="116"/>
      <c r="BG264" s="116"/>
      <c r="BH264" s="116"/>
      <c r="BI264" s="116"/>
      <c r="BJ264" s="116"/>
      <c r="BK264" s="116"/>
      <c r="BL264" s="116"/>
      <c r="BM264" s="116"/>
      <c r="BN264" s="116"/>
      <c r="BO264" s="116"/>
      <c r="BP264" s="116"/>
      <c r="BQ264" s="116"/>
      <c r="BR264" s="116"/>
      <c r="BS264" s="116"/>
      <c r="BT264" s="117"/>
    </row>
    <row r="265" spans="1:72" s="3" customFormat="1" ht="13.8">
      <c r="A265" s="116"/>
      <c r="B265" s="16"/>
      <c r="C265" s="16"/>
      <c r="D265" s="125"/>
      <c r="E265" s="125"/>
      <c r="F265" s="125"/>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c r="AE265" s="16"/>
      <c r="AF265" s="16"/>
      <c r="AG265" s="16"/>
      <c r="AH265" s="16"/>
      <c r="AI265" s="16"/>
      <c r="AJ265" s="16"/>
      <c r="AK265" s="16"/>
      <c r="AL265" s="16"/>
      <c r="AM265" s="16"/>
      <c r="AN265" s="16"/>
      <c r="AO265" s="16"/>
      <c r="AP265" s="16"/>
      <c r="AQ265" s="16"/>
      <c r="AR265" s="16"/>
      <c r="AS265" s="16"/>
      <c r="AT265" s="16"/>
      <c r="AU265" s="16"/>
      <c r="AV265" s="16"/>
      <c r="AW265" s="16"/>
      <c r="AX265" s="16"/>
      <c r="AY265" s="16"/>
      <c r="AZ265" s="16"/>
      <c r="BA265" s="16"/>
      <c r="BB265" s="16"/>
      <c r="BC265" s="116"/>
      <c r="BD265" s="116"/>
      <c r="BE265" s="116"/>
      <c r="BF265" s="116"/>
      <c r="BG265" s="116"/>
      <c r="BH265" s="116"/>
      <c r="BI265" s="116"/>
      <c r="BJ265" s="116"/>
      <c r="BK265" s="116"/>
      <c r="BL265" s="116"/>
      <c r="BM265" s="116"/>
      <c r="BN265" s="116"/>
      <c r="BO265" s="116"/>
      <c r="BP265" s="116"/>
      <c r="BQ265" s="116"/>
      <c r="BR265" s="116"/>
      <c r="BS265" s="116"/>
      <c r="BT265" s="117"/>
    </row>
    <row r="266" spans="1:72" s="3" customFormat="1" ht="13.8">
      <c r="A266" s="116"/>
      <c r="B266" s="16"/>
      <c r="C266" s="16"/>
      <c r="D266" s="652"/>
      <c r="E266" s="652"/>
      <c r="F266" s="653"/>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16"/>
      <c r="AO266" s="16"/>
      <c r="AP266" s="16"/>
      <c r="AQ266" s="16"/>
      <c r="AR266" s="16"/>
      <c r="AS266" s="16"/>
      <c r="AT266" s="16"/>
      <c r="AU266" s="16"/>
      <c r="AV266" s="16"/>
      <c r="AW266" s="16"/>
      <c r="AX266" s="16"/>
      <c r="AY266" s="16"/>
      <c r="AZ266" s="16"/>
      <c r="BA266" s="16"/>
      <c r="BB266" s="16"/>
      <c r="BC266" s="116"/>
      <c r="BD266" s="116"/>
      <c r="BE266" s="116"/>
      <c r="BF266" s="116"/>
      <c r="BG266" s="116"/>
      <c r="BH266" s="116"/>
      <c r="BI266" s="116"/>
      <c r="BJ266" s="116"/>
      <c r="BK266" s="116"/>
      <c r="BL266" s="116"/>
      <c r="BM266" s="116"/>
      <c r="BN266" s="116"/>
      <c r="BO266" s="116"/>
      <c r="BP266" s="116"/>
      <c r="BQ266" s="116"/>
      <c r="BR266" s="116"/>
      <c r="BS266" s="116"/>
      <c r="BT266" s="117"/>
    </row>
    <row r="267" spans="1:72" s="3" customFormat="1">
      <c r="A267" s="1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c r="AE267" s="16"/>
      <c r="AF267" s="16"/>
      <c r="AG267" s="16"/>
      <c r="AH267" s="16"/>
      <c r="AI267" s="16"/>
      <c r="AJ267" s="16"/>
      <c r="AK267" s="16"/>
      <c r="AL267" s="16"/>
      <c r="AM267" s="16"/>
      <c r="AN267" s="16"/>
      <c r="AO267" s="16"/>
      <c r="AP267" s="16"/>
      <c r="AQ267" s="16"/>
      <c r="AR267" s="16"/>
      <c r="AS267" s="16"/>
      <c r="AT267" s="16"/>
      <c r="AU267" s="16"/>
      <c r="AV267" s="16"/>
      <c r="AW267" s="16"/>
      <c r="AX267" s="16"/>
      <c r="AY267" s="16"/>
      <c r="AZ267" s="16"/>
      <c r="BA267" s="16"/>
      <c r="BB267" s="16"/>
      <c r="BC267" s="116"/>
      <c r="BD267" s="116"/>
      <c r="BE267" s="116"/>
      <c r="BF267" s="116"/>
      <c r="BG267" s="116"/>
      <c r="BH267" s="116"/>
      <c r="BI267" s="116"/>
      <c r="BJ267" s="116"/>
      <c r="BK267" s="116"/>
      <c r="BL267" s="116"/>
      <c r="BM267" s="116"/>
      <c r="BN267" s="116"/>
      <c r="BO267" s="116"/>
      <c r="BP267" s="116"/>
      <c r="BQ267" s="116"/>
      <c r="BR267" s="116"/>
      <c r="BS267" s="116"/>
      <c r="BT267" s="117"/>
    </row>
    <row r="268" spans="1:72" s="3" customFormat="1" ht="3" customHeight="1">
      <c r="A268" s="1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c r="AE268" s="16"/>
      <c r="AF268" s="16"/>
      <c r="AG268" s="16"/>
      <c r="AH268" s="16"/>
      <c r="AI268" s="16"/>
      <c r="AJ268" s="16"/>
      <c r="AK268" s="16"/>
      <c r="AL268" s="16"/>
      <c r="AM268" s="16"/>
      <c r="AN268" s="16"/>
      <c r="AO268" s="16"/>
      <c r="AP268" s="16"/>
      <c r="AQ268" s="16"/>
      <c r="AR268" s="16"/>
      <c r="AS268" s="16"/>
      <c r="AT268" s="16"/>
      <c r="AU268" s="16"/>
      <c r="AV268" s="16"/>
      <c r="AW268" s="16"/>
      <c r="AX268" s="16"/>
      <c r="AY268" s="16"/>
      <c r="AZ268" s="16"/>
      <c r="BA268" s="16"/>
      <c r="BB268" s="16"/>
      <c r="BC268" s="116"/>
      <c r="BD268" s="116"/>
      <c r="BE268" s="116"/>
      <c r="BF268" s="116"/>
      <c r="BG268" s="116"/>
      <c r="BH268" s="116"/>
      <c r="BI268" s="116"/>
      <c r="BJ268" s="116"/>
      <c r="BK268" s="116"/>
      <c r="BL268" s="116"/>
      <c r="BM268" s="116"/>
      <c r="BN268" s="116"/>
      <c r="BO268" s="116"/>
      <c r="BP268" s="116"/>
      <c r="BQ268" s="116"/>
      <c r="BR268" s="116"/>
      <c r="BS268" s="116"/>
      <c r="BT268" s="117"/>
    </row>
    <row r="269" spans="1:72" s="3" customFormat="1">
      <c r="A269" s="1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c r="AE269" s="16"/>
      <c r="AF269" s="16"/>
      <c r="AG269" s="16"/>
      <c r="AH269" s="16"/>
      <c r="AI269" s="16"/>
      <c r="AJ269" s="16"/>
      <c r="AK269" s="16"/>
      <c r="AL269" s="16"/>
      <c r="AM269" s="16"/>
      <c r="AN269" s="16"/>
      <c r="AO269" s="16"/>
      <c r="AP269" s="16"/>
      <c r="AQ269" s="16"/>
      <c r="AR269" s="16"/>
      <c r="AS269" s="16"/>
      <c r="AT269" s="16"/>
      <c r="AU269" s="16"/>
      <c r="AV269" s="16"/>
      <c r="AW269" s="16"/>
      <c r="AX269" s="16"/>
      <c r="AY269" s="16"/>
      <c r="AZ269" s="16"/>
      <c r="BA269" s="16"/>
      <c r="BB269" s="16"/>
      <c r="BC269" s="116"/>
      <c r="BD269" s="116"/>
      <c r="BE269" s="116"/>
      <c r="BF269" s="116"/>
      <c r="BG269" s="116"/>
      <c r="BH269" s="116"/>
      <c r="BI269" s="116"/>
      <c r="BJ269" s="116"/>
      <c r="BK269" s="116"/>
      <c r="BL269" s="116"/>
      <c r="BM269" s="116"/>
      <c r="BN269" s="116"/>
      <c r="BO269" s="116"/>
      <c r="BP269" s="116"/>
      <c r="BQ269" s="116"/>
      <c r="BR269" s="116"/>
      <c r="BS269" s="116"/>
      <c r="BT269" s="117"/>
    </row>
    <row r="270" spans="1:72" s="3" customFormat="1" ht="3" customHeight="1">
      <c r="A270" s="1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16"/>
      <c r="AO270" s="16"/>
      <c r="AP270" s="16"/>
      <c r="AQ270" s="16"/>
      <c r="AR270" s="16"/>
      <c r="AS270" s="16"/>
      <c r="AT270" s="16"/>
      <c r="AU270" s="16"/>
      <c r="AV270" s="16"/>
      <c r="AW270" s="16"/>
      <c r="AX270" s="16"/>
      <c r="AY270" s="16"/>
      <c r="AZ270" s="16"/>
      <c r="BA270" s="16"/>
      <c r="BB270" s="16"/>
      <c r="BC270" s="116"/>
      <c r="BD270" s="116"/>
      <c r="BE270" s="116"/>
      <c r="BF270" s="116"/>
      <c r="BG270" s="116"/>
      <c r="BH270" s="116"/>
      <c r="BI270" s="116"/>
      <c r="BJ270" s="116"/>
      <c r="BK270" s="116"/>
      <c r="BL270" s="116"/>
      <c r="BM270" s="116"/>
      <c r="BN270" s="116"/>
      <c r="BO270" s="116"/>
      <c r="BP270" s="116"/>
      <c r="BQ270" s="116"/>
      <c r="BR270" s="116"/>
      <c r="BS270" s="116"/>
      <c r="BT270" s="117"/>
    </row>
    <row r="271" spans="1:72" s="3" customFormat="1">
      <c r="A271" s="1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c r="AE271" s="16"/>
      <c r="AF271" s="16"/>
      <c r="AG271" s="16"/>
      <c r="AH271" s="16"/>
      <c r="AI271" s="16"/>
      <c r="AJ271" s="16"/>
      <c r="AK271" s="16"/>
      <c r="AL271" s="16"/>
      <c r="AM271" s="16"/>
      <c r="AN271" s="16"/>
      <c r="AO271" s="16"/>
      <c r="AP271" s="16"/>
      <c r="AQ271" s="16"/>
      <c r="AR271" s="16"/>
      <c r="AS271" s="16"/>
      <c r="AT271" s="16"/>
      <c r="AU271" s="16"/>
      <c r="AV271" s="16"/>
      <c r="AW271" s="16"/>
      <c r="AX271" s="16"/>
      <c r="AY271" s="16"/>
      <c r="AZ271" s="16"/>
      <c r="BA271" s="16"/>
      <c r="BB271" s="16"/>
      <c r="BC271" s="116"/>
      <c r="BD271" s="116"/>
      <c r="BE271" s="116"/>
      <c r="BF271" s="116"/>
      <c r="BG271" s="116"/>
      <c r="BH271" s="116"/>
      <c r="BI271" s="116"/>
      <c r="BJ271" s="116"/>
      <c r="BK271" s="116"/>
      <c r="BL271" s="116"/>
      <c r="BM271" s="116"/>
      <c r="BN271" s="116"/>
      <c r="BO271" s="116"/>
      <c r="BP271" s="116"/>
      <c r="BQ271" s="116"/>
      <c r="BR271" s="116"/>
      <c r="BS271" s="116"/>
      <c r="BT271" s="117"/>
    </row>
    <row r="272" spans="1:72" s="3" customFormat="1">
      <c r="A272" s="1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c r="AE272" s="16"/>
      <c r="AF272" s="16"/>
      <c r="AG272" s="16"/>
      <c r="AH272" s="16"/>
      <c r="AI272" s="16"/>
      <c r="AJ272" s="16"/>
      <c r="AK272" s="16"/>
      <c r="AL272" s="16"/>
      <c r="AM272" s="16"/>
      <c r="AN272" s="16"/>
      <c r="AO272" s="16"/>
      <c r="AP272" s="16"/>
      <c r="AQ272" s="16"/>
      <c r="AR272" s="16"/>
      <c r="AS272" s="16"/>
      <c r="AT272" s="16"/>
      <c r="AU272" s="16"/>
      <c r="AV272" s="16"/>
      <c r="AW272" s="16"/>
      <c r="AX272" s="16"/>
      <c r="AY272" s="16"/>
      <c r="AZ272" s="16"/>
      <c r="BA272" s="16"/>
      <c r="BB272" s="16"/>
      <c r="BC272" s="116"/>
      <c r="BD272" s="116"/>
      <c r="BE272" s="116"/>
      <c r="BF272" s="116"/>
      <c r="BG272" s="116"/>
      <c r="BH272" s="116"/>
      <c r="BI272" s="116"/>
      <c r="BJ272" s="116"/>
      <c r="BK272" s="116"/>
      <c r="BL272" s="116"/>
      <c r="BM272" s="116"/>
      <c r="BN272" s="116"/>
      <c r="BO272" s="116"/>
      <c r="BP272" s="116"/>
      <c r="BQ272" s="116"/>
      <c r="BR272" s="116"/>
      <c r="BS272" s="116"/>
      <c r="BT272" s="117"/>
    </row>
    <row r="273" spans="1:72" s="3" customFormat="1">
      <c r="A273" s="1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c r="AE273" s="16"/>
      <c r="AF273" s="16"/>
      <c r="AG273" s="16"/>
      <c r="AH273" s="16"/>
      <c r="AI273" s="16"/>
      <c r="AJ273" s="16"/>
      <c r="AK273" s="16"/>
      <c r="AL273" s="16"/>
      <c r="AM273" s="16"/>
      <c r="AN273" s="16"/>
      <c r="AO273" s="16"/>
      <c r="AP273" s="16"/>
      <c r="AQ273" s="16"/>
      <c r="AR273" s="16"/>
      <c r="AS273" s="16"/>
      <c r="AT273" s="16"/>
      <c r="AU273" s="16"/>
      <c r="AV273" s="16"/>
      <c r="AW273" s="16"/>
      <c r="AX273" s="16"/>
      <c r="AY273" s="16"/>
      <c r="AZ273" s="16"/>
      <c r="BA273" s="16"/>
      <c r="BB273" s="16"/>
      <c r="BC273" s="116"/>
      <c r="BD273" s="116"/>
      <c r="BE273" s="116"/>
      <c r="BF273" s="116"/>
      <c r="BG273" s="116"/>
      <c r="BH273" s="116"/>
      <c r="BI273" s="116"/>
      <c r="BJ273" s="116"/>
      <c r="BK273" s="116"/>
      <c r="BL273" s="116"/>
      <c r="BM273" s="116"/>
      <c r="BN273" s="116"/>
      <c r="BO273" s="116"/>
      <c r="BP273" s="116"/>
      <c r="BQ273" s="116"/>
      <c r="BR273" s="116"/>
      <c r="BS273" s="116"/>
      <c r="BT273" s="117"/>
    </row>
    <row r="274" spans="1:72" s="3" customFormat="1">
      <c r="A274" s="1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c r="AE274" s="16"/>
      <c r="AF274" s="16"/>
      <c r="AG274" s="16"/>
      <c r="AH274" s="16"/>
      <c r="AI274" s="16"/>
      <c r="AJ274" s="16"/>
      <c r="AK274" s="16"/>
      <c r="AL274" s="16"/>
      <c r="AM274" s="16"/>
      <c r="AN274" s="16"/>
      <c r="AO274" s="16"/>
      <c r="AP274" s="16"/>
      <c r="AQ274" s="16"/>
      <c r="AR274" s="16"/>
      <c r="AS274" s="16"/>
      <c r="AT274" s="16"/>
      <c r="AU274" s="16"/>
      <c r="AV274" s="16"/>
      <c r="AW274" s="16"/>
      <c r="AX274" s="16"/>
      <c r="AY274" s="16"/>
      <c r="AZ274" s="16"/>
      <c r="BA274" s="16"/>
      <c r="BB274" s="16"/>
      <c r="BC274" s="116"/>
      <c r="BD274" s="116"/>
      <c r="BE274" s="116"/>
      <c r="BF274" s="116"/>
      <c r="BG274" s="116"/>
      <c r="BH274" s="116"/>
      <c r="BI274" s="116"/>
      <c r="BJ274" s="116"/>
      <c r="BK274" s="116"/>
      <c r="BL274" s="116"/>
      <c r="BM274" s="116"/>
      <c r="BN274" s="116"/>
      <c r="BO274" s="116"/>
      <c r="BP274" s="116"/>
      <c r="BQ274" s="116"/>
      <c r="BR274" s="116"/>
      <c r="BS274" s="116"/>
      <c r="BT274" s="117"/>
    </row>
    <row r="275" spans="1:72" s="3" customFormat="1">
      <c r="A275" s="1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c r="AE275" s="16"/>
      <c r="AF275" s="16"/>
      <c r="AG275" s="16"/>
      <c r="AH275" s="16"/>
      <c r="AI275" s="16"/>
      <c r="AJ275" s="16"/>
      <c r="AK275" s="16"/>
      <c r="AL275" s="16"/>
      <c r="AM275" s="16"/>
      <c r="AN275" s="16"/>
      <c r="AO275" s="16"/>
      <c r="AP275" s="16"/>
      <c r="AQ275" s="16"/>
      <c r="AR275" s="16"/>
      <c r="AS275" s="16"/>
      <c r="AT275" s="16"/>
      <c r="AU275" s="16"/>
      <c r="AV275" s="16"/>
      <c r="AW275" s="16"/>
      <c r="AX275" s="16"/>
      <c r="AY275" s="16"/>
      <c r="AZ275" s="16"/>
      <c r="BA275" s="16"/>
      <c r="BB275" s="16"/>
      <c r="BC275" s="116"/>
      <c r="BD275" s="116"/>
      <c r="BE275" s="116"/>
      <c r="BF275" s="116"/>
      <c r="BG275" s="116"/>
      <c r="BH275" s="116"/>
      <c r="BI275" s="116"/>
      <c r="BJ275" s="116"/>
      <c r="BK275" s="116"/>
      <c r="BL275" s="116"/>
      <c r="BM275" s="116"/>
      <c r="BN275" s="116"/>
      <c r="BO275" s="116"/>
      <c r="BP275" s="116"/>
      <c r="BQ275" s="116"/>
      <c r="BR275" s="116"/>
      <c r="BS275" s="116"/>
      <c r="BT275" s="117"/>
    </row>
    <row r="276" spans="1:72" s="3" customFormat="1">
      <c r="A276" s="1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c r="AE276" s="16"/>
      <c r="AF276" s="16"/>
      <c r="AG276" s="16"/>
      <c r="AH276" s="16"/>
      <c r="AI276" s="16"/>
      <c r="AJ276" s="16"/>
      <c r="AK276" s="16"/>
      <c r="AL276" s="16"/>
      <c r="AM276" s="16"/>
      <c r="AN276" s="16"/>
      <c r="AO276" s="16"/>
      <c r="AP276" s="16"/>
      <c r="AQ276" s="16"/>
      <c r="AR276" s="16"/>
      <c r="AS276" s="16"/>
      <c r="AT276" s="16"/>
      <c r="AU276" s="16"/>
      <c r="AV276" s="16"/>
      <c r="AW276" s="16"/>
      <c r="AX276" s="16"/>
      <c r="AY276" s="16"/>
      <c r="AZ276" s="16"/>
      <c r="BA276" s="16"/>
      <c r="BB276" s="16"/>
      <c r="BC276" s="116"/>
      <c r="BD276" s="116"/>
      <c r="BE276" s="116"/>
      <c r="BF276" s="116"/>
      <c r="BG276" s="116"/>
      <c r="BH276" s="116"/>
      <c r="BI276" s="116"/>
      <c r="BJ276" s="116"/>
      <c r="BK276" s="116"/>
      <c r="BL276" s="116"/>
      <c r="BM276" s="116"/>
      <c r="BN276" s="116"/>
      <c r="BO276" s="116"/>
      <c r="BP276" s="116"/>
      <c r="BQ276" s="116"/>
      <c r="BR276" s="116"/>
      <c r="BS276" s="116"/>
      <c r="BT276" s="117"/>
    </row>
    <row r="277" spans="1:72" s="3" customFormat="1">
      <c r="A277" s="1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c r="AE277" s="16"/>
      <c r="AF277" s="16"/>
      <c r="AG277" s="16"/>
      <c r="AH277" s="16"/>
      <c r="AI277" s="16"/>
      <c r="AJ277" s="16"/>
      <c r="AK277" s="16"/>
      <c r="AL277" s="16"/>
      <c r="AM277" s="16"/>
      <c r="AN277" s="16"/>
      <c r="AO277" s="16"/>
      <c r="AP277" s="16"/>
      <c r="AQ277" s="16"/>
      <c r="AR277" s="16"/>
      <c r="AS277" s="16"/>
      <c r="AT277" s="16"/>
      <c r="AU277" s="16"/>
      <c r="AV277" s="16"/>
      <c r="AW277" s="16"/>
      <c r="AX277" s="16"/>
      <c r="AY277" s="16"/>
      <c r="AZ277" s="16"/>
      <c r="BA277" s="16"/>
      <c r="BB277" s="16"/>
      <c r="BC277" s="116"/>
      <c r="BD277" s="116"/>
      <c r="BE277" s="116"/>
      <c r="BF277" s="116"/>
      <c r="BG277" s="116"/>
      <c r="BH277" s="116"/>
      <c r="BI277" s="116"/>
      <c r="BJ277" s="116"/>
      <c r="BK277" s="116"/>
      <c r="BL277" s="116"/>
      <c r="BM277" s="116"/>
      <c r="BN277" s="116"/>
      <c r="BO277" s="116"/>
      <c r="BP277" s="116"/>
      <c r="BQ277" s="116"/>
      <c r="BR277" s="116"/>
      <c r="BS277" s="116"/>
      <c r="BT277" s="117"/>
    </row>
    <row r="278" spans="1:72" s="3" customFormat="1">
      <c r="A278" s="1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6"/>
      <c r="AI278" s="16"/>
      <c r="AJ278" s="16"/>
      <c r="AK278" s="16"/>
      <c r="AL278" s="16"/>
      <c r="AM278" s="16"/>
      <c r="AN278" s="16"/>
      <c r="AO278" s="16"/>
      <c r="AP278" s="16"/>
      <c r="AQ278" s="16"/>
      <c r="AR278" s="16"/>
      <c r="AS278" s="16"/>
      <c r="AT278" s="16"/>
      <c r="AU278" s="16"/>
      <c r="AV278" s="16"/>
      <c r="AW278" s="16"/>
      <c r="AX278" s="16"/>
      <c r="AY278" s="16"/>
      <c r="AZ278" s="16"/>
      <c r="BA278" s="16"/>
      <c r="BB278" s="16"/>
      <c r="BC278" s="116"/>
      <c r="BD278" s="116"/>
      <c r="BE278" s="116"/>
      <c r="BF278" s="116"/>
      <c r="BG278" s="116"/>
      <c r="BH278" s="116"/>
      <c r="BI278" s="116"/>
      <c r="BJ278" s="116"/>
      <c r="BK278" s="116"/>
      <c r="BL278" s="116"/>
      <c r="BM278" s="116"/>
      <c r="BN278" s="116"/>
      <c r="BO278" s="116"/>
      <c r="BP278" s="116"/>
      <c r="BQ278" s="116"/>
      <c r="BR278" s="116"/>
      <c r="BS278" s="116"/>
      <c r="BT278" s="117"/>
    </row>
    <row r="279" spans="1:72" s="36" customFormat="1">
      <c r="A279" s="116"/>
      <c r="B279" s="16"/>
      <c r="C279" s="16"/>
      <c r="D279" s="123"/>
      <c r="E279" s="123"/>
      <c r="F279" s="123"/>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c r="AE279" s="16"/>
      <c r="AF279" s="16"/>
      <c r="AG279" s="16"/>
      <c r="AH279" s="16"/>
      <c r="AI279" s="16"/>
      <c r="AJ279" s="16"/>
      <c r="AK279" s="16"/>
      <c r="AL279" s="16"/>
      <c r="AM279" s="16"/>
      <c r="AN279" s="16"/>
      <c r="AO279" s="16"/>
      <c r="AP279" s="16"/>
      <c r="AQ279" s="16"/>
      <c r="AR279" s="16"/>
      <c r="AS279" s="16"/>
      <c r="AT279" s="16"/>
      <c r="AU279" s="16"/>
      <c r="AV279" s="16"/>
      <c r="AW279" s="16"/>
      <c r="AX279" s="16"/>
      <c r="AY279" s="16"/>
      <c r="AZ279" s="16"/>
      <c r="BA279" s="16"/>
      <c r="BB279" s="16"/>
      <c r="BC279" s="16"/>
      <c r="BD279" s="16"/>
      <c r="BE279" s="16"/>
      <c r="BF279" s="16"/>
      <c r="BG279" s="16"/>
      <c r="BH279" s="16"/>
      <c r="BI279" s="16"/>
      <c r="BJ279" s="16"/>
      <c r="BK279" s="16"/>
      <c r="BL279" s="16"/>
      <c r="BM279" s="16"/>
      <c r="BN279" s="16"/>
      <c r="BO279" s="16"/>
      <c r="BP279" s="16"/>
      <c r="BQ279" s="16"/>
      <c r="BR279" s="16"/>
      <c r="BS279" s="16"/>
      <c r="BT279" s="120"/>
    </row>
    <row r="280" spans="1:72" s="3" customFormat="1">
      <c r="A280" s="1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c r="AE280" s="16"/>
      <c r="AF280" s="16"/>
      <c r="AG280" s="16"/>
      <c r="AH280" s="16"/>
      <c r="AI280" s="16"/>
      <c r="AJ280" s="16"/>
      <c r="AK280" s="16"/>
      <c r="AL280" s="16"/>
      <c r="AM280" s="16"/>
      <c r="AN280" s="16"/>
      <c r="AO280" s="16"/>
      <c r="AP280" s="16"/>
      <c r="AQ280" s="16"/>
      <c r="AR280" s="16"/>
      <c r="AS280" s="16"/>
      <c r="AT280" s="16"/>
      <c r="AU280" s="16"/>
      <c r="AV280" s="16"/>
      <c r="AW280" s="16"/>
      <c r="AX280" s="16"/>
      <c r="AY280" s="16"/>
      <c r="AZ280" s="16"/>
      <c r="BA280" s="16"/>
      <c r="BB280" s="16"/>
      <c r="BC280" s="116"/>
      <c r="BD280" s="116"/>
      <c r="BE280" s="116"/>
      <c r="BF280" s="116"/>
      <c r="BG280" s="116"/>
      <c r="BH280" s="116"/>
      <c r="BI280" s="116"/>
      <c r="BJ280" s="116"/>
      <c r="BK280" s="116"/>
      <c r="BL280" s="116"/>
      <c r="BM280" s="116"/>
      <c r="BN280" s="116"/>
      <c r="BO280" s="116"/>
      <c r="BP280" s="116"/>
      <c r="BQ280" s="116"/>
      <c r="BR280" s="116"/>
      <c r="BS280" s="116"/>
      <c r="BT280" s="117"/>
    </row>
    <row r="281" spans="1:72" s="3" customFormat="1">
      <c r="A281" s="1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c r="AE281" s="16"/>
      <c r="AF281" s="16"/>
      <c r="AG281" s="16"/>
      <c r="AH281" s="16"/>
      <c r="AI281" s="16"/>
      <c r="AJ281" s="16"/>
      <c r="AK281" s="16"/>
      <c r="AL281" s="16"/>
      <c r="AM281" s="16"/>
      <c r="AN281" s="16"/>
      <c r="AO281" s="16"/>
      <c r="AP281" s="16"/>
      <c r="AQ281" s="16"/>
      <c r="AR281" s="16"/>
      <c r="AS281" s="16"/>
      <c r="AT281" s="16"/>
      <c r="AU281" s="16"/>
      <c r="AV281" s="16"/>
      <c r="AW281" s="16"/>
      <c r="AX281" s="16"/>
      <c r="AY281" s="16"/>
      <c r="AZ281" s="16"/>
      <c r="BA281" s="16"/>
      <c r="BB281" s="16"/>
      <c r="BC281" s="116"/>
      <c r="BD281" s="116"/>
      <c r="BE281" s="116"/>
      <c r="BF281" s="116"/>
      <c r="BG281" s="116"/>
      <c r="BH281" s="116"/>
      <c r="BI281" s="116"/>
      <c r="BJ281" s="116"/>
      <c r="BK281" s="116"/>
      <c r="BL281" s="116"/>
      <c r="BM281" s="116"/>
      <c r="BN281" s="116"/>
      <c r="BO281" s="116"/>
      <c r="BP281" s="116"/>
      <c r="BQ281" s="116"/>
      <c r="BR281" s="116"/>
      <c r="BS281" s="116"/>
      <c r="BT281" s="117"/>
    </row>
    <row r="282" spans="1:72" s="3" customFormat="1">
      <c r="A282" s="1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c r="AE282" s="16"/>
      <c r="AF282" s="16"/>
      <c r="AG282" s="16"/>
      <c r="AH282" s="16"/>
      <c r="AI282" s="16"/>
      <c r="AJ282" s="16"/>
      <c r="AK282" s="16"/>
      <c r="AL282" s="16"/>
      <c r="AM282" s="16"/>
      <c r="AN282" s="16"/>
      <c r="AO282" s="16"/>
      <c r="AP282" s="16"/>
      <c r="AQ282" s="16"/>
      <c r="AR282" s="16"/>
      <c r="AS282" s="16"/>
      <c r="AT282" s="16"/>
      <c r="AU282" s="16"/>
      <c r="AV282" s="16"/>
      <c r="AW282" s="16"/>
      <c r="AX282" s="16"/>
      <c r="AY282" s="16"/>
      <c r="AZ282" s="16"/>
      <c r="BA282" s="16"/>
      <c r="BB282" s="16"/>
      <c r="BC282" s="116"/>
      <c r="BD282" s="116"/>
      <c r="BE282" s="116"/>
      <c r="BF282" s="116"/>
      <c r="BG282" s="116"/>
      <c r="BH282" s="116"/>
      <c r="BI282" s="116"/>
      <c r="BJ282" s="116"/>
      <c r="BK282" s="116"/>
      <c r="BL282" s="116"/>
      <c r="BM282" s="116"/>
      <c r="BN282" s="116"/>
      <c r="BO282" s="116"/>
      <c r="BP282" s="116"/>
      <c r="BQ282" s="116"/>
      <c r="BR282" s="116"/>
      <c r="BS282" s="116"/>
      <c r="BT282" s="117"/>
    </row>
    <row r="283" spans="1:72" s="3" customFormat="1">
      <c r="A283" s="1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c r="AE283" s="16"/>
      <c r="AF283" s="16"/>
      <c r="AG283" s="16"/>
      <c r="AH283" s="16"/>
      <c r="AI283" s="16"/>
      <c r="AJ283" s="16"/>
      <c r="AK283" s="16"/>
      <c r="AL283" s="16"/>
      <c r="AM283" s="16"/>
      <c r="AN283" s="16"/>
      <c r="AO283" s="16"/>
      <c r="AP283" s="16"/>
      <c r="AQ283" s="16"/>
      <c r="AR283" s="16"/>
      <c r="AS283" s="16"/>
      <c r="AT283" s="16"/>
      <c r="AU283" s="16"/>
      <c r="AV283" s="16"/>
      <c r="AW283" s="16"/>
      <c r="AX283" s="16"/>
      <c r="AY283" s="16"/>
      <c r="AZ283" s="16"/>
      <c r="BA283" s="16"/>
      <c r="BB283" s="16"/>
      <c r="BC283" s="116"/>
      <c r="BD283" s="116"/>
      <c r="BE283" s="116"/>
      <c r="BF283" s="116"/>
      <c r="BG283" s="116"/>
      <c r="BH283" s="116"/>
      <c r="BI283" s="116"/>
      <c r="BJ283" s="116"/>
      <c r="BK283" s="116"/>
      <c r="BL283" s="116"/>
      <c r="BM283" s="116"/>
      <c r="BN283" s="116"/>
      <c r="BO283" s="116"/>
      <c r="BP283" s="116"/>
      <c r="BQ283" s="116"/>
      <c r="BR283" s="116"/>
      <c r="BS283" s="116"/>
      <c r="BT283" s="117"/>
    </row>
    <row r="284" spans="1:72" s="3" customFormat="1">
      <c r="A284" s="1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c r="AE284" s="16"/>
      <c r="AF284" s="16"/>
      <c r="AG284" s="16"/>
      <c r="AH284" s="16"/>
      <c r="AI284" s="16"/>
      <c r="AJ284" s="16"/>
      <c r="AK284" s="16"/>
      <c r="AL284" s="16"/>
      <c r="AM284" s="16"/>
      <c r="AN284" s="16"/>
      <c r="AO284" s="16"/>
      <c r="AP284" s="16"/>
      <c r="AQ284" s="16"/>
      <c r="AR284" s="16"/>
      <c r="AS284" s="16"/>
      <c r="AT284" s="16"/>
      <c r="AU284" s="16"/>
      <c r="AV284" s="16"/>
      <c r="AW284" s="16"/>
      <c r="AX284" s="16"/>
      <c r="AY284" s="16"/>
      <c r="AZ284" s="16"/>
      <c r="BA284" s="16"/>
      <c r="BB284" s="16"/>
      <c r="BC284" s="116"/>
      <c r="BD284" s="116"/>
      <c r="BE284" s="116"/>
      <c r="BF284" s="116"/>
      <c r="BG284" s="116"/>
      <c r="BH284" s="116"/>
      <c r="BI284" s="116"/>
      <c r="BJ284" s="116"/>
      <c r="BK284" s="116"/>
      <c r="BL284" s="116"/>
      <c r="BM284" s="116"/>
      <c r="BN284" s="116"/>
      <c r="BO284" s="116"/>
      <c r="BP284" s="116"/>
      <c r="BQ284" s="116"/>
      <c r="BR284" s="116"/>
      <c r="BS284" s="116"/>
      <c r="BT284" s="117"/>
    </row>
    <row r="285" spans="1:72" s="3" customFormat="1">
      <c r="A285" s="1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c r="AE285" s="16"/>
      <c r="AF285" s="16"/>
      <c r="AG285" s="16"/>
      <c r="AH285" s="16"/>
      <c r="AI285" s="16"/>
      <c r="AJ285" s="16"/>
      <c r="AK285" s="16"/>
      <c r="AL285" s="16"/>
      <c r="AM285" s="16"/>
      <c r="AN285" s="16"/>
      <c r="AO285" s="16"/>
      <c r="AP285" s="16"/>
      <c r="AQ285" s="16"/>
      <c r="AR285" s="16"/>
      <c r="AS285" s="16"/>
      <c r="AT285" s="16"/>
      <c r="AU285" s="16"/>
      <c r="AV285" s="16"/>
      <c r="AW285" s="16"/>
      <c r="AX285" s="16"/>
      <c r="AY285" s="16"/>
      <c r="AZ285" s="16"/>
      <c r="BA285" s="16"/>
      <c r="BB285" s="16"/>
      <c r="BC285" s="116"/>
      <c r="BD285" s="116"/>
      <c r="BE285" s="116"/>
      <c r="BF285" s="116"/>
      <c r="BG285" s="116"/>
      <c r="BH285" s="116"/>
      <c r="BI285" s="116"/>
      <c r="BJ285" s="116"/>
      <c r="BK285" s="116"/>
      <c r="BL285" s="116"/>
      <c r="BM285" s="116"/>
      <c r="BN285" s="116"/>
      <c r="BO285" s="116"/>
      <c r="BP285" s="116"/>
      <c r="BQ285" s="116"/>
      <c r="BR285" s="116"/>
      <c r="BS285" s="116"/>
      <c r="BT285" s="117"/>
    </row>
    <row r="286" spans="1:72" s="3" customFormat="1">
      <c r="A286" s="1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c r="AE286" s="16"/>
      <c r="AF286" s="16"/>
      <c r="AG286" s="16"/>
      <c r="AH286" s="16"/>
      <c r="AI286" s="16"/>
      <c r="AJ286" s="16"/>
      <c r="AK286" s="16"/>
      <c r="AL286" s="16"/>
      <c r="AM286" s="16"/>
      <c r="AN286" s="16"/>
      <c r="AO286" s="16"/>
      <c r="AP286" s="16"/>
      <c r="AQ286" s="16"/>
      <c r="AR286" s="16"/>
      <c r="AS286" s="16"/>
      <c r="AT286" s="16"/>
      <c r="AU286" s="16"/>
      <c r="AV286" s="16"/>
      <c r="AW286" s="16"/>
      <c r="AX286" s="16"/>
      <c r="AY286" s="16"/>
      <c r="AZ286" s="16"/>
      <c r="BA286" s="16"/>
      <c r="BB286" s="16"/>
      <c r="BC286" s="116"/>
      <c r="BD286" s="116"/>
      <c r="BE286" s="116"/>
      <c r="BF286" s="116"/>
      <c r="BG286" s="116"/>
      <c r="BH286" s="116"/>
      <c r="BI286" s="116"/>
      <c r="BJ286" s="116"/>
      <c r="BK286" s="116"/>
      <c r="BL286" s="116"/>
      <c r="BM286" s="116"/>
      <c r="BN286" s="116"/>
      <c r="BO286" s="116"/>
      <c r="BP286" s="116"/>
      <c r="BQ286" s="116"/>
      <c r="BR286" s="116"/>
      <c r="BS286" s="116"/>
      <c r="BT286" s="117"/>
    </row>
    <row r="287" spans="1:72" s="3" customFormat="1">
      <c r="A287" s="1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c r="AE287" s="16"/>
      <c r="AF287" s="16"/>
      <c r="AG287" s="16"/>
      <c r="AH287" s="16"/>
      <c r="AI287" s="16"/>
      <c r="AJ287" s="16"/>
      <c r="AK287" s="16"/>
      <c r="AL287" s="16"/>
      <c r="AM287" s="16"/>
      <c r="AN287" s="16"/>
      <c r="AO287" s="16"/>
      <c r="AP287" s="16"/>
      <c r="AQ287" s="16"/>
      <c r="AR287" s="16"/>
      <c r="AS287" s="16"/>
      <c r="AT287" s="16"/>
      <c r="AU287" s="16"/>
      <c r="AV287" s="16"/>
      <c r="AW287" s="16"/>
      <c r="AX287" s="16"/>
      <c r="AY287" s="16"/>
      <c r="AZ287" s="16"/>
      <c r="BA287" s="16"/>
      <c r="BB287" s="16"/>
      <c r="BC287" s="116"/>
      <c r="BD287" s="116"/>
      <c r="BE287" s="116"/>
      <c r="BF287" s="116"/>
      <c r="BG287" s="116"/>
      <c r="BH287" s="116"/>
      <c r="BI287" s="116"/>
      <c r="BJ287" s="116"/>
      <c r="BK287" s="116"/>
      <c r="BL287" s="116"/>
      <c r="BM287" s="116"/>
      <c r="BN287" s="116"/>
      <c r="BO287" s="116"/>
      <c r="BP287" s="116"/>
      <c r="BQ287" s="116"/>
      <c r="BR287" s="116"/>
      <c r="BS287" s="116"/>
      <c r="BT287" s="117"/>
    </row>
    <row r="288" spans="1:72" s="3" customFormat="1">
      <c r="A288" s="1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c r="AE288" s="16"/>
      <c r="AF288" s="16"/>
      <c r="AG288" s="16"/>
      <c r="AH288" s="16"/>
      <c r="AI288" s="16"/>
      <c r="AJ288" s="16"/>
      <c r="AK288" s="16"/>
      <c r="AL288" s="16"/>
      <c r="AM288" s="16"/>
      <c r="AN288" s="16"/>
      <c r="AO288" s="16"/>
      <c r="AP288" s="16"/>
      <c r="AQ288" s="16"/>
      <c r="AR288" s="16"/>
      <c r="AS288" s="16"/>
      <c r="AT288" s="16"/>
      <c r="AU288" s="16"/>
      <c r="AV288" s="16"/>
      <c r="AW288" s="16"/>
      <c r="AX288" s="16"/>
      <c r="AY288" s="16"/>
      <c r="AZ288" s="16"/>
      <c r="BA288" s="16"/>
      <c r="BB288" s="16"/>
      <c r="BC288" s="116"/>
      <c r="BD288" s="116"/>
      <c r="BE288" s="116"/>
      <c r="BF288" s="116"/>
      <c r="BG288" s="116"/>
      <c r="BH288" s="116"/>
      <c r="BI288" s="116"/>
      <c r="BJ288" s="116"/>
      <c r="BK288" s="116"/>
      <c r="BL288" s="116"/>
      <c r="BM288" s="116"/>
      <c r="BN288" s="116"/>
      <c r="BO288" s="116"/>
      <c r="BP288" s="116"/>
      <c r="BQ288" s="116"/>
      <c r="BR288" s="116"/>
      <c r="BS288" s="116"/>
      <c r="BT288" s="117"/>
    </row>
    <row r="289" spans="1:72" s="3" customFormat="1">
      <c r="A289" s="1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c r="AE289" s="16"/>
      <c r="AF289" s="16"/>
      <c r="AG289" s="16"/>
      <c r="AH289" s="16"/>
      <c r="AI289" s="16"/>
      <c r="AJ289" s="16"/>
      <c r="AK289" s="16"/>
      <c r="AL289" s="16"/>
      <c r="AM289" s="16"/>
      <c r="AN289" s="16"/>
      <c r="AO289" s="16"/>
      <c r="AP289" s="16"/>
      <c r="AQ289" s="16"/>
      <c r="AR289" s="16"/>
      <c r="AS289" s="16"/>
      <c r="AT289" s="16"/>
      <c r="AU289" s="16"/>
      <c r="AV289" s="16"/>
      <c r="AW289" s="16"/>
      <c r="AX289" s="16"/>
      <c r="AY289" s="16"/>
      <c r="AZ289" s="16"/>
      <c r="BA289" s="16"/>
      <c r="BB289" s="16"/>
      <c r="BC289" s="116"/>
      <c r="BD289" s="116"/>
      <c r="BE289" s="116"/>
      <c r="BF289" s="116"/>
      <c r="BG289" s="116"/>
      <c r="BH289" s="116"/>
      <c r="BI289" s="116"/>
      <c r="BJ289" s="116"/>
      <c r="BK289" s="116"/>
      <c r="BL289" s="116"/>
      <c r="BM289" s="116"/>
      <c r="BN289" s="116"/>
      <c r="BO289" s="116"/>
      <c r="BP289" s="116"/>
      <c r="BQ289" s="116"/>
      <c r="BR289" s="116"/>
      <c r="BS289" s="116"/>
      <c r="BT289" s="117"/>
    </row>
    <row r="290" spans="1:72" s="3" customFormat="1">
      <c r="A290" s="1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c r="AE290" s="16"/>
      <c r="AF290" s="16"/>
      <c r="AG290" s="16"/>
      <c r="AH290" s="16"/>
      <c r="AI290" s="16"/>
      <c r="AJ290" s="16"/>
      <c r="AK290" s="16"/>
      <c r="AL290" s="16"/>
      <c r="AM290" s="16"/>
      <c r="AN290" s="16"/>
      <c r="AO290" s="16"/>
      <c r="AP290" s="16"/>
      <c r="AQ290" s="16"/>
      <c r="AR290" s="16"/>
      <c r="AS290" s="16"/>
      <c r="AT290" s="16"/>
      <c r="AU290" s="16"/>
      <c r="AV290" s="16"/>
      <c r="AW290" s="16"/>
      <c r="AX290" s="16"/>
      <c r="AY290" s="16"/>
      <c r="AZ290" s="16"/>
      <c r="BA290" s="16"/>
      <c r="BB290" s="16"/>
      <c r="BC290" s="116"/>
      <c r="BD290" s="116"/>
      <c r="BE290" s="116"/>
      <c r="BF290" s="116"/>
      <c r="BG290" s="116"/>
      <c r="BH290" s="116"/>
      <c r="BI290" s="116"/>
      <c r="BJ290" s="116"/>
      <c r="BK290" s="116"/>
      <c r="BL290" s="116"/>
      <c r="BM290" s="116"/>
      <c r="BN290" s="116"/>
      <c r="BO290" s="116"/>
      <c r="BP290" s="116"/>
      <c r="BQ290" s="116"/>
      <c r="BR290" s="116"/>
      <c r="BS290" s="116"/>
      <c r="BT290" s="117"/>
    </row>
    <row r="291" spans="1:72" s="3" customFormat="1">
      <c r="A291" s="1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c r="AE291" s="16"/>
      <c r="AF291" s="16"/>
      <c r="AG291" s="16"/>
      <c r="AH291" s="16"/>
      <c r="AI291" s="16"/>
      <c r="AJ291" s="16"/>
      <c r="AK291" s="16"/>
      <c r="AL291" s="16"/>
      <c r="AM291" s="16"/>
      <c r="AN291" s="16"/>
      <c r="AO291" s="16"/>
      <c r="AP291" s="16"/>
      <c r="AQ291" s="16"/>
      <c r="AR291" s="16"/>
      <c r="AS291" s="16"/>
      <c r="AT291" s="16"/>
      <c r="AU291" s="16"/>
      <c r="AV291" s="16"/>
      <c r="AW291" s="16"/>
      <c r="AX291" s="16"/>
      <c r="AY291" s="16"/>
      <c r="AZ291" s="16"/>
      <c r="BA291" s="16"/>
      <c r="BB291" s="16"/>
      <c r="BC291" s="116"/>
      <c r="BD291" s="116"/>
      <c r="BE291" s="116"/>
      <c r="BF291" s="116"/>
      <c r="BG291" s="116"/>
      <c r="BH291" s="116"/>
      <c r="BI291" s="116"/>
      <c r="BJ291" s="116"/>
      <c r="BK291" s="116"/>
      <c r="BL291" s="116"/>
      <c r="BM291" s="116"/>
      <c r="BN291" s="116"/>
      <c r="BO291" s="116"/>
      <c r="BP291" s="116"/>
      <c r="BQ291" s="116"/>
      <c r="BR291" s="116"/>
      <c r="BS291" s="116"/>
      <c r="BT291" s="117"/>
    </row>
    <row r="292" spans="1:72" s="3" customFormat="1">
      <c r="A292" s="1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c r="AE292" s="16"/>
      <c r="AF292" s="16"/>
      <c r="AG292" s="16"/>
      <c r="AH292" s="16"/>
      <c r="AI292" s="16"/>
      <c r="AJ292" s="16"/>
      <c r="AK292" s="16"/>
      <c r="AL292" s="16"/>
      <c r="AM292" s="16"/>
      <c r="AN292" s="16"/>
      <c r="AO292" s="16"/>
      <c r="AP292" s="16"/>
      <c r="AQ292" s="16"/>
      <c r="AR292" s="16"/>
      <c r="AS292" s="16"/>
      <c r="AT292" s="16"/>
      <c r="AU292" s="16"/>
      <c r="AV292" s="16"/>
      <c r="AW292" s="16"/>
      <c r="AX292" s="16"/>
      <c r="AY292" s="16"/>
      <c r="AZ292" s="16"/>
      <c r="BA292" s="16"/>
      <c r="BB292" s="16"/>
      <c r="BC292" s="116"/>
      <c r="BD292" s="116"/>
      <c r="BE292" s="116"/>
      <c r="BF292" s="116"/>
      <c r="BG292" s="116"/>
      <c r="BH292" s="116"/>
      <c r="BI292" s="116"/>
      <c r="BJ292" s="116"/>
      <c r="BK292" s="116"/>
      <c r="BL292" s="116"/>
      <c r="BM292" s="116"/>
      <c r="BN292" s="116"/>
      <c r="BO292" s="116"/>
      <c r="BP292" s="116"/>
      <c r="BQ292" s="116"/>
      <c r="BR292" s="116"/>
      <c r="BS292" s="116"/>
      <c r="BT292" s="117"/>
    </row>
    <row r="293" spans="1:72" s="3" customFormat="1">
      <c r="A293" s="1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c r="AE293" s="16"/>
      <c r="AF293" s="16"/>
      <c r="AG293" s="16"/>
      <c r="AH293" s="16"/>
      <c r="AI293" s="16"/>
      <c r="AJ293" s="16"/>
      <c r="AK293" s="16"/>
      <c r="AL293" s="16"/>
      <c r="AM293" s="16"/>
      <c r="AN293" s="16"/>
      <c r="AO293" s="16"/>
      <c r="AP293" s="16"/>
      <c r="AQ293" s="16"/>
      <c r="AR293" s="16"/>
      <c r="AS293" s="16"/>
      <c r="AT293" s="16"/>
      <c r="AU293" s="16"/>
      <c r="AV293" s="16"/>
      <c r="AW293" s="16"/>
      <c r="AX293" s="16"/>
      <c r="AY293" s="16"/>
      <c r="AZ293" s="16"/>
      <c r="BA293" s="16"/>
      <c r="BB293" s="16"/>
      <c r="BC293" s="116"/>
      <c r="BD293" s="116"/>
      <c r="BE293" s="116"/>
      <c r="BF293" s="116"/>
      <c r="BG293" s="116"/>
      <c r="BH293" s="116"/>
      <c r="BI293" s="116"/>
      <c r="BJ293" s="116"/>
      <c r="BK293" s="116"/>
      <c r="BL293" s="116"/>
      <c r="BM293" s="116"/>
      <c r="BN293" s="116"/>
      <c r="BO293" s="116"/>
      <c r="BP293" s="116"/>
      <c r="BQ293" s="116"/>
      <c r="BR293" s="116"/>
      <c r="BS293" s="116"/>
      <c r="BT293" s="117"/>
    </row>
    <row r="294" spans="1:72" s="3" customFormat="1">
      <c r="A294" s="1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c r="AE294" s="16"/>
      <c r="AF294" s="16"/>
      <c r="AG294" s="16"/>
      <c r="AH294" s="16"/>
      <c r="AI294" s="16"/>
      <c r="AJ294" s="16"/>
      <c r="AK294" s="16"/>
      <c r="AL294" s="16"/>
      <c r="AM294" s="16"/>
      <c r="AN294" s="16"/>
      <c r="AO294" s="16"/>
      <c r="AP294" s="16"/>
      <c r="AQ294" s="16"/>
      <c r="AR294" s="16"/>
      <c r="AS294" s="16"/>
      <c r="AT294" s="16"/>
      <c r="AU294" s="16"/>
      <c r="AV294" s="16"/>
      <c r="AW294" s="16"/>
      <c r="AX294" s="16"/>
      <c r="AY294" s="16"/>
      <c r="AZ294" s="16"/>
      <c r="BA294" s="16"/>
      <c r="BB294" s="16"/>
      <c r="BC294" s="116"/>
      <c r="BD294" s="116"/>
      <c r="BE294" s="116"/>
      <c r="BF294" s="116"/>
      <c r="BG294" s="116"/>
      <c r="BH294" s="116"/>
      <c r="BI294" s="116"/>
      <c r="BJ294" s="116"/>
      <c r="BK294" s="116"/>
      <c r="BL294" s="116"/>
      <c r="BM294" s="116"/>
      <c r="BN294" s="116"/>
      <c r="BO294" s="116"/>
      <c r="BP294" s="116"/>
      <c r="BQ294" s="116"/>
      <c r="BR294" s="116"/>
      <c r="BS294" s="116"/>
      <c r="BT294" s="117"/>
    </row>
    <row r="295" spans="1:72" s="3" customFormat="1">
      <c r="A295" s="1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c r="AE295" s="16"/>
      <c r="AF295" s="16"/>
      <c r="AG295" s="16"/>
      <c r="AH295" s="16"/>
      <c r="AI295" s="16"/>
      <c r="AJ295" s="16"/>
      <c r="AK295" s="16"/>
      <c r="AL295" s="16"/>
      <c r="AM295" s="16"/>
      <c r="AN295" s="16"/>
      <c r="AO295" s="16"/>
      <c r="AP295" s="16"/>
      <c r="AQ295" s="16"/>
      <c r="AR295" s="16"/>
      <c r="AS295" s="16"/>
      <c r="AT295" s="16"/>
      <c r="AU295" s="16"/>
      <c r="AV295" s="16"/>
      <c r="AW295" s="16"/>
      <c r="AX295" s="16"/>
      <c r="AY295" s="16"/>
      <c r="AZ295" s="16"/>
      <c r="BA295" s="16"/>
      <c r="BB295" s="16"/>
      <c r="BC295" s="116"/>
      <c r="BD295" s="116"/>
      <c r="BE295" s="116"/>
      <c r="BF295" s="116"/>
      <c r="BG295" s="116"/>
      <c r="BH295" s="116"/>
      <c r="BI295" s="116"/>
      <c r="BJ295" s="116"/>
      <c r="BK295" s="116"/>
      <c r="BL295" s="116"/>
      <c r="BM295" s="116"/>
      <c r="BN295" s="116"/>
      <c r="BO295" s="116"/>
      <c r="BP295" s="116"/>
      <c r="BQ295" s="116"/>
      <c r="BR295" s="116"/>
      <c r="BS295" s="116"/>
      <c r="BT295" s="117"/>
    </row>
    <row r="296" spans="1:72" s="3" customFormat="1">
      <c r="A296" s="1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c r="AE296" s="16"/>
      <c r="AF296" s="16"/>
      <c r="AG296" s="16"/>
      <c r="AH296" s="16"/>
      <c r="AI296" s="16"/>
      <c r="AJ296" s="16"/>
      <c r="AK296" s="16"/>
      <c r="AL296" s="16"/>
      <c r="AM296" s="16"/>
      <c r="AN296" s="16"/>
      <c r="AO296" s="16"/>
      <c r="AP296" s="16"/>
      <c r="AQ296" s="16"/>
      <c r="AR296" s="16"/>
      <c r="AS296" s="16"/>
      <c r="AT296" s="16"/>
      <c r="AU296" s="16"/>
      <c r="AV296" s="16"/>
      <c r="AW296" s="16"/>
      <c r="AX296" s="16"/>
      <c r="AY296" s="16"/>
      <c r="AZ296" s="16"/>
      <c r="BA296" s="16"/>
      <c r="BB296" s="16"/>
      <c r="BC296" s="116"/>
      <c r="BD296" s="116"/>
      <c r="BE296" s="116"/>
      <c r="BF296" s="116"/>
      <c r="BG296" s="116"/>
      <c r="BH296" s="116"/>
      <c r="BI296" s="116"/>
      <c r="BJ296" s="116"/>
      <c r="BK296" s="116"/>
      <c r="BL296" s="116"/>
      <c r="BM296" s="116"/>
      <c r="BN296" s="116"/>
      <c r="BO296" s="116"/>
      <c r="BP296" s="116"/>
      <c r="BQ296" s="116"/>
      <c r="BR296" s="116"/>
      <c r="BS296" s="116"/>
      <c r="BT296" s="117"/>
    </row>
    <row r="297" spans="1:72" s="3" customFormat="1">
      <c r="A297" s="1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c r="AE297" s="16"/>
      <c r="AF297" s="16"/>
      <c r="AG297" s="16"/>
      <c r="AH297" s="16"/>
      <c r="AI297" s="16"/>
      <c r="AJ297" s="16"/>
      <c r="AK297" s="16"/>
      <c r="AL297" s="16"/>
      <c r="AM297" s="16"/>
      <c r="AN297" s="16"/>
      <c r="AO297" s="16"/>
      <c r="AP297" s="16"/>
      <c r="AQ297" s="16"/>
      <c r="AR297" s="16"/>
      <c r="AS297" s="16"/>
      <c r="AT297" s="16"/>
      <c r="AU297" s="16"/>
      <c r="AV297" s="16"/>
      <c r="AW297" s="16"/>
      <c r="AX297" s="16"/>
      <c r="AY297" s="16"/>
      <c r="AZ297" s="16"/>
      <c r="BA297" s="16"/>
      <c r="BB297" s="16"/>
      <c r="BC297" s="116"/>
      <c r="BD297" s="116"/>
      <c r="BE297" s="116"/>
      <c r="BF297" s="116"/>
      <c r="BG297" s="116"/>
      <c r="BH297" s="116"/>
      <c r="BI297" s="116"/>
      <c r="BJ297" s="116"/>
      <c r="BK297" s="116"/>
      <c r="BL297" s="116"/>
      <c r="BM297" s="116"/>
      <c r="BN297" s="116"/>
      <c r="BO297" s="116"/>
      <c r="BP297" s="116"/>
      <c r="BQ297" s="116"/>
      <c r="BR297" s="116"/>
      <c r="BS297" s="116"/>
      <c r="BT297" s="117"/>
    </row>
    <row r="298" spans="1:72" s="3" customFormat="1">
      <c r="A298" s="1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c r="AE298" s="16"/>
      <c r="AF298" s="16"/>
      <c r="AG298" s="16"/>
      <c r="AH298" s="16"/>
      <c r="AI298" s="16"/>
      <c r="AJ298" s="16"/>
      <c r="AK298" s="16"/>
      <c r="AL298" s="16"/>
      <c r="AM298" s="16"/>
      <c r="AN298" s="16"/>
      <c r="AO298" s="16"/>
      <c r="AP298" s="16"/>
      <c r="AQ298" s="16"/>
      <c r="AR298" s="16"/>
      <c r="AS298" s="16"/>
      <c r="AT298" s="16"/>
      <c r="AU298" s="16"/>
      <c r="AV298" s="16"/>
      <c r="AW298" s="16"/>
      <c r="AX298" s="16"/>
      <c r="AY298" s="16"/>
      <c r="AZ298" s="16"/>
      <c r="BA298" s="16"/>
      <c r="BB298" s="16"/>
      <c r="BC298" s="116"/>
      <c r="BD298" s="116"/>
      <c r="BE298" s="116"/>
      <c r="BF298" s="116"/>
      <c r="BG298" s="116"/>
      <c r="BH298" s="116"/>
      <c r="BI298" s="116"/>
      <c r="BJ298" s="116"/>
      <c r="BK298" s="116"/>
      <c r="BL298" s="116"/>
      <c r="BM298" s="116"/>
      <c r="BN298" s="116"/>
      <c r="BO298" s="116"/>
      <c r="BP298" s="116"/>
      <c r="BQ298" s="116"/>
      <c r="BR298" s="116"/>
      <c r="BS298" s="116"/>
      <c r="BT298" s="117"/>
    </row>
    <row r="299" spans="1:72" s="3" customFormat="1">
      <c r="A299" s="1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c r="AE299" s="16"/>
      <c r="AF299" s="16"/>
      <c r="AG299" s="16"/>
      <c r="AH299" s="16"/>
      <c r="AI299" s="16"/>
      <c r="AJ299" s="16"/>
      <c r="AK299" s="16"/>
      <c r="AL299" s="16"/>
      <c r="AM299" s="16"/>
      <c r="AN299" s="16"/>
      <c r="AO299" s="16"/>
      <c r="AP299" s="16"/>
      <c r="AQ299" s="16"/>
      <c r="AR299" s="16"/>
      <c r="AS299" s="16"/>
      <c r="AT299" s="16"/>
      <c r="AU299" s="16"/>
      <c r="AV299" s="16"/>
      <c r="AW299" s="16"/>
      <c r="AX299" s="16"/>
      <c r="AY299" s="16"/>
      <c r="AZ299" s="16"/>
      <c r="BA299" s="16"/>
      <c r="BB299" s="16"/>
      <c r="BC299" s="116"/>
      <c r="BD299" s="116"/>
      <c r="BE299" s="116"/>
      <c r="BF299" s="116"/>
      <c r="BG299" s="116"/>
      <c r="BH299" s="116"/>
      <c r="BI299" s="116"/>
      <c r="BJ299" s="116"/>
      <c r="BK299" s="116"/>
      <c r="BL299" s="116"/>
      <c r="BM299" s="116"/>
      <c r="BN299" s="116"/>
      <c r="BO299" s="116"/>
      <c r="BP299" s="116"/>
      <c r="BQ299" s="116"/>
      <c r="BR299" s="116"/>
      <c r="BS299" s="116"/>
      <c r="BT299" s="117"/>
    </row>
    <row r="300" spans="1:72" s="3" customFormat="1">
      <c r="A300" s="1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c r="AE300" s="16"/>
      <c r="AF300" s="16"/>
      <c r="AG300" s="16"/>
      <c r="AH300" s="16"/>
      <c r="AI300" s="16"/>
      <c r="AJ300" s="16"/>
      <c r="AK300" s="16"/>
      <c r="AL300" s="16"/>
      <c r="AM300" s="16"/>
      <c r="AN300" s="16"/>
      <c r="AO300" s="16"/>
      <c r="AP300" s="16"/>
      <c r="AQ300" s="16"/>
      <c r="AR300" s="16"/>
      <c r="AS300" s="16"/>
      <c r="AT300" s="16"/>
      <c r="AU300" s="16"/>
      <c r="AV300" s="16"/>
      <c r="AW300" s="16"/>
      <c r="AX300" s="16"/>
      <c r="AY300" s="16"/>
      <c r="AZ300" s="16"/>
      <c r="BA300" s="16"/>
      <c r="BB300" s="16"/>
      <c r="BC300" s="116"/>
      <c r="BD300" s="116"/>
      <c r="BE300" s="116"/>
      <c r="BF300" s="116"/>
      <c r="BG300" s="116"/>
      <c r="BH300" s="116"/>
      <c r="BI300" s="116"/>
      <c r="BJ300" s="116"/>
      <c r="BK300" s="116"/>
      <c r="BL300" s="116"/>
      <c r="BM300" s="116"/>
      <c r="BN300" s="116"/>
      <c r="BO300" s="116"/>
      <c r="BP300" s="116"/>
      <c r="BQ300" s="116"/>
      <c r="BR300" s="116"/>
      <c r="BS300" s="116"/>
      <c r="BT300" s="117"/>
    </row>
    <row r="301" spans="1:72" s="3" customFormat="1">
      <c r="A301" s="1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c r="AE301" s="16"/>
      <c r="AF301" s="16"/>
      <c r="AG301" s="16"/>
      <c r="AH301" s="16"/>
      <c r="AI301" s="16"/>
      <c r="AJ301" s="16"/>
      <c r="AK301" s="16"/>
      <c r="AL301" s="16"/>
      <c r="AM301" s="16"/>
      <c r="AN301" s="16"/>
      <c r="AO301" s="16"/>
      <c r="AP301" s="16"/>
      <c r="AQ301" s="16"/>
      <c r="AR301" s="16"/>
      <c r="AS301" s="16"/>
      <c r="AT301" s="16"/>
      <c r="AU301" s="16"/>
      <c r="AV301" s="16"/>
      <c r="AW301" s="16"/>
      <c r="AX301" s="16"/>
      <c r="AY301" s="16"/>
      <c r="AZ301" s="16"/>
      <c r="BA301" s="16"/>
      <c r="BB301" s="16"/>
      <c r="BC301" s="116"/>
      <c r="BD301" s="116"/>
      <c r="BE301" s="116"/>
      <c r="BF301" s="116"/>
      <c r="BG301" s="116"/>
      <c r="BH301" s="116"/>
      <c r="BI301" s="116"/>
      <c r="BJ301" s="116"/>
      <c r="BK301" s="116"/>
      <c r="BL301" s="116"/>
      <c r="BM301" s="116"/>
      <c r="BN301" s="116"/>
      <c r="BO301" s="116"/>
      <c r="BP301" s="116"/>
      <c r="BQ301" s="116"/>
      <c r="BR301" s="116"/>
      <c r="BS301" s="116"/>
      <c r="BT301" s="117"/>
    </row>
    <row r="302" spans="1:72" s="3" customFormat="1">
      <c r="A302" s="1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c r="AE302" s="16"/>
      <c r="AF302" s="16"/>
      <c r="AG302" s="16"/>
      <c r="AH302" s="16"/>
      <c r="AI302" s="16"/>
      <c r="AJ302" s="16"/>
      <c r="AK302" s="16"/>
      <c r="AL302" s="16"/>
      <c r="AM302" s="16"/>
      <c r="AN302" s="16"/>
      <c r="AO302" s="16"/>
      <c r="AP302" s="16"/>
      <c r="AQ302" s="16"/>
      <c r="AR302" s="16"/>
      <c r="AS302" s="16"/>
      <c r="AT302" s="16"/>
      <c r="AU302" s="16"/>
      <c r="AV302" s="16"/>
      <c r="AW302" s="16"/>
      <c r="AX302" s="16"/>
      <c r="AY302" s="16"/>
      <c r="AZ302" s="16"/>
      <c r="BA302" s="16"/>
      <c r="BB302" s="16"/>
      <c r="BC302" s="116"/>
      <c r="BD302" s="116"/>
      <c r="BE302" s="116"/>
      <c r="BF302" s="116"/>
      <c r="BG302" s="116"/>
      <c r="BH302" s="116"/>
      <c r="BI302" s="116"/>
      <c r="BJ302" s="116"/>
      <c r="BK302" s="116"/>
      <c r="BL302" s="116"/>
      <c r="BM302" s="116"/>
      <c r="BN302" s="116"/>
      <c r="BO302" s="116"/>
      <c r="BP302" s="116"/>
      <c r="BQ302" s="116"/>
      <c r="BR302" s="116"/>
      <c r="BS302" s="116"/>
      <c r="BT302" s="117"/>
    </row>
    <row r="303" spans="1:72" s="3" customFormat="1">
      <c r="A303" s="1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c r="AE303" s="16"/>
      <c r="AF303" s="16"/>
      <c r="AG303" s="16"/>
      <c r="AH303" s="16"/>
      <c r="AI303" s="16"/>
      <c r="AJ303" s="16"/>
      <c r="AK303" s="16"/>
      <c r="AL303" s="16"/>
      <c r="AM303" s="16"/>
      <c r="AN303" s="16"/>
      <c r="AO303" s="16"/>
      <c r="AP303" s="16"/>
      <c r="AQ303" s="16"/>
      <c r="AR303" s="16"/>
      <c r="AS303" s="16"/>
      <c r="AT303" s="16"/>
      <c r="AU303" s="16"/>
      <c r="AV303" s="16"/>
      <c r="AW303" s="16"/>
      <c r="AX303" s="16"/>
      <c r="AY303" s="16"/>
      <c r="AZ303" s="16"/>
      <c r="BA303" s="16"/>
      <c r="BB303" s="16"/>
      <c r="BC303" s="116"/>
      <c r="BD303" s="116"/>
      <c r="BE303" s="116"/>
      <c r="BF303" s="116"/>
      <c r="BG303" s="116"/>
      <c r="BH303" s="116"/>
      <c r="BI303" s="116"/>
      <c r="BJ303" s="116"/>
      <c r="BK303" s="116"/>
      <c r="BL303" s="116"/>
      <c r="BM303" s="116"/>
      <c r="BN303" s="116"/>
      <c r="BO303" s="116"/>
      <c r="BP303" s="116"/>
      <c r="BQ303" s="116"/>
      <c r="BR303" s="116"/>
      <c r="BS303" s="116"/>
      <c r="BT303" s="117"/>
    </row>
    <row r="304" spans="1:72" s="3" customFormat="1">
      <c r="A304" s="1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6"/>
      <c r="AS304" s="16"/>
      <c r="AT304" s="16"/>
      <c r="AU304" s="16"/>
      <c r="AV304" s="16"/>
      <c r="AW304" s="16"/>
      <c r="AX304" s="16"/>
      <c r="AY304" s="16"/>
      <c r="AZ304" s="16"/>
      <c r="BA304" s="16"/>
      <c r="BB304" s="16"/>
      <c r="BC304" s="116"/>
      <c r="BD304" s="116"/>
      <c r="BE304" s="116"/>
      <c r="BF304" s="116"/>
      <c r="BG304" s="116"/>
      <c r="BH304" s="116"/>
      <c r="BI304" s="116"/>
      <c r="BJ304" s="116"/>
      <c r="BK304" s="116"/>
      <c r="BL304" s="116"/>
      <c r="BM304" s="116"/>
      <c r="BN304" s="116"/>
      <c r="BO304" s="116"/>
      <c r="BP304" s="116"/>
      <c r="BQ304" s="116"/>
      <c r="BR304" s="116"/>
      <c r="BS304" s="116"/>
      <c r="BT304" s="117"/>
    </row>
    <row r="305" spans="1:72" s="3" customFormat="1">
      <c r="A305" s="1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c r="AM305" s="16"/>
      <c r="AN305" s="16"/>
      <c r="AO305" s="16"/>
      <c r="AP305" s="16"/>
      <c r="AQ305" s="16"/>
      <c r="AR305" s="16"/>
      <c r="AS305" s="16"/>
      <c r="AT305" s="16"/>
      <c r="AU305" s="16"/>
      <c r="AV305" s="16"/>
      <c r="AW305" s="16"/>
      <c r="AX305" s="16"/>
      <c r="AY305" s="16"/>
      <c r="AZ305" s="16"/>
      <c r="BA305" s="16"/>
      <c r="BB305" s="16"/>
      <c r="BC305" s="116"/>
      <c r="BD305" s="116"/>
      <c r="BE305" s="116"/>
      <c r="BF305" s="116"/>
      <c r="BG305" s="116"/>
      <c r="BH305" s="116"/>
      <c r="BI305" s="116"/>
      <c r="BJ305" s="116"/>
      <c r="BK305" s="116"/>
      <c r="BL305" s="116"/>
      <c r="BM305" s="116"/>
      <c r="BN305" s="116"/>
      <c r="BO305" s="116"/>
      <c r="BP305" s="116"/>
      <c r="BQ305" s="116"/>
      <c r="BR305" s="116"/>
      <c r="BS305" s="116"/>
      <c r="BT305" s="117"/>
    </row>
    <row r="306" spans="1:72" s="3" customFormat="1">
      <c r="A306" s="1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c r="AE306" s="16"/>
      <c r="AF306" s="16"/>
      <c r="AG306" s="16"/>
      <c r="AH306" s="16"/>
      <c r="AI306" s="16"/>
      <c r="AJ306" s="16"/>
      <c r="AK306" s="16"/>
      <c r="AL306" s="16"/>
      <c r="AM306" s="16"/>
      <c r="AN306" s="16"/>
      <c r="AO306" s="16"/>
      <c r="AP306" s="16"/>
      <c r="AQ306" s="16"/>
      <c r="AR306" s="16"/>
      <c r="AS306" s="16"/>
      <c r="AT306" s="16"/>
      <c r="AU306" s="16"/>
      <c r="AV306" s="16"/>
      <c r="AW306" s="16"/>
      <c r="AX306" s="16"/>
      <c r="AY306" s="16"/>
      <c r="AZ306" s="16"/>
      <c r="BA306" s="16"/>
      <c r="BB306" s="16"/>
      <c r="BC306" s="116"/>
      <c r="BD306" s="116"/>
      <c r="BE306" s="116"/>
      <c r="BF306" s="116"/>
      <c r="BG306" s="116"/>
      <c r="BH306" s="116"/>
      <c r="BI306" s="116"/>
      <c r="BJ306" s="116"/>
      <c r="BK306" s="116"/>
      <c r="BL306" s="116"/>
      <c r="BM306" s="116"/>
      <c r="BN306" s="116"/>
      <c r="BO306" s="116"/>
      <c r="BP306" s="116"/>
      <c r="BQ306" s="116"/>
      <c r="BR306" s="116"/>
      <c r="BS306" s="116"/>
      <c r="BT306" s="117"/>
    </row>
    <row r="307" spans="1:72" s="3" customFormat="1">
      <c r="A307" s="1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c r="AE307" s="16"/>
      <c r="AF307" s="16"/>
      <c r="AG307" s="16"/>
      <c r="AH307" s="16"/>
      <c r="AI307" s="16"/>
      <c r="AJ307" s="16"/>
      <c r="AK307" s="16"/>
      <c r="AL307" s="16"/>
      <c r="AM307" s="16"/>
      <c r="AN307" s="16"/>
      <c r="AO307" s="16"/>
      <c r="AP307" s="16"/>
      <c r="AQ307" s="16"/>
      <c r="AR307" s="16"/>
      <c r="AS307" s="16"/>
      <c r="AT307" s="16"/>
      <c r="AU307" s="16"/>
      <c r="AV307" s="16"/>
      <c r="AW307" s="16"/>
      <c r="AX307" s="16"/>
      <c r="AY307" s="16"/>
      <c r="AZ307" s="16"/>
      <c r="BA307" s="16"/>
      <c r="BB307" s="16"/>
      <c r="BC307" s="116"/>
      <c r="BD307" s="116"/>
      <c r="BE307" s="116"/>
      <c r="BF307" s="116"/>
      <c r="BG307" s="116"/>
      <c r="BH307" s="116"/>
      <c r="BI307" s="116"/>
      <c r="BJ307" s="116"/>
      <c r="BK307" s="116"/>
      <c r="BL307" s="116"/>
      <c r="BM307" s="116"/>
      <c r="BN307" s="116"/>
      <c r="BO307" s="116"/>
      <c r="BP307" s="116"/>
      <c r="BQ307" s="116"/>
      <c r="BR307" s="116"/>
      <c r="BS307" s="116"/>
      <c r="BT307" s="117"/>
    </row>
    <row r="308" spans="1:72" s="3" customFormat="1">
      <c r="A308" s="1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c r="AE308" s="16"/>
      <c r="AF308" s="16"/>
      <c r="AG308" s="16"/>
      <c r="AH308" s="16"/>
      <c r="AI308" s="16"/>
      <c r="AJ308" s="16"/>
      <c r="AK308" s="16"/>
      <c r="AL308" s="16"/>
      <c r="AM308" s="16"/>
      <c r="AN308" s="16"/>
      <c r="AO308" s="16"/>
      <c r="AP308" s="16"/>
      <c r="AQ308" s="16"/>
      <c r="AR308" s="16"/>
      <c r="AS308" s="16"/>
      <c r="AT308" s="16"/>
      <c r="AU308" s="16"/>
      <c r="AV308" s="16"/>
      <c r="AW308" s="16"/>
      <c r="AX308" s="16"/>
      <c r="AY308" s="16"/>
      <c r="AZ308" s="16"/>
      <c r="BA308" s="16"/>
      <c r="BB308" s="16"/>
      <c r="BC308" s="116"/>
      <c r="BD308" s="116"/>
      <c r="BE308" s="116"/>
      <c r="BF308" s="116"/>
      <c r="BG308" s="116"/>
      <c r="BH308" s="116"/>
      <c r="BI308" s="116"/>
      <c r="BJ308" s="116"/>
      <c r="BK308" s="116"/>
      <c r="BL308" s="116"/>
      <c r="BM308" s="116"/>
      <c r="BN308" s="116"/>
      <c r="BO308" s="116"/>
      <c r="BP308" s="116"/>
      <c r="BQ308" s="116"/>
      <c r="BR308" s="116"/>
      <c r="BS308" s="116"/>
      <c r="BT308" s="117"/>
    </row>
    <row r="309" spans="1:72" s="3" customFormat="1">
      <c r="A309" s="1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c r="AE309" s="16"/>
      <c r="AF309" s="16"/>
      <c r="AG309" s="16"/>
      <c r="AH309" s="16"/>
      <c r="AI309" s="16"/>
      <c r="AJ309" s="16"/>
      <c r="AK309" s="16"/>
      <c r="AL309" s="16"/>
      <c r="AM309" s="16"/>
      <c r="AN309" s="16"/>
      <c r="AO309" s="16"/>
      <c r="AP309" s="16"/>
      <c r="AQ309" s="16"/>
      <c r="AR309" s="16"/>
      <c r="AS309" s="16"/>
      <c r="AT309" s="16"/>
      <c r="AU309" s="16"/>
      <c r="AV309" s="16"/>
      <c r="AW309" s="16"/>
      <c r="AX309" s="16"/>
      <c r="AY309" s="16"/>
      <c r="AZ309" s="16"/>
      <c r="BA309" s="16"/>
      <c r="BB309" s="16"/>
      <c r="BC309" s="116"/>
      <c r="BD309" s="116"/>
      <c r="BE309" s="116"/>
      <c r="BF309" s="116"/>
      <c r="BG309" s="116"/>
      <c r="BH309" s="116"/>
      <c r="BI309" s="116"/>
      <c r="BJ309" s="116"/>
      <c r="BK309" s="116"/>
      <c r="BL309" s="116"/>
      <c r="BM309" s="116"/>
      <c r="BN309" s="116"/>
      <c r="BO309" s="116"/>
      <c r="BP309" s="116"/>
      <c r="BQ309" s="116"/>
      <c r="BR309" s="116"/>
      <c r="BS309" s="116"/>
      <c r="BT309" s="117"/>
    </row>
    <row r="310" spans="1:72" s="3" customFormat="1">
      <c r="A310" s="1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c r="AE310" s="16"/>
      <c r="AF310" s="16"/>
      <c r="AG310" s="16"/>
      <c r="AH310" s="16"/>
      <c r="AI310" s="16"/>
      <c r="AJ310" s="16"/>
      <c r="AK310" s="16"/>
      <c r="AL310" s="16"/>
      <c r="AM310" s="16"/>
      <c r="AN310" s="16"/>
      <c r="AO310" s="16"/>
      <c r="AP310" s="16"/>
      <c r="AQ310" s="16"/>
      <c r="AR310" s="16"/>
      <c r="AS310" s="16"/>
      <c r="AT310" s="16"/>
      <c r="AU310" s="16"/>
      <c r="AV310" s="16"/>
      <c r="AW310" s="16"/>
      <c r="AX310" s="16"/>
      <c r="AY310" s="16"/>
      <c r="AZ310" s="16"/>
      <c r="BA310" s="16"/>
      <c r="BB310" s="16"/>
      <c r="BC310" s="116"/>
      <c r="BD310" s="116"/>
      <c r="BE310" s="116"/>
      <c r="BF310" s="116"/>
      <c r="BG310" s="116"/>
      <c r="BH310" s="116"/>
      <c r="BI310" s="116"/>
      <c r="BJ310" s="116"/>
      <c r="BK310" s="116"/>
      <c r="BL310" s="116"/>
      <c r="BM310" s="116"/>
      <c r="BN310" s="116"/>
      <c r="BO310" s="116"/>
      <c r="BP310" s="116"/>
      <c r="BQ310" s="116"/>
      <c r="BR310" s="116"/>
      <c r="BS310" s="116"/>
      <c r="BT310" s="117"/>
    </row>
    <row r="311" spans="1:72" s="3" customFormat="1">
      <c r="A311" s="1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c r="AE311" s="16"/>
      <c r="AF311" s="16"/>
      <c r="AG311" s="16"/>
      <c r="AH311" s="16"/>
      <c r="AI311" s="16"/>
      <c r="AJ311" s="16"/>
      <c r="AK311" s="16"/>
      <c r="AL311" s="16"/>
      <c r="AM311" s="16"/>
      <c r="AN311" s="16"/>
      <c r="AO311" s="16"/>
      <c r="AP311" s="16"/>
      <c r="AQ311" s="16"/>
      <c r="AR311" s="16"/>
      <c r="AS311" s="16"/>
      <c r="AT311" s="16"/>
      <c r="AU311" s="16"/>
      <c r="AV311" s="16"/>
      <c r="AW311" s="16"/>
      <c r="AX311" s="16"/>
      <c r="AY311" s="16"/>
      <c r="AZ311" s="16"/>
      <c r="BA311" s="16"/>
      <c r="BB311" s="16"/>
      <c r="BC311" s="116"/>
      <c r="BD311" s="116"/>
      <c r="BE311" s="116"/>
      <c r="BF311" s="116"/>
      <c r="BG311" s="116"/>
      <c r="BH311" s="116"/>
      <c r="BI311" s="116"/>
      <c r="BJ311" s="116"/>
      <c r="BK311" s="116"/>
      <c r="BL311" s="116"/>
      <c r="BM311" s="116"/>
      <c r="BN311" s="116"/>
      <c r="BO311" s="116"/>
      <c r="BP311" s="116"/>
      <c r="BQ311" s="116"/>
      <c r="BR311" s="116"/>
      <c r="BS311" s="116"/>
      <c r="BT311" s="117"/>
    </row>
    <row r="312" spans="1:72" s="3" customFormat="1">
      <c r="A312" s="1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c r="AE312" s="16"/>
      <c r="AF312" s="16"/>
      <c r="AG312" s="16"/>
      <c r="AH312" s="16"/>
      <c r="AI312" s="16"/>
      <c r="AJ312" s="16"/>
      <c r="AK312" s="16"/>
      <c r="AL312" s="16"/>
      <c r="AM312" s="16"/>
      <c r="AN312" s="16"/>
      <c r="AO312" s="16"/>
      <c r="AP312" s="16"/>
      <c r="AQ312" s="16"/>
      <c r="AR312" s="16"/>
      <c r="AS312" s="16"/>
      <c r="AT312" s="16"/>
      <c r="AU312" s="16"/>
      <c r="AV312" s="16"/>
      <c r="AW312" s="16"/>
      <c r="AX312" s="16"/>
      <c r="AY312" s="16"/>
      <c r="AZ312" s="16"/>
      <c r="BA312" s="16"/>
      <c r="BB312" s="16"/>
      <c r="BC312" s="116"/>
      <c r="BD312" s="116"/>
      <c r="BE312" s="116"/>
      <c r="BF312" s="116"/>
      <c r="BG312" s="116"/>
      <c r="BH312" s="116"/>
      <c r="BI312" s="116"/>
      <c r="BJ312" s="116"/>
      <c r="BK312" s="116"/>
      <c r="BL312" s="116"/>
      <c r="BM312" s="116"/>
      <c r="BN312" s="116"/>
      <c r="BO312" s="116"/>
      <c r="BP312" s="116"/>
      <c r="BQ312" s="116"/>
      <c r="BR312" s="116"/>
      <c r="BS312" s="116"/>
      <c r="BT312" s="117"/>
    </row>
    <row r="313" spans="1:72" s="3" customFormat="1">
      <c r="A313" s="1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c r="AE313" s="16"/>
      <c r="AF313" s="16"/>
      <c r="AG313" s="16"/>
      <c r="AH313" s="16"/>
      <c r="AI313" s="16"/>
      <c r="AJ313" s="16"/>
      <c r="AK313" s="16"/>
      <c r="AL313" s="16"/>
      <c r="AM313" s="16"/>
      <c r="AN313" s="16"/>
      <c r="AO313" s="16"/>
      <c r="AP313" s="16"/>
      <c r="AQ313" s="16"/>
      <c r="AR313" s="16"/>
      <c r="AS313" s="16"/>
      <c r="AT313" s="16"/>
      <c r="AU313" s="16"/>
      <c r="AV313" s="16"/>
      <c r="AW313" s="16"/>
      <c r="AX313" s="16"/>
      <c r="AY313" s="16"/>
      <c r="AZ313" s="16"/>
      <c r="BA313" s="16"/>
      <c r="BB313" s="16"/>
      <c r="BC313" s="116"/>
      <c r="BD313" s="116"/>
      <c r="BE313" s="116"/>
      <c r="BF313" s="116"/>
      <c r="BG313" s="116"/>
      <c r="BH313" s="116"/>
      <c r="BI313" s="116"/>
      <c r="BJ313" s="116"/>
      <c r="BK313" s="116"/>
      <c r="BL313" s="116"/>
      <c r="BM313" s="116"/>
      <c r="BN313" s="116"/>
      <c r="BO313" s="116"/>
      <c r="BP313" s="116"/>
      <c r="BQ313" s="116"/>
      <c r="BR313" s="116"/>
      <c r="BS313" s="116"/>
      <c r="BT313" s="117"/>
    </row>
    <row r="314" spans="1:72" s="3" customFormat="1">
      <c r="A314" s="1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c r="AE314" s="16"/>
      <c r="AF314" s="16"/>
      <c r="AG314" s="16"/>
      <c r="AH314" s="16"/>
      <c r="AI314" s="16"/>
      <c r="AJ314" s="16"/>
      <c r="AK314" s="16"/>
      <c r="AL314" s="16"/>
      <c r="AM314" s="16"/>
      <c r="AN314" s="16"/>
      <c r="AO314" s="16"/>
      <c r="AP314" s="16"/>
      <c r="AQ314" s="16"/>
      <c r="AR314" s="16"/>
      <c r="AS314" s="16"/>
      <c r="AT314" s="16"/>
      <c r="AU314" s="16"/>
      <c r="AV314" s="16"/>
      <c r="AW314" s="16"/>
      <c r="AX314" s="16"/>
      <c r="AY314" s="16"/>
      <c r="AZ314" s="16"/>
      <c r="BA314" s="16"/>
      <c r="BB314" s="16"/>
      <c r="BC314" s="116"/>
      <c r="BD314" s="116"/>
      <c r="BE314" s="116"/>
      <c r="BF314" s="116"/>
      <c r="BG314" s="116"/>
      <c r="BH314" s="116"/>
      <c r="BI314" s="116"/>
      <c r="BJ314" s="116"/>
      <c r="BK314" s="116"/>
      <c r="BL314" s="116"/>
      <c r="BM314" s="116"/>
      <c r="BN314" s="116"/>
      <c r="BO314" s="116"/>
      <c r="BP314" s="116"/>
      <c r="BQ314" s="116"/>
      <c r="BR314" s="116"/>
      <c r="BS314" s="116"/>
      <c r="BT314" s="117"/>
    </row>
    <row r="315" spans="1:72" s="3" customFormat="1">
      <c r="A315" s="1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c r="AE315" s="16"/>
      <c r="AF315" s="16"/>
      <c r="AG315" s="16"/>
      <c r="AH315" s="16"/>
      <c r="AI315" s="16"/>
      <c r="AJ315" s="16"/>
      <c r="AK315" s="16"/>
      <c r="AL315" s="16"/>
      <c r="AM315" s="16"/>
      <c r="AN315" s="16"/>
      <c r="AO315" s="16"/>
      <c r="AP315" s="16"/>
      <c r="AQ315" s="16"/>
      <c r="AR315" s="16"/>
      <c r="AS315" s="16"/>
      <c r="AT315" s="16"/>
      <c r="AU315" s="16"/>
      <c r="AV315" s="16"/>
      <c r="AW315" s="16"/>
      <c r="AX315" s="16"/>
      <c r="AY315" s="16"/>
      <c r="AZ315" s="16"/>
      <c r="BA315" s="16"/>
      <c r="BB315" s="16"/>
      <c r="BC315" s="116"/>
      <c r="BD315" s="116"/>
      <c r="BE315" s="116"/>
      <c r="BF315" s="116"/>
      <c r="BG315" s="116"/>
      <c r="BH315" s="116"/>
      <c r="BI315" s="116"/>
      <c r="BJ315" s="116"/>
      <c r="BK315" s="116"/>
      <c r="BL315" s="116"/>
      <c r="BM315" s="116"/>
      <c r="BN315" s="116"/>
      <c r="BO315" s="116"/>
      <c r="BP315" s="116"/>
      <c r="BQ315" s="116"/>
      <c r="BR315" s="116"/>
      <c r="BS315" s="116"/>
      <c r="BT315" s="117"/>
    </row>
    <row r="316" spans="1:72" s="3" customFormat="1">
      <c r="A316" s="1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c r="AE316" s="16"/>
      <c r="AF316" s="16"/>
      <c r="AG316" s="16"/>
      <c r="AH316" s="16"/>
      <c r="AI316" s="16"/>
      <c r="AJ316" s="16"/>
      <c r="AK316" s="16"/>
      <c r="AL316" s="16"/>
      <c r="AM316" s="16"/>
      <c r="AN316" s="16"/>
      <c r="AO316" s="16"/>
      <c r="AP316" s="16"/>
      <c r="AQ316" s="16"/>
      <c r="AR316" s="16"/>
      <c r="AS316" s="16"/>
      <c r="AT316" s="16"/>
      <c r="AU316" s="16"/>
      <c r="AV316" s="16"/>
      <c r="AW316" s="16"/>
      <c r="AX316" s="16"/>
      <c r="AY316" s="16"/>
      <c r="AZ316" s="16"/>
      <c r="BA316" s="16"/>
      <c r="BB316" s="16"/>
      <c r="BC316" s="116"/>
      <c r="BD316" s="116"/>
      <c r="BE316" s="116"/>
      <c r="BF316" s="116"/>
      <c r="BG316" s="116"/>
      <c r="BH316" s="116"/>
      <c r="BI316" s="116"/>
      <c r="BJ316" s="116"/>
      <c r="BK316" s="116"/>
      <c r="BL316" s="116"/>
      <c r="BM316" s="116"/>
      <c r="BN316" s="116"/>
      <c r="BO316" s="116"/>
      <c r="BP316" s="116"/>
      <c r="BQ316" s="116"/>
      <c r="BR316" s="116"/>
      <c r="BS316" s="116"/>
      <c r="BT316" s="117"/>
    </row>
    <row r="317" spans="1:72" s="3" customFormat="1">
      <c r="A317" s="1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c r="AE317" s="16"/>
      <c r="AF317" s="16"/>
      <c r="AG317" s="16"/>
      <c r="AH317" s="16"/>
      <c r="AI317" s="16"/>
      <c r="AJ317" s="16"/>
      <c r="AK317" s="16"/>
      <c r="AL317" s="16"/>
      <c r="AM317" s="16"/>
      <c r="AN317" s="16"/>
      <c r="AO317" s="16"/>
      <c r="AP317" s="16"/>
      <c r="AQ317" s="16"/>
      <c r="AR317" s="16"/>
      <c r="AS317" s="16"/>
      <c r="AT317" s="16"/>
      <c r="AU317" s="16"/>
      <c r="AV317" s="16"/>
      <c r="AW317" s="16"/>
      <c r="AX317" s="16"/>
      <c r="AY317" s="16"/>
      <c r="AZ317" s="16"/>
      <c r="BA317" s="16"/>
      <c r="BB317" s="16"/>
      <c r="BC317" s="116"/>
      <c r="BD317" s="116"/>
      <c r="BE317" s="116"/>
      <c r="BF317" s="116"/>
      <c r="BG317" s="116"/>
      <c r="BH317" s="116"/>
      <c r="BI317" s="116"/>
      <c r="BJ317" s="116"/>
      <c r="BK317" s="116"/>
      <c r="BL317" s="116"/>
      <c r="BM317" s="116"/>
      <c r="BN317" s="116"/>
      <c r="BO317" s="116"/>
      <c r="BP317" s="116"/>
      <c r="BQ317" s="116"/>
      <c r="BR317" s="116"/>
      <c r="BS317" s="116"/>
      <c r="BT317" s="117"/>
    </row>
    <row r="318" spans="1:72" s="3" customFormat="1">
      <c r="A318" s="1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c r="AE318" s="16"/>
      <c r="AF318" s="16"/>
      <c r="AG318" s="16"/>
      <c r="AH318" s="16"/>
      <c r="AI318" s="16"/>
      <c r="AJ318" s="16"/>
      <c r="AK318" s="16"/>
      <c r="AL318" s="16"/>
      <c r="AM318" s="16"/>
      <c r="AN318" s="16"/>
      <c r="AO318" s="16"/>
      <c r="AP318" s="16"/>
      <c r="AQ318" s="16"/>
      <c r="AR318" s="16"/>
      <c r="AS318" s="16"/>
      <c r="AT318" s="16"/>
      <c r="AU318" s="16"/>
      <c r="AV318" s="16"/>
      <c r="AW318" s="16"/>
      <c r="AX318" s="16"/>
      <c r="AY318" s="16"/>
      <c r="AZ318" s="16"/>
      <c r="BA318" s="16"/>
      <c r="BB318" s="16"/>
      <c r="BC318" s="116"/>
      <c r="BD318" s="116"/>
      <c r="BE318" s="116"/>
      <c r="BF318" s="116"/>
      <c r="BG318" s="116"/>
      <c r="BH318" s="116"/>
      <c r="BI318" s="116"/>
      <c r="BJ318" s="116"/>
      <c r="BK318" s="116"/>
      <c r="BL318" s="116"/>
      <c r="BM318" s="116"/>
      <c r="BN318" s="116"/>
      <c r="BO318" s="116"/>
      <c r="BP318" s="116"/>
      <c r="BQ318" s="116"/>
      <c r="BR318" s="116"/>
      <c r="BS318" s="116"/>
      <c r="BT318" s="117"/>
    </row>
    <row r="319" spans="1:72" s="3" customFormat="1">
      <c r="A319" s="1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c r="AE319" s="16"/>
      <c r="AF319" s="16"/>
      <c r="AG319" s="16"/>
      <c r="AH319" s="16"/>
      <c r="AI319" s="16"/>
      <c r="AJ319" s="16"/>
      <c r="AK319" s="16"/>
      <c r="AL319" s="16"/>
      <c r="AM319" s="16"/>
      <c r="AN319" s="16"/>
      <c r="AO319" s="16"/>
      <c r="AP319" s="16"/>
      <c r="AQ319" s="16"/>
      <c r="AR319" s="16"/>
      <c r="AS319" s="16"/>
      <c r="AT319" s="16"/>
      <c r="AU319" s="16"/>
      <c r="AV319" s="16"/>
      <c r="AW319" s="16"/>
      <c r="AX319" s="16"/>
      <c r="AY319" s="16"/>
      <c r="AZ319" s="16"/>
      <c r="BA319" s="16"/>
      <c r="BB319" s="16"/>
      <c r="BC319" s="116"/>
      <c r="BD319" s="116"/>
      <c r="BE319" s="116"/>
      <c r="BF319" s="116"/>
      <c r="BG319" s="116"/>
      <c r="BH319" s="116"/>
      <c r="BI319" s="116"/>
      <c r="BJ319" s="116"/>
      <c r="BK319" s="116"/>
      <c r="BL319" s="116"/>
      <c r="BM319" s="116"/>
      <c r="BN319" s="116"/>
      <c r="BO319" s="116"/>
      <c r="BP319" s="116"/>
      <c r="BQ319" s="116"/>
      <c r="BR319" s="116"/>
      <c r="BS319" s="116"/>
      <c r="BT319" s="117"/>
    </row>
    <row r="320" spans="1:72" s="3" customFormat="1">
      <c r="A320" s="1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c r="AE320" s="16"/>
      <c r="AF320" s="16"/>
      <c r="AG320" s="16"/>
      <c r="AH320" s="16"/>
      <c r="AI320" s="16"/>
      <c r="AJ320" s="16"/>
      <c r="AK320" s="16"/>
      <c r="AL320" s="16"/>
      <c r="AM320" s="16"/>
      <c r="AN320" s="16"/>
      <c r="AO320" s="16"/>
      <c r="AP320" s="16"/>
      <c r="AQ320" s="16"/>
      <c r="AR320" s="16"/>
      <c r="AS320" s="16"/>
      <c r="AT320" s="16"/>
      <c r="AU320" s="16"/>
      <c r="AV320" s="16"/>
      <c r="AW320" s="16"/>
      <c r="AX320" s="16"/>
      <c r="AY320" s="16"/>
      <c r="AZ320" s="16"/>
      <c r="BA320" s="16"/>
      <c r="BB320" s="16"/>
      <c r="BC320" s="116"/>
      <c r="BD320" s="116"/>
      <c r="BE320" s="116"/>
      <c r="BF320" s="116"/>
      <c r="BG320" s="116"/>
      <c r="BH320" s="116"/>
      <c r="BI320" s="116"/>
      <c r="BJ320" s="116"/>
      <c r="BK320" s="116"/>
      <c r="BL320" s="116"/>
      <c r="BM320" s="116"/>
      <c r="BN320" s="116"/>
      <c r="BO320" s="116"/>
      <c r="BP320" s="116"/>
      <c r="BQ320" s="116"/>
      <c r="BR320" s="116"/>
      <c r="BS320" s="116"/>
      <c r="BT320" s="117"/>
    </row>
    <row r="321" spans="1:72" s="3" customFormat="1">
      <c r="A321" s="1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c r="AE321" s="16"/>
      <c r="AF321" s="16"/>
      <c r="AG321" s="16"/>
      <c r="AH321" s="16"/>
      <c r="AI321" s="16"/>
      <c r="AJ321" s="16"/>
      <c r="AK321" s="16"/>
      <c r="AL321" s="16"/>
      <c r="AM321" s="16"/>
      <c r="AN321" s="16"/>
      <c r="AO321" s="16"/>
      <c r="AP321" s="16"/>
      <c r="AQ321" s="16"/>
      <c r="AR321" s="16"/>
      <c r="AS321" s="16"/>
      <c r="AT321" s="16"/>
      <c r="AU321" s="16"/>
      <c r="AV321" s="16"/>
      <c r="AW321" s="16"/>
      <c r="AX321" s="16"/>
      <c r="AY321" s="16"/>
      <c r="AZ321" s="16"/>
      <c r="BA321" s="16"/>
      <c r="BB321" s="16"/>
      <c r="BC321" s="116"/>
      <c r="BD321" s="116"/>
      <c r="BE321" s="116"/>
      <c r="BF321" s="116"/>
      <c r="BG321" s="116"/>
      <c r="BH321" s="116"/>
      <c r="BI321" s="116"/>
      <c r="BJ321" s="116"/>
      <c r="BK321" s="116"/>
      <c r="BL321" s="116"/>
      <c r="BM321" s="116"/>
      <c r="BN321" s="116"/>
      <c r="BO321" s="116"/>
      <c r="BP321" s="116"/>
      <c r="BQ321" s="116"/>
      <c r="BR321" s="116"/>
      <c r="BS321" s="116"/>
      <c r="BT321" s="117"/>
    </row>
    <row r="322" spans="1:72" s="3" customFormat="1">
      <c r="A322" s="1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c r="AE322" s="16"/>
      <c r="AF322" s="16"/>
      <c r="AG322" s="16"/>
      <c r="AH322" s="16"/>
      <c r="AI322" s="16"/>
      <c r="AJ322" s="16"/>
      <c r="AK322" s="16"/>
      <c r="AL322" s="16"/>
      <c r="AM322" s="16"/>
      <c r="AN322" s="16"/>
      <c r="AO322" s="16"/>
      <c r="AP322" s="16"/>
      <c r="AQ322" s="16"/>
      <c r="AR322" s="16"/>
      <c r="AS322" s="16"/>
      <c r="AT322" s="16"/>
      <c r="AU322" s="16"/>
      <c r="AV322" s="16"/>
      <c r="AW322" s="16"/>
      <c r="AX322" s="16"/>
      <c r="AY322" s="16"/>
      <c r="AZ322" s="16"/>
      <c r="BA322" s="16"/>
      <c r="BB322" s="16"/>
      <c r="BC322" s="116"/>
      <c r="BD322" s="116"/>
      <c r="BE322" s="116"/>
      <c r="BF322" s="116"/>
      <c r="BG322" s="116"/>
      <c r="BH322" s="116"/>
      <c r="BI322" s="116"/>
      <c r="BJ322" s="116"/>
      <c r="BK322" s="116"/>
      <c r="BL322" s="116"/>
      <c r="BM322" s="116"/>
      <c r="BN322" s="116"/>
      <c r="BO322" s="116"/>
      <c r="BP322" s="116"/>
      <c r="BQ322" s="116"/>
      <c r="BR322" s="116"/>
      <c r="BS322" s="116"/>
      <c r="BT322" s="117"/>
    </row>
    <row r="323" spans="1:72" s="3" customFormat="1">
      <c r="A323" s="1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c r="AE323" s="16"/>
      <c r="AF323" s="16"/>
      <c r="AG323" s="16"/>
      <c r="AH323" s="16"/>
      <c r="AI323" s="16"/>
      <c r="AJ323" s="16"/>
      <c r="AK323" s="16"/>
      <c r="AL323" s="16"/>
      <c r="AM323" s="16"/>
      <c r="AN323" s="16"/>
      <c r="AO323" s="16"/>
      <c r="AP323" s="16"/>
      <c r="AQ323" s="16"/>
      <c r="AR323" s="16"/>
      <c r="AS323" s="16"/>
      <c r="AT323" s="16"/>
      <c r="AU323" s="16"/>
      <c r="AV323" s="16"/>
      <c r="AW323" s="16"/>
      <c r="AX323" s="16"/>
      <c r="AY323" s="16"/>
      <c r="AZ323" s="16"/>
      <c r="BA323" s="16"/>
      <c r="BB323" s="16"/>
      <c r="BC323" s="116"/>
      <c r="BD323" s="116"/>
      <c r="BE323" s="116"/>
      <c r="BF323" s="116"/>
      <c r="BG323" s="116"/>
      <c r="BH323" s="116"/>
      <c r="BI323" s="116"/>
      <c r="BJ323" s="116"/>
      <c r="BK323" s="116"/>
      <c r="BL323" s="116"/>
      <c r="BM323" s="116"/>
      <c r="BN323" s="116"/>
      <c r="BO323" s="116"/>
      <c r="BP323" s="116"/>
      <c r="BQ323" s="116"/>
      <c r="BR323" s="116"/>
      <c r="BS323" s="116"/>
      <c r="BT323" s="117"/>
    </row>
    <row r="324" spans="1:72" s="3" customFormat="1">
      <c r="A324" s="1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c r="AE324" s="16"/>
      <c r="AF324" s="16"/>
      <c r="AG324" s="16"/>
      <c r="AH324" s="16"/>
      <c r="AI324" s="16"/>
      <c r="AJ324" s="16"/>
      <c r="AK324" s="16"/>
      <c r="AL324" s="16"/>
      <c r="AM324" s="16"/>
      <c r="AN324" s="16"/>
      <c r="AO324" s="16"/>
      <c r="AP324" s="16"/>
      <c r="AQ324" s="16"/>
      <c r="AR324" s="16"/>
      <c r="AS324" s="16"/>
      <c r="AT324" s="16"/>
      <c r="AU324" s="16"/>
      <c r="AV324" s="16"/>
      <c r="AW324" s="16"/>
      <c r="AX324" s="16"/>
      <c r="AY324" s="16"/>
      <c r="AZ324" s="16"/>
      <c r="BA324" s="16"/>
      <c r="BB324" s="16"/>
      <c r="BC324" s="116"/>
      <c r="BD324" s="116"/>
      <c r="BE324" s="116"/>
      <c r="BF324" s="116"/>
      <c r="BG324" s="116"/>
      <c r="BH324" s="116"/>
      <c r="BI324" s="116"/>
      <c r="BJ324" s="116"/>
      <c r="BK324" s="116"/>
      <c r="BL324" s="116"/>
      <c r="BM324" s="116"/>
      <c r="BN324" s="116"/>
      <c r="BO324" s="116"/>
      <c r="BP324" s="116"/>
      <c r="BQ324" s="116"/>
      <c r="BR324" s="116"/>
      <c r="BS324" s="116"/>
      <c r="BT324" s="117"/>
    </row>
    <row r="325" spans="1:72" s="3" customFormat="1">
      <c r="A325" s="1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c r="AE325" s="16"/>
      <c r="AF325" s="16"/>
      <c r="AG325" s="16"/>
      <c r="AH325" s="16"/>
      <c r="AI325" s="16"/>
      <c r="AJ325" s="16"/>
      <c r="AK325" s="16"/>
      <c r="AL325" s="16"/>
      <c r="AM325" s="16"/>
      <c r="AN325" s="16"/>
      <c r="AO325" s="16"/>
      <c r="AP325" s="16"/>
      <c r="AQ325" s="16"/>
      <c r="AR325" s="16"/>
      <c r="AS325" s="16"/>
      <c r="AT325" s="16"/>
      <c r="AU325" s="16"/>
      <c r="AV325" s="16"/>
      <c r="AW325" s="16"/>
      <c r="AX325" s="16"/>
      <c r="AY325" s="16"/>
      <c r="AZ325" s="16"/>
      <c r="BA325" s="16"/>
      <c r="BB325" s="16"/>
      <c r="BC325" s="116"/>
      <c r="BD325" s="116"/>
      <c r="BE325" s="116"/>
      <c r="BF325" s="116"/>
      <c r="BG325" s="116"/>
      <c r="BH325" s="116"/>
      <c r="BI325" s="116"/>
      <c r="BJ325" s="116"/>
      <c r="BK325" s="116"/>
      <c r="BL325" s="116"/>
      <c r="BM325" s="116"/>
      <c r="BN325" s="116"/>
      <c r="BO325" s="116"/>
      <c r="BP325" s="116"/>
      <c r="BQ325" s="116"/>
      <c r="BR325" s="116"/>
      <c r="BS325" s="116"/>
      <c r="BT325" s="117"/>
    </row>
    <row r="326" spans="1:72" s="3" customFormat="1">
      <c r="A326" s="1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c r="AE326" s="16"/>
      <c r="AF326" s="16"/>
      <c r="AG326" s="16"/>
      <c r="AH326" s="16"/>
      <c r="AI326" s="16"/>
      <c r="AJ326" s="16"/>
      <c r="AK326" s="16"/>
      <c r="AL326" s="16"/>
      <c r="AM326" s="16"/>
      <c r="AN326" s="16"/>
      <c r="AO326" s="16"/>
      <c r="AP326" s="16"/>
      <c r="AQ326" s="16"/>
      <c r="AR326" s="16"/>
      <c r="AS326" s="16"/>
      <c r="AT326" s="16"/>
      <c r="AU326" s="16"/>
      <c r="AV326" s="16"/>
      <c r="AW326" s="16"/>
      <c r="AX326" s="16"/>
      <c r="AY326" s="16"/>
      <c r="AZ326" s="16"/>
      <c r="BA326" s="16"/>
      <c r="BB326" s="16"/>
      <c r="BC326" s="116"/>
      <c r="BD326" s="116"/>
      <c r="BE326" s="116"/>
      <c r="BF326" s="116"/>
      <c r="BG326" s="116"/>
      <c r="BH326" s="116"/>
      <c r="BI326" s="116"/>
      <c r="BJ326" s="116"/>
      <c r="BK326" s="116"/>
      <c r="BL326" s="116"/>
      <c r="BM326" s="116"/>
      <c r="BN326" s="116"/>
      <c r="BO326" s="116"/>
      <c r="BP326" s="116"/>
      <c r="BQ326" s="116"/>
      <c r="BR326" s="116"/>
      <c r="BS326" s="116"/>
      <c r="BT326" s="117"/>
    </row>
    <row r="327" spans="1:72" s="3" customFormat="1">
      <c r="A327" s="1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c r="AE327" s="16"/>
      <c r="AF327" s="16"/>
      <c r="AG327" s="16"/>
      <c r="AH327" s="16"/>
      <c r="AI327" s="16"/>
      <c r="AJ327" s="16"/>
      <c r="AK327" s="16"/>
      <c r="AL327" s="16"/>
      <c r="AM327" s="16"/>
      <c r="AN327" s="16"/>
      <c r="AO327" s="16"/>
      <c r="AP327" s="16"/>
      <c r="AQ327" s="16"/>
      <c r="AR327" s="16"/>
      <c r="AS327" s="16"/>
      <c r="AT327" s="16"/>
      <c r="AU327" s="16"/>
      <c r="AV327" s="16"/>
      <c r="AW327" s="16"/>
      <c r="AX327" s="16"/>
      <c r="AY327" s="16"/>
      <c r="AZ327" s="16"/>
      <c r="BA327" s="16"/>
      <c r="BB327" s="16"/>
      <c r="BC327" s="116"/>
      <c r="BD327" s="116"/>
      <c r="BE327" s="116"/>
      <c r="BF327" s="116"/>
      <c r="BG327" s="116"/>
      <c r="BH327" s="116"/>
      <c r="BI327" s="116"/>
      <c r="BJ327" s="116"/>
      <c r="BK327" s="116"/>
      <c r="BL327" s="116"/>
      <c r="BM327" s="116"/>
      <c r="BN327" s="116"/>
      <c r="BO327" s="116"/>
      <c r="BP327" s="116"/>
      <c r="BQ327" s="116"/>
      <c r="BR327" s="116"/>
      <c r="BS327" s="116"/>
      <c r="BT327" s="117"/>
    </row>
    <row r="328" spans="1:72" s="3" customFormat="1">
      <c r="A328" s="1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c r="AE328" s="16"/>
      <c r="AF328" s="16"/>
      <c r="AG328" s="16"/>
      <c r="AH328" s="16"/>
      <c r="AI328" s="16"/>
      <c r="AJ328" s="16"/>
      <c r="AK328" s="16"/>
      <c r="AL328" s="16"/>
      <c r="AM328" s="16"/>
      <c r="AN328" s="16"/>
      <c r="AO328" s="16"/>
      <c r="AP328" s="16"/>
      <c r="AQ328" s="16"/>
      <c r="AR328" s="16"/>
      <c r="AS328" s="16"/>
      <c r="AT328" s="16"/>
      <c r="AU328" s="16"/>
      <c r="AV328" s="16"/>
      <c r="AW328" s="16"/>
      <c r="AX328" s="16"/>
      <c r="AY328" s="16"/>
      <c r="AZ328" s="16"/>
      <c r="BA328" s="16"/>
      <c r="BB328" s="16"/>
      <c r="BC328" s="116"/>
      <c r="BD328" s="116"/>
      <c r="BE328" s="116"/>
      <c r="BF328" s="116"/>
      <c r="BG328" s="116"/>
      <c r="BH328" s="116"/>
      <c r="BI328" s="116"/>
      <c r="BJ328" s="116"/>
      <c r="BK328" s="116"/>
      <c r="BL328" s="116"/>
      <c r="BM328" s="116"/>
      <c r="BN328" s="116"/>
      <c r="BO328" s="116"/>
      <c r="BP328" s="116"/>
      <c r="BQ328" s="116"/>
      <c r="BR328" s="116"/>
      <c r="BS328" s="116"/>
      <c r="BT328" s="117"/>
    </row>
    <row r="329" spans="1:72" s="3" customFormat="1">
      <c r="A329" s="1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c r="AE329" s="16"/>
      <c r="AF329" s="16"/>
      <c r="AG329" s="16"/>
      <c r="AH329" s="16"/>
      <c r="AI329" s="16"/>
      <c r="AJ329" s="16"/>
      <c r="AK329" s="16"/>
      <c r="AL329" s="16"/>
      <c r="AM329" s="16"/>
      <c r="AN329" s="16"/>
      <c r="AO329" s="16"/>
      <c r="AP329" s="16"/>
      <c r="AQ329" s="16"/>
      <c r="AR329" s="16"/>
      <c r="AS329" s="16"/>
      <c r="AT329" s="16"/>
      <c r="AU329" s="16"/>
      <c r="AV329" s="16"/>
      <c r="AW329" s="16"/>
      <c r="AX329" s="16"/>
      <c r="AY329" s="16"/>
      <c r="AZ329" s="16"/>
      <c r="BA329" s="16"/>
      <c r="BB329" s="16"/>
      <c r="BC329" s="116"/>
      <c r="BD329" s="116"/>
      <c r="BE329" s="116"/>
      <c r="BF329" s="116"/>
      <c r="BG329" s="116"/>
      <c r="BH329" s="116"/>
      <c r="BI329" s="116"/>
      <c r="BJ329" s="116"/>
      <c r="BK329" s="116"/>
      <c r="BL329" s="116"/>
      <c r="BM329" s="116"/>
      <c r="BN329" s="116"/>
      <c r="BO329" s="116"/>
      <c r="BP329" s="116"/>
      <c r="BQ329" s="116"/>
      <c r="BR329" s="116"/>
      <c r="BS329" s="116"/>
      <c r="BT329" s="117"/>
    </row>
    <row r="330" spans="1:72" s="3" customFormat="1">
      <c r="A330" s="1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c r="AE330" s="16"/>
      <c r="AF330" s="16"/>
      <c r="AG330" s="16"/>
      <c r="AH330" s="16"/>
      <c r="AI330" s="16"/>
      <c r="AJ330" s="16"/>
      <c r="AK330" s="16"/>
      <c r="AL330" s="16"/>
      <c r="AM330" s="16"/>
      <c r="AN330" s="16"/>
      <c r="AO330" s="16"/>
      <c r="AP330" s="16"/>
      <c r="AQ330" s="16"/>
      <c r="AR330" s="16"/>
      <c r="AS330" s="16"/>
      <c r="AT330" s="16"/>
      <c r="AU330" s="16"/>
      <c r="AV330" s="16"/>
      <c r="AW330" s="16"/>
      <c r="AX330" s="16"/>
      <c r="AY330" s="16"/>
      <c r="AZ330" s="16"/>
      <c r="BA330" s="16"/>
      <c r="BB330" s="16"/>
      <c r="BC330" s="116"/>
      <c r="BD330" s="116"/>
      <c r="BE330" s="116"/>
      <c r="BF330" s="116"/>
      <c r="BG330" s="116"/>
      <c r="BH330" s="116"/>
      <c r="BI330" s="116"/>
      <c r="BJ330" s="116"/>
      <c r="BK330" s="116"/>
      <c r="BL330" s="116"/>
      <c r="BM330" s="116"/>
      <c r="BN330" s="116"/>
      <c r="BO330" s="116"/>
      <c r="BP330" s="116"/>
      <c r="BQ330" s="116"/>
      <c r="BR330" s="116"/>
      <c r="BS330" s="116"/>
      <c r="BT330" s="117"/>
    </row>
    <row r="331" spans="1:72" s="3" customFormat="1">
      <c r="A331" s="1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16"/>
      <c r="BD331" s="116"/>
      <c r="BE331" s="116"/>
      <c r="BF331" s="116"/>
      <c r="BG331" s="116"/>
      <c r="BH331" s="116"/>
      <c r="BI331" s="116"/>
      <c r="BJ331" s="116"/>
      <c r="BK331" s="116"/>
      <c r="BL331" s="116"/>
      <c r="BM331" s="116"/>
      <c r="BN331" s="116"/>
      <c r="BO331" s="116"/>
      <c r="BP331" s="116"/>
      <c r="BQ331" s="116"/>
      <c r="BR331" s="116"/>
      <c r="BS331" s="116"/>
      <c r="BT331" s="117"/>
    </row>
    <row r="332" spans="1:72" s="3" customFormat="1">
      <c r="A332" s="1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c r="AE332" s="16"/>
      <c r="AF332" s="16"/>
      <c r="AG332" s="16"/>
      <c r="AH332" s="16"/>
      <c r="AI332" s="16"/>
      <c r="AJ332" s="16"/>
      <c r="AK332" s="16"/>
      <c r="AL332" s="16"/>
      <c r="AM332" s="16"/>
      <c r="AN332" s="16"/>
      <c r="AO332" s="16"/>
      <c r="AP332" s="16"/>
      <c r="AQ332" s="16"/>
      <c r="AR332" s="16"/>
      <c r="AS332" s="16"/>
      <c r="AT332" s="16"/>
      <c r="AU332" s="16"/>
      <c r="AV332" s="16"/>
      <c r="AW332" s="16"/>
      <c r="AX332" s="16"/>
      <c r="AY332" s="16"/>
      <c r="AZ332" s="16"/>
      <c r="BA332" s="16"/>
      <c r="BB332" s="16"/>
      <c r="BC332" s="116"/>
      <c r="BD332" s="116"/>
      <c r="BE332" s="116"/>
      <c r="BF332" s="116"/>
      <c r="BG332" s="116"/>
      <c r="BH332" s="116"/>
      <c r="BI332" s="116"/>
      <c r="BJ332" s="116"/>
      <c r="BK332" s="116"/>
      <c r="BL332" s="116"/>
      <c r="BM332" s="116"/>
      <c r="BN332" s="116"/>
      <c r="BO332" s="116"/>
      <c r="BP332" s="116"/>
      <c r="BQ332" s="116"/>
      <c r="BR332" s="116"/>
      <c r="BS332" s="116"/>
      <c r="BT332" s="117"/>
    </row>
    <row r="333" spans="1:72" s="3" customFormat="1">
      <c r="A333" s="1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c r="AE333" s="16"/>
      <c r="AF333" s="16"/>
      <c r="AG333" s="16"/>
      <c r="AH333" s="16"/>
      <c r="AI333" s="16"/>
      <c r="AJ333" s="16"/>
      <c r="AK333" s="16"/>
      <c r="AL333" s="16"/>
      <c r="AM333" s="16"/>
      <c r="AN333" s="16"/>
      <c r="AO333" s="16"/>
      <c r="AP333" s="16"/>
      <c r="AQ333" s="16"/>
      <c r="AR333" s="16"/>
      <c r="AS333" s="16"/>
      <c r="AT333" s="16"/>
      <c r="AU333" s="16"/>
      <c r="AV333" s="16"/>
      <c r="AW333" s="16"/>
      <c r="AX333" s="16"/>
      <c r="AY333" s="16"/>
      <c r="AZ333" s="16"/>
      <c r="BA333" s="16"/>
      <c r="BB333" s="16"/>
      <c r="BC333" s="116"/>
      <c r="BD333" s="116"/>
      <c r="BE333" s="116"/>
      <c r="BF333" s="116"/>
      <c r="BG333" s="116"/>
      <c r="BH333" s="116"/>
      <c r="BI333" s="116"/>
      <c r="BJ333" s="116"/>
      <c r="BK333" s="116"/>
      <c r="BL333" s="116"/>
      <c r="BM333" s="116"/>
      <c r="BN333" s="116"/>
      <c r="BO333" s="116"/>
      <c r="BP333" s="116"/>
      <c r="BQ333" s="116"/>
      <c r="BR333" s="116"/>
      <c r="BS333" s="116"/>
      <c r="BT333" s="117"/>
    </row>
    <row r="334" spans="1:72" s="3" customFormat="1">
      <c r="A334" s="1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c r="AE334" s="16"/>
      <c r="AF334" s="16"/>
      <c r="AG334" s="16"/>
      <c r="AH334" s="16"/>
      <c r="AI334" s="16"/>
      <c r="AJ334" s="16"/>
      <c r="AK334" s="16"/>
      <c r="AL334" s="16"/>
      <c r="AM334" s="16"/>
      <c r="AN334" s="16"/>
      <c r="AO334" s="16"/>
      <c r="AP334" s="16"/>
      <c r="AQ334" s="16"/>
      <c r="AR334" s="16"/>
      <c r="AS334" s="16"/>
      <c r="AT334" s="16"/>
      <c r="AU334" s="16"/>
      <c r="AV334" s="16"/>
      <c r="AW334" s="16"/>
      <c r="AX334" s="16"/>
      <c r="AY334" s="16"/>
      <c r="AZ334" s="16"/>
      <c r="BA334" s="16"/>
      <c r="BB334" s="16"/>
      <c r="BC334" s="116"/>
      <c r="BD334" s="116"/>
      <c r="BE334" s="116"/>
      <c r="BF334" s="116"/>
      <c r="BG334" s="116"/>
      <c r="BH334" s="116"/>
      <c r="BI334" s="116"/>
      <c r="BJ334" s="116"/>
      <c r="BK334" s="116"/>
      <c r="BL334" s="116"/>
      <c r="BM334" s="116"/>
      <c r="BN334" s="116"/>
      <c r="BO334" s="116"/>
      <c r="BP334" s="116"/>
      <c r="BQ334" s="116"/>
      <c r="BR334" s="116"/>
      <c r="BS334" s="116"/>
      <c r="BT334" s="117"/>
    </row>
    <row r="335" spans="1:72" s="3" customFormat="1">
      <c r="A335" s="1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c r="AE335" s="16"/>
      <c r="AF335" s="16"/>
      <c r="AG335" s="16"/>
      <c r="AH335" s="16"/>
      <c r="AI335" s="16"/>
      <c r="AJ335" s="16"/>
      <c r="AK335" s="16"/>
      <c r="AL335" s="16"/>
      <c r="AM335" s="16"/>
      <c r="AN335" s="16"/>
      <c r="AO335" s="16"/>
      <c r="AP335" s="16"/>
      <c r="AQ335" s="16"/>
      <c r="AR335" s="16"/>
      <c r="AS335" s="16"/>
      <c r="AT335" s="16"/>
      <c r="AU335" s="16"/>
      <c r="AV335" s="16"/>
      <c r="AW335" s="16"/>
      <c r="AX335" s="16"/>
      <c r="AY335" s="16"/>
      <c r="AZ335" s="16"/>
      <c r="BA335" s="16"/>
      <c r="BB335" s="16"/>
      <c r="BC335" s="116"/>
      <c r="BD335" s="116"/>
      <c r="BE335" s="116"/>
      <c r="BF335" s="116"/>
      <c r="BG335" s="116"/>
      <c r="BH335" s="116"/>
      <c r="BI335" s="116"/>
      <c r="BJ335" s="116"/>
      <c r="BK335" s="116"/>
      <c r="BL335" s="116"/>
      <c r="BM335" s="116"/>
      <c r="BN335" s="116"/>
      <c r="BO335" s="116"/>
      <c r="BP335" s="116"/>
      <c r="BQ335" s="116"/>
      <c r="BR335" s="116"/>
      <c r="BS335" s="116"/>
      <c r="BT335" s="117"/>
    </row>
    <row r="336" spans="1:72" s="3" customFormat="1">
      <c r="A336" s="1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16"/>
      <c r="BD336" s="116"/>
      <c r="BE336" s="116"/>
      <c r="BF336" s="116"/>
      <c r="BG336" s="116"/>
      <c r="BH336" s="116"/>
      <c r="BI336" s="116"/>
      <c r="BJ336" s="116"/>
      <c r="BK336" s="116"/>
      <c r="BL336" s="116"/>
      <c r="BM336" s="116"/>
      <c r="BN336" s="116"/>
      <c r="BO336" s="116"/>
      <c r="BP336" s="116"/>
      <c r="BQ336" s="116"/>
      <c r="BR336" s="116"/>
      <c r="BS336" s="116"/>
      <c r="BT336" s="117"/>
    </row>
    <row r="337" spans="1:72" s="3" customFormat="1">
      <c r="A337" s="1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c r="AD337" s="16"/>
      <c r="AE337" s="16"/>
      <c r="AF337" s="16"/>
      <c r="AG337" s="16"/>
      <c r="AH337" s="16"/>
      <c r="AI337" s="16"/>
      <c r="AJ337" s="16"/>
      <c r="AK337" s="16"/>
      <c r="AL337" s="16"/>
      <c r="AM337" s="16"/>
      <c r="AN337" s="16"/>
      <c r="AO337" s="16"/>
      <c r="AP337" s="16"/>
      <c r="AQ337" s="16"/>
      <c r="AR337" s="16"/>
      <c r="AS337" s="16"/>
      <c r="AT337" s="16"/>
      <c r="AU337" s="16"/>
      <c r="AV337" s="16"/>
      <c r="AW337" s="16"/>
      <c r="AX337" s="16"/>
      <c r="AY337" s="16"/>
      <c r="AZ337" s="16"/>
      <c r="BA337" s="16"/>
      <c r="BB337" s="16"/>
      <c r="BC337" s="116"/>
      <c r="BD337" s="116"/>
      <c r="BE337" s="116"/>
      <c r="BF337" s="116"/>
      <c r="BG337" s="116"/>
      <c r="BH337" s="116"/>
      <c r="BI337" s="116"/>
      <c r="BJ337" s="116"/>
      <c r="BK337" s="116"/>
      <c r="BL337" s="116"/>
      <c r="BM337" s="116"/>
      <c r="BN337" s="116"/>
      <c r="BO337" s="116"/>
      <c r="BP337" s="116"/>
      <c r="BQ337" s="116"/>
      <c r="BR337" s="116"/>
      <c r="BS337" s="116"/>
      <c r="BT337" s="117"/>
    </row>
    <row r="338" spans="1:72" s="3" customFormat="1">
      <c r="A338" s="1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c r="AD338" s="16"/>
      <c r="AE338" s="16"/>
      <c r="AF338" s="16"/>
      <c r="AG338" s="16"/>
      <c r="AH338" s="16"/>
      <c r="AI338" s="16"/>
      <c r="AJ338" s="16"/>
      <c r="AK338" s="16"/>
      <c r="AL338" s="16"/>
      <c r="AM338" s="16"/>
      <c r="AN338" s="16"/>
      <c r="AO338" s="16"/>
      <c r="AP338" s="16"/>
      <c r="AQ338" s="16"/>
      <c r="AR338" s="16"/>
      <c r="AS338" s="16"/>
      <c r="AT338" s="16"/>
      <c r="AU338" s="16"/>
      <c r="AV338" s="16"/>
      <c r="AW338" s="16"/>
      <c r="AX338" s="16"/>
      <c r="AY338" s="16"/>
      <c r="AZ338" s="16"/>
      <c r="BA338" s="16"/>
      <c r="BB338" s="16"/>
      <c r="BC338" s="116"/>
      <c r="BD338" s="116"/>
      <c r="BE338" s="116"/>
      <c r="BF338" s="116"/>
      <c r="BG338" s="116"/>
      <c r="BH338" s="116"/>
      <c r="BI338" s="116"/>
      <c r="BJ338" s="116"/>
      <c r="BK338" s="116"/>
      <c r="BL338" s="116"/>
      <c r="BM338" s="116"/>
      <c r="BN338" s="116"/>
      <c r="BO338" s="116"/>
      <c r="BP338" s="116"/>
      <c r="BQ338" s="116"/>
      <c r="BR338" s="116"/>
      <c r="BS338" s="116"/>
      <c r="BT338" s="117"/>
    </row>
    <row r="339" spans="1:72" s="3" customFormat="1">
      <c r="A339" s="1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c r="AD339" s="16"/>
      <c r="AE339" s="16"/>
      <c r="AF339" s="16"/>
      <c r="AG339" s="16"/>
      <c r="AH339" s="16"/>
      <c r="AI339" s="16"/>
      <c r="AJ339" s="16"/>
      <c r="AK339" s="16"/>
      <c r="AL339" s="16"/>
      <c r="AM339" s="16"/>
      <c r="AN339" s="16"/>
      <c r="AO339" s="16"/>
      <c r="AP339" s="16"/>
      <c r="AQ339" s="16"/>
      <c r="AR339" s="16"/>
      <c r="AS339" s="16"/>
      <c r="AT339" s="16"/>
      <c r="AU339" s="16"/>
      <c r="AV339" s="16"/>
      <c r="AW339" s="16"/>
      <c r="AX339" s="16"/>
      <c r="AY339" s="16"/>
      <c r="AZ339" s="16"/>
      <c r="BA339" s="16"/>
      <c r="BB339" s="16"/>
      <c r="BC339" s="116"/>
      <c r="BD339" s="116"/>
      <c r="BE339" s="116"/>
      <c r="BF339" s="116"/>
      <c r="BG339" s="116"/>
      <c r="BH339" s="116"/>
      <c r="BI339" s="116"/>
      <c r="BJ339" s="116"/>
      <c r="BK339" s="116"/>
      <c r="BL339" s="116"/>
      <c r="BM339" s="116"/>
      <c r="BN339" s="116"/>
      <c r="BO339" s="116"/>
      <c r="BP339" s="116"/>
      <c r="BQ339" s="116"/>
      <c r="BR339" s="116"/>
      <c r="BS339" s="116"/>
      <c r="BT339" s="117"/>
    </row>
    <row r="340" spans="1:72" s="3" customFormat="1">
      <c r="A340" s="1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c r="AD340" s="16"/>
      <c r="AE340" s="16"/>
      <c r="AF340" s="16"/>
      <c r="AG340" s="16"/>
      <c r="AH340" s="16"/>
      <c r="AI340" s="16"/>
      <c r="AJ340" s="16"/>
      <c r="AK340" s="16"/>
      <c r="AL340" s="16"/>
      <c r="AM340" s="16"/>
      <c r="AN340" s="16"/>
      <c r="AO340" s="16"/>
      <c r="AP340" s="16"/>
      <c r="AQ340" s="16"/>
      <c r="AR340" s="16"/>
      <c r="AS340" s="16"/>
      <c r="AT340" s="16"/>
      <c r="AU340" s="16"/>
      <c r="AV340" s="16"/>
      <c r="AW340" s="16"/>
      <c r="AX340" s="16"/>
      <c r="AY340" s="16"/>
      <c r="AZ340" s="16"/>
      <c r="BA340" s="16"/>
      <c r="BB340" s="16"/>
      <c r="BC340" s="116"/>
      <c r="BD340" s="116"/>
      <c r="BE340" s="116"/>
      <c r="BF340" s="116"/>
      <c r="BG340" s="116"/>
      <c r="BH340" s="116"/>
      <c r="BI340" s="116"/>
      <c r="BJ340" s="116"/>
      <c r="BK340" s="116"/>
      <c r="BL340" s="116"/>
      <c r="BM340" s="116"/>
      <c r="BN340" s="116"/>
      <c r="BO340" s="116"/>
      <c r="BP340" s="116"/>
      <c r="BQ340" s="116"/>
      <c r="BR340" s="116"/>
      <c r="BS340" s="116"/>
      <c r="BT340" s="117"/>
    </row>
    <row r="341" spans="1:72" s="3" customFormat="1">
      <c r="A341" s="1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c r="AD341" s="16"/>
      <c r="AE341" s="16"/>
      <c r="AF341" s="16"/>
      <c r="AG341" s="16"/>
      <c r="AH341" s="16"/>
      <c r="AI341" s="16"/>
      <c r="AJ341" s="16"/>
      <c r="AK341" s="16"/>
      <c r="AL341" s="16"/>
      <c r="AM341" s="16"/>
      <c r="AN341" s="16"/>
      <c r="AO341" s="16"/>
      <c r="AP341" s="16"/>
      <c r="AQ341" s="16"/>
      <c r="AR341" s="16"/>
      <c r="AS341" s="16"/>
      <c r="AT341" s="16"/>
      <c r="AU341" s="16"/>
      <c r="AV341" s="16"/>
      <c r="AW341" s="16"/>
      <c r="AX341" s="16"/>
      <c r="AY341" s="16"/>
      <c r="AZ341" s="16"/>
      <c r="BA341" s="16"/>
      <c r="BB341" s="16"/>
      <c r="BC341" s="116"/>
      <c r="BD341" s="116"/>
      <c r="BE341" s="116"/>
      <c r="BF341" s="116"/>
      <c r="BG341" s="116"/>
      <c r="BH341" s="116"/>
      <c r="BI341" s="116"/>
      <c r="BJ341" s="116"/>
      <c r="BK341" s="116"/>
      <c r="BL341" s="116"/>
      <c r="BM341" s="116"/>
      <c r="BN341" s="116"/>
      <c r="BO341" s="116"/>
      <c r="BP341" s="116"/>
      <c r="BQ341" s="116"/>
      <c r="BR341" s="116"/>
      <c r="BS341" s="116"/>
      <c r="BT341" s="117"/>
    </row>
    <row r="342" spans="1:72" s="3" customFormat="1">
      <c r="A342" s="1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c r="AE342" s="16"/>
      <c r="AF342" s="16"/>
      <c r="AG342" s="16"/>
      <c r="AH342" s="16"/>
      <c r="AI342" s="16"/>
      <c r="AJ342" s="16"/>
      <c r="AK342" s="16"/>
      <c r="AL342" s="16"/>
      <c r="AM342" s="16"/>
      <c r="AN342" s="16"/>
      <c r="AO342" s="16"/>
      <c r="AP342" s="16"/>
      <c r="AQ342" s="16"/>
      <c r="AR342" s="16"/>
      <c r="AS342" s="16"/>
      <c r="AT342" s="16"/>
      <c r="AU342" s="16"/>
      <c r="AV342" s="16"/>
      <c r="AW342" s="16"/>
      <c r="AX342" s="16"/>
      <c r="AY342" s="16"/>
      <c r="AZ342" s="16"/>
      <c r="BA342" s="16"/>
      <c r="BB342" s="16"/>
      <c r="BC342" s="116"/>
      <c r="BD342" s="116"/>
      <c r="BE342" s="116"/>
      <c r="BF342" s="116"/>
      <c r="BG342" s="116"/>
      <c r="BH342" s="116"/>
      <c r="BI342" s="116"/>
      <c r="BJ342" s="116"/>
      <c r="BK342" s="116"/>
      <c r="BL342" s="116"/>
      <c r="BM342" s="116"/>
      <c r="BN342" s="116"/>
      <c r="BO342" s="116"/>
      <c r="BP342" s="116"/>
      <c r="BQ342" s="116"/>
      <c r="BR342" s="116"/>
      <c r="BS342" s="116"/>
      <c r="BT342" s="117"/>
    </row>
    <row r="343" spans="1:72" s="3" customFormat="1">
      <c r="A343" s="1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c r="AD343" s="16"/>
      <c r="AE343" s="16"/>
      <c r="AF343" s="16"/>
      <c r="AG343" s="16"/>
      <c r="AH343" s="16"/>
      <c r="AI343" s="16"/>
      <c r="AJ343" s="16"/>
      <c r="AK343" s="16"/>
      <c r="AL343" s="16"/>
      <c r="AM343" s="16"/>
      <c r="AN343" s="16"/>
      <c r="AO343" s="16"/>
      <c r="AP343" s="16"/>
      <c r="AQ343" s="16"/>
      <c r="AR343" s="16"/>
      <c r="AS343" s="16"/>
      <c r="AT343" s="16"/>
      <c r="AU343" s="16"/>
      <c r="AV343" s="16"/>
      <c r="AW343" s="16"/>
      <c r="AX343" s="16"/>
      <c r="AY343" s="16"/>
      <c r="AZ343" s="16"/>
      <c r="BA343" s="16"/>
      <c r="BB343" s="16"/>
      <c r="BC343" s="116"/>
      <c r="BD343" s="116"/>
      <c r="BE343" s="116"/>
      <c r="BF343" s="116"/>
      <c r="BG343" s="116"/>
      <c r="BH343" s="116"/>
      <c r="BI343" s="116"/>
      <c r="BJ343" s="116"/>
      <c r="BK343" s="116"/>
      <c r="BL343" s="116"/>
      <c r="BM343" s="116"/>
      <c r="BN343" s="116"/>
      <c r="BO343" s="116"/>
      <c r="BP343" s="116"/>
      <c r="BQ343" s="116"/>
      <c r="BR343" s="116"/>
      <c r="BS343" s="116"/>
      <c r="BT343" s="117"/>
    </row>
    <row r="344" spans="1:72" s="3" customFormat="1">
      <c r="A344" s="1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c r="AD344" s="16"/>
      <c r="AE344" s="16"/>
      <c r="AF344" s="16"/>
      <c r="AG344" s="16"/>
      <c r="AH344" s="16"/>
      <c r="AI344" s="16"/>
      <c r="AJ344" s="16"/>
      <c r="AK344" s="16"/>
      <c r="AL344" s="16"/>
      <c r="AM344" s="16"/>
      <c r="AN344" s="16"/>
      <c r="AO344" s="16"/>
      <c r="AP344" s="16"/>
      <c r="AQ344" s="16"/>
      <c r="AR344" s="16"/>
      <c r="AS344" s="16"/>
      <c r="AT344" s="16"/>
      <c r="AU344" s="16"/>
      <c r="AV344" s="16"/>
      <c r="AW344" s="16"/>
      <c r="AX344" s="16"/>
      <c r="AY344" s="16"/>
      <c r="AZ344" s="16"/>
      <c r="BA344" s="16"/>
      <c r="BB344" s="16"/>
      <c r="BC344" s="116"/>
      <c r="BD344" s="116"/>
      <c r="BE344" s="116"/>
      <c r="BF344" s="116"/>
      <c r="BG344" s="116"/>
      <c r="BH344" s="116"/>
      <c r="BI344" s="116"/>
      <c r="BJ344" s="116"/>
      <c r="BK344" s="116"/>
      <c r="BL344" s="116"/>
      <c r="BM344" s="116"/>
      <c r="BN344" s="116"/>
      <c r="BO344" s="116"/>
      <c r="BP344" s="116"/>
      <c r="BQ344" s="116"/>
      <c r="BR344" s="116"/>
      <c r="BS344" s="116"/>
      <c r="BT344" s="117"/>
    </row>
    <row r="345" spans="1:72" s="3" customFormat="1">
      <c r="A345" s="1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c r="AD345" s="16"/>
      <c r="AE345" s="16"/>
      <c r="AF345" s="16"/>
      <c r="AG345" s="16"/>
      <c r="AH345" s="16"/>
      <c r="AI345" s="16"/>
      <c r="AJ345" s="16"/>
      <c r="AK345" s="16"/>
      <c r="AL345" s="16"/>
      <c r="AM345" s="16"/>
      <c r="AN345" s="16"/>
      <c r="AO345" s="16"/>
      <c r="AP345" s="16"/>
      <c r="AQ345" s="16"/>
      <c r="AR345" s="16"/>
      <c r="AS345" s="16"/>
      <c r="AT345" s="16"/>
      <c r="AU345" s="16"/>
      <c r="AV345" s="16"/>
      <c r="AW345" s="16"/>
      <c r="AX345" s="16"/>
      <c r="AY345" s="16"/>
      <c r="AZ345" s="16"/>
      <c r="BA345" s="16"/>
      <c r="BB345" s="16"/>
      <c r="BC345" s="116"/>
      <c r="BD345" s="116"/>
      <c r="BE345" s="116"/>
      <c r="BF345" s="116"/>
      <c r="BG345" s="116"/>
      <c r="BH345" s="116"/>
      <c r="BI345" s="116"/>
      <c r="BJ345" s="116"/>
      <c r="BK345" s="116"/>
      <c r="BL345" s="116"/>
      <c r="BM345" s="116"/>
      <c r="BN345" s="116"/>
      <c r="BO345" s="116"/>
      <c r="BP345" s="116"/>
      <c r="BQ345" s="116"/>
      <c r="BR345" s="116"/>
      <c r="BS345" s="116"/>
      <c r="BT345" s="117"/>
    </row>
    <row r="346" spans="1:72" s="3" customFormat="1">
      <c r="A346" s="1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c r="AD346" s="16"/>
      <c r="AE346" s="16"/>
      <c r="AF346" s="16"/>
      <c r="AG346" s="16"/>
      <c r="AH346" s="16"/>
      <c r="AI346" s="16"/>
      <c r="AJ346" s="16"/>
      <c r="AK346" s="16"/>
      <c r="AL346" s="16"/>
      <c r="AM346" s="16"/>
      <c r="AN346" s="16"/>
      <c r="AO346" s="16"/>
      <c r="AP346" s="16"/>
      <c r="AQ346" s="16"/>
      <c r="AR346" s="16"/>
      <c r="AS346" s="16"/>
      <c r="AT346" s="16"/>
      <c r="AU346" s="16"/>
      <c r="AV346" s="16"/>
      <c r="AW346" s="16"/>
      <c r="AX346" s="16"/>
      <c r="AY346" s="16"/>
      <c r="AZ346" s="16"/>
      <c r="BA346" s="16"/>
      <c r="BB346" s="16"/>
      <c r="BC346" s="116"/>
      <c r="BD346" s="116"/>
      <c r="BE346" s="116"/>
      <c r="BF346" s="116"/>
      <c r="BG346" s="116"/>
      <c r="BH346" s="116"/>
      <c r="BI346" s="116"/>
      <c r="BJ346" s="116"/>
      <c r="BK346" s="116"/>
      <c r="BL346" s="116"/>
      <c r="BM346" s="116"/>
      <c r="BN346" s="116"/>
      <c r="BO346" s="116"/>
      <c r="BP346" s="116"/>
      <c r="BQ346" s="116"/>
      <c r="BR346" s="116"/>
      <c r="BS346" s="116"/>
      <c r="BT346" s="117"/>
    </row>
    <row r="347" spans="1:72" s="3" customFormat="1">
      <c r="A347" s="1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c r="AD347" s="16"/>
      <c r="AE347" s="16"/>
      <c r="AF347" s="16"/>
      <c r="AG347" s="16"/>
      <c r="AH347" s="16"/>
      <c r="AI347" s="16"/>
      <c r="AJ347" s="16"/>
      <c r="AK347" s="16"/>
      <c r="AL347" s="16"/>
      <c r="AM347" s="16"/>
      <c r="AN347" s="16"/>
      <c r="AO347" s="16"/>
      <c r="AP347" s="16"/>
      <c r="AQ347" s="16"/>
      <c r="AR347" s="16"/>
      <c r="AS347" s="16"/>
      <c r="AT347" s="16"/>
      <c r="AU347" s="16"/>
      <c r="AV347" s="16"/>
      <c r="AW347" s="16"/>
      <c r="AX347" s="16"/>
      <c r="AY347" s="16"/>
      <c r="AZ347" s="16"/>
      <c r="BA347" s="16"/>
      <c r="BB347" s="16"/>
      <c r="BC347" s="116"/>
      <c r="BD347" s="116"/>
      <c r="BE347" s="116"/>
      <c r="BF347" s="116"/>
      <c r="BG347" s="116"/>
      <c r="BH347" s="116"/>
      <c r="BI347" s="116"/>
      <c r="BJ347" s="116"/>
      <c r="BK347" s="116"/>
      <c r="BL347" s="116"/>
      <c r="BM347" s="116"/>
      <c r="BN347" s="116"/>
      <c r="BO347" s="116"/>
      <c r="BP347" s="116"/>
      <c r="BQ347" s="116"/>
      <c r="BR347" s="116"/>
      <c r="BS347" s="116"/>
      <c r="BT347" s="117"/>
    </row>
    <row r="348" spans="1:72" s="3" customFormat="1">
      <c r="A348" s="1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c r="AD348" s="16"/>
      <c r="AE348" s="16"/>
      <c r="AF348" s="16"/>
      <c r="AG348" s="16"/>
      <c r="AH348" s="16"/>
      <c r="AI348" s="16"/>
      <c r="AJ348" s="16"/>
      <c r="AK348" s="16"/>
      <c r="AL348" s="16"/>
      <c r="AM348" s="16"/>
      <c r="AN348" s="16"/>
      <c r="AO348" s="16"/>
      <c r="AP348" s="16"/>
      <c r="AQ348" s="16"/>
      <c r="AR348" s="16"/>
      <c r="AS348" s="16"/>
      <c r="AT348" s="16"/>
      <c r="AU348" s="16"/>
      <c r="AV348" s="16"/>
      <c r="AW348" s="16"/>
      <c r="AX348" s="16"/>
      <c r="AY348" s="16"/>
      <c r="AZ348" s="16"/>
      <c r="BA348" s="16"/>
      <c r="BB348" s="16"/>
      <c r="BC348" s="116"/>
      <c r="BD348" s="116"/>
      <c r="BE348" s="116"/>
      <c r="BF348" s="116"/>
      <c r="BG348" s="116"/>
      <c r="BH348" s="116"/>
      <c r="BI348" s="116"/>
      <c r="BJ348" s="116"/>
      <c r="BK348" s="116"/>
      <c r="BL348" s="116"/>
      <c r="BM348" s="116"/>
      <c r="BN348" s="116"/>
      <c r="BO348" s="116"/>
      <c r="BP348" s="116"/>
      <c r="BQ348" s="116"/>
      <c r="BR348" s="116"/>
      <c r="BS348" s="116"/>
      <c r="BT348" s="117"/>
    </row>
    <row r="349" spans="1:72" s="3" customFormat="1">
      <c r="A349" s="1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c r="AD349" s="16"/>
      <c r="AE349" s="16"/>
      <c r="AF349" s="16"/>
      <c r="AG349" s="16"/>
      <c r="AH349" s="16"/>
      <c r="AI349" s="16"/>
      <c r="AJ349" s="16"/>
      <c r="AK349" s="16"/>
      <c r="AL349" s="16"/>
      <c r="AM349" s="16"/>
      <c r="AN349" s="16"/>
      <c r="AO349" s="16"/>
      <c r="AP349" s="16"/>
      <c r="AQ349" s="16"/>
      <c r="AR349" s="16"/>
      <c r="AS349" s="16"/>
      <c r="AT349" s="16"/>
      <c r="AU349" s="16"/>
      <c r="AV349" s="16"/>
      <c r="AW349" s="16"/>
      <c r="AX349" s="16"/>
      <c r="AY349" s="16"/>
      <c r="AZ349" s="16"/>
      <c r="BA349" s="16"/>
      <c r="BB349" s="16"/>
      <c r="BC349" s="116"/>
      <c r="BD349" s="116"/>
      <c r="BE349" s="116"/>
      <c r="BF349" s="116"/>
      <c r="BG349" s="116"/>
      <c r="BH349" s="116"/>
      <c r="BI349" s="116"/>
      <c r="BJ349" s="116"/>
      <c r="BK349" s="116"/>
      <c r="BL349" s="116"/>
      <c r="BM349" s="116"/>
      <c r="BN349" s="116"/>
      <c r="BO349" s="116"/>
      <c r="BP349" s="116"/>
      <c r="BQ349" s="116"/>
      <c r="BR349" s="116"/>
      <c r="BS349" s="116"/>
      <c r="BT349" s="117"/>
    </row>
    <row r="350" spans="1:72" s="3" customFormat="1">
      <c r="A350" s="1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c r="AE350" s="16"/>
      <c r="AF350" s="16"/>
      <c r="AG350" s="16"/>
      <c r="AH350" s="16"/>
      <c r="AI350" s="16"/>
      <c r="AJ350" s="16"/>
      <c r="AK350" s="16"/>
      <c r="AL350" s="16"/>
      <c r="AM350" s="16"/>
      <c r="AN350" s="16"/>
      <c r="AO350" s="16"/>
      <c r="AP350" s="16"/>
      <c r="AQ350" s="16"/>
      <c r="AR350" s="16"/>
      <c r="AS350" s="16"/>
      <c r="AT350" s="16"/>
      <c r="AU350" s="16"/>
      <c r="AV350" s="16"/>
      <c r="AW350" s="16"/>
      <c r="AX350" s="16"/>
      <c r="AY350" s="16"/>
      <c r="AZ350" s="16"/>
      <c r="BA350" s="16"/>
      <c r="BB350" s="16"/>
      <c r="BC350" s="116"/>
      <c r="BD350" s="116"/>
      <c r="BE350" s="116"/>
      <c r="BF350" s="116"/>
      <c r="BG350" s="116"/>
      <c r="BH350" s="116"/>
      <c r="BI350" s="116"/>
      <c r="BJ350" s="116"/>
      <c r="BK350" s="116"/>
      <c r="BL350" s="116"/>
      <c r="BM350" s="116"/>
      <c r="BN350" s="116"/>
      <c r="BO350" s="116"/>
      <c r="BP350" s="116"/>
      <c r="BQ350" s="116"/>
      <c r="BR350" s="116"/>
      <c r="BS350" s="116"/>
      <c r="BT350" s="117"/>
    </row>
    <row r="351" spans="1:72" s="3" customFormat="1">
      <c r="A351" s="1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c r="AD351" s="16"/>
      <c r="AE351" s="16"/>
      <c r="AF351" s="16"/>
      <c r="AG351" s="16"/>
      <c r="AH351" s="16"/>
      <c r="AI351" s="16"/>
      <c r="AJ351" s="16"/>
      <c r="AK351" s="16"/>
      <c r="AL351" s="16"/>
      <c r="AM351" s="16"/>
      <c r="AN351" s="16"/>
      <c r="AO351" s="16"/>
      <c r="AP351" s="16"/>
      <c r="AQ351" s="16"/>
      <c r="AR351" s="16"/>
      <c r="AS351" s="16"/>
      <c r="AT351" s="16"/>
      <c r="AU351" s="16"/>
      <c r="AV351" s="16"/>
      <c r="AW351" s="16"/>
      <c r="AX351" s="16"/>
      <c r="AY351" s="16"/>
      <c r="AZ351" s="16"/>
      <c r="BA351" s="16"/>
      <c r="BB351" s="16"/>
      <c r="BC351" s="116"/>
      <c r="BD351" s="116"/>
      <c r="BE351" s="116"/>
      <c r="BF351" s="116"/>
      <c r="BG351" s="116"/>
      <c r="BH351" s="116"/>
      <c r="BI351" s="116"/>
      <c r="BJ351" s="116"/>
      <c r="BK351" s="116"/>
      <c r="BL351" s="116"/>
      <c r="BM351" s="116"/>
      <c r="BN351" s="116"/>
      <c r="BO351" s="116"/>
      <c r="BP351" s="116"/>
      <c r="BQ351" s="116"/>
      <c r="BR351" s="116"/>
      <c r="BS351" s="116"/>
      <c r="BT351" s="117"/>
    </row>
    <row r="352" spans="1:72" s="3" customFormat="1">
      <c r="A352" s="1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c r="AD352" s="16"/>
      <c r="AE352" s="16"/>
      <c r="AF352" s="16"/>
      <c r="AG352" s="16"/>
      <c r="AH352" s="16"/>
      <c r="AI352" s="16"/>
      <c r="AJ352" s="16"/>
      <c r="AK352" s="16"/>
      <c r="AL352" s="16"/>
      <c r="AM352" s="16"/>
      <c r="AN352" s="16"/>
      <c r="AO352" s="16"/>
      <c r="AP352" s="16"/>
      <c r="AQ352" s="16"/>
      <c r="AR352" s="16"/>
      <c r="AS352" s="16"/>
      <c r="AT352" s="16"/>
      <c r="AU352" s="16"/>
      <c r="AV352" s="16"/>
      <c r="AW352" s="16"/>
      <c r="AX352" s="16"/>
      <c r="AY352" s="16"/>
      <c r="AZ352" s="16"/>
      <c r="BA352" s="16"/>
      <c r="BB352" s="16"/>
      <c r="BC352" s="116"/>
      <c r="BD352" s="116"/>
      <c r="BE352" s="116"/>
      <c r="BF352" s="116"/>
      <c r="BG352" s="116"/>
      <c r="BH352" s="116"/>
      <c r="BI352" s="116"/>
      <c r="BJ352" s="116"/>
      <c r="BK352" s="116"/>
      <c r="BL352" s="116"/>
      <c r="BM352" s="116"/>
      <c r="BN352" s="116"/>
      <c r="BO352" s="116"/>
      <c r="BP352" s="116"/>
      <c r="BQ352" s="116"/>
      <c r="BR352" s="116"/>
      <c r="BS352" s="116"/>
      <c r="BT352" s="117"/>
    </row>
    <row r="353" spans="1:72" s="3" customFormat="1">
      <c r="A353" s="1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c r="AD353" s="16"/>
      <c r="AE353" s="16"/>
      <c r="AF353" s="16"/>
      <c r="AG353" s="16"/>
      <c r="AH353" s="16"/>
      <c r="AI353" s="16"/>
      <c r="AJ353" s="16"/>
      <c r="AK353" s="16"/>
      <c r="AL353" s="16"/>
      <c r="AM353" s="16"/>
      <c r="AN353" s="16"/>
      <c r="AO353" s="16"/>
      <c r="AP353" s="16"/>
      <c r="AQ353" s="16"/>
      <c r="AR353" s="16"/>
      <c r="AS353" s="16"/>
      <c r="AT353" s="16"/>
      <c r="AU353" s="16"/>
      <c r="AV353" s="16"/>
      <c r="AW353" s="16"/>
      <c r="AX353" s="16"/>
      <c r="AY353" s="16"/>
      <c r="AZ353" s="16"/>
      <c r="BA353" s="16"/>
      <c r="BB353" s="16"/>
      <c r="BC353" s="116"/>
      <c r="BD353" s="116"/>
      <c r="BE353" s="116"/>
      <c r="BF353" s="116"/>
      <c r="BG353" s="116"/>
      <c r="BH353" s="116"/>
      <c r="BI353" s="116"/>
      <c r="BJ353" s="116"/>
      <c r="BK353" s="116"/>
      <c r="BL353" s="116"/>
      <c r="BM353" s="116"/>
      <c r="BN353" s="116"/>
      <c r="BO353" s="116"/>
      <c r="BP353" s="116"/>
      <c r="BQ353" s="116"/>
      <c r="BR353" s="116"/>
      <c r="BS353" s="116"/>
      <c r="BT353" s="117"/>
    </row>
    <row r="354" spans="1:72" s="3" customFormat="1">
      <c r="A354" s="1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c r="AD354" s="16"/>
      <c r="AE354" s="16"/>
      <c r="AF354" s="16"/>
      <c r="AG354" s="16"/>
      <c r="AH354" s="16"/>
      <c r="AI354" s="16"/>
      <c r="AJ354" s="16"/>
      <c r="AK354" s="16"/>
      <c r="AL354" s="16"/>
      <c r="AM354" s="16"/>
      <c r="AN354" s="16"/>
      <c r="AO354" s="16"/>
      <c r="AP354" s="16"/>
      <c r="AQ354" s="16"/>
      <c r="AR354" s="16"/>
      <c r="AS354" s="16"/>
      <c r="AT354" s="16"/>
      <c r="AU354" s="16"/>
      <c r="AV354" s="16"/>
      <c r="AW354" s="16"/>
      <c r="AX354" s="16"/>
      <c r="AY354" s="16"/>
      <c r="AZ354" s="16"/>
      <c r="BA354" s="16"/>
      <c r="BB354" s="16"/>
      <c r="BC354" s="116"/>
      <c r="BD354" s="116"/>
      <c r="BE354" s="116"/>
      <c r="BF354" s="116"/>
      <c r="BG354" s="116"/>
      <c r="BH354" s="116"/>
      <c r="BI354" s="116"/>
      <c r="BJ354" s="116"/>
      <c r="BK354" s="116"/>
      <c r="BL354" s="116"/>
      <c r="BM354" s="116"/>
      <c r="BN354" s="116"/>
      <c r="BO354" s="116"/>
      <c r="BP354" s="116"/>
      <c r="BQ354" s="116"/>
      <c r="BR354" s="116"/>
      <c r="BS354" s="116"/>
      <c r="BT354" s="117"/>
    </row>
    <row r="355" spans="1:72" s="3" customFormat="1">
      <c r="A355" s="1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c r="AD355" s="16"/>
      <c r="AE355" s="16"/>
      <c r="AF355" s="16"/>
      <c r="AG355" s="16"/>
      <c r="AH355" s="16"/>
      <c r="AI355" s="16"/>
      <c r="AJ355" s="16"/>
      <c r="AK355" s="16"/>
      <c r="AL355" s="16"/>
      <c r="AM355" s="16"/>
      <c r="AN355" s="16"/>
      <c r="AO355" s="16"/>
      <c r="AP355" s="16"/>
      <c r="AQ355" s="16"/>
      <c r="AR355" s="16"/>
      <c r="AS355" s="16"/>
      <c r="AT355" s="16"/>
      <c r="AU355" s="16"/>
      <c r="AV355" s="16"/>
      <c r="AW355" s="16"/>
      <c r="AX355" s="16"/>
      <c r="AY355" s="16"/>
      <c r="AZ355" s="16"/>
      <c r="BA355" s="16"/>
      <c r="BB355" s="16"/>
      <c r="BC355" s="116"/>
      <c r="BD355" s="116"/>
      <c r="BE355" s="116"/>
      <c r="BF355" s="116"/>
      <c r="BG355" s="116"/>
      <c r="BH355" s="116"/>
      <c r="BI355" s="116"/>
      <c r="BJ355" s="116"/>
      <c r="BK355" s="116"/>
      <c r="BL355" s="116"/>
      <c r="BM355" s="116"/>
      <c r="BN355" s="116"/>
      <c r="BO355" s="116"/>
      <c r="BP355" s="116"/>
      <c r="BQ355" s="116"/>
      <c r="BR355" s="116"/>
      <c r="BS355" s="116"/>
      <c r="BT355" s="117"/>
    </row>
    <row r="356" spans="1:72" s="3" customFormat="1">
      <c r="A356" s="1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c r="AD356" s="16"/>
      <c r="AE356" s="16"/>
      <c r="AF356" s="16"/>
      <c r="AG356" s="16"/>
      <c r="AH356" s="16"/>
      <c r="AI356" s="16"/>
      <c r="AJ356" s="16"/>
      <c r="AK356" s="16"/>
      <c r="AL356" s="16"/>
      <c r="AM356" s="16"/>
      <c r="AN356" s="16"/>
      <c r="AO356" s="16"/>
      <c r="AP356" s="16"/>
      <c r="AQ356" s="16"/>
      <c r="AR356" s="16"/>
      <c r="AS356" s="16"/>
      <c r="AT356" s="16"/>
      <c r="AU356" s="16"/>
      <c r="AV356" s="16"/>
      <c r="AW356" s="16"/>
      <c r="AX356" s="16"/>
      <c r="AY356" s="16"/>
      <c r="AZ356" s="16"/>
      <c r="BA356" s="16"/>
      <c r="BB356" s="16"/>
      <c r="BC356" s="116"/>
      <c r="BD356" s="116"/>
      <c r="BE356" s="116"/>
      <c r="BF356" s="116"/>
      <c r="BG356" s="116"/>
      <c r="BH356" s="116"/>
      <c r="BI356" s="116"/>
      <c r="BJ356" s="116"/>
      <c r="BK356" s="116"/>
      <c r="BL356" s="116"/>
      <c r="BM356" s="116"/>
      <c r="BN356" s="116"/>
      <c r="BO356" s="116"/>
      <c r="BP356" s="116"/>
      <c r="BQ356" s="116"/>
      <c r="BR356" s="116"/>
      <c r="BS356" s="116"/>
      <c r="BT356" s="117"/>
    </row>
    <row r="357" spans="1:72" s="3" customFormat="1">
      <c r="A357" s="1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c r="AD357" s="16"/>
      <c r="AE357" s="16"/>
      <c r="AF357" s="16"/>
      <c r="AG357" s="16"/>
      <c r="AH357" s="16"/>
      <c r="AI357" s="16"/>
      <c r="AJ357" s="16"/>
      <c r="AK357" s="16"/>
      <c r="AL357" s="16"/>
      <c r="AM357" s="16"/>
      <c r="AN357" s="16"/>
      <c r="AO357" s="16"/>
      <c r="AP357" s="16"/>
      <c r="AQ357" s="16"/>
      <c r="AR357" s="16"/>
      <c r="AS357" s="16"/>
      <c r="AT357" s="16"/>
      <c r="AU357" s="16"/>
      <c r="AV357" s="16"/>
      <c r="AW357" s="16"/>
      <c r="AX357" s="16"/>
      <c r="AY357" s="16"/>
      <c r="AZ357" s="16"/>
      <c r="BA357" s="16"/>
      <c r="BB357" s="16"/>
      <c r="BC357" s="116"/>
      <c r="BD357" s="116"/>
      <c r="BE357" s="116"/>
      <c r="BF357" s="116"/>
      <c r="BG357" s="116"/>
      <c r="BH357" s="116"/>
      <c r="BI357" s="116"/>
      <c r="BJ357" s="116"/>
      <c r="BK357" s="116"/>
      <c r="BL357" s="116"/>
      <c r="BM357" s="116"/>
      <c r="BN357" s="116"/>
      <c r="BO357" s="116"/>
      <c r="BP357" s="116"/>
      <c r="BQ357" s="116"/>
      <c r="BR357" s="116"/>
      <c r="BS357" s="116"/>
      <c r="BT357" s="117"/>
    </row>
    <row r="358" spans="1:72" s="3" customFormat="1">
      <c r="A358" s="1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c r="AD358" s="16"/>
      <c r="AE358" s="16"/>
      <c r="AF358" s="16"/>
      <c r="AG358" s="16"/>
      <c r="AH358" s="16"/>
      <c r="AI358" s="16"/>
      <c r="AJ358" s="16"/>
      <c r="AK358" s="16"/>
      <c r="AL358" s="16"/>
      <c r="AM358" s="16"/>
      <c r="AN358" s="16"/>
      <c r="AO358" s="16"/>
      <c r="AP358" s="16"/>
      <c r="AQ358" s="16"/>
      <c r="AR358" s="16"/>
      <c r="AS358" s="16"/>
      <c r="AT358" s="16"/>
      <c r="AU358" s="16"/>
      <c r="AV358" s="16"/>
      <c r="AW358" s="16"/>
      <c r="AX358" s="16"/>
      <c r="AY358" s="16"/>
      <c r="AZ358" s="16"/>
      <c r="BA358" s="16"/>
      <c r="BB358" s="16"/>
      <c r="BC358" s="116"/>
      <c r="BD358" s="116"/>
      <c r="BE358" s="116"/>
      <c r="BF358" s="116"/>
      <c r="BG358" s="116"/>
      <c r="BH358" s="116"/>
      <c r="BI358" s="116"/>
      <c r="BJ358" s="116"/>
      <c r="BK358" s="116"/>
      <c r="BL358" s="116"/>
      <c r="BM358" s="116"/>
      <c r="BN358" s="116"/>
      <c r="BO358" s="116"/>
      <c r="BP358" s="116"/>
      <c r="BQ358" s="116"/>
      <c r="BR358" s="116"/>
      <c r="BS358" s="116"/>
      <c r="BT358" s="117"/>
    </row>
    <row r="359" spans="1:72" s="3" customFormat="1">
      <c r="A359" s="1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c r="AD359" s="16"/>
      <c r="AE359" s="16"/>
      <c r="AF359" s="16"/>
      <c r="AG359" s="16"/>
      <c r="AH359" s="16"/>
      <c r="AI359" s="16"/>
      <c r="AJ359" s="16"/>
      <c r="AK359" s="16"/>
      <c r="AL359" s="16"/>
      <c r="AM359" s="16"/>
      <c r="AN359" s="16"/>
      <c r="AO359" s="16"/>
      <c r="AP359" s="16"/>
      <c r="AQ359" s="16"/>
      <c r="AR359" s="16"/>
      <c r="AS359" s="16"/>
      <c r="AT359" s="16"/>
      <c r="AU359" s="16"/>
      <c r="AV359" s="16"/>
      <c r="AW359" s="16"/>
      <c r="AX359" s="16"/>
      <c r="AY359" s="16"/>
      <c r="AZ359" s="16"/>
      <c r="BA359" s="16"/>
      <c r="BB359" s="16"/>
      <c r="BC359" s="116"/>
      <c r="BD359" s="116"/>
      <c r="BE359" s="116"/>
      <c r="BF359" s="116"/>
      <c r="BG359" s="116"/>
      <c r="BH359" s="116"/>
      <c r="BI359" s="116"/>
      <c r="BJ359" s="116"/>
      <c r="BK359" s="116"/>
      <c r="BL359" s="116"/>
      <c r="BM359" s="116"/>
      <c r="BN359" s="116"/>
      <c r="BO359" s="116"/>
      <c r="BP359" s="116"/>
      <c r="BQ359" s="116"/>
      <c r="BR359" s="116"/>
      <c r="BS359" s="116"/>
      <c r="BT359" s="117"/>
    </row>
    <row r="360" spans="1:72" s="3" customFormat="1">
      <c r="A360" s="1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c r="AD360" s="16"/>
      <c r="AE360" s="16"/>
      <c r="AF360" s="16"/>
      <c r="AG360" s="16"/>
      <c r="AH360" s="16"/>
      <c r="AI360" s="16"/>
      <c r="AJ360" s="16"/>
      <c r="AK360" s="16"/>
      <c r="AL360" s="16"/>
      <c r="AM360" s="16"/>
      <c r="AN360" s="16"/>
      <c r="AO360" s="16"/>
      <c r="AP360" s="16"/>
      <c r="AQ360" s="16"/>
      <c r="AR360" s="16"/>
      <c r="AS360" s="16"/>
      <c r="AT360" s="16"/>
      <c r="AU360" s="16"/>
      <c r="AV360" s="16"/>
      <c r="AW360" s="16"/>
      <c r="AX360" s="16"/>
      <c r="AY360" s="16"/>
      <c r="AZ360" s="16"/>
      <c r="BA360" s="16"/>
      <c r="BB360" s="16"/>
      <c r="BC360" s="116"/>
      <c r="BD360" s="116"/>
      <c r="BE360" s="116"/>
      <c r="BF360" s="116"/>
      <c r="BG360" s="116"/>
      <c r="BH360" s="116"/>
      <c r="BI360" s="116"/>
      <c r="BJ360" s="116"/>
      <c r="BK360" s="116"/>
      <c r="BL360" s="116"/>
      <c r="BM360" s="116"/>
      <c r="BN360" s="116"/>
      <c r="BO360" s="116"/>
      <c r="BP360" s="116"/>
      <c r="BQ360" s="116"/>
      <c r="BR360" s="116"/>
      <c r="BS360" s="116"/>
      <c r="BT360" s="117"/>
    </row>
    <row r="361" spans="1:72" s="3" customFormat="1">
      <c r="A361" s="1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c r="AD361" s="16"/>
      <c r="AE361" s="16"/>
      <c r="AF361" s="16"/>
      <c r="AG361" s="16"/>
      <c r="AH361" s="16"/>
      <c r="AI361" s="16"/>
      <c r="AJ361" s="16"/>
      <c r="AK361" s="16"/>
      <c r="AL361" s="16"/>
      <c r="AM361" s="16"/>
      <c r="AN361" s="16"/>
      <c r="AO361" s="16"/>
      <c r="AP361" s="16"/>
      <c r="AQ361" s="16"/>
      <c r="AR361" s="16"/>
      <c r="AS361" s="16"/>
      <c r="AT361" s="16"/>
      <c r="AU361" s="16"/>
      <c r="AV361" s="16"/>
      <c r="AW361" s="16"/>
      <c r="AX361" s="16"/>
      <c r="AY361" s="16"/>
      <c r="AZ361" s="16"/>
      <c r="BA361" s="16"/>
      <c r="BB361" s="16"/>
      <c r="BC361" s="116"/>
      <c r="BD361" s="116"/>
      <c r="BE361" s="116"/>
      <c r="BF361" s="116"/>
      <c r="BG361" s="116"/>
      <c r="BH361" s="116"/>
      <c r="BI361" s="116"/>
      <c r="BJ361" s="116"/>
      <c r="BK361" s="116"/>
      <c r="BL361" s="116"/>
      <c r="BM361" s="116"/>
      <c r="BN361" s="116"/>
      <c r="BO361" s="116"/>
      <c r="BP361" s="116"/>
      <c r="BQ361" s="116"/>
      <c r="BR361" s="116"/>
      <c r="BS361" s="116"/>
      <c r="BT361" s="117"/>
    </row>
    <row r="362" spans="1:72" s="3" customFormat="1">
      <c r="A362" s="1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c r="AD362" s="16"/>
      <c r="AE362" s="16"/>
      <c r="AF362" s="16"/>
      <c r="AG362" s="16"/>
      <c r="AH362" s="16"/>
      <c r="AI362" s="16"/>
      <c r="AJ362" s="16"/>
      <c r="AK362" s="16"/>
      <c r="AL362" s="16"/>
      <c r="AM362" s="16"/>
      <c r="AN362" s="16"/>
      <c r="AO362" s="16"/>
      <c r="AP362" s="16"/>
      <c r="AQ362" s="16"/>
      <c r="AR362" s="16"/>
      <c r="AS362" s="16"/>
      <c r="AT362" s="16"/>
      <c r="AU362" s="16"/>
      <c r="AV362" s="16"/>
      <c r="AW362" s="16"/>
      <c r="AX362" s="16"/>
      <c r="AY362" s="16"/>
      <c r="AZ362" s="16"/>
      <c r="BA362" s="16"/>
      <c r="BB362" s="16"/>
      <c r="BC362" s="116"/>
      <c r="BD362" s="116"/>
      <c r="BE362" s="116"/>
      <c r="BF362" s="116"/>
      <c r="BG362" s="116"/>
      <c r="BH362" s="116"/>
      <c r="BI362" s="116"/>
      <c r="BJ362" s="116"/>
      <c r="BK362" s="116"/>
      <c r="BL362" s="116"/>
      <c r="BM362" s="116"/>
      <c r="BN362" s="116"/>
      <c r="BO362" s="116"/>
      <c r="BP362" s="116"/>
      <c r="BQ362" s="116"/>
      <c r="BR362" s="116"/>
      <c r="BS362" s="116"/>
      <c r="BT362" s="117"/>
    </row>
    <row r="363" spans="1:72" s="3" customFormat="1">
      <c r="A363" s="1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c r="AD363" s="16"/>
      <c r="AE363" s="16"/>
      <c r="AF363" s="16"/>
      <c r="AG363" s="16"/>
      <c r="AH363" s="16"/>
      <c r="AI363" s="16"/>
      <c r="AJ363" s="16"/>
      <c r="AK363" s="16"/>
      <c r="AL363" s="16"/>
      <c r="AM363" s="16"/>
      <c r="AN363" s="16"/>
      <c r="AO363" s="16"/>
      <c r="AP363" s="16"/>
      <c r="AQ363" s="16"/>
      <c r="AR363" s="16"/>
      <c r="AS363" s="16"/>
      <c r="AT363" s="16"/>
      <c r="AU363" s="16"/>
      <c r="AV363" s="16"/>
      <c r="AW363" s="16"/>
      <c r="AX363" s="16"/>
      <c r="AY363" s="16"/>
      <c r="AZ363" s="16"/>
      <c r="BA363" s="16"/>
      <c r="BB363" s="16"/>
      <c r="BC363" s="116"/>
      <c r="BD363" s="116"/>
      <c r="BE363" s="116"/>
      <c r="BF363" s="116"/>
      <c r="BG363" s="116"/>
      <c r="BH363" s="116"/>
      <c r="BI363" s="116"/>
      <c r="BJ363" s="116"/>
      <c r="BK363" s="116"/>
      <c r="BL363" s="116"/>
      <c r="BM363" s="116"/>
      <c r="BN363" s="116"/>
      <c r="BO363" s="116"/>
      <c r="BP363" s="116"/>
      <c r="BQ363" s="116"/>
      <c r="BR363" s="116"/>
      <c r="BS363" s="116"/>
      <c r="BT363" s="117"/>
    </row>
    <row r="364" spans="1:72" s="3" customFormat="1">
      <c r="A364" s="1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c r="AD364" s="16"/>
      <c r="AE364" s="16"/>
      <c r="AF364" s="16"/>
      <c r="AG364" s="16"/>
      <c r="AH364" s="16"/>
      <c r="AI364" s="16"/>
      <c r="AJ364" s="16"/>
      <c r="AK364" s="16"/>
      <c r="AL364" s="16"/>
      <c r="AM364" s="16"/>
      <c r="AN364" s="16"/>
      <c r="AO364" s="16"/>
      <c r="AP364" s="16"/>
      <c r="AQ364" s="16"/>
      <c r="AR364" s="16"/>
      <c r="AS364" s="16"/>
      <c r="AT364" s="16"/>
      <c r="AU364" s="16"/>
      <c r="AV364" s="16"/>
      <c r="AW364" s="16"/>
      <c r="AX364" s="16"/>
      <c r="AY364" s="16"/>
      <c r="AZ364" s="16"/>
      <c r="BA364" s="16"/>
      <c r="BB364" s="16"/>
      <c r="BC364" s="116"/>
      <c r="BD364" s="116"/>
      <c r="BE364" s="116"/>
      <c r="BF364" s="116"/>
      <c r="BG364" s="116"/>
      <c r="BH364" s="116"/>
      <c r="BI364" s="116"/>
      <c r="BJ364" s="116"/>
      <c r="BK364" s="116"/>
      <c r="BL364" s="116"/>
      <c r="BM364" s="116"/>
      <c r="BN364" s="116"/>
      <c r="BO364" s="116"/>
      <c r="BP364" s="116"/>
      <c r="BQ364" s="116"/>
      <c r="BR364" s="116"/>
      <c r="BS364" s="116"/>
      <c r="BT364" s="117"/>
    </row>
    <row r="365" spans="1:72" s="3" customFormat="1">
      <c r="A365" s="1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c r="AD365" s="16"/>
      <c r="AE365" s="16"/>
      <c r="AF365" s="16"/>
      <c r="AG365" s="16"/>
      <c r="AH365" s="16"/>
      <c r="AI365" s="16"/>
      <c r="AJ365" s="16"/>
      <c r="AK365" s="16"/>
      <c r="AL365" s="16"/>
      <c r="AM365" s="16"/>
      <c r="AN365" s="16"/>
      <c r="AO365" s="16"/>
      <c r="AP365" s="16"/>
      <c r="AQ365" s="16"/>
      <c r="AR365" s="16"/>
      <c r="AS365" s="16"/>
      <c r="AT365" s="16"/>
      <c r="AU365" s="16"/>
      <c r="AV365" s="16"/>
      <c r="AW365" s="16"/>
      <c r="AX365" s="16"/>
      <c r="AY365" s="16"/>
      <c r="AZ365" s="16"/>
      <c r="BA365" s="16"/>
      <c r="BB365" s="16"/>
      <c r="BC365" s="116"/>
      <c r="BD365" s="116"/>
      <c r="BE365" s="116"/>
      <c r="BF365" s="116"/>
      <c r="BG365" s="116"/>
      <c r="BH365" s="116"/>
      <c r="BI365" s="116"/>
      <c r="BJ365" s="116"/>
      <c r="BK365" s="116"/>
      <c r="BL365" s="116"/>
      <c r="BM365" s="116"/>
      <c r="BN365" s="116"/>
      <c r="BO365" s="116"/>
      <c r="BP365" s="116"/>
      <c r="BQ365" s="116"/>
      <c r="BR365" s="116"/>
      <c r="BS365" s="116"/>
      <c r="BT365" s="117"/>
    </row>
    <row r="366" spans="1:72" s="3" customFormat="1">
      <c r="A366" s="1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c r="AE366" s="16"/>
      <c r="AF366" s="16"/>
      <c r="AG366" s="16"/>
      <c r="AH366" s="16"/>
      <c r="AI366" s="16"/>
      <c r="AJ366" s="16"/>
      <c r="AK366" s="16"/>
      <c r="AL366" s="16"/>
      <c r="AM366" s="16"/>
      <c r="AN366" s="16"/>
      <c r="AO366" s="16"/>
      <c r="AP366" s="16"/>
      <c r="AQ366" s="16"/>
      <c r="AR366" s="16"/>
      <c r="AS366" s="16"/>
      <c r="AT366" s="16"/>
      <c r="AU366" s="16"/>
      <c r="AV366" s="16"/>
      <c r="AW366" s="16"/>
      <c r="AX366" s="16"/>
      <c r="AY366" s="16"/>
      <c r="AZ366" s="16"/>
      <c r="BA366" s="16"/>
      <c r="BB366" s="16"/>
      <c r="BC366" s="116"/>
      <c r="BD366" s="116"/>
      <c r="BE366" s="116"/>
      <c r="BF366" s="116"/>
      <c r="BG366" s="116"/>
      <c r="BH366" s="116"/>
      <c r="BI366" s="116"/>
      <c r="BJ366" s="116"/>
      <c r="BK366" s="116"/>
      <c r="BL366" s="116"/>
      <c r="BM366" s="116"/>
      <c r="BN366" s="116"/>
      <c r="BO366" s="116"/>
      <c r="BP366" s="116"/>
      <c r="BQ366" s="116"/>
      <c r="BR366" s="116"/>
      <c r="BS366" s="116"/>
      <c r="BT366" s="117"/>
    </row>
    <row r="367" spans="1:72" s="3" customFormat="1">
      <c r="A367" s="1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c r="AD367" s="16"/>
      <c r="AE367" s="16"/>
      <c r="AF367" s="16"/>
      <c r="AG367" s="16"/>
      <c r="AH367" s="16"/>
      <c r="AI367" s="16"/>
      <c r="AJ367" s="16"/>
      <c r="AK367" s="16"/>
      <c r="AL367" s="16"/>
      <c r="AM367" s="16"/>
      <c r="AN367" s="16"/>
      <c r="AO367" s="16"/>
      <c r="AP367" s="16"/>
      <c r="AQ367" s="16"/>
      <c r="AR367" s="16"/>
      <c r="AS367" s="16"/>
      <c r="AT367" s="16"/>
      <c r="AU367" s="16"/>
      <c r="AV367" s="16"/>
      <c r="AW367" s="16"/>
      <c r="AX367" s="16"/>
      <c r="AY367" s="16"/>
      <c r="AZ367" s="16"/>
      <c r="BA367" s="16"/>
      <c r="BB367" s="16"/>
      <c r="BC367" s="116"/>
      <c r="BD367" s="116"/>
      <c r="BE367" s="116"/>
      <c r="BF367" s="116"/>
      <c r="BG367" s="116"/>
      <c r="BH367" s="116"/>
      <c r="BI367" s="116"/>
      <c r="BJ367" s="116"/>
      <c r="BK367" s="116"/>
      <c r="BL367" s="116"/>
      <c r="BM367" s="116"/>
      <c r="BN367" s="116"/>
      <c r="BO367" s="116"/>
      <c r="BP367" s="116"/>
      <c r="BQ367" s="116"/>
      <c r="BR367" s="116"/>
      <c r="BS367" s="116"/>
      <c r="BT367" s="117"/>
    </row>
    <row r="368" spans="1:72" s="3" customFormat="1">
      <c r="A368" s="1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c r="AE368" s="16"/>
      <c r="AF368" s="16"/>
      <c r="AG368" s="16"/>
      <c r="AH368" s="16"/>
      <c r="AI368" s="16"/>
      <c r="AJ368" s="16"/>
      <c r="AK368" s="16"/>
      <c r="AL368" s="16"/>
      <c r="AM368" s="16"/>
      <c r="AN368" s="16"/>
      <c r="AO368" s="16"/>
      <c r="AP368" s="16"/>
      <c r="AQ368" s="16"/>
      <c r="AR368" s="16"/>
      <c r="AS368" s="16"/>
      <c r="AT368" s="16"/>
      <c r="AU368" s="16"/>
      <c r="AV368" s="16"/>
      <c r="AW368" s="16"/>
      <c r="AX368" s="16"/>
      <c r="AY368" s="16"/>
      <c r="AZ368" s="16"/>
      <c r="BA368" s="16"/>
      <c r="BB368" s="16"/>
      <c r="BC368" s="116"/>
      <c r="BD368" s="116"/>
      <c r="BE368" s="116"/>
      <c r="BF368" s="116"/>
      <c r="BG368" s="116"/>
      <c r="BH368" s="116"/>
      <c r="BI368" s="116"/>
      <c r="BJ368" s="116"/>
      <c r="BK368" s="116"/>
      <c r="BL368" s="116"/>
      <c r="BM368" s="116"/>
      <c r="BN368" s="116"/>
      <c r="BO368" s="116"/>
      <c r="BP368" s="116"/>
      <c r="BQ368" s="116"/>
      <c r="BR368" s="116"/>
      <c r="BS368" s="116"/>
      <c r="BT368" s="117"/>
    </row>
    <row r="369" spans="1:72" s="3" customFormat="1">
      <c r="A369" s="1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c r="AD369" s="16"/>
      <c r="AE369" s="16"/>
      <c r="AF369" s="16"/>
      <c r="AG369" s="16"/>
      <c r="AH369" s="16"/>
      <c r="AI369" s="16"/>
      <c r="AJ369" s="16"/>
      <c r="AK369" s="16"/>
      <c r="AL369" s="16"/>
      <c r="AM369" s="16"/>
      <c r="AN369" s="16"/>
      <c r="AO369" s="16"/>
      <c r="AP369" s="16"/>
      <c r="AQ369" s="16"/>
      <c r="AR369" s="16"/>
      <c r="AS369" s="16"/>
      <c r="AT369" s="16"/>
      <c r="AU369" s="16"/>
      <c r="AV369" s="16"/>
      <c r="AW369" s="16"/>
      <c r="AX369" s="16"/>
      <c r="AY369" s="16"/>
      <c r="AZ369" s="16"/>
      <c r="BA369" s="16"/>
      <c r="BB369" s="16"/>
      <c r="BC369" s="116"/>
      <c r="BD369" s="116"/>
      <c r="BE369" s="116"/>
      <c r="BF369" s="116"/>
      <c r="BG369" s="116"/>
      <c r="BH369" s="116"/>
      <c r="BI369" s="116"/>
      <c r="BJ369" s="116"/>
      <c r="BK369" s="116"/>
      <c r="BL369" s="116"/>
      <c r="BM369" s="116"/>
      <c r="BN369" s="116"/>
      <c r="BO369" s="116"/>
      <c r="BP369" s="116"/>
      <c r="BQ369" s="116"/>
      <c r="BR369" s="116"/>
      <c r="BS369" s="116"/>
      <c r="BT369" s="117"/>
    </row>
    <row r="370" spans="1:72" s="3" customFormat="1">
      <c r="A370" s="1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c r="AD370" s="16"/>
      <c r="AE370" s="16"/>
      <c r="AF370" s="16"/>
      <c r="AG370" s="16"/>
      <c r="AH370" s="16"/>
      <c r="AI370" s="16"/>
      <c r="AJ370" s="16"/>
      <c r="AK370" s="16"/>
      <c r="AL370" s="16"/>
      <c r="AM370" s="16"/>
      <c r="AN370" s="16"/>
      <c r="AO370" s="16"/>
      <c r="AP370" s="16"/>
      <c r="AQ370" s="16"/>
      <c r="AR370" s="16"/>
      <c r="AS370" s="16"/>
      <c r="AT370" s="16"/>
      <c r="AU370" s="16"/>
      <c r="AV370" s="16"/>
      <c r="AW370" s="16"/>
      <c r="AX370" s="16"/>
      <c r="AY370" s="16"/>
      <c r="AZ370" s="16"/>
      <c r="BA370" s="16"/>
      <c r="BB370" s="16"/>
      <c r="BC370" s="116"/>
      <c r="BD370" s="116"/>
      <c r="BE370" s="116"/>
      <c r="BF370" s="116"/>
      <c r="BG370" s="116"/>
      <c r="BH370" s="116"/>
      <c r="BI370" s="116"/>
      <c r="BJ370" s="116"/>
      <c r="BK370" s="116"/>
      <c r="BL370" s="116"/>
      <c r="BM370" s="116"/>
      <c r="BN370" s="116"/>
      <c r="BO370" s="116"/>
      <c r="BP370" s="116"/>
      <c r="BQ370" s="116"/>
      <c r="BR370" s="116"/>
      <c r="BS370" s="116"/>
      <c r="BT370" s="117"/>
    </row>
    <row r="371" spans="1:72" s="3" customFormat="1">
      <c r="A371" s="1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c r="AD371" s="16"/>
      <c r="AE371" s="16"/>
      <c r="AF371" s="16"/>
      <c r="AG371" s="16"/>
      <c r="AH371" s="16"/>
      <c r="AI371" s="16"/>
      <c r="AJ371" s="16"/>
      <c r="AK371" s="16"/>
      <c r="AL371" s="16"/>
      <c r="AM371" s="16"/>
      <c r="AN371" s="16"/>
      <c r="AO371" s="16"/>
      <c r="AP371" s="16"/>
      <c r="AQ371" s="16"/>
      <c r="AR371" s="16"/>
      <c r="AS371" s="16"/>
      <c r="AT371" s="16"/>
      <c r="AU371" s="16"/>
      <c r="AV371" s="16"/>
      <c r="AW371" s="16"/>
      <c r="AX371" s="16"/>
      <c r="AY371" s="16"/>
      <c r="AZ371" s="16"/>
      <c r="BA371" s="16"/>
      <c r="BB371" s="16"/>
      <c r="BC371" s="116"/>
      <c r="BD371" s="116"/>
      <c r="BE371" s="116"/>
      <c r="BF371" s="116"/>
      <c r="BG371" s="116"/>
      <c r="BH371" s="116"/>
      <c r="BI371" s="116"/>
      <c r="BJ371" s="116"/>
      <c r="BK371" s="116"/>
      <c r="BL371" s="116"/>
      <c r="BM371" s="116"/>
      <c r="BN371" s="116"/>
      <c r="BO371" s="116"/>
      <c r="BP371" s="116"/>
      <c r="BQ371" s="116"/>
      <c r="BR371" s="116"/>
      <c r="BS371" s="116"/>
      <c r="BT371" s="117"/>
    </row>
    <row r="372" spans="1:72" s="3" customFormat="1">
      <c r="A372" s="1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c r="AE372" s="16"/>
      <c r="AF372" s="16"/>
      <c r="AG372" s="16"/>
      <c r="AH372" s="16"/>
      <c r="AI372" s="16"/>
      <c r="AJ372" s="16"/>
      <c r="AK372" s="16"/>
      <c r="AL372" s="16"/>
      <c r="AM372" s="16"/>
      <c r="AN372" s="16"/>
      <c r="AO372" s="16"/>
      <c r="AP372" s="16"/>
      <c r="AQ372" s="16"/>
      <c r="AR372" s="16"/>
      <c r="AS372" s="16"/>
      <c r="AT372" s="16"/>
      <c r="AU372" s="16"/>
      <c r="AV372" s="16"/>
      <c r="AW372" s="16"/>
      <c r="AX372" s="16"/>
      <c r="AY372" s="16"/>
      <c r="AZ372" s="16"/>
      <c r="BA372" s="16"/>
      <c r="BB372" s="16"/>
      <c r="BC372" s="116"/>
      <c r="BD372" s="116"/>
      <c r="BE372" s="116"/>
      <c r="BF372" s="116"/>
      <c r="BG372" s="116"/>
      <c r="BH372" s="116"/>
      <c r="BI372" s="116"/>
      <c r="BJ372" s="116"/>
      <c r="BK372" s="116"/>
      <c r="BL372" s="116"/>
      <c r="BM372" s="116"/>
      <c r="BN372" s="116"/>
      <c r="BO372" s="116"/>
      <c r="BP372" s="116"/>
      <c r="BQ372" s="116"/>
      <c r="BR372" s="116"/>
      <c r="BS372" s="116"/>
      <c r="BT372" s="117"/>
    </row>
    <row r="373" spans="1:72" s="3" customFormat="1">
      <c r="A373" s="1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c r="AD373" s="16"/>
      <c r="AE373" s="16"/>
      <c r="AF373" s="16"/>
      <c r="AG373" s="16"/>
      <c r="AH373" s="16"/>
      <c r="AI373" s="16"/>
      <c r="AJ373" s="16"/>
      <c r="AK373" s="16"/>
      <c r="AL373" s="16"/>
      <c r="AM373" s="16"/>
      <c r="AN373" s="16"/>
      <c r="AO373" s="16"/>
      <c r="AP373" s="16"/>
      <c r="AQ373" s="16"/>
      <c r="AR373" s="16"/>
      <c r="AS373" s="16"/>
      <c r="AT373" s="16"/>
      <c r="AU373" s="16"/>
      <c r="AV373" s="16"/>
      <c r="AW373" s="16"/>
      <c r="AX373" s="16"/>
      <c r="AY373" s="16"/>
      <c r="AZ373" s="16"/>
      <c r="BA373" s="16"/>
      <c r="BB373" s="16"/>
      <c r="BC373" s="116"/>
      <c r="BD373" s="116"/>
      <c r="BE373" s="116"/>
      <c r="BF373" s="116"/>
      <c r="BG373" s="116"/>
      <c r="BH373" s="116"/>
      <c r="BI373" s="116"/>
      <c r="BJ373" s="116"/>
      <c r="BK373" s="116"/>
      <c r="BL373" s="116"/>
      <c r="BM373" s="116"/>
      <c r="BN373" s="116"/>
      <c r="BO373" s="116"/>
      <c r="BP373" s="116"/>
      <c r="BQ373" s="116"/>
      <c r="BR373" s="116"/>
      <c r="BS373" s="116"/>
      <c r="BT373" s="117"/>
    </row>
    <row r="374" spans="1:72" s="3" customFormat="1">
      <c r="A374" s="1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c r="AE374" s="16"/>
      <c r="AF374" s="16"/>
      <c r="AG374" s="16"/>
      <c r="AH374" s="16"/>
      <c r="AI374" s="16"/>
      <c r="AJ374" s="16"/>
      <c r="AK374" s="16"/>
      <c r="AL374" s="16"/>
      <c r="AM374" s="16"/>
      <c r="AN374" s="16"/>
      <c r="AO374" s="16"/>
      <c r="AP374" s="16"/>
      <c r="AQ374" s="16"/>
      <c r="AR374" s="16"/>
      <c r="AS374" s="16"/>
      <c r="AT374" s="16"/>
      <c r="AU374" s="16"/>
      <c r="AV374" s="16"/>
      <c r="AW374" s="16"/>
      <c r="AX374" s="16"/>
      <c r="AY374" s="16"/>
      <c r="AZ374" s="16"/>
      <c r="BA374" s="16"/>
      <c r="BB374" s="16"/>
      <c r="BC374" s="116"/>
      <c r="BD374" s="116"/>
      <c r="BE374" s="116"/>
      <c r="BF374" s="116"/>
      <c r="BG374" s="116"/>
      <c r="BH374" s="116"/>
      <c r="BI374" s="116"/>
      <c r="BJ374" s="116"/>
      <c r="BK374" s="116"/>
      <c r="BL374" s="116"/>
      <c r="BM374" s="116"/>
      <c r="BN374" s="116"/>
      <c r="BO374" s="116"/>
      <c r="BP374" s="116"/>
      <c r="BQ374" s="116"/>
      <c r="BR374" s="116"/>
      <c r="BS374" s="116"/>
      <c r="BT374" s="117"/>
    </row>
    <row r="375" spans="1:72" s="3" customFormat="1">
      <c r="A375" s="1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c r="AD375" s="16"/>
      <c r="AE375" s="16"/>
      <c r="AF375" s="16"/>
      <c r="AG375" s="16"/>
      <c r="AH375" s="16"/>
      <c r="AI375" s="16"/>
      <c r="AJ375" s="16"/>
      <c r="AK375" s="16"/>
      <c r="AL375" s="16"/>
      <c r="AM375" s="16"/>
      <c r="AN375" s="16"/>
      <c r="AO375" s="16"/>
      <c r="AP375" s="16"/>
      <c r="AQ375" s="16"/>
      <c r="AR375" s="16"/>
      <c r="AS375" s="16"/>
      <c r="AT375" s="16"/>
      <c r="AU375" s="16"/>
      <c r="AV375" s="16"/>
      <c r="AW375" s="16"/>
      <c r="AX375" s="16"/>
      <c r="AY375" s="16"/>
      <c r="AZ375" s="16"/>
      <c r="BA375" s="16"/>
      <c r="BB375" s="16"/>
      <c r="BC375" s="116"/>
      <c r="BD375" s="116"/>
      <c r="BE375" s="116"/>
      <c r="BF375" s="116"/>
      <c r="BG375" s="116"/>
      <c r="BH375" s="116"/>
      <c r="BI375" s="116"/>
      <c r="BJ375" s="116"/>
      <c r="BK375" s="116"/>
      <c r="BL375" s="116"/>
      <c r="BM375" s="116"/>
      <c r="BN375" s="116"/>
      <c r="BO375" s="116"/>
      <c r="BP375" s="116"/>
      <c r="BQ375" s="116"/>
      <c r="BR375" s="116"/>
      <c r="BS375" s="116"/>
      <c r="BT375" s="117"/>
    </row>
    <row r="376" spans="1:72" s="3" customFormat="1">
      <c r="A376" s="1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c r="AF376" s="16"/>
      <c r="AG376" s="16"/>
      <c r="AH376" s="16"/>
      <c r="AI376" s="16"/>
      <c r="AJ376" s="16"/>
      <c r="AK376" s="16"/>
      <c r="AL376" s="16"/>
      <c r="AM376" s="16"/>
      <c r="AN376" s="16"/>
      <c r="AO376" s="16"/>
      <c r="AP376" s="16"/>
      <c r="AQ376" s="16"/>
      <c r="AR376" s="16"/>
      <c r="AS376" s="16"/>
      <c r="AT376" s="16"/>
      <c r="AU376" s="16"/>
      <c r="AV376" s="16"/>
      <c r="AW376" s="16"/>
      <c r="AX376" s="16"/>
      <c r="AY376" s="16"/>
      <c r="AZ376" s="16"/>
      <c r="BA376" s="16"/>
      <c r="BB376" s="16"/>
      <c r="BC376" s="116"/>
      <c r="BD376" s="116"/>
      <c r="BE376" s="116"/>
      <c r="BF376" s="116"/>
      <c r="BG376" s="116"/>
      <c r="BH376" s="116"/>
      <c r="BI376" s="116"/>
      <c r="BJ376" s="116"/>
      <c r="BK376" s="116"/>
      <c r="BL376" s="116"/>
      <c r="BM376" s="116"/>
      <c r="BN376" s="116"/>
      <c r="BO376" s="116"/>
      <c r="BP376" s="116"/>
      <c r="BQ376" s="116"/>
      <c r="BR376" s="116"/>
      <c r="BS376" s="116"/>
      <c r="BT376" s="117"/>
    </row>
    <row r="377" spans="1:72" s="3" customFormat="1">
      <c r="A377" s="1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c r="AF377" s="16"/>
      <c r="AG377" s="16"/>
      <c r="AH377" s="16"/>
      <c r="AI377" s="16"/>
      <c r="AJ377" s="16"/>
      <c r="AK377" s="16"/>
      <c r="AL377" s="16"/>
      <c r="AM377" s="16"/>
      <c r="AN377" s="16"/>
      <c r="AO377" s="16"/>
      <c r="AP377" s="16"/>
      <c r="AQ377" s="16"/>
      <c r="AR377" s="16"/>
      <c r="AS377" s="16"/>
      <c r="AT377" s="16"/>
      <c r="AU377" s="16"/>
      <c r="AV377" s="16"/>
      <c r="AW377" s="16"/>
      <c r="AX377" s="16"/>
      <c r="AY377" s="16"/>
      <c r="AZ377" s="16"/>
      <c r="BA377" s="16"/>
      <c r="BB377" s="16"/>
      <c r="BC377" s="116"/>
      <c r="BD377" s="116"/>
      <c r="BE377" s="116"/>
      <c r="BF377" s="116"/>
      <c r="BG377" s="116"/>
      <c r="BH377" s="116"/>
      <c r="BI377" s="116"/>
      <c r="BJ377" s="116"/>
      <c r="BK377" s="116"/>
      <c r="BL377" s="116"/>
      <c r="BM377" s="116"/>
      <c r="BN377" s="116"/>
      <c r="BO377" s="116"/>
      <c r="BP377" s="116"/>
      <c r="BQ377" s="116"/>
      <c r="BR377" s="116"/>
      <c r="BS377" s="116"/>
      <c r="BT377" s="117"/>
    </row>
    <row r="378" spans="1:72" s="3" customFormat="1">
      <c r="A378" s="1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c r="AE378" s="16"/>
      <c r="AF378" s="16"/>
      <c r="AG378" s="16"/>
      <c r="AH378" s="16"/>
      <c r="AI378" s="16"/>
      <c r="AJ378" s="16"/>
      <c r="AK378" s="16"/>
      <c r="AL378" s="16"/>
      <c r="AM378" s="16"/>
      <c r="AN378" s="16"/>
      <c r="AO378" s="16"/>
      <c r="AP378" s="16"/>
      <c r="AQ378" s="16"/>
      <c r="AR378" s="16"/>
      <c r="AS378" s="16"/>
      <c r="AT378" s="16"/>
      <c r="AU378" s="16"/>
      <c r="AV378" s="16"/>
      <c r="AW378" s="16"/>
      <c r="AX378" s="16"/>
      <c r="AY378" s="16"/>
      <c r="AZ378" s="16"/>
      <c r="BA378" s="16"/>
      <c r="BB378" s="16"/>
      <c r="BC378" s="116"/>
      <c r="BD378" s="116"/>
      <c r="BE378" s="116"/>
      <c r="BF378" s="116"/>
      <c r="BG378" s="116"/>
      <c r="BH378" s="116"/>
      <c r="BI378" s="116"/>
      <c r="BJ378" s="116"/>
      <c r="BK378" s="116"/>
      <c r="BL378" s="116"/>
      <c r="BM378" s="116"/>
      <c r="BN378" s="116"/>
      <c r="BO378" s="116"/>
      <c r="BP378" s="116"/>
      <c r="BQ378" s="116"/>
      <c r="BR378" s="116"/>
      <c r="BS378" s="116"/>
      <c r="BT378" s="117"/>
    </row>
    <row r="379" spans="1:72" s="3" customFormat="1">
      <c r="A379" s="1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c r="AD379" s="16"/>
      <c r="AE379" s="16"/>
      <c r="AF379" s="16"/>
      <c r="AG379" s="16"/>
      <c r="AH379" s="16"/>
      <c r="AI379" s="16"/>
      <c r="AJ379" s="16"/>
      <c r="AK379" s="16"/>
      <c r="AL379" s="16"/>
      <c r="AM379" s="16"/>
      <c r="AN379" s="16"/>
      <c r="AO379" s="16"/>
      <c r="AP379" s="16"/>
      <c r="AQ379" s="16"/>
      <c r="AR379" s="16"/>
      <c r="AS379" s="16"/>
      <c r="AT379" s="16"/>
      <c r="AU379" s="16"/>
      <c r="AV379" s="16"/>
      <c r="AW379" s="16"/>
      <c r="AX379" s="16"/>
      <c r="AY379" s="16"/>
      <c r="AZ379" s="16"/>
      <c r="BA379" s="16"/>
      <c r="BB379" s="16"/>
      <c r="BC379" s="116"/>
      <c r="BD379" s="116"/>
      <c r="BE379" s="116"/>
      <c r="BF379" s="116"/>
      <c r="BG379" s="116"/>
      <c r="BH379" s="116"/>
      <c r="BI379" s="116"/>
      <c r="BJ379" s="116"/>
      <c r="BK379" s="116"/>
      <c r="BL379" s="116"/>
      <c r="BM379" s="116"/>
      <c r="BN379" s="116"/>
      <c r="BO379" s="116"/>
      <c r="BP379" s="116"/>
      <c r="BQ379" s="116"/>
      <c r="BR379" s="116"/>
      <c r="BS379" s="116"/>
      <c r="BT379" s="117"/>
    </row>
    <row r="380" spans="1:72" s="3" customFormat="1">
      <c r="A380" s="1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c r="AD380" s="16"/>
      <c r="AE380" s="16"/>
      <c r="AF380" s="16"/>
      <c r="AG380" s="16"/>
      <c r="AH380" s="16"/>
      <c r="AI380" s="16"/>
      <c r="AJ380" s="16"/>
      <c r="AK380" s="16"/>
      <c r="AL380" s="16"/>
      <c r="AM380" s="16"/>
      <c r="AN380" s="16"/>
      <c r="AO380" s="16"/>
      <c r="AP380" s="16"/>
      <c r="AQ380" s="16"/>
      <c r="AR380" s="16"/>
      <c r="AS380" s="16"/>
      <c r="AT380" s="16"/>
      <c r="AU380" s="16"/>
      <c r="AV380" s="16"/>
      <c r="AW380" s="16"/>
      <c r="AX380" s="16"/>
      <c r="AY380" s="16"/>
      <c r="AZ380" s="16"/>
      <c r="BA380" s="16"/>
      <c r="BB380" s="16"/>
      <c r="BC380" s="116"/>
      <c r="BD380" s="116"/>
      <c r="BE380" s="116"/>
      <c r="BF380" s="116"/>
      <c r="BG380" s="116"/>
      <c r="BH380" s="116"/>
      <c r="BI380" s="116"/>
      <c r="BJ380" s="116"/>
      <c r="BK380" s="116"/>
      <c r="BL380" s="116"/>
      <c r="BM380" s="116"/>
      <c r="BN380" s="116"/>
      <c r="BO380" s="116"/>
      <c r="BP380" s="116"/>
      <c r="BQ380" s="116"/>
      <c r="BR380" s="116"/>
      <c r="BS380" s="116"/>
      <c r="BT380" s="117"/>
    </row>
    <row r="381" spans="1:72" s="3" customFormat="1">
      <c r="A381" s="1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c r="AE381" s="16"/>
      <c r="AF381" s="16"/>
      <c r="AG381" s="16"/>
      <c r="AH381" s="16"/>
      <c r="AI381" s="16"/>
      <c r="AJ381" s="16"/>
      <c r="AK381" s="16"/>
      <c r="AL381" s="16"/>
      <c r="AM381" s="16"/>
      <c r="AN381" s="16"/>
      <c r="AO381" s="16"/>
      <c r="AP381" s="16"/>
      <c r="AQ381" s="16"/>
      <c r="AR381" s="16"/>
      <c r="AS381" s="16"/>
      <c r="AT381" s="16"/>
      <c r="AU381" s="16"/>
      <c r="AV381" s="16"/>
      <c r="AW381" s="16"/>
      <c r="AX381" s="16"/>
      <c r="AY381" s="16"/>
      <c r="AZ381" s="16"/>
      <c r="BA381" s="16"/>
      <c r="BB381" s="16"/>
      <c r="BC381" s="116"/>
      <c r="BD381" s="116"/>
      <c r="BE381" s="116"/>
      <c r="BF381" s="116"/>
      <c r="BG381" s="116"/>
      <c r="BH381" s="116"/>
      <c r="BI381" s="116"/>
      <c r="BJ381" s="116"/>
      <c r="BK381" s="116"/>
      <c r="BL381" s="116"/>
      <c r="BM381" s="116"/>
      <c r="BN381" s="116"/>
      <c r="BO381" s="116"/>
      <c r="BP381" s="116"/>
      <c r="BQ381" s="116"/>
      <c r="BR381" s="116"/>
      <c r="BS381" s="116"/>
      <c r="BT381" s="117"/>
    </row>
    <row r="382" spans="1:72" s="3" customFormat="1">
      <c r="A382" s="1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c r="AE382" s="16"/>
      <c r="AF382" s="16"/>
      <c r="AG382" s="16"/>
      <c r="AH382" s="16"/>
      <c r="AI382" s="16"/>
      <c r="AJ382" s="16"/>
      <c r="AK382" s="16"/>
      <c r="AL382" s="16"/>
      <c r="AM382" s="16"/>
      <c r="AN382" s="16"/>
      <c r="AO382" s="16"/>
      <c r="AP382" s="16"/>
      <c r="AQ382" s="16"/>
      <c r="AR382" s="16"/>
      <c r="AS382" s="16"/>
      <c r="AT382" s="16"/>
      <c r="AU382" s="16"/>
      <c r="AV382" s="16"/>
      <c r="AW382" s="16"/>
      <c r="AX382" s="16"/>
      <c r="AY382" s="16"/>
      <c r="AZ382" s="16"/>
      <c r="BA382" s="16"/>
      <c r="BB382" s="16"/>
      <c r="BC382" s="116"/>
      <c r="BD382" s="116"/>
      <c r="BE382" s="116"/>
      <c r="BF382" s="116"/>
      <c r="BG382" s="116"/>
      <c r="BH382" s="116"/>
      <c r="BI382" s="116"/>
      <c r="BJ382" s="116"/>
      <c r="BK382" s="116"/>
      <c r="BL382" s="116"/>
      <c r="BM382" s="116"/>
      <c r="BN382" s="116"/>
      <c r="BO382" s="116"/>
      <c r="BP382" s="116"/>
      <c r="BQ382" s="116"/>
      <c r="BR382" s="116"/>
      <c r="BS382" s="116"/>
      <c r="BT382" s="117"/>
    </row>
    <row r="383" spans="1:72" s="3" customFormat="1">
      <c r="A383" s="1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c r="AD383" s="16"/>
      <c r="AE383" s="16"/>
      <c r="AF383" s="16"/>
      <c r="AG383" s="16"/>
      <c r="AH383" s="16"/>
      <c r="AI383" s="16"/>
      <c r="AJ383" s="16"/>
      <c r="AK383" s="16"/>
      <c r="AL383" s="16"/>
      <c r="AM383" s="16"/>
      <c r="AN383" s="16"/>
      <c r="AO383" s="16"/>
      <c r="AP383" s="16"/>
      <c r="AQ383" s="16"/>
      <c r="AR383" s="16"/>
      <c r="AS383" s="16"/>
      <c r="AT383" s="16"/>
      <c r="AU383" s="16"/>
      <c r="AV383" s="16"/>
      <c r="AW383" s="16"/>
      <c r="AX383" s="16"/>
      <c r="AY383" s="16"/>
      <c r="AZ383" s="16"/>
      <c r="BA383" s="16"/>
      <c r="BB383" s="16"/>
      <c r="BC383" s="116"/>
      <c r="BD383" s="116"/>
      <c r="BE383" s="116"/>
      <c r="BF383" s="116"/>
      <c r="BG383" s="116"/>
      <c r="BH383" s="116"/>
      <c r="BI383" s="116"/>
      <c r="BJ383" s="116"/>
      <c r="BK383" s="116"/>
      <c r="BL383" s="116"/>
      <c r="BM383" s="116"/>
      <c r="BN383" s="116"/>
      <c r="BO383" s="116"/>
      <c r="BP383" s="116"/>
      <c r="BQ383" s="116"/>
      <c r="BR383" s="116"/>
      <c r="BS383" s="116"/>
      <c r="BT383" s="117"/>
    </row>
    <row r="384" spans="1:72" s="3" customFormat="1">
      <c r="A384" s="1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c r="AD384" s="16"/>
      <c r="AE384" s="16"/>
      <c r="AF384" s="16"/>
      <c r="AG384" s="16"/>
      <c r="AH384" s="16"/>
      <c r="AI384" s="16"/>
      <c r="AJ384" s="16"/>
      <c r="AK384" s="16"/>
      <c r="AL384" s="16"/>
      <c r="AM384" s="16"/>
      <c r="AN384" s="16"/>
      <c r="AO384" s="16"/>
      <c r="AP384" s="16"/>
      <c r="AQ384" s="16"/>
      <c r="AR384" s="16"/>
      <c r="AS384" s="16"/>
      <c r="AT384" s="16"/>
      <c r="AU384" s="16"/>
      <c r="AV384" s="16"/>
      <c r="AW384" s="16"/>
      <c r="AX384" s="16"/>
      <c r="AY384" s="16"/>
      <c r="AZ384" s="16"/>
      <c r="BA384" s="16"/>
      <c r="BB384" s="16"/>
      <c r="BC384" s="116"/>
      <c r="BD384" s="116"/>
      <c r="BE384" s="116"/>
      <c r="BF384" s="116"/>
      <c r="BG384" s="116"/>
      <c r="BH384" s="116"/>
      <c r="BI384" s="116"/>
      <c r="BJ384" s="116"/>
      <c r="BK384" s="116"/>
      <c r="BL384" s="116"/>
      <c r="BM384" s="116"/>
      <c r="BN384" s="116"/>
      <c r="BO384" s="116"/>
      <c r="BP384" s="116"/>
      <c r="BQ384" s="116"/>
      <c r="BR384" s="116"/>
      <c r="BS384" s="116"/>
      <c r="BT384" s="117"/>
    </row>
    <row r="385" spans="1:72" s="3" customFormat="1">
      <c r="A385" s="1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c r="AD385" s="16"/>
      <c r="AE385" s="16"/>
      <c r="AF385" s="16"/>
      <c r="AG385" s="16"/>
      <c r="AH385" s="16"/>
      <c r="AI385" s="16"/>
      <c r="AJ385" s="16"/>
      <c r="AK385" s="16"/>
      <c r="AL385" s="16"/>
      <c r="AM385" s="16"/>
      <c r="AN385" s="16"/>
      <c r="AO385" s="16"/>
      <c r="AP385" s="16"/>
      <c r="AQ385" s="16"/>
      <c r="AR385" s="16"/>
      <c r="AS385" s="16"/>
      <c r="AT385" s="16"/>
      <c r="AU385" s="16"/>
      <c r="AV385" s="16"/>
      <c r="AW385" s="16"/>
      <c r="AX385" s="16"/>
      <c r="AY385" s="16"/>
      <c r="AZ385" s="16"/>
      <c r="BA385" s="16"/>
      <c r="BB385" s="16"/>
      <c r="BC385" s="116"/>
      <c r="BD385" s="116"/>
      <c r="BE385" s="116"/>
      <c r="BF385" s="116"/>
      <c r="BG385" s="116"/>
      <c r="BH385" s="116"/>
      <c r="BI385" s="116"/>
      <c r="BJ385" s="116"/>
      <c r="BK385" s="116"/>
      <c r="BL385" s="116"/>
      <c r="BM385" s="116"/>
      <c r="BN385" s="116"/>
      <c r="BO385" s="116"/>
      <c r="BP385" s="116"/>
      <c r="BQ385" s="116"/>
      <c r="BR385" s="116"/>
      <c r="BS385" s="116"/>
      <c r="BT385" s="117"/>
    </row>
    <row r="386" spans="1:72" s="3" customFormat="1">
      <c r="A386" s="1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c r="AE386" s="16"/>
      <c r="AF386" s="16"/>
      <c r="AG386" s="16"/>
      <c r="AH386" s="16"/>
      <c r="AI386" s="16"/>
      <c r="AJ386" s="16"/>
      <c r="AK386" s="16"/>
      <c r="AL386" s="16"/>
      <c r="AM386" s="16"/>
      <c r="AN386" s="16"/>
      <c r="AO386" s="16"/>
      <c r="AP386" s="16"/>
      <c r="AQ386" s="16"/>
      <c r="AR386" s="16"/>
      <c r="AS386" s="16"/>
      <c r="AT386" s="16"/>
      <c r="AU386" s="16"/>
      <c r="AV386" s="16"/>
      <c r="AW386" s="16"/>
      <c r="AX386" s="16"/>
      <c r="AY386" s="16"/>
      <c r="AZ386" s="16"/>
      <c r="BA386" s="16"/>
      <c r="BB386" s="16"/>
      <c r="BC386" s="116"/>
      <c r="BD386" s="116"/>
      <c r="BE386" s="116"/>
      <c r="BF386" s="116"/>
      <c r="BG386" s="116"/>
      <c r="BH386" s="116"/>
      <c r="BI386" s="116"/>
      <c r="BJ386" s="116"/>
      <c r="BK386" s="116"/>
      <c r="BL386" s="116"/>
      <c r="BM386" s="116"/>
      <c r="BN386" s="116"/>
      <c r="BO386" s="116"/>
      <c r="BP386" s="116"/>
      <c r="BQ386" s="116"/>
      <c r="BR386" s="116"/>
      <c r="BS386" s="116"/>
      <c r="BT386" s="117"/>
    </row>
    <row r="387" spans="1:72" s="3" customFormat="1">
      <c r="A387" s="1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c r="AE387" s="16"/>
      <c r="AF387" s="16"/>
      <c r="AG387" s="16"/>
      <c r="AH387" s="16"/>
      <c r="AI387" s="16"/>
      <c r="AJ387" s="16"/>
      <c r="AK387" s="16"/>
      <c r="AL387" s="16"/>
      <c r="AM387" s="16"/>
      <c r="AN387" s="16"/>
      <c r="AO387" s="16"/>
      <c r="AP387" s="16"/>
      <c r="AQ387" s="16"/>
      <c r="AR387" s="16"/>
      <c r="AS387" s="16"/>
      <c r="AT387" s="16"/>
      <c r="AU387" s="16"/>
      <c r="AV387" s="16"/>
      <c r="AW387" s="16"/>
      <c r="AX387" s="16"/>
      <c r="AY387" s="16"/>
      <c r="AZ387" s="16"/>
      <c r="BA387" s="16"/>
      <c r="BB387" s="16"/>
      <c r="BC387" s="116"/>
      <c r="BD387" s="116"/>
      <c r="BE387" s="116"/>
      <c r="BF387" s="116"/>
      <c r="BG387" s="116"/>
      <c r="BH387" s="116"/>
      <c r="BI387" s="116"/>
      <c r="BJ387" s="116"/>
      <c r="BK387" s="116"/>
      <c r="BL387" s="116"/>
      <c r="BM387" s="116"/>
      <c r="BN387" s="116"/>
      <c r="BO387" s="116"/>
      <c r="BP387" s="116"/>
      <c r="BQ387" s="116"/>
      <c r="BR387" s="116"/>
      <c r="BS387" s="116"/>
      <c r="BT387" s="117"/>
    </row>
    <row r="388" spans="1:72" s="3" customFormat="1">
      <c r="A388" s="1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6"/>
      <c r="AH388" s="16"/>
      <c r="AI388" s="16"/>
      <c r="AJ388" s="16"/>
      <c r="AK388" s="16"/>
      <c r="AL388" s="16"/>
      <c r="AM388" s="16"/>
      <c r="AN388" s="16"/>
      <c r="AO388" s="16"/>
      <c r="AP388" s="16"/>
      <c r="AQ388" s="16"/>
      <c r="AR388" s="16"/>
      <c r="AS388" s="16"/>
      <c r="AT388" s="16"/>
      <c r="AU388" s="16"/>
      <c r="AV388" s="16"/>
      <c r="AW388" s="16"/>
      <c r="AX388" s="16"/>
      <c r="AY388" s="16"/>
      <c r="AZ388" s="16"/>
      <c r="BA388" s="16"/>
      <c r="BB388" s="16"/>
      <c r="BC388" s="116"/>
      <c r="BD388" s="116"/>
      <c r="BE388" s="116"/>
      <c r="BF388" s="116"/>
      <c r="BG388" s="116"/>
      <c r="BH388" s="116"/>
      <c r="BI388" s="116"/>
      <c r="BJ388" s="116"/>
      <c r="BK388" s="116"/>
      <c r="BL388" s="116"/>
      <c r="BM388" s="116"/>
      <c r="BN388" s="116"/>
      <c r="BO388" s="116"/>
      <c r="BP388" s="116"/>
      <c r="BQ388" s="116"/>
      <c r="BR388" s="116"/>
      <c r="BS388" s="116"/>
      <c r="BT388" s="117"/>
    </row>
    <row r="389" spans="1:72" s="3" customFormat="1">
      <c r="A389" s="1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6"/>
      <c r="AH389" s="16"/>
      <c r="AI389" s="16"/>
      <c r="AJ389" s="16"/>
      <c r="AK389" s="16"/>
      <c r="AL389" s="16"/>
      <c r="AM389" s="16"/>
      <c r="AN389" s="16"/>
      <c r="AO389" s="16"/>
      <c r="AP389" s="16"/>
      <c r="AQ389" s="16"/>
      <c r="AR389" s="16"/>
      <c r="AS389" s="16"/>
      <c r="AT389" s="16"/>
      <c r="AU389" s="16"/>
      <c r="AV389" s="16"/>
      <c r="AW389" s="16"/>
      <c r="AX389" s="16"/>
      <c r="AY389" s="16"/>
      <c r="AZ389" s="16"/>
      <c r="BA389" s="16"/>
      <c r="BB389" s="16"/>
      <c r="BC389" s="116"/>
      <c r="BD389" s="116"/>
      <c r="BE389" s="116"/>
      <c r="BF389" s="116"/>
      <c r="BG389" s="116"/>
      <c r="BH389" s="116"/>
      <c r="BI389" s="116"/>
      <c r="BJ389" s="116"/>
      <c r="BK389" s="116"/>
      <c r="BL389" s="116"/>
      <c r="BM389" s="116"/>
      <c r="BN389" s="116"/>
      <c r="BO389" s="116"/>
      <c r="BP389" s="116"/>
      <c r="BQ389" s="116"/>
      <c r="BR389" s="116"/>
      <c r="BS389" s="116"/>
      <c r="BT389" s="117"/>
    </row>
    <row r="390" spans="1:72" s="3" customFormat="1">
      <c r="A390" s="1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6"/>
      <c r="AH390" s="16"/>
      <c r="AI390" s="16"/>
      <c r="AJ390" s="16"/>
      <c r="AK390" s="16"/>
      <c r="AL390" s="16"/>
      <c r="AM390" s="16"/>
      <c r="AN390" s="16"/>
      <c r="AO390" s="16"/>
      <c r="AP390" s="16"/>
      <c r="AQ390" s="16"/>
      <c r="AR390" s="16"/>
      <c r="AS390" s="16"/>
      <c r="AT390" s="16"/>
      <c r="AU390" s="16"/>
      <c r="AV390" s="16"/>
      <c r="AW390" s="16"/>
      <c r="AX390" s="16"/>
      <c r="AY390" s="16"/>
      <c r="AZ390" s="16"/>
      <c r="BA390" s="16"/>
      <c r="BB390" s="16"/>
      <c r="BC390" s="116"/>
      <c r="BD390" s="116"/>
      <c r="BE390" s="116"/>
      <c r="BF390" s="116"/>
      <c r="BG390" s="116"/>
      <c r="BH390" s="116"/>
      <c r="BI390" s="116"/>
      <c r="BJ390" s="116"/>
      <c r="BK390" s="116"/>
      <c r="BL390" s="116"/>
      <c r="BM390" s="116"/>
      <c r="BN390" s="116"/>
      <c r="BO390" s="116"/>
      <c r="BP390" s="116"/>
      <c r="BQ390" s="116"/>
      <c r="BR390" s="116"/>
      <c r="BS390" s="116"/>
      <c r="BT390" s="117"/>
    </row>
    <row r="391" spans="1:72" s="3" customFormat="1">
      <c r="A391" s="1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c r="AD391" s="16"/>
      <c r="AE391" s="16"/>
      <c r="AF391" s="16"/>
      <c r="AG391" s="16"/>
      <c r="AH391" s="16"/>
      <c r="AI391" s="16"/>
      <c r="AJ391" s="16"/>
      <c r="AK391" s="16"/>
      <c r="AL391" s="16"/>
      <c r="AM391" s="16"/>
      <c r="AN391" s="16"/>
      <c r="AO391" s="16"/>
      <c r="AP391" s="16"/>
      <c r="AQ391" s="16"/>
      <c r="AR391" s="16"/>
      <c r="AS391" s="16"/>
      <c r="AT391" s="16"/>
      <c r="AU391" s="16"/>
      <c r="AV391" s="16"/>
      <c r="AW391" s="16"/>
      <c r="AX391" s="16"/>
      <c r="AY391" s="16"/>
      <c r="AZ391" s="16"/>
      <c r="BA391" s="16"/>
      <c r="BB391" s="16"/>
      <c r="BC391" s="116"/>
      <c r="BD391" s="116"/>
      <c r="BE391" s="116"/>
      <c r="BF391" s="116"/>
      <c r="BG391" s="116"/>
      <c r="BH391" s="116"/>
      <c r="BI391" s="116"/>
      <c r="BJ391" s="116"/>
      <c r="BK391" s="116"/>
      <c r="BL391" s="116"/>
      <c r="BM391" s="116"/>
      <c r="BN391" s="116"/>
      <c r="BO391" s="116"/>
      <c r="BP391" s="116"/>
      <c r="BQ391" s="116"/>
      <c r="BR391" s="116"/>
      <c r="BS391" s="116"/>
      <c r="BT391" s="117"/>
    </row>
    <row r="392" spans="1:72" s="3" customFormat="1">
      <c r="A392" s="1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c r="AD392" s="16"/>
      <c r="AE392" s="16"/>
      <c r="AF392" s="16"/>
      <c r="AG392" s="16"/>
      <c r="AH392" s="16"/>
      <c r="AI392" s="16"/>
      <c r="AJ392" s="16"/>
      <c r="AK392" s="16"/>
      <c r="AL392" s="16"/>
      <c r="AM392" s="16"/>
      <c r="AN392" s="16"/>
      <c r="AO392" s="16"/>
      <c r="AP392" s="16"/>
      <c r="AQ392" s="16"/>
      <c r="AR392" s="16"/>
      <c r="AS392" s="16"/>
      <c r="AT392" s="16"/>
      <c r="AU392" s="16"/>
      <c r="AV392" s="16"/>
      <c r="AW392" s="16"/>
      <c r="AX392" s="16"/>
      <c r="AY392" s="16"/>
      <c r="AZ392" s="16"/>
      <c r="BA392" s="16"/>
      <c r="BB392" s="16"/>
      <c r="BC392" s="116"/>
      <c r="BD392" s="116"/>
      <c r="BE392" s="116"/>
      <c r="BF392" s="116"/>
      <c r="BG392" s="116"/>
      <c r="BH392" s="116"/>
      <c r="BI392" s="116"/>
      <c r="BJ392" s="116"/>
      <c r="BK392" s="116"/>
      <c r="BL392" s="116"/>
      <c r="BM392" s="116"/>
      <c r="BN392" s="116"/>
      <c r="BO392" s="116"/>
      <c r="BP392" s="116"/>
      <c r="BQ392" s="116"/>
      <c r="BR392" s="116"/>
      <c r="BS392" s="116"/>
      <c r="BT392" s="117"/>
    </row>
    <row r="393" spans="1:72" s="3" customFormat="1">
      <c r="A393" s="1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c r="AD393" s="16"/>
      <c r="AE393" s="16"/>
      <c r="AF393" s="16"/>
      <c r="AG393" s="16"/>
      <c r="AH393" s="16"/>
      <c r="AI393" s="16"/>
      <c r="AJ393" s="16"/>
      <c r="AK393" s="16"/>
      <c r="AL393" s="16"/>
      <c r="AM393" s="16"/>
      <c r="AN393" s="16"/>
      <c r="AO393" s="16"/>
      <c r="AP393" s="16"/>
      <c r="AQ393" s="16"/>
      <c r="AR393" s="16"/>
      <c r="AS393" s="16"/>
      <c r="AT393" s="16"/>
      <c r="AU393" s="16"/>
      <c r="AV393" s="16"/>
      <c r="AW393" s="16"/>
      <c r="AX393" s="16"/>
      <c r="AY393" s="16"/>
      <c r="AZ393" s="16"/>
      <c r="BA393" s="16"/>
      <c r="BB393" s="16"/>
      <c r="BC393" s="116"/>
      <c r="BD393" s="116"/>
      <c r="BE393" s="116"/>
      <c r="BF393" s="116"/>
      <c r="BG393" s="116"/>
      <c r="BH393" s="116"/>
      <c r="BI393" s="116"/>
      <c r="BJ393" s="116"/>
      <c r="BK393" s="116"/>
      <c r="BL393" s="116"/>
      <c r="BM393" s="116"/>
      <c r="BN393" s="116"/>
      <c r="BO393" s="116"/>
      <c r="BP393" s="116"/>
      <c r="BQ393" s="116"/>
      <c r="BR393" s="116"/>
      <c r="BS393" s="116"/>
      <c r="BT393" s="117"/>
    </row>
    <row r="394" spans="1:72" s="3" customFormat="1">
      <c r="A394" s="1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c r="AD394" s="16"/>
      <c r="AE394" s="16"/>
      <c r="AF394" s="16"/>
      <c r="AG394" s="16"/>
      <c r="AH394" s="16"/>
      <c r="AI394" s="16"/>
      <c r="AJ394" s="16"/>
      <c r="AK394" s="16"/>
      <c r="AL394" s="16"/>
      <c r="AM394" s="16"/>
      <c r="AN394" s="16"/>
      <c r="AO394" s="16"/>
      <c r="AP394" s="16"/>
      <c r="AQ394" s="16"/>
      <c r="AR394" s="16"/>
      <c r="AS394" s="16"/>
      <c r="AT394" s="16"/>
      <c r="AU394" s="16"/>
      <c r="AV394" s="16"/>
      <c r="AW394" s="16"/>
      <c r="AX394" s="16"/>
      <c r="AY394" s="16"/>
      <c r="AZ394" s="16"/>
      <c r="BA394" s="16"/>
      <c r="BB394" s="16"/>
      <c r="BC394" s="116"/>
      <c r="BD394" s="116"/>
      <c r="BE394" s="116"/>
      <c r="BF394" s="116"/>
      <c r="BG394" s="116"/>
      <c r="BH394" s="116"/>
      <c r="BI394" s="116"/>
      <c r="BJ394" s="116"/>
      <c r="BK394" s="116"/>
      <c r="BL394" s="116"/>
      <c r="BM394" s="116"/>
      <c r="BN394" s="116"/>
      <c r="BO394" s="116"/>
      <c r="BP394" s="116"/>
      <c r="BQ394" s="116"/>
      <c r="BR394" s="116"/>
      <c r="BS394" s="116"/>
      <c r="BT394" s="117"/>
    </row>
    <row r="395" spans="1:72" s="3" customFormat="1">
      <c r="A395" s="1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c r="AD395" s="16"/>
      <c r="AE395" s="16"/>
      <c r="AF395" s="16"/>
      <c r="AG395" s="16"/>
      <c r="AH395" s="16"/>
      <c r="AI395" s="16"/>
      <c r="AJ395" s="16"/>
      <c r="AK395" s="16"/>
      <c r="AL395" s="16"/>
      <c r="AM395" s="16"/>
      <c r="AN395" s="16"/>
      <c r="AO395" s="16"/>
      <c r="AP395" s="16"/>
      <c r="AQ395" s="16"/>
      <c r="AR395" s="16"/>
      <c r="AS395" s="16"/>
      <c r="AT395" s="16"/>
      <c r="AU395" s="16"/>
      <c r="AV395" s="16"/>
      <c r="AW395" s="16"/>
      <c r="AX395" s="16"/>
      <c r="AY395" s="16"/>
      <c r="AZ395" s="16"/>
      <c r="BA395" s="16"/>
      <c r="BB395" s="16"/>
      <c r="BC395" s="116"/>
      <c r="BD395" s="116"/>
      <c r="BE395" s="116"/>
      <c r="BF395" s="116"/>
      <c r="BG395" s="116"/>
      <c r="BH395" s="116"/>
      <c r="BI395" s="116"/>
      <c r="BJ395" s="116"/>
      <c r="BK395" s="116"/>
      <c r="BL395" s="116"/>
      <c r="BM395" s="116"/>
      <c r="BN395" s="116"/>
      <c r="BO395" s="116"/>
      <c r="BP395" s="116"/>
      <c r="BQ395" s="116"/>
      <c r="BR395" s="116"/>
      <c r="BS395" s="116"/>
      <c r="BT395" s="117"/>
    </row>
    <row r="396" spans="1:72" s="3" customFormat="1">
      <c r="A396" s="1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c r="AD396" s="16"/>
      <c r="AE396" s="16"/>
      <c r="AF396" s="16"/>
      <c r="AG396" s="16"/>
      <c r="AH396" s="16"/>
      <c r="AI396" s="16"/>
      <c r="AJ396" s="16"/>
      <c r="AK396" s="16"/>
      <c r="AL396" s="16"/>
      <c r="AM396" s="16"/>
      <c r="AN396" s="16"/>
      <c r="AO396" s="16"/>
      <c r="AP396" s="16"/>
      <c r="AQ396" s="16"/>
      <c r="AR396" s="16"/>
      <c r="AS396" s="16"/>
      <c r="AT396" s="16"/>
      <c r="AU396" s="16"/>
      <c r="AV396" s="16"/>
      <c r="AW396" s="16"/>
      <c r="AX396" s="16"/>
      <c r="AY396" s="16"/>
      <c r="AZ396" s="16"/>
      <c r="BA396" s="16"/>
      <c r="BB396" s="16"/>
      <c r="BC396" s="116"/>
      <c r="BD396" s="116"/>
      <c r="BE396" s="116"/>
      <c r="BF396" s="116"/>
      <c r="BG396" s="116"/>
      <c r="BH396" s="116"/>
      <c r="BI396" s="116"/>
      <c r="BJ396" s="116"/>
      <c r="BK396" s="116"/>
      <c r="BL396" s="116"/>
      <c r="BM396" s="116"/>
      <c r="BN396" s="116"/>
      <c r="BO396" s="116"/>
      <c r="BP396" s="116"/>
      <c r="BQ396" s="116"/>
      <c r="BR396" s="116"/>
      <c r="BS396" s="116"/>
      <c r="BT396" s="117"/>
    </row>
    <row r="397" spans="1:72" s="3" customFormat="1">
      <c r="A397" s="1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c r="AD397" s="16"/>
      <c r="AE397" s="16"/>
      <c r="AF397" s="16"/>
      <c r="AG397" s="16"/>
      <c r="AH397" s="16"/>
      <c r="AI397" s="16"/>
      <c r="AJ397" s="16"/>
      <c r="AK397" s="16"/>
      <c r="AL397" s="16"/>
      <c r="AM397" s="16"/>
      <c r="AN397" s="16"/>
      <c r="AO397" s="16"/>
      <c r="AP397" s="16"/>
      <c r="AQ397" s="16"/>
      <c r="AR397" s="16"/>
      <c r="AS397" s="16"/>
      <c r="AT397" s="16"/>
      <c r="AU397" s="16"/>
      <c r="AV397" s="16"/>
      <c r="AW397" s="16"/>
      <c r="AX397" s="16"/>
      <c r="AY397" s="16"/>
      <c r="AZ397" s="16"/>
      <c r="BA397" s="16"/>
      <c r="BB397" s="16"/>
      <c r="BC397" s="116"/>
      <c r="BD397" s="116"/>
      <c r="BE397" s="116"/>
      <c r="BF397" s="116"/>
      <c r="BG397" s="116"/>
      <c r="BH397" s="116"/>
      <c r="BI397" s="116"/>
      <c r="BJ397" s="116"/>
      <c r="BK397" s="116"/>
      <c r="BL397" s="116"/>
      <c r="BM397" s="116"/>
      <c r="BN397" s="116"/>
      <c r="BO397" s="116"/>
      <c r="BP397" s="116"/>
      <c r="BQ397" s="116"/>
      <c r="BR397" s="116"/>
      <c r="BS397" s="116"/>
      <c r="BT397" s="117"/>
    </row>
    <row r="398" spans="1:72" s="3" customFormat="1">
      <c r="A398" s="1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c r="AD398" s="16"/>
      <c r="AE398" s="16"/>
      <c r="AF398" s="16"/>
      <c r="AG398" s="16"/>
      <c r="AH398" s="16"/>
      <c r="AI398" s="16"/>
      <c r="AJ398" s="16"/>
      <c r="AK398" s="16"/>
      <c r="AL398" s="16"/>
      <c r="AM398" s="16"/>
      <c r="AN398" s="16"/>
      <c r="AO398" s="16"/>
      <c r="AP398" s="16"/>
      <c r="AQ398" s="16"/>
      <c r="AR398" s="16"/>
      <c r="AS398" s="16"/>
      <c r="AT398" s="16"/>
      <c r="AU398" s="16"/>
      <c r="AV398" s="16"/>
      <c r="AW398" s="16"/>
      <c r="AX398" s="16"/>
      <c r="AY398" s="16"/>
      <c r="AZ398" s="16"/>
      <c r="BA398" s="16"/>
      <c r="BB398" s="16"/>
      <c r="BC398" s="116"/>
      <c r="BD398" s="116"/>
      <c r="BE398" s="116"/>
      <c r="BF398" s="116"/>
      <c r="BG398" s="116"/>
      <c r="BH398" s="116"/>
      <c r="BI398" s="116"/>
      <c r="BJ398" s="116"/>
      <c r="BK398" s="116"/>
      <c r="BL398" s="116"/>
      <c r="BM398" s="116"/>
      <c r="BN398" s="116"/>
      <c r="BO398" s="116"/>
      <c r="BP398" s="116"/>
      <c r="BQ398" s="116"/>
      <c r="BR398" s="116"/>
      <c r="BS398" s="116"/>
      <c r="BT398" s="117"/>
    </row>
    <row r="399" spans="1:72" s="3" customFormat="1">
      <c r="A399" s="1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c r="AD399" s="16"/>
      <c r="AE399" s="16"/>
      <c r="AF399" s="16"/>
      <c r="AG399" s="16"/>
      <c r="AH399" s="16"/>
      <c r="AI399" s="16"/>
      <c r="AJ399" s="16"/>
      <c r="AK399" s="16"/>
      <c r="AL399" s="16"/>
      <c r="AM399" s="16"/>
      <c r="AN399" s="16"/>
      <c r="AO399" s="16"/>
      <c r="AP399" s="16"/>
      <c r="AQ399" s="16"/>
      <c r="AR399" s="16"/>
      <c r="AS399" s="16"/>
      <c r="AT399" s="16"/>
      <c r="AU399" s="16"/>
      <c r="AV399" s="16"/>
      <c r="AW399" s="16"/>
      <c r="AX399" s="16"/>
      <c r="AY399" s="16"/>
      <c r="AZ399" s="16"/>
      <c r="BA399" s="16"/>
      <c r="BB399" s="16"/>
      <c r="BC399" s="116"/>
      <c r="BD399" s="116"/>
      <c r="BE399" s="116"/>
      <c r="BF399" s="116"/>
      <c r="BG399" s="116"/>
      <c r="BH399" s="116"/>
      <c r="BI399" s="116"/>
      <c r="BJ399" s="116"/>
      <c r="BK399" s="116"/>
      <c r="BL399" s="116"/>
      <c r="BM399" s="116"/>
      <c r="BN399" s="116"/>
      <c r="BO399" s="116"/>
      <c r="BP399" s="116"/>
      <c r="BQ399" s="116"/>
      <c r="BR399" s="116"/>
      <c r="BS399" s="116"/>
      <c r="BT399" s="117"/>
    </row>
    <row r="400" spans="1:72" s="3" customFormat="1">
      <c r="A400" s="1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c r="AD400" s="16"/>
      <c r="AE400" s="16"/>
      <c r="AF400" s="16"/>
      <c r="AG400" s="16"/>
      <c r="AH400" s="16"/>
      <c r="AI400" s="16"/>
      <c r="AJ400" s="16"/>
      <c r="AK400" s="16"/>
      <c r="AL400" s="16"/>
      <c r="AM400" s="16"/>
      <c r="AN400" s="16"/>
      <c r="AO400" s="16"/>
      <c r="AP400" s="16"/>
      <c r="AQ400" s="16"/>
      <c r="AR400" s="16"/>
      <c r="AS400" s="16"/>
      <c r="AT400" s="16"/>
      <c r="AU400" s="16"/>
      <c r="AV400" s="16"/>
      <c r="AW400" s="16"/>
      <c r="AX400" s="16"/>
      <c r="AY400" s="16"/>
      <c r="AZ400" s="16"/>
      <c r="BA400" s="16"/>
      <c r="BB400" s="16"/>
      <c r="BC400" s="116"/>
      <c r="BD400" s="116"/>
      <c r="BE400" s="116"/>
      <c r="BF400" s="116"/>
      <c r="BG400" s="116"/>
      <c r="BH400" s="116"/>
      <c r="BI400" s="116"/>
      <c r="BJ400" s="116"/>
      <c r="BK400" s="116"/>
      <c r="BL400" s="116"/>
      <c r="BM400" s="116"/>
      <c r="BN400" s="116"/>
      <c r="BO400" s="116"/>
      <c r="BP400" s="116"/>
      <c r="BQ400" s="116"/>
      <c r="BR400" s="116"/>
      <c r="BS400" s="116"/>
      <c r="BT400" s="117"/>
    </row>
    <row r="401" spans="1:72" s="3" customFormat="1">
      <c r="A401" s="1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c r="AD401" s="16"/>
      <c r="AE401" s="16"/>
      <c r="AF401" s="16"/>
      <c r="AG401" s="16"/>
      <c r="AH401" s="16"/>
      <c r="AI401" s="16"/>
      <c r="AJ401" s="16"/>
      <c r="AK401" s="16"/>
      <c r="AL401" s="16"/>
      <c r="AM401" s="16"/>
      <c r="AN401" s="16"/>
      <c r="AO401" s="16"/>
      <c r="AP401" s="16"/>
      <c r="AQ401" s="16"/>
      <c r="AR401" s="16"/>
      <c r="AS401" s="16"/>
      <c r="AT401" s="16"/>
      <c r="AU401" s="16"/>
      <c r="AV401" s="16"/>
      <c r="AW401" s="16"/>
      <c r="AX401" s="16"/>
      <c r="AY401" s="16"/>
      <c r="AZ401" s="16"/>
      <c r="BA401" s="16"/>
      <c r="BB401" s="16"/>
      <c r="BC401" s="116"/>
      <c r="BD401" s="116"/>
      <c r="BE401" s="116"/>
      <c r="BF401" s="116"/>
      <c r="BG401" s="116"/>
      <c r="BH401" s="116"/>
      <c r="BI401" s="116"/>
      <c r="BJ401" s="116"/>
      <c r="BK401" s="116"/>
      <c r="BL401" s="116"/>
      <c r="BM401" s="116"/>
      <c r="BN401" s="116"/>
      <c r="BO401" s="116"/>
      <c r="BP401" s="116"/>
      <c r="BQ401" s="116"/>
      <c r="BR401" s="116"/>
      <c r="BS401" s="116"/>
      <c r="BT401" s="117"/>
    </row>
    <row r="402" spans="1:72" s="3" customFormat="1">
      <c r="A402" s="1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c r="AD402" s="16"/>
      <c r="AE402" s="16"/>
      <c r="AF402" s="16"/>
      <c r="AG402" s="16"/>
      <c r="AH402" s="16"/>
      <c r="AI402" s="16"/>
      <c r="AJ402" s="16"/>
      <c r="AK402" s="16"/>
      <c r="AL402" s="16"/>
      <c r="AM402" s="16"/>
      <c r="AN402" s="16"/>
      <c r="AO402" s="16"/>
      <c r="AP402" s="16"/>
      <c r="AQ402" s="16"/>
      <c r="AR402" s="16"/>
      <c r="AS402" s="16"/>
      <c r="AT402" s="16"/>
      <c r="AU402" s="16"/>
      <c r="AV402" s="16"/>
      <c r="AW402" s="16"/>
      <c r="AX402" s="16"/>
      <c r="AY402" s="16"/>
      <c r="AZ402" s="16"/>
      <c r="BA402" s="16"/>
      <c r="BB402" s="16"/>
      <c r="BC402" s="116"/>
      <c r="BD402" s="116"/>
      <c r="BE402" s="116"/>
      <c r="BF402" s="116"/>
      <c r="BG402" s="116"/>
      <c r="BH402" s="116"/>
      <c r="BI402" s="116"/>
      <c r="BJ402" s="116"/>
      <c r="BK402" s="116"/>
      <c r="BL402" s="116"/>
      <c r="BM402" s="116"/>
      <c r="BN402" s="116"/>
      <c r="BO402" s="116"/>
      <c r="BP402" s="116"/>
      <c r="BQ402" s="116"/>
      <c r="BR402" s="116"/>
      <c r="BS402" s="116"/>
      <c r="BT402" s="117"/>
    </row>
    <row r="403" spans="1:72" s="3" customFormat="1">
      <c r="A403" s="1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c r="AD403" s="16"/>
      <c r="AE403" s="16"/>
      <c r="AF403" s="16"/>
      <c r="AG403" s="16"/>
      <c r="AH403" s="16"/>
      <c r="AI403" s="16"/>
      <c r="AJ403" s="16"/>
      <c r="AK403" s="16"/>
      <c r="AL403" s="16"/>
      <c r="AM403" s="16"/>
      <c r="AN403" s="16"/>
      <c r="AO403" s="16"/>
      <c r="AP403" s="16"/>
      <c r="AQ403" s="16"/>
      <c r="AR403" s="16"/>
      <c r="AS403" s="16"/>
      <c r="AT403" s="16"/>
      <c r="AU403" s="16"/>
      <c r="AV403" s="16"/>
      <c r="AW403" s="16"/>
      <c r="AX403" s="16"/>
      <c r="AY403" s="16"/>
      <c r="AZ403" s="16"/>
      <c r="BA403" s="16"/>
      <c r="BB403" s="16"/>
      <c r="BC403" s="116"/>
      <c r="BD403" s="116"/>
      <c r="BE403" s="116"/>
      <c r="BF403" s="116"/>
      <c r="BG403" s="116"/>
      <c r="BH403" s="116"/>
      <c r="BI403" s="116"/>
      <c r="BJ403" s="116"/>
      <c r="BK403" s="116"/>
      <c r="BL403" s="116"/>
      <c r="BM403" s="116"/>
      <c r="BN403" s="116"/>
      <c r="BO403" s="116"/>
      <c r="BP403" s="116"/>
      <c r="BQ403" s="116"/>
      <c r="BR403" s="116"/>
      <c r="BS403" s="116"/>
      <c r="BT403" s="117"/>
    </row>
    <row r="404" spans="1:72" s="3" customFormat="1">
      <c r="A404" s="1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c r="AD404" s="16"/>
      <c r="AE404" s="16"/>
      <c r="AF404" s="16"/>
      <c r="AG404" s="16"/>
      <c r="AH404" s="16"/>
      <c r="AI404" s="16"/>
      <c r="AJ404" s="16"/>
      <c r="AK404" s="16"/>
      <c r="AL404" s="16"/>
      <c r="AM404" s="16"/>
      <c r="AN404" s="16"/>
      <c r="AO404" s="16"/>
      <c r="AP404" s="16"/>
      <c r="AQ404" s="16"/>
      <c r="AR404" s="16"/>
      <c r="AS404" s="16"/>
      <c r="AT404" s="16"/>
      <c r="AU404" s="16"/>
      <c r="AV404" s="16"/>
      <c r="AW404" s="16"/>
      <c r="AX404" s="16"/>
      <c r="AY404" s="16"/>
      <c r="AZ404" s="16"/>
      <c r="BA404" s="16"/>
      <c r="BB404" s="16"/>
      <c r="BC404" s="116"/>
      <c r="BD404" s="116"/>
      <c r="BE404" s="116"/>
      <c r="BF404" s="116"/>
      <c r="BG404" s="116"/>
      <c r="BH404" s="116"/>
      <c r="BI404" s="116"/>
      <c r="BJ404" s="116"/>
      <c r="BK404" s="116"/>
      <c r="BL404" s="116"/>
      <c r="BM404" s="116"/>
      <c r="BN404" s="116"/>
      <c r="BO404" s="116"/>
      <c r="BP404" s="116"/>
      <c r="BQ404" s="116"/>
      <c r="BR404" s="116"/>
      <c r="BS404" s="116"/>
      <c r="BT404" s="117"/>
    </row>
    <row r="405" spans="1:72" s="3" customFormat="1">
      <c r="A405" s="1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c r="AD405" s="16"/>
      <c r="AE405" s="16"/>
      <c r="AF405" s="16"/>
      <c r="AG405" s="16"/>
      <c r="AH405" s="16"/>
      <c r="AI405" s="16"/>
      <c r="AJ405" s="16"/>
      <c r="AK405" s="16"/>
      <c r="AL405" s="16"/>
      <c r="AM405" s="16"/>
      <c r="AN405" s="16"/>
      <c r="AO405" s="16"/>
      <c r="AP405" s="16"/>
      <c r="AQ405" s="16"/>
      <c r="AR405" s="16"/>
      <c r="AS405" s="16"/>
      <c r="AT405" s="16"/>
      <c r="AU405" s="16"/>
      <c r="AV405" s="16"/>
      <c r="AW405" s="16"/>
      <c r="AX405" s="16"/>
      <c r="AY405" s="16"/>
      <c r="AZ405" s="16"/>
      <c r="BA405" s="16"/>
      <c r="BB405" s="16"/>
      <c r="BC405" s="116"/>
      <c r="BD405" s="116"/>
      <c r="BE405" s="116"/>
      <c r="BF405" s="116"/>
      <c r="BG405" s="116"/>
      <c r="BH405" s="116"/>
      <c r="BI405" s="116"/>
      <c r="BJ405" s="116"/>
      <c r="BK405" s="116"/>
      <c r="BL405" s="116"/>
      <c r="BM405" s="116"/>
      <c r="BN405" s="116"/>
      <c r="BO405" s="116"/>
      <c r="BP405" s="116"/>
      <c r="BQ405" s="116"/>
      <c r="BR405" s="116"/>
      <c r="BS405" s="116"/>
      <c r="BT405" s="117"/>
    </row>
    <row r="406" spans="1:72" s="3" customFormat="1">
      <c r="A406" s="1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c r="AD406" s="16"/>
      <c r="AE406" s="16"/>
      <c r="AF406" s="16"/>
      <c r="AG406" s="16"/>
      <c r="AH406" s="16"/>
      <c r="AI406" s="16"/>
      <c r="AJ406" s="16"/>
      <c r="AK406" s="16"/>
      <c r="AL406" s="16"/>
      <c r="AM406" s="16"/>
      <c r="AN406" s="16"/>
      <c r="AO406" s="16"/>
      <c r="AP406" s="16"/>
      <c r="AQ406" s="16"/>
      <c r="AR406" s="16"/>
      <c r="AS406" s="16"/>
      <c r="AT406" s="16"/>
      <c r="AU406" s="16"/>
      <c r="AV406" s="16"/>
      <c r="AW406" s="16"/>
      <c r="AX406" s="16"/>
      <c r="AY406" s="16"/>
      <c r="AZ406" s="16"/>
      <c r="BA406" s="16"/>
      <c r="BB406" s="16"/>
      <c r="BC406" s="116"/>
      <c r="BD406" s="116"/>
      <c r="BE406" s="116"/>
      <c r="BF406" s="116"/>
      <c r="BG406" s="116"/>
      <c r="BH406" s="116"/>
      <c r="BI406" s="116"/>
      <c r="BJ406" s="116"/>
      <c r="BK406" s="116"/>
      <c r="BL406" s="116"/>
      <c r="BM406" s="116"/>
      <c r="BN406" s="116"/>
      <c r="BO406" s="116"/>
      <c r="BP406" s="116"/>
      <c r="BQ406" s="116"/>
      <c r="BR406" s="116"/>
      <c r="BS406" s="116"/>
      <c r="BT406" s="117"/>
    </row>
    <row r="407" spans="1:72" s="3" customFormat="1">
      <c r="A407" s="1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c r="AD407" s="16"/>
      <c r="AE407" s="16"/>
      <c r="AF407" s="16"/>
      <c r="AG407" s="16"/>
      <c r="AH407" s="16"/>
      <c r="AI407" s="16"/>
      <c r="AJ407" s="16"/>
      <c r="AK407" s="16"/>
      <c r="AL407" s="16"/>
      <c r="AM407" s="16"/>
      <c r="AN407" s="16"/>
      <c r="AO407" s="16"/>
      <c r="AP407" s="16"/>
      <c r="AQ407" s="16"/>
      <c r="AR407" s="16"/>
      <c r="AS407" s="16"/>
      <c r="AT407" s="16"/>
      <c r="AU407" s="16"/>
      <c r="AV407" s="16"/>
      <c r="AW407" s="16"/>
      <c r="AX407" s="16"/>
      <c r="AY407" s="16"/>
      <c r="AZ407" s="16"/>
      <c r="BA407" s="16"/>
      <c r="BB407" s="16"/>
      <c r="BC407" s="116"/>
      <c r="BD407" s="116"/>
      <c r="BE407" s="116"/>
      <c r="BF407" s="116"/>
      <c r="BG407" s="116"/>
      <c r="BH407" s="116"/>
      <c r="BI407" s="116"/>
      <c r="BJ407" s="116"/>
      <c r="BK407" s="116"/>
      <c r="BL407" s="116"/>
      <c r="BM407" s="116"/>
      <c r="BN407" s="116"/>
      <c r="BO407" s="116"/>
      <c r="BP407" s="116"/>
      <c r="BQ407" s="116"/>
      <c r="BR407" s="116"/>
      <c r="BS407" s="116"/>
      <c r="BT407" s="117"/>
    </row>
    <row r="408" spans="1:72" s="3" customFormat="1">
      <c r="A408" s="1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c r="AD408" s="16"/>
      <c r="AE408" s="16"/>
      <c r="AF408" s="16"/>
      <c r="AG408" s="16"/>
      <c r="AH408" s="16"/>
      <c r="AI408" s="16"/>
      <c r="AJ408" s="16"/>
      <c r="AK408" s="16"/>
      <c r="AL408" s="16"/>
      <c r="AM408" s="16"/>
      <c r="AN408" s="16"/>
      <c r="AO408" s="16"/>
      <c r="AP408" s="16"/>
      <c r="AQ408" s="16"/>
      <c r="AR408" s="16"/>
      <c r="AS408" s="16"/>
      <c r="AT408" s="16"/>
      <c r="AU408" s="16"/>
      <c r="AV408" s="16"/>
      <c r="AW408" s="16"/>
      <c r="AX408" s="16"/>
      <c r="AY408" s="16"/>
      <c r="AZ408" s="16"/>
      <c r="BA408" s="16"/>
      <c r="BB408" s="16"/>
      <c r="BC408" s="116"/>
      <c r="BD408" s="116"/>
      <c r="BE408" s="116"/>
      <c r="BF408" s="116"/>
      <c r="BG408" s="116"/>
      <c r="BH408" s="116"/>
      <c r="BI408" s="116"/>
      <c r="BJ408" s="116"/>
      <c r="BK408" s="116"/>
      <c r="BL408" s="116"/>
      <c r="BM408" s="116"/>
      <c r="BN408" s="116"/>
      <c r="BO408" s="116"/>
      <c r="BP408" s="116"/>
      <c r="BQ408" s="116"/>
      <c r="BR408" s="116"/>
      <c r="BS408" s="116"/>
      <c r="BT408" s="117"/>
    </row>
    <row r="409" spans="1:72" s="3" customFormat="1">
      <c r="A409" s="1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c r="AD409" s="16"/>
      <c r="AE409" s="16"/>
      <c r="AF409" s="16"/>
      <c r="AG409" s="16"/>
      <c r="AH409" s="16"/>
      <c r="AI409" s="16"/>
      <c r="AJ409" s="16"/>
      <c r="AK409" s="16"/>
      <c r="AL409" s="16"/>
      <c r="AM409" s="16"/>
      <c r="AN409" s="16"/>
      <c r="AO409" s="16"/>
      <c r="AP409" s="16"/>
      <c r="AQ409" s="16"/>
      <c r="AR409" s="16"/>
      <c r="AS409" s="16"/>
      <c r="AT409" s="16"/>
      <c r="AU409" s="16"/>
      <c r="AV409" s="16"/>
      <c r="AW409" s="16"/>
      <c r="AX409" s="16"/>
      <c r="AY409" s="16"/>
      <c r="AZ409" s="16"/>
      <c r="BA409" s="16"/>
      <c r="BB409" s="16"/>
      <c r="BC409" s="116"/>
      <c r="BD409" s="116"/>
      <c r="BE409" s="116"/>
      <c r="BF409" s="116"/>
      <c r="BG409" s="116"/>
      <c r="BH409" s="116"/>
      <c r="BI409" s="116"/>
      <c r="BJ409" s="116"/>
      <c r="BK409" s="116"/>
      <c r="BL409" s="116"/>
      <c r="BM409" s="116"/>
      <c r="BN409" s="116"/>
      <c r="BO409" s="116"/>
      <c r="BP409" s="116"/>
      <c r="BQ409" s="116"/>
      <c r="BR409" s="116"/>
      <c r="BS409" s="116"/>
      <c r="BT409" s="117"/>
    </row>
    <row r="410" spans="1:72" s="3" customFormat="1">
      <c r="A410" s="1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c r="AD410" s="16"/>
      <c r="AE410" s="16"/>
      <c r="AF410" s="16"/>
      <c r="AG410" s="16"/>
      <c r="AH410" s="16"/>
      <c r="AI410" s="16"/>
      <c r="AJ410" s="16"/>
      <c r="AK410" s="16"/>
      <c r="AL410" s="16"/>
      <c r="AM410" s="16"/>
      <c r="AN410" s="16"/>
      <c r="AO410" s="16"/>
      <c r="AP410" s="16"/>
      <c r="AQ410" s="16"/>
      <c r="AR410" s="16"/>
      <c r="AS410" s="16"/>
      <c r="AT410" s="16"/>
      <c r="AU410" s="16"/>
      <c r="AV410" s="16"/>
      <c r="AW410" s="16"/>
      <c r="AX410" s="16"/>
      <c r="AY410" s="16"/>
      <c r="AZ410" s="16"/>
      <c r="BA410" s="16"/>
      <c r="BB410" s="16"/>
      <c r="BC410" s="116"/>
      <c r="BD410" s="116"/>
      <c r="BE410" s="116"/>
      <c r="BF410" s="116"/>
      <c r="BG410" s="116"/>
      <c r="BH410" s="116"/>
      <c r="BI410" s="116"/>
      <c r="BJ410" s="116"/>
      <c r="BK410" s="116"/>
      <c r="BL410" s="116"/>
      <c r="BM410" s="116"/>
      <c r="BN410" s="116"/>
      <c r="BO410" s="116"/>
      <c r="BP410" s="116"/>
      <c r="BQ410" s="116"/>
      <c r="BR410" s="116"/>
      <c r="BS410" s="116"/>
      <c r="BT410" s="117"/>
    </row>
    <row r="411" spans="1:72" s="3" customFormat="1">
      <c r="A411" s="1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c r="AD411" s="16"/>
      <c r="AE411" s="16"/>
      <c r="AF411" s="16"/>
      <c r="AG411" s="16"/>
      <c r="AH411" s="16"/>
      <c r="AI411" s="16"/>
      <c r="AJ411" s="16"/>
      <c r="AK411" s="16"/>
      <c r="AL411" s="16"/>
      <c r="AM411" s="16"/>
      <c r="AN411" s="16"/>
      <c r="AO411" s="16"/>
      <c r="AP411" s="16"/>
      <c r="AQ411" s="16"/>
      <c r="AR411" s="16"/>
      <c r="AS411" s="16"/>
      <c r="AT411" s="16"/>
      <c r="AU411" s="16"/>
      <c r="AV411" s="16"/>
      <c r="AW411" s="16"/>
      <c r="AX411" s="16"/>
      <c r="AY411" s="16"/>
      <c r="AZ411" s="16"/>
      <c r="BA411" s="16"/>
      <c r="BB411" s="16"/>
      <c r="BC411" s="116"/>
      <c r="BD411" s="116"/>
      <c r="BE411" s="116"/>
      <c r="BF411" s="116"/>
      <c r="BG411" s="116"/>
      <c r="BH411" s="116"/>
      <c r="BI411" s="116"/>
      <c r="BJ411" s="116"/>
      <c r="BK411" s="116"/>
      <c r="BL411" s="116"/>
      <c r="BM411" s="116"/>
      <c r="BN411" s="116"/>
      <c r="BO411" s="116"/>
      <c r="BP411" s="116"/>
      <c r="BQ411" s="116"/>
      <c r="BR411" s="116"/>
      <c r="BS411" s="116"/>
      <c r="BT411" s="117"/>
    </row>
    <row r="412" spans="1:72" s="3" customFormat="1">
      <c r="A412" s="1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c r="AD412" s="16"/>
      <c r="AE412" s="16"/>
      <c r="AF412" s="16"/>
      <c r="AG412" s="16"/>
      <c r="AH412" s="16"/>
      <c r="AI412" s="16"/>
      <c r="AJ412" s="16"/>
      <c r="AK412" s="16"/>
      <c r="AL412" s="16"/>
      <c r="AM412" s="16"/>
      <c r="AN412" s="16"/>
      <c r="AO412" s="16"/>
      <c r="AP412" s="16"/>
      <c r="AQ412" s="16"/>
      <c r="AR412" s="16"/>
      <c r="AS412" s="16"/>
      <c r="AT412" s="16"/>
      <c r="AU412" s="16"/>
      <c r="AV412" s="16"/>
      <c r="AW412" s="16"/>
      <c r="AX412" s="16"/>
      <c r="AY412" s="16"/>
      <c r="AZ412" s="16"/>
      <c r="BA412" s="16"/>
      <c r="BB412" s="16"/>
      <c r="BC412" s="116"/>
      <c r="BD412" s="116"/>
      <c r="BE412" s="116"/>
      <c r="BF412" s="116"/>
      <c r="BG412" s="116"/>
      <c r="BH412" s="116"/>
      <c r="BI412" s="116"/>
      <c r="BJ412" s="116"/>
      <c r="BK412" s="116"/>
      <c r="BL412" s="116"/>
      <c r="BM412" s="116"/>
      <c r="BN412" s="116"/>
      <c r="BO412" s="116"/>
      <c r="BP412" s="116"/>
      <c r="BQ412" s="116"/>
      <c r="BR412" s="116"/>
      <c r="BS412" s="116"/>
      <c r="BT412" s="117"/>
    </row>
    <row r="413" spans="1:72" s="3" customFormat="1">
      <c r="A413" s="1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c r="AD413" s="16"/>
      <c r="AE413" s="16"/>
      <c r="AF413" s="16"/>
      <c r="AG413" s="16"/>
      <c r="AH413" s="16"/>
      <c r="AI413" s="16"/>
      <c r="AJ413" s="16"/>
      <c r="AK413" s="16"/>
      <c r="AL413" s="16"/>
      <c r="AM413" s="16"/>
      <c r="AN413" s="16"/>
      <c r="AO413" s="16"/>
      <c r="AP413" s="16"/>
      <c r="AQ413" s="16"/>
      <c r="AR413" s="16"/>
      <c r="AS413" s="16"/>
      <c r="AT413" s="16"/>
      <c r="AU413" s="16"/>
      <c r="AV413" s="16"/>
      <c r="AW413" s="16"/>
      <c r="AX413" s="16"/>
      <c r="AY413" s="16"/>
      <c r="AZ413" s="16"/>
      <c r="BA413" s="16"/>
      <c r="BB413" s="16"/>
      <c r="BC413" s="116"/>
      <c r="BD413" s="116"/>
      <c r="BE413" s="116"/>
      <c r="BF413" s="116"/>
      <c r="BG413" s="116"/>
      <c r="BH413" s="116"/>
      <c r="BI413" s="116"/>
      <c r="BJ413" s="116"/>
      <c r="BK413" s="116"/>
      <c r="BL413" s="116"/>
      <c r="BM413" s="116"/>
      <c r="BN413" s="116"/>
      <c r="BO413" s="116"/>
      <c r="BP413" s="116"/>
      <c r="BQ413" s="116"/>
      <c r="BR413" s="116"/>
      <c r="BS413" s="116"/>
      <c r="BT413" s="117"/>
    </row>
    <row r="414" spans="1:72" s="3" customFormat="1">
      <c r="A414" s="1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c r="AD414" s="16"/>
      <c r="AE414" s="16"/>
      <c r="AF414" s="16"/>
      <c r="AG414" s="16"/>
      <c r="AH414" s="16"/>
      <c r="AI414" s="16"/>
      <c r="AJ414" s="16"/>
      <c r="AK414" s="16"/>
      <c r="AL414" s="16"/>
      <c r="AM414" s="16"/>
      <c r="AN414" s="16"/>
      <c r="AO414" s="16"/>
      <c r="AP414" s="16"/>
      <c r="AQ414" s="16"/>
      <c r="AR414" s="16"/>
      <c r="AS414" s="16"/>
      <c r="AT414" s="16"/>
      <c r="AU414" s="16"/>
      <c r="AV414" s="16"/>
      <c r="AW414" s="16"/>
      <c r="AX414" s="16"/>
      <c r="AY414" s="16"/>
      <c r="AZ414" s="16"/>
      <c r="BA414" s="16"/>
      <c r="BB414" s="16"/>
      <c r="BC414" s="116"/>
      <c r="BD414" s="116"/>
      <c r="BE414" s="116"/>
      <c r="BF414" s="116"/>
      <c r="BG414" s="116"/>
      <c r="BH414" s="116"/>
      <c r="BI414" s="116"/>
      <c r="BJ414" s="116"/>
      <c r="BK414" s="116"/>
      <c r="BL414" s="116"/>
      <c r="BM414" s="116"/>
      <c r="BN414" s="116"/>
      <c r="BO414" s="116"/>
      <c r="BP414" s="116"/>
      <c r="BQ414" s="116"/>
      <c r="BR414" s="116"/>
      <c r="BS414" s="116"/>
      <c r="BT414" s="117"/>
    </row>
    <row r="415" spans="1:72" s="3" customFormat="1">
      <c r="A415" s="1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c r="AD415" s="16"/>
      <c r="AE415" s="16"/>
      <c r="AF415" s="16"/>
      <c r="AG415" s="16"/>
      <c r="AH415" s="16"/>
      <c r="AI415" s="16"/>
      <c r="AJ415" s="16"/>
      <c r="AK415" s="16"/>
      <c r="AL415" s="16"/>
      <c r="AM415" s="16"/>
      <c r="AN415" s="16"/>
      <c r="AO415" s="16"/>
      <c r="AP415" s="16"/>
      <c r="AQ415" s="16"/>
      <c r="AR415" s="16"/>
      <c r="AS415" s="16"/>
      <c r="AT415" s="16"/>
      <c r="AU415" s="16"/>
      <c r="AV415" s="16"/>
      <c r="AW415" s="16"/>
      <c r="AX415" s="16"/>
      <c r="AY415" s="16"/>
      <c r="AZ415" s="16"/>
      <c r="BA415" s="16"/>
      <c r="BB415" s="16"/>
      <c r="BC415" s="116"/>
      <c r="BD415" s="116"/>
      <c r="BE415" s="116"/>
      <c r="BF415" s="116"/>
      <c r="BG415" s="116"/>
      <c r="BH415" s="116"/>
      <c r="BI415" s="116"/>
      <c r="BJ415" s="116"/>
      <c r="BK415" s="116"/>
      <c r="BL415" s="116"/>
      <c r="BM415" s="116"/>
      <c r="BN415" s="116"/>
      <c r="BO415" s="116"/>
      <c r="BP415" s="116"/>
      <c r="BQ415" s="116"/>
      <c r="BR415" s="116"/>
      <c r="BS415" s="116"/>
      <c r="BT415" s="117"/>
    </row>
    <row r="416" spans="1:72" s="3" customFormat="1">
      <c r="A416" s="1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c r="AD416" s="16"/>
      <c r="AE416" s="16"/>
      <c r="AF416" s="16"/>
      <c r="AG416" s="16"/>
      <c r="AH416" s="16"/>
      <c r="AI416" s="16"/>
      <c r="AJ416" s="16"/>
      <c r="AK416" s="16"/>
      <c r="AL416" s="16"/>
      <c r="AM416" s="16"/>
      <c r="AN416" s="16"/>
      <c r="AO416" s="16"/>
      <c r="AP416" s="16"/>
      <c r="AQ416" s="16"/>
      <c r="AR416" s="16"/>
      <c r="AS416" s="16"/>
      <c r="AT416" s="16"/>
      <c r="AU416" s="16"/>
      <c r="AV416" s="16"/>
      <c r="AW416" s="16"/>
      <c r="AX416" s="16"/>
      <c r="AY416" s="16"/>
      <c r="AZ416" s="16"/>
      <c r="BA416" s="16"/>
      <c r="BB416" s="16"/>
      <c r="BC416" s="116"/>
      <c r="BD416" s="116"/>
      <c r="BE416" s="116"/>
      <c r="BF416" s="116"/>
      <c r="BG416" s="116"/>
      <c r="BH416" s="116"/>
      <c r="BI416" s="116"/>
      <c r="BJ416" s="116"/>
      <c r="BK416" s="116"/>
      <c r="BL416" s="116"/>
      <c r="BM416" s="116"/>
      <c r="BN416" s="116"/>
      <c r="BO416" s="116"/>
      <c r="BP416" s="116"/>
      <c r="BQ416" s="116"/>
      <c r="BR416" s="116"/>
      <c r="BS416" s="116"/>
      <c r="BT416" s="117"/>
    </row>
    <row r="417" spans="1:72" s="3" customFormat="1">
      <c r="A417" s="1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c r="AD417" s="16"/>
      <c r="AE417" s="16"/>
      <c r="AF417" s="16"/>
      <c r="AG417" s="16"/>
      <c r="AH417" s="16"/>
      <c r="AI417" s="16"/>
      <c r="AJ417" s="16"/>
      <c r="AK417" s="16"/>
      <c r="AL417" s="16"/>
      <c r="AM417" s="16"/>
      <c r="AN417" s="16"/>
      <c r="AO417" s="16"/>
      <c r="AP417" s="16"/>
      <c r="AQ417" s="16"/>
      <c r="AR417" s="16"/>
      <c r="AS417" s="16"/>
      <c r="AT417" s="16"/>
      <c r="AU417" s="16"/>
      <c r="AV417" s="16"/>
      <c r="AW417" s="16"/>
      <c r="AX417" s="16"/>
      <c r="AY417" s="16"/>
      <c r="AZ417" s="16"/>
      <c r="BA417" s="16"/>
      <c r="BB417" s="16"/>
      <c r="BC417" s="116"/>
      <c r="BD417" s="116"/>
      <c r="BE417" s="116"/>
      <c r="BF417" s="116"/>
      <c r="BG417" s="116"/>
      <c r="BH417" s="116"/>
      <c r="BI417" s="116"/>
      <c r="BJ417" s="116"/>
      <c r="BK417" s="116"/>
      <c r="BL417" s="116"/>
      <c r="BM417" s="116"/>
      <c r="BN417" s="116"/>
      <c r="BO417" s="116"/>
      <c r="BP417" s="116"/>
      <c r="BQ417" s="116"/>
      <c r="BR417" s="116"/>
      <c r="BS417" s="116"/>
      <c r="BT417" s="117"/>
    </row>
    <row r="418" spans="1:72" s="3" customFormat="1">
      <c r="A418" s="1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c r="AD418" s="16"/>
      <c r="AE418" s="16"/>
      <c r="AF418" s="16"/>
      <c r="AG418" s="16"/>
      <c r="AH418" s="16"/>
      <c r="AI418" s="16"/>
      <c r="AJ418" s="16"/>
      <c r="AK418" s="16"/>
      <c r="AL418" s="16"/>
      <c r="AM418" s="16"/>
      <c r="AN418" s="16"/>
      <c r="AO418" s="16"/>
      <c r="AP418" s="16"/>
      <c r="AQ418" s="16"/>
      <c r="AR418" s="16"/>
      <c r="AS418" s="16"/>
      <c r="AT418" s="16"/>
      <c r="AU418" s="16"/>
      <c r="AV418" s="16"/>
      <c r="AW418" s="16"/>
      <c r="AX418" s="16"/>
      <c r="AY418" s="16"/>
      <c r="AZ418" s="16"/>
      <c r="BA418" s="16"/>
      <c r="BB418" s="16"/>
      <c r="BC418" s="116"/>
      <c r="BD418" s="116"/>
      <c r="BE418" s="116"/>
      <c r="BF418" s="116"/>
      <c r="BG418" s="116"/>
      <c r="BH418" s="116"/>
      <c r="BI418" s="116"/>
      <c r="BJ418" s="116"/>
      <c r="BK418" s="116"/>
      <c r="BL418" s="116"/>
      <c r="BM418" s="116"/>
      <c r="BN418" s="116"/>
      <c r="BO418" s="116"/>
      <c r="BP418" s="116"/>
      <c r="BQ418" s="116"/>
      <c r="BR418" s="116"/>
      <c r="BS418" s="116"/>
      <c r="BT418" s="117"/>
    </row>
    <row r="419" spans="1:72" s="3" customFormat="1">
      <c r="A419" s="1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c r="AD419" s="16"/>
      <c r="AE419" s="16"/>
      <c r="AF419" s="16"/>
      <c r="AG419" s="16"/>
      <c r="AH419" s="16"/>
      <c r="AI419" s="16"/>
      <c r="AJ419" s="16"/>
      <c r="AK419" s="16"/>
      <c r="AL419" s="16"/>
      <c r="AM419" s="16"/>
      <c r="AN419" s="16"/>
      <c r="AO419" s="16"/>
      <c r="AP419" s="16"/>
      <c r="AQ419" s="16"/>
      <c r="AR419" s="16"/>
      <c r="AS419" s="16"/>
      <c r="AT419" s="16"/>
      <c r="AU419" s="16"/>
      <c r="AV419" s="16"/>
      <c r="AW419" s="16"/>
      <c r="AX419" s="16"/>
      <c r="AY419" s="16"/>
      <c r="AZ419" s="16"/>
      <c r="BA419" s="16"/>
      <c r="BB419" s="16"/>
      <c r="BC419" s="116"/>
      <c r="BD419" s="116"/>
      <c r="BE419" s="116"/>
      <c r="BF419" s="116"/>
      <c r="BG419" s="116"/>
      <c r="BH419" s="116"/>
      <c r="BI419" s="116"/>
      <c r="BJ419" s="116"/>
      <c r="BK419" s="116"/>
      <c r="BL419" s="116"/>
      <c r="BM419" s="116"/>
      <c r="BN419" s="116"/>
      <c r="BO419" s="116"/>
      <c r="BP419" s="116"/>
      <c r="BQ419" s="116"/>
      <c r="BR419" s="116"/>
      <c r="BS419" s="116"/>
      <c r="BT419" s="117"/>
    </row>
    <row r="420" spans="1:72" s="3" customFormat="1">
      <c r="A420" s="1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c r="AD420" s="16"/>
      <c r="AE420" s="16"/>
      <c r="AF420" s="16"/>
      <c r="AG420" s="16"/>
      <c r="AH420" s="16"/>
      <c r="AI420" s="16"/>
      <c r="AJ420" s="16"/>
      <c r="AK420" s="16"/>
      <c r="AL420" s="16"/>
      <c r="AM420" s="16"/>
      <c r="AN420" s="16"/>
      <c r="AO420" s="16"/>
      <c r="AP420" s="16"/>
      <c r="AQ420" s="16"/>
      <c r="AR420" s="16"/>
      <c r="AS420" s="16"/>
      <c r="AT420" s="16"/>
      <c r="AU420" s="16"/>
      <c r="AV420" s="16"/>
      <c r="AW420" s="16"/>
      <c r="AX420" s="16"/>
      <c r="AY420" s="16"/>
      <c r="AZ420" s="16"/>
      <c r="BA420" s="16"/>
      <c r="BB420" s="16"/>
      <c r="BC420" s="116"/>
      <c r="BD420" s="116"/>
      <c r="BE420" s="116"/>
      <c r="BF420" s="116"/>
      <c r="BG420" s="116"/>
      <c r="BH420" s="116"/>
      <c r="BI420" s="116"/>
      <c r="BJ420" s="116"/>
      <c r="BK420" s="116"/>
      <c r="BL420" s="116"/>
      <c r="BM420" s="116"/>
      <c r="BN420" s="116"/>
      <c r="BO420" s="116"/>
      <c r="BP420" s="116"/>
      <c r="BQ420" s="116"/>
      <c r="BR420" s="116"/>
      <c r="BS420" s="116"/>
      <c r="BT420" s="117"/>
    </row>
    <row r="421" spans="1:72" s="3" customFormat="1">
      <c r="A421" s="1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c r="AD421" s="16"/>
      <c r="AE421" s="16"/>
      <c r="AF421" s="16"/>
      <c r="AG421" s="16"/>
      <c r="AH421" s="16"/>
      <c r="AI421" s="16"/>
      <c r="AJ421" s="16"/>
      <c r="AK421" s="16"/>
      <c r="AL421" s="16"/>
      <c r="AM421" s="16"/>
      <c r="AN421" s="16"/>
      <c r="AO421" s="16"/>
      <c r="AP421" s="16"/>
      <c r="AQ421" s="16"/>
      <c r="AR421" s="16"/>
      <c r="AS421" s="16"/>
      <c r="AT421" s="16"/>
      <c r="AU421" s="16"/>
      <c r="AV421" s="16"/>
      <c r="AW421" s="16"/>
      <c r="AX421" s="16"/>
      <c r="AY421" s="16"/>
      <c r="AZ421" s="16"/>
      <c r="BA421" s="16"/>
      <c r="BB421" s="16"/>
      <c r="BC421" s="116"/>
      <c r="BD421" s="116"/>
      <c r="BE421" s="116"/>
      <c r="BF421" s="116"/>
      <c r="BG421" s="116"/>
      <c r="BH421" s="116"/>
      <c r="BI421" s="116"/>
      <c r="BJ421" s="116"/>
      <c r="BK421" s="116"/>
      <c r="BL421" s="116"/>
      <c r="BM421" s="116"/>
      <c r="BN421" s="116"/>
      <c r="BO421" s="116"/>
      <c r="BP421" s="116"/>
      <c r="BQ421" s="116"/>
      <c r="BR421" s="116"/>
      <c r="BS421" s="116"/>
      <c r="BT421" s="117"/>
    </row>
    <row r="422" spans="1:72" s="3" customFormat="1">
      <c r="A422" s="1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c r="AK422" s="16"/>
      <c r="AL422" s="16"/>
      <c r="AM422" s="16"/>
      <c r="AN422" s="16"/>
      <c r="AO422" s="16"/>
      <c r="AP422" s="16"/>
      <c r="AQ422" s="16"/>
      <c r="AR422" s="16"/>
      <c r="AS422" s="16"/>
      <c r="AT422" s="16"/>
      <c r="AU422" s="16"/>
      <c r="AV422" s="16"/>
      <c r="AW422" s="16"/>
      <c r="AX422" s="16"/>
      <c r="AY422" s="16"/>
      <c r="AZ422" s="16"/>
      <c r="BA422" s="16"/>
      <c r="BB422" s="16"/>
      <c r="BC422" s="116"/>
      <c r="BD422" s="116"/>
      <c r="BE422" s="116"/>
      <c r="BF422" s="116"/>
      <c r="BG422" s="116"/>
      <c r="BH422" s="116"/>
      <c r="BI422" s="116"/>
      <c r="BJ422" s="116"/>
      <c r="BK422" s="116"/>
      <c r="BL422" s="116"/>
      <c r="BM422" s="116"/>
      <c r="BN422" s="116"/>
      <c r="BO422" s="116"/>
      <c r="BP422" s="116"/>
      <c r="BQ422" s="116"/>
      <c r="BR422" s="116"/>
      <c r="BS422" s="116"/>
      <c r="BT422" s="117"/>
    </row>
    <row r="423" spans="1:72" s="3" customFormat="1">
      <c r="A423" s="1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c r="AD423" s="16"/>
      <c r="AE423" s="16"/>
      <c r="AF423" s="16"/>
      <c r="AG423" s="16"/>
      <c r="AH423" s="16"/>
      <c r="AI423" s="16"/>
      <c r="AJ423" s="16"/>
      <c r="AK423" s="16"/>
      <c r="AL423" s="16"/>
      <c r="AM423" s="16"/>
      <c r="AN423" s="16"/>
      <c r="AO423" s="16"/>
      <c r="AP423" s="16"/>
      <c r="AQ423" s="16"/>
      <c r="AR423" s="16"/>
      <c r="AS423" s="16"/>
      <c r="AT423" s="16"/>
      <c r="AU423" s="16"/>
      <c r="AV423" s="16"/>
      <c r="AW423" s="16"/>
      <c r="AX423" s="16"/>
      <c r="AY423" s="16"/>
      <c r="AZ423" s="16"/>
      <c r="BA423" s="16"/>
      <c r="BB423" s="16"/>
      <c r="BC423" s="116"/>
      <c r="BD423" s="116"/>
      <c r="BE423" s="116"/>
      <c r="BF423" s="116"/>
      <c r="BG423" s="116"/>
      <c r="BH423" s="116"/>
      <c r="BI423" s="116"/>
      <c r="BJ423" s="116"/>
      <c r="BK423" s="116"/>
      <c r="BL423" s="116"/>
      <c r="BM423" s="116"/>
      <c r="BN423" s="116"/>
      <c r="BO423" s="116"/>
      <c r="BP423" s="116"/>
      <c r="BQ423" s="116"/>
      <c r="BR423" s="116"/>
      <c r="BS423" s="116"/>
      <c r="BT423" s="117"/>
    </row>
    <row r="424" spans="1:72" s="3" customFormat="1">
      <c r="A424" s="1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c r="AD424" s="16"/>
      <c r="AE424" s="16"/>
      <c r="AF424" s="16"/>
      <c r="AG424" s="16"/>
      <c r="AH424" s="16"/>
      <c r="AI424" s="16"/>
      <c r="AJ424" s="16"/>
      <c r="AK424" s="16"/>
      <c r="AL424" s="16"/>
      <c r="AM424" s="16"/>
      <c r="AN424" s="16"/>
      <c r="AO424" s="16"/>
      <c r="AP424" s="16"/>
      <c r="AQ424" s="16"/>
      <c r="AR424" s="16"/>
      <c r="AS424" s="16"/>
      <c r="AT424" s="16"/>
      <c r="AU424" s="16"/>
      <c r="AV424" s="16"/>
      <c r="AW424" s="16"/>
      <c r="AX424" s="16"/>
      <c r="AY424" s="16"/>
      <c r="AZ424" s="16"/>
      <c r="BA424" s="16"/>
      <c r="BB424" s="16"/>
      <c r="BC424" s="116"/>
      <c r="BD424" s="116"/>
      <c r="BE424" s="116"/>
      <c r="BF424" s="116"/>
      <c r="BG424" s="116"/>
      <c r="BH424" s="116"/>
      <c r="BI424" s="116"/>
      <c r="BJ424" s="116"/>
      <c r="BK424" s="116"/>
      <c r="BL424" s="116"/>
      <c r="BM424" s="116"/>
      <c r="BN424" s="116"/>
      <c r="BO424" s="116"/>
      <c r="BP424" s="116"/>
      <c r="BQ424" s="116"/>
      <c r="BR424" s="116"/>
      <c r="BS424" s="116"/>
      <c r="BT424" s="117"/>
    </row>
    <row r="425" spans="1:72" s="3" customFormat="1">
      <c r="A425" s="1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c r="AD425" s="16"/>
      <c r="AE425" s="16"/>
      <c r="AF425" s="16"/>
      <c r="AG425" s="16"/>
      <c r="AH425" s="16"/>
      <c r="AI425" s="16"/>
      <c r="AJ425" s="16"/>
      <c r="AK425" s="16"/>
      <c r="AL425" s="16"/>
      <c r="AM425" s="16"/>
      <c r="AN425" s="16"/>
      <c r="AO425" s="16"/>
      <c r="AP425" s="16"/>
      <c r="AQ425" s="16"/>
      <c r="AR425" s="16"/>
      <c r="AS425" s="16"/>
      <c r="AT425" s="16"/>
      <c r="AU425" s="16"/>
      <c r="AV425" s="16"/>
      <c r="AW425" s="16"/>
      <c r="AX425" s="16"/>
      <c r="AY425" s="16"/>
      <c r="AZ425" s="16"/>
      <c r="BA425" s="16"/>
      <c r="BB425" s="16"/>
      <c r="BC425" s="116"/>
      <c r="BD425" s="116"/>
      <c r="BE425" s="116"/>
      <c r="BF425" s="116"/>
      <c r="BG425" s="116"/>
      <c r="BH425" s="116"/>
      <c r="BI425" s="116"/>
      <c r="BJ425" s="116"/>
      <c r="BK425" s="116"/>
      <c r="BL425" s="116"/>
      <c r="BM425" s="116"/>
      <c r="BN425" s="116"/>
      <c r="BO425" s="116"/>
      <c r="BP425" s="116"/>
      <c r="BQ425" s="116"/>
      <c r="BR425" s="116"/>
      <c r="BS425" s="116"/>
      <c r="BT425" s="117"/>
    </row>
    <row r="426" spans="1:72" s="3" customFormat="1">
      <c r="A426" s="1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c r="AD426" s="16"/>
      <c r="AE426" s="16"/>
      <c r="AF426" s="16"/>
      <c r="AG426" s="16"/>
      <c r="AH426" s="16"/>
      <c r="AI426" s="16"/>
      <c r="AJ426" s="16"/>
      <c r="AK426" s="16"/>
      <c r="AL426" s="16"/>
      <c r="AM426" s="16"/>
      <c r="AN426" s="16"/>
      <c r="AO426" s="16"/>
      <c r="AP426" s="16"/>
      <c r="AQ426" s="16"/>
      <c r="AR426" s="16"/>
      <c r="AS426" s="16"/>
      <c r="AT426" s="16"/>
      <c r="AU426" s="16"/>
      <c r="AV426" s="16"/>
      <c r="AW426" s="16"/>
      <c r="AX426" s="16"/>
      <c r="AY426" s="16"/>
      <c r="AZ426" s="16"/>
      <c r="BA426" s="16"/>
      <c r="BB426" s="16"/>
      <c r="BC426" s="116"/>
      <c r="BD426" s="116"/>
      <c r="BE426" s="116"/>
      <c r="BF426" s="116"/>
      <c r="BG426" s="116"/>
      <c r="BH426" s="116"/>
      <c r="BI426" s="116"/>
      <c r="BJ426" s="116"/>
      <c r="BK426" s="116"/>
      <c r="BL426" s="116"/>
      <c r="BM426" s="116"/>
      <c r="BN426" s="116"/>
      <c r="BO426" s="116"/>
      <c r="BP426" s="116"/>
      <c r="BQ426" s="116"/>
      <c r="BR426" s="116"/>
      <c r="BS426" s="116"/>
      <c r="BT426" s="117"/>
    </row>
    <row r="427" spans="1:72" s="3" customFormat="1">
      <c r="A427" s="1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c r="AD427" s="16"/>
      <c r="AE427" s="16"/>
      <c r="AF427" s="16"/>
      <c r="AG427" s="16"/>
      <c r="AH427" s="16"/>
      <c r="AI427" s="16"/>
      <c r="AJ427" s="16"/>
      <c r="AK427" s="16"/>
      <c r="AL427" s="16"/>
      <c r="AM427" s="16"/>
      <c r="AN427" s="16"/>
      <c r="AO427" s="16"/>
      <c r="AP427" s="16"/>
      <c r="AQ427" s="16"/>
      <c r="AR427" s="16"/>
      <c r="AS427" s="16"/>
      <c r="AT427" s="16"/>
      <c r="AU427" s="16"/>
      <c r="AV427" s="16"/>
      <c r="AW427" s="16"/>
      <c r="AX427" s="16"/>
      <c r="AY427" s="16"/>
      <c r="AZ427" s="16"/>
      <c r="BA427" s="16"/>
      <c r="BB427" s="16"/>
      <c r="BC427" s="116"/>
      <c r="BD427" s="116"/>
      <c r="BE427" s="116"/>
      <c r="BF427" s="116"/>
      <c r="BG427" s="116"/>
      <c r="BH427" s="116"/>
      <c r="BI427" s="116"/>
      <c r="BJ427" s="116"/>
      <c r="BK427" s="116"/>
      <c r="BL427" s="116"/>
      <c r="BM427" s="116"/>
      <c r="BN427" s="116"/>
      <c r="BO427" s="116"/>
      <c r="BP427" s="116"/>
      <c r="BQ427" s="116"/>
      <c r="BR427" s="116"/>
      <c r="BS427" s="116"/>
      <c r="BT427" s="117"/>
    </row>
    <row r="428" spans="1:72" s="3" customFormat="1">
      <c r="A428" s="1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c r="AD428" s="16"/>
      <c r="AE428" s="16"/>
      <c r="AF428" s="16"/>
      <c r="AG428" s="16"/>
      <c r="AH428" s="16"/>
      <c r="AI428" s="16"/>
      <c r="AJ428" s="16"/>
      <c r="AK428" s="16"/>
      <c r="AL428" s="16"/>
      <c r="AM428" s="16"/>
      <c r="AN428" s="16"/>
      <c r="AO428" s="16"/>
      <c r="AP428" s="16"/>
      <c r="AQ428" s="16"/>
      <c r="AR428" s="16"/>
      <c r="AS428" s="16"/>
      <c r="AT428" s="16"/>
      <c r="AU428" s="16"/>
      <c r="AV428" s="16"/>
      <c r="AW428" s="16"/>
      <c r="AX428" s="16"/>
      <c r="AY428" s="16"/>
      <c r="AZ428" s="16"/>
      <c r="BA428" s="16"/>
      <c r="BB428" s="16"/>
      <c r="BC428" s="116"/>
      <c r="BD428" s="116"/>
      <c r="BE428" s="116"/>
      <c r="BF428" s="116"/>
      <c r="BG428" s="116"/>
      <c r="BH428" s="116"/>
      <c r="BI428" s="116"/>
      <c r="BJ428" s="116"/>
      <c r="BK428" s="116"/>
      <c r="BL428" s="116"/>
      <c r="BM428" s="116"/>
      <c r="BN428" s="116"/>
      <c r="BO428" s="116"/>
      <c r="BP428" s="116"/>
      <c r="BQ428" s="116"/>
      <c r="BR428" s="116"/>
      <c r="BS428" s="116"/>
      <c r="BT428" s="117"/>
    </row>
    <row r="429" spans="1:72" s="3" customFormat="1">
      <c r="A429" s="1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c r="AA429" s="16"/>
      <c r="AB429" s="16"/>
      <c r="AC429" s="16"/>
      <c r="AD429" s="16"/>
      <c r="AE429" s="16"/>
      <c r="AF429" s="16"/>
      <c r="AG429" s="16"/>
      <c r="AH429" s="16"/>
      <c r="AI429" s="16"/>
      <c r="AJ429" s="16"/>
      <c r="AK429" s="16"/>
      <c r="AL429" s="16"/>
      <c r="AM429" s="16"/>
      <c r="AN429" s="16"/>
      <c r="AO429" s="16"/>
      <c r="AP429" s="16"/>
      <c r="AQ429" s="16"/>
      <c r="AR429" s="16"/>
      <c r="AS429" s="16"/>
      <c r="AT429" s="16"/>
      <c r="AU429" s="16"/>
      <c r="AV429" s="16"/>
      <c r="AW429" s="16"/>
      <c r="AX429" s="16"/>
      <c r="AY429" s="16"/>
      <c r="AZ429" s="16"/>
      <c r="BA429" s="16"/>
      <c r="BB429" s="16"/>
      <c r="BC429" s="116"/>
      <c r="BD429" s="116"/>
      <c r="BE429" s="116"/>
      <c r="BF429" s="116"/>
      <c r="BG429" s="116"/>
      <c r="BH429" s="116"/>
      <c r="BI429" s="116"/>
      <c r="BJ429" s="116"/>
      <c r="BK429" s="116"/>
      <c r="BL429" s="116"/>
      <c r="BM429" s="116"/>
      <c r="BN429" s="116"/>
      <c r="BO429" s="116"/>
      <c r="BP429" s="116"/>
      <c r="BQ429" s="116"/>
      <c r="BR429" s="116"/>
      <c r="BS429" s="116"/>
      <c r="BT429" s="117"/>
    </row>
    <row r="430" spans="1:72" s="3" customFormat="1">
      <c r="A430" s="1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c r="AD430" s="16"/>
      <c r="AE430" s="16"/>
      <c r="AF430" s="16"/>
      <c r="AG430" s="16"/>
      <c r="AH430" s="16"/>
      <c r="AI430" s="16"/>
      <c r="AJ430" s="16"/>
      <c r="AK430" s="16"/>
      <c r="AL430" s="16"/>
      <c r="AM430" s="16"/>
      <c r="AN430" s="16"/>
      <c r="AO430" s="16"/>
      <c r="AP430" s="16"/>
      <c r="AQ430" s="16"/>
      <c r="AR430" s="16"/>
      <c r="AS430" s="16"/>
      <c r="AT430" s="16"/>
      <c r="AU430" s="16"/>
      <c r="AV430" s="16"/>
      <c r="AW430" s="16"/>
      <c r="AX430" s="16"/>
      <c r="AY430" s="16"/>
      <c r="AZ430" s="16"/>
      <c r="BA430" s="16"/>
      <c r="BB430" s="16"/>
      <c r="BC430" s="116"/>
      <c r="BD430" s="116"/>
      <c r="BE430" s="116"/>
      <c r="BF430" s="116"/>
      <c r="BG430" s="116"/>
      <c r="BH430" s="116"/>
      <c r="BI430" s="116"/>
      <c r="BJ430" s="116"/>
      <c r="BK430" s="116"/>
      <c r="BL430" s="116"/>
      <c r="BM430" s="116"/>
      <c r="BN430" s="116"/>
      <c r="BO430" s="116"/>
      <c r="BP430" s="116"/>
      <c r="BQ430" s="116"/>
      <c r="BR430" s="116"/>
      <c r="BS430" s="116"/>
      <c r="BT430" s="117"/>
    </row>
    <row r="431" spans="1:72" s="3" customFormat="1">
      <c r="A431" s="1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c r="AD431" s="16"/>
      <c r="AE431" s="16"/>
      <c r="AF431" s="16"/>
      <c r="AG431" s="16"/>
      <c r="AH431" s="16"/>
      <c r="AI431" s="16"/>
      <c r="AJ431" s="16"/>
      <c r="AK431" s="16"/>
      <c r="AL431" s="16"/>
      <c r="AM431" s="16"/>
      <c r="AN431" s="16"/>
      <c r="AO431" s="16"/>
      <c r="AP431" s="16"/>
      <c r="AQ431" s="16"/>
      <c r="AR431" s="16"/>
      <c r="AS431" s="16"/>
      <c r="AT431" s="16"/>
      <c r="AU431" s="16"/>
      <c r="AV431" s="16"/>
      <c r="AW431" s="16"/>
      <c r="AX431" s="16"/>
      <c r="AY431" s="16"/>
      <c r="AZ431" s="16"/>
      <c r="BA431" s="16"/>
      <c r="BB431" s="16"/>
      <c r="BC431" s="116"/>
      <c r="BD431" s="116"/>
      <c r="BE431" s="116"/>
      <c r="BF431" s="116"/>
      <c r="BG431" s="116"/>
      <c r="BH431" s="116"/>
      <c r="BI431" s="116"/>
      <c r="BJ431" s="116"/>
      <c r="BK431" s="116"/>
      <c r="BL431" s="116"/>
      <c r="BM431" s="116"/>
      <c r="BN431" s="116"/>
      <c r="BO431" s="116"/>
      <c r="BP431" s="116"/>
      <c r="BQ431" s="116"/>
      <c r="BR431" s="116"/>
      <c r="BS431" s="116"/>
      <c r="BT431" s="117"/>
    </row>
    <row r="432" spans="1:72" s="3" customFormat="1">
      <c r="A432" s="1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c r="AD432" s="16"/>
      <c r="AE432" s="16"/>
      <c r="AF432" s="16"/>
      <c r="AG432" s="16"/>
      <c r="AH432" s="16"/>
      <c r="AI432" s="16"/>
      <c r="AJ432" s="16"/>
      <c r="AK432" s="16"/>
      <c r="AL432" s="16"/>
      <c r="AM432" s="16"/>
      <c r="AN432" s="16"/>
      <c r="AO432" s="16"/>
      <c r="AP432" s="16"/>
      <c r="AQ432" s="16"/>
      <c r="AR432" s="16"/>
      <c r="AS432" s="16"/>
      <c r="AT432" s="16"/>
      <c r="AU432" s="16"/>
      <c r="AV432" s="16"/>
      <c r="AW432" s="16"/>
      <c r="AX432" s="16"/>
      <c r="AY432" s="16"/>
      <c r="AZ432" s="16"/>
      <c r="BA432" s="16"/>
      <c r="BB432" s="16"/>
      <c r="BC432" s="116"/>
      <c r="BD432" s="116"/>
      <c r="BE432" s="116"/>
      <c r="BF432" s="116"/>
      <c r="BG432" s="116"/>
      <c r="BH432" s="116"/>
      <c r="BI432" s="116"/>
      <c r="BJ432" s="116"/>
      <c r="BK432" s="116"/>
      <c r="BL432" s="116"/>
      <c r="BM432" s="116"/>
      <c r="BN432" s="116"/>
      <c r="BO432" s="116"/>
      <c r="BP432" s="116"/>
      <c r="BQ432" s="116"/>
      <c r="BR432" s="116"/>
      <c r="BS432" s="116"/>
      <c r="BT432" s="117"/>
    </row>
    <row r="433" spans="1:72" s="3" customFormat="1">
      <c r="A433" s="1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c r="AD433" s="16"/>
      <c r="AE433" s="16"/>
      <c r="AF433" s="16"/>
      <c r="AG433" s="16"/>
      <c r="AH433" s="16"/>
      <c r="AI433" s="16"/>
      <c r="AJ433" s="16"/>
      <c r="AK433" s="16"/>
      <c r="AL433" s="16"/>
      <c r="AM433" s="16"/>
      <c r="AN433" s="16"/>
      <c r="AO433" s="16"/>
      <c r="AP433" s="16"/>
      <c r="AQ433" s="16"/>
      <c r="AR433" s="16"/>
      <c r="AS433" s="16"/>
      <c r="AT433" s="16"/>
      <c r="AU433" s="16"/>
      <c r="AV433" s="16"/>
      <c r="AW433" s="16"/>
      <c r="AX433" s="16"/>
      <c r="AY433" s="16"/>
      <c r="AZ433" s="16"/>
      <c r="BA433" s="16"/>
      <c r="BB433" s="16"/>
      <c r="BC433" s="116"/>
      <c r="BD433" s="116"/>
      <c r="BE433" s="116"/>
      <c r="BF433" s="116"/>
      <c r="BG433" s="116"/>
      <c r="BH433" s="116"/>
      <c r="BI433" s="116"/>
      <c r="BJ433" s="116"/>
      <c r="BK433" s="116"/>
      <c r="BL433" s="116"/>
      <c r="BM433" s="116"/>
      <c r="BN433" s="116"/>
      <c r="BO433" s="116"/>
      <c r="BP433" s="116"/>
      <c r="BQ433" s="116"/>
      <c r="BR433" s="116"/>
      <c r="BS433" s="116"/>
      <c r="BT433" s="117"/>
    </row>
    <row r="434" spans="1:72" s="3" customFormat="1">
      <c r="A434" s="1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c r="AA434" s="16"/>
      <c r="AB434" s="16"/>
      <c r="AC434" s="16"/>
      <c r="AD434" s="16"/>
      <c r="AE434" s="16"/>
      <c r="AF434" s="16"/>
      <c r="AG434" s="16"/>
      <c r="AH434" s="16"/>
      <c r="AI434" s="16"/>
      <c r="AJ434" s="16"/>
      <c r="AK434" s="16"/>
      <c r="AL434" s="16"/>
      <c r="AM434" s="16"/>
      <c r="AN434" s="16"/>
      <c r="AO434" s="16"/>
      <c r="AP434" s="16"/>
      <c r="AQ434" s="16"/>
      <c r="AR434" s="16"/>
      <c r="AS434" s="16"/>
      <c r="AT434" s="16"/>
      <c r="AU434" s="16"/>
      <c r="AV434" s="16"/>
      <c r="AW434" s="16"/>
      <c r="AX434" s="16"/>
      <c r="AY434" s="16"/>
      <c r="AZ434" s="16"/>
      <c r="BA434" s="16"/>
      <c r="BB434" s="16"/>
      <c r="BC434" s="116"/>
      <c r="BD434" s="116"/>
      <c r="BE434" s="116"/>
      <c r="BF434" s="116"/>
      <c r="BG434" s="116"/>
      <c r="BH434" s="116"/>
      <c r="BI434" s="116"/>
      <c r="BJ434" s="116"/>
      <c r="BK434" s="116"/>
      <c r="BL434" s="116"/>
      <c r="BM434" s="116"/>
      <c r="BN434" s="116"/>
      <c r="BO434" s="116"/>
      <c r="BP434" s="116"/>
      <c r="BQ434" s="116"/>
      <c r="BR434" s="116"/>
      <c r="BS434" s="116"/>
      <c r="BT434" s="117"/>
    </row>
    <row r="435" spans="1:72" s="3" customFormat="1">
      <c r="A435" s="1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c r="AA435" s="16"/>
      <c r="AB435" s="16"/>
      <c r="AC435" s="16"/>
      <c r="AD435" s="16"/>
      <c r="AE435" s="16"/>
      <c r="AF435" s="16"/>
      <c r="AG435" s="16"/>
      <c r="AH435" s="16"/>
      <c r="AI435" s="16"/>
      <c r="AJ435" s="16"/>
      <c r="AK435" s="16"/>
      <c r="AL435" s="16"/>
      <c r="AM435" s="16"/>
      <c r="AN435" s="16"/>
      <c r="AO435" s="16"/>
      <c r="AP435" s="16"/>
      <c r="AQ435" s="16"/>
      <c r="AR435" s="16"/>
      <c r="AS435" s="16"/>
      <c r="AT435" s="16"/>
      <c r="AU435" s="16"/>
      <c r="AV435" s="16"/>
      <c r="AW435" s="16"/>
      <c r="AX435" s="16"/>
      <c r="AY435" s="16"/>
      <c r="AZ435" s="16"/>
      <c r="BA435" s="16"/>
      <c r="BB435" s="16"/>
      <c r="BC435" s="116"/>
      <c r="BD435" s="116"/>
      <c r="BE435" s="116"/>
      <c r="BF435" s="116"/>
      <c r="BG435" s="116"/>
      <c r="BH435" s="116"/>
      <c r="BI435" s="116"/>
      <c r="BJ435" s="116"/>
      <c r="BK435" s="116"/>
      <c r="BL435" s="116"/>
      <c r="BM435" s="116"/>
      <c r="BN435" s="116"/>
      <c r="BO435" s="116"/>
      <c r="BP435" s="116"/>
      <c r="BQ435" s="116"/>
      <c r="BR435" s="116"/>
      <c r="BS435" s="116"/>
      <c r="BT435" s="117"/>
    </row>
    <row r="436" spans="1:72" s="3" customFormat="1">
      <c r="A436" s="1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c r="AD436" s="16"/>
      <c r="AE436" s="16"/>
      <c r="AF436" s="16"/>
      <c r="AG436" s="16"/>
      <c r="AH436" s="16"/>
      <c r="AI436" s="16"/>
      <c r="AJ436" s="16"/>
      <c r="AK436" s="16"/>
      <c r="AL436" s="16"/>
      <c r="AM436" s="16"/>
      <c r="AN436" s="16"/>
      <c r="AO436" s="16"/>
      <c r="AP436" s="16"/>
      <c r="AQ436" s="16"/>
      <c r="AR436" s="16"/>
      <c r="AS436" s="16"/>
      <c r="AT436" s="16"/>
      <c r="AU436" s="16"/>
      <c r="AV436" s="16"/>
      <c r="AW436" s="16"/>
      <c r="AX436" s="16"/>
      <c r="AY436" s="16"/>
      <c r="AZ436" s="16"/>
      <c r="BA436" s="16"/>
      <c r="BB436" s="16"/>
      <c r="BC436" s="116"/>
      <c r="BD436" s="116"/>
      <c r="BE436" s="116"/>
      <c r="BF436" s="116"/>
      <c r="BG436" s="116"/>
      <c r="BH436" s="116"/>
      <c r="BI436" s="116"/>
      <c r="BJ436" s="116"/>
      <c r="BK436" s="116"/>
      <c r="BL436" s="116"/>
      <c r="BM436" s="116"/>
      <c r="BN436" s="116"/>
      <c r="BO436" s="116"/>
      <c r="BP436" s="116"/>
      <c r="BQ436" s="116"/>
      <c r="BR436" s="116"/>
      <c r="BS436" s="116"/>
      <c r="BT436" s="117"/>
    </row>
    <row r="437" spans="1:72" s="3" customFormat="1">
      <c r="A437" s="1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c r="AA437" s="16"/>
      <c r="AB437" s="16"/>
      <c r="AC437" s="16"/>
      <c r="AD437" s="16"/>
      <c r="AE437" s="16"/>
      <c r="AF437" s="16"/>
      <c r="AG437" s="16"/>
      <c r="AH437" s="16"/>
      <c r="AI437" s="16"/>
      <c r="AJ437" s="16"/>
      <c r="AK437" s="16"/>
      <c r="AL437" s="16"/>
      <c r="AM437" s="16"/>
      <c r="AN437" s="16"/>
      <c r="AO437" s="16"/>
      <c r="AP437" s="16"/>
      <c r="AQ437" s="16"/>
      <c r="AR437" s="16"/>
      <c r="AS437" s="16"/>
      <c r="AT437" s="16"/>
      <c r="AU437" s="16"/>
      <c r="AV437" s="16"/>
      <c r="AW437" s="16"/>
      <c r="AX437" s="16"/>
      <c r="AY437" s="16"/>
      <c r="AZ437" s="16"/>
      <c r="BA437" s="16"/>
      <c r="BB437" s="16"/>
      <c r="BC437" s="116"/>
      <c r="BD437" s="116"/>
      <c r="BE437" s="116"/>
      <c r="BF437" s="116"/>
      <c r="BG437" s="116"/>
      <c r="BH437" s="116"/>
      <c r="BI437" s="116"/>
      <c r="BJ437" s="116"/>
      <c r="BK437" s="116"/>
      <c r="BL437" s="116"/>
      <c r="BM437" s="116"/>
      <c r="BN437" s="116"/>
      <c r="BO437" s="116"/>
      <c r="BP437" s="116"/>
      <c r="BQ437" s="116"/>
      <c r="BR437" s="116"/>
      <c r="BS437" s="116"/>
      <c r="BT437" s="117"/>
    </row>
    <row r="438" spans="1:72" s="3" customFormat="1">
      <c r="A438" s="1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c r="AD438" s="16"/>
      <c r="AE438" s="16"/>
      <c r="AF438" s="16"/>
      <c r="AG438" s="16"/>
      <c r="AH438" s="16"/>
      <c r="AI438" s="16"/>
      <c r="AJ438" s="16"/>
      <c r="AK438" s="16"/>
      <c r="AL438" s="16"/>
      <c r="AM438" s="16"/>
      <c r="AN438" s="16"/>
      <c r="AO438" s="16"/>
      <c r="AP438" s="16"/>
      <c r="AQ438" s="16"/>
      <c r="AR438" s="16"/>
      <c r="AS438" s="16"/>
      <c r="AT438" s="16"/>
      <c r="AU438" s="16"/>
      <c r="AV438" s="16"/>
      <c r="AW438" s="16"/>
      <c r="AX438" s="16"/>
      <c r="AY438" s="16"/>
      <c r="AZ438" s="16"/>
      <c r="BA438" s="16"/>
      <c r="BB438" s="16"/>
      <c r="BC438" s="116"/>
      <c r="BD438" s="116"/>
      <c r="BE438" s="116"/>
      <c r="BF438" s="116"/>
      <c r="BG438" s="116"/>
      <c r="BH438" s="116"/>
      <c r="BI438" s="116"/>
      <c r="BJ438" s="116"/>
      <c r="BK438" s="116"/>
      <c r="BL438" s="116"/>
      <c r="BM438" s="116"/>
      <c r="BN438" s="116"/>
      <c r="BO438" s="116"/>
      <c r="BP438" s="116"/>
      <c r="BQ438" s="116"/>
      <c r="BR438" s="116"/>
      <c r="BS438" s="116"/>
      <c r="BT438" s="117"/>
    </row>
    <row r="439" spans="1:72" s="3" customFormat="1">
      <c r="A439" s="1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c r="AA439" s="16"/>
      <c r="AB439" s="16"/>
      <c r="AC439" s="16"/>
      <c r="AD439" s="16"/>
      <c r="AE439" s="16"/>
      <c r="AF439" s="16"/>
      <c r="AG439" s="16"/>
      <c r="AH439" s="16"/>
      <c r="AI439" s="16"/>
      <c r="AJ439" s="16"/>
      <c r="AK439" s="16"/>
      <c r="AL439" s="16"/>
      <c r="AM439" s="16"/>
      <c r="AN439" s="16"/>
      <c r="AO439" s="16"/>
      <c r="AP439" s="16"/>
      <c r="AQ439" s="16"/>
      <c r="AR439" s="16"/>
      <c r="AS439" s="16"/>
      <c r="AT439" s="16"/>
      <c r="AU439" s="16"/>
      <c r="AV439" s="16"/>
      <c r="AW439" s="16"/>
      <c r="AX439" s="16"/>
      <c r="AY439" s="16"/>
      <c r="AZ439" s="16"/>
      <c r="BA439" s="16"/>
      <c r="BB439" s="16"/>
      <c r="BC439" s="116"/>
      <c r="BD439" s="116"/>
      <c r="BE439" s="116"/>
      <c r="BF439" s="116"/>
      <c r="BG439" s="116"/>
      <c r="BH439" s="116"/>
      <c r="BI439" s="116"/>
      <c r="BJ439" s="116"/>
      <c r="BK439" s="116"/>
      <c r="BL439" s="116"/>
      <c r="BM439" s="116"/>
      <c r="BN439" s="116"/>
      <c r="BO439" s="116"/>
      <c r="BP439" s="116"/>
      <c r="BQ439" s="116"/>
      <c r="BR439" s="116"/>
      <c r="BS439" s="116"/>
      <c r="BT439" s="117"/>
    </row>
    <row r="440" spans="1:72" s="3" customFormat="1">
      <c r="A440" s="1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c r="AA440" s="16"/>
      <c r="AB440" s="16"/>
      <c r="AC440" s="16"/>
      <c r="AD440" s="16"/>
      <c r="AE440" s="16"/>
      <c r="AF440" s="16"/>
      <c r="AG440" s="16"/>
      <c r="AH440" s="16"/>
      <c r="AI440" s="16"/>
      <c r="AJ440" s="16"/>
      <c r="AK440" s="16"/>
      <c r="AL440" s="16"/>
      <c r="AM440" s="16"/>
      <c r="AN440" s="16"/>
      <c r="AO440" s="16"/>
      <c r="AP440" s="16"/>
      <c r="AQ440" s="16"/>
      <c r="AR440" s="16"/>
      <c r="AS440" s="16"/>
      <c r="AT440" s="16"/>
      <c r="AU440" s="16"/>
      <c r="AV440" s="16"/>
      <c r="AW440" s="16"/>
      <c r="AX440" s="16"/>
      <c r="AY440" s="16"/>
      <c r="AZ440" s="16"/>
      <c r="BA440" s="16"/>
      <c r="BB440" s="16"/>
      <c r="BC440" s="116"/>
      <c r="BD440" s="116"/>
      <c r="BE440" s="116"/>
      <c r="BF440" s="116"/>
      <c r="BG440" s="116"/>
      <c r="BH440" s="116"/>
      <c r="BI440" s="116"/>
      <c r="BJ440" s="116"/>
      <c r="BK440" s="116"/>
      <c r="BL440" s="116"/>
      <c r="BM440" s="116"/>
      <c r="BN440" s="116"/>
      <c r="BO440" s="116"/>
      <c r="BP440" s="116"/>
      <c r="BQ440" s="116"/>
      <c r="BR440" s="116"/>
      <c r="BS440" s="116"/>
      <c r="BT440" s="117"/>
    </row>
    <row r="441" spans="1:72" s="3" customFormat="1">
      <c r="A441" s="1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c r="AA441" s="16"/>
      <c r="AB441" s="16"/>
      <c r="AC441" s="16"/>
      <c r="AD441" s="16"/>
      <c r="AE441" s="16"/>
      <c r="AF441" s="16"/>
      <c r="AG441" s="16"/>
      <c r="AH441" s="16"/>
      <c r="AI441" s="16"/>
      <c r="AJ441" s="16"/>
      <c r="AK441" s="16"/>
      <c r="AL441" s="16"/>
      <c r="AM441" s="16"/>
      <c r="AN441" s="16"/>
      <c r="AO441" s="16"/>
      <c r="AP441" s="16"/>
      <c r="AQ441" s="16"/>
      <c r="AR441" s="16"/>
      <c r="AS441" s="16"/>
      <c r="AT441" s="16"/>
      <c r="AU441" s="16"/>
      <c r="AV441" s="16"/>
      <c r="AW441" s="16"/>
      <c r="AX441" s="16"/>
      <c r="AY441" s="16"/>
      <c r="AZ441" s="16"/>
      <c r="BA441" s="16"/>
      <c r="BB441" s="16"/>
      <c r="BC441" s="116"/>
      <c r="BD441" s="116"/>
      <c r="BE441" s="116"/>
      <c r="BF441" s="116"/>
      <c r="BG441" s="116"/>
      <c r="BH441" s="116"/>
      <c r="BI441" s="116"/>
      <c r="BJ441" s="116"/>
      <c r="BK441" s="116"/>
      <c r="BL441" s="116"/>
      <c r="BM441" s="116"/>
      <c r="BN441" s="116"/>
      <c r="BO441" s="116"/>
      <c r="BP441" s="116"/>
      <c r="BQ441" s="116"/>
      <c r="BR441" s="116"/>
      <c r="BS441" s="116"/>
      <c r="BT441" s="117"/>
    </row>
    <row r="442" spans="1:72" s="3" customFormat="1">
      <c r="A442" s="1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c r="AA442" s="16"/>
      <c r="AB442" s="16"/>
      <c r="AC442" s="16"/>
      <c r="AD442" s="16"/>
      <c r="AE442" s="16"/>
      <c r="AF442" s="16"/>
      <c r="AG442" s="16"/>
      <c r="AH442" s="16"/>
      <c r="AI442" s="16"/>
      <c r="AJ442" s="16"/>
      <c r="AK442" s="16"/>
      <c r="AL442" s="16"/>
      <c r="AM442" s="16"/>
      <c r="AN442" s="16"/>
      <c r="AO442" s="16"/>
      <c r="AP442" s="16"/>
      <c r="AQ442" s="16"/>
      <c r="AR442" s="16"/>
      <c r="AS442" s="16"/>
      <c r="AT442" s="16"/>
      <c r="AU442" s="16"/>
      <c r="AV442" s="16"/>
      <c r="AW442" s="16"/>
      <c r="AX442" s="16"/>
      <c r="AY442" s="16"/>
      <c r="AZ442" s="16"/>
      <c r="BA442" s="16"/>
      <c r="BB442" s="16"/>
      <c r="BC442" s="116"/>
      <c r="BD442" s="116"/>
      <c r="BE442" s="116"/>
      <c r="BF442" s="116"/>
      <c r="BG442" s="116"/>
      <c r="BH442" s="116"/>
      <c r="BI442" s="116"/>
      <c r="BJ442" s="116"/>
      <c r="BK442" s="116"/>
      <c r="BL442" s="116"/>
      <c r="BM442" s="116"/>
      <c r="BN442" s="116"/>
      <c r="BO442" s="116"/>
      <c r="BP442" s="116"/>
      <c r="BQ442" s="116"/>
      <c r="BR442" s="116"/>
      <c r="BS442" s="116"/>
      <c r="BT442" s="117"/>
    </row>
    <row r="443" spans="1:72" s="3" customFormat="1">
      <c r="A443" s="1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c r="AA443" s="16"/>
      <c r="AB443" s="16"/>
      <c r="AC443" s="16"/>
      <c r="AD443" s="16"/>
      <c r="AE443" s="16"/>
      <c r="AF443" s="16"/>
      <c r="AG443" s="16"/>
      <c r="AH443" s="16"/>
      <c r="AI443" s="16"/>
      <c r="AJ443" s="16"/>
      <c r="AK443" s="16"/>
      <c r="AL443" s="16"/>
      <c r="AM443" s="16"/>
      <c r="AN443" s="16"/>
      <c r="AO443" s="16"/>
      <c r="AP443" s="16"/>
      <c r="AQ443" s="16"/>
      <c r="AR443" s="16"/>
      <c r="AS443" s="16"/>
      <c r="AT443" s="16"/>
      <c r="AU443" s="16"/>
      <c r="AV443" s="16"/>
      <c r="AW443" s="16"/>
      <c r="AX443" s="16"/>
      <c r="AY443" s="16"/>
      <c r="AZ443" s="16"/>
      <c r="BA443" s="16"/>
      <c r="BB443" s="16"/>
      <c r="BC443" s="116"/>
      <c r="BD443" s="116"/>
      <c r="BE443" s="116"/>
      <c r="BF443" s="116"/>
      <c r="BG443" s="116"/>
      <c r="BH443" s="116"/>
      <c r="BI443" s="116"/>
      <c r="BJ443" s="116"/>
      <c r="BK443" s="116"/>
      <c r="BL443" s="116"/>
      <c r="BM443" s="116"/>
      <c r="BN443" s="116"/>
      <c r="BO443" s="116"/>
      <c r="BP443" s="116"/>
      <c r="BQ443" s="116"/>
      <c r="BR443" s="116"/>
      <c r="BS443" s="116"/>
      <c r="BT443" s="117"/>
    </row>
    <row r="444" spans="1:72" s="3" customFormat="1">
      <c r="A444" s="1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c r="AA444" s="16"/>
      <c r="AB444" s="16"/>
      <c r="AC444" s="16"/>
      <c r="AD444" s="16"/>
      <c r="AE444" s="16"/>
      <c r="AF444" s="16"/>
      <c r="AG444" s="16"/>
      <c r="AH444" s="16"/>
      <c r="AI444" s="16"/>
      <c r="AJ444" s="16"/>
      <c r="AK444" s="16"/>
      <c r="AL444" s="16"/>
      <c r="AM444" s="16"/>
      <c r="AN444" s="16"/>
      <c r="AO444" s="16"/>
      <c r="AP444" s="16"/>
      <c r="AQ444" s="16"/>
      <c r="AR444" s="16"/>
      <c r="AS444" s="16"/>
      <c r="AT444" s="16"/>
      <c r="AU444" s="16"/>
      <c r="AV444" s="16"/>
      <c r="AW444" s="16"/>
      <c r="AX444" s="16"/>
      <c r="AY444" s="16"/>
      <c r="AZ444" s="16"/>
      <c r="BA444" s="16"/>
      <c r="BB444" s="16"/>
      <c r="BC444" s="116"/>
      <c r="BD444" s="116"/>
      <c r="BE444" s="116"/>
      <c r="BF444" s="116"/>
      <c r="BG444" s="116"/>
      <c r="BH444" s="116"/>
      <c r="BI444" s="116"/>
      <c r="BJ444" s="116"/>
      <c r="BK444" s="116"/>
      <c r="BL444" s="116"/>
      <c r="BM444" s="116"/>
      <c r="BN444" s="116"/>
      <c r="BO444" s="116"/>
      <c r="BP444" s="116"/>
      <c r="BQ444" s="116"/>
      <c r="BR444" s="116"/>
      <c r="BS444" s="116"/>
      <c r="BT444" s="117"/>
    </row>
    <row r="445" spans="1:72" s="3" customFormat="1">
      <c r="A445" s="1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c r="AA445" s="16"/>
      <c r="AB445" s="16"/>
      <c r="AC445" s="16"/>
      <c r="AD445" s="16"/>
      <c r="AE445" s="16"/>
      <c r="AF445" s="16"/>
      <c r="AG445" s="16"/>
      <c r="AH445" s="16"/>
      <c r="AI445" s="16"/>
      <c r="AJ445" s="16"/>
      <c r="AK445" s="16"/>
      <c r="AL445" s="16"/>
      <c r="AM445" s="16"/>
      <c r="AN445" s="16"/>
      <c r="AO445" s="16"/>
      <c r="AP445" s="16"/>
      <c r="AQ445" s="16"/>
      <c r="AR445" s="16"/>
      <c r="AS445" s="16"/>
      <c r="AT445" s="16"/>
      <c r="AU445" s="16"/>
      <c r="AV445" s="16"/>
      <c r="AW445" s="16"/>
      <c r="AX445" s="16"/>
      <c r="AY445" s="16"/>
      <c r="AZ445" s="16"/>
      <c r="BA445" s="16"/>
      <c r="BB445" s="16"/>
      <c r="BC445" s="116"/>
      <c r="BD445" s="116"/>
      <c r="BE445" s="116"/>
      <c r="BF445" s="116"/>
      <c r="BG445" s="116"/>
      <c r="BH445" s="116"/>
      <c r="BI445" s="116"/>
      <c r="BJ445" s="116"/>
      <c r="BK445" s="116"/>
      <c r="BL445" s="116"/>
      <c r="BM445" s="116"/>
      <c r="BN445" s="116"/>
      <c r="BO445" s="116"/>
      <c r="BP445" s="116"/>
      <c r="BQ445" s="116"/>
      <c r="BR445" s="116"/>
      <c r="BS445" s="116"/>
      <c r="BT445" s="117"/>
    </row>
    <row r="446" spans="1:72" s="3" customFormat="1">
      <c r="A446" s="1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c r="AD446" s="16"/>
      <c r="AE446" s="16"/>
      <c r="AF446" s="16"/>
      <c r="AG446" s="16"/>
      <c r="AH446" s="16"/>
      <c r="AI446" s="16"/>
      <c r="AJ446" s="16"/>
      <c r="AK446" s="16"/>
      <c r="AL446" s="16"/>
      <c r="AM446" s="16"/>
      <c r="AN446" s="16"/>
      <c r="AO446" s="16"/>
      <c r="AP446" s="16"/>
      <c r="AQ446" s="16"/>
      <c r="AR446" s="16"/>
      <c r="AS446" s="16"/>
      <c r="AT446" s="16"/>
      <c r="AU446" s="16"/>
      <c r="AV446" s="16"/>
      <c r="AW446" s="16"/>
      <c r="AX446" s="16"/>
      <c r="AY446" s="16"/>
      <c r="AZ446" s="16"/>
      <c r="BA446" s="16"/>
      <c r="BB446" s="16"/>
      <c r="BC446" s="116"/>
      <c r="BD446" s="116"/>
      <c r="BE446" s="116"/>
      <c r="BF446" s="116"/>
      <c r="BG446" s="116"/>
      <c r="BH446" s="116"/>
      <c r="BI446" s="116"/>
      <c r="BJ446" s="116"/>
      <c r="BK446" s="116"/>
      <c r="BL446" s="116"/>
      <c r="BM446" s="116"/>
      <c r="BN446" s="116"/>
      <c r="BO446" s="116"/>
      <c r="BP446" s="116"/>
      <c r="BQ446" s="116"/>
      <c r="BR446" s="116"/>
      <c r="BS446" s="116"/>
      <c r="BT446" s="117"/>
    </row>
    <row r="447" spans="1:72" s="3" customFormat="1">
      <c r="A447" s="1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c r="AA447" s="16"/>
      <c r="AB447" s="16"/>
      <c r="AC447" s="16"/>
      <c r="AD447" s="16"/>
      <c r="AE447" s="16"/>
      <c r="AF447" s="16"/>
      <c r="AG447" s="16"/>
      <c r="AH447" s="16"/>
      <c r="AI447" s="16"/>
      <c r="AJ447" s="16"/>
      <c r="AK447" s="16"/>
      <c r="AL447" s="16"/>
      <c r="AM447" s="16"/>
      <c r="AN447" s="16"/>
      <c r="AO447" s="16"/>
      <c r="AP447" s="16"/>
      <c r="AQ447" s="16"/>
      <c r="AR447" s="16"/>
      <c r="AS447" s="16"/>
      <c r="AT447" s="16"/>
      <c r="AU447" s="16"/>
      <c r="AV447" s="16"/>
      <c r="AW447" s="16"/>
      <c r="AX447" s="16"/>
      <c r="AY447" s="16"/>
      <c r="AZ447" s="16"/>
      <c r="BA447" s="16"/>
      <c r="BB447" s="16"/>
      <c r="BC447" s="116"/>
      <c r="BD447" s="116"/>
      <c r="BE447" s="116"/>
      <c r="BF447" s="116"/>
      <c r="BG447" s="116"/>
      <c r="BH447" s="116"/>
      <c r="BI447" s="116"/>
      <c r="BJ447" s="116"/>
      <c r="BK447" s="116"/>
      <c r="BL447" s="116"/>
      <c r="BM447" s="116"/>
      <c r="BN447" s="116"/>
      <c r="BO447" s="116"/>
      <c r="BP447" s="116"/>
      <c r="BQ447" s="116"/>
      <c r="BR447" s="116"/>
      <c r="BS447" s="116"/>
      <c r="BT447" s="117"/>
    </row>
    <row r="448" spans="1:72" s="3" customFormat="1">
      <c r="A448" s="1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c r="AA448" s="16"/>
      <c r="AB448" s="16"/>
      <c r="AC448" s="16"/>
      <c r="AD448" s="16"/>
      <c r="AE448" s="16"/>
      <c r="AF448" s="16"/>
      <c r="AG448" s="16"/>
      <c r="AH448" s="16"/>
      <c r="AI448" s="16"/>
      <c r="AJ448" s="16"/>
      <c r="AK448" s="16"/>
      <c r="AL448" s="16"/>
      <c r="AM448" s="16"/>
      <c r="AN448" s="16"/>
      <c r="AO448" s="16"/>
      <c r="AP448" s="16"/>
      <c r="AQ448" s="16"/>
      <c r="AR448" s="16"/>
      <c r="AS448" s="16"/>
      <c r="AT448" s="16"/>
      <c r="AU448" s="16"/>
      <c r="AV448" s="16"/>
      <c r="AW448" s="16"/>
      <c r="AX448" s="16"/>
      <c r="AY448" s="16"/>
      <c r="AZ448" s="16"/>
      <c r="BA448" s="16"/>
      <c r="BB448" s="16"/>
      <c r="BC448" s="116"/>
      <c r="BD448" s="116"/>
      <c r="BE448" s="116"/>
      <c r="BF448" s="116"/>
      <c r="BG448" s="116"/>
      <c r="BH448" s="116"/>
      <c r="BI448" s="116"/>
      <c r="BJ448" s="116"/>
      <c r="BK448" s="116"/>
      <c r="BL448" s="116"/>
      <c r="BM448" s="116"/>
      <c r="BN448" s="116"/>
      <c r="BO448" s="116"/>
      <c r="BP448" s="116"/>
      <c r="BQ448" s="116"/>
      <c r="BR448" s="116"/>
      <c r="BS448" s="116"/>
      <c r="BT448" s="117"/>
    </row>
    <row r="449" spans="1:72" s="3" customFormat="1">
      <c r="A449" s="1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c r="AD449" s="16"/>
      <c r="AE449" s="16"/>
      <c r="AF449" s="16"/>
      <c r="AG449" s="16"/>
      <c r="AH449" s="16"/>
      <c r="AI449" s="16"/>
      <c r="AJ449" s="16"/>
      <c r="AK449" s="16"/>
      <c r="AL449" s="16"/>
      <c r="AM449" s="16"/>
      <c r="AN449" s="16"/>
      <c r="AO449" s="16"/>
      <c r="AP449" s="16"/>
      <c r="AQ449" s="16"/>
      <c r="AR449" s="16"/>
      <c r="AS449" s="16"/>
      <c r="AT449" s="16"/>
      <c r="AU449" s="16"/>
      <c r="AV449" s="16"/>
      <c r="AW449" s="16"/>
      <c r="AX449" s="16"/>
      <c r="AY449" s="16"/>
      <c r="AZ449" s="16"/>
      <c r="BA449" s="16"/>
      <c r="BB449" s="16"/>
      <c r="BC449" s="116"/>
      <c r="BD449" s="116"/>
      <c r="BE449" s="116"/>
      <c r="BF449" s="116"/>
      <c r="BG449" s="116"/>
      <c r="BH449" s="116"/>
      <c r="BI449" s="116"/>
      <c r="BJ449" s="116"/>
      <c r="BK449" s="116"/>
      <c r="BL449" s="116"/>
      <c r="BM449" s="116"/>
      <c r="BN449" s="116"/>
      <c r="BO449" s="116"/>
      <c r="BP449" s="116"/>
      <c r="BQ449" s="116"/>
      <c r="BR449" s="116"/>
      <c r="BS449" s="116"/>
      <c r="BT449" s="117"/>
    </row>
    <row r="450" spans="1:72" s="3" customFormat="1">
      <c r="A450" s="1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c r="AD450" s="16"/>
      <c r="AE450" s="16"/>
      <c r="AF450" s="16"/>
      <c r="AG450" s="16"/>
      <c r="AH450" s="16"/>
      <c r="AI450" s="16"/>
      <c r="AJ450" s="16"/>
      <c r="AK450" s="16"/>
      <c r="AL450" s="16"/>
      <c r="AM450" s="16"/>
      <c r="AN450" s="16"/>
      <c r="AO450" s="16"/>
      <c r="AP450" s="16"/>
      <c r="AQ450" s="16"/>
      <c r="AR450" s="16"/>
      <c r="AS450" s="16"/>
      <c r="AT450" s="16"/>
      <c r="AU450" s="16"/>
      <c r="AV450" s="16"/>
      <c r="AW450" s="16"/>
      <c r="AX450" s="16"/>
      <c r="AY450" s="16"/>
      <c r="AZ450" s="16"/>
      <c r="BA450" s="16"/>
      <c r="BB450" s="16"/>
      <c r="BC450" s="116"/>
      <c r="BD450" s="116"/>
      <c r="BE450" s="116"/>
      <c r="BF450" s="116"/>
      <c r="BG450" s="116"/>
      <c r="BH450" s="116"/>
      <c r="BI450" s="116"/>
      <c r="BJ450" s="116"/>
      <c r="BK450" s="116"/>
      <c r="BL450" s="116"/>
      <c r="BM450" s="116"/>
      <c r="BN450" s="116"/>
      <c r="BO450" s="116"/>
      <c r="BP450" s="116"/>
      <c r="BQ450" s="116"/>
      <c r="BR450" s="116"/>
      <c r="BS450" s="116"/>
      <c r="BT450" s="117"/>
    </row>
    <row r="451" spans="1:72" s="3" customFormat="1">
      <c r="A451" s="1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c r="AA451" s="16"/>
      <c r="AB451" s="16"/>
      <c r="AC451" s="16"/>
      <c r="AD451" s="16"/>
      <c r="AE451" s="16"/>
      <c r="AF451" s="16"/>
      <c r="AG451" s="16"/>
      <c r="AH451" s="16"/>
      <c r="AI451" s="16"/>
      <c r="AJ451" s="16"/>
      <c r="AK451" s="16"/>
      <c r="AL451" s="16"/>
      <c r="AM451" s="16"/>
      <c r="AN451" s="16"/>
      <c r="AO451" s="16"/>
      <c r="AP451" s="16"/>
      <c r="AQ451" s="16"/>
      <c r="AR451" s="16"/>
      <c r="AS451" s="16"/>
      <c r="AT451" s="16"/>
      <c r="AU451" s="16"/>
      <c r="AV451" s="16"/>
      <c r="AW451" s="16"/>
      <c r="AX451" s="16"/>
      <c r="AY451" s="16"/>
      <c r="AZ451" s="16"/>
      <c r="BA451" s="16"/>
      <c r="BB451" s="16"/>
      <c r="BC451" s="116"/>
      <c r="BD451" s="116"/>
      <c r="BE451" s="116"/>
      <c r="BF451" s="116"/>
      <c r="BG451" s="116"/>
      <c r="BH451" s="116"/>
      <c r="BI451" s="116"/>
      <c r="BJ451" s="116"/>
      <c r="BK451" s="116"/>
      <c r="BL451" s="116"/>
      <c r="BM451" s="116"/>
      <c r="BN451" s="116"/>
      <c r="BO451" s="116"/>
      <c r="BP451" s="116"/>
      <c r="BQ451" s="116"/>
      <c r="BR451" s="116"/>
      <c r="BS451" s="116"/>
      <c r="BT451" s="117"/>
    </row>
    <row r="452" spans="1:72" s="3" customFormat="1">
      <c r="A452" s="1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c r="AA452" s="16"/>
      <c r="AB452" s="16"/>
      <c r="AC452" s="16"/>
      <c r="AD452" s="16"/>
      <c r="AE452" s="16"/>
      <c r="AF452" s="16"/>
      <c r="AG452" s="16"/>
      <c r="AH452" s="16"/>
      <c r="AI452" s="16"/>
      <c r="AJ452" s="16"/>
      <c r="AK452" s="16"/>
      <c r="AL452" s="16"/>
      <c r="AM452" s="16"/>
      <c r="AN452" s="16"/>
      <c r="AO452" s="16"/>
      <c r="AP452" s="16"/>
      <c r="AQ452" s="16"/>
      <c r="AR452" s="16"/>
      <c r="AS452" s="16"/>
      <c r="AT452" s="16"/>
      <c r="AU452" s="16"/>
      <c r="AV452" s="16"/>
      <c r="AW452" s="16"/>
      <c r="AX452" s="16"/>
      <c r="AY452" s="16"/>
      <c r="AZ452" s="16"/>
      <c r="BA452" s="16"/>
      <c r="BB452" s="16"/>
      <c r="BC452" s="116"/>
      <c r="BD452" s="116"/>
      <c r="BE452" s="116"/>
      <c r="BF452" s="116"/>
      <c r="BG452" s="116"/>
      <c r="BH452" s="116"/>
      <c r="BI452" s="116"/>
      <c r="BJ452" s="116"/>
      <c r="BK452" s="116"/>
      <c r="BL452" s="116"/>
      <c r="BM452" s="116"/>
      <c r="BN452" s="116"/>
      <c r="BO452" s="116"/>
      <c r="BP452" s="116"/>
      <c r="BQ452" s="116"/>
      <c r="BR452" s="116"/>
      <c r="BS452" s="116"/>
      <c r="BT452" s="117"/>
    </row>
    <row r="453" spans="1:72" s="3" customFormat="1">
      <c r="A453" s="1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c r="AA453" s="16"/>
      <c r="AB453" s="16"/>
      <c r="AC453" s="16"/>
      <c r="AD453" s="16"/>
      <c r="AE453" s="16"/>
      <c r="AF453" s="16"/>
      <c r="AG453" s="16"/>
      <c r="AH453" s="16"/>
      <c r="AI453" s="16"/>
      <c r="AJ453" s="16"/>
      <c r="AK453" s="16"/>
      <c r="AL453" s="16"/>
      <c r="AM453" s="16"/>
      <c r="AN453" s="16"/>
      <c r="AO453" s="16"/>
      <c r="AP453" s="16"/>
      <c r="AQ453" s="16"/>
      <c r="AR453" s="16"/>
      <c r="AS453" s="16"/>
      <c r="AT453" s="16"/>
      <c r="AU453" s="16"/>
      <c r="AV453" s="16"/>
      <c r="AW453" s="16"/>
      <c r="AX453" s="16"/>
      <c r="AY453" s="16"/>
      <c r="AZ453" s="16"/>
      <c r="BA453" s="16"/>
      <c r="BB453" s="16"/>
      <c r="BC453" s="116"/>
      <c r="BD453" s="116"/>
      <c r="BE453" s="116"/>
      <c r="BF453" s="116"/>
      <c r="BG453" s="116"/>
      <c r="BH453" s="116"/>
      <c r="BI453" s="116"/>
      <c r="BJ453" s="116"/>
      <c r="BK453" s="116"/>
      <c r="BL453" s="116"/>
      <c r="BM453" s="116"/>
      <c r="BN453" s="116"/>
      <c r="BO453" s="116"/>
      <c r="BP453" s="116"/>
      <c r="BQ453" s="116"/>
      <c r="BR453" s="116"/>
      <c r="BS453" s="116"/>
      <c r="BT453" s="117"/>
    </row>
    <row r="454" spans="1:72" s="3" customFormat="1">
      <c r="A454" s="1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c r="AA454" s="16"/>
      <c r="AB454" s="16"/>
      <c r="AC454" s="16"/>
      <c r="AD454" s="16"/>
      <c r="AE454" s="16"/>
      <c r="AF454" s="16"/>
      <c r="AG454" s="16"/>
      <c r="AH454" s="16"/>
      <c r="AI454" s="16"/>
      <c r="AJ454" s="16"/>
      <c r="AK454" s="16"/>
      <c r="AL454" s="16"/>
      <c r="AM454" s="16"/>
      <c r="AN454" s="16"/>
      <c r="AO454" s="16"/>
      <c r="AP454" s="16"/>
      <c r="AQ454" s="16"/>
      <c r="AR454" s="16"/>
      <c r="AS454" s="16"/>
      <c r="AT454" s="16"/>
      <c r="AU454" s="16"/>
      <c r="AV454" s="16"/>
      <c r="AW454" s="16"/>
      <c r="AX454" s="16"/>
      <c r="AY454" s="16"/>
      <c r="AZ454" s="16"/>
      <c r="BA454" s="16"/>
      <c r="BB454" s="16"/>
      <c r="BC454" s="116"/>
      <c r="BD454" s="116"/>
      <c r="BE454" s="116"/>
      <c r="BF454" s="116"/>
      <c r="BG454" s="116"/>
      <c r="BH454" s="116"/>
      <c r="BI454" s="116"/>
      <c r="BJ454" s="116"/>
      <c r="BK454" s="116"/>
      <c r="BL454" s="116"/>
      <c r="BM454" s="116"/>
      <c r="BN454" s="116"/>
      <c r="BO454" s="116"/>
      <c r="BP454" s="116"/>
      <c r="BQ454" s="116"/>
      <c r="BR454" s="116"/>
      <c r="BS454" s="116"/>
      <c r="BT454" s="117"/>
    </row>
    <row r="455" spans="1:72" s="3" customFormat="1">
      <c r="A455" s="1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c r="AD455" s="16"/>
      <c r="AE455" s="16"/>
      <c r="AF455" s="16"/>
      <c r="AG455" s="16"/>
      <c r="AH455" s="16"/>
      <c r="AI455" s="16"/>
      <c r="AJ455" s="16"/>
      <c r="AK455" s="16"/>
      <c r="AL455" s="16"/>
      <c r="AM455" s="16"/>
      <c r="AN455" s="16"/>
      <c r="AO455" s="16"/>
      <c r="AP455" s="16"/>
      <c r="AQ455" s="16"/>
      <c r="AR455" s="16"/>
      <c r="AS455" s="16"/>
      <c r="AT455" s="16"/>
      <c r="AU455" s="16"/>
      <c r="AV455" s="16"/>
      <c r="AW455" s="16"/>
      <c r="AX455" s="16"/>
      <c r="AY455" s="16"/>
      <c r="AZ455" s="16"/>
      <c r="BA455" s="16"/>
      <c r="BB455" s="16"/>
      <c r="BC455" s="116"/>
      <c r="BD455" s="116"/>
      <c r="BE455" s="116"/>
      <c r="BF455" s="116"/>
      <c r="BG455" s="116"/>
      <c r="BH455" s="116"/>
      <c r="BI455" s="116"/>
      <c r="BJ455" s="116"/>
      <c r="BK455" s="116"/>
      <c r="BL455" s="116"/>
      <c r="BM455" s="116"/>
      <c r="BN455" s="116"/>
      <c r="BO455" s="116"/>
      <c r="BP455" s="116"/>
      <c r="BQ455" s="116"/>
      <c r="BR455" s="116"/>
      <c r="BS455" s="116"/>
      <c r="BT455" s="117"/>
    </row>
    <row r="456" spans="1:72" s="3" customFormat="1">
      <c r="A456" s="1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c r="AD456" s="16"/>
      <c r="AE456" s="16"/>
      <c r="AF456" s="16"/>
      <c r="AG456" s="16"/>
      <c r="AH456" s="16"/>
      <c r="AI456" s="16"/>
      <c r="AJ456" s="16"/>
      <c r="AK456" s="16"/>
      <c r="AL456" s="16"/>
      <c r="AM456" s="16"/>
      <c r="AN456" s="16"/>
      <c r="AO456" s="16"/>
      <c r="AP456" s="16"/>
      <c r="AQ456" s="16"/>
      <c r="AR456" s="16"/>
      <c r="AS456" s="16"/>
      <c r="AT456" s="16"/>
      <c r="AU456" s="16"/>
      <c r="AV456" s="16"/>
      <c r="AW456" s="16"/>
      <c r="AX456" s="16"/>
      <c r="AY456" s="16"/>
      <c r="AZ456" s="16"/>
      <c r="BA456" s="16"/>
      <c r="BB456" s="16"/>
      <c r="BC456" s="116"/>
      <c r="BD456" s="116"/>
      <c r="BE456" s="116"/>
      <c r="BF456" s="116"/>
      <c r="BG456" s="116"/>
      <c r="BH456" s="116"/>
      <c r="BI456" s="116"/>
      <c r="BJ456" s="116"/>
      <c r="BK456" s="116"/>
      <c r="BL456" s="116"/>
      <c r="BM456" s="116"/>
      <c r="BN456" s="116"/>
      <c r="BO456" s="116"/>
      <c r="BP456" s="116"/>
      <c r="BQ456" s="116"/>
      <c r="BR456" s="116"/>
      <c r="BS456" s="116"/>
      <c r="BT456" s="117"/>
    </row>
    <row r="457" spans="1:72" s="3" customFormat="1">
      <c r="A457" s="1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c r="AD457" s="16"/>
      <c r="AE457" s="16"/>
      <c r="AF457" s="16"/>
      <c r="AG457" s="16"/>
      <c r="AH457" s="16"/>
      <c r="AI457" s="16"/>
      <c r="AJ457" s="16"/>
      <c r="AK457" s="16"/>
      <c r="AL457" s="16"/>
      <c r="AM457" s="16"/>
      <c r="AN457" s="16"/>
      <c r="AO457" s="16"/>
      <c r="AP457" s="16"/>
      <c r="AQ457" s="16"/>
      <c r="AR457" s="16"/>
      <c r="AS457" s="16"/>
      <c r="AT457" s="16"/>
      <c r="AU457" s="16"/>
      <c r="AV457" s="16"/>
      <c r="AW457" s="16"/>
      <c r="AX457" s="16"/>
      <c r="AY457" s="16"/>
      <c r="AZ457" s="16"/>
      <c r="BA457" s="16"/>
      <c r="BB457" s="16"/>
      <c r="BC457" s="116"/>
      <c r="BD457" s="116"/>
      <c r="BE457" s="116"/>
      <c r="BF457" s="116"/>
      <c r="BG457" s="116"/>
      <c r="BH457" s="116"/>
      <c r="BI457" s="116"/>
      <c r="BJ457" s="116"/>
      <c r="BK457" s="116"/>
      <c r="BL457" s="116"/>
      <c r="BM457" s="116"/>
      <c r="BN457" s="116"/>
      <c r="BO457" s="116"/>
      <c r="BP457" s="116"/>
      <c r="BQ457" s="116"/>
      <c r="BR457" s="116"/>
      <c r="BS457" s="116"/>
      <c r="BT457" s="117"/>
    </row>
    <row r="458" spans="1:72" s="3" customFormat="1">
      <c r="A458" s="1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c r="AA458" s="16"/>
      <c r="AB458" s="16"/>
      <c r="AC458" s="16"/>
      <c r="AD458" s="16"/>
      <c r="AE458" s="16"/>
      <c r="AF458" s="16"/>
      <c r="AG458" s="16"/>
      <c r="AH458" s="16"/>
      <c r="AI458" s="16"/>
      <c r="AJ458" s="16"/>
      <c r="AK458" s="16"/>
      <c r="AL458" s="16"/>
      <c r="AM458" s="16"/>
      <c r="AN458" s="16"/>
      <c r="AO458" s="16"/>
      <c r="AP458" s="16"/>
      <c r="AQ458" s="16"/>
      <c r="AR458" s="16"/>
      <c r="AS458" s="16"/>
      <c r="AT458" s="16"/>
      <c r="AU458" s="16"/>
      <c r="AV458" s="16"/>
      <c r="AW458" s="16"/>
      <c r="AX458" s="16"/>
      <c r="AY458" s="16"/>
      <c r="AZ458" s="16"/>
      <c r="BA458" s="16"/>
      <c r="BB458" s="16"/>
      <c r="BC458" s="116"/>
      <c r="BD458" s="116"/>
      <c r="BE458" s="116"/>
      <c r="BF458" s="116"/>
      <c r="BG458" s="116"/>
      <c r="BH458" s="116"/>
      <c r="BI458" s="116"/>
      <c r="BJ458" s="116"/>
      <c r="BK458" s="116"/>
      <c r="BL458" s="116"/>
      <c r="BM458" s="116"/>
      <c r="BN458" s="116"/>
      <c r="BO458" s="116"/>
      <c r="BP458" s="116"/>
      <c r="BQ458" s="116"/>
      <c r="BR458" s="116"/>
      <c r="BS458" s="116"/>
      <c r="BT458" s="117"/>
    </row>
    <row r="459" spans="1:72" s="3" customFormat="1">
      <c r="A459" s="1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c r="AA459" s="16"/>
      <c r="AB459" s="16"/>
      <c r="AC459" s="16"/>
      <c r="AD459" s="16"/>
      <c r="AE459" s="16"/>
      <c r="AF459" s="16"/>
      <c r="AG459" s="16"/>
      <c r="AH459" s="16"/>
      <c r="AI459" s="16"/>
      <c r="AJ459" s="16"/>
      <c r="AK459" s="16"/>
      <c r="AL459" s="16"/>
      <c r="AM459" s="16"/>
      <c r="AN459" s="16"/>
      <c r="AO459" s="16"/>
      <c r="AP459" s="16"/>
      <c r="AQ459" s="16"/>
      <c r="AR459" s="16"/>
      <c r="AS459" s="16"/>
      <c r="AT459" s="16"/>
      <c r="AU459" s="16"/>
      <c r="AV459" s="16"/>
      <c r="AW459" s="16"/>
      <c r="AX459" s="16"/>
      <c r="AY459" s="16"/>
      <c r="AZ459" s="16"/>
      <c r="BA459" s="16"/>
      <c r="BB459" s="16"/>
      <c r="BC459" s="116"/>
      <c r="BD459" s="116"/>
      <c r="BE459" s="116"/>
      <c r="BF459" s="116"/>
      <c r="BG459" s="116"/>
      <c r="BH459" s="116"/>
      <c r="BI459" s="116"/>
      <c r="BJ459" s="116"/>
      <c r="BK459" s="116"/>
      <c r="BL459" s="116"/>
      <c r="BM459" s="116"/>
      <c r="BN459" s="116"/>
      <c r="BO459" s="116"/>
      <c r="BP459" s="116"/>
      <c r="BQ459" s="116"/>
      <c r="BR459" s="116"/>
      <c r="BS459" s="116"/>
      <c r="BT459" s="117"/>
    </row>
    <row r="460" spans="1:72" s="3" customFormat="1">
      <c r="A460" s="1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c r="AA460" s="16"/>
      <c r="AB460" s="16"/>
      <c r="AC460" s="16"/>
      <c r="AD460" s="16"/>
      <c r="AE460" s="16"/>
      <c r="AF460" s="16"/>
      <c r="AG460" s="16"/>
      <c r="AH460" s="16"/>
      <c r="AI460" s="16"/>
      <c r="AJ460" s="16"/>
      <c r="AK460" s="16"/>
      <c r="AL460" s="16"/>
      <c r="AM460" s="16"/>
      <c r="AN460" s="16"/>
      <c r="AO460" s="16"/>
      <c r="AP460" s="16"/>
      <c r="AQ460" s="16"/>
      <c r="AR460" s="16"/>
      <c r="AS460" s="16"/>
      <c r="AT460" s="16"/>
      <c r="AU460" s="16"/>
      <c r="AV460" s="16"/>
      <c r="AW460" s="16"/>
      <c r="AX460" s="16"/>
      <c r="AY460" s="16"/>
      <c r="AZ460" s="16"/>
      <c r="BA460" s="16"/>
      <c r="BB460" s="16"/>
      <c r="BC460" s="116"/>
      <c r="BD460" s="116"/>
      <c r="BE460" s="116"/>
      <c r="BF460" s="116"/>
      <c r="BG460" s="116"/>
      <c r="BH460" s="116"/>
      <c r="BI460" s="116"/>
      <c r="BJ460" s="116"/>
      <c r="BK460" s="116"/>
      <c r="BL460" s="116"/>
      <c r="BM460" s="116"/>
      <c r="BN460" s="116"/>
      <c r="BO460" s="116"/>
      <c r="BP460" s="116"/>
      <c r="BQ460" s="116"/>
      <c r="BR460" s="116"/>
      <c r="BS460" s="116"/>
      <c r="BT460" s="117"/>
    </row>
    <row r="461" spans="1:72" s="3" customFormat="1">
      <c r="A461" s="1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c r="AA461" s="16"/>
      <c r="AB461" s="16"/>
      <c r="AC461" s="16"/>
      <c r="AD461" s="16"/>
      <c r="AE461" s="16"/>
      <c r="AF461" s="16"/>
      <c r="AG461" s="16"/>
      <c r="AH461" s="16"/>
      <c r="AI461" s="16"/>
      <c r="AJ461" s="16"/>
      <c r="AK461" s="16"/>
      <c r="AL461" s="16"/>
      <c r="AM461" s="16"/>
      <c r="AN461" s="16"/>
      <c r="AO461" s="16"/>
      <c r="AP461" s="16"/>
      <c r="AQ461" s="16"/>
      <c r="AR461" s="16"/>
      <c r="AS461" s="16"/>
      <c r="AT461" s="16"/>
      <c r="AU461" s="16"/>
      <c r="AV461" s="16"/>
      <c r="AW461" s="16"/>
      <c r="AX461" s="16"/>
      <c r="AY461" s="16"/>
      <c r="AZ461" s="16"/>
      <c r="BA461" s="16"/>
      <c r="BB461" s="16"/>
      <c r="BC461" s="116"/>
      <c r="BD461" s="116"/>
      <c r="BE461" s="116"/>
      <c r="BF461" s="116"/>
      <c r="BG461" s="116"/>
      <c r="BH461" s="116"/>
      <c r="BI461" s="116"/>
      <c r="BJ461" s="116"/>
      <c r="BK461" s="116"/>
      <c r="BL461" s="116"/>
      <c r="BM461" s="116"/>
      <c r="BN461" s="116"/>
      <c r="BO461" s="116"/>
      <c r="BP461" s="116"/>
      <c r="BQ461" s="116"/>
      <c r="BR461" s="116"/>
      <c r="BS461" s="116"/>
      <c r="BT461" s="117"/>
    </row>
    <row r="462" spans="1:72" s="3" customFormat="1">
      <c r="A462" s="1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c r="AA462" s="16"/>
      <c r="AB462" s="16"/>
      <c r="AC462" s="16"/>
      <c r="AD462" s="16"/>
      <c r="AE462" s="16"/>
      <c r="AF462" s="16"/>
      <c r="AG462" s="16"/>
      <c r="AH462" s="16"/>
      <c r="AI462" s="16"/>
      <c r="AJ462" s="16"/>
      <c r="AK462" s="16"/>
      <c r="AL462" s="16"/>
      <c r="AM462" s="16"/>
      <c r="AN462" s="16"/>
      <c r="AO462" s="16"/>
      <c r="AP462" s="16"/>
      <c r="AQ462" s="16"/>
      <c r="AR462" s="16"/>
      <c r="AS462" s="16"/>
      <c r="AT462" s="16"/>
      <c r="AU462" s="16"/>
      <c r="AV462" s="16"/>
      <c r="AW462" s="16"/>
      <c r="AX462" s="16"/>
      <c r="AY462" s="16"/>
      <c r="AZ462" s="16"/>
      <c r="BA462" s="16"/>
      <c r="BB462" s="16"/>
      <c r="BC462" s="116"/>
      <c r="BD462" s="116"/>
      <c r="BE462" s="116"/>
      <c r="BF462" s="116"/>
      <c r="BG462" s="116"/>
      <c r="BH462" s="116"/>
      <c r="BI462" s="116"/>
      <c r="BJ462" s="116"/>
      <c r="BK462" s="116"/>
      <c r="BL462" s="116"/>
      <c r="BM462" s="116"/>
      <c r="BN462" s="116"/>
      <c r="BO462" s="116"/>
      <c r="BP462" s="116"/>
      <c r="BQ462" s="116"/>
      <c r="BR462" s="116"/>
      <c r="BS462" s="116"/>
      <c r="BT462" s="117"/>
    </row>
    <row r="463" spans="1:72" s="3" customFormat="1">
      <c r="A463" s="1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c r="AA463" s="16"/>
      <c r="AB463" s="16"/>
      <c r="AC463" s="16"/>
      <c r="AD463" s="16"/>
      <c r="AE463" s="16"/>
      <c r="AF463" s="16"/>
      <c r="AG463" s="16"/>
      <c r="AH463" s="16"/>
      <c r="AI463" s="16"/>
      <c r="AJ463" s="16"/>
      <c r="AK463" s="16"/>
      <c r="AL463" s="16"/>
      <c r="AM463" s="16"/>
      <c r="AN463" s="16"/>
      <c r="AO463" s="16"/>
      <c r="AP463" s="16"/>
      <c r="AQ463" s="16"/>
      <c r="AR463" s="16"/>
      <c r="AS463" s="16"/>
      <c r="AT463" s="16"/>
      <c r="AU463" s="16"/>
      <c r="AV463" s="16"/>
      <c r="AW463" s="16"/>
      <c r="AX463" s="16"/>
      <c r="AY463" s="16"/>
      <c r="AZ463" s="16"/>
      <c r="BA463" s="16"/>
      <c r="BB463" s="16"/>
      <c r="BC463" s="116"/>
      <c r="BD463" s="116"/>
      <c r="BE463" s="116"/>
      <c r="BF463" s="116"/>
      <c r="BG463" s="116"/>
      <c r="BH463" s="116"/>
      <c r="BI463" s="116"/>
      <c r="BJ463" s="116"/>
      <c r="BK463" s="116"/>
      <c r="BL463" s="116"/>
      <c r="BM463" s="116"/>
      <c r="BN463" s="116"/>
      <c r="BO463" s="116"/>
      <c r="BP463" s="116"/>
      <c r="BQ463" s="116"/>
      <c r="BR463" s="116"/>
      <c r="BS463" s="116"/>
      <c r="BT463" s="117"/>
    </row>
    <row r="464" spans="1:72" s="3" customFormat="1">
      <c r="A464" s="1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c r="AA464" s="16"/>
      <c r="AB464" s="16"/>
      <c r="AC464" s="16"/>
      <c r="AD464" s="16"/>
      <c r="AE464" s="16"/>
      <c r="AF464" s="16"/>
      <c r="AG464" s="16"/>
      <c r="AH464" s="16"/>
      <c r="AI464" s="16"/>
      <c r="AJ464" s="16"/>
      <c r="AK464" s="16"/>
      <c r="AL464" s="16"/>
      <c r="AM464" s="16"/>
      <c r="AN464" s="16"/>
      <c r="AO464" s="16"/>
      <c r="AP464" s="16"/>
      <c r="AQ464" s="16"/>
      <c r="AR464" s="16"/>
      <c r="AS464" s="16"/>
      <c r="AT464" s="16"/>
      <c r="AU464" s="16"/>
      <c r="AV464" s="16"/>
      <c r="AW464" s="16"/>
      <c r="AX464" s="16"/>
      <c r="AY464" s="16"/>
      <c r="AZ464" s="16"/>
      <c r="BA464" s="16"/>
      <c r="BB464" s="16"/>
      <c r="BC464" s="116"/>
      <c r="BD464" s="116"/>
      <c r="BE464" s="116"/>
      <c r="BF464" s="116"/>
      <c r="BG464" s="116"/>
      <c r="BH464" s="116"/>
      <c r="BI464" s="116"/>
      <c r="BJ464" s="116"/>
      <c r="BK464" s="116"/>
      <c r="BL464" s="116"/>
      <c r="BM464" s="116"/>
      <c r="BN464" s="116"/>
      <c r="BO464" s="116"/>
      <c r="BP464" s="116"/>
      <c r="BQ464" s="116"/>
      <c r="BR464" s="116"/>
      <c r="BS464" s="116"/>
      <c r="BT464" s="117"/>
    </row>
    <row r="465" spans="1:72" s="3" customFormat="1">
      <c r="A465" s="1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c r="AA465" s="16"/>
      <c r="AB465" s="16"/>
      <c r="AC465" s="16"/>
      <c r="AD465" s="16"/>
      <c r="AE465" s="16"/>
      <c r="AF465" s="16"/>
      <c r="AG465" s="16"/>
      <c r="AH465" s="16"/>
      <c r="AI465" s="16"/>
      <c r="AJ465" s="16"/>
      <c r="AK465" s="16"/>
      <c r="AL465" s="16"/>
      <c r="AM465" s="16"/>
      <c r="AN465" s="16"/>
      <c r="AO465" s="16"/>
      <c r="AP465" s="16"/>
      <c r="AQ465" s="16"/>
      <c r="AR465" s="16"/>
      <c r="AS465" s="16"/>
      <c r="AT465" s="16"/>
      <c r="AU465" s="16"/>
      <c r="AV465" s="16"/>
      <c r="AW465" s="16"/>
      <c r="AX465" s="16"/>
      <c r="AY465" s="16"/>
      <c r="AZ465" s="16"/>
      <c r="BA465" s="16"/>
      <c r="BB465" s="16"/>
      <c r="BC465" s="116"/>
      <c r="BD465" s="116"/>
      <c r="BE465" s="116"/>
      <c r="BF465" s="116"/>
      <c r="BG465" s="116"/>
      <c r="BH465" s="116"/>
      <c r="BI465" s="116"/>
      <c r="BJ465" s="116"/>
      <c r="BK465" s="116"/>
      <c r="BL465" s="116"/>
      <c r="BM465" s="116"/>
      <c r="BN465" s="116"/>
      <c r="BO465" s="116"/>
      <c r="BP465" s="116"/>
      <c r="BQ465" s="116"/>
      <c r="BR465" s="116"/>
      <c r="BS465" s="116"/>
      <c r="BT465" s="117"/>
    </row>
    <row r="466" spans="1:72" s="3" customFormat="1">
      <c r="A466" s="1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c r="AA466" s="16"/>
      <c r="AB466" s="16"/>
      <c r="AC466" s="16"/>
      <c r="AD466" s="16"/>
      <c r="AE466" s="16"/>
      <c r="AF466" s="16"/>
      <c r="AG466" s="16"/>
      <c r="AH466" s="16"/>
      <c r="AI466" s="16"/>
      <c r="AJ466" s="16"/>
      <c r="AK466" s="16"/>
      <c r="AL466" s="16"/>
      <c r="AM466" s="16"/>
      <c r="AN466" s="16"/>
      <c r="AO466" s="16"/>
      <c r="AP466" s="16"/>
      <c r="AQ466" s="16"/>
      <c r="AR466" s="16"/>
      <c r="AS466" s="16"/>
      <c r="AT466" s="16"/>
      <c r="AU466" s="16"/>
      <c r="AV466" s="16"/>
      <c r="AW466" s="16"/>
      <c r="AX466" s="16"/>
      <c r="AY466" s="16"/>
      <c r="AZ466" s="16"/>
      <c r="BA466" s="16"/>
      <c r="BB466" s="16"/>
      <c r="BC466" s="116"/>
      <c r="BD466" s="116"/>
      <c r="BE466" s="116"/>
      <c r="BF466" s="116"/>
      <c r="BG466" s="116"/>
      <c r="BH466" s="116"/>
      <c r="BI466" s="116"/>
      <c r="BJ466" s="116"/>
      <c r="BK466" s="116"/>
      <c r="BL466" s="116"/>
      <c r="BM466" s="116"/>
      <c r="BN466" s="116"/>
      <c r="BO466" s="116"/>
      <c r="BP466" s="116"/>
      <c r="BQ466" s="116"/>
      <c r="BR466" s="116"/>
      <c r="BS466" s="116"/>
      <c r="BT466" s="117"/>
    </row>
    <row r="467" spans="1:72" s="3" customFormat="1">
      <c r="A467" s="1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c r="AD467" s="16"/>
      <c r="AE467" s="16"/>
      <c r="AF467" s="16"/>
      <c r="AG467" s="16"/>
      <c r="AH467" s="16"/>
      <c r="AI467" s="16"/>
      <c r="AJ467" s="16"/>
      <c r="AK467" s="16"/>
      <c r="AL467" s="16"/>
      <c r="AM467" s="16"/>
      <c r="AN467" s="16"/>
      <c r="AO467" s="16"/>
      <c r="AP467" s="16"/>
      <c r="AQ467" s="16"/>
      <c r="AR467" s="16"/>
      <c r="AS467" s="16"/>
      <c r="AT467" s="16"/>
      <c r="AU467" s="16"/>
      <c r="AV467" s="16"/>
      <c r="AW467" s="16"/>
      <c r="AX467" s="16"/>
      <c r="AY467" s="16"/>
      <c r="AZ467" s="16"/>
      <c r="BA467" s="16"/>
      <c r="BB467" s="16"/>
      <c r="BC467" s="116"/>
      <c r="BD467" s="116"/>
      <c r="BE467" s="116"/>
      <c r="BF467" s="116"/>
      <c r="BG467" s="116"/>
      <c r="BH467" s="116"/>
      <c r="BI467" s="116"/>
      <c r="BJ467" s="116"/>
      <c r="BK467" s="116"/>
      <c r="BL467" s="116"/>
      <c r="BM467" s="116"/>
      <c r="BN467" s="116"/>
      <c r="BO467" s="116"/>
      <c r="BP467" s="116"/>
      <c r="BQ467" s="116"/>
      <c r="BR467" s="116"/>
      <c r="BS467" s="116"/>
      <c r="BT467" s="117"/>
    </row>
    <row r="468" spans="1:72" s="3" customFormat="1">
      <c r="A468" s="1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c r="AA468" s="16"/>
      <c r="AB468" s="16"/>
      <c r="AC468" s="16"/>
      <c r="AD468" s="16"/>
      <c r="AE468" s="16"/>
      <c r="AF468" s="16"/>
      <c r="AG468" s="16"/>
      <c r="AH468" s="16"/>
      <c r="AI468" s="16"/>
      <c r="AJ468" s="16"/>
      <c r="AK468" s="16"/>
      <c r="AL468" s="16"/>
      <c r="AM468" s="16"/>
      <c r="AN468" s="16"/>
      <c r="AO468" s="16"/>
      <c r="AP468" s="16"/>
      <c r="AQ468" s="16"/>
      <c r="AR468" s="16"/>
      <c r="AS468" s="16"/>
      <c r="AT468" s="16"/>
      <c r="AU468" s="16"/>
      <c r="AV468" s="16"/>
      <c r="AW468" s="16"/>
      <c r="AX468" s="16"/>
      <c r="AY468" s="16"/>
      <c r="AZ468" s="16"/>
      <c r="BA468" s="16"/>
      <c r="BB468" s="16"/>
      <c r="BC468" s="116"/>
      <c r="BD468" s="116"/>
      <c r="BE468" s="116"/>
      <c r="BF468" s="116"/>
      <c r="BG468" s="116"/>
      <c r="BH468" s="116"/>
      <c r="BI468" s="116"/>
      <c r="BJ468" s="116"/>
      <c r="BK468" s="116"/>
      <c r="BL468" s="116"/>
      <c r="BM468" s="116"/>
      <c r="BN468" s="116"/>
      <c r="BO468" s="116"/>
      <c r="BP468" s="116"/>
      <c r="BQ468" s="116"/>
      <c r="BR468" s="116"/>
      <c r="BS468" s="116"/>
      <c r="BT468" s="117"/>
    </row>
    <row r="469" spans="1:72" s="3" customFormat="1">
      <c r="A469" s="1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c r="AA469" s="16"/>
      <c r="AB469" s="16"/>
      <c r="AC469" s="16"/>
      <c r="AD469" s="16"/>
      <c r="AE469" s="16"/>
      <c r="AF469" s="16"/>
      <c r="AG469" s="16"/>
      <c r="AH469" s="16"/>
      <c r="AI469" s="16"/>
      <c r="AJ469" s="16"/>
      <c r="AK469" s="16"/>
      <c r="AL469" s="16"/>
      <c r="AM469" s="16"/>
      <c r="AN469" s="16"/>
      <c r="AO469" s="16"/>
      <c r="AP469" s="16"/>
      <c r="AQ469" s="16"/>
      <c r="AR469" s="16"/>
      <c r="AS469" s="16"/>
      <c r="AT469" s="16"/>
      <c r="AU469" s="16"/>
      <c r="AV469" s="16"/>
      <c r="AW469" s="16"/>
      <c r="AX469" s="16"/>
      <c r="AY469" s="16"/>
      <c r="AZ469" s="16"/>
      <c r="BA469" s="16"/>
      <c r="BB469" s="16"/>
      <c r="BC469" s="116"/>
      <c r="BD469" s="116"/>
      <c r="BE469" s="116"/>
      <c r="BF469" s="116"/>
      <c r="BG469" s="116"/>
      <c r="BH469" s="116"/>
      <c r="BI469" s="116"/>
      <c r="BJ469" s="116"/>
      <c r="BK469" s="116"/>
      <c r="BL469" s="116"/>
      <c r="BM469" s="116"/>
      <c r="BN469" s="116"/>
      <c r="BO469" s="116"/>
      <c r="BP469" s="116"/>
      <c r="BQ469" s="116"/>
      <c r="BR469" s="116"/>
      <c r="BS469" s="116"/>
      <c r="BT469" s="117"/>
    </row>
    <row r="470" spans="1:72" s="3" customFormat="1">
      <c r="A470" s="1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c r="AA470" s="16"/>
      <c r="AB470" s="16"/>
      <c r="AC470" s="16"/>
      <c r="AD470" s="16"/>
      <c r="AE470" s="16"/>
      <c r="AF470" s="16"/>
      <c r="AG470" s="16"/>
      <c r="AH470" s="16"/>
      <c r="AI470" s="16"/>
      <c r="AJ470" s="16"/>
      <c r="AK470" s="16"/>
      <c r="AL470" s="16"/>
      <c r="AM470" s="16"/>
      <c r="AN470" s="16"/>
      <c r="AO470" s="16"/>
      <c r="AP470" s="16"/>
      <c r="AQ470" s="16"/>
      <c r="AR470" s="16"/>
      <c r="AS470" s="16"/>
      <c r="AT470" s="16"/>
      <c r="AU470" s="16"/>
      <c r="AV470" s="16"/>
      <c r="AW470" s="16"/>
      <c r="AX470" s="16"/>
      <c r="AY470" s="16"/>
      <c r="AZ470" s="16"/>
      <c r="BA470" s="16"/>
      <c r="BB470" s="16"/>
      <c r="BC470" s="116"/>
      <c r="BD470" s="116"/>
      <c r="BE470" s="116"/>
      <c r="BF470" s="116"/>
      <c r="BG470" s="116"/>
      <c r="BH470" s="116"/>
      <c r="BI470" s="116"/>
      <c r="BJ470" s="116"/>
      <c r="BK470" s="116"/>
      <c r="BL470" s="116"/>
      <c r="BM470" s="116"/>
      <c r="BN470" s="116"/>
      <c r="BO470" s="116"/>
      <c r="BP470" s="116"/>
      <c r="BQ470" s="116"/>
      <c r="BR470" s="116"/>
      <c r="BS470" s="116"/>
      <c r="BT470" s="117"/>
    </row>
    <row r="471" spans="1:72" s="3" customFormat="1">
      <c r="A471" s="1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c r="AA471" s="16"/>
      <c r="AB471" s="16"/>
      <c r="AC471" s="16"/>
      <c r="AD471" s="16"/>
      <c r="AE471" s="16"/>
      <c r="AF471" s="16"/>
      <c r="AG471" s="16"/>
      <c r="AH471" s="16"/>
      <c r="AI471" s="16"/>
      <c r="AJ471" s="16"/>
      <c r="AK471" s="16"/>
      <c r="AL471" s="16"/>
      <c r="AM471" s="16"/>
      <c r="AN471" s="16"/>
      <c r="AO471" s="16"/>
      <c r="AP471" s="16"/>
      <c r="AQ471" s="16"/>
      <c r="AR471" s="16"/>
      <c r="AS471" s="16"/>
      <c r="AT471" s="16"/>
      <c r="AU471" s="16"/>
      <c r="AV471" s="16"/>
      <c r="AW471" s="16"/>
      <c r="AX471" s="16"/>
      <c r="AY471" s="16"/>
      <c r="AZ471" s="16"/>
      <c r="BA471" s="16"/>
      <c r="BB471" s="16"/>
      <c r="BC471" s="116"/>
      <c r="BD471" s="116"/>
      <c r="BE471" s="116"/>
      <c r="BF471" s="116"/>
      <c r="BG471" s="116"/>
      <c r="BH471" s="116"/>
      <c r="BI471" s="116"/>
      <c r="BJ471" s="116"/>
      <c r="BK471" s="116"/>
      <c r="BL471" s="116"/>
      <c r="BM471" s="116"/>
      <c r="BN471" s="116"/>
      <c r="BO471" s="116"/>
      <c r="BP471" s="116"/>
      <c r="BQ471" s="116"/>
      <c r="BR471" s="116"/>
      <c r="BS471" s="116"/>
      <c r="BT471" s="117"/>
    </row>
    <row r="472" spans="1:72" s="3" customFormat="1">
      <c r="A472" s="1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c r="AA472" s="16"/>
      <c r="AB472" s="16"/>
      <c r="AC472" s="16"/>
      <c r="AD472" s="16"/>
      <c r="AE472" s="16"/>
      <c r="AF472" s="16"/>
      <c r="AG472" s="16"/>
      <c r="AH472" s="16"/>
      <c r="AI472" s="16"/>
      <c r="AJ472" s="16"/>
      <c r="AK472" s="16"/>
      <c r="AL472" s="16"/>
      <c r="AM472" s="16"/>
      <c r="AN472" s="16"/>
      <c r="AO472" s="16"/>
      <c r="AP472" s="16"/>
      <c r="AQ472" s="16"/>
      <c r="AR472" s="16"/>
      <c r="AS472" s="16"/>
      <c r="AT472" s="16"/>
      <c r="AU472" s="16"/>
      <c r="AV472" s="16"/>
      <c r="AW472" s="16"/>
      <c r="AX472" s="16"/>
      <c r="AY472" s="16"/>
      <c r="AZ472" s="16"/>
      <c r="BA472" s="16"/>
      <c r="BB472" s="16"/>
      <c r="BC472" s="116"/>
      <c r="BD472" s="116"/>
      <c r="BE472" s="116"/>
      <c r="BF472" s="116"/>
      <c r="BG472" s="116"/>
      <c r="BH472" s="116"/>
      <c r="BI472" s="116"/>
      <c r="BJ472" s="116"/>
      <c r="BK472" s="116"/>
      <c r="BL472" s="116"/>
      <c r="BM472" s="116"/>
      <c r="BN472" s="116"/>
      <c r="BO472" s="116"/>
      <c r="BP472" s="116"/>
      <c r="BQ472" s="116"/>
      <c r="BR472" s="116"/>
      <c r="BS472" s="116"/>
      <c r="BT472" s="117"/>
    </row>
    <row r="473" spans="1:72" s="3" customFormat="1">
      <c r="A473" s="1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c r="AA473" s="16"/>
      <c r="AB473" s="16"/>
      <c r="AC473" s="16"/>
      <c r="AD473" s="16"/>
      <c r="AE473" s="16"/>
      <c r="AF473" s="16"/>
      <c r="AG473" s="16"/>
      <c r="AH473" s="16"/>
      <c r="AI473" s="16"/>
      <c r="AJ473" s="16"/>
      <c r="AK473" s="16"/>
      <c r="AL473" s="16"/>
      <c r="AM473" s="16"/>
      <c r="AN473" s="16"/>
      <c r="AO473" s="16"/>
      <c r="AP473" s="16"/>
      <c r="AQ473" s="16"/>
      <c r="AR473" s="16"/>
      <c r="AS473" s="16"/>
      <c r="AT473" s="16"/>
      <c r="AU473" s="16"/>
      <c r="AV473" s="16"/>
      <c r="AW473" s="16"/>
      <c r="AX473" s="16"/>
      <c r="AY473" s="16"/>
      <c r="AZ473" s="16"/>
      <c r="BA473" s="16"/>
      <c r="BB473" s="16"/>
      <c r="BC473" s="116"/>
      <c r="BD473" s="116"/>
      <c r="BE473" s="116"/>
      <c r="BF473" s="116"/>
      <c r="BG473" s="116"/>
      <c r="BH473" s="116"/>
      <c r="BI473" s="116"/>
      <c r="BJ473" s="116"/>
      <c r="BK473" s="116"/>
      <c r="BL473" s="116"/>
      <c r="BM473" s="116"/>
      <c r="BN473" s="116"/>
      <c r="BO473" s="116"/>
      <c r="BP473" s="116"/>
      <c r="BQ473" s="116"/>
      <c r="BR473" s="116"/>
      <c r="BS473" s="116"/>
      <c r="BT473" s="117"/>
    </row>
    <row r="474" spans="1:72" s="3" customFormat="1">
      <c r="A474" s="1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c r="AA474" s="16"/>
      <c r="AB474" s="16"/>
      <c r="AC474" s="16"/>
      <c r="AD474" s="16"/>
      <c r="AE474" s="16"/>
      <c r="AF474" s="16"/>
      <c r="AG474" s="16"/>
      <c r="AH474" s="16"/>
      <c r="AI474" s="16"/>
      <c r="AJ474" s="16"/>
      <c r="AK474" s="16"/>
      <c r="AL474" s="16"/>
      <c r="AM474" s="16"/>
      <c r="AN474" s="16"/>
      <c r="AO474" s="16"/>
      <c r="AP474" s="16"/>
      <c r="AQ474" s="16"/>
      <c r="AR474" s="16"/>
      <c r="AS474" s="16"/>
      <c r="AT474" s="16"/>
      <c r="AU474" s="16"/>
      <c r="AV474" s="16"/>
      <c r="AW474" s="16"/>
      <c r="AX474" s="16"/>
      <c r="AY474" s="16"/>
      <c r="AZ474" s="16"/>
      <c r="BA474" s="16"/>
      <c r="BB474" s="16"/>
      <c r="BC474" s="116"/>
      <c r="BD474" s="116"/>
      <c r="BE474" s="116"/>
      <c r="BF474" s="116"/>
      <c r="BG474" s="116"/>
      <c r="BH474" s="116"/>
      <c r="BI474" s="116"/>
      <c r="BJ474" s="116"/>
      <c r="BK474" s="116"/>
      <c r="BL474" s="116"/>
      <c r="BM474" s="116"/>
      <c r="BN474" s="116"/>
      <c r="BO474" s="116"/>
      <c r="BP474" s="116"/>
      <c r="BQ474" s="116"/>
      <c r="BR474" s="116"/>
      <c r="BS474" s="116"/>
      <c r="BT474" s="117"/>
    </row>
    <row r="475" spans="1:72" s="3" customFormat="1">
      <c r="A475" s="1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c r="AA475" s="16"/>
      <c r="AB475" s="16"/>
      <c r="AC475" s="16"/>
      <c r="AD475" s="16"/>
      <c r="AE475" s="16"/>
      <c r="AF475" s="16"/>
      <c r="AG475" s="16"/>
      <c r="AH475" s="16"/>
      <c r="AI475" s="16"/>
      <c r="AJ475" s="16"/>
      <c r="AK475" s="16"/>
      <c r="AL475" s="16"/>
      <c r="AM475" s="16"/>
      <c r="AN475" s="16"/>
      <c r="AO475" s="16"/>
      <c r="AP475" s="16"/>
      <c r="AQ475" s="16"/>
      <c r="AR475" s="16"/>
      <c r="AS475" s="16"/>
      <c r="AT475" s="16"/>
      <c r="AU475" s="16"/>
      <c r="AV475" s="16"/>
      <c r="AW475" s="16"/>
      <c r="AX475" s="16"/>
      <c r="AY475" s="16"/>
      <c r="AZ475" s="16"/>
      <c r="BA475" s="16"/>
      <c r="BB475" s="16"/>
      <c r="BC475" s="116"/>
      <c r="BD475" s="116"/>
      <c r="BE475" s="116"/>
      <c r="BF475" s="116"/>
      <c r="BG475" s="116"/>
      <c r="BH475" s="116"/>
      <c r="BI475" s="116"/>
      <c r="BJ475" s="116"/>
      <c r="BK475" s="116"/>
      <c r="BL475" s="116"/>
      <c r="BM475" s="116"/>
      <c r="BN475" s="116"/>
      <c r="BO475" s="116"/>
      <c r="BP475" s="116"/>
      <c r="BQ475" s="116"/>
      <c r="BR475" s="116"/>
      <c r="BS475" s="116"/>
      <c r="BT475" s="117"/>
    </row>
    <row r="476" spans="1:72" s="3" customFormat="1">
      <c r="A476" s="1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c r="AA476" s="16"/>
      <c r="AB476" s="16"/>
      <c r="AC476" s="16"/>
      <c r="AD476" s="16"/>
      <c r="AE476" s="16"/>
      <c r="AF476" s="16"/>
      <c r="AG476" s="16"/>
      <c r="AH476" s="16"/>
      <c r="AI476" s="16"/>
      <c r="AJ476" s="16"/>
      <c r="AK476" s="16"/>
      <c r="AL476" s="16"/>
      <c r="AM476" s="16"/>
      <c r="AN476" s="16"/>
      <c r="AO476" s="16"/>
      <c r="AP476" s="16"/>
      <c r="AQ476" s="16"/>
      <c r="AR476" s="16"/>
      <c r="AS476" s="16"/>
      <c r="AT476" s="16"/>
      <c r="AU476" s="16"/>
      <c r="AV476" s="16"/>
      <c r="AW476" s="16"/>
      <c r="AX476" s="16"/>
      <c r="AY476" s="16"/>
      <c r="AZ476" s="16"/>
      <c r="BA476" s="16"/>
      <c r="BB476" s="16"/>
      <c r="BC476" s="116"/>
      <c r="BD476" s="116"/>
      <c r="BE476" s="116"/>
      <c r="BF476" s="116"/>
      <c r="BG476" s="116"/>
      <c r="BH476" s="116"/>
      <c r="BI476" s="116"/>
      <c r="BJ476" s="116"/>
      <c r="BK476" s="116"/>
      <c r="BL476" s="116"/>
      <c r="BM476" s="116"/>
      <c r="BN476" s="116"/>
      <c r="BO476" s="116"/>
      <c r="BP476" s="116"/>
      <c r="BQ476" s="116"/>
      <c r="BR476" s="116"/>
      <c r="BS476" s="116"/>
      <c r="BT476" s="117"/>
    </row>
    <row r="477" spans="1:72" s="3" customFormat="1">
      <c r="A477" s="1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c r="AA477" s="16"/>
      <c r="AB477" s="16"/>
      <c r="AC477" s="16"/>
      <c r="AD477" s="16"/>
      <c r="AE477" s="16"/>
      <c r="AF477" s="16"/>
      <c r="AG477" s="16"/>
      <c r="AH477" s="16"/>
      <c r="AI477" s="16"/>
      <c r="AJ477" s="16"/>
      <c r="AK477" s="16"/>
      <c r="AL477" s="16"/>
      <c r="AM477" s="16"/>
      <c r="AN477" s="16"/>
      <c r="AO477" s="16"/>
      <c r="AP477" s="16"/>
      <c r="AQ477" s="16"/>
      <c r="AR477" s="16"/>
      <c r="AS477" s="16"/>
      <c r="AT477" s="16"/>
      <c r="AU477" s="16"/>
      <c r="AV477" s="16"/>
      <c r="AW477" s="16"/>
      <c r="AX477" s="16"/>
      <c r="AY477" s="16"/>
      <c r="AZ477" s="16"/>
      <c r="BA477" s="16"/>
      <c r="BB477" s="16"/>
      <c r="BC477" s="116"/>
      <c r="BD477" s="116"/>
      <c r="BE477" s="116"/>
      <c r="BF477" s="116"/>
      <c r="BG477" s="116"/>
      <c r="BH477" s="116"/>
      <c r="BI477" s="116"/>
      <c r="BJ477" s="116"/>
      <c r="BK477" s="116"/>
      <c r="BL477" s="116"/>
      <c r="BM477" s="116"/>
      <c r="BN477" s="116"/>
      <c r="BO477" s="116"/>
      <c r="BP477" s="116"/>
      <c r="BQ477" s="116"/>
      <c r="BR477" s="116"/>
      <c r="BS477" s="116"/>
      <c r="BT477" s="117"/>
    </row>
    <row r="478" spans="1:72" s="3" customFormat="1">
      <c r="A478" s="1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c r="AA478" s="16"/>
      <c r="AB478" s="16"/>
      <c r="AC478" s="16"/>
      <c r="AD478" s="16"/>
      <c r="AE478" s="16"/>
      <c r="AF478" s="16"/>
      <c r="AG478" s="16"/>
      <c r="AH478" s="16"/>
      <c r="AI478" s="16"/>
      <c r="AJ478" s="16"/>
      <c r="AK478" s="16"/>
      <c r="AL478" s="16"/>
      <c r="AM478" s="16"/>
      <c r="AN478" s="16"/>
      <c r="AO478" s="16"/>
      <c r="AP478" s="16"/>
      <c r="AQ478" s="16"/>
      <c r="AR478" s="16"/>
      <c r="AS478" s="16"/>
      <c r="AT478" s="16"/>
      <c r="AU478" s="16"/>
      <c r="AV478" s="16"/>
      <c r="AW478" s="16"/>
      <c r="AX478" s="16"/>
      <c r="AY478" s="16"/>
      <c r="AZ478" s="16"/>
      <c r="BA478" s="16"/>
      <c r="BB478" s="16"/>
      <c r="BC478" s="116"/>
      <c r="BD478" s="116"/>
      <c r="BE478" s="116"/>
      <c r="BF478" s="116"/>
      <c r="BG478" s="116"/>
      <c r="BH478" s="116"/>
      <c r="BI478" s="116"/>
      <c r="BJ478" s="116"/>
      <c r="BK478" s="116"/>
      <c r="BL478" s="116"/>
      <c r="BM478" s="116"/>
      <c r="BN478" s="116"/>
      <c r="BO478" s="116"/>
      <c r="BP478" s="116"/>
      <c r="BQ478" s="116"/>
      <c r="BR478" s="116"/>
      <c r="BS478" s="116"/>
      <c r="BT478" s="117"/>
    </row>
    <row r="479" spans="1:72" s="3" customFormat="1">
      <c r="A479" s="1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c r="AA479" s="16"/>
      <c r="AB479" s="16"/>
      <c r="AC479" s="16"/>
      <c r="AD479" s="16"/>
      <c r="AE479" s="16"/>
      <c r="AF479" s="16"/>
      <c r="AG479" s="16"/>
      <c r="AH479" s="16"/>
      <c r="AI479" s="16"/>
      <c r="AJ479" s="16"/>
      <c r="AK479" s="16"/>
      <c r="AL479" s="16"/>
      <c r="AM479" s="16"/>
      <c r="AN479" s="16"/>
      <c r="AO479" s="16"/>
      <c r="AP479" s="16"/>
      <c r="AQ479" s="16"/>
      <c r="AR479" s="16"/>
      <c r="AS479" s="16"/>
      <c r="AT479" s="16"/>
      <c r="AU479" s="16"/>
      <c r="AV479" s="16"/>
      <c r="AW479" s="16"/>
      <c r="AX479" s="16"/>
      <c r="AY479" s="16"/>
      <c r="AZ479" s="16"/>
      <c r="BA479" s="16"/>
      <c r="BB479" s="16"/>
      <c r="BC479" s="116"/>
      <c r="BD479" s="116"/>
      <c r="BE479" s="116"/>
      <c r="BF479" s="116"/>
      <c r="BG479" s="116"/>
      <c r="BH479" s="116"/>
      <c r="BI479" s="116"/>
      <c r="BJ479" s="116"/>
      <c r="BK479" s="116"/>
      <c r="BL479" s="116"/>
      <c r="BM479" s="116"/>
      <c r="BN479" s="116"/>
      <c r="BO479" s="116"/>
      <c r="BP479" s="116"/>
      <c r="BQ479" s="116"/>
      <c r="BR479" s="116"/>
      <c r="BS479" s="116"/>
      <c r="BT479" s="117"/>
    </row>
    <row r="480" spans="1:72" s="3" customFormat="1">
      <c r="A480" s="1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c r="AA480" s="16"/>
      <c r="AB480" s="16"/>
      <c r="AC480" s="16"/>
      <c r="AD480" s="16"/>
      <c r="AE480" s="16"/>
      <c r="AF480" s="16"/>
      <c r="AG480" s="16"/>
      <c r="AH480" s="16"/>
      <c r="AI480" s="16"/>
      <c r="AJ480" s="16"/>
      <c r="AK480" s="16"/>
      <c r="AL480" s="16"/>
      <c r="AM480" s="16"/>
      <c r="AN480" s="16"/>
      <c r="AO480" s="16"/>
      <c r="AP480" s="16"/>
      <c r="AQ480" s="16"/>
      <c r="AR480" s="16"/>
      <c r="AS480" s="16"/>
      <c r="AT480" s="16"/>
      <c r="AU480" s="16"/>
      <c r="AV480" s="16"/>
      <c r="AW480" s="16"/>
      <c r="AX480" s="16"/>
      <c r="AY480" s="16"/>
      <c r="AZ480" s="16"/>
      <c r="BA480" s="16"/>
      <c r="BB480" s="16"/>
      <c r="BC480" s="116"/>
      <c r="BD480" s="116"/>
      <c r="BE480" s="116"/>
      <c r="BF480" s="116"/>
      <c r="BG480" s="116"/>
      <c r="BH480" s="116"/>
      <c r="BI480" s="116"/>
      <c r="BJ480" s="116"/>
      <c r="BK480" s="116"/>
      <c r="BL480" s="116"/>
      <c r="BM480" s="116"/>
      <c r="BN480" s="116"/>
      <c r="BO480" s="116"/>
      <c r="BP480" s="116"/>
      <c r="BQ480" s="116"/>
      <c r="BR480" s="116"/>
      <c r="BS480" s="116"/>
      <c r="BT480" s="117"/>
    </row>
    <row r="481" spans="1:72" s="3" customFormat="1">
      <c r="A481" s="1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c r="AA481" s="16"/>
      <c r="AB481" s="16"/>
      <c r="AC481" s="16"/>
      <c r="AD481" s="16"/>
      <c r="AE481" s="16"/>
      <c r="AF481" s="16"/>
      <c r="AG481" s="16"/>
      <c r="AH481" s="16"/>
      <c r="AI481" s="16"/>
      <c r="AJ481" s="16"/>
      <c r="AK481" s="16"/>
      <c r="AL481" s="16"/>
      <c r="AM481" s="16"/>
      <c r="AN481" s="16"/>
      <c r="AO481" s="16"/>
      <c r="AP481" s="16"/>
      <c r="AQ481" s="16"/>
      <c r="AR481" s="16"/>
      <c r="AS481" s="16"/>
      <c r="AT481" s="16"/>
      <c r="AU481" s="16"/>
      <c r="AV481" s="16"/>
      <c r="AW481" s="16"/>
      <c r="AX481" s="16"/>
      <c r="AY481" s="16"/>
      <c r="AZ481" s="16"/>
      <c r="BA481" s="16"/>
      <c r="BB481" s="16"/>
      <c r="BC481" s="116"/>
      <c r="BD481" s="116"/>
      <c r="BE481" s="116"/>
      <c r="BF481" s="116"/>
      <c r="BG481" s="116"/>
      <c r="BH481" s="116"/>
      <c r="BI481" s="116"/>
      <c r="BJ481" s="116"/>
      <c r="BK481" s="116"/>
      <c r="BL481" s="116"/>
      <c r="BM481" s="116"/>
      <c r="BN481" s="116"/>
      <c r="BO481" s="116"/>
      <c r="BP481" s="116"/>
      <c r="BQ481" s="116"/>
      <c r="BR481" s="116"/>
      <c r="BS481" s="116"/>
      <c r="BT481" s="117"/>
    </row>
    <row r="482" spans="1:72" s="3" customFormat="1">
      <c r="A482" s="1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c r="AA482" s="16"/>
      <c r="AB482" s="16"/>
      <c r="AC482" s="16"/>
      <c r="AD482" s="16"/>
      <c r="AE482" s="16"/>
      <c r="AF482" s="16"/>
      <c r="AG482" s="16"/>
      <c r="AH482" s="16"/>
      <c r="AI482" s="16"/>
      <c r="AJ482" s="16"/>
      <c r="AK482" s="16"/>
      <c r="AL482" s="16"/>
      <c r="AM482" s="16"/>
      <c r="AN482" s="16"/>
      <c r="AO482" s="16"/>
      <c r="AP482" s="16"/>
      <c r="AQ482" s="16"/>
      <c r="AR482" s="16"/>
      <c r="AS482" s="16"/>
      <c r="AT482" s="16"/>
      <c r="AU482" s="16"/>
      <c r="AV482" s="16"/>
      <c r="AW482" s="16"/>
      <c r="AX482" s="16"/>
      <c r="AY482" s="16"/>
      <c r="AZ482" s="16"/>
      <c r="BA482" s="16"/>
      <c r="BB482" s="16"/>
      <c r="BC482" s="116"/>
      <c r="BD482" s="116"/>
      <c r="BE482" s="116"/>
      <c r="BF482" s="116"/>
      <c r="BG482" s="116"/>
      <c r="BH482" s="116"/>
      <c r="BI482" s="116"/>
      <c r="BJ482" s="116"/>
      <c r="BK482" s="116"/>
      <c r="BL482" s="116"/>
      <c r="BM482" s="116"/>
      <c r="BN482" s="116"/>
      <c r="BO482" s="116"/>
      <c r="BP482" s="116"/>
      <c r="BQ482" s="116"/>
      <c r="BR482" s="116"/>
      <c r="BS482" s="116"/>
      <c r="BT482" s="117"/>
    </row>
    <row r="483" spans="1:72" s="3" customFormat="1">
      <c r="A483" s="1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c r="AA483" s="16"/>
      <c r="AB483" s="16"/>
      <c r="AC483" s="16"/>
      <c r="AD483" s="16"/>
      <c r="AE483" s="16"/>
      <c r="AF483" s="16"/>
      <c r="AG483" s="16"/>
      <c r="AH483" s="16"/>
      <c r="AI483" s="16"/>
      <c r="AJ483" s="16"/>
      <c r="AK483" s="16"/>
      <c r="AL483" s="16"/>
      <c r="AM483" s="16"/>
      <c r="AN483" s="16"/>
      <c r="AO483" s="16"/>
      <c r="AP483" s="16"/>
      <c r="AQ483" s="16"/>
      <c r="AR483" s="16"/>
      <c r="AS483" s="16"/>
      <c r="AT483" s="16"/>
      <c r="AU483" s="16"/>
      <c r="AV483" s="16"/>
      <c r="AW483" s="16"/>
      <c r="AX483" s="16"/>
      <c r="AY483" s="16"/>
      <c r="AZ483" s="16"/>
      <c r="BA483" s="16"/>
      <c r="BB483" s="16"/>
      <c r="BC483" s="116"/>
      <c r="BD483" s="116"/>
      <c r="BE483" s="116"/>
      <c r="BF483" s="116"/>
      <c r="BG483" s="116"/>
      <c r="BH483" s="116"/>
      <c r="BI483" s="116"/>
      <c r="BJ483" s="116"/>
      <c r="BK483" s="116"/>
      <c r="BL483" s="116"/>
      <c r="BM483" s="116"/>
      <c r="BN483" s="116"/>
      <c r="BO483" s="116"/>
      <c r="BP483" s="116"/>
      <c r="BQ483" s="116"/>
      <c r="BR483" s="116"/>
      <c r="BS483" s="116"/>
      <c r="BT483" s="117"/>
    </row>
    <row r="484" spans="1:72" s="3" customFormat="1">
      <c r="A484" s="1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c r="AA484" s="16"/>
      <c r="AB484" s="16"/>
      <c r="AC484" s="16"/>
      <c r="AD484" s="16"/>
      <c r="AE484" s="16"/>
      <c r="AF484" s="16"/>
      <c r="AG484" s="16"/>
      <c r="AH484" s="16"/>
      <c r="AI484" s="16"/>
      <c r="AJ484" s="16"/>
      <c r="AK484" s="16"/>
      <c r="AL484" s="16"/>
      <c r="AM484" s="16"/>
      <c r="AN484" s="16"/>
      <c r="AO484" s="16"/>
      <c r="AP484" s="16"/>
      <c r="AQ484" s="16"/>
      <c r="AR484" s="16"/>
      <c r="AS484" s="16"/>
      <c r="AT484" s="16"/>
      <c r="AU484" s="16"/>
      <c r="AV484" s="16"/>
      <c r="AW484" s="16"/>
      <c r="AX484" s="16"/>
      <c r="AY484" s="16"/>
      <c r="AZ484" s="16"/>
      <c r="BA484" s="16"/>
      <c r="BB484" s="16"/>
      <c r="BC484" s="116"/>
      <c r="BD484" s="116"/>
      <c r="BE484" s="116"/>
      <c r="BF484" s="116"/>
      <c r="BG484" s="116"/>
      <c r="BH484" s="116"/>
      <c r="BI484" s="116"/>
      <c r="BJ484" s="116"/>
      <c r="BK484" s="116"/>
      <c r="BL484" s="116"/>
      <c r="BM484" s="116"/>
      <c r="BN484" s="116"/>
      <c r="BO484" s="116"/>
      <c r="BP484" s="116"/>
      <c r="BQ484" s="116"/>
      <c r="BR484" s="116"/>
      <c r="BS484" s="116"/>
      <c r="BT484" s="117"/>
    </row>
    <row r="485" spans="1:72" s="3" customFormat="1">
      <c r="A485" s="1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c r="AA485" s="16"/>
      <c r="AB485" s="16"/>
      <c r="AC485" s="16"/>
      <c r="AD485" s="16"/>
      <c r="AE485" s="16"/>
      <c r="AF485" s="16"/>
      <c r="AG485" s="16"/>
      <c r="AH485" s="16"/>
      <c r="AI485" s="16"/>
      <c r="AJ485" s="16"/>
      <c r="AK485" s="16"/>
      <c r="AL485" s="16"/>
      <c r="AM485" s="16"/>
      <c r="AN485" s="16"/>
      <c r="AO485" s="16"/>
      <c r="AP485" s="16"/>
      <c r="AQ485" s="16"/>
      <c r="AR485" s="16"/>
      <c r="AS485" s="16"/>
      <c r="AT485" s="16"/>
      <c r="AU485" s="16"/>
      <c r="AV485" s="16"/>
      <c r="AW485" s="16"/>
      <c r="AX485" s="16"/>
      <c r="AY485" s="16"/>
      <c r="AZ485" s="16"/>
      <c r="BA485" s="16"/>
      <c r="BB485" s="16"/>
      <c r="BC485" s="116"/>
      <c r="BD485" s="116"/>
      <c r="BE485" s="116"/>
      <c r="BF485" s="116"/>
      <c r="BG485" s="116"/>
      <c r="BH485" s="116"/>
      <c r="BI485" s="116"/>
      <c r="BJ485" s="116"/>
      <c r="BK485" s="116"/>
      <c r="BL485" s="116"/>
      <c r="BM485" s="116"/>
      <c r="BN485" s="116"/>
      <c r="BO485" s="116"/>
      <c r="BP485" s="116"/>
      <c r="BQ485" s="116"/>
      <c r="BR485" s="116"/>
      <c r="BS485" s="116"/>
      <c r="BT485" s="117"/>
    </row>
    <row r="486" spans="1:72" s="3" customFormat="1">
      <c r="A486" s="1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c r="AA486" s="16"/>
      <c r="AB486" s="16"/>
      <c r="AC486" s="16"/>
      <c r="AD486" s="16"/>
      <c r="AE486" s="16"/>
      <c r="AF486" s="16"/>
      <c r="AG486" s="16"/>
      <c r="AH486" s="16"/>
      <c r="AI486" s="16"/>
      <c r="AJ486" s="16"/>
      <c r="AK486" s="16"/>
      <c r="AL486" s="16"/>
      <c r="AM486" s="16"/>
      <c r="AN486" s="16"/>
      <c r="AO486" s="16"/>
      <c r="AP486" s="16"/>
      <c r="AQ486" s="16"/>
      <c r="AR486" s="16"/>
      <c r="AS486" s="16"/>
      <c r="AT486" s="16"/>
      <c r="AU486" s="16"/>
      <c r="AV486" s="16"/>
      <c r="AW486" s="16"/>
      <c r="AX486" s="16"/>
      <c r="AY486" s="16"/>
      <c r="AZ486" s="16"/>
      <c r="BA486" s="16"/>
      <c r="BB486" s="16"/>
      <c r="BC486" s="116"/>
      <c r="BD486" s="116"/>
      <c r="BE486" s="116"/>
      <c r="BF486" s="116"/>
      <c r="BG486" s="116"/>
      <c r="BH486" s="116"/>
      <c r="BI486" s="116"/>
      <c r="BJ486" s="116"/>
      <c r="BK486" s="116"/>
      <c r="BL486" s="116"/>
      <c r="BM486" s="116"/>
      <c r="BN486" s="116"/>
      <c r="BO486" s="116"/>
      <c r="BP486" s="116"/>
      <c r="BQ486" s="116"/>
      <c r="BR486" s="116"/>
      <c r="BS486" s="116"/>
      <c r="BT486" s="117"/>
    </row>
    <row r="487" spans="1:72" s="3" customFormat="1">
      <c r="A487" s="1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c r="AA487" s="16"/>
      <c r="AB487" s="16"/>
      <c r="AC487" s="16"/>
      <c r="AD487" s="16"/>
      <c r="AE487" s="16"/>
      <c r="AF487" s="16"/>
      <c r="AG487" s="16"/>
      <c r="AH487" s="16"/>
      <c r="AI487" s="16"/>
      <c r="AJ487" s="16"/>
      <c r="AK487" s="16"/>
      <c r="AL487" s="16"/>
      <c r="AM487" s="16"/>
      <c r="AN487" s="16"/>
      <c r="AO487" s="16"/>
      <c r="AP487" s="16"/>
      <c r="AQ487" s="16"/>
      <c r="AR487" s="16"/>
      <c r="AS487" s="16"/>
      <c r="AT487" s="16"/>
      <c r="AU487" s="16"/>
      <c r="AV487" s="16"/>
      <c r="AW487" s="16"/>
      <c r="AX487" s="16"/>
      <c r="AY487" s="16"/>
      <c r="AZ487" s="16"/>
      <c r="BA487" s="16"/>
      <c r="BB487" s="16"/>
      <c r="BC487" s="116"/>
      <c r="BD487" s="116"/>
      <c r="BE487" s="116"/>
      <c r="BF487" s="116"/>
      <c r="BG487" s="116"/>
      <c r="BH487" s="116"/>
      <c r="BI487" s="116"/>
      <c r="BJ487" s="116"/>
      <c r="BK487" s="116"/>
      <c r="BL487" s="116"/>
      <c r="BM487" s="116"/>
      <c r="BN487" s="116"/>
      <c r="BO487" s="116"/>
      <c r="BP487" s="116"/>
      <c r="BQ487" s="116"/>
      <c r="BR487" s="116"/>
      <c r="BS487" s="116"/>
      <c r="BT487" s="117"/>
    </row>
    <row r="488" spans="1:72" s="3" customFormat="1">
      <c r="A488" s="1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c r="AA488" s="16"/>
      <c r="AB488" s="16"/>
      <c r="AC488" s="16"/>
      <c r="AD488" s="16"/>
      <c r="AE488" s="16"/>
      <c r="AF488" s="16"/>
      <c r="AG488" s="16"/>
      <c r="AH488" s="16"/>
      <c r="AI488" s="16"/>
      <c r="AJ488" s="16"/>
      <c r="AK488" s="16"/>
      <c r="AL488" s="16"/>
      <c r="AM488" s="16"/>
      <c r="AN488" s="16"/>
      <c r="AO488" s="16"/>
      <c r="AP488" s="16"/>
      <c r="AQ488" s="16"/>
      <c r="AR488" s="16"/>
      <c r="AS488" s="16"/>
      <c r="AT488" s="16"/>
      <c r="AU488" s="16"/>
      <c r="AV488" s="16"/>
      <c r="AW488" s="16"/>
      <c r="AX488" s="16"/>
      <c r="AY488" s="16"/>
      <c r="AZ488" s="16"/>
      <c r="BA488" s="16"/>
      <c r="BB488" s="16"/>
      <c r="BC488" s="116"/>
      <c r="BD488" s="116"/>
      <c r="BE488" s="116"/>
      <c r="BF488" s="116"/>
      <c r="BG488" s="116"/>
      <c r="BH488" s="116"/>
      <c r="BI488" s="116"/>
      <c r="BJ488" s="116"/>
      <c r="BK488" s="116"/>
      <c r="BL488" s="116"/>
      <c r="BM488" s="116"/>
      <c r="BN488" s="116"/>
      <c r="BO488" s="116"/>
      <c r="BP488" s="116"/>
      <c r="BQ488" s="116"/>
      <c r="BR488" s="116"/>
      <c r="BS488" s="116"/>
      <c r="BT488" s="117"/>
    </row>
    <row r="489" spans="1:72" s="3" customFormat="1">
      <c r="A489" s="1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c r="AA489" s="16"/>
      <c r="AB489" s="16"/>
      <c r="AC489" s="16"/>
      <c r="AD489" s="16"/>
      <c r="AE489" s="16"/>
      <c r="AF489" s="16"/>
      <c r="AG489" s="16"/>
      <c r="AH489" s="16"/>
      <c r="AI489" s="16"/>
      <c r="AJ489" s="16"/>
      <c r="AK489" s="16"/>
      <c r="AL489" s="16"/>
      <c r="AM489" s="16"/>
      <c r="AN489" s="16"/>
      <c r="AO489" s="16"/>
      <c r="AP489" s="16"/>
      <c r="AQ489" s="16"/>
      <c r="AR489" s="16"/>
      <c r="AS489" s="16"/>
      <c r="AT489" s="16"/>
      <c r="AU489" s="16"/>
      <c r="AV489" s="16"/>
      <c r="AW489" s="16"/>
      <c r="AX489" s="16"/>
      <c r="AY489" s="16"/>
      <c r="AZ489" s="16"/>
      <c r="BA489" s="16"/>
      <c r="BB489" s="16"/>
      <c r="BC489" s="116"/>
      <c r="BD489" s="116"/>
      <c r="BE489" s="116"/>
      <c r="BF489" s="116"/>
      <c r="BG489" s="116"/>
      <c r="BH489" s="116"/>
      <c r="BI489" s="116"/>
      <c r="BJ489" s="116"/>
      <c r="BK489" s="116"/>
      <c r="BL489" s="116"/>
      <c r="BM489" s="116"/>
      <c r="BN489" s="116"/>
      <c r="BO489" s="116"/>
      <c r="BP489" s="116"/>
      <c r="BQ489" s="116"/>
      <c r="BR489" s="116"/>
      <c r="BS489" s="116"/>
      <c r="BT489" s="117"/>
    </row>
    <row r="490" spans="1:72" s="3" customFormat="1">
      <c r="A490" s="1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c r="AA490" s="16"/>
      <c r="AB490" s="16"/>
      <c r="AC490" s="16"/>
      <c r="AD490" s="16"/>
      <c r="AE490" s="16"/>
      <c r="AF490" s="16"/>
      <c r="AG490" s="16"/>
      <c r="AH490" s="16"/>
      <c r="AI490" s="16"/>
      <c r="AJ490" s="16"/>
      <c r="AK490" s="16"/>
      <c r="AL490" s="16"/>
      <c r="AM490" s="16"/>
      <c r="AN490" s="16"/>
      <c r="AO490" s="16"/>
      <c r="AP490" s="16"/>
      <c r="AQ490" s="16"/>
      <c r="AR490" s="16"/>
      <c r="AS490" s="16"/>
      <c r="AT490" s="16"/>
      <c r="AU490" s="16"/>
      <c r="AV490" s="16"/>
      <c r="AW490" s="16"/>
      <c r="AX490" s="16"/>
      <c r="AY490" s="16"/>
      <c r="AZ490" s="16"/>
      <c r="BA490" s="16"/>
      <c r="BB490" s="16"/>
      <c r="BC490" s="116"/>
      <c r="BD490" s="116"/>
      <c r="BE490" s="116"/>
      <c r="BF490" s="116"/>
      <c r="BG490" s="116"/>
      <c r="BH490" s="116"/>
      <c r="BI490" s="116"/>
      <c r="BJ490" s="116"/>
      <c r="BK490" s="116"/>
      <c r="BL490" s="116"/>
      <c r="BM490" s="116"/>
      <c r="BN490" s="116"/>
      <c r="BO490" s="116"/>
      <c r="BP490" s="116"/>
      <c r="BQ490" s="116"/>
      <c r="BR490" s="116"/>
      <c r="BS490" s="116"/>
      <c r="BT490" s="117"/>
    </row>
    <row r="491" spans="1:72" s="3" customFormat="1">
      <c r="A491" s="1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c r="AA491" s="16"/>
      <c r="AB491" s="16"/>
      <c r="AC491" s="16"/>
      <c r="AD491" s="16"/>
      <c r="AE491" s="16"/>
      <c r="AF491" s="16"/>
      <c r="AG491" s="16"/>
      <c r="AH491" s="16"/>
      <c r="AI491" s="16"/>
      <c r="AJ491" s="16"/>
      <c r="AK491" s="16"/>
      <c r="AL491" s="16"/>
      <c r="AM491" s="16"/>
      <c r="AN491" s="16"/>
      <c r="AO491" s="16"/>
      <c r="AP491" s="16"/>
      <c r="AQ491" s="16"/>
      <c r="AR491" s="16"/>
      <c r="AS491" s="16"/>
      <c r="AT491" s="16"/>
      <c r="AU491" s="16"/>
      <c r="AV491" s="16"/>
      <c r="AW491" s="16"/>
      <c r="AX491" s="16"/>
      <c r="AY491" s="16"/>
      <c r="AZ491" s="16"/>
      <c r="BA491" s="16"/>
      <c r="BB491" s="16"/>
      <c r="BC491" s="116"/>
      <c r="BD491" s="116"/>
      <c r="BE491" s="116"/>
      <c r="BF491" s="116"/>
      <c r="BG491" s="116"/>
      <c r="BH491" s="116"/>
      <c r="BI491" s="116"/>
      <c r="BJ491" s="116"/>
      <c r="BK491" s="116"/>
      <c r="BL491" s="116"/>
      <c r="BM491" s="116"/>
      <c r="BN491" s="116"/>
      <c r="BO491" s="116"/>
      <c r="BP491" s="116"/>
      <c r="BQ491" s="116"/>
      <c r="BR491" s="116"/>
      <c r="BS491" s="116"/>
      <c r="BT491" s="117"/>
    </row>
    <row r="492" spans="1:72" s="3" customFormat="1">
      <c r="A492" s="1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c r="AA492" s="16"/>
      <c r="AB492" s="16"/>
      <c r="AC492" s="16"/>
      <c r="AD492" s="16"/>
      <c r="AE492" s="16"/>
      <c r="AF492" s="16"/>
      <c r="AG492" s="16"/>
      <c r="AH492" s="16"/>
      <c r="AI492" s="16"/>
      <c r="AJ492" s="16"/>
      <c r="AK492" s="16"/>
      <c r="AL492" s="16"/>
      <c r="AM492" s="16"/>
      <c r="AN492" s="16"/>
      <c r="AO492" s="16"/>
      <c r="AP492" s="16"/>
      <c r="AQ492" s="16"/>
      <c r="AR492" s="16"/>
      <c r="AS492" s="16"/>
      <c r="AT492" s="16"/>
      <c r="AU492" s="16"/>
      <c r="AV492" s="16"/>
      <c r="AW492" s="16"/>
      <c r="AX492" s="16"/>
      <c r="AY492" s="16"/>
      <c r="AZ492" s="16"/>
      <c r="BA492" s="16"/>
      <c r="BB492" s="16"/>
      <c r="BC492" s="116"/>
      <c r="BD492" s="116"/>
      <c r="BE492" s="116"/>
      <c r="BF492" s="116"/>
      <c r="BG492" s="116"/>
      <c r="BH492" s="116"/>
      <c r="BI492" s="116"/>
      <c r="BJ492" s="116"/>
      <c r="BK492" s="116"/>
      <c r="BL492" s="116"/>
      <c r="BM492" s="116"/>
      <c r="BN492" s="116"/>
      <c r="BO492" s="116"/>
      <c r="BP492" s="116"/>
      <c r="BQ492" s="116"/>
      <c r="BR492" s="116"/>
      <c r="BS492" s="116"/>
      <c r="BT492" s="117"/>
    </row>
    <row r="493" spans="1:72" s="3" customFormat="1">
      <c r="A493" s="1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c r="AA493" s="16"/>
      <c r="AB493" s="16"/>
      <c r="AC493" s="16"/>
      <c r="AD493" s="16"/>
      <c r="AE493" s="16"/>
      <c r="AF493" s="16"/>
      <c r="AG493" s="16"/>
      <c r="AH493" s="16"/>
      <c r="AI493" s="16"/>
      <c r="AJ493" s="16"/>
      <c r="AK493" s="16"/>
      <c r="AL493" s="16"/>
      <c r="AM493" s="16"/>
      <c r="AN493" s="16"/>
      <c r="AO493" s="16"/>
      <c r="AP493" s="16"/>
      <c r="AQ493" s="16"/>
      <c r="AR493" s="16"/>
      <c r="AS493" s="16"/>
      <c r="AT493" s="16"/>
      <c r="AU493" s="16"/>
      <c r="AV493" s="16"/>
      <c r="AW493" s="16"/>
      <c r="AX493" s="16"/>
      <c r="AY493" s="16"/>
      <c r="AZ493" s="16"/>
      <c r="BA493" s="16"/>
      <c r="BB493" s="16"/>
      <c r="BC493" s="116"/>
      <c r="BD493" s="116"/>
      <c r="BE493" s="116"/>
      <c r="BF493" s="116"/>
      <c r="BG493" s="116"/>
      <c r="BH493" s="116"/>
      <c r="BI493" s="116"/>
      <c r="BJ493" s="116"/>
      <c r="BK493" s="116"/>
      <c r="BL493" s="116"/>
      <c r="BM493" s="116"/>
      <c r="BN493" s="116"/>
      <c r="BO493" s="116"/>
      <c r="BP493" s="116"/>
      <c r="BQ493" s="116"/>
      <c r="BR493" s="116"/>
      <c r="BS493" s="116"/>
      <c r="BT493" s="117"/>
    </row>
    <row r="494" spans="1:72" s="3" customFormat="1">
      <c r="A494" s="1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c r="AA494" s="16"/>
      <c r="AB494" s="16"/>
      <c r="AC494" s="16"/>
      <c r="AD494" s="16"/>
      <c r="AE494" s="16"/>
      <c r="AF494" s="16"/>
      <c r="AG494" s="16"/>
      <c r="AH494" s="16"/>
      <c r="AI494" s="16"/>
      <c r="AJ494" s="16"/>
      <c r="AK494" s="16"/>
      <c r="AL494" s="16"/>
      <c r="AM494" s="16"/>
      <c r="AN494" s="16"/>
      <c r="AO494" s="16"/>
      <c r="AP494" s="16"/>
      <c r="AQ494" s="16"/>
      <c r="AR494" s="16"/>
      <c r="AS494" s="16"/>
      <c r="AT494" s="16"/>
      <c r="AU494" s="16"/>
      <c r="AV494" s="16"/>
      <c r="AW494" s="16"/>
      <c r="AX494" s="16"/>
      <c r="AY494" s="16"/>
      <c r="AZ494" s="16"/>
      <c r="BA494" s="16"/>
      <c r="BB494" s="16"/>
      <c r="BC494" s="116"/>
      <c r="BD494" s="116"/>
      <c r="BE494" s="116"/>
      <c r="BF494" s="116"/>
      <c r="BG494" s="116"/>
      <c r="BH494" s="116"/>
      <c r="BI494" s="116"/>
      <c r="BJ494" s="116"/>
      <c r="BK494" s="116"/>
      <c r="BL494" s="116"/>
      <c r="BM494" s="116"/>
      <c r="BN494" s="116"/>
      <c r="BO494" s="116"/>
      <c r="BP494" s="116"/>
      <c r="BQ494" s="116"/>
      <c r="BR494" s="116"/>
      <c r="BS494" s="116"/>
      <c r="BT494" s="117"/>
    </row>
    <row r="495" spans="1:72" s="3" customFormat="1">
      <c r="A495" s="1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c r="AA495" s="16"/>
      <c r="AB495" s="16"/>
      <c r="AC495" s="16"/>
      <c r="AD495" s="16"/>
      <c r="AE495" s="16"/>
      <c r="AF495" s="16"/>
      <c r="AG495" s="16"/>
      <c r="AH495" s="16"/>
      <c r="AI495" s="16"/>
      <c r="AJ495" s="16"/>
      <c r="AK495" s="16"/>
      <c r="AL495" s="16"/>
      <c r="AM495" s="16"/>
      <c r="AN495" s="16"/>
      <c r="AO495" s="16"/>
      <c r="AP495" s="16"/>
      <c r="AQ495" s="16"/>
      <c r="AR495" s="16"/>
      <c r="AS495" s="16"/>
      <c r="AT495" s="16"/>
      <c r="AU495" s="16"/>
      <c r="AV495" s="16"/>
      <c r="AW495" s="16"/>
      <c r="AX495" s="16"/>
      <c r="AY495" s="16"/>
      <c r="AZ495" s="16"/>
      <c r="BA495" s="16"/>
      <c r="BB495" s="16"/>
      <c r="BC495" s="116"/>
      <c r="BD495" s="116"/>
      <c r="BE495" s="116"/>
      <c r="BF495" s="116"/>
      <c r="BG495" s="116"/>
      <c r="BH495" s="116"/>
      <c r="BI495" s="116"/>
      <c r="BJ495" s="116"/>
      <c r="BK495" s="116"/>
      <c r="BL495" s="116"/>
      <c r="BM495" s="116"/>
      <c r="BN495" s="116"/>
      <c r="BO495" s="116"/>
      <c r="BP495" s="116"/>
      <c r="BQ495" s="116"/>
      <c r="BR495" s="116"/>
      <c r="BS495" s="116"/>
      <c r="BT495" s="117"/>
    </row>
    <row r="496" spans="1:72" s="3" customFormat="1">
      <c r="A496" s="1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c r="AA496" s="16"/>
      <c r="AB496" s="16"/>
      <c r="AC496" s="16"/>
      <c r="AD496" s="16"/>
      <c r="AE496" s="16"/>
      <c r="AF496" s="16"/>
      <c r="AG496" s="16"/>
      <c r="AH496" s="16"/>
      <c r="AI496" s="16"/>
      <c r="AJ496" s="16"/>
      <c r="AK496" s="16"/>
      <c r="AL496" s="16"/>
      <c r="AM496" s="16"/>
      <c r="AN496" s="16"/>
      <c r="AO496" s="16"/>
      <c r="AP496" s="16"/>
      <c r="AQ496" s="16"/>
      <c r="AR496" s="16"/>
      <c r="AS496" s="16"/>
      <c r="AT496" s="16"/>
      <c r="AU496" s="16"/>
      <c r="AV496" s="16"/>
      <c r="AW496" s="16"/>
      <c r="AX496" s="16"/>
      <c r="AY496" s="16"/>
      <c r="AZ496" s="16"/>
      <c r="BA496" s="16"/>
      <c r="BB496" s="16"/>
      <c r="BC496" s="116"/>
      <c r="BD496" s="116"/>
      <c r="BE496" s="116"/>
      <c r="BF496" s="116"/>
      <c r="BG496" s="116"/>
      <c r="BH496" s="116"/>
      <c r="BI496" s="116"/>
      <c r="BJ496" s="116"/>
      <c r="BK496" s="116"/>
      <c r="BL496" s="116"/>
      <c r="BM496" s="116"/>
      <c r="BN496" s="116"/>
      <c r="BO496" s="116"/>
      <c r="BP496" s="116"/>
      <c r="BQ496" s="116"/>
      <c r="BR496" s="116"/>
      <c r="BS496" s="116"/>
      <c r="BT496" s="117"/>
    </row>
    <row r="497" spans="1:72" s="3" customFormat="1">
      <c r="A497" s="1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c r="AA497" s="16"/>
      <c r="AB497" s="16"/>
      <c r="AC497" s="16"/>
      <c r="AD497" s="16"/>
      <c r="AE497" s="16"/>
      <c r="AF497" s="16"/>
      <c r="AG497" s="16"/>
      <c r="AH497" s="16"/>
      <c r="AI497" s="16"/>
      <c r="AJ497" s="16"/>
      <c r="AK497" s="16"/>
      <c r="AL497" s="16"/>
      <c r="AM497" s="16"/>
      <c r="AN497" s="16"/>
      <c r="AO497" s="16"/>
      <c r="AP497" s="16"/>
      <c r="AQ497" s="16"/>
      <c r="AR497" s="16"/>
      <c r="AS497" s="16"/>
      <c r="AT497" s="16"/>
      <c r="AU497" s="16"/>
      <c r="AV497" s="16"/>
      <c r="AW497" s="16"/>
      <c r="AX497" s="16"/>
      <c r="AY497" s="16"/>
      <c r="AZ497" s="16"/>
      <c r="BA497" s="16"/>
      <c r="BB497" s="16"/>
      <c r="BC497" s="116"/>
      <c r="BD497" s="116"/>
      <c r="BE497" s="116"/>
      <c r="BF497" s="116"/>
      <c r="BG497" s="116"/>
      <c r="BH497" s="116"/>
      <c r="BI497" s="116"/>
      <c r="BJ497" s="116"/>
      <c r="BK497" s="116"/>
      <c r="BL497" s="116"/>
      <c r="BM497" s="116"/>
      <c r="BN497" s="116"/>
      <c r="BO497" s="116"/>
      <c r="BP497" s="116"/>
      <c r="BQ497" s="116"/>
      <c r="BR497" s="116"/>
      <c r="BS497" s="116"/>
      <c r="BT497" s="117"/>
    </row>
    <row r="498" spans="1:72" s="3" customFormat="1">
      <c r="A498" s="1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c r="AA498" s="16"/>
      <c r="AB498" s="16"/>
      <c r="AC498" s="16"/>
      <c r="AD498" s="16"/>
      <c r="AE498" s="16"/>
      <c r="AF498" s="16"/>
      <c r="AG498" s="16"/>
      <c r="AH498" s="16"/>
      <c r="AI498" s="16"/>
      <c r="AJ498" s="16"/>
      <c r="AK498" s="16"/>
      <c r="AL498" s="16"/>
      <c r="AM498" s="16"/>
      <c r="AN498" s="16"/>
      <c r="AO498" s="16"/>
      <c r="AP498" s="16"/>
      <c r="AQ498" s="16"/>
      <c r="AR498" s="16"/>
      <c r="AS498" s="16"/>
      <c r="AT498" s="16"/>
      <c r="AU498" s="16"/>
      <c r="AV498" s="16"/>
      <c r="AW498" s="16"/>
      <c r="AX498" s="16"/>
      <c r="AY498" s="16"/>
      <c r="AZ498" s="16"/>
      <c r="BA498" s="16"/>
      <c r="BB498" s="16"/>
      <c r="BC498" s="116"/>
      <c r="BD498" s="116"/>
      <c r="BE498" s="116"/>
      <c r="BF498" s="116"/>
      <c r="BG498" s="116"/>
      <c r="BH498" s="116"/>
      <c r="BI498" s="116"/>
      <c r="BJ498" s="116"/>
      <c r="BK498" s="116"/>
      <c r="BL498" s="116"/>
      <c r="BM498" s="116"/>
      <c r="BN498" s="116"/>
      <c r="BO498" s="116"/>
      <c r="BP498" s="116"/>
      <c r="BQ498" s="116"/>
      <c r="BR498" s="116"/>
      <c r="BS498" s="116"/>
      <c r="BT498" s="117"/>
    </row>
    <row r="499" spans="1:72" s="3" customFormat="1">
      <c r="A499" s="1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c r="AA499" s="16"/>
      <c r="AB499" s="16"/>
      <c r="AC499" s="16"/>
      <c r="AD499" s="16"/>
      <c r="AE499" s="16"/>
      <c r="AF499" s="16"/>
      <c r="AG499" s="16"/>
      <c r="AH499" s="16"/>
      <c r="AI499" s="16"/>
      <c r="AJ499" s="16"/>
      <c r="AK499" s="16"/>
      <c r="AL499" s="16"/>
      <c r="AM499" s="16"/>
      <c r="AN499" s="16"/>
      <c r="AO499" s="16"/>
      <c r="AP499" s="16"/>
      <c r="AQ499" s="16"/>
      <c r="AR499" s="16"/>
      <c r="AS499" s="16"/>
      <c r="AT499" s="16"/>
      <c r="AU499" s="16"/>
      <c r="AV499" s="16"/>
      <c r="AW499" s="16"/>
      <c r="AX499" s="16"/>
      <c r="AY499" s="16"/>
      <c r="AZ499" s="16"/>
      <c r="BA499" s="16"/>
      <c r="BB499" s="16"/>
      <c r="BC499" s="116"/>
      <c r="BD499" s="116"/>
      <c r="BE499" s="116"/>
      <c r="BF499" s="116"/>
      <c r="BG499" s="116"/>
      <c r="BH499" s="116"/>
      <c r="BI499" s="116"/>
      <c r="BJ499" s="116"/>
      <c r="BK499" s="116"/>
      <c r="BL499" s="116"/>
      <c r="BM499" s="116"/>
      <c r="BN499" s="116"/>
      <c r="BO499" s="116"/>
      <c r="BP499" s="116"/>
      <c r="BQ499" s="116"/>
      <c r="BR499" s="116"/>
      <c r="BS499" s="116"/>
      <c r="BT499" s="117"/>
    </row>
    <row r="500" spans="1:72" s="3" customFormat="1">
      <c r="A500" s="1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c r="AA500" s="16"/>
      <c r="AB500" s="16"/>
      <c r="AC500" s="16"/>
      <c r="AD500" s="16"/>
      <c r="AE500" s="16"/>
      <c r="AF500" s="16"/>
      <c r="AG500" s="16"/>
      <c r="AH500" s="16"/>
      <c r="AI500" s="16"/>
      <c r="AJ500" s="16"/>
      <c r="AK500" s="16"/>
      <c r="AL500" s="16"/>
      <c r="AM500" s="16"/>
      <c r="AN500" s="16"/>
      <c r="AO500" s="16"/>
      <c r="AP500" s="16"/>
      <c r="AQ500" s="16"/>
      <c r="AR500" s="16"/>
      <c r="AS500" s="16"/>
      <c r="AT500" s="16"/>
      <c r="AU500" s="16"/>
      <c r="AV500" s="16"/>
      <c r="AW500" s="16"/>
      <c r="AX500" s="16"/>
      <c r="AY500" s="16"/>
      <c r="AZ500" s="16"/>
      <c r="BA500" s="16"/>
      <c r="BB500" s="16"/>
      <c r="BC500" s="116"/>
      <c r="BD500" s="116"/>
      <c r="BE500" s="116"/>
      <c r="BF500" s="116"/>
      <c r="BG500" s="116"/>
      <c r="BH500" s="116"/>
      <c r="BI500" s="116"/>
      <c r="BJ500" s="116"/>
      <c r="BK500" s="116"/>
      <c r="BL500" s="116"/>
      <c r="BM500" s="116"/>
      <c r="BN500" s="116"/>
      <c r="BO500" s="116"/>
      <c r="BP500" s="116"/>
      <c r="BQ500" s="116"/>
      <c r="BR500" s="116"/>
      <c r="BS500" s="116"/>
      <c r="BT500" s="117"/>
    </row>
    <row r="501" spans="1:72" s="3" customFormat="1">
      <c r="A501" s="1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c r="AA501" s="16"/>
      <c r="AB501" s="16"/>
      <c r="AC501" s="16"/>
      <c r="AD501" s="16"/>
      <c r="AE501" s="16"/>
      <c r="AF501" s="16"/>
      <c r="AG501" s="16"/>
      <c r="AH501" s="16"/>
      <c r="AI501" s="16"/>
      <c r="AJ501" s="16"/>
      <c r="AK501" s="16"/>
      <c r="AL501" s="16"/>
      <c r="AM501" s="16"/>
      <c r="AN501" s="16"/>
      <c r="AO501" s="16"/>
      <c r="AP501" s="16"/>
      <c r="AQ501" s="16"/>
      <c r="AR501" s="16"/>
      <c r="AS501" s="16"/>
      <c r="AT501" s="16"/>
      <c r="AU501" s="16"/>
      <c r="AV501" s="16"/>
      <c r="AW501" s="16"/>
      <c r="AX501" s="16"/>
      <c r="AY501" s="16"/>
      <c r="AZ501" s="16"/>
      <c r="BA501" s="16"/>
      <c r="BB501" s="16"/>
      <c r="BC501" s="116"/>
      <c r="BD501" s="116"/>
      <c r="BE501" s="116"/>
      <c r="BF501" s="116"/>
      <c r="BG501" s="116"/>
      <c r="BH501" s="116"/>
      <c r="BI501" s="116"/>
      <c r="BJ501" s="116"/>
      <c r="BK501" s="116"/>
      <c r="BL501" s="116"/>
      <c r="BM501" s="116"/>
      <c r="BN501" s="116"/>
      <c r="BO501" s="116"/>
      <c r="BP501" s="116"/>
      <c r="BQ501" s="116"/>
      <c r="BR501" s="116"/>
      <c r="BS501" s="116"/>
      <c r="BT501" s="117"/>
    </row>
    <row r="502" spans="1:72" s="3" customFormat="1">
      <c r="A502" s="1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c r="AA502" s="16"/>
      <c r="AB502" s="16"/>
      <c r="AC502" s="16"/>
      <c r="AD502" s="16"/>
      <c r="AE502" s="16"/>
      <c r="AF502" s="16"/>
      <c r="AG502" s="16"/>
      <c r="AH502" s="16"/>
      <c r="AI502" s="16"/>
      <c r="AJ502" s="16"/>
      <c r="AK502" s="16"/>
      <c r="AL502" s="16"/>
      <c r="AM502" s="16"/>
      <c r="AN502" s="16"/>
      <c r="AO502" s="16"/>
      <c r="AP502" s="16"/>
      <c r="AQ502" s="16"/>
      <c r="AR502" s="16"/>
      <c r="AS502" s="16"/>
      <c r="AT502" s="16"/>
      <c r="AU502" s="16"/>
      <c r="AV502" s="16"/>
      <c r="AW502" s="16"/>
      <c r="AX502" s="16"/>
      <c r="AY502" s="16"/>
      <c r="AZ502" s="16"/>
      <c r="BA502" s="16"/>
      <c r="BB502" s="16"/>
      <c r="BC502" s="116"/>
      <c r="BD502" s="116"/>
      <c r="BE502" s="116"/>
      <c r="BF502" s="116"/>
      <c r="BG502" s="116"/>
      <c r="BH502" s="116"/>
      <c r="BI502" s="116"/>
      <c r="BJ502" s="116"/>
      <c r="BK502" s="116"/>
      <c r="BL502" s="116"/>
      <c r="BM502" s="116"/>
      <c r="BN502" s="116"/>
      <c r="BO502" s="116"/>
      <c r="BP502" s="116"/>
      <c r="BQ502" s="116"/>
      <c r="BR502" s="116"/>
      <c r="BS502" s="116"/>
      <c r="BT502" s="117"/>
    </row>
    <row r="503" spans="1:72" s="3" customFormat="1">
      <c r="A503" s="1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c r="AA503" s="16"/>
      <c r="AB503" s="16"/>
      <c r="AC503" s="16"/>
      <c r="AD503" s="16"/>
      <c r="AE503" s="16"/>
      <c r="AF503" s="16"/>
      <c r="AG503" s="16"/>
      <c r="AH503" s="16"/>
      <c r="AI503" s="16"/>
      <c r="AJ503" s="16"/>
      <c r="AK503" s="16"/>
      <c r="AL503" s="16"/>
      <c r="AM503" s="16"/>
      <c r="AN503" s="16"/>
      <c r="AO503" s="16"/>
      <c r="AP503" s="16"/>
      <c r="AQ503" s="16"/>
      <c r="AR503" s="16"/>
      <c r="AS503" s="16"/>
      <c r="AT503" s="16"/>
      <c r="AU503" s="16"/>
      <c r="AV503" s="16"/>
      <c r="AW503" s="16"/>
      <c r="AX503" s="16"/>
      <c r="AY503" s="16"/>
      <c r="AZ503" s="16"/>
      <c r="BA503" s="16"/>
      <c r="BB503" s="16"/>
      <c r="BC503" s="116"/>
      <c r="BD503" s="116"/>
      <c r="BE503" s="116"/>
      <c r="BF503" s="116"/>
      <c r="BG503" s="116"/>
      <c r="BH503" s="116"/>
      <c r="BI503" s="116"/>
      <c r="BJ503" s="116"/>
      <c r="BK503" s="116"/>
      <c r="BL503" s="116"/>
      <c r="BM503" s="116"/>
      <c r="BN503" s="116"/>
      <c r="BO503" s="116"/>
      <c r="BP503" s="116"/>
      <c r="BQ503" s="116"/>
      <c r="BR503" s="116"/>
      <c r="BS503" s="116"/>
      <c r="BT503" s="117"/>
    </row>
    <row r="504" spans="1:72" s="3" customFormat="1">
      <c r="A504" s="1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c r="AA504" s="16"/>
      <c r="AB504" s="16"/>
      <c r="AC504" s="16"/>
      <c r="AD504" s="16"/>
      <c r="AE504" s="16"/>
      <c r="AF504" s="16"/>
      <c r="AG504" s="16"/>
      <c r="AH504" s="16"/>
      <c r="AI504" s="16"/>
      <c r="AJ504" s="16"/>
      <c r="AK504" s="16"/>
      <c r="AL504" s="16"/>
      <c r="AM504" s="16"/>
      <c r="AN504" s="16"/>
      <c r="AO504" s="16"/>
      <c r="AP504" s="16"/>
      <c r="AQ504" s="16"/>
      <c r="AR504" s="16"/>
      <c r="AS504" s="16"/>
      <c r="AT504" s="16"/>
      <c r="AU504" s="16"/>
      <c r="AV504" s="16"/>
      <c r="AW504" s="16"/>
      <c r="AX504" s="16"/>
      <c r="AY504" s="16"/>
      <c r="AZ504" s="16"/>
      <c r="BA504" s="16"/>
      <c r="BB504" s="16"/>
      <c r="BC504" s="116"/>
      <c r="BD504" s="116"/>
      <c r="BE504" s="116"/>
      <c r="BF504" s="116"/>
      <c r="BG504" s="116"/>
      <c r="BH504" s="116"/>
      <c r="BI504" s="116"/>
      <c r="BJ504" s="116"/>
      <c r="BK504" s="116"/>
      <c r="BL504" s="116"/>
      <c r="BM504" s="116"/>
      <c r="BN504" s="116"/>
      <c r="BO504" s="116"/>
      <c r="BP504" s="116"/>
      <c r="BQ504" s="116"/>
      <c r="BR504" s="116"/>
      <c r="BS504" s="116"/>
      <c r="BT504" s="117"/>
    </row>
    <row r="505" spans="1:72" s="3" customFormat="1">
      <c r="A505" s="1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c r="AA505" s="16"/>
      <c r="AB505" s="16"/>
      <c r="AC505" s="16"/>
      <c r="AD505" s="16"/>
      <c r="AE505" s="16"/>
      <c r="AF505" s="16"/>
      <c r="AG505" s="16"/>
      <c r="AH505" s="16"/>
      <c r="AI505" s="16"/>
      <c r="AJ505" s="16"/>
      <c r="AK505" s="16"/>
      <c r="AL505" s="16"/>
      <c r="AM505" s="16"/>
      <c r="AN505" s="16"/>
      <c r="AO505" s="16"/>
      <c r="AP505" s="16"/>
      <c r="AQ505" s="16"/>
      <c r="AR505" s="16"/>
      <c r="AS505" s="16"/>
      <c r="AT505" s="16"/>
      <c r="AU505" s="16"/>
      <c r="AV505" s="16"/>
      <c r="AW505" s="16"/>
      <c r="AX505" s="16"/>
      <c r="AY505" s="16"/>
      <c r="AZ505" s="16"/>
      <c r="BA505" s="16"/>
      <c r="BB505" s="16"/>
      <c r="BC505" s="116"/>
      <c r="BD505" s="116"/>
      <c r="BE505" s="116"/>
      <c r="BF505" s="116"/>
      <c r="BG505" s="116"/>
      <c r="BH505" s="116"/>
      <c r="BI505" s="116"/>
      <c r="BJ505" s="116"/>
      <c r="BK505" s="116"/>
      <c r="BL505" s="116"/>
      <c r="BM505" s="116"/>
      <c r="BN505" s="116"/>
      <c r="BO505" s="116"/>
      <c r="BP505" s="116"/>
      <c r="BQ505" s="116"/>
      <c r="BR505" s="116"/>
      <c r="BS505" s="116"/>
      <c r="BT505" s="117"/>
    </row>
    <row r="506" spans="1:72" s="3" customFormat="1">
      <c r="A506" s="1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c r="AA506" s="16"/>
      <c r="AB506" s="16"/>
      <c r="AC506" s="16"/>
      <c r="AD506" s="16"/>
      <c r="AE506" s="16"/>
      <c r="AF506" s="16"/>
      <c r="AG506" s="16"/>
      <c r="AH506" s="16"/>
      <c r="AI506" s="16"/>
      <c r="AJ506" s="16"/>
      <c r="AK506" s="16"/>
      <c r="AL506" s="16"/>
      <c r="AM506" s="16"/>
      <c r="AN506" s="16"/>
      <c r="AO506" s="16"/>
      <c r="AP506" s="16"/>
      <c r="AQ506" s="16"/>
      <c r="AR506" s="16"/>
      <c r="AS506" s="16"/>
      <c r="AT506" s="16"/>
      <c r="AU506" s="16"/>
      <c r="AV506" s="16"/>
      <c r="AW506" s="16"/>
      <c r="AX506" s="16"/>
      <c r="AY506" s="16"/>
      <c r="AZ506" s="16"/>
      <c r="BA506" s="16"/>
      <c r="BB506" s="16"/>
      <c r="BC506" s="116"/>
      <c r="BD506" s="116"/>
      <c r="BE506" s="116"/>
      <c r="BF506" s="116"/>
      <c r="BG506" s="116"/>
      <c r="BH506" s="116"/>
      <c r="BI506" s="116"/>
      <c r="BJ506" s="116"/>
      <c r="BK506" s="116"/>
      <c r="BL506" s="116"/>
      <c r="BM506" s="116"/>
      <c r="BN506" s="116"/>
      <c r="BO506" s="116"/>
      <c r="BP506" s="116"/>
      <c r="BQ506" s="116"/>
      <c r="BR506" s="116"/>
      <c r="BS506" s="116"/>
      <c r="BT506" s="117"/>
    </row>
    <row r="507" spans="1:72" s="3" customFormat="1">
      <c r="A507" s="1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c r="AA507" s="16"/>
      <c r="AB507" s="16"/>
      <c r="AC507" s="16"/>
      <c r="AD507" s="16"/>
      <c r="AE507" s="16"/>
      <c r="AF507" s="16"/>
      <c r="AG507" s="16"/>
      <c r="AH507" s="16"/>
      <c r="AI507" s="16"/>
      <c r="AJ507" s="16"/>
      <c r="AK507" s="16"/>
      <c r="AL507" s="16"/>
      <c r="AM507" s="16"/>
      <c r="AN507" s="16"/>
      <c r="AO507" s="16"/>
      <c r="AP507" s="16"/>
      <c r="AQ507" s="16"/>
      <c r="AR507" s="16"/>
      <c r="AS507" s="16"/>
      <c r="AT507" s="16"/>
      <c r="AU507" s="16"/>
      <c r="AV507" s="16"/>
      <c r="AW507" s="16"/>
      <c r="AX507" s="16"/>
      <c r="AY507" s="16"/>
      <c r="AZ507" s="16"/>
      <c r="BA507" s="16"/>
      <c r="BB507" s="16"/>
      <c r="BC507" s="116"/>
      <c r="BD507" s="116"/>
      <c r="BE507" s="116"/>
      <c r="BF507" s="116"/>
      <c r="BG507" s="116"/>
      <c r="BH507" s="116"/>
      <c r="BI507" s="116"/>
      <c r="BJ507" s="116"/>
      <c r="BK507" s="116"/>
      <c r="BL507" s="116"/>
      <c r="BM507" s="116"/>
      <c r="BN507" s="116"/>
      <c r="BO507" s="116"/>
      <c r="BP507" s="116"/>
      <c r="BQ507" s="116"/>
      <c r="BR507" s="116"/>
      <c r="BS507" s="116"/>
      <c r="BT507" s="117"/>
    </row>
    <row r="508" spans="1:72" s="3" customFormat="1">
      <c r="A508" s="1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c r="AA508" s="16"/>
      <c r="AB508" s="16"/>
      <c r="AC508" s="16"/>
      <c r="AD508" s="16"/>
      <c r="AE508" s="16"/>
      <c r="AF508" s="16"/>
      <c r="AG508" s="16"/>
      <c r="AH508" s="16"/>
      <c r="AI508" s="16"/>
      <c r="AJ508" s="16"/>
      <c r="AK508" s="16"/>
      <c r="AL508" s="16"/>
      <c r="AM508" s="16"/>
      <c r="AN508" s="16"/>
      <c r="AO508" s="16"/>
      <c r="AP508" s="16"/>
      <c r="AQ508" s="16"/>
      <c r="AR508" s="16"/>
      <c r="AS508" s="16"/>
      <c r="AT508" s="16"/>
      <c r="AU508" s="16"/>
      <c r="AV508" s="16"/>
      <c r="AW508" s="16"/>
      <c r="AX508" s="16"/>
      <c r="AY508" s="16"/>
      <c r="AZ508" s="16"/>
      <c r="BA508" s="16"/>
      <c r="BB508" s="16"/>
      <c r="BC508" s="116"/>
      <c r="BD508" s="116"/>
      <c r="BE508" s="116"/>
      <c r="BF508" s="116"/>
      <c r="BG508" s="116"/>
      <c r="BH508" s="116"/>
      <c r="BI508" s="116"/>
      <c r="BJ508" s="116"/>
      <c r="BK508" s="116"/>
      <c r="BL508" s="116"/>
      <c r="BM508" s="116"/>
      <c r="BN508" s="116"/>
      <c r="BO508" s="116"/>
      <c r="BP508" s="116"/>
      <c r="BQ508" s="116"/>
      <c r="BR508" s="116"/>
      <c r="BS508" s="116"/>
      <c r="BT508" s="117"/>
    </row>
    <row r="509" spans="1:72" s="3" customFormat="1">
      <c r="A509" s="1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c r="AA509" s="16"/>
      <c r="AB509" s="16"/>
      <c r="AC509" s="16"/>
      <c r="AD509" s="16"/>
      <c r="AE509" s="16"/>
      <c r="AF509" s="16"/>
      <c r="AG509" s="16"/>
      <c r="AH509" s="16"/>
      <c r="AI509" s="16"/>
      <c r="AJ509" s="16"/>
      <c r="AK509" s="16"/>
      <c r="AL509" s="16"/>
      <c r="AM509" s="16"/>
      <c r="AN509" s="16"/>
      <c r="AO509" s="16"/>
      <c r="AP509" s="16"/>
      <c r="AQ509" s="16"/>
      <c r="AR509" s="16"/>
      <c r="AS509" s="16"/>
      <c r="AT509" s="16"/>
      <c r="AU509" s="16"/>
      <c r="AV509" s="16"/>
      <c r="AW509" s="16"/>
      <c r="AX509" s="16"/>
      <c r="AY509" s="16"/>
      <c r="AZ509" s="16"/>
      <c r="BA509" s="16"/>
      <c r="BB509" s="16"/>
      <c r="BC509" s="116"/>
      <c r="BD509" s="116"/>
      <c r="BE509" s="116"/>
      <c r="BF509" s="116"/>
      <c r="BG509" s="116"/>
      <c r="BH509" s="116"/>
      <c r="BI509" s="116"/>
      <c r="BJ509" s="116"/>
      <c r="BK509" s="116"/>
      <c r="BL509" s="116"/>
      <c r="BM509" s="116"/>
      <c r="BN509" s="116"/>
      <c r="BO509" s="116"/>
      <c r="BP509" s="116"/>
      <c r="BQ509" s="116"/>
      <c r="BR509" s="116"/>
      <c r="BS509" s="116"/>
      <c r="BT509" s="117"/>
    </row>
    <row r="510" spans="1:72" s="3" customFormat="1">
      <c r="A510" s="1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c r="AA510" s="16"/>
      <c r="AB510" s="16"/>
      <c r="AC510" s="16"/>
      <c r="AD510" s="16"/>
      <c r="AE510" s="16"/>
      <c r="AF510" s="16"/>
      <c r="AG510" s="16"/>
      <c r="AH510" s="16"/>
      <c r="AI510" s="16"/>
      <c r="AJ510" s="16"/>
      <c r="AK510" s="16"/>
      <c r="AL510" s="16"/>
      <c r="AM510" s="16"/>
      <c r="AN510" s="16"/>
      <c r="AO510" s="16"/>
      <c r="AP510" s="16"/>
      <c r="AQ510" s="16"/>
      <c r="AR510" s="16"/>
      <c r="AS510" s="16"/>
      <c r="AT510" s="16"/>
      <c r="AU510" s="16"/>
      <c r="AV510" s="16"/>
      <c r="AW510" s="16"/>
      <c r="AX510" s="16"/>
      <c r="AY510" s="16"/>
      <c r="AZ510" s="16"/>
      <c r="BA510" s="16"/>
      <c r="BB510" s="16"/>
      <c r="BC510" s="116"/>
      <c r="BD510" s="116"/>
      <c r="BE510" s="116"/>
      <c r="BF510" s="116"/>
      <c r="BG510" s="116"/>
      <c r="BH510" s="116"/>
      <c r="BI510" s="116"/>
      <c r="BJ510" s="116"/>
      <c r="BK510" s="116"/>
      <c r="BL510" s="116"/>
      <c r="BM510" s="116"/>
      <c r="BN510" s="116"/>
      <c r="BO510" s="116"/>
      <c r="BP510" s="116"/>
      <c r="BQ510" s="116"/>
      <c r="BR510" s="116"/>
      <c r="BS510" s="116"/>
      <c r="BT510" s="117"/>
    </row>
    <row r="511" spans="1:72" s="3" customFormat="1">
      <c r="A511" s="1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c r="AA511" s="16"/>
      <c r="AB511" s="16"/>
      <c r="AC511" s="16"/>
      <c r="AD511" s="16"/>
      <c r="AE511" s="16"/>
      <c r="AF511" s="16"/>
      <c r="AG511" s="16"/>
      <c r="AH511" s="16"/>
      <c r="AI511" s="16"/>
      <c r="AJ511" s="16"/>
      <c r="AK511" s="16"/>
      <c r="AL511" s="16"/>
      <c r="AM511" s="16"/>
      <c r="AN511" s="16"/>
      <c r="AO511" s="16"/>
      <c r="AP511" s="16"/>
      <c r="AQ511" s="16"/>
      <c r="AR511" s="16"/>
      <c r="AS511" s="16"/>
      <c r="AT511" s="16"/>
      <c r="AU511" s="16"/>
      <c r="AV511" s="16"/>
      <c r="AW511" s="16"/>
      <c r="AX511" s="16"/>
      <c r="AY511" s="16"/>
      <c r="AZ511" s="16"/>
      <c r="BA511" s="16"/>
      <c r="BB511" s="16"/>
      <c r="BC511" s="116"/>
      <c r="BD511" s="116"/>
      <c r="BE511" s="116"/>
      <c r="BF511" s="116"/>
      <c r="BG511" s="116"/>
      <c r="BH511" s="116"/>
      <c r="BI511" s="116"/>
      <c r="BJ511" s="116"/>
      <c r="BK511" s="116"/>
      <c r="BL511" s="116"/>
      <c r="BM511" s="116"/>
      <c r="BN511" s="116"/>
      <c r="BO511" s="116"/>
      <c r="BP511" s="116"/>
      <c r="BQ511" s="116"/>
      <c r="BR511" s="116"/>
      <c r="BS511" s="116"/>
      <c r="BT511" s="117"/>
    </row>
    <row r="512" spans="1:72" s="3" customFormat="1">
      <c r="A512" s="1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c r="AA512" s="16"/>
      <c r="AB512" s="16"/>
      <c r="AC512" s="16"/>
      <c r="AD512" s="16"/>
      <c r="AE512" s="16"/>
      <c r="AF512" s="16"/>
      <c r="AG512" s="16"/>
      <c r="AH512" s="16"/>
      <c r="AI512" s="16"/>
      <c r="AJ512" s="16"/>
      <c r="AK512" s="16"/>
      <c r="AL512" s="16"/>
      <c r="AM512" s="16"/>
      <c r="AN512" s="16"/>
      <c r="AO512" s="16"/>
      <c r="AP512" s="16"/>
      <c r="AQ512" s="16"/>
      <c r="AR512" s="16"/>
      <c r="AS512" s="16"/>
      <c r="AT512" s="16"/>
      <c r="AU512" s="16"/>
      <c r="AV512" s="16"/>
      <c r="AW512" s="16"/>
      <c r="AX512" s="16"/>
      <c r="AY512" s="16"/>
      <c r="AZ512" s="16"/>
      <c r="BA512" s="16"/>
      <c r="BB512" s="16"/>
      <c r="BC512" s="116"/>
      <c r="BD512" s="116"/>
      <c r="BE512" s="116"/>
      <c r="BF512" s="116"/>
      <c r="BG512" s="116"/>
      <c r="BH512" s="116"/>
      <c r="BI512" s="116"/>
      <c r="BJ512" s="116"/>
      <c r="BK512" s="116"/>
      <c r="BL512" s="116"/>
      <c r="BM512" s="116"/>
      <c r="BN512" s="116"/>
      <c r="BO512" s="116"/>
      <c r="BP512" s="116"/>
      <c r="BQ512" s="116"/>
      <c r="BR512" s="116"/>
      <c r="BS512" s="116"/>
      <c r="BT512" s="117"/>
    </row>
    <row r="513" spans="1:72" s="3" customFormat="1">
      <c r="A513" s="1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c r="AD513" s="16"/>
      <c r="AE513" s="16"/>
      <c r="AF513" s="16"/>
      <c r="AG513" s="16"/>
      <c r="AH513" s="16"/>
      <c r="AI513" s="16"/>
      <c r="AJ513" s="16"/>
      <c r="AK513" s="16"/>
      <c r="AL513" s="16"/>
      <c r="AM513" s="16"/>
      <c r="AN513" s="16"/>
      <c r="AO513" s="16"/>
      <c r="AP513" s="16"/>
      <c r="AQ513" s="16"/>
      <c r="AR513" s="16"/>
      <c r="AS513" s="16"/>
      <c r="AT513" s="16"/>
      <c r="AU513" s="16"/>
      <c r="AV513" s="16"/>
      <c r="AW513" s="16"/>
      <c r="AX513" s="16"/>
      <c r="AY513" s="16"/>
      <c r="AZ513" s="16"/>
      <c r="BA513" s="16"/>
      <c r="BB513" s="16"/>
      <c r="BC513" s="116"/>
      <c r="BD513" s="116"/>
      <c r="BE513" s="116"/>
      <c r="BF513" s="116"/>
      <c r="BG513" s="116"/>
      <c r="BH513" s="116"/>
      <c r="BI513" s="116"/>
      <c r="BJ513" s="116"/>
      <c r="BK513" s="116"/>
      <c r="BL513" s="116"/>
      <c r="BM513" s="116"/>
      <c r="BN513" s="116"/>
      <c r="BO513" s="116"/>
      <c r="BP513" s="116"/>
      <c r="BQ513" s="116"/>
      <c r="BR513" s="116"/>
      <c r="BS513" s="116"/>
      <c r="BT513" s="117"/>
    </row>
    <row r="514" spans="1:72" s="3" customFormat="1">
      <c r="A514" s="1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c r="AA514" s="16"/>
      <c r="AB514" s="16"/>
      <c r="AC514" s="16"/>
      <c r="AD514" s="16"/>
      <c r="AE514" s="16"/>
      <c r="AF514" s="16"/>
      <c r="AG514" s="16"/>
      <c r="AH514" s="16"/>
      <c r="AI514" s="16"/>
      <c r="AJ514" s="16"/>
      <c r="AK514" s="16"/>
      <c r="AL514" s="16"/>
      <c r="AM514" s="16"/>
      <c r="AN514" s="16"/>
      <c r="AO514" s="16"/>
      <c r="AP514" s="16"/>
      <c r="AQ514" s="16"/>
      <c r="AR514" s="16"/>
      <c r="AS514" s="16"/>
      <c r="AT514" s="16"/>
      <c r="AU514" s="16"/>
      <c r="AV514" s="16"/>
      <c r="AW514" s="16"/>
      <c r="AX514" s="16"/>
      <c r="AY514" s="16"/>
      <c r="AZ514" s="16"/>
      <c r="BA514" s="16"/>
      <c r="BB514" s="16"/>
      <c r="BC514" s="116"/>
      <c r="BD514" s="116"/>
      <c r="BE514" s="116"/>
      <c r="BF514" s="116"/>
      <c r="BG514" s="116"/>
      <c r="BH514" s="116"/>
      <c r="BI514" s="116"/>
      <c r="BJ514" s="116"/>
      <c r="BK514" s="116"/>
      <c r="BL514" s="116"/>
      <c r="BM514" s="116"/>
      <c r="BN514" s="116"/>
      <c r="BO514" s="116"/>
      <c r="BP514" s="116"/>
      <c r="BQ514" s="116"/>
      <c r="BR514" s="116"/>
      <c r="BS514" s="116"/>
      <c r="BT514" s="117"/>
    </row>
    <row r="515" spans="1:72" s="3" customFormat="1">
      <c r="A515" s="1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c r="AA515" s="16"/>
      <c r="AB515" s="16"/>
      <c r="AC515" s="16"/>
      <c r="AD515" s="16"/>
      <c r="AE515" s="16"/>
      <c r="AF515" s="16"/>
      <c r="AG515" s="16"/>
      <c r="AH515" s="16"/>
      <c r="AI515" s="16"/>
      <c r="AJ515" s="16"/>
      <c r="AK515" s="16"/>
      <c r="AL515" s="16"/>
      <c r="AM515" s="16"/>
      <c r="AN515" s="16"/>
      <c r="AO515" s="16"/>
      <c r="AP515" s="16"/>
      <c r="AQ515" s="16"/>
      <c r="AR515" s="16"/>
      <c r="AS515" s="16"/>
      <c r="AT515" s="16"/>
      <c r="AU515" s="16"/>
      <c r="AV515" s="16"/>
      <c r="AW515" s="16"/>
      <c r="AX515" s="16"/>
      <c r="AY515" s="16"/>
      <c r="AZ515" s="16"/>
      <c r="BA515" s="16"/>
      <c r="BB515" s="16"/>
      <c r="BC515" s="116"/>
      <c r="BD515" s="116"/>
      <c r="BE515" s="116"/>
      <c r="BF515" s="116"/>
      <c r="BG515" s="116"/>
      <c r="BH515" s="116"/>
      <c r="BI515" s="116"/>
      <c r="BJ515" s="116"/>
      <c r="BK515" s="116"/>
      <c r="BL515" s="116"/>
      <c r="BM515" s="116"/>
      <c r="BN515" s="116"/>
      <c r="BO515" s="116"/>
      <c r="BP515" s="116"/>
      <c r="BQ515" s="116"/>
      <c r="BR515" s="116"/>
      <c r="BS515" s="116"/>
      <c r="BT515" s="117"/>
    </row>
    <row r="516" spans="1:72" s="3" customFormat="1">
      <c r="A516" s="1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c r="AA516" s="16"/>
      <c r="AB516" s="16"/>
      <c r="AC516" s="16"/>
      <c r="AD516" s="16"/>
      <c r="AE516" s="16"/>
      <c r="AF516" s="16"/>
      <c r="AG516" s="16"/>
      <c r="AH516" s="16"/>
      <c r="AI516" s="16"/>
      <c r="AJ516" s="16"/>
      <c r="AK516" s="16"/>
      <c r="AL516" s="16"/>
      <c r="AM516" s="16"/>
      <c r="AN516" s="16"/>
      <c r="AO516" s="16"/>
      <c r="AP516" s="16"/>
      <c r="AQ516" s="16"/>
      <c r="AR516" s="16"/>
      <c r="AS516" s="16"/>
      <c r="AT516" s="16"/>
      <c r="AU516" s="16"/>
      <c r="AV516" s="16"/>
      <c r="AW516" s="16"/>
      <c r="AX516" s="16"/>
      <c r="AY516" s="16"/>
      <c r="AZ516" s="16"/>
      <c r="BA516" s="16"/>
      <c r="BB516" s="16"/>
      <c r="BC516" s="116"/>
      <c r="BD516" s="116"/>
      <c r="BE516" s="116"/>
      <c r="BF516" s="116"/>
      <c r="BG516" s="116"/>
      <c r="BH516" s="116"/>
      <c r="BI516" s="116"/>
      <c r="BJ516" s="116"/>
      <c r="BK516" s="116"/>
      <c r="BL516" s="116"/>
      <c r="BM516" s="116"/>
      <c r="BN516" s="116"/>
      <c r="BO516" s="116"/>
      <c r="BP516" s="116"/>
      <c r="BQ516" s="116"/>
      <c r="BR516" s="116"/>
      <c r="BS516" s="116"/>
      <c r="BT516" s="117"/>
    </row>
    <row r="517" spans="1:72" s="3" customFormat="1">
      <c r="A517" s="1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c r="AA517" s="16"/>
      <c r="AB517" s="16"/>
      <c r="AC517" s="16"/>
      <c r="AD517" s="16"/>
      <c r="AE517" s="16"/>
      <c r="AF517" s="16"/>
      <c r="AG517" s="16"/>
      <c r="AH517" s="16"/>
      <c r="AI517" s="16"/>
      <c r="AJ517" s="16"/>
      <c r="AK517" s="16"/>
      <c r="AL517" s="16"/>
      <c r="AM517" s="16"/>
      <c r="AN517" s="16"/>
      <c r="AO517" s="16"/>
      <c r="AP517" s="16"/>
      <c r="AQ517" s="16"/>
      <c r="AR517" s="16"/>
      <c r="AS517" s="16"/>
      <c r="AT517" s="16"/>
      <c r="AU517" s="16"/>
      <c r="AV517" s="16"/>
      <c r="AW517" s="16"/>
      <c r="AX517" s="16"/>
      <c r="AY517" s="16"/>
      <c r="AZ517" s="16"/>
      <c r="BA517" s="16"/>
      <c r="BB517" s="16"/>
      <c r="BC517" s="116"/>
      <c r="BD517" s="116"/>
      <c r="BE517" s="116"/>
      <c r="BF517" s="116"/>
      <c r="BG517" s="116"/>
      <c r="BH517" s="116"/>
      <c r="BI517" s="116"/>
      <c r="BJ517" s="116"/>
      <c r="BK517" s="116"/>
      <c r="BL517" s="116"/>
      <c r="BM517" s="116"/>
      <c r="BN517" s="116"/>
      <c r="BO517" s="116"/>
      <c r="BP517" s="116"/>
      <c r="BQ517" s="116"/>
      <c r="BR517" s="116"/>
      <c r="BS517" s="116"/>
      <c r="BT517" s="117"/>
    </row>
    <row r="518" spans="1:72" s="3" customFormat="1">
      <c r="A518" s="1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c r="AA518" s="16"/>
      <c r="AB518" s="16"/>
      <c r="AC518" s="16"/>
      <c r="AD518" s="16"/>
      <c r="AE518" s="16"/>
      <c r="AF518" s="16"/>
      <c r="AG518" s="16"/>
      <c r="AH518" s="16"/>
      <c r="AI518" s="16"/>
      <c r="AJ518" s="16"/>
      <c r="AK518" s="16"/>
      <c r="AL518" s="16"/>
      <c r="AM518" s="16"/>
      <c r="AN518" s="16"/>
      <c r="AO518" s="16"/>
      <c r="AP518" s="16"/>
      <c r="AQ518" s="16"/>
      <c r="AR518" s="16"/>
      <c r="AS518" s="16"/>
      <c r="AT518" s="16"/>
      <c r="AU518" s="16"/>
      <c r="AV518" s="16"/>
      <c r="AW518" s="16"/>
      <c r="AX518" s="16"/>
      <c r="AY518" s="16"/>
      <c r="AZ518" s="16"/>
      <c r="BA518" s="16"/>
      <c r="BB518" s="16"/>
      <c r="BC518" s="116"/>
      <c r="BD518" s="116"/>
      <c r="BE518" s="116"/>
      <c r="BF518" s="116"/>
      <c r="BG518" s="116"/>
      <c r="BH518" s="116"/>
      <c r="BI518" s="116"/>
      <c r="BJ518" s="116"/>
      <c r="BK518" s="116"/>
      <c r="BL518" s="116"/>
      <c r="BM518" s="116"/>
      <c r="BN518" s="116"/>
      <c r="BO518" s="116"/>
      <c r="BP518" s="116"/>
      <c r="BQ518" s="116"/>
      <c r="BR518" s="116"/>
      <c r="BS518" s="116"/>
      <c r="BT518" s="117"/>
    </row>
    <row r="519" spans="1:72" s="3" customFormat="1">
      <c r="A519" s="1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c r="AA519" s="16"/>
      <c r="AB519" s="16"/>
      <c r="AC519" s="16"/>
      <c r="AD519" s="16"/>
      <c r="AE519" s="16"/>
      <c r="AF519" s="16"/>
      <c r="AG519" s="16"/>
      <c r="AH519" s="16"/>
      <c r="AI519" s="16"/>
      <c r="AJ519" s="16"/>
      <c r="AK519" s="16"/>
      <c r="AL519" s="16"/>
      <c r="AM519" s="16"/>
      <c r="AN519" s="16"/>
      <c r="AO519" s="16"/>
      <c r="AP519" s="16"/>
      <c r="AQ519" s="16"/>
      <c r="AR519" s="16"/>
      <c r="AS519" s="16"/>
      <c r="AT519" s="16"/>
      <c r="AU519" s="16"/>
      <c r="AV519" s="16"/>
      <c r="AW519" s="16"/>
      <c r="AX519" s="16"/>
      <c r="AY519" s="16"/>
      <c r="AZ519" s="16"/>
      <c r="BA519" s="16"/>
      <c r="BB519" s="16"/>
      <c r="BC519" s="116"/>
      <c r="BD519" s="116"/>
      <c r="BE519" s="116"/>
      <c r="BF519" s="116"/>
      <c r="BG519" s="116"/>
      <c r="BH519" s="116"/>
      <c r="BI519" s="116"/>
      <c r="BJ519" s="116"/>
      <c r="BK519" s="116"/>
      <c r="BL519" s="116"/>
      <c r="BM519" s="116"/>
      <c r="BN519" s="116"/>
      <c r="BO519" s="116"/>
      <c r="BP519" s="116"/>
      <c r="BQ519" s="116"/>
      <c r="BR519" s="116"/>
      <c r="BS519" s="116"/>
      <c r="BT519" s="117"/>
    </row>
    <row r="520" spans="1:72" s="3" customFormat="1">
      <c r="A520" s="1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c r="AA520" s="16"/>
      <c r="AB520" s="16"/>
      <c r="AC520" s="16"/>
      <c r="AD520" s="16"/>
      <c r="AE520" s="16"/>
      <c r="AF520" s="16"/>
      <c r="AG520" s="16"/>
      <c r="AH520" s="16"/>
      <c r="AI520" s="16"/>
      <c r="AJ520" s="16"/>
      <c r="AK520" s="16"/>
      <c r="AL520" s="16"/>
      <c r="AM520" s="16"/>
      <c r="AN520" s="16"/>
      <c r="AO520" s="16"/>
      <c r="AP520" s="16"/>
      <c r="AQ520" s="16"/>
      <c r="AR520" s="16"/>
      <c r="AS520" s="16"/>
      <c r="AT520" s="16"/>
      <c r="AU520" s="16"/>
      <c r="AV520" s="16"/>
      <c r="AW520" s="16"/>
      <c r="AX520" s="16"/>
      <c r="AY520" s="16"/>
      <c r="AZ520" s="16"/>
      <c r="BA520" s="16"/>
      <c r="BB520" s="16"/>
      <c r="BC520" s="116"/>
      <c r="BD520" s="116"/>
      <c r="BE520" s="116"/>
      <c r="BF520" s="116"/>
      <c r="BG520" s="116"/>
      <c r="BH520" s="116"/>
      <c r="BI520" s="116"/>
      <c r="BJ520" s="116"/>
      <c r="BK520" s="116"/>
      <c r="BL520" s="116"/>
      <c r="BM520" s="116"/>
      <c r="BN520" s="116"/>
      <c r="BO520" s="116"/>
      <c r="BP520" s="116"/>
      <c r="BQ520" s="116"/>
      <c r="BR520" s="116"/>
      <c r="BS520" s="116"/>
      <c r="BT520" s="117"/>
    </row>
    <row r="521" spans="1:72" s="3" customFormat="1">
      <c r="A521" s="1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c r="AA521" s="16"/>
      <c r="AB521" s="16"/>
      <c r="AC521" s="16"/>
      <c r="AD521" s="16"/>
      <c r="AE521" s="16"/>
      <c r="AF521" s="16"/>
      <c r="AG521" s="16"/>
      <c r="AH521" s="16"/>
      <c r="AI521" s="16"/>
      <c r="AJ521" s="16"/>
      <c r="AK521" s="16"/>
      <c r="AL521" s="16"/>
      <c r="AM521" s="16"/>
      <c r="AN521" s="16"/>
      <c r="AO521" s="16"/>
      <c r="AP521" s="16"/>
      <c r="AQ521" s="16"/>
      <c r="AR521" s="16"/>
      <c r="AS521" s="16"/>
      <c r="AT521" s="16"/>
      <c r="AU521" s="16"/>
      <c r="AV521" s="16"/>
      <c r="AW521" s="16"/>
      <c r="AX521" s="16"/>
      <c r="AY521" s="16"/>
      <c r="AZ521" s="16"/>
      <c r="BA521" s="16"/>
      <c r="BB521" s="16"/>
      <c r="BC521" s="116"/>
      <c r="BD521" s="116"/>
      <c r="BE521" s="116"/>
      <c r="BF521" s="116"/>
      <c r="BG521" s="116"/>
      <c r="BH521" s="116"/>
      <c r="BI521" s="116"/>
      <c r="BJ521" s="116"/>
      <c r="BK521" s="116"/>
      <c r="BL521" s="116"/>
      <c r="BM521" s="116"/>
      <c r="BN521" s="116"/>
      <c r="BO521" s="116"/>
      <c r="BP521" s="116"/>
      <c r="BQ521" s="116"/>
      <c r="BR521" s="116"/>
      <c r="BS521" s="116"/>
      <c r="BT521" s="117"/>
    </row>
    <row r="522" spans="1:72" s="3" customFormat="1">
      <c r="A522" s="1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c r="AA522" s="16"/>
      <c r="AB522" s="16"/>
      <c r="AC522" s="16"/>
      <c r="AD522" s="16"/>
      <c r="AE522" s="16"/>
      <c r="AF522" s="16"/>
      <c r="AG522" s="16"/>
      <c r="AH522" s="16"/>
      <c r="AI522" s="16"/>
      <c r="AJ522" s="16"/>
      <c r="AK522" s="16"/>
      <c r="AL522" s="16"/>
      <c r="AM522" s="16"/>
      <c r="AN522" s="16"/>
      <c r="AO522" s="16"/>
      <c r="AP522" s="16"/>
      <c r="AQ522" s="16"/>
      <c r="AR522" s="16"/>
      <c r="AS522" s="16"/>
      <c r="AT522" s="16"/>
      <c r="AU522" s="16"/>
      <c r="AV522" s="16"/>
      <c r="AW522" s="16"/>
      <c r="AX522" s="16"/>
      <c r="AY522" s="16"/>
      <c r="AZ522" s="16"/>
      <c r="BA522" s="16"/>
      <c r="BB522" s="16"/>
      <c r="BC522" s="116"/>
      <c r="BD522" s="116"/>
      <c r="BE522" s="116"/>
      <c r="BF522" s="116"/>
      <c r="BG522" s="116"/>
      <c r="BH522" s="116"/>
      <c r="BI522" s="116"/>
      <c r="BJ522" s="116"/>
      <c r="BK522" s="116"/>
      <c r="BL522" s="116"/>
      <c r="BM522" s="116"/>
      <c r="BN522" s="116"/>
      <c r="BO522" s="116"/>
      <c r="BP522" s="116"/>
      <c r="BQ522" s="116"/>
      <c r="BR522" s="116"/>
      <c r="BS522" s="116"/>
      <c r="BT522" s="117"/>
    </row>
    <row r="523" spans="1:72" s="3" customFormat="1">
      <c r="A523" s="1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c r="AA523" s="16"/>
      <c r="AB523" s="16"/>
      <c r="AC523" s="16"/>
      <c r="AD523" s="16"/>
      <c r="AE523" s="16"/>
      <c r="AF523" s="16"/>
      <c r="AG523" s="16"/>
      <c r="AH523" s="16"/>
      <c r="AI523" s="16"/>
      <c r="AJ523" s="16"/>
      <c r="AK523" s="16"/>
      <c r="AL523" s="16"/>
      <c r="AM523" s="16"/>
      <c r="AN523" s="16"/>
      <c r="AO523" s="16"/>
      <c r="AP523" s="16"/>
      <c r="AQ523" s="16"/>
      <c r="AR523" s="16"/>
      <c r="AS523" s="16"/>
      <c r="AT523" s="16"/>
      <c r="AU523" s="16"/>
      <c r="AV523" s="16"/>
      <c r="AW523" s="16"/>
      <c r="AX523" s="16"/>
      <c r="AY523" s="16"/>
      <c r="AZ523" s="16"/>
      <c r="BA523" s="16"/>
      <c r="BB523" s="16"/>
      <c r="BC523" s="116"/>
      <c r="BD523" s="116"/>
      <c r="BE523" s="116"/>
      <c r="BF523" s="116"/>
      <c r="BG523" s="116"/>
      <c r="BH523" s="116"/>
      <c r="BI523" s="116"/>
      <c r="BJ523" s="116"/>
      <c r="BK523" s="116"/>
      <c r="BL523" s="116"/>
      <c r="BM523" s="116"/>
      <c r="BN523" s="116"/>
      <c r="BO523" s="116"/>
      <c r="BP523" s="116"/>
      <c r="BQ523" s="116"/>
      <c r="BR523" s="116"/>
      <c r="BS523" s="116"/>
      <c r="BT523" s="117"/>
    </row>
    <row r="524" spans="1:72" s="3" customFormat="1">
      <c r="A524" s="1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c r="AA524" s="16"/>
      <c r="AB524" s="16"/>
      <c r="AC524" s="16"/>
      <c r="AD524" s="16"/>
      <c r="AE524" s="16"/>
      <c r="AF524" s="16"/>
      <c r="AG524" s="16"/>
      <c r="AH524" s="16"/>
      <c r="AI524" s="16"/>
      <c r="AJ524" s="16"/>
      <c r="AK524" s="16"/>
      <c r="AL524" s="16"/>
      <c r="AM524" s="16"/>
      <c r="AN524" s="16"/>
      <c r="AO524" s="16"/>
      <c r="AP524" s="16"/>
      <c r="AQ524" s="16"/>
      <c r="AR524" s="16"/>
      <c r="AS524" s="16"/>
      <c r="AT524" s="16"/>
      <c r="AU524" s="16"/>
      <c r="AV524" s="16"/>
      <c r="AW524" s="16"/>
      <c r="AX524" s="16"/>
      <c r="AY524" s="16"/>
      <c r="AZ524" s="16"/>
      <c r="BA524" s="16"/>
      <c r="BB524" s="16"/>
      <c r="BC524" s="116"/>
      <c r="BD524" s="116"/>
      <c r="BE524" s="116"/>
      <c r="BF524" s="116"/>
      <c r="BG524" s="116"/>
      <c r="BH524" s="116"/>
      <c r="BI524" s="116"/>
      <c r="BJ524" s="116"/>
      <c r="BK524" s="116"/>
      <c r="BL524" s="116"/>
      <c r="BM524" s="116"/>
      <c r="BN524" s="116"/>
      <c r="BO524" s="116"/>
      <c r="BP524" s="116"/>
      <c r="BQ524" s="116"/>
      <c r="BR524" s="116"/>
      <c r="BS524" s="116"/>
      <c r="BT524" s="117"/>
    </row>
    <row r="525" spans="1:72" s="3" customFormat="1">
      <c r="A525" s="1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c r="AA525" s="16"/>
      <c r="AB525" s="16"/>
      <c r="AC525" s="16"/>
      <c r="AD525" s="16"/>
      <c r="AE525" s="16"/>
      <c r="AF525" s="16"/>
      <c r="AG525" s="16"/>
      <c r="AH525" s="16"/>
      <c r="AI525" s="16"/>
      <c r="AJ525" s="16"/>
      <c r="AK525" s="16"/>
      <c r="AL525" s="16"/>
      <c r="AM525" s="16"/>
      <c r="AN525" s="16"/>
      <c r="AO525" s="16"/>
      <c r="AP525" s="16"/>
      <c r="AQ525" s="16"/>
      <c r="AR525" s="16"/>
      <c r="AS525" s="16"/>
      <c r="AT525" s="16"/>
      <c r="AU525" s="16"/>
      <c r="AV525" s="16"/>
      <c r="AW525" s="16"/>
      <c r="AX525" s="16"/>
      <c r="AY525" s="16"/>
      <c r="AZ525" s="16"/>
      <c r="BA525" s="16"/>
      <c r="BB525" s="16"/>
      <c r="BC525" s="116"/>
      <c r="BD525" s="116"/>
      <c r="BE525" s="116"/>
      <c r="BF525" s="116"/>
      <c r="BG525" s="116"/>
      <c r="BH525" s="116"/>
      <c r="BI525" s="116"/>
      <c r="BJ525" s="116"/>
      <c r="BK525" s="116"/>
      <c r="BL525" s="116"/>
      <c r="BM525" s="116"/>
      <c r="BN525" s="116"/>
      <c r="BO525" s="116"/>
      <c r="BP525" s="116"/>
      <c r="BQ525" s="116"/>
      <c r="BR525" s="116"/>
      <c r="BS525" s="116"/>
      <c r="BT525" s="117"/>
    </row>
    <row r="526" spans="1:72" s="3" customFormat="1">
      <c r="A526" s="1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c r="AA526" s="16"/>
      <c r="AB526" s="16"/>
      <c r="AC526" s="16"/>
      <c r="AD526" s="16"/>
      <c r="AE526" s="16"/>
      <c r="AF526" s="16"/>
      <c r="AG526" s="16"/>
      <c r="AH526" s="16"/>
      <c r="AI526" s="16"/>
      <c r="AJ526" s="16"/>
      <c r="AK526" s="16"/>
      <c r="AL526" s="16"/>
      <c r="AM526" s="16"/>
      <c r="AN526" s="16"/>
      <c r="AO526" s="16"/>
      <c r="AP526" s="16"/>
      <c r="AQ526" s="16"/>
      <c r="AR526" s="16"/>
      <c r="AS526" s="16"/>
      <c r="AT526" s="16"/>
      <c r="AU526" s="16"/>
      <c r="AV526" s="16"/>
      <c r="AW526" s="16"/>
      <c r="AX526" s="16"/>
      <c r="AY526" s="16"/>
      <c r="AZ526" s="16"/>
      <c r="BA526" s="16"/>
      <c r="BB526" s="16"/>
      <c r="BC526" s="116"/>
      <c r="BD526" s="116"/>
      <c r="BE526" s="116"/>
      <c r="BF526" s="116"/>
      <c r="BG526" s="116"/>
      <c r="BH526" s="116"/>
      <c r="BI526" s="116"/>
      <c r="BJ526" s="116"/>
      <c r="BK526" s="116"/>
      <c r="BL526" s="116"/>
      <c r="BM526" s="116"/>
      <c r="BN526" s="116"/>
      <c r="BO526" s="116"/>
      <c r="BP526" s="116"/>
      <c r="BQ526" s="116"/>
      <c r="BR526" s="116"/>
      <c r="BS526" s="116"/>
      <c r="BT526" s="117"/>
    </row>
    <row r="527" spans="1:72" s="3" customFormat="1">
      <c r="A527" s="1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c r="AA527" s="16"/>
      <c r="AB527" s="16"/>
      <c r="AC527" s="16"/>
      <c r="AD527" s="16"/>
      <c r="AE527" s="16"/>
      <c r="AF527" s="16"/>
      <c r="AG527" s="16"/>
      <c r="AH527" s="16"/>
      <c r="AI527" s="16"/>
      <c r="AJ527" s="16"/>
      <c r="AK527" s="16"/>
      <c r="AL527" s="16"/>
      <c r="AM527" s="16"/>
      <c r="AN527" s="16"/>
      <c r="AO527" s="16"/>
      <c r="AP527" s="16"/>
      <c r="AQ527" s="16"/>
      <c r="AR527" s="16"/>
      <c r="AS527" s="16"/>
      <c r="AT527" s="16"/>
      <c r="AU527" s="16"/>
      <c r="AV527" s="16"/>
      <c r="AW527" s="16"/>
      <c r="AX527" s="16"/>
      <c r="AY527" s="16"/>
      <c r="AZ527" s="16"/>
      <c r="BA527" s="16"/>
      <c r="BB527" s="16"/>
      <c r="BC527" s="116"/>
      <c r="BD527" s="116"/>
      <c r="BE527" s="116"/>
      <c r="BF527" s="116"/>
      <c r="BG527" s="116"/>
      <c r="BH527" s="116"/>
      <c r="BI527" s="116"/>
      <c r="BJ527" s="116"/>
      <c r="BK527" s="116"/>
      <c r="BL527" s="116"/>
      <c r="BM527" s="116"/>
      <c r="BN527" s="116"/>
      <c r="BO527" s="116"/>
      <c r="BP527" s="116"/>
      <c r="BQ527" s="116"/>
      <c r="BR527" s="116"/>
      <c r="BS527" s="116"/>
      <c r="BT527" s="117"/>
    </row>
    <row r="528" spans="1:72" s="3" customFormat="1">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c r="AA528" s="36"/>
      <c r="AB528" s="36"/>
      <c r="AC528" s="16"/>
      <c r="AD528" s="16"/>
      <c r="AE528" s="16"/>
      <c r="AF528" s="16"/>
      <c r="AG528" s="16"/>
      <c r="AH528" s="16"/>
      <c r="AI528" s="16"/>
      <c r="AJ528" s="16"/>
      <c r="AK528" s="16"/>
      <c r="AL528" s="16"/>
      <c r="AM528" s="16"/>
      <c r="AN528" s="16"/>
      <c r="AO528" s="16"/>
      <c r="AP528" s="16"/>
      <c r="AQ528" s="16"/>
      <c r="AR528" s="16"/>
      <c r="AS528" s="16"/>
      <c r="AT528" s="16"/>
      <c r="AU528" s="16"/>
      <c r="AV528" s="16"/>
      <c r="AW528" s="16"/>
      <c r="AX528" s="16"/>
      <c r="AY528" s="16"/>
      <c r="AZ528" s="16"/>
      <c r="BA528" s="16"/>
      <c r="BB528" s="16"/>
      <c r="BC528" s="116"/>
      <c r="BD528" s="116"/>
      <c r="BE528" s="116"/>
      <c r="BF528" s="116"/>
      <c r="BG528" s="116"/>
      <c r="BH528" s="116"/>
      <c r="BI528" s="116"/>
      <c r="BJ528" s="116"/>
      <c r="BK528" s="116"/>
      <c r="BL528" s="116"/>
      <c r="BM528" s="116"/>
      <c r="BN528" s="116"/>
      <c r="BO528" s="116"/>
      <c r="BP528" s="116"/>
      <c r="BQ528" s="116"/>
      <c r="BR528" s="116"/>
      <c r="BS528" s="116"/>
      <c r="BT528" s="117"/>
    </row>
    <row r="529" spans="2:72" s="3" customFormat="1">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c r="AA529" s="36"/>
      <c r="AB529" s="36"/>
      <c r="AC529" s="16"/>
      <c r="AD529" s="16"/>
      <c r="AE529" s="16"/>
      <c r="AF529" s="16"/>
      <c r="AG529" s="16"/>
      <c r="AH529" s="16"/>
      <c r="AI529" s="16"/>
      <c r="AJ529" s="16"/>
      <c r="AK529" s="16"/>
      <c r="AL529" s="16"/>
      <c r="AM529" s="16"/>
      <c r="AN529" s="16"/>
      <c r="AO529" s="16"/>
      <c r="AP529" s="16"/>
      <c r="AQ529" s="16"/>
      <c r="AR529" s="16"/>
      <c r="AS529" s="16"/>
      <c r="AT529" s="16"/>
      <c r="AU529" s="16"/>
      <c r="AV529" s="16"/>
      <c r="AW529" s="16"/>
      <c r="AX529" s="16"/>
      <c r="AY529" s="16"/>
      <c r="AZ529" s="16"/>
      <c r="BA529" s="16"/>
      <c r="BB529" s="16"/>
      <c r="BC529" s="116"/>
      <c r="BD529" s="116"/>
      <c r="BE529" s="116"/>
      <c r="BF529" s="116"/>
      <c r="BG529" s="116"/>
      <c r="BH529" s="116"/>
      <c r="BI529" s="116"/>
      <c r="BJ529" s="116"/>
      <c r="BK529" s="116"/>
      <c r="BL529" s="116"/>
      <c r="BM529" s="116"/>
      <c r="BN529" s="116"/>
      <c r="BO529" s="116"/>
      <c r="BP529" s="116"/>
      <c r="BQ529" s="116"/>
      <c r="BR529" s="116"/>
      <c r="BS529" s="116"/>
      <c r="BT529" s="117"/>
    </row>
    <row r="530" spans="2:72" s="3" customFormat="1">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c r="AA530" s="36"/>
      <c r="AB530" s="36"/>
      <c r="AC530" s="16"/>
      <c r="AD530" s="16"/>
      <c r="AE530" s="16"/>
      <c r="AF530" s="16"/>
      <c r="AG530" s="16"/>
      <c r="AH530" s="16"/>
      <c r="AI530" s="16"/>
      <c r="AJ530" s="16"/>
      <c r="AK530" s="16"/>
      <c r="AL530" s="16"/>
      <c r="AM530" s="16"/>
      <c r="AN530" s="16"/>
      <c r="AO530" s="16"/>
      <c r="AP530" s="16"/>
      <c r="AQ530" s="16"/>
      <c r="AR530" s="16"/>
      <c r="AS530" s="16"/>
      <c r="AT530" s="16"/>
      <c r="AU530" s="16"/>
      <c r="AV530" s="16"/>
      <c r="AW530" s="16"/>
      <c r="AX530" s="16"/>
      <c r="AY530" s="16"/>
      <c r="AZ530" s="16"/>
      <c r="BA530" s="16"/>
      <c r="BB530" s="16"/>
      <c r="BC530" s="116"/>
      <c r="BD530" s="116"/>
      <c r="BE530" s="116"/>
      <c r="BF530" s="116"/>
      <c r="BG530" s="116"/>
      <c r="BH530" s="116"/>
      <c r="BI530" s="116"/>
      <c r="BJ530" s="116"/>
      <c r="BK530" s="116"/>
      <c r="BL530" s="116"/>
      <c r="BM530" s="116"/>
      <c r="BN530" s="116"/>
      <c r="BO530" s="116"/>
      <c r="BP530" s="116"/>
      <c r="BQ530" s="116"/>
      <c r="BR530" s="116"/>
      <c r="BS530" s="116"/>
      <c r="BT530" s="117"/>
    </row>
    <row r="531" spans="2:72" s="3" customFormat="1">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c r="AA531" s="36"/>
      <c r="AB531" s="36"/>
      <c r="AC531" s="16"/>
      <c r="AD531" s="16"/>
      <c r="AE531" s="16"/>
      <c r="AF531" s="16"/>
      <c r="AG531" s="16"/>
      <c r="AH531" s="16"/>
      <c r="AI531" s="16"/>
      <c r="AJ531" s="16"/>
      <c r="AK531" s="16"/>
      <c r="AL531" s="16"/>
      <c r="AM531" s="16"/>
      <c r="AN531" s="16"/>
      <c r="AO531" s="16"/>
      <c r="AP531" s="16"/>
      <c r="AQ531" s="16"/>
      <c r="AR531" s="16"/>
      <c r="AS531" s="16"/>
      <c r="AT531" s="16"/>
      <c r="AU531" s="16"/>
      <c r="AV531" s="16"/>
      <c r="AW531" s="16"/>
      <c r="AX531" s="16"/>
      <c r="AY531" s="16"/>
      <c r="AZ531" s="16"/>
      <c r="BA531" s="16"/>
      <c r="BB531" s="16"/>
      <c r="BC531" s="116"/>
      <c r="BD531" s="116"/>
      <c r="BE531" s="116"/>
      <c r="BF531" s="116"/>
      <c r="BG531" s="116"/>
      <c r="BH531" s="116"/>
      <c r="BI531" s="116"/>
      <c r="BJ531" s="116"/>
      <c r="BK531" s="116"/>
      <c r="BL531" s="116"/>
      <c r="BM531" s="116"/>
      <c r="BN531" s="116"/>
      <c r="BO531" s="116"/>
      <c r="BP531" s="116"/>
      <c r="BQ531" s="116"/>
      <c r="BR531" s="116"/>
      <c r="BS531" s="116"/>
      <c r="BT531" s="117"/>
    </row>
    <row r="532" spans="2:72" ht="5.0999999999999996" customHeight="1">
      <c r="C532" s="28"/>
      <c r="D532" s="29"/>
      <c r="E532" s="29"/>
      <c r="F532" s="29"/>
      <c r="G532" s="29"/>
      <c r="H532" s="29"/>
      <c r="I532" s="29"/>
      <c r="J532" s="29"/>
      <c r="K532" s="29"/>
      <c r="L532" s="29"/>
      <c r="M532" s="29"/>
      <c r="N532" s="30"/>
      <c r="O532" s="119"/>
      <c r="P532" s="16"/>
      <c r="AF532" s="16"/>
      <c r="AG532" s="16"/>
      <c r="AH532" s="16"/>
      <c r="AI532" s="16"/>
      <c r="AJ532" s="16"/>
      <c r="AK532" s="16"/>
      <c r="AL532" s="16"/>
      <c r="AM532" s="16"/>
      <c r="AN532" s="16"/>
      <c r="AO532" s="16"/>
      <c r="AP532" s="16"/>
      <c r="AQ532" s="16"/>
      <c r="AR532" s="16"/>
      <c r="AS532" s="16"/>
      <c r="AT532" s="16"/>
      <c r="AU532" s="16"/>
      <c r="AV532" s="16"/>
      <c r="AW532" s="16"/>
      <c r="AX532" s="16"/>
      <c r="AY532" s="16"/>
      <c r="AZ532" s="16"/>
      <c r="BA532" s="16"/>
      <c r="BB532" s="16"/>
      <c r="BC532" s="116"/>
      <c r="BD532" s="116"/>
      <c r="BE532" s="116"/>
      <c r="BF532" s="116"/>
      <c r="BG532" s="116"/>
      <c r="BH532" s="116"/>
      <c r="BI532" s="116"/>
      <c r="BJ532" s="116"/>
      <c r="BK532" s="116"/>
      <c r="BL532" s="116"/>
      <c r="BM532" s="116"/>
      <c r="BN532" s="116"/>
      <c r="BO532" s="116"/>
      <c r="BP532" s="116"/>
      <c r="BQ532" s="116"/>
      <c r="BR532" s="116"/>
      <c r="BS532" s="116"/>
      <c r="BT532" s="117"/>
    </row>
    <row r="533" spans="2:72" ht="5.0999999999999996" customHeight="1">
      <c r="C533" s="61"/>
      <c r="D533" s="387"/>
      <c r="E533" s="387"/>
      <c r="F533" s="387"/>
      <c r="G533" s="387"/>
      <c r="H533" s="387"/>
      <c r="I533" s="387"/>
      <c r="J533" s="387"/>
      <c r="K533" s="387"/>
      <c r="L533" s="387"/>
      <c r="M533" s="387"/>
      <c r="N533" s="389"/>
      <c r="O533" s="128"/>
      <c r="P533" s="16"/>
      <c r="AF533" s="16"/>
      <c r="AG533" s="16"/>
      <c r="AH533" s="16"/>
      <c r="AI533" s="16"/>
      <c r="AJ533" s="16"/>
      <c r="AK533" s="16"/>
      <c r="AL533" s="16"/>
      <c r="AM533" s="16"/>
      <c r="AN533" s="16"/>
      <c r="AO533" s="16"/>
      <c r="AP533" s="16"/>
      <c r="AQ533" s="16"/>
      <c r="AR533" s="16"/>
      <c r="AS533" s="16"/>
      <c r="AT533" s="16"/>
      <c r="AU533" s="16"/>
      <c r="AV533" s="16"/>
      <c r="AW533" s="16"/>
      <c r="AX533" s="16"/>
      <c r="AY533" s="16"/>
      <c r="AZ533" s="16"/>
      <c r="BA533" s="16"/>
      <c r="BB533" s="16"/>
      <c r="BC533" s="116"/>
      <c r="BD533" s="116"/>
      <c r="BE533" s="116"/>
      <c r="BF533" s="116"/>
      <c r="BG533" s="116"/>
      <c r="BH533" s="116"/>
      <c r="BI533" s="116"/>
      <c r="BJ533" s="116"/>
      <c r="BK533" s="116"/>
      <c r="BL533" s="116"/>
      <c r="BM533" s="116"/>
      <c r="BN533" s="116"/>
      <c r="BO533" s="116"/>
      <c r="BP533" s="116"/>
      <c r="BQ533" s="116"/>
      <c r="BR533" s="116"/>
      <c r="BS533" s="116"/>
      <c r="BT533" s="117"/>
    </row>
    <row r="534" spans="2:72" ht="20.399999999999999">
      <c r="C534" s="61"/>
      <c r="D534" s="951" t="s">
        <v>448</v>
      </c>
      <c r="E534" s="739"/>
      <c r="F534" s="739"/>
      <c r="G534" s="539"/>
      <c r="H534" s="539"/>
      <c r="I534" s="539"/>
      <c r="J534" s="740"/>
      <c r="K534" s="740"/>
      <c r="L534" s="740"/>
      <c r="M534" s="740"/>
      <c r="N534" s="390"/>
      <c r="O534" s="132"/>
      <c r="P534" s="16"/>
      <c r="AF534" s="16"/>
      <c r="AG534" s="16"/>
      <c r="AH534" s="16"/>
      <c r="AI534" s="16"/>
      <c r="AJ534" s="16"/>
      <c r="AK534" s="16"/>
      <c r="AL534" s="16"/>
      <c r="AM534" s="16"/>
      <c r="AN534" s="16"/>
      <c r="AO534" s="16"/>
      <c r="AP534" s="16"/>
      <c r="AQ534" s="16"/>
      <c r="AR534" s="16"/>
      <c r="AS534" s="16"/>
      <c r="AT534" s="16"/>
      <c r="AU534" s="16"/>
      <c r="AV534" s="16"/>
      <c r="AW534" s="16"/>
      <c r="AX534" s="16"/>
      <c r="AY534" s="16"/>
      <c r="AZ534" s="16"/>
      <c r="BA534" s="16"/>
      <c r="BB534" s="16"/>
      <c r="BC534" s="116"/>
      <c r="BD534" s="116"/>
      <c r="BE534" s="116"/>
      <c r="BF534" s="116"/>
      <c r="BG534" s="116"/>
      <c r="BH534" s="116"/>
      <c r="BI534" s="116"/>
      <c r="BJ534" s="116"/>
      <c r="BK534" s="116"/>
      <c r="BL534" s="116"/>
      <c r="BM534" s="116"/>
      <c r="BN534" s="116"/>
      <c r="BO534" s="116"/>
      <c r="BP534" s="116"/>
      <c r="BQ534" s="116"/>
      <c r="BR534" s="116"/>
      <c r="BS534" s="116"/>
      <c r="BT534" s="117"/>
    </row>
    <row r="535" spans="2:72" ht="12" customHeight="1">
      <c r="C535" s="61"/>
      <c r="D535" s="4"/>
      <c r="E535" s="4"/>
      <c r="F535" s="4"/>
      <c r="G535" s="5"/>
      <c r="H535" s="5"/>
      <c r="I535" s="5"/>
      <c r="J535" s="4"/>
      <c r="K535" s="4"/>
      <c r="L535" s="4"/>
      <c r="M535" s="4"/>
      <c r="N535" s="391"/>
      <c r="O535" s="134"/>
      <c r="P535" s="16"/>
      <c r="AF535" s="16"/>
      <c r="AG535" s="16"/>
      <c r="AH535" s="16"/>
      <c r="AI535" s="16"/>
      <c r="AJ535" s="16"/>
      <c r="AK535" s="16"/>
      <c r="AL535" s="16"/>
      <c r="AM535" s="16"/>
      <c r="AN535" s="16"/>
      <c r="AO535" s="16"/>
      <c r="AP535" s="16"/>
      <c r="AQ535" s="16"/>
      <c r="AR535" s="16"/>
      <c r="AS535" s="16"/>
      <c r="AT535" s="16"/>
      <c r="AU535" s="16"/>
      <c r="AV535" s="16"/>
      <c r="AW535" s="16"/>
      <c r="AX535" s="16"/>
      <c r="AY535" s="16"/>
      <c r="AZ535" s="16"/>
      <c r="BA535" s="16"/>
      <c r="BB535" s="16"/>
      <c r="BC535" s="116"/>
      <c r="BD535" s="116"/>
      <c r="BE535" s="116"/>
      <c r="BF535" s="116"/>
      <c r="BG535" s="116"/>
      <c r="BH535" s="116"/>
      <c r="BI535" s="116"/>
      <c r="BJ535" s="116"/>
      <c r="BK535" s="116"/>
      <c r="BL535" s="116"/>
      <c r="BM535" s="116"/>
      <c r="BN535" s="116"/>
      <c r="BO535" s="116"/>
      <c r="BP535" s="116"/>
      <c r="BQ535" s="116"/>
      <c r="BR535" s="116"/>
      <c r="BS535" s="116"/>
      <c r="BT535" s="117"/>
    </row>
    <row r="536" spans="2:72" ht="19.2">
      <c r="C536" s="61"/>
      <c r="D536" s="885" t="s">
        <v>30</v>
      </c>
      <c r="E536" s="62"/>
      <c r="F536" s="62"/>
      <c r="G536" s="62"/>
      <c r="H536" s="62"/>
      <c r="I536" s="62"/>
      <c r="J536" s="62"/>
      <c r="K536" s="62"/>
      <c r="L536" s="62"/>
      <c r="M536" s="62"/>
      <c r="N536" s="392"/>
      <c r="O536" s="136"/>
      <c r="P536" s="16"/>
      <c r="AF536" s="16"/>
      <c r="AG536" s="16"/>
      <c r="AH536" s="16"/>
      <c r="AI536" s="16"/>
      <c r="AJ536" s="16"/>
      <c r="AK536" s="16"/>
      <c r="AL536" s="16"/>
      <c r="AM536" s="16"/>
      <c r="AN536" s="16"/>
      <c r="AO536" s="16"/>
      <c r="AP536" s="16"/>
      <c r="AQ536" s="16"/>
      <c r="AR536" s="16"/>
      <c r="AS536" s="16"/>
      <c r="AT536" s="16"/>
      <c r="AU536" s="16"/>
      <c r="AV536" s="16"/>
      <c r="AW536" s="16"/>
      <c r="AX536" s="16"/>
      <c r="AY536" s="16"/>
      <c r="AZ536" s="16"/>
      <c r="BA536" s="16"/>
      <c r="BB536" s="16"/>
      <c r="BC536" s="116"/>
      <c r="BD536" s="116"/>
      <c r="BE536" s="116"/>
      <c r="BF536" s="116"/>
      <c r="BG536" s="116"/>
      <c r="BH536" s="116"/>
      <c r="BI536" s="116"/>
      <c r="BJ536" s="116"/>
      <c r="BK536" s="116"/>
      <c r="BL536" s="116"/>
      <c r="BM536" s="116"/>
      <c r="BN536" s="116"/>
      <c r="BO536" s="116"/>
      <c r="BP536" s="116"/>
      <c r="BQ536" s="116"/>
      <c r="BR536" s="116"/>
      <c r="BS536" s="116"/>
      <c r="BT536" s="117"/>
    </row>
    <row r="537" spans="2:72" ht="14.25" customHeight="1">
      <c r="C537" s="61"/>
      <c r="D537" s="63" t="s">
        <v>184</v>
      </c>
      <c r="E537" s="63"/>
      <c r="F537" s="63"/>
      <c r="G537" s="63"/>
      <c r="H537" s="63"/>
      <c r="I537" s="63"/>
      <c r="J537" s="63"/>
      <c r="K537" s="63"/>
      <c r="L537" s="63"/>
      <c r="M537" s="63"/>
      <c r="N537" s="393"/>
      <c r="O537" s="138"/>
      <c r="P537" s="16"/>
      <c r="AF537" s="16"/>
      <c r="AG537" s="16"/>
      <c r="AH537" s="16"/>
      <c r="AI537" s="16"/>
      <c r="AJ537" s="16"/>
      <c r="AK537" s="16"/>
      <c r="AL537" s="16"/>
      <c r="AM537" s="16"/>
      <c r="AN537" s="16"/>
      <c r="AO537" s="16"/>
      <c r="AP537" s="16"/>
      <c r="AQ537" s="16"/>
      <c r="AR537" s="16"/>
      <c r="AS537" s="16"/>
      <c r="AT537" s="16"/>
      <c r="AU537" s="16"/>
      <c r="AV537" s="16"/>
      <c r="AW537" s="16"/>
      <c r="AX537" s="16"/>
      <c r="AY537" s="16"/>
      <c r="AZ537" s="16"/>
      <c r="BA537" s="16"/>
      <c r="BB537" s="16"/>
      <c r="BC537" s="116"/>
      <c r="BD537" s="116"/>
      <c r="BE537" s="116"/>
      <c r="BF537" s="116"/>
      <c r="BG537" s="116"/>
      <c r="BH537" s="116"/>
      <c r="BI537" s="116"/>
      <c r="BJ537" s="116"/>
      <c r="BK537" s="116"/>
      <c r="BL537" s="116"/>
      <c r="BM537" s="116"/>
      <c r="BN537" s="116"/>
      <c r="BO537" s="116"/>
      <c r="BP537" s="116"/>
      <c r="BQ537" s="116"/>
      <c r="BR537" s="116"/>
      <c r="BS537" s="116"/>
      <c r="BT537" s="117"/>
    </row>
    <row r="538" spans="2:72" ht="9.9" customHeight="1">
      <c r="C538" s="61"/>
      <c r="D538" s="5"/>
      <c r="E538" s="18"/>
      <c r="F538" s="18"/>
      <c r="G538" s="5"/>
      <c r="H538" s="5"/>
      <c r="I538" s="5"/>
      <c r="J538" s="18"/>
      <c r="K538" s="18"/>
      <c r="L538" s="18"/>
      <c r="M538" s="18"/>
      <c r="N538" s="394"/>
      <c r="O538" s="140"/>
      <c r="P538" s="16"/>
      <c r="AF538" s="16"/>
      <c r="AG538" s="16"/>
      <c r="AH538" s="16"/>
      <c r="AI538" s="16"/>
      <c r="AJ538" s="16"/>
      <c r="AK538" s="16"/>
      <c r="AL538" s="16"/>
      <c r="AM538" s="16"/>
      <c r="AN538" s="16"/>
      <c r="AO538" s="16"/>
      <c r="AP538" s="16"/>
      <c r="AQ538" s="16"/>
      <c r="AR538" s="16"/>
      <c r="AS538" s="16"/>
      <c r="AT538" s="16"/>
      <c r="AU538" s="16"/>
      <c r="AV538" s="16"/>
      <c r="AW538" s="16"/>
      <c r="AX538" s="16"/>
      <c r="AY538" s="16"/>
      <c r="AZ538" s="16"/>
      <c r="BA538" s="16"/>
      <c r="BB538" s="16"/>
      <c r="BC538" s="116"/>
      <c r="BD538" s="116"/>
      <c r="BE538" s="116"/>
      <c r="BF538" s="116"/>
      <c r="BG538" s="116"/>
      <c r="BH538" s="116"/>
      <c r="BI538" s="116"/>
      <c r="BJ538" s="116"/>
      <c r="BK538" s="116"/>
      <c r="BL538" s="116"/>
      <c r="BM538" s="116"/>
      <c r="BN538" s="116"/>
      <c r="BO538" s="116"/>
      <c r="BP538" s="116"/>
      <c r="BQ538" s="116"/>
      <c r="BR538" s="116"/>
      <c r="BS538" s="116"/>
      <c r="BT538" s="117"/>
    </row>
    <row r="539" spans="2:72" ht="16.8">
      <c r="C539" s="61"/>
      <c r="D539" s="742" t="s">
        <v>464</v>
      </c>
      <c r="E539" s="18"/>
      <c r="F539" s="18"/>
      <c r="G539" s="5"/>
      <c r="H539" s="5"/>
      <c r="I539" s="5"/>
      <c r="J539" s="18"/>
      <c r="K539" s="18"/>
      <c r="L539" s="18"/>
      <c r="M539" s="18"/>
      <c r="N539" s="394"/>
      <c r="O539" s="140"/>
      <c r="P539" s="16"/>
      <c r="AF539" s="16"/>
      <c r="AG539" s="16"/>
      <c r="AH539" s="16"/>
      <c r="AI539" s="16"/>
      <c r="AJ539" s="16"/>
      <c r="AK539" s="16"/>
      <c r="AL539" s="16"/>
      <c r="AM539" s="16"/>
      <c r="AN539" s="16"/>
      <c r="AO539" s="16"/>
      <c r="AP539" s="16"/>
      <c r="AQ539" s="16"/>
      <c r="AR539" s="16"/>
      <c r="AS539" s="16"/>
      <c r="AT539" s="16"/>
      <c r="AU539" s="16"/>
      <c r="AV539" s="16"/>
      <c r="AW539" s="16"/>
      <c r="AX539" s="16"/>
      <c r="AY539" s="16"/>
      <c r="AZ539" s="16"/>
      <c r="BA539" s="16"/>
      <c r="BB539" s="16"/>
      <c r="BC539" s="116"/>
      <c r="BD539" s="116"/>
      <c r="BE539" s="116"/>
      <c r="BF539" s="116"/>
      <c r="BG539" s="116"/>
      <c r="BH539" s="116"/>
      <c r="BI539" s="116"/>
      <c r="BJ539" s="116"/>
      <c r="BK539" s="116"/>
      <c r="BL539" s="116"/>
      <c r="BM539" s="116"/>
      <c r="BN539" s="116"/>
      <c r="BO539" s="116"/>
      <c r="BP539" s="116"/>
      <c r="BQ539" s="116"/>
      <c r="BR539" s="116"/>
      <c r="BS539" s="116"/>
      <c r="BT539" s="117"/>
    </row>
    <row r="540" spans="2:72" ht="12.9" customHeight="1">
      <c r="C540" s="61"/>
      <c r="D540" s="69" t="s">
        <v>452</v>
      </c>
      <c r="E540" s="18"/>
      <c r="F540" s="18"/>
      <c r="G540" s="5"/>
      <c r="H540" s="5"/>
      <c r="I540" s="5"/>
      <c r="J540" s="18"/>
      <c r="K540" s="18"/>
      <c r="L540" s="18"/>
      <c r="M540" s="18"/>
      <c r="N540" s="394"/>
      <c r="O540" s="140"/>
      <c r="P540" s="16"/>
      <c r="AF540" s="16"/>
      <c r="AG540" s="16"/>
      <c r="AH540" s="16"/>
      <c r="AI540" s="16"/>
      <c r="AJ540" s="16"/>
      <c r="AK540" s="16"/>
      <c r="AL540" s="16"/>
      <c r="AM540" s="16"/>
      <c r="AN540" s="16"/>
      <c r="AO540" s="16"/>
      <c r="AP540" s="16"/>
      <c r="AQ540" s="16"/>
      <c r="AR540" s="16"/>
      <c r="AS540" s="16"/>
      <c r="AT540" s="16"/>
      <c r="AU540" s="16"/>
      <c r="AV540" s="16"/>
      <c r="AW540" s="16"/>
      <c r="AX540" s="16"/>
      <c r="AY540" s="16"/>
      <c r="AZ540" s="16"/>
      <c r="BA540" s="16"/>
      <c r="BB540" s="16"/>
      <c r="BC540" s="116"/>
      <c r="BD540" s="116"/>
      <c r="BE540" s="116"/>
      <c r="BF540" s="116"/>
      <c r="BG540" s="116"/>
      <c r="BH540" s="116"/>
      <c r="BI540" s="116"/>
      <c r="BJ540" s="116"/>
      <c r="BK540" s="116"/>
      <c r="BL540" s="116"/>
      <c r="BM540" s="116"/>
      <c r="BN540" s="116"/>
      <c r="BO540" s="116"/>
      <c r="BP540" s="116"/>
      <c r="BQ540" s="116"/>
      <c r="BR540" s="116"/>
      <c r="BS540" s="116"/>
      <c r="BT540" s="117"/>
    </row>
    <row r="541" spans="2:72" ht="12.9" customHeight="1">
      <c r="C541" s="61"/>
      <c r="D541" s="69" t="s">
        <v>451</v>
      </c>
      <c r="E541" s="18"/>
      <c r="F541" s="18"/>
      <c r="G541" s="5"/>
      <c r="H541" s="5"/>
      <c r="I541" s="5"/>
      <c r="J541" s="18"/>
      <c r="K541" s="18"/>
      <c r="L541" s="18"/>
      <c r="M541" s="18"/>
      <c r="N541" s="394"/>
      <c r="O541" s="140"/>
      <c r="P541" s="16"/>
      <c r="AF541" s="16"/>
      <c r="AG541" s="16"/>
      <c r="AH541" s="16"/>
      <c r="AI541" s="16"/>
      <c r="AJ541" s="16"/>
      <c r="AK541" s="16"/>
      <c r="AL541" s="16"/>
      <c r="AM541" s="16"/>
      <c r="AN541" s="16"/>
      <c r="AO541" s="16"/>
      <c r="AP541" s="16"/>
      <c r="AQ541" s="16"/>
      <c r="AR541" s="16"/>
      <c r="AS541" s="16"/>
      <c r="AT541" s="16"/>
      <c r="AU541" s="16"/>
      <c r="AV541" s="16"/>
      <c r="AW541" s="16"/>
      <c r="AX541" s="16"/>
      <c r="AY541" s="16"/>
      <c r="AZ541" s="16"/>
      <c r="BA541" s="16"/>
      <c r="BB541" s="16"/>
      <c r="BC541" s="116"/>
      <c r="BD541" s="116"/>
      <c r="BE541" s="116"/>
      <c r="BF541" s="116"/>
      <c r="BG541" s="116"/>
      <c r="BH541" s="116"/>
      <c r="BI541" s="116"/>
      <c r="BJ541" s="116"/>
      <c r="BK541" s="116"/>
      <c r="BL541" s="116"/>
      <c r="BM541" s="116"/>
      <c r="BN541" s="116"/>
      <c r="BO541" s="116"/>
      <c r="BP541" s="116"/>
      <c r="BQ541" s="116"/>
      <c r="BR541" s="116"/>
      <c r="BS541" s="116"/>
      <c r="BT541" s="117"/>
    </row>
    <row r="542" spans="2:72" ht="12" customHeight="1">
      <c r="C542" s="61"/>
      <c r="D542" s="69" t="s">
        <v>378</v>
      </c>
      <c r="E542" s="18"/>
      <c r="F542" s="18"/>
      <c r="G542" s="5"/>
      <c r="H542" s="5"/>
      <c r="I542" s="5"/>
      <c r="J542" s="18"/>
      <c r="K542" s="18"/>
      <c r="L542" s="18"/>
      <c r="M542" s="18"/>
      <c r="N542" s="394"/>
      <c r="O542" s="140"/>
      <c r="P542" s="16"/>
      <c r="AF542" s="16"/>
      <c r="AG542" s="16"/>
      <c r="AH542" s="16"/>
      <c r="AI542" s="16"/>
      <c r="AJ542" s="16"/>
      <c r="AK542" s="16"/>
      <c r="AL542" s="16"/>
      <c r="AM542" s="16"/>
      <c r="AN542" s="16"/>
      <c r="AO542" s="16"/>
      <c r="AP542" s="16"/>
      <c r="AQ542" s="16"/>
      <c r="AR542" s="16"/>
      <c r="AS542" s="16"/>
      <c r="AT542" s="16"/>
      <c r="AU542" s="16"/>
      <c r="AV542" s="16"/>
      <c r="AW542" s="16"/>
      <c r="AX542" s="16"/>
      <c r="AY542" s="16"/>
      <c r="AZ542" s="16"/>
      <c r="BA542" s="16"/>
      <c r="BB542" s="16"/>
      <c r="BC542" s="116"/>
      <c r="BD542" s="116"/>
      <c r="BE542" s="116"/>
      <c r="BF542" s="116"/>
      <c r="BG542" s="116"/>
      <c r="BH542" s="116"/>
      <c r="BI542" s="116"/>
      <c r="BJ542" s="116"/>
      <c r="BK542" s="116"/>
      <c r="BL542" s="116"/>
      <c r="BM542" s="116"/>
      <c r="BN542" s="116"/>
      <c r="BO542" s="116"/>
      <c r="BP542" s="116"/>
      <c r="BQ542" s="116"/>
      <c r="BR542" s="116"/>
      <c r="BS542" s="116"/>
      <c r="BT542" s="117"/>
    </row>
    <row r="543" spans="2:72" ht="12" customHeight="1">
      <c r="C543" s="61"/>
      <c r="D543" s="69" t="s">
        <v>426</v>
      </c>
      <c r="E543" s="18"/>
      <c r="F543" s="18"/>
      <c r="G543" s="5"/>
      <c r="H543" s="5"/>
      <c r="I543" s="5"/>
      <c r="J543" s="18"/>
      <c r="K543" s="18"/>
      <c r="L543" s="18"/>
      <c r="M543" s="18"/>
      <c r="N543" s="394"/>
      <c r="O543" s="140"/>
      <c r="P543" s="16"/>
      <c r="AF543" s="16"/>
      <c r="AG543" s="16"/>
      <c r="AH543" s="16"/>
      <c r="AI543" s="16"/>
      <c r="AJ543" s="16"/>
      <c r="AK543" s="16"/>
      <c r="AL543" s="16"/>
      <c r="AM543" s="16"/>
      <c r="AN543" s="16"/>
      <c r="AO543" s="16"/>
      <c r="AP543" s="16"/>
      <c r="AQ543" s="16"/>
      <c r="AR543" s="16"/>
      <c r="AS543" s="16"/>
      <c r="AT543" s="16"/>
      <c r="AU543" s="16"/>
      <c r="AV543" s="16"/>
      <c r="AW543" s="16"/>
      <c r="AX543" s="16"/>
      <c r="AY543" s="16"/>
      <c r="AZ543" s="16"/>
      <c r="BA543" s="16"/>
      <c r="BB543" s="16"/>
      <c r="BC543" s="116"/>
      <c r="BD543" s="116"/>
      <c r="BE543" s="116"/>
      <c r="BF543" s="116"/>
      <c r="BG543" s="116"/>
      <c r="BH543" s="116"/>
      <c r="BI543" s="116"/>
      <c r="BJ543" s="116"/>
      <c r="BK543" s="116"/>
      <c r="BL543" s="116"/>
      <c r="BM543" s="116"/>
      <c r="BN543" s="116"/>
      <c r="BO543" s="116"/>
      <c r="BP543" s="116"/>
      <c r="BQ543" s="116"/>
      <c r="BR543" s="116"/>
      <c r="BS543" s="116"/>
      <c r="BT543" s="117"/>
    </row>
    <row r="544" spans="2:72" ht="20.100000000000001" customHeight="1">
      <c r="C544" s="61"/>
      <c r="D544" s="64" t="s">
        <v>183</v>
      </c>
      <c r="E544" s="18"/>
      <c r="F544" s="18"/>
      <c r="G544" s="5"/>
      <c r="H544" s="5"/>
      <c r="I544" s="5"/>
      <c r="J544" s="18"/>
      <c r="K544" s="18"/>
      <c r="L544" s="18"/>
      <c r="M544" s="18"/>
      <c r="N544" s="394"/>
      <c r="O544" s="140"/>
      <c r="P544" s="16"/>
      <c r="AF544" s="16"/>
      <c r="AG544" s="16"/>
      <c r="AH544" s="16"/>
      <c r="AI544" s="16"/>
      <c r="AJ544" s="16"/>
      <c r="AK544" s="16"/>
      <c r="AL544" s="16"/>
      <c r="AM544" s="16"/>
      <c r="AN544" s="16"/>
      <c r="AO544" s="16"/>
      <c r="AP544" s="16"/>
      <c r="AQ544" s="16"/>
      <c r="AR544" s="16"/>
      <c r="AS544" s="16"/>
      <c r="AT544" s="16"/>
      <c r="AU544" s="16"/>
      <c r="AV544" s="16"/>
      <c r="AW544" s="16"/>
      <c r="AX544" s="16"/>
      <c r="AY544" s="16"/>
      <c r="AZ544" s="16"/>
      <c r="BA544" s="16"/>
      <c r="BB544" s="16"/>
      <c r="BC544" s="116"/>
      <c r="BD544" s="116"/>
      <c r="BE544" s="116"/>
      <c r="BF544" s="116"/>
      <c r="BG544" s="116"/>
      <c r="BH544" s="116"/>
      <c r="BI544" s="116"/>
      <c r="BJ544" s="116"/>
      <c r="BK544" s="116"/>
      <c r="BL544" s="116"/>
      <c r="BM544" s="116"/>
      <c r="BN544" s="116"/>
      <c r="BO544" s="116"/>
      <c r="BP544" s="116"/>
      <c r="BQ544" s="116"/>
      <c r="BR544" s="116"/>
      <c r="BS544" s="116"/>
      <c r="BT544" s="117"/>
    </row>
    <row r="545" spans="2:72" ht="12" customHeight="1">
      <c r="C545" s="61"/>
      <c r="D545" s="69" t="s">
        <v>181</v>
      </c>
      <c r="E545" s="18"/>
      <c r="F545" s="18"/>
      <c r="G545" s="5"/>
      <c r="H545" s="5"/>
      <c r="I545" s="5"/>
      <c r="J545" s="18"/>
      <c r="K545" s="18"/>
      <c r="L545" s="18"/>
      <c r="M545" s="18"/>
      <c r="N545" s="394"/>
      <c r="O545" s="140"/>
      <c r="P545" s="16"/>
      <c r="AF545" s="16"/>
      <c r="AG545" s="16"/>
      <c r="AH545" s="16"/>
      <c r="AI545" s="16"/>
      <c r="AJ545" s="16"/>
      <c r="AK545" s="16"/>
      <c r="AL545" s="16"/>
      <c r="AM545" s="16"/>
      <c r="AN545" s="16"/>
      <c r="AO545" s="16"/>
      <c r="AP545" s="16"/>
      <c r="AQ545" s="16"/>
      <c r="AR545" s="16"/>
      <c r="AS545" s="16"/>
      <c r="AT545" s="16"/>
      <c r="AU545" s="16"/>
      <c r="AV545" s="16"/>
      <c r="AW545" s="16"/>
      <c r="AX545" s="16"/>
      <c r="AY545" s="16"/>
      <c r="AZ545" s="16"/>
      <c r="BA545" s="16"/>
      <c r="BB545" s="16"/>
      <c r="BC545" s="116"/>
      <c r="BD545" s="116"/>
      <c r="BE545" s="116"/>
      <c r="BF545" s="116"/>
      <c r="BG545" s="116"/>
      <c r="BH545" s="116"/>
      <c r="BI545" s="116"/>
      <c r="BJ545" s="116"/>
      <c r="BK545" s="116"/>
      <c r="BL545" s="116"/>
      <c r="BM545" s="116"/>
      <c r="BN545" s="116"/>
      <c r="BO545" s="116"/>
      <c r="BP545" s="116"/>
      <c r="BQ545" s="116"/>
      <c r="BR545" s="116"/>
      <c r="BS545" s="116"/>
      <c r="BT545" s="117"/>
    </row>
    <row r="546" spans="2:72" ht="12" customHeight="1">
      <c r="C546" s="61"/>
      <c r="D546" s="69" t="s">
        <v>182</v>
      </c>
      <c r="E546" s="18"/>
      <c r="F546" s="18"/>
      <c r="G546" s="5"/>
      <c r="H546" s="5"/>
      <c r="I546" s="5"/>
      <c r="J546" s="18"/>
      <c r="K546" s="18"/>
      <c r="L546" s="18"/>
      <c r="M546" s="18"/>
      <c r="N546" s="394"/>
      <c r="O546" s="140"/>
      <c r="P546" s="16"/>
      <c r="AF546" s="16"/>
      <c r="AG546" s="16"/>
      <c r="AH546" s="16"/>
      <c r="AI546" s="16"/>
      <c r="AJ546" s="16"/>
      <c r="AK546" s="16"/>
      <c r="AL546" s="16"/>
      <c r="AM546" s="16"/>
      <c r="AN546" s="16"/>
      <c r="AO546" s="16"/>
      <c r="AP546" s="16"/>
      <c r="AQ546" s="16"/>
      <c r="AR546" s="16"/>
      <c r="AS546" s="16"/>
      <c r="AT546" s="16"/>
      <c r="AU546" s="16"/>
      <c r="AV546" s="16"/>
      <c r="AW546" s="16"/>
      <c r="AX546" s="16"/>
      <c r="AY546" s="16"/>
      <c r="AZ546" s="16"/>
      <c r="BA546" s="16"/>
      <c r="BB546" s="16"/>
      <c r="BC546" s="116"/>
      <c r="BD546" s="116"/>
      <c r="BE546" s="116"/>
      <c r="BF546" s="116"/>
      <c r="BG546" s="116"/>
      <c r="BH546" s="116"/>
      <c r="BI546" s="116"/>
      <c r="BJ546" s="116"/>
      <c r="BK546" s="116"/>
      <c r="BL546" s="116"/>
      <c r="BM546" s="116"/>
      <c r="BN546" s="116"/>
      <c r="BO546" s="116"/>
      <c r="BP546" s="116"/>
      <c r="BQ546" s="116"/>
      <c r="BR546" s="116"/>
      <c r="BS546" s="116"/>
      <c r="BT546" s="117"/>
    </row>
    <row r="547" spans="2:72" ht="20.100000000000001" customHeight="1">
      <c r="C547" s="61"/>
      <c r="D547" s="64" t="s">
        <v>247</v>
      </c>
      <c r="E547" s="18"/>
      <c r="F547" s="18"/>
      <c r="G547" s="5"/>
      <c r="H547" s="5"/>
      <c r="I547" s="5"/>
      <c r="J547" s="18"/>
      <c r="K547" s="18"/>
      <c r="L547" s="18"/>
      <c r="M547" s="18"/>
      <c r="N547" s="394"/>
      <c r="O547" s="140"/>
      <c r="P547" s="16"/>
      <c r="AF547" s="16"/>
      <c r="AG547" s="16"/>
      <c r="AH547" s="16"/>
      <c r="AI547" s="16"/>
      <c r="AJ547" s="16"/>
      <c r="AK547" s="16"/>
      <c r="AL547" s="16"/>
      <c r="AM547" s="16"/>
      <c r="AN547" s="16"/>
      <c r="AO547" s="16"/>
      <c r="AP547" s="16"/>
      <c r="AQ547" s="16"/>
      <c r="AR547" s="16"/>
      <c r="AS547" s="16"/>
      <c r="AT547" s="16"/>
      <c r="AU547" s="16"/>
      <c r="AV547" s="16"/>
      <c r="AW547" s="16"/>
      <c r="AX547" s="16"/>
      <c r="AY547" s="16"/>
      <c r="AZ547" s="16"/>
      <c r="BA547" s="16"/>
      <c r="BB547" s="16"/>
      <c r="BC547" s="116"/>
      <c r="BD547" s="116"/>
      <c r="BE547" s="116"/>
      <c r="BF547" s="116"/>
      <c r="BG547" s="116"/>
      <c r="BH547" s="116"/>
      <c r="BI547" s="116"/>
      <c r="BJ547" s="116"/>
      <c r="BK547" s="116"/>
      <c r="BL547" s="116"/>
      <c r="BM547" s="116"/>
      <c r="BN547" s="116"/>
      <c r="BO547" s="116"/>
      <c r="BP547" s="116"/>
      <c r="BQ547" s="116"/>
      <c r="BR547" s="116"/>
      <c r="BS547" s="116"/>
      <c r="BT547" s="117"/>
    </row>
    <row r="548" spans="2:72" ht="12.9" customHeight="1">
      <c r="C548" s="61"/>
      <c r="D548" s="480" t="s">
        <v>449</v>
      </c>
      <c r="E548" s="18"/>
      <c r="F548" s="18"/>
      <c r="G548" s="5"/>
      <c r="H548" s="5"/>
      <c r="I548" s="5"/>
      <c r="J548" s="18"/>
      <c r="K548" s="18"/>
      <c r="L548" s="18"/>
      <c r="M548" s="18"/>
      <c r="N548" s="394"/>
      <c r="O548" s="140"/>
      <c r="P548" s="16"/>
      <c r="AF548" s="16"/>
      <c r="AG548" s="16"/>
      <c r="AH548" s="16"/>
      <c r="AI548" s="16"/>
      <c r="AJ548" s="16"/>
      <c r="AK548" s="16"/>
      <c r="AL548" s="16"/>
      <c r="AM548" s="16"/>
      <c r="AN548" s="16"/>
      <c r="AO548" s="16"/>
      <c r="AP548" s="16"/>
      <c r="AQ548" s="16"/>
      <c r="AR548" s="16"/>
      <c r="AS548" s="16"/>
      <c r="AT548" s="16"/>
      <c r="AU548" s="16"/>
      <c r="AV548" s="16"/>
      <c r="AW548" s="16"/>
      <c r="AX548" s="16"/>
      <c r="AY548" s="16"/>
      <c r="AZ548" s="16"/>
      <c r="BA548" s="16"/>
      <c r="BB548" s="16"/>
      <c r="BC548" s="116"/>
      <c r="BD548" s="116"/>
      <c r="BE548" s="116"/>
      <c r="BF548" s="116"/>
      <c r="BG548" s="116"/>
      <c r="BH548" s="116"/>
      <c r="BI548" s="116"/>
      <c r="BJ548" s="116"/>
      <c r="BK548" s="116"/>
      <c r="BL548" s="116"/>
      <c r="BM548" s="116"/>
      <c r="BN548" s="116"/>
      <c r="BO548" s="116"/>
      <c r="BP548" s="116"/>
      <c r="BQ548" s="116"/>
      <c r="BR548" s="116"/>
      <c r="BS548" s="116"/>
      <c r="BT548" s="117"/>
    </row>
    <row r="549" spans="2:72" ht="12.9" customHeight="1">
      <c r="C549" s="61"/>
      <c r="D549" s="69" t="s">
        <v>450</v>
      </c>
      <c r="E549" s="18"/>
      <c r="F549" s="18"/>
      <c r="G549" s="5"/>
      <c r="H549" s="5"/>
      <c r="I549" s="5"/>
      <c r="J549" s="18"/>
      <c r="K549" s="18"/>
      <c r="L549" s="18"/>
      <c r="M549" s="18"/>
      <c r="N549" s="394"/>
      <c r="O549" s="140"/>
      <c r="P549" s="16"/>
      <c r="AF549" s="16"/>
      <c r="AG549" s="16"/>
      <c r="AH549" s="16"/>
      <c r="AI549" s="16"/>
      <c r="AJ549" s="16"/>
      <c r="AK549" s="16"/>
      <c r="AL549" s="16"/>
      <c r="AM549" s="16"/>
      <c r="AN549" s="16"/>
      <c r="AO549" s="16"/>
      <c r="AP549" s="16"/>
      <c r="AQ549" s="16"/>
      <c r="AR549" s="16"/>
      <c r="AS549" s="16"/>
      <c r="AT549" s="16"/>
      <c r="AU549" s="16"/>
      <c r="AV549" s="16"/>
      <c r="AW549" s="16"/>
      <c r="AX549" s="16"/>
      <c r="AY549" s="16"/>
      <c r="AZ549" s="16"/>
      <c r="BA549" s="16"/>
      <c r="BB549" s="16"/>
      <c r="BC549" s="116"/>
      <c r="BD549" s="116"/>
      <c r="BE549" s="116"/>
      <c r="BF549" s="116"/>
      <c r="BG549" s="116"/>
      <c r="BH549" s="116"/>
      <c r="BI549" s="116"/>
      <c r="BJ549" s="116"/>
      <c r="BK549" s="116"/>
      <c r="BL549" s="116"/>
      <c r="BM549" s="116"/>
      <c r="BN549" s="116"/>
      <c r="BO549" s="116"/>
      <c r="BP549" s="116"/>
      <c r="BQ549" s="116"/>
      <c r="BR549" s="116"/>
      <c r="BS549" s="116"/>
      <c r="BT549" s="117"/>
    </row>
    <row r="550" spans="2:72" ht="20.100000000000001" customHeight="1">
      <c r="C550" s="57"/>
      <c r="D550" s="58"/>
      <c r="E550" s="67"/>
      <c r="F550" s="67"/>
      <c r="G550" s="58"/>
      <c r="H550" s="58"/>
      <c r="I550" s="58"/>
      <c r="J550" s="67"/>
      <c r="K550" s="67"/>
      <c r="L550" s="67"/>
      <c r="M550" s="67"/>
      <c r="N550" s="395"/>
      <c r="O550" s="143"/>
      <c r="P550" s="16"/>
      <c r="AF550" s="16"/>
      <c r="AG550" s="16"/>
      <c r="AH550" s="16"/>
      <c r="AI550" s="16"/>
      <c r="AJ550" s="16"/>
      <c r="AK550" s="16"/>
      <c r="AL550" s="16"/>
      <c r="AM550" s="16"/>
      <c r="AN550" s="16"/>
      <c r="AO550" s="16"/>
      <c r="AP550" s="16"/>
      <c r="AQ550" s="16"/>
      <c r="AR550" s="16"/>
      <c r="AS550" s="16"/>
      <c r="AT550" s="16"/>
      <c r="AU550" s="16"/>
      <c r="AV550" s="16"/>
      <c r="AW550" s="16"/>
      <c r="AX550" s="16"/>
      <c r="AY550" s="16"/>
      <c r="AZ550" s="16"/>
      <c r="BA550" s="16"/>
      <c r="BB550" s="16"/>
      <c r="BC550" s="116"/>
      <c r="BD550" s="116"/>
      <c r="BE550" s="116"/>
      <c r="BF550" s="116"/>
      <c r="BG550" s="116"/>
      <c r="BH550" s="116"/>
      <c r="BI550" s="116"/>
      <c r="BJ550" s="116"/>
      <c r="BK550" s="116"/>
      <c r="BL550" s="116"/>
      <c r="BM550" s="116"/>
      <c r="BN550" s="116"/>
      <c r="BO550" s="116"/>
      <c r="BP550" s="116"/>
      <c r="BQ550" s="116"/>
      <c r="BR550" s="116"/>
      <c r="BS550" s="116"/>
      <c r="BT550" s="117"/>
    </row>
    <row r="551" spans="2:72" s="3" customFormat="1" ht="15">
      <c r="B551" s="36"/>
      <c r="C551" s="16"/>
      <c r="D551" s="133"/>
      <c r="E551" s="142"/>
      <c r="F551" s="144"/>
      <c r="G551" s="16"/>
      <c r="H551" s="142"/>
      <c r="I551" s="142"/>
      <c r="J551" s="142"/>
      <c r="K551" s="142"/>
      <c r="L551" s="142"/>
      <c r="M551" s="142"/>
      <c r="N551" s="142"/>
      <c r="O551" s="142"/>
      <c r="P551" s="16"/>
      <c r="Q551" s="16"/>
      <c r="R551" s="16"/>
      <c r="S551" s="36"/>
      <c r="T551" s="36"/>
      <c r="U551" s="36"/>
      <c r="V551" s="36"/>
      <c r="W551" s="36"/>
      <c r="X551" s="36"/>
      <c r="Y551" s="36"/>
      <c r="Z551" s="36"/>
      <c r="AA551" s="36"/>
      <c r="AB551" s="36"/>
      <c r="AC551" s="16"/>
      <c r="AD551" s="16"/>
      <c r="AE551" s="16"/>
      <c r="AF551" s="16"/>
      <c r="AG551" s="16"/>
      <c r="AH551" s="16"/>
      <c r="AI551" s="16"/>
      <c r="AJ551" s="16"/>
      <c r="AK551" s="16"/>
      <c r="AL551" s="16"/>
      <c r="AM551" s="16"/>
      <c r="AN551" s="16"/>
      <c r="AO551" s="16"/>
      <c r="AP551" s="16"/>
      <c r="AQ551" s="16"/>
      <c r="AR551" s="16"/>
      <c r="AS551" s="16"/>
      <c r="AT551" s="16"/>
      <c r="AU551" s="16"/>
      <c r="AV551" s="16"/>
      <c r="AW551" s="16"/>
      <c r="AX551" s="16"/>
      <c r="AY551" s="16"/>
      <c r="AZ551" s="16"/>
      <c r="BA551" s="16"/>
      <c r="BB551" s="16"/>
      <c r="BC551" s="116"/>
      <c r="BD551" s="116"/>
      <c r="BE551" s="116"/>
      <c r="BF551" s="116"/>
      <c r="BG551" s="116"/>
      <c r="BH551" s="116"/>
      <c r="BI551" s="116"/>
      <c r="BJ551" s="116"/>
      <c r="BK551" s="116"/>
      <c r="BL551" s="116"/>
      <c r="BM551" s="116"/>
      <c r="BN551" s="116"/>
      <c r="BO551" s="116"/>
      <c r="BP551" s="116"/>
      <c r="BQ551" s="116"/>
      <c r="BR551" s="116"/>
      <c r="BS551" s="116"/>
      <c r="BT551" s="117"/>
    </row>
    <row r="552" spans="2:72" s="3" customFormat="1" ht="15">
      <c r="B552" s="36"/>
      <c r="C552" s="16"/>
      <c r="D552" s="133"/>
      <c r="E552" s="142"/>
      <c r="F552" s="144"/>
      <c r="G552" s="16"/>
      <c r="H552" s="142"/>
      <c r="I552" s="142"/>
      <c r="J552" s="142"/>
      <c r="K552" s="142"/>
      <c r="L552" s="142"/>
      <c r="M552" s="142"/>
      <c r="N552" s="142"/>
      <c r="O552" s="142"/>
      <c r="P552" s="16"/>
      <c r="Q552" s="16"/>
      <c r="R552" s="16"/>
      <c r="S552" s="36"/>
      <c r="T552" s="36"/>
      <c r="U552" s="36"/>
      <c r="V552" s="36"/>
      <c r="W552" s="36"/>
      <c r="X552" s="36"/>
      <c r="Y552" s="36"/>
      <c r="Z552" s="36"/>
      <c r="AA552" s="36"/>
      <c r="AB552" s="36"/>
      <c r="AC552" s="16"/>
      <c r="AD552" s="16"/>
      <c r="AE552" s="16"/>
      <c r="AF552" s="16"/>
      <c r="AG552" s="16"/>
      <c r="AH552" s="16"/>
      <c r="AI552" s="16"/>
      <c r="AJ552" s="16"/>
      <c r="AK552" s="16"/>
      <c r="AL552" s="16"/>
      <c r="AM552" s="16"/>
      <c r="AN552" s="16"/>
      <c r="AO552" s="16"/>
      <c r="AP552" s="16"/>
      <c r="AQ552" s="16"/>
      <c r="AR552" s="16"/>
      <c r="AS552" s="16"/>
      <c r="AT552" s="16"/>
      <c r="AU552" s="16"/>
      <c r="AV552" s="16"/>
      <c r="AW552" s="16"/>
      <c r="AX552" s="16"/>
      <c r="AY552" s="16"/>
      <c r="AZ552" s="16"/>
      <c r="BA552" s="16"/>
      <c r="BB552" s="16"/>
      <c r="BC552" s="116"/>
      <c r="BD552" s="116"/>
      <c r="BE552" s="116"/>
      <c r="BF552" s="116"/>
      <c r="BG552" s="116"/>
      <c r="BH552" s="116"/>
      <c r="BI552" s="116"/>
      <c r="BJ552" s="116"/>
      <c r="BK552" s="116"/>
      <c r="BL552" s="116"/>
      <c r="BM552" s="116"/>
      <c r="BN552" s="116"/>
      <c r="BO552" s="116"/>
      <c r="BP552" s="116"/>
      <c r="BQ552" s="116"/>
      <c r="BR552" s="116"/>
      <c r="BS552" s="116"/>
      <c r="BT552" s="117"/>
    </row>
    <row r="553" spans="2:72" s="3" customFormat="1" ht="15">
      <c r="B553" s="36"/>
      <c r="C553" s="16"/>
      <c r="D553" s="133"/>
      <c r="E553" s="142"/>
      <c r="F553" s="144"/>
      <c r="G553" s="16"/>
      <c r="H553" s="142"/>
      <c r="I553" s="142"/>
      <c r="J553" s="142"/>
      <c r="K553" s="142"/>
      <c r="L553" s="142"/>
      <c r="M553" s="142"/>
      <c r="N553" s="142"/>
      <c r="O553" s="142"/>
      <c r="P553" s="16"/>
      <c r="Q553" s="16"/>
      <c r="R553" s="669" t="s">
        <v>375</v>
      </c>
      <c r="S553" s="36"/>
      <c r="T553" s="36"/>
      <c r="U553" s="36"/>
      <c r="V553" s="36"/>
      <c r="W553" s="36"/>
      <c r="X553" s="36"/>
      <c r="Y553" s="36"/>
      <c r="Z553" s="36"/>
      <c r="AA553" s="36"/>
      <c r="AB553" s="36"/>
      <c r="AC553" s="16"/>
      <c r="AD553" s="16"/>
      <c r="AE553" s="16"/>
      <c r="AF553" s="16"/>
      <c r="AG553" s="16"/>
      <c r="AH553" s="16"/>
      <c r="AI553" s="16"/>
      <c r="AJ553" s="16"/>
      <c r="AK553" s="16"/>
      <c r="AL553" s="16"/>
      <c r="AM553" s="16"/>
      <c r="AN553" s="16"/>
      <c r="AO553" s="16"/>
      <c r="AP553" s="16"/>
      <c r="AQ553" s="16"/>
      <c r="AR553" s="16"/>
      <c r="AS553" s="16"/>
      <c r="AT553" s="16"/>
      <c r="AU553" s="16"/>
      <c r="AV553" s="16"/>
      <c r="AW553" s="16"/>
      <c r="AX553" s="16"/>
      <c r="AY553" s="16"/>
      <c r="AZ553" s="16"/>
      <c r="BA553" s="16"/>
      <c r="BB553" s="16"/>
      <c r="BC553" s="116"/>
      <c r="BD553" s="116"/>
      <c r="BE553" s="116"/>
      <c r="BF553" s="116"/>
      <c r="BG553" s="116"/>
      <c r="BH553" s="116"/>
      <c r="BI553" s="116"/>
      <c r="BJ553" s="116"/>
      <c r="BK553" s="116"/>
      <c r="BL553" s="116"/>
      <c r="BM553" s="116"/>
      <c r="BN553" s="116"/>
      <c r="BO553" s="116"/>
      <c r="BP553" s="116"/>
      <c r="BQ553" s="116"/>
      <c r="BR553" s="116"/>
      <c r="BS553" s="116"/>
      <c r="BT553" s="117"/>
    </row>
    <row r="554" spans="2:72" s="3" customFormat="1" ht="15">
      <c r="B554" s="36"/>
      <c r="C554" s="16"/>
      <c r="D554" s="133"/>
      <c r="E554" s="142"/>
      <c r="F554" s="144"/>
      <c r="G554" s="16"/>
      <c r="H554" s="142"/>
      <c r="I554" s="142"/>
      <c r="J554" s="142"/>
      <c r="K554" s="142"/>
      <c r="L554" s="142"/>
      <c r="M554" s="142"/>
      <c r="N554" s="142"/>
      <c r="O554" s="142"/>
      <c r="P554" s="16"/>
      <c r="Q554" s="16"/>
      <c r="R554" s="16"/>
      <c r="S554" s="36"/>
      <c r="T554" s="36"/>
      <c r="U554" s="36"/>
      <c r="V554" s="36"/>
      <c r="W554" s="36"/>
      <c r="X554" s="36"/>
      <c r="Y554" s="36"/>
      <c r="Z554" s="36"/>
      <c r="AA554" s="36"/>
      <c r="AB554" s="36"/>
      <c r="AC554" s="16"/>
      <c r="AD554" s="16"/>
      <c r="AE554" s="16"/>
      <c r="AF554" s="16"/>
      <c r="AG554" s="16"/>
      <c r="AH554" s="16"/>
      <c r="AI554" s="16"/>
      <c r="AJ554" s="16"/>
      <c r="AK554" s="16"/>
      <c r="AL554" s="16"/>
      <c r="AM554" s="16"/>
      <c r="AN554" s="16"/>
      <c r="AO554" s="16"/>
      <c r="AP554" s="16"/>
      <c r="AQ554" s="16"/>
      <c r="AR554" s="16"/>
      <c r="AS554" s="16"/>
      <c r="AT554" s="16"/>
      <c r="AU554" s="16"/>
      <c r="AV554" s="16"/>
      <c r="AW554" s="16"/>
      <c r="AX554" s="16"/>
      <c r="AY554" s="16"/>
      <c r="AZ554" s="16"/>
      <c r="BA554" s="16"/>
      <c r="BB554" s="16"/>
      <c r="BC554" s="116"/>
      <c r="BD554" s="116"/>
      <c r="BE554" s="116"/>
      <c r="BF554" s="116"/>
      <c r="BG554" s="116"/>
      <c r="BH554" s="116"/>
      <c r="BI554" s="116"/>
      <c r="BJ554" s="116"/>
      <c r="BK554" s="116"/>
      <c r="BL554" s="116"/>
      <c r="BM554" s="116"/>
      <c r="BN554" s="116"/>
      <c r="BO554" s="116"/>
      <c r="BP554" s="116"/>
      <c r="BQ554" s="116"/>
      <c r="BR554" s="116"/>
      <c r="BS554" s="116"/>
      <c r="BT554" s="117"/>
    </row>
    <row r="555" spans="2:72" s="3" customFormat="1">
      <c r="B555" s="36"/>
      <c r="C555" s="16"/>
      <c r="D555" s="141"/>
      <c r="E555" s="150"/>
      <c r="F555" s="150"/>
      <c r="G555" s="150"/>
      <c r="H555" s="150"/>
      <c r="I555" s="150"/>
      <c r="J555" s="150"/>
      <c r="K555" s="150"/>
      <c r="L555" s="150"/>
      <c r="M555" s="150"/>
      <c r="N555" s="150"/>
      <c r="O555" s="150"/>
      <c r="P555" s="16"/>
      <c r="Q555" s="16"/>
      <c r="R555" s="16"/>
      <c r="S555" s="36"/>
      <c r="T555" s="36"/>
      <c r="U555" s="36"/>
      <c r="V555" s="36"/>
      <c r="W555" s="36"/>
      <c r="X555" s="36"/>
      <c r="Y555" s="36"/>
      <c r="Z555" s="36"/>
      <c r="AA555" s="36"/>
      <c r="AB555" s="36"/>
      <c r="AC555" s="16"/>
      <c r="AD555" s="16"/>
      <c r="AE555" s="16"/>
      <c r="AF555" s="16"/>
      <c r="AG555" s="16"/>
      <c r="AH555" s="16"/>
      <c r="AI555" s="16"/>
      <c r="AJ555" s="16"/>
      <c r="AK555" s="16"/>
      <c r="AL555" s="16"/>
      <c r="AM555" s="16"/>
      <c r="AN555" s="16"/>
      <c r="AO555" s="16"/>
      <c r="AP555" s="16"/>
      <c r="AQ555" s="16"/>
      <c r="AR555" s="16"/>
      <c r="AS555" s="16"/>
      <c r="AT555" s="16"/>
      <c r="AU555" s="16"/>
      <c r="AV555" s="16"/>
      <c r="AW555" s="16"/>
      <c r="AX555" s="16"/>
      <c r="AY555" s="16"/>
      <c r="AZ555" s="16"/>
      <c r="BA555" s="16"/>
      <c r="BB555" s="16"/>
      <c r="BC555" s="116"/>
      <c r="BD555" s="116"/>
      <c r="BE555" s="116"/>
      <c r="BF555" s="116"/>
      <c r="BG555" s="116"/>
      <c r="BH555" s="116"/>
      <c r="BI555" s="116"/>
      <c r="BJ555" s="116"/>
      <c r="BK555" s="116"/>
      <c r="BL555" s="116"/>
      <c r="BM555" s="116"/>
      <c r="BN555" s="116"/>
      <c r="BO555" s="116"/>
      <c r="BP555" s="116"/>
      <c r="BQ555" s="116"/>
      <c r="BR555" s="116"/>
      <c r="BS555" s="116"/>
      <c r="BT555" s="117"/>
    </row>
    <row r="556" spans="2:72" s="3" customFormat="1">
      <c r="B556" s="36"/>
      <c r="C556" s="16"/>
      <c r="D556" s="141"/>
      <c r="E556" s="141"/>
      <c r="F556" s="141"/>
      <c r="G556" s="141"/>
      <c r="H556" s="141"/>
      <c r="I556" s="141"/>
      <c r="J556" s="141"/>
      <c r="K556" s="141"/>
      <c r="L556" s="141"/>
      <c r="M556" s="141"/>
      <c r="N556" s="141"/>
      <c r="O556" s="141"/>
      <c r="P556" s="16"/>
      <c r="Q556" s="16"/>
      <c r="R556" s="16"/>
      <c r="S556" s="36"/>
      <c r="T556" s="36"/>
      <c r="U556" s="36"/>
      <c r="V556" s="36"/>
      <c r="W556" s="36"/>
      <c r="X556" s="36"/>
      <c r="Y556" s="36"/>
      <c r="Z556" s="36"/>
      <c r="AA556" s="36"/>
      <c r="AB556" s="36"/>
      <c r="AC556" s="16"/>
      <c r="AD556" s="16"/>
      <c r="AE556" s="16"/>
      <c r="AF556" s="16"/>
      <c r="AG556" s="16"/>
      <c r="AH556" s="16"/>
      <c r="AI556" s="16"/>
      <c r="AJ556" s="16"/>
      <c r="AK556" s="16"/>
      <c r="AL556" s="16"/>
      <c r="AM556" s="16"/>
      <c r="AN556" s="16"/>
      <c r="AO556" s="16"/>
      <c r="AP556" s="16"/>
      <c r="AQ556" s="16"/>
      <c r="AR556" s="16"/>
      <c r="AS556" s="16"/>
      <c r="AT556" s="16"/>
      <c r="AU556" s="16"/>
      <c r="AV556" s="16"/>
      <c r="AW556" s="16"/>
      <c r="AX556" s="16"/>
      <c r="AY556" s="16"/>
      <c r="AZ556" s="16"/>
      <c r="BA556" s="16"/>
      <c r="BB556" s="16"/>
      <c r="BC556" s="116"/>
      <c r="BD556" s="116"/>
      <c r="BE556" s="116"/>
      <c r="BF556" s="116"/>
      <c r="BG556" s="116"/>
      <c r="BH556" s="116"/>
      <c r="BI556" s="116"/>
      <c r="BJ556" s="116"/>
      <c r="BK556" s="116"/>
      <c r="BL556" s="116"/>
      <c r="BM556" s="116"/>
      <c r="BN556" s="116"/>
      <c r="BO556" s="116"/>
      <c r="BP556" s="116"/>
      <c r="BQ556" s="116"/>
      <c r="BR556" s="116"/>
      <c r="BS556" s="116"/>
      <c r="BT556" s="117"/>
    </row>
    <row r="557" spans="2:72" s="3" customFormat="1">
      <c r="B557" s="36"/>
      <c r="C557" s="16"/>
      <c r="D557" s="16"/>
      <c r="E557" s="16"/>
      <c r="F557" s="16"/>
      <c r="G557" s="16"/>
      <c r="H557" s="16"/>
      <c r="I557" s="16"/>
      <c r="J557" s="16"/>
      <c r="K557" s="16"/>
      <c r="L557" s="16"/>
      <c r="M557" s="16"/>
      <c r="N557" s="16"/>
      <c r="O557" s="16"/>
      <c r="P557" s="16"/>
      <c r="Q557" s="16"/>
      <c r="R557" s="16"/>
      <c r="S557" s="36"/>
      <c r="T557" s="36"/>
      <c r="U557" s="36"/>
      <c r="V557" s="36"/>
      <c r="W557" s="36"/>
      <c r="X557" s="36"/>
      <c r="Y557" s="36"/>
      <c r="Z557" s="36"/>
      <c r="AA557" s="36"/>
      <c r="AB557" s="36"/>
      <c r="AC557" s="16"/>
      <c r="AD557" s="16"/>
      <c r="AE557" s="16"/>
      <c r="AF557" s="16"/>
      <c r="AG557" s="16"/>
      <c r="AH557" s="16"/>
      <c r="AI557" s="16"/>
      <c r="AJ557" s="16"/>
      <c r="AK557" s="16"/>
      <c r="AL557" s="16"/>
      <c r="AM557" s="16"/>
      <c r="AN557" s="16"/>
      <c r="AO557" s="16"/>
      <c r="AP557" s="16"/>
      <c r="AQ557" s="16"/>
      <c r="AR557" s="16"/>
      <c r="AS557" s="16"/>
      <c r="AT557" s="16"/>
      <c r="AU557" s="16"/>
      <c r="AV557" s="16"/>
      <c r="AW557" s="16"/>
      <c r="AX557" s="16"/>
      <c r="AY557" s="16"/>
      <c r="AZ557" s="16"/>
      <c r="BA557" s="16"/>
      <c r="BB557" s="16"/>
      <c r="BC557" s="116"/>
      <c r="BD557" s="116"/>
      <c r="BE557" s="116"/>
      <c r="BF557" s="116"/>
      <c r="BG557" s="116"/>
      <c r="BH557" s="116"/>
      <c r="BI557" s="116"/>
      <c r="BJ557" s="116"/>
      <c r="BK557" s="116"/>
      <c r="BL557" s="116"/>
      <c r="BM557" s="116"/>
      <c r="BN557" s="116"/>
      <c r="BO557" s="116"/>
      <c r="BP557" s="116"/>
      <c r="BQ557" s="116"/>
      <c r="BR557" s="116"/>
      <c r="BS557" s="116"/>
      <c r="BT557" s="117"/>
    </row>
    <row r="558" spans="2:72" s="3" customFormat="1">
      <c r="B558" s="36"/>
      <c r="C558" s="16"/>
      <c r="D558" s="16"/>
      <c r="E558" s="16"/>
      <c r="F558" s="16"/>
      <c r="G558" s="16"/>
      <c r="H558" s="16"/>
      <c r="I558" s="16"/>
      <c r="J558" s="16"/>
      <c r="K558" s="16"/>
      <c r="L558" s="16"/>
      <c r="M558" s="16"/>
      <c r="N558" s="16"/>
      <c r="O558" s="16"/>
      <c r="P558" s="16"/>
      <c r="Q558" s="16"/>
      <c r="R558" s="16"/>
      <c r="S558" s="36"/>
      <c r="T558" s="36"/>
      <c r="U558" s="36"/>
      <c r="V558" s="36"/>
      <c r="W558" s="36"/>
      <c r="X558" s="36"/>
      <c r="Y558" s="36"/>
      <c r="Z558" s="36"/>
      <c r="AA558" s="36"/>
      <c r="AB558" s="36"/>
      <c r="AC558" s="16"/>
      <c r="AD558" s="16"/>
      <c r="AE558" s="16"/>
      <c r="AF558" s="16"/>
      <c r="AG558" s="16"/>
      <c r="AH558" s="16"/>
      <c r="AI558" s="16"/>
      <c r="AJ558" s="16"/>
      <c r="AK558" s="16"/>
      <c r="AL558" s="16"/>
      <c r="AM558" s="16"/>
      <c r="AN558" s="16"/>
      <c r="AO558" s="16"/>
      <c r="AP558" s="16"/>
      <c r="AQ558" s="16"/>
      <c r="AR558" s="16"/>
      <c r="AS558" s="16"/>
      <c r="AT558" s="16"/>
      <c r="AU558" s="16"/>
      <c r="AV558" s="16"/>
      <c r="AW558" s="16"/>
      <c r="AX558" s="16"/>
      <c r="AY558" s="16"/>
      <c r="AZ558" s="16"/>
      <c r="BA558" s="16"/>
      <c r="BB558" s="16"/>
      <c r="BC558" s="116"/>
      <c r="BD558" s="116"/>
      <c r="BE558" s="116"/>
      <c r="BF558" s="116"/>
      <c r="BG558" s="116"/>
      <c r="BH558" s="116"/>
      <c r="BI558" s="116"/>
      <c r="BJ558" s="116"/>
      <c r="BK558" s="116"/>
      <c r="BL558" s="116"/>
      <c r="BM558" s="116"/>
      <c r="BN558" s="116"/>
      <c r="BO558" s="116"/>
      <c r="BP558" s="116"/>
      <c r="BQ558" s="116"/>
      <c r="BR558" s="116"/>
      <c r="BS558" s="116"/>
      <c r="BT558" s="117"/>
    </row>
    <row r="559" spans="2:72" s="3" customFormat="1">
      <c r="B559" s="36"/>
      <c r="C559" s="16"/>
      <c r="D559" s="16"/>
      <c r="E559" s="16"/>
      <c r="F559" s="16"/>
      <c r="G559" s="16"/>
      <c r="H559" s="16"/>
      <c r="I559" s="16"/>
      <c r="J559" s="16"/>
      <c r="K559" s="16"/>
      <c r="L559" s="16"/>
      <c r="M559" s="16"/>
      <c r="N559" s="16"/>
      <c r="O559" s="16"/>
      <c r="P559" s="16"/>
      <c r="Q559" s="16"/>
      <c r="R559" s="16"/>
      <c r="S559" s="36"/>
      <c r="T559" s="36"/>
      <c r="U559" s="36"/>
      <c r="V559" s="36"/>
      <c r="W559" s="36"/>
      <c r="X559" s="36"/>
      <c r="Y559" s="36"/>
      <c r="Z559" s="36"/>
      <c r="AA559" s="36"/>
      <c r="AB559" s="36"/>
      <c r="AC559" s="16"/>
      <c r="AD559" s="16"/>
      <c r="AE559" s="16"/>
      <c r="AF559" s="16"/>
      <c r="AG559" s="16"/>
      <c r="AH559" s="16"/>
      <c r="AI559" s="16"/>
      <c r="AJ559" s="16"/>
      <c r="AK559" s="16"/>
      <c r="AL559" s="16"/>
      <c r="AM559" s="16"/>
      <c r="AN559" s="16"/>
      <c r="AO559" s="16"/>
      <c r="AP559" s="16"/>
      <c r="AQ559" s="16"/>
      <c r="AR559" s="16"/>
      <c r="AS559" s="16"/>
      <c r="AT559" s="16"/>
      <c r="AU559" s="16"/>
      <c r="AV559" s="16"/>
      <c r="AW559" s="16"/>
      <c r="AX559" s="16"/>
      <c r="AY559" s="16"/>
      <c r="AZ559" s="16"/>
      <c r="BA559" s="16"/>
      <c r="BB559" s="16"/>
      <c r="BC559" s="116"/>
      <c r="BD559" s="116"/>
      <c r="BE559" s="116"/>
      <c r="BF559" s="116"/>
      <c r="BG559" s="116"/>
      <c r="BH559" s="116"/>
      <c r="BI559" s="116"/>
      <c r="BJ559" s="116"/>
      <c r="BK559" s="116"/>
      <c r="BL559" s="116"/>
      <c r="BM559" s="116"/>
      <c r="BN559" s="116"/>
      <c r="BO559" s="116"/>
      <c r="BP559" s="116"/>
      <c r="BQ559" s="116"/>
      <c r="BR559" s="116"/>
      <c r="BS559" s="116"/>
      <c r="BT559" s="117"/>
    </row>
    <row r="560" spans="2:72" s="3" customFormat="1">
      <c r="B560" s="36"/>
      <c r="C560" s="16"/>
      <c r="D560" s="16"/>
      <c r="E560" s="16"/>
      <c r="F560" s="16"/>
      <c r="G560" s="16"/>
      <c r="H560" s="16"/>
      <c r="I560" s="16"/>
      <c r="J560" s="16"/>
      <c r="K560" s="16"/>
      <c r="L560" s="16"/>
      <c r="M560" s="16"/>
      <c r="N560" s="16"/>
      <c r="O560" s="16"/>
      <c r="P560" s="16"/>
      <c r="Q560" s="16"/>
      <c r="R560" s="16"/>
      <c r="S560" s="36"/>
      <c r="T560" s="36"/>
      <c r="U560" s="36"/>
      <c r="V560" s="36"/>
      <c r="W560" s="36"/>
      <c r="X560" s="36"/>
      <c r="Y560" s="36"/>
      <c r="Z560" s="36"/>
      <c r="AA560" s="36"/>
      <c r="AB560" s="36"/>
      <c r="AC560" s="16"/>
      <c r="AD560" s="16"/>
      <c r="AE560" s="16"/>
      <c r="AF560" s="16"/>
      <c r="AG560" s="16"/>
      <c r="AH560" s="16"/>
      <c r="AI560" s="16"/>
      <c r="AJ560" s="16"/>
      <c r="AK560" s="16"/>
      <c r="AL560" s="16"/>
      <c r="AM560" s="16"/>
      <c r="AN560" s="16"/>
      <c r="AO560" s="16"/>
      <c r="AP560" s="16"/>
      <c r="AQ560" s="16"/>
      <c r="AR560" s="16"/>
      <c r="AS560" s="16"/>
      <c r="AT560" s="16"/>
      <c r="AU560" s="16"/>
      <c r="AV560" s="16"/>
      <c r="AW560" s="16"/>
      <c r="AX560" s="16"/>
      <c r="AY560" s="16"/>
      <c r="AZ560" s="16"/>
      <c r="BA560" s="16"/>
      <c r="BB560" s="16"/>
      <c r="BC560" s="116"/>
      <c r="BD560" s="116"/>
      <c r="BE560" s="116"/>
      <c r="BF560" s="116"/>
      <c r="BG560" s="116"/>
      <c r="BH560" s="116"/>
      <c r="BI560" s="116"/>
      <c r="BJ560" s="116"/>
      <c r="BK560" s="116"/>
      <c r="BL560" s="116"/>
      <c r="BM560" s="116"/>
      <c r="BN560" s="116"/>
      <c r="BO560" s="116"/>
      <c r="BP560" s="116"/>
      <c r="BQ560" s="116"/>
      <c r="BR560" s="116"/>
      <c r="BS560" s="116"/>
      <c r="BT560" s="117"/>
    </row>
    <row r="561" spans="2:72" s="3" customFormat="1">
      <c r="B561" s="36"/>
      <c r="C561" s="16"/>
      <c r="D561" s="16"/>
      <c r="E561" s="16"/>
      <c r="F561" s="16"/>
      <c r="G561" s="16"/>
      <c r="H561" s="16"/>
      <c r="I561" s="16"/>
      <c r="J561" s="16"/>
      <c r="K561" s="16"/>
      <c r="L561" s="16"/>
      <c r="M561" s="16"/>
      <c r="N561" s="16"/>
      <c r="O561" s="16"/>
      <c r="P561" s="16"/>
      <c r="Q561" s="16"/>
      <c r="R561" s="16"/>
      <c r="S561" s="36"/>
      <c r="T561" s="36"/>
      <c r="U561" s="36"/>
      <c r="V561" s="36"/>
      <c r="W561" s="36"/>
      <c r="X561" s="36"/>
      <c r="Y561" s="36"/>
      <c r="Z561" s="36"/>
      <c r="AA561" s="36"/>
      <c r="AB561" s="36"/>
      <c r="AC561" s="16"/>
      <c r="AD561" s="16"/>
      <c r="AE561" s="16"/>
      <c r="AF561" s="16"/>
      <c r="AG561" s="16"/>
      <c r="AH561" s="16"/>
      <c r="AI561" s="16"/>
      <c r="AJ561" s="16"/>
      <c r="AK561" s="16"/>
      <c r="AL561" s="16"/>
      <c r="AM561" s="16"/>
      <c r="AN561" s="16"/>
      <c r="AO561" s="16"/>
      <c r="AP561" s="16"/>
      <c r="AQ561" s="16"/>
      <c r="AR561" s="16"/>
      <c r="AS561" s="16"/>
      <c r="AT561" s="16"/>
      <c r="AU561" s="16"/>
      <c r="AV561" s="16"/>
      <c r="AW561" s="16"/>
      <c r="AX561" s="16"/>
      <c r="AY561" s="16"/>
      <c r="AZ561" s="16"/>
      <c r="BA561" s="16"/>
      <c r="BB561" s="16"/>
      <c r="BC561" s="116"/>
      <c r="BD561" s="116"/>
      <c r="BE561" s="116"/>
      <c r="BF561" s="116"/>
      <c r="BG561" s="116"/>
      <c r="BH561" s="116"/>
      <c r="BI561" s="116"/>
      <c r="BJ561" s="116"/>
      <c r="BK561" s="116"/>
      <c r="BL561" s="116"/>
      <c r="BM561" s="116"/>
      <c r="BN561" s="116"/>
      <c r="BO561" s="116"/>
      <c r="BP561" s="116"/>
      <c r="BQ561" s="116"/>
      <c r="BR561" s="116"/>
      <c r="BS561" s="116"/>
      <c r="BT561" s="117"/>
    </row>
    <row r="562" spans="2:72" s="3" customFormat="1">
      <c r="B562" s="36"/>
      <c r="C562" s="16"/>
      <c r="D562" s="16"/>
      <c r="E562" s="16"/>
      <c r="F562" s="16"/>
      <c r="G562" s="16"/>
      <c r="H562" s="16"/>
      <c r="I562" s="16"/>
      <c r="J562" s="16"/>
      <c r="K562" s="16"/>
      <c r="L562" s="16"/>
      <c r="M562" s="16"/>
      <c r="N562" s="16"/>
      <c r="O562" s="16"/>
      <c r="P562" s="16"/>
      <c r="Q562" s="16"/>
      <c r="R562" s="16"/>
      <c r="S562" s="36"/>
      <c r="T562" s="36"/>
      <c r="U562" s="36"/>
      <c r="V562" s="36"/>
      <c r="W562" s="36"/>
      <c r="X562" s="36"/>
      <c r="Y562" s="36"/>
      <c r="Z562" s="36"/>
      <c r="AA562" s="36"/>
      <c r="AB562" s="36"/>
      <c r="AC562" s="16"/>
      <c r="AD562" s="16"/>
      <c r="AE562" s="16"/>
      <c r="AF562" s="16"/>
      <c r="AG562" s="16"/>
      <c r="AH562" s="16"/>
      <c r="AI562" s="16"/>
      <c r="AJ562" s="16"/>
      <c r="AK562" s="16"/>
      <c r="AL562" s="16"/>
      <c r="AM562" s="16"/>
      <c r="AN562" s="16"/>
      <c r="AO562" s="16"/>
      <c r="AP562" s="16"/>
      <c r="AQ562" s="16"/>
      <c r="AR562" s="16"/>
      <c r="AS562" s="16"/>
      <c r="AT562" s="16"/>
      <c r="AU562" s="16"/>
      <c r="AV562" s="16"/>
      <c r="AW562" s="16"/>
      <c r="AX562" s="16"/>
      <c r="AY562" s="16"/>
      <c r="AZ562" s="16"/>
      <c r="BA562" s="16"/>
      <c r="BB562" s="16"/>
      <c r="BC562" s="116"/>
      <c r="BD562" s="116"/>
      <c r="BE562" s="116"/>
      <c r="BF562" s="116"/>
      <c r="BG562" s="116"/>
      <c r="BH562" s="116"/>
      <c r="BI562" s="116"/>
      <c r="BJ562" s="116"/>
      <c r="BK562" s="116"/>
      <c r="BL562" s="116"/>
      <c r="BM562" s="116"/>
      <c r="BN562" s="116"/>
      <c r="BO562" s="116"/>
      <c r="BP562" s="116"/>
      <c r="BQ562" s="116"/>
      <c r="BR562" s="116"/>
      <c r="BS562" s="116"/>
      <c r="BT562" s="117"/>
    </row>
    <row r="563" spans="2:72" s="3" customFormat="1">
      <c r="B563" s="36"/>
      <c r="C563" s="16"/>
      <c r="D563" s="16"/>
      <c r="E563" s="16"/>
      <c r="F563" s="16"/>
      <c r="G563" s="16"/>
      <c r="H563" s="16"/>
      <c r="I563" s="16"/>
      <c r="J563" s="16"/>
      <c r="K563" s="16"/>
      <c r="L563" s="16"/>
      <c r="M563" s="16"/>
      <c r="N563" s="16"/>
      <c r="O563" s="16"/>
      <c r="P563" s="16"/>
      <c r="Q563" s="16"/>
      <c r="R563" s="16"/>
      <c r="S563" s="36"/>
      <c r="T563" s="36"/>
      <c r="U563" s="36"/>
      <c r="V563" s="36"/>
      <c r="W563" s="36"/>
      <c r="X563" s="36"/>
      <c r="Y563" s="36"/>
      <c r="Z563" s="36"/>
      <c r="AA563" s="36"/>
      <c r="AB563" s="36"/>
      <c r="AC563" s="16"/>
      <c r="AD563" s="16"/>
      <c r="AE563" s="16"/>
      <c r="AF563" s="16"/>
      <c r="AG563" s="16"/>
      <c r="AH563" s="16"/>
      <c r="AI563" s="16"/>
      <c r="AJ563" s="16"/>
      <c r="AK563" s="16"/>
      <c r="AL563" s="16"/>
      <c r="AM563" s="16"/>
      <c r="AN563" s="16"/>
      <c r="AO563" s="16"/>
      <c r="AP563" s="16"/>
      <c r="AQ563" s="16"/>
      <c r="AR563" s="16"/>
      <c r="AS563" s="16"/>
      <c r="AT563" s="16"/>
      <c r="AU563" s="16"/>
      <c r="AV563" s="16"/>
      <c r="AW563" s="16"/>
      <c r="AX563" s="16"/>
      <c r="AY563" s="16"/>
      <c r="AZ563" s="16"/>
      <c r="BA563" s="16"/>
      <c r="BB563" s="16"/>
      <c r="BC563" s="116"/>
      <c r="BD563" s="116"/>
      <c r="BE563" s="116"/>
      <c r="BF563" s="116"/>
      <c r="BG563" s="116"/>
      <c r="BH563" s="116"/>
      <c r="BI563" s="116"/>
      <c r="BJ563" s="116"/>
      <c r="BK563" s="116"/>
      <c r="BL563" s="116"/>
      <c r="BM563" s="116"/>
      <c r="BN563" s="116"/>
      <c r="BO563" s="116"/>
      <c r="BP563" s="116"/>
      <c r="BQ563" s="116"/>
      <c r="BR563" s="116"/>
      <c r="BS563" s="116"/>
      <c r="BT563" s="117"/>
    </row>
    <row r="564" spans="2:72" s="3" customFormat="1">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c r="AA564" s="36"/>
      <c r="AB564" s="36"/>
      <c r="AC564" s="16"/>
      <c r="AD564" s="16"/>
      <c r="AE564" s="16"/>
      <c r="AF564" s="16"/>
      <c r="AG564" s="16"/>
      <c r="AH564" s="16"/>
      <c r="AI564" s="16"/>
      <c r="AJ564" s="16"/>
      <c r="AK564" s="16"/>
      <c r="AL564" s="16"/>
      <c r="AM564" s="16"/>
      <c r="AN564" s="16"/>
      <c r="AO564" s="16"/>
      <c r="AP564" s="16"/>
      <c r="AQ564" s="16"/>
      <c r="AR564" s="16"/>
      <c r="AS564" s="16"/>
      <c r="AT564" s="16"/>
      <c r="AU564" s="16"/>
      <c r="AV564" s="16"/>
      <c r="AW564" s="16"/>
      <c r="AX564" s="16"/>
      <c r="AY564" s="16"/>
      <c r="AZ564" s="16"/>
      <c r="BA564" s="16"/>
      <c r="BB564" s="16"/>
      <c r="BC564" s="116"/>
      <c r="BD564" s="116"/>
      <c r="BE564" s="116"/>
      <c r="BF564" s="116"/>
      <c r="BG564" s="116"/>
      <c r="BH564" s="116"/>
      <c r="BI564" s="116"/>
      <c r="BJ564" s="116"/>
      <c r="BK564" s="116"/>
      <c r="BL564" s="116"/>
      <c r="BM564" s="116"/>
      <c r="BN564" s="116"/>
      <c r="BO564" s="116"/>
      <c r="BP564" s="116"/>
      <c r="BQ564" s="116"/>
      <c r="BR564" s="116"/>
      <c r="BS564" s="116"/>
      <c r="BT564" s="117"/>
    </row>
    <row r="565" spans="2:72" s="3" customFormat="1">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c r="AA565" s="36"/>
      <c r="AB565" s="36"/>
      <c r="AC565" s="16"/>
      <c r="AD565" s="16"/>
      <c r="AE565" s="16"/>
      <c r="AF565" s="16"/>
      <c r="AG565" s="16"/>
      <c r="AH565" s="16"/>
      <c r="AI565" s="16"/>
      <c r="AJ565" s="16"/>
      <c r="AK565" s="16"/>
      <c r="AL565" s="16"/>
      <c r="AM565" s="16"/>
      <c r="AN565" s="16"/>
      <c r="AO565" s="16"/>
      <c r="AP565" s="16"/>
      <c r="AQ565" s="16"/>
      <c r="AR565" s="16"/>
      <c r="AS565" s="16"/>
      <c r="AT565" s="16"/>
      <c r="AU565" s="16"/>
      <c r="AV565" s="16"/>
      <c r="AW565" s="16"/>
      <c r="AX565" s="16"/>
      <c r="AY565" s="16"/>
      <c r="AZ565" s="16"/>
      <c r="BA565" s="16"/>
      <c r="BB565" s="16"/>
      <c r="BC565" s="116"/>
      <c r="BD565" s="116"/>
      <c r="BE565" s="116"/>
      <c r="BF565" s="116"/>
      <c r="BG565" s="116"/>
      <c r="BH565" s="116"/>
      <c r="BI565" s="116"/>
      <c r="BJ565" s="116"/>
      <c r="BK565" s="116"/>
      <c r="BL565" s="116"/>
      <c r="BM565" s="116"/>
      <c r="BN565" s="116"/>
      <c r="BO565" s="116"/>
      <c r="BP565" s="116"/>
      <c r="BQ565" s="116"/>
      <c r="BR565" s="116"/>
      <c r="BS565" s="116"/>
      <c r="BT565" s="117"/>
    </row>
    <row r="566" spans="2:72" s="3" customFormat="1">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c r="AA566" s="36"/>
      <c r="AB566" s="36"/>
      <c r="AC566" s="16"/>
      <c r="AD566" s="16"/>
      <c r="AE566" s="16"/>
      <c r="AF566" s="16"/>
      <c r="AG566" s="16"/>
      <c r="AH566" s="16"/>
      <c r="AI566" s="16"/>
      <c r="AJ566" s="16"/>
      <c r="AK566" s="16"/>
      <c r="AL566" s="16"/>
      <c r="AM566" s="16"/>
      <c r="AN566" s="16"/>
      <c r="AO566" s="16"/>
      <c r="AP566" s="16"/>
      <c r="AQ566" s="16"/>
      <c r="AR566" s="16"/>
      <c r="AS566" s="16"/>
      <c r="AT566" s="16"/>
      <c r="AU566" s="16"/>
      <c r="AV566" s="16"/>
      <c r="AW566" s="16"/>
      <c r="AX566" s="16"/>
      <c r="AY566" s="16"/>
      <c r="AZ566" s="16"/>
      <c r="BA566" s="16"/>
      <c r="BB566" s="16"/>
      <c r="BC566" s="116"/>
      <c r="BD566" s="116"/>
      <c r="BE566" s="116"/>
      <c r="BF566" s="116"/>
      <c r="BG566" s="116"/>
      <c r="BH566" s="116"/>
      <c r="BI566" s="116"/>
      <c r="BJ566" s="116"/>
      <c r="BK566" s="116"/>
      <c r="BL566" s="116"/>
      <c r="BM566" s="116"/>
      <c r="BN566" s="116"/>
      <c r="BO566" s="116"/>
      <c r="BP566" s="116"/>
      <c r="BQ566" s="116"/>
      <c r="BR566" s="116"/>
      <c r="BS566" s="116"/>
      <c r="BT566" s="117"/>
    </row>
    <row r="567" spans="2:72" s="3" customFormat="1">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c r="AA567" s="36"/>
      <c r="AB567" s="36"/>
      <c r="AC567" s="16"/>
      <c r="AD567" s="16"/>
      <c r="AE567" s="16"/>
      <c r="AF567" s="16"/>
      <c r="AG567" s="16"/>
      <c r="AH567" s="16"/>
      <c r="AI567" s="16"/>
      <c r="AJ567" s="16"/>
      <c r="AK567" s="16"/>
      <c r="AL567" s="16"/>
      <c r="AM567" s="16"/>
      <c r="AN567" s="16"/>
      <c r="AO567" s="16"/>
      <c r="AP567" s="16"/>
      <c r="AQ567" s="16"/>
      <c r="AR567" s="16"/>
      <c r="AS567" s="16"/>
      <c r="AT567" s="16"/>
      <c r="AU567" s="16"/>
      <c r="AV567" s="16"/>
      <c r="AW567" s="16"/>
      <c r="AX567" s="16"/>
      <c r="AY567" s="16"/>
      <c r="AZ567" s="16"/>
      <c r="BA567" s="16"/>
      <c r="BB567" s="16"/>
      <c r="BC567" s="116"/>
      <c r="BD567" s="116"/>
      <c r="BE567" s="116"/>
      <c r="BF567" s="116"/>
      <c r="BG567" s="116"/>
      <c r="BH567" s="116"/>
      <c r="BI567" s="116"/>
      <c r="BJ567" s="116"/>
      <c r="BK567" s="116"/>
      <c r="BL567" s="116"/>
      <c r="BM567" s="116"/>
      <c r="BN567" s="116"/>
      <c r="BO567" s="116"/>
      <c r="BP567" s="116"/>
      <c r="BQ567" s="116"/>
      <c r="BR567" s="116"/>
      <c r="BS567" s="116"/>
      <c r="BT567" s="117"/>
    </row>
    <row r="568" spans="2:72" s="3" customFormat="1">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c r="AA568" s="36"/>
      <c r="AB568" s="36"/>
      <c r="AC568" s="16"/>
      <c r="AD568" s="16"/>
      <c r="AE568" s="16"/>
      <c r="AF568" s="16"/>
      <c r="AG568" s="16"/>
      <c r="AH568" s="16"/>
      <c r="AI568" s="16"/>
      <c r="AJ568" s="16"/>
      <c r="AK568" s="16"/>
      <c r="AL568" s="16"/>
      <c r="AM568" s="16"/>
      <c r="AN568" s="16"/>
      <c r="AO568" s="16"/>
      <c r="AP568" s="16"/>
      <c r="AQ568" s="16"/>
      <c r="AR568" s="16"/>
      <c r="AS568" s="16"/>
      <c r="AT568" s="16"/>
      <c r="AU568" s="16"/>
      <c r="AV568" s="16"/>
      <c r="AW568" s="16"/>
      <c r="AX568" s="16"/>
      <c r="AY568" s="16"/>
      <c r="AZ568" s="16"/>
      <c r="BA568" s="16"/>
      <c r="BB568" s="16"/>
      <c r="BC568" s="116"/>
      <c r="BD568" s="116"/>
      <c r="BE568" s="116"/>
      <c r="BF568" s="116"/>
      <c r="BG568" s="116"/>
      <c r="BH568" s="116"/>
      <c r="BI568" s="116"/>
      <c r="BJ568" s="116"/>
      <c r="BK568" s="116"/>
      <c r="BL568" s="116"/>
      <c r="BM568" s="116"/>
      <c r="BN568" s="116"/>
      <c r="BO568" s="116"/>
      <c r="BP568" s="116"/>
      <c r="BQ568" s="116"/>
      <c r="BR568" s="116"/>
      <c r="BS568" s="116"/>
      <c r="BT568" s="117"/>
    </row>
    <row r="569" spans="2:72" s="3" customFormat="1">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c r="AA569" s="36"/>
      <c r="AB569" s="36"/>
      <c r="AC569" s="16"/>
      <c r="AD569" s="16"/>
      <c r="AE569" s="16"/>
      <c r="AF569" s="16"/>
      <c r="AG569" s="16"/>
      <c r="AH569" s="16"/>
      <c r="AI569" s="16"/>
      <c r="AJ569" s="16"/>
      <c r="AK569" s="16"/>
      <c r="AL569" s="16"/>
      <c r="AM569" s="16"/>
      <c r="AN569" s="16"/>
      <c r="AO569" s="16"/>
      <c r="AP569" s="16"/>
      <c r="AQ569" s="16"/>
      <c r="AR569" s="16"/>
      <c r="AS569" s="16"/>
      <c r="AT569" s="16"/>
      <c r="AU569" s="16"/>
      <c r="AV569" s="16"/>
      <c r="AW569" s="16"/>
      <c r="AX569" s="16"/>
      <c r="AY569" s="16"/>
      <c r="AZ569" s="16"/>
      <c r="BA569" s="16"/>
      <c r="BB569" s="16"/>
      <c r="BC569" s="116"/>
      <c r="BD569" s="116"/>
      <c r="BE569" s="116"/>
      <c r="BF569" s="116"/>
      <c r="BG569" s="116"/>
      <c r="BH569" s="116"/>
      <c r="BI569" s="116"/>
      <c r="BJ569" s="116"/>
      <c r="BK569" s="116"/>
      <c r="BL569" s="116"/>
      <c r="BM569" s="116"/>
      <c r="BN569" s="116"/>
      <c r="BO569" s="116"/>
      <c r="BP569" s="116"/>
      <c r="BQ569" s="116"/>
      <c r="BR569" s="116"/>
      <c r="BS569" s="116"/>
      <c r="BT569" s="117"/>
    </row>
    <row r="570" spans="2:72" s="3" customFormat="1">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c r="AA570" s="36"/>
      <c r="AB570" s="36"/>
      <c r="AC570" s="16"/>
      <c r="AD570" s="16"/>
      <c r="AE570" s="16"/>
      <c r="AF570" s="16"/>
      <c r="AG570" s="16"/>
      <c r="AH570" s="16"/>
      <c r="AI570" s="16"/>
      <c r="AJ570" s="16"/>
      <c r="AK570" s="16"/>
      <c r="AL570" s="16"/>
      <c r="AM570" s="16"/>
      <c r="AN570" s="16"/>
      <c r="AO570" s="16"/>
      <c r="AP570" s="16"/>
      <c r="AQ570" s="16"/>
      <c r="AR570" s="16"/>
      <c r="AS570" s="16"/>
      <c r="AT570" s="16"/>
      <c r="AU570" s="16"/>
      <c r="AV570" s="16"/>
      <c r="AW570" s="16"/>
      <c r="AX570" s="16"/>
      <c r="AY570" s="16"/>
      <c r="AZ570" s="16"/>
      <c r="BA570" s="16"/>
      <c r="BB570" s="16"/>
      <c r="BC570" s="116"/>
      <c r="BD570" s="116"/>
      <c r="BE570" s="116"/>
      <c r="BF570" s="116"/>
      <c r="BG570" s="116"/>
      <c r="BH570" s="116"/>
      <c r="BI570" s="116"/>
      <c r="BJ570" s="116"/>
      <c r="BK570" s="116"/>
      <c r="BL570" s="116"/>
      <c r="BM570" s="116"/>
      <c r="BN570" s="116"/>
      <c r="BO570" s="116"/>
      <c r="BP570" s="116"/>
      <c r="BQ570" s="116"/>
      <c r="BR570" s="116"/>
      <c r="BS570" s="116"/>
      <c r="BT570" s="117"/>
    </row>
    <row r="571" spans="2:72" s="3" customFormat="1">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c r="AA571" s="36"/>
      <c r="AB571" s="36"/>
      <c r="AC571" s="16"/>
      <c r="AD571" s="16"/>
      <c r="AE571" s="16"/>
      <c r="AF571" s="16"/>
      <c r="AG571" s="16"/>
      <c r="AH571" s="16"/>
      <c r="AI571" s="16"/>
      <c r="AJ571" s="16"/>
      <c r="AK571" s="16"/>
      <c r="AL571" s="16"/>
      <c r="AM571" s="16"/>
      <c r="AN571" s="16"/>
      <c r="AO571" s="16"/>
      <c r="AP571" s="16"/>
      <c r="AQ571" s="16"/>
      <c r="AR571" s="16"/>
      <c r="AS571" s="16"/>
      <c r="AT571" s="16"/>
      <c r="AU571" s="16"/>
      <c r="AV571" s="16"/>
      <c r="AW571" s="16"/>
      <c r="AX571" s="16"/>
      <c r="AY571" s="16"/>
      <c r="AZ571" s="16"/>
      <c r="BA571" s="16"/>
      <c r="BB571" s="16"/>
      <c r="BC571" s="116"/>
      <c r="BD571" s="116"/>
      <c r="BE571" s="116"/>
      <c r="BF571" s="116"/>
      <c r="BG571" s="116"/>
      <c r="BH571" s="116"/>
      <c r="BI571" s="116"/>
      <c r="BJ571" s="116"/>
      <c r="BK571" s="116"/>
      <c r="BL571" s="116"/>
      <c r="BM571" s="116"/>
      <c r="BN571" s="116"/>
      <c r="BO571" s="116"/>
      <c r="BP571" s="116"/>
      <c r="BQ571" s="116"/>
      <c r="BR571" s="116"/>
      <c r="BS571" s="116"/>
      <c r="BT571" s="117"/>
    </row>
    <row r="572" spans="2:72" s="3" customFormat="1">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c r="AA572" s="36"/>
      <c r="AB572" s="36"/>
      <c r="AC572" s="16"/>
      <c r="AD572" s="16"/>
      <c r="AE572" s="16"/>
      <c r="AF572" s="16"/>
      <c r="AG572" s="16"/>
      <c r="AH572" s="16"/>
      <c r="AI572" s="16"/>
      <c r="AJ572" s="16"/>
      <c r="AK572" s="16"/>
      <c r="AL572" s="16"/>
      <c r="AM572" s="16"/>
      <c r="AN572" s="16"/>
      <c r="AO572" s="16"/>
      <c r="AP572" s="16"/>
      <c r="AQ572" s="16"/>
      <c r="AR572" s="16"/>
      <c r="AS572" s="16"/>
      <c r="AT572" s="16"/>
      <c r="AU572" s="16"/>
      <c r="AV572" s="16"/>
      <c r="AW572" s="16"/>
      <c r="AX572" s="16"/>
      <c r="AY572" s="16"/>
      <c r="AZ572" s="16"/>
      <c r="BA572" s="16"/>
      <c r="BB572" s="16"/>
      <c r="BC572" s="116"/>
      <c r="BD572" s="116"/>
      <c r="BE572" s="116"/>
      <c r="BF572" s="116"/>
      <c r="BG572" s="116"/>
      <c r="BH572" s="116"/>
      <c r="BI572" s="116"/>
      <c r="BJ572" s="116"/>
      <c r="BK572" s="116"/>
      <c r="BL572" s="116"/>
      <c r="BM572" s="116"/>
      <c r="BN572" s="116"/>
      <c r="BO572" s="116"/>
      <c r="BP572" s="116"/>
      <c r="BQ572" s="116"/>
      <c r="BR572" s="116"/>
      <c r="BS572" s="116"/>
      <c r="BT572" s="117"/>
    </row>
    <row r="573" spans="2:72" s="3" customFormat="1">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c r="AA573" s="36"/>
      <c r="AB573" s="36"/>
      <c r="AC573" s="16"/>
      <c r="AD573" s="16"/>
      <c r="AE573" s="16"/>
      <c r="AF573" s="16"/>
      <c r="AG573" s="16"/>
      <c r="AH573" s="16"/>
      <c r="AI573" s="16"/>
      <c r="AJ573" s="16"/>
      <c r="AK573" s="16"/>
      <c r="AL573" s="16"/>
      <c r="AM573" s="16"/>
      <c r="AN573" s="16"/>
      <c r="AO573" s="16"/>
      <c r="AP573" s="16"/>
      <c r="AQ573" s="16"/>
      <c r="AR573" s="16"/>
      <c r="AS573" s="16"/>
      <c r="AT573" s="16"/>
      <c r="AU573" s="16"/>
      <c r="AV573" s="16"/>
      <c r="AW573" s="16"/>
      <c r="AX573" s="16"/>
      <c r="AY573" s="16"/>
      <c r="AZ573" s="16"/>
      <c r="BA573" s="16"/>
      <c r="BB573" s="16"/>
      <c r="BC573" s="116"/>
      <c r="BD573" s="116"/>
      <c r="BE573" s="116"/>
      <c r="BF573" s="116"/>
      <c r="BG573" s="116"/>
      <c r="BH573" s="116"/>
      <c r="BI573" s="116"/>
      <c r="BJ573" s="116"/>
      <c r="BK573" s="116"/>
      <c r="BL573" s="116"/>
      <c r="BM573" s="116"/>
      <c r="BN573" s="116"/>
      <c r="BO573" s="116"/>
      <c r="BP573" s="116"/>
      <c r="BQ573" s="116"/>
      <c r="BR573" s="116"/>
      <c r="BS573" s="116"/>
      <c r="BT573" s="117"/>
    </row>
    <row r="574" spans="2:72" s="3" customFormat="1">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c r="AA574" s="36"/>
      <c r="AB574" s="36"/>
      <c r="AC574" s="16"/>
      <c r="AD574" s="16"/>
      <c r="AE574" s="16"/>
      <c r="AF574" s="16"/>
      <c r="AG574" s="16"/>
      <c r="AH574" s="16"/>
      <c r="AI574" s="16"/>
      <c r="AJ574" s="16"/>
      <c r="AK574" s="16"/>
      <c r="AL574" s="16"/>
      <c r="AM574" s="16"/>
      <c r="AN574" s="16"/>
      <c r="AO574" s="16"/>
      <c r="AP574" s="16"/>
      <c r="AQ574" s="16"/>
      <c r="AR574" s="16"/>
      <c r="AS574" s="16"/>
      <c r="AT574" s="16"/>
      <c r="AU574" s="16"/>
      <c r="AV574" s="16"/>
      <c r="AW574" s="16"/>
      <c r="AX574" s="16"/>
      <c r="AY574" s="16"/>
      <c r="AZ574" s="16"/>
      <c r="BA574" s="16"/>
      <c r="BB574" s="16"/>
      <c r="BC574" s="116"/>
      <c r="BD574" s="116"/>
      <c r="BE574" s="116"/>
      <c r="BF574" s="116"/>
      <c r="BG574" s="116"/>
      <c r="BH574" s="116"/>
      <c r="BI574" s="116"/>
      <c r="BJ574" s="116"/>
      <c r="BK574" s="116"/>
      <c r="BL574" s="116"/>
      <c r="BM574" s="116"/>
      <c r="BN574" s="116"/>
      <c r="BO574" s="116"/>
      <c r="BP574" s="116"/>
      <c r="BQ574" s="116"/>
      <c r="BR574" s="116"/>
      <c r="BS574" s="116"/>
      <c r="BT574" s="117"/>
    </row>
    <row r="575" spans="2:72" s="3" customFormat="1">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c r="AA575" s="36"/>
      <c r="AB575" s="36"/>
      <c r="AC575" s="16"/>
      <c r="AD575" s="16"/>
      <c r="AE575" s="16"/>
      <c r="AF575" s="16"/>
      <c r="AG575" s="16"/>
      <c r="AH575" s="16"/>
      <c r="AI575" s="16"/>
      <c r="AJ575" s="16"/>
      <c r="AK575" s="16"/>
      <c r="AL575" s="16"/>
      <c r="AM575" s="16"/>
      <c r="AN575" s="16"/>
      <c r="AO575" s="16"/>
      <c r="AP575" s="16"/>
      <c r="AQ575" s="16"/>
      <c r="AR575" s="16"/>
      <c r="AS575" s="16"/>
      <c r="AT575" s="16"/>
      <c r="AU575" s="16"/>
      <c r="AV575" s="16"/>
      <c r="AW575" s="16"/>
      <c r="AX575" s="16"/>
      <c r="AY575" s="16"/>
      <c r="AZ575" s="16"/>
      <c r="BA575" s="16"/>
      <c r="BB575" s="16"/>
      <c r="BC575" s="116"/>
      <c r="BD575" s="116"/>
      <c r="BE575" s="116"/>
      <c r="BF575" s="116"/>
      <c r="BG575" s="116"/>
      <c r="BH575" s="116"/>
      <c r="BI575" s="116"/>
      <c r="BJ575" s="116"/>
      <c r="BK575" s="116"/>
      <c r="BL575" s="116"/>
      <c r="BM575" s="116"/>
      <c r="BN575" s="116"/>
      <c r="BO575" s="116"/>
      <c r="BP575" s="116"/>
      <c r="BQ575" s="116"/>
      <c r="BR575" s="116"/>
      <c r="BS575" s="116"/>
      <c r="BT575" s="117"/>
    </row>
    <row r="576" spans="2:72" s="3" customFormat="1">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c r="AA576" s="36"/>
      <c r="AB576" s="36"/>
      <c r="AC576" s="16"/>
      <c r="AD576" s="16"/>
      <c r="AE576" s="16"/>
      <c r="AF576" s="16"/>
      <c r="AG576" s="16"/>
      <c r="AH576" s="16"/>
      <c r="AI576" s="16"/>
      <c r="AJ576" s="16"/>
      <c r="AK576" s="16"/>
      <c r="AL576" s="16"/>
      <c r="AM576" s="16"/>
      <c r="AN576" s="16"/>
      <c r="AO576" s="16"/>
      <c r="AP576" s="16"/>
      <c r="AQ576" s="16"/>
      <c r="AR576" s="16"/>
      <c r="AS576" s="16"/>
      <c r="AT576" s="16"/>
      <c r="AU576" s="16"/>
      <c r="AV576" s="16"/>
      <c r="AW576" s="16"/>
      <c r="AX576" s="16"/>
      <c r="AY576" s="16"/>
      <c r="AZ576" s="16"/>
      <c r="BA576" s="16"/>
      <c r="BB576" s="16"/>
      <c r="BC576" s="116"/>
      <c r="BD576" s="116"/>
      <c r="BE576" s="116"/>
      <c r="BF576" s="116"/>
      <c r="BG576" s="116"/>
      <c r="BH576" s="116"/>
      <c r="BI576" s="116"/>
      <c r="BJ576" s="116"/>
      <c r="BK576" s="116"/>
      <c r="BL576" s="116"/>
      <c r="BM576" s="116"/>
      <c r="BN576" s="116"/>
      <c r="BO576" s="116"/>
      <c r="BP576" s="116"/>
      <c r="BQ576" s="116"/>
      <c r="BR576" s="116"/>
      <c r="BS576" s="116"/>
      <c r="BT576" s="117"/>
    </row>
    <row r="577" spans="2:72" s="3" customFormat="1">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c r="AA577" s="36"/>
      <c r="AB577" s="36"/>
      <c r="AC577" s="16"/>
      <c r="AD577" s="16"/>
      <c r="AE577" s="16"/>
      <c r="AF577" s="16"/>
      <c r="AG577" s="16"/>
      <c r="AH577" s="16"/>
      <c r="AI577" s="16"/>
      <c r="AJ577" s="16"/>
      <c r="AK577" s="16"/>
      <c r="AL577" s="16"/>
      <c r="AM577" s="16"/>
      <c r="AN577" s="16"/>
      <c r="AO577" s="16"/>
      <c r="AP577" s="16"/>
      <c r="AQ577" s="16"/>
      <c r="AR577" s="16"/>
      <c r="AS577" s="16"/>
      <c r="AT577" s="16"/>
      <c r="AU577" s="16"/>
      <c r="AV577" s="16"/>
      <c r="AW577" s="16"/>
      <c r="AX577" s="16"/>
      <c r="AY577" s="16"/>
      <c r="AZ577" s="16"/>
      <c r="BA577" s="16"/>
      <c r="BB577" s="16"/>
      <c r="BC577" s="116"/>
      <c r="BD577" s="116"/>
      <c r="BE577" s="116"/>
      <c r="BF577" s="116"/>
      <c r="BG577" s="116"/>
      <c r="BH577" s="116"/>
      <c r="BI577" s="116"/>
      <c r="BJ577" s="116"/>
      <c r="BK577" s="116"/>
      <c r="BL577" s="116"/>
      <c r="BM577" s="116"/>
      <c r="BN577" s="116"/>
      <c r="BO577" s="116"/>
      <c r="BP577" s="116"/>
      <c r="BQ577" s="116"/>
      <c r="BR577" s="116"/>
      <c r="BS577" s="116"/>
      <c r="BT577" s="117"/>
    </row>
    <row r="578" spans="2:72" s="3" customFormat="1">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c r="AA578" s="36"/>
      <c r="AB578" s="36"/>
      <c r="AC578" s="16"/>
      <c r="AD578" s="16"/>
      <c r="AE578" s="16"/>
      <c r="AF578" s="16"/>
      <c r="AG578" s="16"/>
      <c r="AH578" s="16"/>
      <c r="AI578" s="16"/>
      <c r="AJ578" s="16"/>
      <c r="AK578" s="16"/>
      <c r="AL578" s="16"/>
      <c r="AM578" s="16"/>
      <c r="AN578" s="16"/>
      <c r="AO578" s="16"/>
      <c r="AP578" s="16"/>
      <c r="AQ578" s="16"/>
      <c r="AR578" s="16"/>
      <c r="AS578" s="16"/>
      <c r="AT578" s="16"/>
      <c r="AU578" s="16"/>
      <c r="AV578" s="16"/>
      <c r="AW578" s="16"/>
      <c r="AX578" s="16"/>
      <c r="AY578" s="16"/>
      <c r="AZ578" s="16"/>
      <c r="BA578" s="16"/>
      <c r="BB578" s="16"/>
      <c r="BC578" s="116"/>
      <c r="BD578" s="116"/>
      <c r="BE578" s="116"/>
      <c r="BF578" s="116"/>
      <c r="BG578" s="116"/>
      <c r="BH578" s="116"/>
      <c r="BI578" s="116"/>
      <c r="BJ578" s="116"/>
      <c r="BK578" s="116"/>
      <c r="BL578" s="116"/>
      <c r="BM578" s="116"/>
      <c r="BN578" s="116"/>
      <c r="BO578" s="116"/>
      <c r="BP578" s="116"/>
      <c r="BQ578" s="116"/>
      <c r="BR578" s="116"/>
      <c r="BS578" s="116"/>
      <c r="BT578" s="117"/>
    </row>
    <row r="579" spans="2:72" s="3" customFormat="1">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c r="AA579" s="36"/>
      <c r="AB579" s="36"/>
      <c r="AC579" s="16"/>
      <c r="AD579" s="16"/>
      <c r="AE579" s="16"/>
      <c r="AF579" s="16"/>
      <c r="AG579" s="16"/>
      <c r="AH579" s="16"/>
      <c r="AI579" s="16"/>
      <c r="AJ579" s="16"/>
      <c r="AK579" s="16"/>
      <c r="AL579" s="16"/>
      <c r="AM579" s="16"/>
      <c r="AN579" s="16"/>
      <c r="AO579" s="16"/>
      <c r="AP579" s="16"/>
      <c r="AQ579" s="16"/>
      <c r="AR579" s="16"/>
      <c r="AS579" s="16"/>
      <c r="AT579" s="16"/>
      <c r="AU579" s="16"/>
      <c r="AV579" s="16"/>
      <c r="AW579" s="16"/>
      <c r="AX579" s="16"/>
      <c r="AY579" s="16"/>
      <c r="AZ579" s="16"/>
      <c r="BA579" s="16"/>
      <c r="BB579" s="16"/>
      <c r="BC579" s="116"/>
      <c r="BD579" s="116"/>
      <c r="BE579" s="116"/>
      <c r="BF579" s="116"/>
      <c r="BG579" s="116"/>
      <c r="BH579" s="116"/>
      <c r="BI579" s="116"/>
      <c r="BJ579" s="116"/>
      <c r="BK579" s="116"/>
      <c r="BL579" s="116"/>
      <c r="BM579" s="116"/>
      <c r="BN579" s="116"/>
      <c r="BO579" s="116"/>
      <c r="BP579" s="116"/>
      <c r="BQ579" s="116"/>
      <c r="BR579" s="116"/>
      <c r="BS579" s="116"/>
      <c r="BT579" s="117"/>
    </row>
    <row r="580" spans="2:72" s="3" customFormat="1">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c r="AA580" s="36"/>
      <c r="AB580" s="36"/>
      <c r="AC580" s="16"/>
      <c r="AD580" s="16"/>
      <c r="AE580" s="16"/>
      <c r="AF580" s="16"/>
      <c r="AG580" s="16"/>
      <c r="AH580" s="16"/>
      <c r="AI580" s="16"/>
      <c r="AJ580" s="16"/>
      <c r="AK580" s="16"/>
      <c r="AL580" s="16"/>
      <c r="AM580" s="16"/>
      <c r="AN580" s="16"/>
      <c r="AO580" s="16"/>
      <c r="AP580" s="16"/>
      <c r="AQ580" s="16"/>
      <c r="AR580" s="16"/>
      <c r="AS580" s="16"/>
      <c r="AT580" s="16"/>
      <c r="AU580" s="16"/>
      <c r="AV580" s="16"/>
      <c r="AW580" s="16"/>
      <c r="AX580" s="16"/>
      <c r="AY580" s="16"/>
      <c r="AZ580" s="16"/>
      <c r="BA580" s="16"/>
      <c r="BB580" s="16"/>
      <c r="BC580" s="116"/>
      <c r="BD580" s="116"/>
      <c r="BE580" s="116"/>
      <c r="BF580" s="116"/>
      <c r="BG580" s="116"/>
      <c r="BH580" s="116"/>
      <c r="BI580" s="116"/>
      <c r="BJ580" s="116"/>
      <c r="BK580" s="116"/>
      <c r="BL580" s="116"/>
      <c r="BM580" s="116"/>
      <c r="BN580" s="116"/>
      <c r="BO580" s="116"/>
      <c r="BP580" s="116"/>
      <c r="BQ580" s="116"/>
      <c r="BR580" s="116"/>
      <c r="BS580" s="116"/>
      <c r="BT580" s="117"/>
    </row>
    <row r="581" spans="2:72" s="3" customFormat="1">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c r="AA581" s="36"/>
      <c r="AB581" s="36"/>
      <c r="AC581" s="16"/>
      <c r="AD581" s="16"/>
      <c r="AE581" s="16"/>
      <c r="AF581" s="16"/>
      <c r="AG581" s="16"/>
      <c r="AH581" s="16"/>
      <c r="AI581" s="16"/>
      <c r="AJ581" s="16"/>
      <c r="AK581" s="16"/>
      <c r="AL581" s="16"/>
      <c r="AM581" s="16"/>
      <c r="AN581" s="16"/>
      <c r="AO581" s="16"/>
      <c r="AP581" s="16"/>
      <c r="AQ581" s="16"/>
      <c r="AR581" s="16"/>
      <c r="AS581" s="16"/>
      <c r="AT581" s="16"/>
      <c r="AU581" s="16"/>
      <c r="AV581" s="16"/>
      <c r="AW581" s="16"/>
      <c r="AX581" s="16"/>
      <c r="AY581" s="16"/>
      <c r="AZ581" s="16"/>
      <c r="BA581" s="16"/>
      <c r="BB581" s="16"/>
      <c r="BC581" s="116"/>
      <c r="BD581" s="116"/>
      <c r="BE581" s="116"/>
      <c r="BF581" s="116"/>
      <c r="BG581" s="116"/>
      <c r="BH581" s="116"/>
      <c r="BI581" s="116"/>
      <c r="BJ581" s="116"/>
      <c r="BK581" s="116"/>
      <c r="BL581" s="116"/>
      <c r="BM581" s="116"/>
      <c r="BN581" s="116"/>
      <c r="BO581" s="116"/>
      <c r="BP581" s="116"/>
      <c r="BQ581" s="116"/>
      <c r="BR581" s="116"/>
      <c r="BS581" s="116"/>
      <c r="BT581" s="117"/>
    </row>
    <row r="582" spans="2:72" s="3" customFormat="1">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c r="AA582" s="36"/>
      <c r="AB582" s="36"/>
      <c r="AC582" s="16"/>
      <c r="AD582" s="16"/>
      <c r="AE582" s="16"/>
      <c r="AF582" s="16"/>
      <c r="AG582" s="16"/>
      <c r="AH582" s="16"/>
      <c r="AI582" s="16"/>
      <c r="AJ582" s="16"/>
      <c r="AK582" s="16"/>
      <c r="AL582" s="16"/>
      <c r="AM582" s="16"/>
      <c r="AN582" s="16"/>
      <c r="AO582" s="16"/>
      <c r="AP582" s="16"/>
      <c r="AQ582" s="16"/>
      <c r="AR582" s="16"/>
      <c r="AS582" s="16"/>
      <c r="AT582" s="16"/>
      <c r="AU582" s="16"/>
      <c r="AV582" s="16"/>
      <c r="AW582" s="16"/>
      <c r="AX582" s="16"/>
      <c r="AY582" s="16"/>
      <c r="AZ582" s="16"/>
      <c r="BA582" s="16"/>
      <c r="BB582" s="16"/>
      <c r="BC582" s="116"/>
      <c r="BD582" s="116"/>
      <c r="BE582" s="116"/>
      <c r="BF582" s="116"/>
      <c r="BG582" s="116"/>
      <c r="BH582" s="116"/>
      <c r="BI582" s="116"/>
      <c r="BJ582" s="116"/>
      <c r="BK582" s="116"/>
      <c r="BL582" s="116"/>
      <c r="BM582" s="116"/>
      <c r="BN582" s="116"/>
      <c r="BO582" s="116"/>
      <c r="BP582" s="116"/>
      <c r="BQ582" s="116"/>
      <c r="BR582" s="116"/>
      <c r="BS582" s="116"/>
      <c r="BT582" s="117"/>
    </row>
    <row r="583" spans="2:72" s="3" customFormat="1">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c r="AA583" s="36"/>
      <c r="AB583" s="36"/>
      <c r="AC583" s="16"/>
      <c r="AD583" s="16"/>
      <c r="AE583" s="16"/>
      <c r="AF583" s="16"/>
      <c r="AG583" s="16"/>
      <c r="AH583" s="16"/>
      <c r="AI583" s="16"/>
      <c r="AJ583" s="16"/>
      <c r="AK583" s="16"/>
      <c r="AL583" s="16"/>
      <c r="AM583" s="16"/>
      <c r="AN583" s="16"/>
      <c r="AO583" s="16"/>
      <c r="AP583" s="16"/>
      <c r="AQ583" s="16"/>
      <c r="AR583" s="16"/>
      <c r="AS583" s="16"/>
      <c r="AT583" s="16"/>
      <c r="AU583" s="16"/>
      <c r="AV583" s="16"/>
      <c r="AW583" s="16"/>
      <c r="AX583" s="16"/>
      <c r="AY583" s="16"/>
      <c r="AZ583" s="16"/>
      <c r="BA583" s="16"/>
      <c r="BB583" s="16"/>
      <c r="BC583" s="116"/>
      <c r="BD583" s="116"/>
      <c r="BE583" s="116"/>
      <c r="BF583" s="116"/>
      <c r="BG583" s="116"/>
      <c r="BH583" s="116"/>
      <c r="BI583" s="116"/>
      <c r="BJ583" s="116"/>
      <c r="BK583" s="116"/>
      <c r="BL583" s="116"/>
      <c r="BM583" s="116"/>
      <c r="BN583" s="116"/>
      <c r="BO583" s="116"/>
      <c r="BP583" s="116"/>
      <c r="BQ583" s="116"/>
      <c r="BR583" s="116"/>
      <c r="BS583" s="116"/>
      <c r="BT583" s="117"/>
    </row>
    <row r="584" spans="2:72" s="3" customFormat="1">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c r="AA584" s="36"/>
      <c r="AB584" s="36"/>
      <c r="AC584" s="16"/>
      <c r="AD584" s="16"/>
      <c r="AE584" s="16"/>
      <c r="AF584" s="16"/>
      <c r="AG584" s="16"/>
      <c r="AH584" s="16"/>
      <c r="AI584" s="16"/>
      <c r="AJ584" s="16"/>
      <c r="AK584" s="16"/>
      <c r="AL584" s="16"/>
      <c r="AM584" s="16"/>
      <c r="AN584" s="16"/>
      <c r="AO584" s="16"/>
      <c r="AP584" s="16"/>
      <c r="AQ584" s="16"/>
      <c r="AR584" s="16"/>
      <c r="AS584" s="16"/>
      <c r="AT584" s="16"/>
      <c r="AU584" s="16"/>
      <c r="AV584" s="16"/>
      <c r="AW584" s="16"/>
      <c r="AX584" s="16"/>
      <c r="AY584" s="16"/>
      <c r="AZ584" s="16"/>
      <c r="BA584" s="16"/>
      <c r="BB584" s="16"/>
      <c r="BC584" s="116"/>
      <c r="BD584" s="116"/>
      <c r="BE584" s="116"/>
      <c r="BF584" s="116"/>
      <c r="BG584" s="116"/>
      <c r="BH584" s="116"/>
      <c r="BI584" s="116"/>
      <c r="BJ584" s="116"/>
      <c r="BK584" s="116"/>
      <c r="BL584" s="116"/>
      <c r="BM584" s="116"/>
      <c r="BN584" s="116"/>
      <c r="BO584" s="116"/>
      <c r="BP584" s="116"/>
      <c r="BQ584" s="116"/>
      <c r="BR584" s="116"/>
      <c r="BS584" s="116"/>
      <c r="BT584" s="117"/>
    </row>
    <row r="585" spans="2:72" s="3" customFormat="1">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c r="AA585" s="36"/>
      <c r="AB585" s="36"/>
      <c r="AC585" s="16"/>
      <c r="AD585" s="16"/>
      <c r="AE585" s="16"/>
      <c r="AF585" s="16"/>
      <c r="AG585" s="16"/>
      <c r="AH585" s="16"/>
      <c r="AI585" s="16"/>
      <c r="AJ585" s="16"/>
      <c r="AK585" s="16"/>
      <c r="AL585" s="16"/>
      <c r="AM585" s="16"/>
      <c r="AN585" s="16"/>
      <c r="AO585" s="16"/>
      <c r="AP585" s="16"/>
      <c r="AQ585" s="16"/>
      <c r="AR585" s="16"/>
      <c r="AS585" s="16"/>
      <c r="AT585" s="16"/>
      <c r="AU585" s="16"/>
      <c r="AV585" s="16"/>
      <c r="AW585" s="16"/>
      <c r="AX585" s="16"/>
      <c r="AY585" s="16"/>
      <c r="AZ585" s="16"/>
      <c r="BA585" s="16"/>
      <c r="BB585" s="16"/>
      <c r="BC585" s="116"/>
      <c r="BD585" s="116"/>
      <c r="BE585" s="116"/>
      <c r="BF585" s="116"/>
      <c r="BG585" s="116"/>
      <c r="BH585" s="116"/>
      <c r="BI585" s="116"/>
      <c r="BJ585" s="116"/>
      <c r="BK585" s="116"/>
      <c r="BL585" s="116"/>
      <c r="BM585" s="116"/>
      <c r="BN585" s="116"/>
      <c r="BO585" s="116"/>
      <c r="BP585" s="116"/>
      <c r="BQ585" s="116"/>
      <c r="BR585" s="116"/>
      <c r="BS585" s="116"/>
      <c r="BT585" s="117"/>
    </row>
    <row r="586" spans="2:72" s="3" customFormat="1">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c r="AA586" s="36"/>
      <c r="AB586" s="36"/>
      <c r="AC586" s="16"/>
      <c r="AD586" s="16"/>
      <c r="AE586" s="16"/>
      <c r="AF586" s="16"/>
      <c r="AG586" s="16"/>
      <c r="AH586" s="16"/>
      <c r="AI586" s="16"/>
      <c r="AJ586" s="16"/>
      <c r="AK586" s="16"/>
      <c r="AL586" s="16"/>
      <c r="AM586" s="16"/>
      <c r="AN586" s="16"/>
      <c r="AO586" s="16"/>
      <c r="AP586" s="16"/>
      <c r="AQ586" s="16"/>
      <c r="AR586" s="16"/>
      <c r="AS586" s="16"/>
      <c r="AT586" s="16"/>
      <c r="AU586" s="16"/>
      <c r="AV586" s="16"/>
      <c r="AW586" s="16"/>
      <c r="AX586" s="16"/>
      <c r="AY586" s="16"/>
      <c r="AZ586" s="16"/>
      <c r="BA586" s="16"/>
      <c r="BB586" s="16"/>
      <c r="BC586" s="116"/>
      <c r="BD586" s="116"/>
      <c r="BE586" s="116"/>
      <c r="BF586" s="116"/>
      <c r="BG586" s="116"/>
      <c r="BH586" s="116"/>
      <c r="BI586" s="116"/>
      <c r="BJ586" s="116"/>
      <c r="BK586" s="116"/>
      <c r="BL586" s="116"/>
      <c r="BM586" s="116"/>
      <c r="BN586" s="116"/>
      <c r="BO586" s="116"/>
      <c r="BP586" s="116"/>
      <c r="BQ586" s="116"/>
      <c r="BR586" s="116"/>
      <c r="BS586" s="116"/>
      <c r="BT586" s="117"/>
    </row>
    <row r="587" spans="2:72" s="3" customFormat="1">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c r="AA587" s="36"/>
      <c r="AB587" s="36"/>
      <c r="AC587" s="16"/>
      <c r="AD587" s="16"/>
      <c r="AE587" s="16"/>
      <c r="AF587" s="16"/>
      <c r="AG587" s="16"/>
      <c r="AH587" s="16"/>
      <c r="AI587" s="16"/>
      <c r="AJ587" s="16"/>
      <c r="AK587" s="16"/>
      <c r="AL587" s="16"/>
      <c r="AM587" s="16"/>
      <c r="AN587" s="16"/>
      <c r="AO587" s="16"/>
      <c r="AP587" s="16"/>
      <c r="AQ587" s="16"/>
      <c r="AR587" s="16"/>
      <c r="AS587" s="16"/>
      <c r="AT587" s="16"/>
      <c r="AU587" s="16"/>
      <c r="AV587" s="16"/>
      <c r="AW587" s="16"/>
      <c r="AX587" s="16"/>
      <c r="AY587" s="16"/>
      <c r="AZ587" s="16"/>
      <c r="BA587" s="16"/>
      <c r="BB587" s="16"/>
      <c r="BC587" s="116"/>
      <c r="BD587" s="116"/>
      <c r="BE587" s="116"/>
      <c r="BF587" s="116"/>
      <c r="BG587" s="116"/>
      <c r="BH587" s="116"/>
      <c r="BI587" s="116"/>
      <c r="BJ587" s="116"/>
      <c r="BK587" s="116"/>
      <c r="BL587" s="116"/>
      <c r="BM587" s="116"/>
      <c r="BN587" s="116"/>
      <c r="BO587" s="116"/>
      <c r="BP587" s="116"/>
      <c r="BQ587" s="116"/>
      <c r="BR587" s="116"/>
      <c r="BS587" s="116"/>
      <c r="BT587" s="117"/>
    </row>
    <row r="588" spans="2:72" s="3" customFormat="1">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c r="AA588" s="36"/>
      <c r="AB588" s="36"/>
      <c r="AC588" s="16"/>
      <c r="AD588" s="16"/>
      <c r="AE588" s="16"/>
      <c r="AF588" s="16"/>
      <c r="AG588" s="16"/>
      <c r="AH588" s="16"/>
      <c r="AI588" s="16"/>
      <c r="AJ588" s="16"/>
      <c r="AK588" s="16"/>
      <c r="AL588" s="16"/>
      <c r="AM588" s="16"/>
      <c r="AN588" s="16"/>
      <c r="AO588" s="16"/>
      <c r="AP588" s="16"/>
      <c r="AQ588" s="16"/>
      <c r="AR588" s="16"/>
      <c r="AS588" s="16"/>
      <c r="AT588" s="16"/>
      <c r="AU588" s="16"/>
      <c r="AV588" s="16"/>
      <c r="AW588" s="16"/>
      <c r="AX588" s="16"/>
      <c r="AY588" s="16"/>
      <c r="AZ588" s="16"/>
      <c r="BA588" s="16"/>
      <c r="BB588" s="16"/>
      <c r="BC588" s="116"/>
      <c r="BD588" s="116"/>
      <c r="BE588" s="116"/>
      <c r="BF588" s="116"/>
      <c r="BG588" s="116"/>
      <c r="BH588" s="116"/>
      <c r="BI588" s="116"/>
      <c r="BJ588" s="116"/>
      <c r="BK588" s="116"/>
      <c r="BL588" s="116"/>
      <c r="BM588" s="116"/>
      <c r="BN588" s="116"/>
      <c r="BO588" s="116"/>
      <c r="BP588" s="116"/>
      <c r="BQ588" s="116"/>
      <c r="BR588" s="116"/>
      <c r="BS588" s="116"/>
      <c r="BT588" s="117"/>
    </row>
    <row r="589" spans="2:72" s="3" customFormat="1">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c r="AA589" s="36"/>
      <c r="AB589" s="36"/>
      <c r="AC589" s="16"/>
      <c r="AD589" s="16"/>
      <c r="AE589" s="16"/>
      <c r="AF589" s="16"/>
      <c r="AG589" s="16"/>
      <c r="AH589" s="16"/>
      <c r="AI589" s="16"/>
      <c r="AJ589" s="16"/>
      <c r="AK589" s="16"/>
      <c r="AL589" s="16"/>
      <c r="AM589" s="16"/>
      <c r="AN589" s="16"/>
      <c r="AO589" s="16"/>
      <c r="AP589" s="16"/>
      <c r="AQ589" s="16"/>
      <c r="AR589" s="16"/>
      <c r="AS589" s="16"/>
      <c r="AT589" s="16"/>
      <c r="AU589" s="16"/>
      <c r="AV589" s="16"/>
      <c r="AW589" s="16"/>
      <c r="AX589" s="16"/>
      <c r="AY589" s="16"/>
      <c r="AZ589" s="16"/>
      <c r="BA589" s="16"/>
      <c r="BB589" s="16"/>
      <c r="BC589" s="116"/>
      <c r="BD589" s="116"/>
      <c r="BE589" s="116"/>
      <c r="BF589" s="116"/>
      <c r="BG589" s="116"/>
      <c r="BH589" s="116"/>
      <c r="BI589" s="116"/>
      <c r="BJ589" s="116"/>
      <c r="BK589" s="116"/>
      <c r="BL589" s="116"/>
      <c r="BM589" s="116"/>
      <c r="BN589" s="116"/>
      <c r="BO589" s="116"/>
      <c r="BP589" s="116"/>
      <c r="BQ589" s="116"/>
      <c r="BR589" s="116"/>
      <c r="BS589" s="116"/>
      <c r="BT589" s="117"/>
    </row>
    <row r="590" spans="2:72" s="3" customFormat="1">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c r="AA590" s="36"/>
      <c r="AB590" s="36"/>
      <c r="AC590" s="16"/>
      <c r="AD590" s="16"/>
      <c r="AE590" s="16"/>
      <c r="AF590" s="16"/>
      <c r="AG590" s="16"/>
      <c r="AH590" s="16"/>
      <c r="AI590" s="16"/>
      <c r="AJ590" s="16"/>
      <c r="AK590" s="16"/>
      <c r="AL590" s="16"/>
      <c r="AM590" s="16"/>
      <c r="AN590" s="16"/>
      <c r="AO590" s="16"/>
      <c r="AP590" s="16"/>
      <c r="AQ590" s="16"/>
      <c r="AR590" s="16"/>
      <c r="AS590" s="16"/>
      <c r="AT590" s="16"/>
      <c r="AU590" s="16"/>
      <c r="AV590" s="16"/>
      <c r="AW590" s="16"/>
      <c r="AX590" s="16"/>
      <c r="AY590" s="16"/>
      <c r="AZ590" s="16"/>
      <c r="BA590" s="16"/>
      <c r="BB590" s="16"/>
      <c r="BC590" s="116"/>
      <c r="BD590" s="116"/>
      <c r="BE590" s="116"/>
      <c r="BF590" s="116"/>
      <c r="BG590" s="116"/>
      <c r="BH590" s="116"/>
      <c r="BI590" s="116"/>
      <c r="BJ590" s="116"/>
      <c r="BK590" s="116"/>
      <c r="BL590" s="116"/>
      <c r="BM590" s="116"/>
      <c r="BN590" s="116"/>
      <c r="BO590" s="116"/>
      <c r="BP590" s="116"/>
      <c r="BQ590" s="116"/>
      <c r="BR590" s="116"/>
      <c r="BS590" s="116"/>
      <c r="BT590" s="117"/>
    </row>
    <row r="591" spans="2:72" s="3" customFormat="1">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c r="AA591" s="36"/>
      <c r="AB591" s="36"/>
      <c r="AC591" s="16"/>
      <c r="AD591" s="16"/>
      <c r="AE591" s="16"/>
      <c r="AF591" s="16"/>
      <c r="AG591" s="16"/>
      <c r="AH591" s="16"/>
      <c r="AI591" s="16"/>
      <c r="AJ591" s="16"/>
      <c r="AK591" s="16"/>
      <c r="AL591" s="16"/>
      <c r="AM591" s="16"/>
      <c r="AN591" s="16"/>
      <c r="AO591" s="16"/>
      <c r="AP591" s="16"/>
      <c r="AQ591" s="16"/>
      <c r="AR591" s="16"/>
      <c r="AS591" s="16"/>
      <c r="AT591" s="16"/>
      <c r="AU591" s="16"/>
      <c r="AV591" s="16"/>
      <c r="AW591" s="16"/>
      <c r="AX591" s="16"/>
      <c r="AY591" s="16"/>
      <c r="AZ591" s="16"/>
      <c r="BA591" s="16"/>
      <c r="BB591" s="16"/>
      <c r="BC591" s="116"/>
      <c r="BD591" s="116"/>
      <c r="BE591" s="116"/>
      <c r="BF591" s="116"/>
      <c r="BG591" s="116"/>
      <c r="BH591" s="116"/>
      <c r="BI591" s="116"/>
      <c r="BJ591" s="116"/>
      <c r="BK591" s="116"/>
      <c r="BL591" s="116"/>
      <c r="BM591" s="116"/>
      <c r="BN591" s="116"/>
      <c r="BO591" s="116"/>
      <c r="BP591" s="116"/>
      <c r="BQ591" s="116"/>
      <c r="BR591" s="116"/>
      <c r="BS591" s="116"/>
      <c r="BT591" s="117"/>
    </row>
    <row r="592" spans="2:72" s="3" customFormat="1">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c r="AA592" s="36"/>
      <c r="AB592" s="36"/>
      <c r="AC592" s="16"/>
      <c r="AD592" s="16"/>
      <c r="AE592" s="16"/>
      <c r="AF592" s="16"/>
      <c r="AG592" s="16"/>
      <c r="AH592" s="16"/>
      <c r="AI592" s="16"/>
      <c r="AJ592" s="16"/>
      <c r="AK592" s="16"/>
      <c r="AL592" s="16"/>
      <c r="AM592" s="16"/>
      <c r="AN592" s="16"/>
      <c r="AO592" s="16"/>
      <c r="AP592" s="16"/>
      <c r="AQ592" s="16"/>
      <c r="AR592" s="16"/>
      <c r="AS592" s="16"/>
      <c r="AT592" s="16"/>
      <c r="AU592" s="16"/>
      <c r="AV592" s="16"/>
      <c r="AW592" s="16"/>
      <c r="AX592" s="16"/>
      <c r="AY592" s="16"/>
      <c r="AZ592" s="16"/>
      <c r="BA592" s="16"/>
      <c r="BB592" s="16"/>
      <c r="BC592" s="116"/>
      <c r="BD592" s="116"/>
      <c r="BE592" s="116"/>
      <c r="BF592" s="116"/>
      <c r="BG592" s="116"/>
      <c r="BH592" s="116"/>
      <c r="BI592" s="116"/>
      <c r="BJ592" s="116"/>
      <c r="BK592" s="116"/>
      <c r="BL592" s="116"/>
      <c r="BM592" s="116"/>
      <c r="BN592" s="116"/>
      <c r="BO592" s="116"/>
      <c r="BP592" s="116"/>
      <c r="BQ592" s="116"/>
      <c r="BR592" s="116"/>
      <c r="BS592" s="116"/>
      <c r="BT592" s="117"/>
    </row>
    <row r="593" spans="2:72" s="3" customFormat="1">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c r="AA593" s="36"/>
      <c r="AB593" s="36"/>
      <c r="AC593" s="16"/>
      <c r="AD593" s="16"/>
      <c r="AE593" s="16"/>
      <c r="AF593" s="16"/>
      <c r="AG593" s="16"/>
      <c r="AH593" s="16"/>
      <c r="AI593" s="16"/>
      <c r="AJ593" s="16"/>
      <c r="AK593" s="16"/>
      <c r="AL593" s="16"/>
      <c r="AM593" s="16"/>
      <c r="AN593" s="16"/>
      <c r="AO593" s="16"/>
      <c r="AP593" s="16"/>
      <c r="AQ593" s="16"/>
      <c r="AR593" s="16"/>
      <c r="AS593" s="16"/>
      <c r="AT593" s="16"/>
      <c r="AU593" s="16"/>
      <c r="AV593" s="16"/>
      <c r="AW593" s="16"/>
      <c r="AX593" s="16"/>
      <c r="AY593" s="16"/>
      <c r="AZ593" s="16"/>
      <c r="BA593" s="16"/>
      <c r="BB593" s="16"/>
      <c r="BC593" s="116"/>
      <c r="BD593" s="116"/>
      <c r="BE593" s="116"/>
      <c r="BF593" s="116"/>
      <c r="BG593" s="116"/>
      <c r="BH593" s="116"/>
      <c r="BI593" s="116"/>
      <c r="BJ593" s="116"/>
      <c r="BK593" s="116"/>
      <c r="BL593" s="116"/>
      <c r="BM593" s="116"/>
      <c r="BN593" s="116"/>
      <c r="BO593" s="116"/>
      <c r="BP593" s="116"/>
      <c r="BQ593" s="116"/>
      <c r="BR593" s="116"/>
      <c r="BS593" s="116"/>
      <c r="BT593" s="117"/>
    </row>
    <row r="594" spans="2:72" s="3" customFormat="1">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c r="AA594" s="36"/>
      <c r="AB594" s="36"/>
      <c r="AC594" s="16"/>
      <c r="AD594" s="16"/>
      <c r="AE594" s="16"/>
      <c r="AF594" s="16"/>
      <c r="AG594" s="16"/>
      <c r="AH594" s="16"/>
      <c r="AI594" s="16"/>
      <c r="AJ594" s="16"/>
      <c r="AK594" s="16"/>
      <c r="AL594" s="16"/>
      <c r="AM594" s="16"/>
      <c r="AN594" s="16"/>
      <c r="AO594" s="16"/>
      <c r="AP594" s="16"/>
      <c r="AQ594" s="16"/>
      <c r="AR594" s="16"/>
      <c r="AS594" s="16"/>
      <c r="AT594" s="16"/>
      <c r="AU594" s="16"/>
      <c r="AV594" s="16"/>
      <c r="AW594" s="16"/>
      <c r="AX594" s="16"/>
      <c r="AY594" s="16"/>
      <c r="AZ594" s="16"/>
      <c r="BA594" s="16"/>
      <c r="BB594" s="16"/>
      <c r="BC594" s="116"/>
      <c r="BD594" s="116"/>
      <c r="BE594" s="116"/>
      <c r="BF594" s="116"/>
      <c r="BG594" s="116"/>
      <c r="BH594" s="116"/>
      <c r="BI594" s="116"/>
      <c r="BJ594" s="116"/>
      <c r="BK594" s="116"/>
      <c r="BL594" s="116"/>
      <c r="BM594" s="116"/>
      <c r="BN594" s="116"/>
      <c r="BO594" s="116"/>
      <c r="BP594" s="116"/>
      <c r="BQ594" s="116"/>
      <c r="BR594" s="116"/>
      <c r="BS594" s="116"/>
      <c r="BT594" s="117"/>
    </row>
    <row r="595" spans="2:72" s="3" customFormat="1">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c r="AA595" s="36"/>
      <c r="AB595" s="36"/>
      <c r="AC595" s="16"/>
      <c r="AD595" s="16"/>
      <c r="AE595" s="16"/>
      <c r="AF595" s="16"/>
      <c r="AG595" s="16"/>
      <c r="AH595" s="16"/>
      <c r="AI595" s="16"/>
      <c r="AJ595" s="16"/>
      <c r="AK595" s="16"/>
      <c r="AL595" s="16"/>
      <c r="AM595" s="16"/>
      <c r="AN595" s="16"/>
      <c r="AO595" s="16"/>
      <c r="AP595" s="16"/>
      <c r="AQ595" s="16"/>
      <c r="AR595" s="16"/>
      <c r="AS595" s="16"/>
      <c r="AT595" s="16"/>
      <c r="AU595" s="16"/>
      <c r="AV595" s="16"/>
      <c r="AW595" s="16"/>
      <c r="AX595" s="16"/>
      <c r="AY595" s="16"/>
      <c r="AZ595" s="16"/>
      <c r="BA595" s="16"/>
      <c r="BB595" s="16"/>
      <c r="BC595" s="116"/>
      <c r="BD595" s="116"/>
      <c r="BE595" s="116"/>
      <c r="BF595" s="116"/>
      <c r="BG595" s="116"/>
      <c r="BH595" s="116"/>
      <c r="BI595" s="116"/>
      <c r="BJ595" s="116"/>
      <c r="BK595" s="116"/>
      <c r="BL595" s="116"/>
      <c r="BM595" s="116"/>
      <c r="BN595" s="116"/>
      <c r="BO595" s="116"/>
      <c r="BP595" s="116"/>
      <c r="BQ595" s="116"/>
      <c r="BR595" s="116"/>
      <c r="BS595" s="116"/>
      <c r="BT595" s="117"/>
    </row>
    <row r="596" spans="2:72" s="3" customFormat="1">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c r="AA596" s="36"/>
      <c r="AB596" s="36"/>
      <c r="AC596" s="16"/>
      <c r="AD596" s="16"/>
      <c r="AE596" s="16"/>
      <c r="AF596" s="16"/>
      <c r="AG596" s="16"/>
      <c r="AH596" s="16"/>
      <c r="AI596" s="16"/>
      <c r="AJ596" s="16"/>
      <c r="AK596" s="16"/>
      <c r="AL596" s="16"/>
      <c r="AM596" s="16"/>
      <c r="AN596" s="16"/>
      <c r="AO596" s="16"/>
      <c r="AP596" s="16"/>
      <c r="AQ596" s="16"/>
      <c r="AR596" s="16"/>
      <c r="AS596" s="16"/>
      <c r="AT596" s="16"/>
      <c r="AU596" s="16"/>
      <c r="AV596" s="16"/>
      <c r="AW596" s="16"/>
      <c r="AX596" s="16"/>
      <c r="AY596" s="16"/>
      <c r="AZ596" s="16"/>
      <c r="BA596" s="16"/>
      <c r="BB596" s="16"/>
      <c r="BC596" s="116"/>
      <c r="BD596" s="116"/>
      <c r="BE596" s="116"/>
      <c r="BF596" s="116"/>
      <c r="BG596" s="116"/>
      <c r="BH596" s="116"/>
      <c r="BI596" s="116"/>
      <c r="BJ596" s="116"/>
      <c r="BK596" s="116"/>
      <c r="BL596" s="116"/>
      <c r="BM596" s="116"/>
      <c r="BN596" s="116"/>
      <c r="BO596" s="116"/>
      <c r="BP596" s="116"/>
      <c r="BQ596" s="116"/>
      <c r="BR596" s="116"/>
      <c r="BS596" s="116"/>
      <c r="BT596" s="117"/>
    </row>
    <row r="597" spans="2:72" s="3" customFormat="1">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c r="AA597" s="36"/>
      <c r="AB597" s="36"/>
      <c r="AC597" s="16"/>
      <c r="AD597" s="16"/>
      <c r="AE597" s="16"/>
      <c r="AF597" s="16"/>
      <c r="AG597" s="16"/>
      <c r="AH597" s="16"/>
      <c r="AI597" s="16"/>
      <c r="AJ597" s="16"/>
      <c r="AK597" s="16"/>
      <c r="AL597" s="16"/>
      <c r="AM597" s="16"/>
      <c r="AN597" s="16"/>
      <c r="AO597" s="16"/>
      <c r="AP597" s="16"/>
      <c r="AQ597" s="16"/>
      <c r="AR597" s="16"/>
      <c r="AS597" s="16"/>
      <c r="AT597" s="16"/>
      <c r="AU597" s="16"/>
      <c r="AV597" s="16"/>
      <c r="AW597" s="16"/>
      <c r="AX597" s="16"/>
      <c r="AY597" s="16"/>
      <c r="AZ597" s="16"/>
      <c r="BA597" s="16"/>
      <c r="BB597" s="16"/>
      <c r="BC597" s="116"/>
      <c r="BD597" s="116"/>
      <c r="BE597" s="116"/>
      <c r="BF597" s="116"/>
      <c r="BG597" s="116"/>
      <c r="BH597" s="116"/>
      <c r="BI597" s="116"/>
      <c r="BJ597" s="116"/>
      <c r="BK597" s="116"/>
      <c r="BL597" s="116"/>
      <c r="BM597" s="116"/>
      <c r="BN597" s="116"/>
      <c r="BO597" s="116"/>
      <c r="BP597" s="116"/>
      <c r="BQ597" s="116"/>
      <c r="BR597" s="116"/>
      <c r="BS597" s="116"/>
      <c r="BT597" s="117"/>
    </row>
    <row r="598" spans="2:72" s="3" customFormat="1">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c r="AA598" s="36"/>
      <c r="AB598" s="36"/>
      <c r="AC598" s="16"/>
      <c r="AD598" s="16"/>
      <c r="AE598" s="16"/>
      <c r="AF598" s="16"/>
      <c r="AG598" s="16"/>
      <c r="AH598" s="16"/>
      <c r="AI598" s="16"/>
      <c r="AJ598" s="16"/>
      <c r="AK598" s="16"/>
      <c r="AL598" s="16"/>
      <c r="AM598" s="16"/>
      <c r="AN598" s="16"/>
      <c r="AO598" s="16"/>
      <c r="AP598" s="16"/>
      <c r="AQ598" s="16"/>
      <c r="AR598" s="16"/>
      <c r="AS598" s="16"/>
      <c r="AT598" s="16"/>
      <c r="AU598" s="16"/>
      <c r="AV598" s="16"/>
      <c r="AW598" s="16"/>
      <c r="AX598" s="16"/>
      <c r="AY598" s="16"/>
      <c r="AZ598" s="16"/>
      <c r="BA598" s="16"/>
      <c r="BB598" s="16"/>
      <c r="BC598" s="116"/>
      <c r="BD598" s="116"/>
      <c r="BE598" s="116"/>
      <c r="BF598" s="116"/>
      <c r="BG598" s="116"/>
      <c r="BH598" s="116"/>
      <c r="BI598" s="116"/>
      <c r="BJ598" s="116"/>
      <c r="BK598" s="116"/>
      <c r="BL598" s="116"/>
      <c r="BM598" s="116"/>
      <c r="BN598" s="116"/>
      <c r="BO598" s="116"/>
      <c r="BP598" s="116"/>
      <c r="BQ598" s="116"/>
      <c r="BR598" s="116"/>
      <c r="BS598" s="116"/>
      <c r="BT598" s="117"/>
    </row>
    <row r="599" spans="2:72" s="3" customFormat="1">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c r="AA599" s="36"/>
      <c r="AB599" s="36"/>
      <c r="AC599" s="16"/>
      <c r="AD599" s="16"/>
      <c r="AE599" s="16"/>
      <c r="AF599" s="16"/>
      <c r="AG599" s="16"/>
      <c r="AH599" s="16"/>
      <c r="AI599" s="16"/>
      <c r="AJ599" s="16"/>
      <c r="AK599" s="16"/>
      <c r="AL599" s="16"/>
      <c r="AM599" s="16"/>
      <c r="AN599" s="16"/>
      <c r="AO599" s="16"/>
      <c r="AP599" s="16"/>
      <c r="AQ599" s="16"/>
      <c r="AR599" s="16"/>
      <c r="AS599" s="16"/>
      <c r="AT599" s="16"/>
      <c r="AU599" s="16"/>
      <c r="AV599" s="16"/>
      <c r="AW599" s="16"/>
      <c r="AX599" s="16"/>
      <c r="AY599" s="16"/>
      <c r="AZ599" s="16"/>
      <c r="BA599" s="16"/>
      <c r="BB599" s="16"/>
      <c r="BC599" s="116"/>
      <c r="BD599" s="116"/>
      <c r="BE599" s="116"/>
      <c r="BF599" s="116"/>
      <c r="BG599" s="116"/>
      <c r="BH599" s="116"/>
      <c r="BI599" s="116"/>
      <c r="BJ599" s="116"/>
      <c r="BK599" s="116"/>
      <c r="BL599" s="116"/>
      <c r="BM599" s="116"/>
      <c r="BN599" s="116"/>
      <c r="BO599" s="116"/>
      <c r="BP599" s="116"/>
      <c r="BQ599" s="116"/>
      <c r="BR599" s="116"/>
      <c r="BS599" s="116"/>
      <c r="BT599" s="117"/>
    </row>
    <row r="600" spans="2:72" s="3" customFormat="1">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c r="AA600" s="36"/>
      <c r="AB600" s="36"/>
      <c r="AC600" s="16"/>
      <c r="AD600" s="16"/>
      <c r="AE600" s="16"/>
      <c r="AF600" s="16"/>
      <c r="AG600" s="16"/>
      <c r="AH600" s="16"/>
      <c r="AI600" s="16"/>
      <c r="AJ600" s="16"/>
      <c r="AK600" s="16"/>
      <c r="AL600" s="16"/>
      <c r="AM600" s="16"/>
      <c r="AN600" s="16"/>
      <c r="AO600" s="16"/>
      <c r="AP600" s="16"/>
      <c r="AQ600" s="16"/>
      <c r="AR600" s="16"/>
      <c r="AS600" s="16"/>
      <c r="AT600" s="16"/>
      <c r="AU600" s="16"/>
      <c r="AV600" s="16"/>
      <c r="AW600" s="16"/>
      <c r="AX600" s="16"/>
      <c r="AY600" s="16"/>
      <c r="AZ600" s="16"/>
      <c r="BA600" s="16"/>
      <c r="BB600" s="16"/>
      <c r="BC600" s="116"/>
      <c r="BD600" s="116"/>
      <c r="BE600" s="116"/>
      <c r="BF600" s="116"/>
      <c r="BG600" s="116"/>
      <c r="BH600" s="116"/>
      <c r="BI600" s="116"/>
      <c r="BJ600" s="116"/>
      <c r="BK600" s="116"/>
      <c r="BL600" s="116"/>
      <c r="BM600" s="116"/>
      <c r="BN600" s="116"/>
      <c r="BO600" s="116"/>
      <c r="BP600" s="116"/>
      <c r="BQ600" s="116"/>
      <c r="BR600" s="116"/>
      <c r="BS600" s="116"/>
      <c r="BT600" s="117"/>
    </row>
    <row r="601" spans="2:72" s="3" customFormat="1">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c r="AA601" s="36"/>
      <c r="AB601" s="36"/>
      <c r="AC601" s="16"/>
      <c r="AD601" s="16"/>
      <c r="AE601" s="16"/>
      <c r="AF601" s="16"/>
      <c r="AG601" s="16"/>
      <c r="AH601" s="16"/>
      <c r="AI601" s="16"/>
      <c r="AJ601" s="16"/>
      <c r="AK601" s="16"/>
      <c r="AL601" s="16"/>
      <c r="AM601" s="16"/>
      <c r="AN601" s="16"/>
      <c r="AO601" s="16"/>
      <c r="AP601" s="16"/>
      <c r="AQ601" s="16"/>
      <c r="AR601" s="16"/>
      <c r="AS601" s="16"/>
      <c r="AT601" s="16"/>
      <c r="AU601" s="16"/>
      <c r="AV601" s="16"/>
      <c r="AW601" s="16"/>
      <c r="AX601" s="16"/>
      <c r="AY601" s="16"/>
      <c r="AZ601" s="16"/>
      <c r="BA601" s="16"/>
      <c r="BB601" s="16"/>
      <c r="BC601" s="116"/>
      <c r="BD601" s="116"/>
      <c r="BE601" s="116"/>
      <c r="BF601" s="116"/>
      <c r="BG601" s="116"/>
      <c r="BH601" s="116"/>
      <c r="BI601" s="116"/>
      <c r="BJ601" s="116"/>
      <c r="BK601" s="116"/>
      <c r="BL601" s="116"/>
      <c r="BM601" s="116"/>
      <c r="BN601" s="116"/>
      <c r="BO601" s="116"/>
      <c r="BP601" s="116"/>
      <c r="BQ601" s="116"/>
      <c r="BR601" s="116"/>
      <c r="BS601" s="116"/>
      <c r="BT601" s="117"/>
    </row>
    <row r="602" spans="2:72" s="3" customFormat="1">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c r="AA602" s="36"/>
      <c r="AB602" s="36"/>
      <c r="AC602" s="16"/>
      <c r="AD602" s="16"/>
      <c r="AE602" s="16"/>
      <c r="AF602" s="16"/>
      <c r="AG602" s="16"/>
      <c r="AH602" s="16"/>
      <c r="AI602" s="16"/>
      <c r="AJ602" s="16"/>
      <c r="AK602" s="16"/>
      <c r="AL602" s="16"/>
      <c r="AM602" s="16"/>
      <c r="AN602" s="16"/>
      <c r="AO602" s="16"/>
      <c r="AP602" s="16"/>
      <c r="AQ602" s="16"/>
      <c r="AR602" s="16"/>
      <c r="AS602" s="16"/>
      <c r="AT602" s="16"/>
      <c r="AU602" s="16"/>
      <c r="AV602" s="16"/>
      <c r="AW602" s="16"/>
      <c r="AX602" s="16"/>
      <c r="AY602" s="16"/>
      <c r="AZ602" s="16"/>
      <c r="BA602" s="16"/>
      <c r="BB602" s="16"/>
      <c r="BC602" s="116"/>
      <c r="BD602" s="116"/>
      <c r="BE602" s="116"/>
      <c r="BF602" s="116"/>
      <c r="BG602" s="116"/>
      <c r="BH602" s="116"/>
      <c r="BI602" s="116"/>
      <c r="BJ602" s="116"/>
      <c r="BK602" s="116"/>
      <c r="BL602" s="116"/>
      <c r="BM602" s="116"/>
      <c r="BN602" s="116"/>
      <c r="BO602" s="116"/>
      <c r="BP602" s="116"/>
      <c r="BQ602" s="116"/>
      <c r="BR602" s="116"/>
      <c r="BS602" s="116"/>
      <c r="BT602" s="117"/>
    </row>
    <row r="603" spans="2:72" s="3" customFormat="1">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c r="AA603" s="36"/>
      <c r="AB603" s="36"/>
      <c r="AC603" s="16"/>
      <c r="AD603" s="16"/>
      <c r="AE603" s="16"/>
      <c r="AF603" s="16"/>
      <c r="AG603" s="16"/>
      <c r="AH603" s="16"/>
      <c r="AI603" s="16"/>
      <c r="AJ603" s="16"/>
      <c r="AK603" s="16"/>
      <c r="AL603" s="16"/>
      <c r="AM603" s="16"/>
      <c r="AN603" s="16"/>
      <c r="AO603" s="16"/>
      <c r="AP603" s="16"/>
      <c r="AQ603" s="16"/>
      <c r="AR603" s="16"/>
      <c r="AS603" s="16"/>
      <c r="AT603" s="16"/>
      <c r="AU603" s="16"/>
      <c r="AV603" s="16"/>
      <c r="AW603" s="16"/>
      <c r="AX603" s="16"/>
      <c r="AY603" s="16"/>
      <c r="AZ603" s="16"/>
      <c r="BA603" s="16"/>
      <c r="BB603" s="16"/>
      <c r="BC603" s="116"/>
      <c r="BD603" s="116"/>
      <c r="BE603" s="116"/>
      <c r="BF603" s="116"/>
      <c r="BG603" s="116"/>
      <c r="BH603" s="116"/>
      <c r="BI603" s="116"/>
      <c r="BJ603" s="116"/>
      <c r="BK603" s="116"/>
      <c r="BL603" s="116"/>
      <c r="BM603" s="116"/>
      <c r="BN603" s="116"/>
      <c r="BO603" s="116"/>
      <c r="BP603" s="116"/>
      <c r="BQ603" s="116"/>
      <c r="BR603" s="116"/>
      <c r="BS603" s="116"/>
      <c r="BT603" s="117"/>
    </row>
    <row r="604" spans="2:72" s="3" customFormat="1">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c r="AA604" s="36"/>
      <c r="AB604" s="36"/>
      <c r="AC604" s="16"/>
      <c r="AD604" s="16"/>
      <c r="AE604" s="16"/>
      <c r="AF604" s="16"/>
      <c r="AG604" s="16"/>
      <c r="AH604" s="16"/>
      <c r="AI604" s="16"/>
      <c r="AJ604" s="16"/>
      <c r="AK604" s="16"/>
      <c r="AL604" s="16"/>
      <c r="AM604" s="16"/>
      <c r="AN604" s="16"/>
      <c r="AO604" s="16"/>
      <c r="AP604" s="16"/>
      <c r="AQ604" s="16"/>
      <c r="AR604" s="16"/>
      <c r="AS604" s="16"/>
      <c r="AT604" s="16"/>
      <c r="AU604" s="16"/>
      <c r="AV604" s="16"/>
      <c r="AW604" s="16"/>
      <c r="AX604" s="16"/>
      <c r="AY604" s="16"/>
      <c r="AZ604" s="16"/>
      <c r="BA604" s="16"/>
      <c r="BB604" s="16"/>
      <c r="BC604" s="116"/>
      <c r="BD604" s="116"/>
      <c r="BE604" s="116"/>
      <c r="BF604" s="116"/>
      <c r="BG604" s="116"/>
      <c r="BH604" s="116"/>
      <c r="BI604" s="116"/>
      <c r="BJ604" s="116"/>
      <c r="BK604" s="116"/>
      <c r="BL604" s="116"/>
      <c r="BM604" s="116"/>
      <c r="BN604" s="116"/>
      <c r="BO604" s="116"/>
      <c r="BP604" s="116"/>
      <c r="BQ604" s="116"/>
      <c r="BR604" s="116"/>
      <c r="BS604" s="116"/>
      <c r="BT604" s="117"/>
    </row>
    <row r="605" spans="2:72" s="3" customFormat="1">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c r="AA605" s="36"/>
      <c r="AB605" s="36"/>
      <c r="AC605" s="16"/>
      <c r="AD605" s="16"/>
      <c r="AE605" s="16"/>
      <c r="AF605" s="16"/>
      <c r="AG605" s="16"/>
      <c r="AH605" s="16"/>
      <c r="AI605" s="16"/>
      <c r="AJ605" s="16"/>
      <c r="AK605" s="16"/>
      <c r="AL605" s="16"/>
      <c r="AM605" s="16"/>
      <c r="AN605" s="16"/>
      <c r="AO605" s="16"/>
      <c r="AP605" s="16"/>
      <c r="AQ605" s="16"/>
      <c r="AR605" s="16"/>
      <c r="AS605" s="16"/>
      <c r="AT605" s="16"/>
      <c r="AU605" s="16"/>
      <c r="AV605" s="16"/>
      <c r="AW605" s="16"/>
      <c r="AX605" s="16"/>
      <c r="AY605" s="16"/>
      <c r="AZ605" s="16"/>
      <c r="BA605" s="16"/>
      <c r="BB605" s="16"/>
      <c r="BC605" s="116"/>
      <c r="BD605" s="116"/>
      <c r="BE605" s="116"/>
      <c r="BF605" s="116"/>
      <c r="BG605" s="116"/>
      <c r="BH605" s="116"/>
      <c r="BI605" s="116"/>
      <c r="BJ605" s="116"/>
      <c r="BK605" s="116"/>
      <c r="BL605" s="116"/>
      <c r="BM605" s="116"/>
      <c r="BN605" s="116"/>
      <c r="BO605" s="116"/>
      <c r="BP605" s="116"/>
      <c r="BQ605" s="116"/>
      <c r="BR605" s="116"/>
      <c r="BS605" s="116"/>
      <c r="BT605" s="117"/>
    </row>
    <row r="606" spans="2:72" s="3" customFormat="1">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c r="AA606" s="36"/>
      <c r="AB606" s="36"/>
      <c r="AC606" s="16"/>
      <c r="AD606" s="16"/>
      <c r="AE606" s="16"/>
      <c r="AF606" s="16"/>
      <c r="AG606" s="16"/>
      <c r="AH606" s="16"/>
      <c r="AI606" s="16"/>
      <c r="AJ606" s="16"/>
      <c r="AK606" s="16"/>
      <c r="AL606" s="16"/>
      <c r="AM606" s="16"/>
      <c r="AN606" s="16"/>
      <c r="AO606" s="16"/>
      <c r="AP606" s="16"/>
      <c r="AQ606" s="16"/>
      <c r="AR606" s="16"/>
      <c r="AS606" s="16"/>
      <c r="AT606" s="16"/>
      <c r="AU606" s="16"/>
      <c r="AV606" s="16"/>
      <c r="AW606" s="16"/>
      <c r="AX606" s="16"/>
      <c r="AY606" s="16"/>
      <c r="AZ606" s="16"/>
      <c r="BA606" s="16"/>
      <c r="BB606" s="16"/>
      <c r="BC606" s="116"/>
      <c r="BD606" s="116"/>
      <c r="BE606" s="116"/>
      <c r="BF606" s="116"/>
      <c r="BG606" s="116"/>
      <c r="BH606" s="116"/>
      <c r="BI606" s="116"/>
      <c r="BJ606" s="116"/>
      <c r="BK606" s="116"/>
      <c r="BL606" s="116"/>
      <c r="BM606" s="116"/>
      <c r="BN606" s="116"/>
      <c r="BO606" s="116"/>
      <c r="BP606" s="116"/>
      <c r="BQ606" s="116"/>
      <c r="BR606" s="116"/>
      <c r="BS606" s="116"/>
      <c r="BT606" s="117"/>
    </row>
    <row r="607" spans="2:72" s="3" customFormat="1">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c r="AA607" s="36"/>
      <c r="AB607" s="36"/>
      <c r="AC607" s="16"/>
      <c r="AD607" s="16"/>
      <c r="AE607" s="16"/>
      <c r="AF607" s="16"/>
      <c r="AG607" s="16"/>
      <c r="AH607" s="16"/>
      <c r="AI607" s="16"/>
      <c r="AJ607" s="16"/>
      <c r="AK607" s="16"/>
      <c r="AL607" s="16"/>
      <c r="AM607" s="16"/>
      <c r="AN607" s="16"/>
      <c r="AO607" s="16"/>
      <c r="AP607" s="16"/>
      <c r="AQ607" s="16"/>
      <c r="AR607" s="16"/>
      <c r="AS607" s="16"/>
      <c r="AT607" s="16"/>
      <c r="AU607" s="16"/>
      <c r="AV607" s="16"/>
      <c r="AW607" s="16"/>
      <c r="AX607" s="16"/>
      <c r="AY607" s="16"/>
      <c r="AZ607" s="16"/>
      <c r="BA607" s="16"/>
      <c r="BB607" s="16"/>
      <c r="BC607" s="116"/>
      <c r="BD607" s="116"/>
      <c r="BE607" s="116"/>
      <c r="BF607" s="116"/>
      <c r="BG607" s="116"/>
      <c r="BH607" s="116"/>
      <c r="BI607" s="116"/>
      <c r="BJ607" s="116"/>
      <c r="BK607" s="116"/>
      <c r="BL607" s="116"/>
      <c r="BM607" s="116"/>
      <c r="BN607" s="116"/>
      <c r="BO607" s="116"/>
      <c r="BP607" s="116"/>
      <c r="BQ607" s="116"/>
      <c r="BR607" s="116"/>
      <c r="BS607" s="116"/>
      <c r="BT607" s="117"/>
    </row>
    <row r="608" spans="2:72" s="3" customFormat="1">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c r="AA608" s="36"/>
      <c r="AB608" s="36"/>
      <c r="AC608" s="16"/>
      <c r="AD608" s="16"/>
      <c r="AE608" s="16"/>
      <c r="AF608" s="16"/>
      <c r="AG608" s="16"/>
      <c r="AH608" s="16"/>
      <c r="AI608" s="16"/>
      <c r="AJ608" s="16"/>
      <c r="AK608" s="16"/>
      <c r="AL608" s="16"/>
      <c r="AM608" s="16"/>
      <c r="AN608" s="16"/>
      <c r="AO608" s="16"/>
      <c r="AP608" s="16"/>
      <c r="AQ608" s="16"/>
      <c r="AR608" s="16"/>
      <c r="AS608" s="16"/>
      <c r="AT608" s="16"/>
      <c r="AU608" s="16"/>
      <c r="AV608" s="16"/>
      <c r="AW608" s="16"/>
      <c r="AX608" s="16"/>
      <c r="AY608" s="16"/>
      <c r="AZ608" s="16"/>
      <c r="BA608" s="16"/>
      <c r="BB608" s="16"/>
      <c r="BC608" s="116"/>
      <c r="BD608" s="116"/>
      <c r="BE608" s="116"/>
      <c r="BF608" s="116"/>
      <c r="BG608" s="116"/>
      <c r="BH608" s="116"/>
      <c r="BI608" s="116"/>
      <c r="BJ608" s="116"/>
      <c r="BK608" s="116"/>
      <c r="BL608" s="116"/>
      <c r="BM608" s="116"/>
      <c r="BN608" s="116"/>
      <c r="BO608" s="116"/>
      <c r="BP608" s="116"/>
      <c r="BQ608" s="116"/>
      <c r="BR608" s="116"/>
      <c r="BS608" s="116"/>
      <c r="BT608" s="117"/>
    </row>
    <row r="609" spans="2:72" s="3" customFormat="1">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c r="AA609" s="36"/>
      <c r="AB609" s="36"/>
      <c r="AC609" s="16"/>
      <c r="AD609" s="16"/>
      <c r="AE609" s="16"/>
      <c r="AF609" s="16"/>
      <c r="AG609" s="16"/>
      <c r="AH609" s="16"/>
      <c r="AI609" s="16"/>
      <c r="AJ609" s="16"/>
      <c r="AK609" s="16"/>
      <c r="AL609" s="16"/>
      <c r="AM609" s="16"/>
      <c r="AN609" s="16"/>
      <c r="AO609" s="16"/>
      <c r="AP609" s="16"/>
      <c r="AQ609" s="16"/>
      <c r="AR609" s="16"/>
      <c r="AS609" s="16"/>
      <c r="AT609" s="16"/>
      <c r="AU609" s="16"/>
      <c r="AV609" s="16"/>
      <c r="AW609" s="16"/>
      <c r="AX609" s="16"/>
      <c r="AY609" s="16"/>
      <c r="AZ609" s="16"/>
      <c r="BA609" s="16"/>
      <c r="BB609" s="16"/>
      <c r="BC609" s="116"/>
      <c r="BD609" s="116"/>
      <c r="BE609" s="116"/>
      <c r="BF609" s="116"/>
      <c r="BG609" s="116"/>
      <c r="BH609" s="116"/>
      <c r="BI609" s="116"/>
      <c r="BJ609" s="116"/>
      <c r="BK609" s="116"/>
      <c r="BL609" s="116"/>
      <c r="BM609" s="116"/>
      <c r="BN609" s="116"/>
      <c r="BO609" s="116"/>
      <c r="BP609" s="116"/>
      <c r="BQ609" s="116"/>
      <c r="BR609" s="116"/>
      <c r="BS609" s="116"/>
      <c r="BT609" s="117"/>
    </row>
    <row r="610" spans="2:72" s="3" customFormat="1">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c r="AA610" s="36"/>
      <c r="AB610" s="36"/>
      <c r="AC610" s="16"/>
      <c r="AD610" s="16"/>
      <c r="AE610" s="16"/>
      <c r="AF610" s="16"/>
      <c r="AG610" s="16"/>
      <c r="AH610" s="16"/>
      <c r="AI610" s="16"/>
      <c r="AJ610" s="16"/>
      <c r="AK610" s="16"/>
      <c r="AL610" s="16"/>
      <c r="AM610" s="16"/>
      <c r="AN610" s="16"/>
      <c r="AO610" s="16"/>
      <c r="AP610" s="16"/>
      <c r="AQ610" s="16"/>
      <c r="AR610" s="16"/>
      <c r="AS610" s="16"/>
      <c r="AT610" s="16"/>
      <c r="AU610" s="16"/>
      <c r="AV610" s="16"/>
      <c r="AW610" s="16"/>
      <c r="AX610" s="16"/>
      <c r="AY610" s="16"/>
      <c r="AZ610" s="16"/>
      <c r="BA610" s="16"/>
      <c r="BB610" s="16"/>
      <c r="BC610" s="116"/>
      <c r="BD610" s="116"/>
      <c r="BE610" s="116"/>
      <c r="BF610" s="116"/>
      <c r="BG610" s="116"/>
      <c r="BH610" s="116"/>
      <c r="BI610" s="116"/>
      <c r="BJ610" s="116"/>
      <c r="BK610" s="116"/>
      <c r="BL610" s="116"/>
      <c r="BM610" s="116"/>
      <c r="BN610" s="116"/>
      <c r="BO610" s="116"/>
      <c r="BP610" s="116"/>
      <c r="BQ610" s="116"/>
      <c r="BR610" s="116"/>
      <c r="BS610" s="116"/>
      <c r="BT610" s="117"/>
    </row>
    <row r="611" spans="2:72" s="3" customFormat="1">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c r="AA611" s="36"/>
      <c r="AB611" s="36"/>
      <c r="AC611" s="16"/>
      <c r="AD611" s="16"/>
      <c r="AE611" s="16"/>
      <c r="AF611" s="16"/>
      <c r="AG611" s="16"/>
      <c r="AH611" s="16"/>
      <c r="AI611" s="16"/>
      <c r="AJ611" s="16"/>
      <c r="AK611" s="16"/>
      <c r="AL611" s="16"/>
      <c r="AM611" s="16"/>
      <c r="AN611" s="16"/>
      <c r="AO611" s="16"/>
      <c r="AP611" s="16"/>
      <c r="AQ611" s="16"/>
      <c r="AR611" s="16"/>
      <c r="AS611" s="16"/>
      <c r="AT611" s="16"/>
      <c r="AU611" s="16"/>
      <c r="AV611" s="16"/>
      <c r="AW611" s="16"/>
      <c r="AX611" s="16"/>
      <c r="AY611" s="16"/>
      <c r="AZ611" s="16"/>
      <c r="BA611" s="16"/>
      <c r="BB611" s="16"/>
      <c r="BC611" s="116"/>
      <c r="BD611" s="116"/>
      <c r="BE611" s="116"/>
      <c r="BF611" s="116"/>
      <c r="BG611" s="116"/>
      <c r="BH611" s="116"/>
      <c r="BI611" s="116"/>
      <c r="BJ611" s="116"/>
      <c r="BK611" s="116"/>
      <c r="BL611" s="116"/>
      <c r="BM611" s="116"/>
      <c r="BN611" s="116"/>
      <c r="BO611" s="116"/>
      <c r="BP611" s="116"/>
      <c r="BQ611" s="116"/>
      <c r="BR611" s="116"/>
      <c r="BS611" s="116"/>
      <c r="BT611" s="117"/>
    </row>
    <row r="612" spans="2:72" s="3" customFormat="1">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c r="AA612" s="36"/>
      <c r="AB612" s="36"/>
      <c r="AC612" s="16"/>
      <c r="AD612" s="16"/>
      <c r="AE612" s="16"/>
      <c r="AF612" s="16"/>
      <c r="AG612" s="16"/>
      <c r="AH612" s="16"/>
      <c r="AI612" s="16"/>
      <c r="AJ612" s="16"/>
      <c r="AK612" s="16"/>
      <c r="AL612" s="16"/>
      <c r="AM612" s="16"/>
      <c r="AN612" s="16"/>
      <c r="AO612" s="16"/>
      <c r="AP612" s="16"/>
      <c r="AQ612" s="16"/>
      <c r="AR612" s="16"/>
      <c r="AS612" s="16"/>
      <c r="AT612" s="16"/>
      <c r="AU612" s="16"/>
      <c r="AV612" s="16"/>
      <c r="AW612" s="16"/>
      <c r="AX612" s="16"/>
      <c r="AY612" s="16"/>
      <c r="AZ612" s="16"/>
      <c r="BA612" s="16"/>
      <c r="BB612" s="16"/>
      <c r="BC612" s="116"/>
      <c r="BD612" s="116"/>
      <c r="BE612" s="116"/>
      <c r="BF612" s="116"/>
      <c r="BG612" s="116"/>
      <c r="BH612" s="116"/>
      <c r="BI612" s="116"/>
      <c r="BJ612" s="116"/>
      <c r="BK612" s="116"/>
      <c r="BL612" s="116"/>
      <c r="BM612" s="116"/>
      <c r="BN612" s="116"/>
      <c r="BO612" s="116"/>
      <c r="BP612" s="116"/>
      <c r="BQ612" s="116"/>
      <c r="BR612" s="116"/>
      <c r="BS612" s="116"/>
      <c r="BT612" s="117"/>
    </row>
    <row r="613" spans="2:72" s="3" customFormat="1">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c r="AA613" s="36"/>
      <c r="AB613" s="36"/>
      <c r="AC613" s="16"/>
      <c r="AD613" s="16"/>
      <c r="AE613" s="16"/>
      <c r="AF613" s="16"/>
      <c r="AG613" s="16"/>
      <c r="AH613" s="16"/>
      <c r="AI613" s="16"/>
      <c r="AJ613" s="16"/>
      <c r="AK613" s="16"/>
      <c r="AL613" s="16"/>
      <c r="AM613" s="16"/>
      <c r="AN613" s="16"/>
      <c r="AO613" s="16"/>
      <c r="AP613" s="16"/>
      <c r="AQ613" s="16"/>
      <c r="AR613" s="16"/>
      <c r="AS613" s="16"/>
      <c r="AT613" s="16"/>
      <c r="AU613" s="16"/>
      <c r="AV613" s="16"/>
      <c r="AW613" s="16"/>
      <c r="AX613" s="16"/>
      <c r="AY613" s="16"/>
      <c r="AZ613" s="16"/>
      <c r="BA613" s="16"/>
      <c r="BB613" s="16"/>
      <c r="BC613" s="116"/>
      <c r="BD613" s="116"/>
      <c r="BE613" s="116"/>
      <c r="BF613" s="116"/>
      <c r="BG613" s="116"/>
      <c r="BH613" s="116"/>
      <c r="BI613" s="116"/>
      <c r="BJ613" s="116"/>
      <c r="BK613" s="116"/>
      <c r="BL613" s="116"/>
      <c r="BM613" s="116"/>
      <c r="BN613" s="116"/>
      <c r="BO613" s="116"/>
      <c r="BP613" s="116"/>
      <c r="BQ613" s="116"/>
      <c r="BR613" s="116"/>
      <c r="BS613" s="116"/>
      <c r="BT613" s="117"/>
    </row>
    <row r="614" spans="2:72" s="3" customFormat="1">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c r="AA614" s="36"/>
      <c r="AB614" s="36"/>
      <c r="AC614" s="16"/>
      <c r="AD614" s="16"/>
      <c r="AE614" s="16"/>
      <c r="AF614" s="16"/>
      <c r="AG614" s="16"/>
      <c r="AH614" s="16"/>
      <c r="AI614" s="16"/>
      <c r="AJ614" s="16"/>
      <c r="AK614" s="16"/>
      <c r="AL614" s="16"/>
      <c r="AM614" s="16"/>
      <c r="AN614" s="16"/>
      <c r="AO614" s="16"/>
      <c r="AP614" s="16"/>
      <c r="AQ614" s="16"/>
      <c r="AR614" s="16"/>
      <c r="AS614" s="16"/>
      <c r="AT614" s="16"/>
      <c r="AU614" s="16"/>
      <c r="AV614" s="16"/>
      <c r="AW614" s="16"/>
      <c r="AX614" s="16"/>
      <c r="AY614" s="16"/>
      <c r="AZ614" s="16"/>
      <c r="BA614" s="16"/>
      <c r="BB614" s="16"/>
      <c r="BC614" s="116"/>
      <c r="BD614" s="116"/>
      <c r="BE614" s="116"/>
      <c r="BF614" s="116"/>
      <c r="BG614" s="116"/>
      <c r="BH614" s="116"/>
      <c r="BI614" s="116"/>
      <c r="BJ614" s="116"/>
      <c r="BK614" s="116"/>
      <c r="BL614" s="116"/>
      <c r="BM614" s="116"/>
      <c r="BN614" s="116"/>
      <c r="BO614" s="116"/>
      <c r="BP614" s="116"/>
      <c r="BQ614" s="116"/>
      <c r="BR614" s="116"/>
      <c r="BS614" s="116"/>
      <c r="BT614" s="117"/>
    </row>
    <row r="615" spans="2:72" s="3" customFormat="1">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c r="AA615" s="36"/>
      <c r="AB615" s="36"/>
      <c r="AC615" s="16"/>
      <c r="AD615" s="16"/>
      <c r="AE615" s="16"/>
      <c r="AF615" s="16"/>
      <c r="AG615" s="16"/>
      <c r="AH615" s="16"/>
      <c r="AI615" s="16"/>
      <c r="AJ615" s="16"/>
      <c r="AK615" s="16"/>
      <c r="AL615" s="16"/>
      <c r="AM615" s="16"/>
      <c r="AN615" s="16"/>
      <c r="AO615" s="16"/>
      <c r="AP615" s="16"/>
      <c r="AQ615" s="16"/>
      <c r="AR615" s="16"/>
      <c r="AS615" s="16"/>
      <c r="AT615" s="16"/>
      <c r="AU615" s="16"/>
      <c r="AV615" s="16"/>
      <c r="AW615" s="16"/>
      <c r="AX615" s="16"/>
      <c r="AY615" s="16"/>
      <c r="AZ615" s="16"/>
      <c r="BA615" s="16"/>
      <c r="BB615" s="16"/>
      <c r="BC615" s="116"/>
      <c r="BD615" s="116"/>
      <c r="BE615" s="116"/>
      <c r="BF615" s="116"/>
      <c r="BG615" s="116"/>
      <c r="BH615" s="116"/>
      <c r="BI615" s="116"/>
      <c r="BJ615" s="116"/>
      <c r="BK615" s="116"/>
      <c r="BL615" s="116"/>
      <c r="BM615" s="116"/>
      <c r="BN615" s="116"/>
      <c r="BO615" s="116"/>
      <c r="BP615" s="116"/>
      <c r="BQ615" s="116"/>
      <c r="BR615" s="116"/>
      <c r="BS615" s="116"/>
      <c r="BT615" s="117"/>
    </row>
    <row r="616" spans="2:72" s="3" customFormat="1">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c r="AA616" s="36"/>
      <c r="AB616" s="36"/>
      <c r="AC616" s="16"/>
      <c r="AD616" s="16"/>
      <c r="AE616" s="16"/>
      <c r="AF616" s="16"/>
      <c r="AG616" s="16"/>
      <c r="AH616" s="16"/>
      <c r="AI616" s="16"/>
      <c r="AJ616" s="16"/>
      <c r="AK616" s="16"/>
      <c r="AL616" s="16"/>
      <c r="AM616" s="16"/>
      <c r="AN616" s="16"/>
      <c r="AO616" s="16"/>
      <c r="AP616" s="16"/>
      <c r="AQ616" s="16"/>
      <c r="AR616" s="16"/>
      <c r="AS616" s="16"/>
      <c r="AT616" s="16"/>
      <c r="AU616" s="16"/>
      <c r="AV616" s="16"/>
      <c r="AW616" s="16"/>
      <c r="AX616" s="16"/>
      <c r="AY616" s="16"/>
      <c r="AZ616" s="16"/>
      <c r="BA616" s="16"/>
      <c r="BB616" s="16"/>
      <c r="BC616" s="116"/>
      <c r="BD616" s="116"/>
      <c r="BE616" s="116"/>
      <c r="BF616" s="116"/>
      <c r="BG616" s="116"/>
      <c r="BH616" s="116"/>
      <c r="BI616" s="116"/>
      <c r="BJ616" s="116"/>
      <c r="BK616" s="116"/>
      <c r="BL616" s="116"/>
      <c r="BM616" s="116"/>
      <c r="BN616" s="116"/>
      <c r="BO616" s="116"/>
      <c r="BP616" s="116"/>
      <c r="BQ616" s="116"/>
      <c r="BR616" s="116"/>
      <c r="BS616" s="116"/>
      <c r="BT616" s="117"/>
    </row>
    <row r="617" spans="2:72" s="3" customFormat="1">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c r="AA617" s="36"/>
      <c r="AB617" s="36"/>
      <c r="AC617" s="16"/>
      <c r="AD617" s="16"/>
      <c r="AE617" s="16"/>
      <c r="AF617" s="16"/>
      <c r="AG617" s="16"/>
      <c r="AH617" s="16"/>
      <c r="AI617" s="16"/>
      <c r="AJ617" s="16"/>
      <c r="AK617" s="16"/>
      <c r="AL617" s="16"/>
      <c r="AM617" s="16"/>
      <c r="AN617" s="16"/>
      <c r="AO617" s="16"/>
      <c r="AP617" s="16"/>
      <c r="AQ617" s="16"/>
      <c r="AR617" s="16"/>
      <c r="AS617" s="16"/>
      <c r="AT617" s="16"/>
      <c r="AU617" s="16"/>
      <c r="AV617" s="16"/>
      <c r="AW617" s="16"/>
      <c r="AX617" s="16"/>
      <c r="AY617" s="16"/>
      <c r="AZ617" s="16"/>
      <c r="BA617" s="16"/>
      <c r="BB617" s="16"/>
      <c r="BC617" s="116"/>
      <c r="BD617" s="116"/>
      <c r="BE617" s="116"/>
      <c r="BF617" s="116"/>
      <c r="BG617" s="116"/>
      <c r="BH617" s="116"/>
      <c r="BI617" s="116"/>
      <c r="BJ617" s="116"/>
      <c r="BK617" s="116"/>
      <c r="BL617" s="116"/>
      <c r="BM617" s="116"/>
      <c r="BN617" s="116"/>
      <c r="BO617" s="116"/>
      <c r="BP617" s="116"/>
      <c r="BQ617" s="116"/>
      <c r="BR617" s="116"/>
      <c r="BS617" s="116"/>
      <c r="BT617" s="117"/>
    </row>
    <row r="618" spans="2:72" s="3" customFormat="1">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c r="AA618" s="36"/>
      <c r="AB618" s="36"/>
      <c r="AC618" s="16"/>
      <c r="AD618" s="16"/>
      <c r="AE618" s="16"/>
      <c r="AF618" s="16"/>
      <c r="AG618" s="16"/>
      <c r="AH618" s="16"/>
      <c r="AI618" s="16"/>
      <c r="AJ618" s="16"/>
      <c r="AK618" s="16"/>
      <c r="AL618" s="16"/>
      <c r="AM618" s="16"/>
      <c r="AN618" s="16"/>
      <c r="AO618" s="16"/>
      <c r="AP618" s="16"/>
      <c r="AQ618" s="16"/>
      <c r="AR618" s="16"/>
      <c r="AS618" s="16"/>
      <c r="AT618" s="16"/>
      <c r="AU618" s="16"/>
      <c r="AV618" s="16"/>
      <c r="AW618" s="16"/>
      <c r="AX618" s="16"/>
      <c r="AY618" s="16"/>
      <c r="AZ618" s="16"/>
      <c r="BA618" s="16"/>
      <c r="BB618" s="16"/>
      <c r="BC618" s="116"/>
      <c r="BD618" s="116"/>
      <c r="BE618" s="116"/>
      <c r="BF618" s="116"/>
      <c r="BG618" s="116"/>
      <c r="BH618" s="116"/>
      <c r="BI618" s="116"/>
      <c r="BJ618" s="116"/>
      <c r="BK618" s="116"/>
      <c r="BL618" s="116"/>
      <c r="BM618" s="116"/>
      <c r="BN618" s="116"/>
      <c r="BO618" s="116"/>
      <c r="BP618" s="116"/>
      <c r="BQ618" s="116"/>
      <c r="BR618" s="116"/>
      <c r="BS618" s="116"/>
      <c r="BT618" s="117"/>
    </row>
    <row r="619" spans="2:72" s="3" customFormat="1">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c r="AA619" s="36"/>
      <c r="AB619" s="36"/>
      <c r="AC619" s="16"/>
      <c r="AD619" s="16"/>
      <c r="AE619" s="16"/>
      <c r="AF619" s="16"/>
      <c r="AG619" s="16"/>
      <c r="AH619" s="16"/>
      <c r="AI619" s="16"/>
      <c r="AJ619" s="16"/>
      <c r="AK619" s="16"/>
      <c r="AL619" s="16"/>
      <c r="AM619" s="16"/>
      <c r="AN619" s="16"/>
      <c r="AO619" s="16"/>
      <c r="AP619" s="16"/>
      <c r="AQ619" s="16"/>
      <c r="AR619" s="16"/>
      <c r="AS619" s="16"/>
      <c r="AT619" s="16"/>
      <c r="AU619" s="16"/>
      <c r="AV619" s="16"/>
      <c r="AW619" s="16"/>
      <c r="AX619" s="16"/>
      <c r="AY619" s="16"/>
      <c r="AZ619" s="16"/>
      <c r="BA619" s="16"/>
      <c r="BB619" s="16"/>
      <c r="BC619" s="116"/>
      <c r="BD619" s="116"/>
      <c r="BE619" s="116"/>
      <c r="BF619" s="116"/>
      <c r="BG619" s="116"/>
      <c r="BH619" s="116"/>
      <c r="BI619" s="116"/>
      <c r="BJ619" s="116"/>
      <c r="BK619" s="116"/>
      <c r="BL619" s="116"/>
      <c r="BM619" s="116"/>
      <c r="BN619" s="116"/>
      <c r="BO619" s="116"/>
      <c r="BP619" s="116"/>
      <c r="BQ619" s="116"/>
      <c r="BR619" s="116"/>
      <c r="BS619" s="116"/>
      <c r="BT619" s="117"/>
    </row>
    <row r="620" spans="2:72" s="3" customFormat="1">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c r="AA620" s="36"/>
      <c r="AB620" s="36"/>
      <c r="AC620" s="16"/>
      <c r="AD620" s="16"/>
      <c r="AE620" s="16"/>
      <c r="AF620" s="16"/>
      <c r="AG620" s="16"/>
      <c r="AH620" s="16"/>
      <c r="AI620" s="16"/>
      <c r="AJ620" s="16"/>
      <c r="AK620" s="16"/>
      <c r="AL620" s="16"/>
      <c r="AM620" s="16"/>
      <c r="AN620" s="16"/>
      <c r="AO620" s="16"/>
      <c r="AP620" s="16"/>
      <c r="AQ620" s="16"/>
      <c r="AR620" s="16"/>
      <c r="AS620" s="16"/>
      <c r="AT620" s="16"/>
      <c r="AU620" s="16"/>
      <c r="AV620" s="16"/>
      <c r="AW620" s="16"/>
      <c r="AX620" s="16"/>
      <c r="AY620" s="16"/>
      <c r="AZ620" s="16"/>
      <c r="BA620" s="16"/>
      <c r="BB620" s="16"/>
      <c r="BC620" s="116"/>
      <c r="BD620" s="116"/>
      <c r="BE620" s="116"/>
      <c r="BF620" s="116"/>
      <c r="BG620" s="116"/>
      <c r="BH620" s="116"/>
      <c r="BI620" s="116"/>
      <c r="BJ620" s="116"/>
      <c r="BK620" s="116"/>
      <c r="BL620" s="116"/>
      <c r="BM620" s="116"/>
      <c r="BN620" s="116"/>
      <c r="BO620" s="116"/>
      <c r="BP620" s="116"/>
      <c r="BQ620" s="116"/>
      <c r="BR620" s="116"/>
      <c r="BS620" s="116"/>
      <c r="BT620" s="117"/>
    </row>
    <row r="621" spans="2:72" s="3" customFormat="1">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c r="AA621" s="36"/>
      <c r="AB621" s="36"/>
      <c r="AC621" s="16"/>
      <c r="AD621" s="16"/>
      <c r="AE621" s="16"/>
      <c r="AF621" s="16"/>
      <c r="AG621" s="16"/>
      <c r="AH621" s="16"/>
      <c r="AI621" s="16"/>
      <c r="AJ621" s="16"/>
      <c r="AK621" s="16"/>
      <c r="AL621" s="16"/>
      <c r="AM621" s="16"/>
      <c r="AN621" s="16"/>
      <c r="AO621" s="16"/>
      <c r="AP621" s="16"/>
      <c r="AQ621" s="16"/>
      <c r="AR621" s="16"/>
      <c r="AS621" s="16"/>
      <c r="AT621" s="16"/>
      <c r="AU621" s="16"/>
      <c r="AV621" s="16"/>
      <c r="AW621" s="16"/>
      <c r="AX621" s="16"/>
      <c r="AY621" s="16"/>
      <c r="AZ621" s="16"/>
      <c r="BA621" s="16"/>
      <c r="BB621" s="16"/>
      <c r="BC621" s="116"/>
      <c r="BD621" s="116"/>
      <c r="BE621" s="116"/>
      <c r="BF621" s="116"/>
      <c r="BG621" s="116"/>
      <c r="BH621" s="116"/>
      <c r="BI621" s="116"/>
      <c r="BJ621" s="116"/>
      <c r="BK621" s="116"/>
      <c r="BL621" s="116"/>
      <c r="BM621" s="116"/>
      <c r="BN621" s="116"/>
      <c r="BO621" s="116"/>
      <c r="BP621" s="116"/>
      <c r="BQ621" s="116"/>
      <c r="BR621" s="116"/>
      <c r="BS621" s="116"/>
      <c r="BT621" s="117"/>
    </row>
    <row r="622" spans="2:72" s="3" customFormat="1">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c r="AA622" s="36"/>
      <c r="AB622" s="36"/>
      <c r="AC622" s="16"/>
      <c r="AD622" s="16"/>
      <c r="AE622" s="16"/>
      <c r="AF622" s="16"/>
      <c r="AG622" s="16"/>
      <c r="AH622" s="16"/>
      <c r="AI622" s="16"/>
      <c r="AJ622" s="16"/>
      <c r="AK622" s="16"/>
      <c r="AL622" s="16"/>
      <c r="AM622" s="16"/>
      <c r="AN622" s="16"/>
      <c r="AO622" s="16"/>
      <c r="AP622" s="16"/>
      <c r="AQ622" s="16"/>
      <c r="AR622" s="16"/>
      <c r="AS622" s="16"/>
      <c r="AT622" s="16"/>
      <c r="AU622" s="16"/>
      <c r="AV622" s="16"/>
      <c r="AW622" s="16"/>
      <c r="AX622" s="16"/>
      <c r="AY622" s="16"/>
      <c r="AZ622" s="16"/>
      <c r="BA622" s="16"/>
      <c r="BB622" s="16"/>
      <c r="BC622" s="116"/>
      <c r="BD622" s="116"/>
      <c r="BE622" s="116"/>
      <c r="BF622" s="116"/>
      <c r="BG622" s="116"/>
      <c r="BH622" s="116"/>
      <c r="BI622" s="116"/>
      <c r="BJ622" s="116"/>
      <c r="BK622" s="116"/>
      <c r="BL622" s="116"/>
      <c r="BM622" s="116"/>
      <c r="BN622" s="116"/>
      <c r="BO622" s="116"/>
      <c r="BP622" s="116"/>
      <c r="BQ622" s="116"/>
      <c r="BR622" s="116"/>
      <c r="BS622" s="116"/>
      <c r="BT622" s="117"/>
    </row>
    <row r="623" spans="2:72" s="3" customFormat="1">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c r="AA623" s="36"/>
      <c r="AB623" s="36"/>
      <c r="AC623" s="16"/>
      <c r="AD623" s="16"/>
      <c r="AE623" s="16"/>
      <c r="AF623" s="16"/>
      <c r="AG623" s="16"/>
      <c r="AH623" s="16"/>
      <c r="AI623" s="16"/>
      <c r="AJ623" s="16"/>
      <c r="AK623" s="16"/>
      <c r="AL623" s="16"/>
      <c r="AM623" s="16"/>
      <c r="AN623" s="16"/>
      <c r="AO623" s="16"/>
      <c r="AP623" s="16"/>
      <c r="AQ623" s="16"/>
      <c r="AR623" s="16"/>
      <c r="AS623" s="16"/>
      <c r="AT623" s="16"/>
      <c r="AU623" s="16"/>
      <c r="AV623" s="16"/>
      <c r="AW623" s="16"/>
      <c r="AX623" s="16"/>
      <c r="AY623" s="16"/>
      <c r="AZ623" s="16"/>
      <c r="BA623" s="16"/>
      <c r="BB623" s="16"/>
      <c r="BC623" s="116"/>
      <c r="BD623" s="116"/>
      <c r="BE623" s="116"/>
      <c r="BF623" s="116"/>
      <c r="BG623" s="116"/>
      <c r="BH623" s="116"/>
      <c r="BI623" s="116"/>
      <c r="BJ623" s="116"/>
      <c r="BK623" s="116"/>
      <c r="BL623" s="116"/>
      <c r="BM623" s="116"/>
      <c r="BN623" s="116"/>
      <c r="BO623" s="116"/>
      <c r="BP623" s="116"/>
      <c r="BQ623" s="116"/>
      <c r="BR623" s="116"/>
      <c r="BS623" s="116"/>
      <c r="BT623" s="117"/>
    </row>
    <row r="624" spans="2:72" s="3" customFormat="1">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c r="AA624" s="36"/>
      <c r="AB624" s="36"/>
      <c r="AC624" s="16"/>
      <c r="AD624" s="16"/>
      <c r="AE624" s="16"/>
      <c r="AF624" s="16"/>
      <c r="AG624" s="16"/>
      <c r="AH624" s="16"/>
      <c r="AI624" s="16"/>
      <c r="AJ624" s="16"/>
      <c r="AK624" s="16"/>
      <c r="AL624" s="16"/>
      <c r="AM624" s="16"/>
      <c r="AN624" s="16"/>
      <c r="AO624" s="16"/>
      <c r="AP624" s="16"/>
      <c r="AQ624" s="16"/>
      <c r="AR624" s="16"/>
      <c r="AS624" s="16"/>
      <c r="AT624" s="16"/>
      <c r="AU624" s="16"/>
      <c r="AV624" s="16"/>
      <c r="AW624" s="16"/>
      <c r="AX624" s="16"/>
      <c r="AY624" s="16"/>
      <c r="AZ624" s="16"/>
      <c r="BA624" s="16"/>
      <c r="BB624" s="16"/>
      <c r="BC624" s="116"/>
      <c r="BD624" s="116"/>
      <c r="BE624" s="116"/>
      <c r="BF624" s="116"/>
      <c r="BG624" s="116"/>
      <c r="BH624" s="116"/>
      <c r="BI624" s="116"/>
      <c r="BJ624" s="116"/>
      <c r="BK624" s="116"/>
      <c r="BL624" s="116"/>
      <c r="BM624" s="116"/>
      <c r="BN624" s="116"/>
      <c r="BO624" s="116"/>
      <c r="BP624" s="116"/>
      <c r="BQ624" s="116"/>
      <c r="BR624" s="116"/>
      <c r="BS624" s="116"/>
      <c r="BT624" s="117"/>
    </row>
    <row r="625" spans="2:72" s="3" customFormat="1">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c r="AA625" s="36"/>
      <c r="AB625" s="36"/>
      <c r="AC625" s="16"/>
      <c r="AD625" s="16"/>
      <c r="AE625" s="16"/>
      <c r="AF625" s="16"/>
      <c r="AG625" s="16"/>
      <c r="AH625" s="16"/>
      <c r="AI625" s="16"/>
      <c r="AJ625" s="16"/>
      <c r="AK625" s="16"/>
      <c r="AL625" s="16"/>
      <c r="AM625" s="16"/>
      <c r="AN625" s="16"/>
      <c r="AO625" s="16"/>
      <c r="AP625" s="16"/>
      <c r="AQ625" s="16"/>
      <c r="AR625" s="16"/>
      <c r="AS625" s="16"/>
      <c r="AT625" s="16"/>
      <c r="AU625" s="16"/>
      <c r="AV625" s="16"/>
      <c r="AW625" s="16"/>
      <c r="AX625" s="16"/>
      <c r="AY625" s="16"/>
      <c r="AZ625" s="16"/>
      <c r="BA625" s="16"/>
      <c r="BB625" s="16"/>
      <c r="BC625" s="116"/>
      <c r="BD625" s="116"/>
      <c r="BE625" s="116"/>
      <c r="BF625" s="116"/>
      <c r="BG625" s="116"/>
      <c r="BH625" s="116"/>
      <c r="BI625" s="116"/>
      <c r="BJ625" s="116"/>
      <c r="BK625" s="116"/>
      <c r="BL625" s="116"/>
      <c r="BM625" s="116"/>
      <c r="BN625" s="116"/>
      <c r="BO625" s="116"/>
      <c r="BP625" s="116"/>
      <c r="BQ625" s="116"/>
      <c r="BR625" s="116"/>
      <c r="BS625" s="116"/>
      <c r="BT625" s="117"/>
    </row>
    <row r="626" spans="2:72" s="3" customFormat="1">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c r="AA626" s="36"/>
      <c r="AB626" s="36"/>
      <c r="AC626" s="16"/>
      <c r="AD626" s="16"/>
      <c r="AE626" s="16"/>
      <c r="AF626" s="16"/>
      <c r="AG626" s="16"/>
      <c r="AH626" s="16"/>
      <c r="AI626" s="16"/>
      <c r="AJ626" s="16"/>
      <c r="AK626" s="16"/>
      <c r="AL626" s="16"/>
      <c r="AM626" s="16"/>
      <c r="AN626" s="16"/>
      <c r="AO626" s="16"/>
      <c r="AP626" s="16"/>
      <c r="AQ626" s="16"/>
      <c r="AR626" s="16"/>
      <c r="AS626" s="16"/>
      <c r="AT626" s="16"/>
      <c r="AU626" s="16"/>
      <c r="AV626" s="16"/>
      <c r="AW626" s="16"/>
      <c r="AX626" s="16"/>
      <c r="AY626" s="16"/>
      <c r="AZ626" s="16"/>
      <c r="BA626" s="16"/>
      <c r="BB626" s="16"/>
      <c r="BC626" s="116"/>
      <c r="BD626" s="116"/>
      <c r="BE626" s="116"/>
      <c r="BF626" s="116"/>
      <c r="BG626" s="116"/>
      <c r="BH626" s="116"/>
      <c r="BI626" s="116"/>
      <c r="BJ626" s="116"/>
      <c r="BK626" s="116"/>
      <c r="BL626" s="116"/>
      <c r="BM626" s="116"/>
      <c r="BN626" s="116"/>
      <c r="BO626" s="116"/>
      <c r="BP626" s="116"/>
      <c r="BQ626" s="116"/>
      <c r="BR626" s="116"/>
      <c r="BS626" s="116"/>
      <c r="BT626" s="117"/>
    </row>
    <row r="627" spans="2:72" s="3" customFormat="1">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c r="AA627" s="36"/>
      <c r="AB627" s="36"/>
      <c r="AC627" s="16"/>
      <c r="AD627" s="16"/>
      <c r="AE627" s="16"/>
      <c r="AF627" s="16"/>
      <c r="AG627" s="16"/>
      <c r="AH627" s="16"/>
      <c r="AI627" s="16"/>
      <c r="AJ627" s="16"/>
      <c r="AK627" s="16"/>
      <c r="AL627" s="16"/>
      <c r="AM627" s="16"/>
      <c r="AN627" s="16"/>
      <c r="AO627" s="16"/>
      <c r="AP627" s="16"/>
      <c r="AQ627" s="16"/>
      <c r="AR627" s="16"/>
      <c r="AS627" s="16"/>
      <c r="AT627" s="16"/>
      <c r="AU627" s="16"/>
      <c r="AV627" s="16"/>
      <c r="AW627" s="16"/>
      <c r="AX627" s="16"/>
      <c r="AY627" s="16"/>
      <c r="AZ627" s="16"/>
      <c r="BA627" s="16"/>
      <c r="BB627" s="16"/>
      <c r="BC627" s="116"/>
      <c r="BD627" s="116"/>
      <c r="BE627" s="116"/>
      <c r="BF627" s="116"/>
      <c r="BG627" s="116"/>
      <c r="BH627" s="116"/>
      <c r="BI627" s="116"/>
      <c r="BJ627" s="116"/>
      <c r="BK627" s="116"/>
      <c r="BL627" s="116"/>
      <c r="BM627" s="116"/>
      <c r="BN627" s="116"/>
      <c r="BO627" s="116"/>
      <c r="BP627" s="116"/>
      <c r="BQ627" s="116"/>
      <c r="BR627" s="116"/>
      <c r="BS627" s="116"/>
      <c r="BT627" s="117"/>
    </row>
    <row r="628" spans="2:72" s="3" customFormat="1">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c r="AA628" s="36"/>
      <c r="AB628" s="36"/>
      <c r="AC628" s="16"/>
      <c r="AD628" s="16"/>
      <c r="AE628" s="16"/>
      <c r="AF628" s="16"/>
      <c r="AG628" s="16"/>
      <c r="AH628" s="16"/>
      <c r="AI628" s="16"/>
      <c r="AJ628" s="16"/>
      <c r="AK628" s="16"/>
      <c r="AL628" s="16"/>
      <c r="AM628" s="16"/>
      <c r="AN628" s="16"/>
      <c r="AO628" s="16"/>
      <c r="AP628" s="16"/>
      <c r="AQ628" s="16"/>
      <c r="AR628" s="16"/>
      <c r="AS628" s="16"/>
      <c r="AT628" s="16"/>
      <c r="AU628" s="16"/>
      <c r="AV628" s="16"/>
      <c r="AW628" s="16"/>
      <c r="AX628" s="16"/>
      <c r="AY628" s="16"/>
      <c r="AZ628" s="16"/>
      <c r="BA628" s="16"/>
      <c r="BB628" s="16"/>
      <c r="BC628" s="116"/>
      <c r="BD628" s="116"/>
      <c r="BE628" s="116"/>
      <c r="BF628" s="116"/>
      <c r="BG628" s="116"/>
      <c r="BH628" s="116"/>
      <c r="BI628" s="116"/>
      <c r="BJ628" s="116"/>
      <c r="BK628" s="116"/>
      <c r="BL628" s="116"/>
      <c r="BM628" s="116"/>
      <c r="BN628" s="116"/>
      <c r="BO628" s="116"/>
      <c r="BP628" s="116"/>
      <c r="BQ628" s="116"/>
      <c r="BR628" s="116"/>
      <c r="BS628" s="116"/>
      <c r="BT628" s="117"/>
    </row>
    <row r="629" spans="2:72" s="3" customFormat="1">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c r="AA629" s="36"/>
      <c r="AB629" s="36"/>
      <c r="AC629" s="16"/>
      <c r="AD629" s="16"/>
      <c r="AE629" s="16"/>
      <c r="AF629" s="16"/>
      <c r="AG629" s="16"/>
      <c r="AH629" s="16"/>
      <c r="AI629" s="16"/>
      <c r="AJ629" s="16"/>
      <c r="AK629" s="16"/>
      <c r="AL629" s="16"/>
      <c r="AM629" s="16"/>
      <c r="AN629" s="16"/>
      <c r="AO629" s="16"/>
      <c r="AP629" s="16"/>
      <c r="AQ629" s="16"/>
      <c r="AR629" s="16"/>
      <c r="AS629" s="16"/>
      <c r="AT629" s="16"/>
      <c r="AU629" s="16"/>
      <c r="AV629" s="16"/>
      <c r="AW629" s="16"/>
      <c r="AX629" s="16"/>
      <c r="AY629" s="16"/>
      <c r="AZ629" s="16"/>
      <c r="BA629" s="16"/>
      <c r="BB629" s="16"/>
      <c r="BC629" s="116"/>
      <c r="BD629" s="116"/>
      <c r="BE629" s="116"/>
      <c r="BF629" s="116"/>
      <c r="BG629" s="116"/>
      <c r="BH629" s="116"/>
      <c r="BI629" s="116"/>
      <c r="BJ629" s="116"/>
      <c r="BK629" s="116"/>
      <c r="BL629" s="116"/>
      <c r="BM629" s="116"/>
      <c r="BN629" s="116"/>
      <c r="BO629" s="116"/>
      <c r="BP629" s="116"/>
      <c r="BQ629" s="116"/>
      <c r="BR629" s="116"/>
      <c r="BS629" s="116"/>
      <c r="BT629" s="117"/>
    </row>
    <row r="630" spans="2:72" s="3" customFormat="1">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c r="AA630" s="36"/>
      <c r="AB630" s="36"/>
      <c r="AC630" s="16"/>
      <c r="AD630" s="16"/>
      <c r="AE630" s="16"/>
      <c r="AF630" s="16"/>
      <c r="AG630" s="16"/>
      <c r="AH630" s="16"/>
      <c r="AI630" s="16"/>
      <c r="AJ630" s="16"/>
      <c r="AK630" s="16"/>
      <c r="AL630" s="16"/>
      <c r="AM630" s="16"/>
      <c r="AN630" s="16"/>
      <c r="AO630" s="16"/>
      <c r="AP630" s="16"/>
      <c r="AQ630" s="16"/>
      <c r="AR630" s="16"/>
      <c r="AS630" s="16"/>
      <c r="AT630" s="16"/>
      <c r="AU630" s="16"/>
      <c r="AV630" s="16"/>
      <c r="AW630" s="16"/>
      <c r="AX630" s="16"/>
      <c r="AY630" s="16"/>
      <c r="AZ630" s="16"/>
      <c r="BA630" s="16"/>
      <c r="BB630" s="16"/>
      <c r="BC630" s="116"/>
      <c r="BD630" s="116"/>
      <c r="BE630" s="116"/>
      <c r="BF630" s="116"/>
      <c r="BG630" s="116"/>
      <c r="BH630" s="116"/>
      <c r="BI630" s="116"/>
      <c r="BJ630" s="116"/>
      <c r="BK630" s="116"/>
      <c r="BL630" s="116"/>
      <c r="BM630" s="116"/>
      <c r="BN630" s="116"/>
      <c r="BO630" s="116"/>
      <c r="BP630" s="116"/>
      <c r="BQ630" s="116"/>
      <c r="BR630" s="116"/>
      <c r="BS630" s="116"/>
      <c r="BT630" s="117"/>
    </row>
    <row r="631" spans="2:72" s="3" customFormat="1">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c r="AA631" s="36"/>
      <c r="AB631" s="36"/>
      <c r="AC631" s="16"/>
      <c r="AD631" s="16"/>
      <c r="AE631" s="16"/>
      <c r="AF631" s="16"/>
      <c r="AG631" s="16"/>
      <c r="AH631" s="16"/>
      <c r="AI631" s="16"/>
      <c r="AJ631" s="16"/>
      <c r="AK631" s="16"/>
      <c r="AL631" s="16"/>
      <c r="AM631" s="16"/>
      <c r="AN631" s="16"/>
      <c r="AO631" s="16"/>
      <c r="AP631" s="16"/>
      <c r="AQ631" s="16"/>
      <c r="AR631" s="16"/>
      <c r="AS631" s="16"/>
      <c r="AT631" s="16"/>
      <c r="AU631" s="16"/>
      <c r="AV631" s="16"/>
      <c r="AW631" s="16"/>
      <c r="AX631" s="16"/>
      <c r="AY631" s="16"/>
      <c r="AZ631" s="16"/>
      <c r="BA631" s="16"/>
      <c r="BB631" s="16"/>
      <c r="BC631" s="116"/>
      <c r="BD631" s="116"/>
      <c r="BE631" s="116"/>
      <c r="BF631" s="116"/>
      <c r="BG631" s="116"/>
      <c r="BH631" s="116"/>
      <c r="BI631" s="116"/>
      <c r="BJ631" s="116"/>
      <c r="BK631" s="116"/>
      <c r="BL631" s="116"/>
      <c r="BM631" s="116"/>
      <c r="BN631" s="116"/>
      <c r="BO631" s="116"/>
      <c r="BP631" s="116"/>
      <c r="BQ631" s="116"/>
      <c r="BR631" s="116"/>
      <c r="BS631" s="116"/>
      <c r="BT631" s="117"/>
    </row>
    <row r="632" spans="2:72" s="3" customFormat="1">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c r="AA632" s="36"/>
      <c r="AB632" s="36"/>
      <c r="AC632" s="16"/>
      <c r="AD632" s="16"/>
      <c r="AE632" s="16"/>
      <c r="AF632" s="16"/>
      <c r="AG632" s="16"/>
      <c r="AH632" s="16"/>
      <c r="AI632" s="16"/>
      <c r="AJ632" s="16"/>
      <c r="AK632" s="16"/>
      <c r="AL632" s="16"/>
      <c r="AM632" s="16"/>
      <c r="AN632" s="16"/>
      <c r="AO632" s="16"/>
      <c r="AP632" s="16"/>
      <c r="AQ632" s="16"/>
      <c r="AR632" s="16"/>
      <c r="AS632" s="16"/>
      <c r="AT632" s="16"/>
      <c r="AU632" s="16"/>
      <c r="AV632" s="16"/>
      <c r="AW632" s="16"/>
      <c r="AX632" s="16"/>
      <c r="AY632" s="16"/>
      <c r="AZ632" s="16"/>
      <c r="BA632" s="16"/>
      <c r="BB632" s="16"/>
      <c r="BC632" s="116"/>
      <c r="BD632" s="116"/>
      <c r="BE632" s="116"/>
      <c r="BF632" s="116"/>
      <c r="BG632" s="116"/>
      <c r="BH632" s="116"/>
      <c r="BI632" s="116"/>
      <c r="BJ632" s="116"/>
      <c r="BK632" s="116"/>
      <c r="BL632" s="116"/>
      <c r="BM632" s="116"/>
      <c r="BN632" s="116"/>
      <c r="BO632" s="116"/>
      <c r="BP632" s="116"/>
      <c r="BQ632" s="116"/>
      <c r="BR632" s="116"/>
      <c r="BS632" s="116"/>
      <c r="BT632" s="117"/>
    </row>
    <row r="633" spans="2:72" s="3" customFormat="1">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c r="AA633" s="36"/>
      <c r="AB633" s="36"/>
      <c r="AC633" s="16"/>
      <c r="AD633" s="16"/>
      <c r="AE633" s="16"/>
      <c r="AF633" s="16"/>
      <c r="AG633" s="16"/>
      <c r="AH633" s="16"/>
      <c r="AI633" s="16"/>
      <c r="AJ633" s="16"/>
      <c r="AK633" s="16"/>
      <c r="AL633" s="16"/>
      <c r="AM633" s="16"/>
      <c r="AN633" s="16"/>
      <c r="AO633" s="16"/>
      <c r="AP633" s="16"/>
      <c r="AQ633" s="16"/>
      <c r="AR633" s="16"/>
      <c r="AS633" s="16"/>
      <c r="AT633" s="16"/>
      <c r="AU633" s="16"/>
      <c r="AV633" s="16"/>
      <c r="AW633" s="16"/>
      <c r="AX633" s="16"/>
      <c r="AY633" s="16"/>
      <c r="AZ633" s="16"/>
      <c r="BA633" s="16"/>
      <c r="BB633" s="16"/>
      <c r="BC633" s="116"/>
      <c r="BD633" s="116"/>
      <c r="BE633" s="116"/>
      <c r="BF633" s="116"/>
      <c r="BG633" s="116"/>
      <c r="BH633" s="116"/>
      <c r="BI633" s="116"/>
      <c r="BJ633" s="116"/>
      <c r="BK633" s="116"/>
      <c r="BL633" s="116"/>
      <c r="BM633" s="116"/>
      <c r="BN633" s="116"/>
      <c r="BO633" s="116"/>
      <c r="BP633" s="116"/>
      <c r="BQ633" s="116"/>
      <c r="BR633" s="116"/>
      <c r="BS633" s="116"/>
      <c r="BT633" s="117"/>
    </row>
    <row r="634" spans="2:72" s="3" customFormat="1">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c r="AA634" s="36"/>
      <c r="AB634" s="36"/>
      <c r="AC634" s="16"/>
      <c r="AD634" s="16"/>
      <c r="AE634" s="16"/>
      <c r="AF634" s="16"/>
      <c r="AG634" s="16"/>
      <c r="AH634" s="16"/>
      <c r="AI634" s="16"/>
      <c r="AJ634" s="16"/>
      <c r="AK634" s="16"/>
      <c r="AL634" s="16"/>
      <c r="AM634" s="16"/>
      <c r="AN634" s="16"/>
      <c r="AO634" s="16"/>
      <c r="AP634" s="16"/>
      <c r="AQ634" s="16"/>
      <c r="AR634" s="16"/>
      <c r="AS634" s="16"/>
      <c r="AT634" s="16"/>
      <c r="AU634" s="16"/>
      <c r="AV634" s="16"/>
      <c r="AW634" s="16"/>
      <c r="AX634" s="16"/>
      <c r="AY634" s="16"/>
      <c r="AZ634" s="16"/>
      <c r="BA634" s="16"/>
      <c r="BB634" s="16"/>
      <c r="BC634" s="116"/>
      <c r="BD634" s="116"/>
      <c r="BE634" s="116"/>
      <c r="BF634" s="116"/>
      <c r="BG634" s="116"/>
      <c r="BH634" s="116"/>
      <c r="BI634" s="116"/>
      <c r="BJ634" s="116"/>
      <c r="BK634" s="116"/>
      <c r="BL634" s="116"/>
      <c r="BM634" s="116"/>
      <c r="BN634" s="116"/>
      <c r="BO634" s="116"/>
      <c r="BP634" s="116"/>
      <c r="BQ634" s="116"/>
      <c r="BR634" s="116"/>
      <c r="BS634" s="116"/>
      <c r="BT634" s="117"/>
    </row>
    <row r="635" spans="2:72" s="3" customFormat="1">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c r="AA635" s="36"/>
      <c r="AB635" s="36"/>
      <c r="AC635" s="16"/>
      <c r="AD635" s="16"/>
      <c r="AE635" s="16"/>
      <c r="AF635" s="16"/>
      <c r="AG635" s="16"/>
      <c r="AH635" s="16"/>
      <c r="AI635" s="16"/>
      <c r="AJ635" s="16"/>
      <c r="AK635" s="16"/>
      <c r="AL635" s="16"/>
      <c r="AM635" s="16"/>
      <c r="AN635" s="16"/>
      <c r="AO635" s="16"/>
      <c r="AP635" s="16"/>
      <c r="AQ635" s="16"/>
      <c r="AR635" s="16"/>
      <c r="AS635" s="16"/>
      <c r="AT635" s="16"/>
      <c r="AU635" s="16"/>
      <c r="AV635" s="16"/>
      <c r="AW635" s="16"/>
      <c r="AX635" s="16"/>
      <c r="AY635" s="16"/>
      <c r="AZ635" s="16"/>
      <c r="BA635" s="16"/>
      <c r="BB635" s="16"/>
      <c r="BC635" s="116"/>
      <c r="BD635" s="116"/>
      <c r="BE635" s="116"/>
      <c r="BF635" s="116"/>
      <c r="BG635" s="116"/>
      <c r="BH635" s="116"/>
      <c r="BI635" s="116"/>
      <c r="BJ635" s="116"/>
      <c r="BK635" s="116"/>
      <c r="BL635" s="116"/>
      <c r="BM635" s="116"/>
      <c r="BN635" s="116"/>
      <c r="BO635" s="116"/>
      <c r="BP635" s="116"/>
      <c r="BQ635" s="116"/>
      <c r="BR635" s="116"/>
      <c r="BS635" s="116"/>
      <c r="BT635" s="117"/>
    </row>
    <row r="636" spans="2:72" s="3" customFormat="1">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c r="AA636" s="36"/>
      <c r="AB636" s="36"/>
      <c r="AC636" s="16"/>
      <c r="AD636" s="16"/>
      <c r="AE636" s="16"/>
      <c r="AF636" s="16"/>
      <c r="AG636" s="16"/>
      <c r="AH636" s="16"/>
      <c r="AI636" s="16"/>
      <c r="AJ636" s="16"/>
      <c r="AK636" s="16"/>
      <c r="AL636" s="16"/>
      <c r="AM636" s="16"/>
      <c r="AN636" s="16"/>
      <c r="AO636" s="16"/>
      <c r="AP636" s="16"/>
      <c r="AQ636" s="16"/>
      <c r="AR636" s="16"/>
      <c r="AS636" s="16"/>
      <c r="AT636" s="16"/>
      <c r="AU636" s="16"/>
      <c r="AV636" s="16"/>
      <c r="AW636" s="16"/>
      <c r="AX636" s="16"/>
      <c r="AY636" s="16"/>
      <c r="AZ636" s="16"/>
      <c r="BA636" s="16"/>
      <c r="BB636" s="16"/>
      <c r="BC636" s="116"/>
      <c r="BD636" s="116"/>
      <c r="BE636" s="116"/>
      <c r="BF636" s="116"/>
      <c r="BG636" s="116"/>
      <c r="BH636" s="116"/>
      <c r="BI636" s="116"/>
      <c r="BJ636" s="116"/>
      <c r="BK636" s="116"/>
      <c r="BL636" s="116"/>
      <c r="BM636" s="116"/>
      <c r="BN636" s="116"/>
      <c r="BO636" s="116"/>
      <c r="BP636" s="116"/>
      <c r="BQ636" s="116"/>
      <c r="BR636" s="116"/>
      <c r="BS636" s="116"/>
      <c r="BT636" s="117"/>
    </row>
    <row r="637" spans="2:72" s="3" customFormat="1">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c r="AA637" s="36"/>
      <c r="AB637" s="36"/>
      <c r="AC637" s="16"/>
      <c r="AD637" s="16"/>
      <c r="AE637" s="16"/>
      <c r="AF637" s="16"/>
      <c r="AG637" s="16"/>
      <c r="AH637" s="16"/>
      <c r="AI637" s="16"/>
      <c r="AJ637" s="16"/>
      <c r="AK637" s="16"/>
      <c r="AL637" s="16"/>
      <c r="AM637" s="16"/>
      <c r="AN637" s="16"/>
      <c r="AO637" s="16"/>
      <c r="AP637" s="16"/>
      <c r="AQ637" s="16"/>
      <c r="AR637" s="16"/>
      <c r="AS637" s="16"/>
      <c r="AT637" s="16"/>
      <c r="AU637" s="16"/>
      <c r="AV637" s="16"/>
      <c r="AW637" s="16"/>
      <c r="AX637" s="16"/>
      <c r="AY637" s="16"/>
      <c r="AZ637" s="16"/>
      <c r="BA637" s="16"/>
      <c r="BB637" s="16"/>
      <c r="BC637" s="116"/>
      <c r="BD637" s="116"/>
      <c r="BE637" s="116"/>
      <c r="BF637" s="116"/>
      <c r="BG637" s="116"/>
      <c r="BH637" s="116"/>
      <c r="BI637" s="116"/>
      <c r="BJ637" s="116"/>
      <c r="BK637" s="116"/>
      <c r="BL637" s="116"/>
      <c r="BM637" s="116"/>
      <c r="BN637" s="116"/>
      <c r="BO637" s="116"/>
      <c r="BP637" s="116"/>
      <c r="BQ637" s="116"/>
      <c r="BR637" s="116"/>
      <c r="BS637" s="116"/>
      <c r="BT637" s="117"/>
    </row>
    <row r="638" spans="2:72" s="3" customFormat="1">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c r="AA638" s="36"/>
      <c r="AB638" s="36"/>
      <c r="AC638" s="16"/>
      <c r="AD638" s="16"/>
      <c r="AE638" s="16"/>
      <c r="AF638" s="16"/>
      <c r="AG638" s="16"/>
      <c r="AH638" s="16"/>
      <c r="AI638" s="16"/>
      <c r="AJ638" s="16"/>
      <c r="AK638" s="16"/>
      <c r="AL638" s="16"/>
      <c r="AM638" s="16"/>
      <c r="AN638" s="16"/>
      <c r="AO638" s="16"/>
      <c r="AP638" s="16"/>
      <c r="AQ638" s="16"/>
      <c r="AR638" s="16"/>
      <c r="AS638" s="16"/>
      <c r="AT638" s="16"/>
      <c r="AU638" s="16"/>
      <c r="AV638" s="16"/>
      <c r="AW638" s="16"/>
      <c r="AX638" s="16"/>
      <c r="AY638" s="16"/>
      <c r="AZ638" s="16"/>
      <c r="BA638" s="16"/>
      <c r="BB638" s="16"/>
      <c r="BC638" s="116"/>
      <c r="BD638" s="116"/>
      <c r="BE638" s="116"/>
      <c r="BF638" s="116"/>
      <c r="BG638" s="116"/>
      <c r="BH638" s="116"/>
      <c r="BI638" s="116"/>
      <c r="BJ638" s="116"/>
      <c r="BK638" s="116"/>
      <c r="BL638" s="116"/>
      <c r="BM638" s="116"/>
      <c r="BN638" s="116"/>
      <c r="BO638" s="116"/>
      <c r="BP638" s="116"/>
      <c r="BQ638" s="116"/>
      <c r="BR638" s="116"/>
      <c r="BS638" s="116"/>
      <c r="BT638" s="117"/>
    </row>
    <row r="639" spans="2:72" s="3" customFormat="1">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c r="AA639" s="36"/>
      <c r="AB639" s="36"/>
      <c r="AC639" s="16"/>
      <c r="AD639" s="16"/>
      <c r="AE639" s="16"/>
      <c r="AF639" s="16"/>
      <c r="AG639" s="16"/>
      <c r="AH639" s="16"/>
      <c r="AI639" s="16"/>
      <c r="AJ639" s="16"/>
      <c r="AK639" s="16"/>
      <c r="AL639" s="16"/>
      <c r="AM639" s="16"/>
      <c r="AN639" s="16"/>
      <c r="AO639" s="16"/>
      <c r="AP639" s="16"/>
      <c r="AQ639" s="16"/>
      <c r="AR639" s="16"/>
      <c r="AS639" s="16"/>
      <c r="AT639" s="16"/>
      <c r="AU639" s="16"/>
      <c r="AV639" s="16"/>
      <c r="AW639" s="16"/>
      <c r="AX639" s="16"/>
      <c r="AY639" s="16"/>
      <c r="AZ639" s="16"/>
      <c r="BA639" s="16"/>
      <c r="BB639" s="16"/>
      <c r="BC639" s="116"/>
      <c r="BD639" s="116"/>
      <c r="BE639" s="116"/>
      <c r="BF639" s="116"/>
      <c r="BG639" s="116"/>
      <c r="BH639" s="116"/>
      <c r="BI639" s="116"/>
      <c r="BJ639" s="116"/>
      <c r="BK639" s="116"/>
      <c r="BL639" s="116"/>
      <c r="BM639" s="116"/>
      <c r="BN639" s="116"/>
      <c r="BO639" s="116"/>
      <c r="BP639" s="116"/>
      <c r="BQ639" s="116"/>
      <c r="BR639" s="116"/>
      <c r="BS639" s="116"/>
      <c r="BT639" s="117"/>
    </row>
    <row r="640" spans="2:72" s="3" customFormat="1">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c r="AA640" s="36"/>
      <c r="AB640" s="36"/>
      <c r="AC640" s="16"/>
      <c r="AD640" s="16"/>
      <c r="AE640" s="16"/>
      <c r="AF640" s="16"/>
      <c r="AG640" s="16"/>
      <c r="AH640" s="16"/>
      <c r="AI640" s="16"/>
      <c r="AJ640" s="16"/>
      <c r="AK640" s="16"/>
      <c r="AL640" s="16"/>
      <c r="AM640" s="16"/>
      <c r="AN640" s="16"/>
      <c r="AO640" s="16"/>
      <c r="AP640" s="16"/>
      <c r="AQ640" s="16"/>
      <c r="AR640" s="16"/>
      <c r="AS640" s="16"/>
      <c r="AT640" s="16"/>
      <c r="AU640" s="16"/>
      <c r="AV640" s="16"/>
      <c r="AW640" s="16"/>
      <c r="AX640" s="16"/>
      <c r="AY640" s="16"/>
      <c r="AZ640" s="16"/>
      <c r="BA640" s="16"/>
      <c r="BB640" s="16"/>
      <c r="BC640" s="116"/>
      <c r="BD640" s="116"/>
      <c r="BE640" s="116"/>
      <c r="BF640" s="116"/>
      <c r="BG640" s="116"/>
      <c r="BH640" s="116"/>
      <c r="BI640" s="116"/>
      <c r="BJ640" s="116"/>
      <c r="BK640" s="116"/>
      <c r="BL640" s="116"/>
      <c r="BM640" s="116"/>
      <c r="BN640" s="116"/>
      <c r="BO640" s="116"/>
      <c r="BP640" s="116"/>
      <c r="BQ640" s="116"/>
      <c r="BR640" s="116"/>
      <c r="BS640" s="116"/>
      <c r="BT640" s="117"/>
    </row>
    <row r="641" spans="1:72" s="3" customFormat="1">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c r="AA641" s="36"/>
      <c r="AB641" s="36"/>
      <c r="AC641" s="16"/>
      <c r="AD641" s="16"/>
      <c r="AE641" s="16"/>
      <c r="AF641" s="16"/>
      <c r="AG641" s="16"/>
      <c r="AH641" s="16"/>
      <c r="AI641" s="16"/>
      <c r="AJ641" s="16"/>
      <c r="AK641" s="16"/>
      <c r="AL641" s="16"/>
      <c r="AM641" s="16"/>
      <c r="AN641" s="16"/>
      <c r="AO641" s="16"/>
      <c r="AP641" s="16"/>
      <c r="AQ641" s="16"/>
      <c r="AR641" s="16"/>
      <c r="AS641" s="16"/>
      <c r="AT641" s="16"/>
      <c r="AU641" s="16"/>
      <c r="AV641" s="16"/>
      <c r="AW641" s="16"/>
      <c r="AX641" s="16"/>
      <c r="AY641" s="16"/>
      <c r="AZ641" s="16"/>
      <c r="BA641" s="16"/>
      <c r="BB641" s="16"/>
      <c r="BC641" s="116"/>
      <c r="BD641" s="116"/>
      <c r="BE641" s="116"/>
      <c r="BF641" s="116"/>
      <c r="BG641" s="116"/>
      <c r="BH641" s="116"/>
      <c r="BI641" s="116"/>
      <c r="BJ641" s="116"/>
      <c r="BK641" s="116"/>
      <c r="BL641" s="116"/>
      <c r="BM641" s="116"/>
      <c r="BN641" s="116"/>
      <c r="BO641" s="116"/>
      <c r="BP641" s="116"/>
      <c r="BQ641" s="116"/>
      <c r="BR641" s="116"/>
      <c r="BS641" s="116"/>
      <c r="BT641" s="117"/>
    </row>
    <row r="642" spans="1:72" s="3" customFormat="1">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c r="AA642" s="36"/>
      <c r="AB642" s="36"/>
      <c r="AC642" s="16"/>
      <c r="AD642" s="16"/>
      <c r="AE642" s="16"/>
      <c r="AF642" s="16"/>
      <c r="AG642" s="16"/>
      <c r="AH642" s="16"/>
      <c r="AI642" s="16"/>
      <c r="AJ642" s="16"/>
      <c r="AK642" s="16"/>
      <c r="AL642" s="16"/>
      <c r="AM642" s="16"/>
      <c r="AN642" s="16"/>
      <c r="AO642" s="16"/>
      <c r="AP642" s="16"/>
      <c r="AQ642" s="16"/>
      <c r="AR642" s="16"/>
      <c r="AS642" s="16"/>
      <c r="AT642" s="16"/>
      <c r="AU642" s="16"/>
      <c r="AV642" s="16"/>
      <c r="AW642" s="16"/>
      <c r="AX642" s="16"/>
      <c r="AY642" s="16"/>
      <c r="AZ642" s="16"/>
      <c r="BA642" s="16"/>
      <c r="BB642" s="16"/>
      <c r="BC642" s="116"/>
      <c r="BD642" s="116"/>
      <c r="BE642" s="116"/>
      <c r="BF642" s="116"/>
      <c r="BG642" s="116"/>
      <c r="BH642" s="116"/>
      <c r="BI642" s="116"/>
      <c r="BJ642" s="116"/>
      <c r="BK642" s="116"/>
      <c r="BL642" s="116"/>
      <c r="BM642" s="116"/>
      <c r="BN642" s="116"/>
      <c r="BO642" s="116"/>
      <c r="BP642" s="116"/>
      <c r="BQ642" s="116"/>
      <c r="BR642" s="116"/>
      <c r="BS642" s="116"/>
      <c r="BT642" s="117"/>
    </row>
    <row r="643" spans="1:72" s="3" customFormat="1">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c r="AA643" s="36"/>
      <c r="AB643" s="36"/>
      <c r="AC643" s="16"/>
      <c r="AD643" s="16"/>
      <c r="AE643" s="16"/>
      <c r="AF643" s="16"/>
      <c r="AG643" s="16"/>
      <c r="AH643" s="16"/>
      <c r="AI643" s="16"/>
      <c r="AJ643" s="16"/>
      <c r="AK643" s="16"/>
      <c r="AL643" s="16"/>
      <c r="AM643" s="16"/>
      <c r="AN643" s="16"/>
      <c r="AO643" s="16"/>
      <c r="AP643" s="16"/>
      <c r="AQ643" s="16"/>
      <c r="AR643" s="16"/>
      <c r="AS643" s="16"/>
      <c r="AT643" s="16"/>
      <c r="AU643" s="16"/>
      <c r="AV643" s="16"/>
      <c r="AW643" s="16"/>
      <c r="AX643" s="16"/>
      <c r="AY643" s="16"/>
      <c r="AZ643" s="16"/>
      <c r="BA643" s="16"/>
      <c r="BB643" s="16"/>
      <c r="BC643" s="116"/>
      <c r="BD643" s="116"/>
      <c r="BE643" s="116"/>
      <c r="BF643" s="116"/>
      <c r="BG643" s="116"/>
      <c r="BH643" s="116"/>
      <c r="BI643" s="116"/>
      <c r="BJ643" s="116"/>
      <c r="BK643" s="116"/>
      <c r="BL643" s="116"/>
      <c r="BM643" s="116"/>
      <c r="BN643" s="116"/>
      <c r="BO643" s="116"/>
      <c r="BP643" s="116"/>
      <c r="BQ643" s="116"/>
      <c r="BR643" s="116"/>
      <c r="BS643" s="116"/>
      <c r="BT643" s="117"/>
    </row>
    <row r="644" spans="1:72" s="3" customFormat="1">
      <c r="A644" s="1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c r="AA644" s="16"/>
      <c r="AB644" s="16"/>
      <c r="AC644" s="16"/>
      <c r="AD644" s="16"/>
      <c r="AE644" s="16"/>
      <c r="AF644" s="16"/>
      <c r="AG644" s="16"/>
      <c r="AH644" s="16"/>
      <c r="AI644" s="16"/>
      <c r="AJ644" s="16"/>
      <c r="AK644" s="16"/>
      <c r="AL644" s="16"/>
      <c r="AM644" s="16"/>
      <c r="AN644" s="16"/>
      <c r="AO644" s="16"/>
      <c r="AP644" s="16"/>
      <c r="AQ644" s="16"/>
      <c r="AR644" s="16"/>
      <c r="AS644" s="16"/>
      <c r="AT644" s="16"/>
      <c r="AU644" s="16"/>
      <c r="AV644" s="16"/>
      <c r="AW644" s="16"/>
      <c r="AX644" s="16"/>
      <c r="AY644" s="16"/>
      <c r="AZ644" s="16"/>
      <c r="BA644" s="16"/>
      <c r="BB644" s="16"/>
      <c r="BC644" s="116"/>
      <c r="BD644" s="116"/>
      <c r="BE644" s="116"/>
      <c r="BF644" s="116"/>
      <c r="BG644" s="116"/>
      <c r="BH644" s="116"/>
      <c r="BI644" s="116"/>
      <c r="BJ644" s="116"/>
      <c r="BK644" s="116"/>
      <c r="BL644" s="116"/>
      <c r="BM644" s="116"/>
      <c r="BN644" s="116"/>
      <c r="BO644" s="116"/>
      <c r="BP644" s="116"/>
      <c r="BQ644" s="116"/>
      <c r="BR644" s="116"/>
      <c r="BS644" s="116"/>
      <c r="BT644" s="117"/>
    </row>
    <row r="645" spans="1:72" s="3" customFormat="1">
      <c r="A645" s="1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c r="AA645" s="16"/>
      <c r="AB645" s="16"/>
      <c r="AC645" s="16"/>
      <c r="AD645" s="16"/>
      <c r="AE645" s="16"/>
      <c r="AF645" s="16"/>
      <c r="AG645" s="16"/>
      <c r="AH645" s="16"/>
      <c r="AI645" s="16"/>
      <c r="AJ645" s="16"/>
      <c r="AK645" s="16"/>
      <c r="AL645" s="16"/>
      <c r="AM645" s="16"/>
      <c r="AN645" s="16"/>
      <c r="AO645" s="16"/>
      <c r="AP645" s="16"/>
      <c r="AQ645" s="16"/>
      <c r="AR645" s="16"/>
      <c r="AS645" s="16"/>
      <c r="AT645" s="16"/>
      <c r="AU645" s="16"/>
      <c r="AV645" s="16"/>
      <c r="AW645" s="16"/>
      <c r="AX645" s="16"/>
      <c r="AY645" s="16"/>
      <c r="AZ645" s="16"/>
      <c r="BA645" s="16"/>
      <c r="BB645" s="16"/>
      <c r="BC645" s="116"/>
      <c r="BD645" s="116"/>
      <c r="BE645" s="116"/>
      <c r="BF645" s="116"/>
      <c r="BG645" s="116"/>
      <c r="BH645" s="116"/>
      <c r="BI645" s="116"/>
      <c r="BJ645" s="116"/>
      <c r="BK645" s="116"/>
      <c r="BL645" s="116"/>
      <c r="BM645" s="116"/>
      <c r="BN645" s="116"/>
      <c r="BO645" s="116"/>
      <c r="BP645" s="116"/>
      <c r="BQ645" s="116"/>
      <c r="BR645" s="116"/>
      <c r="BS645" s="116"/>
      <c r="BT645" s="117"/>
    </row>
    <row r="646" spans="1:72" s="3" customFormat="1">
      <c r="A646" s="1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c r="AA646" s="16"/>
      <c r="AB646" s="16"/>
      <c r="AC646" s="16"/>
      <c r="AD646" s="16"/>
      <c r="AE646" s="16"/>
      <c r="AF646" s="16"/>
      <c r="AG646" s="16"/>
      <c r="AH646" s="16"/>
      <c r="AI646" s="16"/>
      <c r="AJ646" s="16"/>
      <c r="AK646" s="16"/>
      <c r="AL646" s="16"/>
      <c r="AM646" s="16"/>
      <c r="AN646" s="16"/>
      <c r="AO646" s="16"/>
      <c r="AP646" s="16"/>
      <c r="AQ646" s="16"/>
      <c r="AR646" s="16"/>
      <c r="AS646" s="16"/>
      <c r="AT646" s="16"/>
      <c r="AU646" s="16"/>
      <c r="AV646" s="16"/>
      <c r="AW646" s="16"/>
      <c r="AX646" s="16"/>
      <c r="AY646" s="16"/>
      <c r="AZ646" s="16"/>
      <c r="BA646" s="16"/>
      <c r="BB646" s="16"/>
      <c r="BC646" s="116"/>
      <c r="BD646" s="116"/>
      <c r="BE646" s="116"/>
      <c r="BF646" s="116"/>
      <c r="BG646" s="116"/>
      <c r="BH646" s="116"/>
      <c r="BI646" s="116"/>
      <c r="BJ646" s="116"/>
      <c r="BK646" s="116"/>
      <c r="BL646" s="116"/>
      <c r="BM646" s="116"/>
      <c r="BN646" s="116"/>
      <c r="BO646" s="116"/>
      <c r="BP646" s="116"/>
      <c r="BQ646" s="116"/>
      <c r="BR646" s="116"/>
      <c r="BS646" s="116"/>
      <c r="BT646" s="117"/>
    </row>
    <row r="647" spans="1:72" s="3" customFormat="1">
      <c r="A647" s="1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c r="AA647" s="16"/>
      <c r="AB647" s="16"/>
      <c r="AC647" s="16"/>
      <c r="AD647" s="16"/>
      <c r="AE647" s="16"/>
      <c r="AF647" s="16"/>
      <c r="AG647" s="16"/>
      <c r="AH647" s="16"/>
      <c r="AI647" s="16"/>
      <c r="AJ647" s="16"/>
      <c r="AK647" s="16"/>
      <c r="AL647" s="16"/>
      <c r="AM647" s="16"/>
      <c r="AN647" s="16"/>
      <c r="AO647" s="16"/>
      <c r="AP647" s="16"/>
      <c r="AQ647" s="16"/>
      <c r="AR647" s="16"/>
      <c r="AS647" s="16"/>
      <c r="AT647" s="16"/>
      <c r="AU647" s="16"/>
      <c r="AV647" s="16"/>
      <c r="AW647" s="16"/>
      <c r="AX647" s="16"/>
      <c r="AY647" s="16"/>
      <c r="AZ647" s="16"/>
      <c r="BA647" s="16"/>
      <c r="BB647" s="16"/>
      <c r="BC647" s="116"/>
      <c r="BD647" s="116"/>
      <c r="BE647" s="116"/>
      <c r="BF647" s="116"/>
      <c r="BG647" s="116"/>
      <c r="BH647" s="116"/>
      <c r="BI647" s="116"/>
      <c r="BJ647" s="116"/>
      <c r="BK647" s="116"/>
      <c r="BL647" s="116"/>
      <c r="BM647" s="116"/>
      <c r="BN647" s="116"/>
      <c r="BO647" s="116"/>
      <c r="BP647" s="116"/>
      <c r="BQ647" s="116"/>
      <c r="BR647" s="116"/>
      <c r="BS647" s="116"/>
      <c r="BT647" s="117"/>
    </row>
    <row r="648" spans="1:72" s="3" customFormat="1">
      <c r="A648" s="1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c r="AA648" s="16"/>
      <c r="AB648" s="16"/>
      <c r="AC648" s="16"/>
      <c r="AD648" s="16"/>
      <c r="AE648" s="16"/>
      <c r="AF648" s="16"/>
      <c r="AG648" s="16"/>
      <c r="AH648" s="16"/>
      <c r="AI648" s="16"/>
      <c r="AJ648" s="16"/>
      <c r="AK648" s="16"/>
      <c r="AL648" s="16"/>
      <c r="AM648" s="16"/>
      <c r="AN648" s="16"/>
      <c r="AO648" s="16"/>
      <c r="AP648" s="16"/>
      <c r="AQ648" s="16"/>
      <c r="AR648" s="16"/>
      <c r="AS648" s="16"/>
      <c r="AT648" s="16"/>
      <c r="AU648" s="16"/>
      <c r="AV648" s="16"/>
      <c r="AW648" s="16"/>
      <c r="AX648" s="16"/>
      <c r="AY648" s="16"/>
      <c r="AZ648" s="16"/>
      <c r="BA648" s="16"/>
      <c r="BB648" s="16"/>
      <c r="BC648" s="116"/>
      <c r="BD648" s="116"/>
      <c r="BE648" s="116"/>
      <c r="BF648" s="116"/>
      <c r="BG648" s="116"/>
      <c r="BH648" s="116"/>
      <c r="BI648" s="116"/>
      <c r="BJ648" s="116"/>
      <c r="BK648" s="116"/>
      <c r="BL648" s="116"/>
      <c r="BM648" s="116"/>
      <c r="BN648" s="116"/>
      <c r="BO648" s="116"/>
      <c r="BP648" s="116"/>
      <c r="BQ648" s="116"/>
      <c r="BR648" s="116"/>
      <c r="BS648" s="116"/>
      <c r="BT648" s="117"/>
    </row>
    <row r="649" spans="1:72" s="3" customFormat="1">
      <c r="A649" s="1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c r="AA649" s="16"/>
      <c r="AB649" s="16"/>
      <c r="AC649" s="16"/>
      <c r="AD649" s="16"/>
      <c r="AE649" s="16"/>
      <c r="AF649" s="16"/>
      <c r="AG649" s="16"/>
      <c r="AH649" s="16"/>
      <c r="AI649" s="16"/>
      <c r="AJ649" s="16"/>
      <c r="AK649" s="16"/>
      <c r="AL649" s="16"/>
      <c r="AM649" s="16"/>
      <c r="AN649" s="16"/>
      <c r="AO649" s="16"/>
      <c r="AP649" s="16"/>
      <c r="AQ649" s="16"/>
      <c r="AR649" s="16"/>
      <c r="AS649" s="16"/>
      <c r="AT649" s="16"/>
      <c r="AU649" s="16"/>
      <c r="AV649" s="16"/>
      <c r="AW649" s="16"/>
      <c r="AX649" s="16"/>
      <c r="AY649" s="16"/>
      <c r="AZ649" s="16"/>
      <c r="BA649" s="16"/>
      <c r="BB649" s="16"/>
      <c r="BC649" s="116"/>
      <c r="BD649" s="116"/>
      <c r="BE649" s="116"/>
      <c r="BF649" s="116"/>
      <c r="BG649" s="116"/>
      <c r="BH649" s="116"/>
      <c r="BI649" s="116"/>
      <c r="BJ649" s="116"/>
      <c r="BK649" s="116"/>
      <c r="BL649" s="116"/>
      <c r="BM649" s="116"/>
      <c r="BN649" s="116"/>
      <c r="BO649" s="116"/>
      <c r="BP649" s="116"/>
      <c r="BQ649" s="116"/>
      <c r="BR649" s="116"/>
      <c r="BS649" s="116"/>
      <c r="BT649" s="117"/>
    </row>
    <row r="650" spans="1:72" s="3" customFormat="1">
      <c r="A650" s="1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c r="AA650" s="16"/>
      <c r="AB650" s="16"/>
      <c r="AC650" s="16"/>
      <c r="AD650" s="16"/>
      <c r="AE650" s="16"/>
      <c r="AF650" s="16"/>
      <c r="AG650" s="16"/>
      <c r="AH650" s="16"/>
      <c r="AI650" s="16"/>
      <c r="AJ650" s="16"/>
      <c r="AK650" s="16"/>
      <c r="AL650" s="16"/>
      <c r="AM650" s="16"/>
      <c r="AN650" s="16"/>
      <c r="AO650" s="16"/>
      <c r="AP650" s="16"/>
      <c r="AQ650" s="16"/>
      <c r="AR650" s="16"/>
      <c r="AS650" s="16"/>
      <c r="AT650" s="16"/>
      <c r="AU650" s="16"/>
      <c r="AV650" s="16"/>
      <c r="AW650" s="16"/>
      <c r="AX650" s="16"/>
      <c r="AY650" s="16"/>
      <c r="AZ650" s="16"/>
      <c r="BA650" s="16"/>
      <c r="BB650" s="16"/>
      <c r="BC650" s="116"/>
      <c r="BD650" s="116"/>
      <c r="BE650" s="116"/>
      <c r="BF650" s="116"/>
      <c r="BG650" s="116"/>
      <c r="BH650" s="116"/>
      <c r="BI650" s="116"/>
      <c r="BJ650" s="116"/>
      <c r="BK650" s="116"/>
      <c r="BL650" s="116"/>
      <c r="BM650" s="116"/>
      <c r="BN650" s="116"/>
      <c r="BO650" s="116"/>
      <c r="BP650" s="116"/>
      <c r="BQ650" s="116"/>
      <c r="BR650" s="116"/>
      <c r="BS650" s="116"/>
      <c r="BT650" s="117"/>
    </row>
    <row r="651" spans="1:72" s="3" customFormat="1">
      <c r="A651" s="1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c r="AA651" s="16"/>
      <c r="AB651" s="16"/>
      <c r="AC651" s="16"/>
      <c r="AD651" s="16"/>
      <c r="AE651" s="16"/>
      <c r="AF651" s="16"/>
      <c r="AG651" s="16"/>
      <c r="AH651" s="16"/>
      <c r="AI651" s="16"/>
      <c r="AJ651" s="16"/>
      <c r="AK651" s="16"/>
      <c r="AL651" s="16"/>
      <c r="AM651" s="16"/>
      <c r="AN651" s="16"/>
      <c r="AO651" s="16"/>
      <c r="AP651" s="16"/>
      <c r="AQ651" s="16"/>
      <c r="AR651" s="16"/>
      <c r="AS651" s="16"/>
      <c r="AT651" s="16"/>
      <c r="AU651" s="16"/>
      <c r="AV651" s="16"/>
      <c r="AW651" s="16"/>
      <c r="AX651" s="16"/>
      <c r="AY651" s="16"/>
      <c r="AZ651" s="16"/>
      <c r="BA651" s="16"/>
      <c r="BB651" s="16"/>
      <c r="BC651" s="116"/>
      <c r="BD651" s="116"/>
      <c r="BE651" s="116"/>
      <c r="BF651" s="116"/>
      <c r="BG651" s="116"/>
      <c r="BH651" s="116"/>
      <c r="BI651" s="116"/>
      <c r="BJ651" s="116"/>
      <c r="BK651" s="116"/>
      <c r="BL651" s="116"/>
      <c r="BM651" s="116"/>
      <c r="BN651" s="116"/>
      <c r="BO651" s="116"/>
      <c r="BP651" s="116"/>
      <c r="BQ651" s="116"/>
      <c r="BR651" s="116"/>
      <c r="BS651" s="116"/>
      <c r="BT651" s="117"/>
    </row>
    <row r="652" spans="1:72" s="3" customFormat="1">
      <c r="A652" s="1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c r="AA652" s="16"/>
      <c r="AB652" s="16"/>
      <c r="AC652" s="16"/>
      <c r="AD652" s="16"/>
      <c r="AE652" s="16"/>
      <c r="AF652" s="16"/>
      <c r="AG652" s="16"/>
      <c r="AH652" s="16"/>
      <c r="AI652" s="16"/>
      <c r="AJ652" s="16"/>
      <c r="AK652" s="16"/>
      <c r="AL652" s="16"/>
      <c r="AM652" s="16"/>
      <c r="AN652" s="16"/>
      <c r="AO652" s="16"/>
      <c r="AP652" s="16"/>
      <c r="AQ652" s="16"/>
      <c r="AR652" s="16"/>
      <c r="AS652" s="16"/>
      <c r="AT652" s="16"/>
      <c r="AU652" s="16"/>
      <c r="AV652" s="16"/>
      <c r="AW652" s="16"/>
      <c r="AX652" s="16"/>
      <c r="AY652" s="16"/>
      <c r="AZ652" s="16"/>
      <c r="BA652" s="16"/>
      <c r="BB652" s="16"/>
      <c r="BC652" s="116"/>
      <c r="BD652" s="116"/>
      <c r="BE652" s="116"/>
      <c r="BF652" s="116"/>
      <c r="BG652" s="116"/>
      <c r="BH652" s="116"/>
      <c r="BI652" s="116"/>
      <c r="BJ652" s="116"/>
      <c r="BK652" s="116"/>
      <c r="BL652" s="116"/>
      <c r="BM652" s="116"/>
      <c r="BN652" s="116"/>
      <c r="BO652" s="116"/>
      <c r="BP652" s="116"/>
      <c r="BQ652" s="116"/>
      <c r="BR652" s="116"/>
      <c r="BS652" s="116"/>
      <c r="BT652" s="117"/>
    </row>
    <row r="653" spans="1:72" s="3" customFormat="1">
      <c r="A653" s="1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c r="AA653" s="16"/>
      <c r="AB653" s="16"/>
      <c r="AC653" s="16"/>
      <c r="AD653" s="16"/>
      <c r="AE653" s="16"/>
      <c r="AF653" s="16"/>
      <c r="AG653" s="16"/>
      <c r="AH653" s="16"/>
      <c r="AI653" s="16"/>
      <c r="AJ653" s="16"/>
      <c r="AK653" s="16"/>
      <c r="AL653" s="16"/>
      <c r="AM653" s="16"/>
      <c r="AN653" s="16"/>
      <c r="AO653" s="16"/>
      <c r="AP653" s="16"/>
      <c r="AQ653" s="16"/>
      <c r="AR653" s="16"/>
      <c r="AS653" s="16"/>
      <c r="AT653" s="16"/>
      <c r="AU653" s="16"/>
      <c r="AV653" s="16"/>
      <c r="AW653" s="16"/>
      <c r="AX653" s="16"/>
      <c r="AY653" s="16"/>
      <c r="AZ653" s="16"/>
      <c r="BA653" s="16"/>
      <c r="BB653" s="16"/>
      <c r="BC653" s="116"/>
      <c r="BD653" s="116"/>
      <c r="BE653" s="116"/>
      <c r="BF653" s="116"/>
      <c r="BG653" s="116"/>
      <c r="BH653" s="116"/>
      <c r="BI653" s="116"/>
      <c r="BJ653" s="116"/>
      <c r="BK653" s="116"/>
      <c r="BL653" s="116"/>
      <c r="BM653" s="116"/>
      <c r="BN653" s="116"/>
      <c r="BO653" s="116"/>
      <c r="BP653" s="116"/>
      <c r="BQ653" s="116"/>
      <c r="BR653" s="116"/>
      <c r="BS653" s="116"/>
      <c r="BT653" s="117"/>
    </row>
    <row r="654" spans="1:72" s="3" customFormat="1">
      <c r="A654" s="1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c r="AA654" s="16"/>
      <c r="AB654" s="16"/>
      <c r="AC654" s="16"/>
      <c r="AD654" s="16"/>
      <c r="AE654" s="16"/>
      <c r="AF654" s="16"/>
      <c r="AG654" s="16"/>
      <c r="AH654" s="16"/>
      <c r="AI654" s="16"/>
      <c r="AJ654" s="16"/>
      <c r="AK654" s="16"/>
      <c r="AL654" s="16"/>
      <c r="AM654" s="16"/>
      <c r="AN654" s="16"/>
      <c r="AO654" s="16"/>
      <c r="AP654" s="16"/>
      <c r="AQ654" s="16"/>
      <c r="AR654" s="16"/>
      <c r="AS654" s="16"/>
      <c r="AT654" s="16"/>
      <c r="AU654" s="16"/>
      <c r="AV654" s="16"/>
      <c r="AW654" s="16"/>
      <c r="AX654" s="16"/>
      <c r="AY654" s="16"/>
      <c r="AZ654" s="16"/>
      <c r="BA654" s="16"/>
      <c r="BB654" s="16"/>
      <c r="BC654" s="116"/>
      <c r="BD654" s="116"/>
      <c r="BE654" s="116"/>
      <c r="BF654" s="116"/>
      <c r="BG654" s="116"/>
      <c r="BH654" s="116"/>
      <c r="BI654" s="116"/>
      <c r="BJ654" s="116"/>
      <c r="BK654" s="116"/>
      <c r="BL654" s="116"/>
      <c r="BM654" s="116"/>
      <c r="BN654" s="116"/>
      <c r="BO654" s="116"/>
      <c r="BP654" s="116"/>
      <c r="BQ654" s="116"/>
      <c r="BR654" s="116"/>
      <c r="BS654" s="116"/>
      <c r="BT654" s="117"/>
    </row>
    <row r="655" spans="1:72" s="3" customFormat="1">
      <c r="A655" s="1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c r="AA655" s="16"/>
      <c r="AB655" s="16"/>
      <c r="AC655" s="16"/>
      <c r="AD655" s="16"/>
      <c r="AE655" s="16"/>
      <c r="AF655" s="16"/>
      <c r="AG655" s="16"/>
      <c r="AH655" s="16"/>
      <c r="AI655" s="16"/>
      <c r="AJ655" s="16"/>
      <c r="AK655" s="16"/>
      <c r="AL655" s="16"/>
      <c r="AM655" s="16"/>
      <c r="AN655" s="16"/>
      <c r="AO655" s="16"/>
      <c r="AP655" s="16"/>
      <c r="AQ655" s="16"/>
      <c r="AR655" s="16"/>
      <c r="AS655" s="16"/>
      <c r="AT655" s="16"/>
      <c r="AU655" s="16"/>
      <c r="AV655" s="16"/>
      <c r="AW655" s="16"/>
      <c r="AX655" s="16"/>
      <c r="AY655" s="16"/>
      <c r="AZ655" s="16"/>
      <c r="BA655" s="16"/>
      <c r="BB655" s="16"/>
      <c r="BC655" s="116"/>
      <c r="BD655" s="116"/>
      <c r="BE655" s="116"/>
      <c r="BF655" s="116"/>
      <c r="BG655" s="116"/>
      <c r="BH655" s="116"/>
      <c r="BI655" s="116"/>
      <c r="BJ655" s="116"/>
      <c r="BK655" s="116"/>
      <c r="BL655" s="116"/>
      <c r="BM655" s="116"/>
      <c r="BN655" s="116"/>
      <c r="BO655" s="116"/>
      <c r="BP655" s="116"/>
      <c r="BQ655" s="116"/>
      <c r="BR655" s="116"/>
      <c r="BS655" s="116"/>
      <c r="BT655" s="117"/>
    </row>
    <row r="656" spans="1:72" s="3" customFormat="1">
      <c r="A656" s="1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c r="AA656" s="16"/>
      <c r="AB656" s="16"/>
      <c r="AC656" s="16"/>
      <c r="AD656" s="16"/>
      <c r="AE656" s="16"/>
      <c r="AF656" s="16"/>
      <c r="AG656" s="16"/>
      <c r="AH656" s="16"/>
      <c r="AI656" s="16"/>
      <c r="AJ656" s="16"/>
      <c r="AK656" s="16"/>
      <c r="AL656" s="16"/>
      <c r="AM656" s="16"/>
      <c r="AN656" s="16"/>
      <c r="AO656" s="16"/>
      <c r="AP656" s="16"/>
      <c r="AQ656" s="16"/>
      <c r="AR656" s="16"/>
      <c r="AS656" s="16"/>
      <c r="AT656" s="16"/>
      <c r="AU656" s="16"/>
      <c r="AV656" s="16"/>
      <c r="AW656" s="16"/>
      <c r="AX656" s="16"/>
      <c r="AY656" s="16"/>
      <c r="AZ656" s="16"/>
      <c r="BA656" s="16"/>
      <c r="BB656" s="16"/>
      <c r="BC656" s="116"/>
      <c r="BD656" s="116"/>
      <c r="BE656" s="116"/>
      <c r="BF656" s="116"/>
      <c r="BG656" s="116"/>
      <c r="BH656" s="116"/>
      <c r="BI656" s="116"/>
      <c r="BJ656" s="116"/>
      <c r="BK656" s="116"/>
      <c r="BL656" s="116"/>
      <c r="BM656" s="116"/>
      <c r="BN656" s="116"/>
      <c r="BO656" s="116"/>
      <c r="BP656" s="116"/>
      <c r="BQ656" s="116"/>
      <c r="BR656" s="116"/>
      <c r="BS656" s="116"/>
      <c r="BT656" s="117"/>
    </row>
    <row r="657" spans="1:72" s="3" customFormat="1">
      <c r="A657" s="1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c r="AA657" s="16"/>
      <c r="AB657" s="16"/>
      <c r="AC657" s="16"/>
      <c r="AD657" s="16"/>
      <c r="AE657" s="16"/>
      <c r="AF657" s="16"/>
      <c r="AG657" s="16"/>
      <c r="AH657" s="16"/>
      <c r="AI657" s="16"/>
      <c r="AJ657" s="16"/>
      <c r="AK657" s="16"/>
      <c r="AL657" s="16"/>
      <c r="AM657" s="16"/>
      <c r="AN657" s="16"/>
      <c r="AO657" s="16"/>
      <c r="AP657" s="16"/>
      <c r="AQ657" s="16"/>
      <c r="AR657" s="16"/>
      <c r="AS657" s="16"/>
      <c r="AT657" s="16"/>
      <c r="AU657" s="16"/>
      <c r="AV657" s="16"/>
      <c r="AW657" s="16"/>
      <c r="AX657" s="16"/>
      <c r="AY657" s="16"/>
      <c r="AZ657" s="16"/>
      <c r="BA657" s="16"/>
      <c r="BB657" s="16"/>
      <c r="BC657" s="116"/>
      <c r="BD657" s="116"/>
      <c r="BE657" s="116"/>
      <c r="BF657" s="116"/>
      <c r="BG657" s="116"/>
      <c r="BH657" s="116"/>
      <c r="BI657" s="116"/>
      <c r="BJ657" s="116"/>
      <c r="BK657" s="116"/>
      <c r="BL657" s="116"/>
      <c r="BM657" s="116"/>
      <c r="BN657" s="116"/>
      <c r="BO657" s="116"/>
      <c r="BP657" s="116"/>
      <c r="BQ657" s="116"/>
      <c r="BR657" s="116"/>
      <c r="BS657" s="116"/>
      <c r="BT657" s="117"/>
    </row>
    <row r="658" spans="1:72" s="3" customFormat="1">
      <c r="A658" s="1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c r="AA658" s="16"/>
      <c r="AB658" s="16"/>
      <c r="AC658" s="16"/>
      <c r="AD658" s="16"/>
      <c r="AE658" s="16"/>
      <c r="AF658" s="16"/>
      <c r="AG658" s="16"/>
      <c r="AH658" s="16"/>
      <c r="AI658" s="16"/>
      <c r="AJ658" s="16"/>
      <c r="AK658" s="16"/>
      <c r="AL658" s="16"/>
      <c r="AM658" s="16"/>
      <c r="AN658" s="16"/>
      <c r="AO658" s="16"/>
      <c r="AP658" s="16"/>
      <c r="AQ658" s="16"/>
      <c r="AR658" s="16"/>
      <c r="AS658" s="16"/>
      <c r="AT658" s="16"/>
      <c r="AU658" s="16"/>
      <c r="AV658" s="16"/>
      <c r="AW658" s="16"/>
      <c r="AX658" s="16"/>
      <c r="AY658" s="16"/>
      <c r="AZ658" s="16"/>
      <c r="BA658" s="16"/>
      <c r="BB658" s="16"/>
      <c r="BC658" s="116"/>
      <c r="BD658" s="116"/>
      <c r="BE658" s="116"/>
      <c r="BF658" s="116"/>
      <c r="BG658" s="116"/>
      <c r="BH658" s="116"/>
      <c r="BI658" s="116"/>
      <c r="BJ658" s="116"/>
      <c r="BK658" s="116"/>
      <c r="BL658" s="116"/>
      <c r="BM658" s="116"/>
      <c r="BN658" s="116"/>
      <c r="BO658" s="116"/>
      <c r="BP658" s="116"/>
      <c r="BQ658" s="116"/>
      <c r="BR658" s="116"/>
      <c r="BS658" s="116"/>
      <c r="BT658" s="117"/>
    </row>
    <row r="659" spans="1:72" s="3" customFormat="1">
      <c r="A659" s="1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c r="AA659" s="16"/>
      <c r="AB659" s="16"/>
      <c r="AC659" s="16"/>
      <c r="AD659" s="16"/>
      <c r="AE659" s="16"/>
      <c r="AF659" s="16"/>
      <c r="AG659" s="16"/>
      <c r="AH659" s="16"/>
      <c r="AI659" s="16"/>
      <c r="AJ659" s="16"/>
      <c r="AK659" s="16"/>
      <c r="AL659" s="16"/>
      <c r="AM659" s="16"/>
      <c r="AN659" s="16"/>
      <c r="AO659" s="16"/>
      <c r="AP659" s="16"/>
      <c r="AQ659" s="16"/>
      <c r="AR659" s="16"/>
      <c r="AS659" s="16"/>
      <c r="AT659" s="16"/>
      <c r="AU659" s="16"/>
      <c r="AV659" s="16"/>
      <c r="AW659" s="16"/>
      <c r="AX659" s="16"/>
      <c r="AY659" s="16"/>
      <c r="AZ659" s="16"/>
      <c r="BA659" s="16"/>
      <c r="BB659" s="16"/>
      <c r="BC659" s="116"/>
      <c r="BD659" s="116"/>
      <c r="BE659" s="116"/>
      <c r="BF659" s="116"/>
      <c r="BG659" s="116"/>
      <c r="BH659" s="116"/>
      <c r="BI659" s="116"/>
      <c r="BJ659" s="116"/>
      <c r="BK659" s="116"/>
      <c r="BL659" s="116"/>
      <c r="BM659" s="116"/>
      <c r="BN659" s="116"/>
      <c r="BO659" s="116"/>
      <c r="BP659" s="116"/>
      <c r="BQ659" s="116"/>
      <c r="BR659" s="116"/>
      <c r="BS659" s="116"/>
      <c r="BT659" s="117"/>
    </row>
    <row r="660" spans="1:72" s="3" customFormat="1">
      <c r="A660" s="1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c r="AA660" s="16"/>
      <c r="AB660" s="16"/>
      <c r="AC660" s="16"/>
      <c r="AD660" s="16"/>
      <c r="AE660" s="16"/>
      <c r="AF660" s="16"/>
      <c r="AG660" s="16"/>
      <c r="AH660" s="16"/>
      <c r="AI660" s="16"/>
      <c r="AJ660" s="16"/>
      <c r="AK660" s="16"/>
      <c r="AL660" s="16"/>
      <c r="AM660" s="16"/>
      <c r="AN660" s="16"/>
      <c r="AO660" s="16"/>
      <c r="AP660" s="16"/>
      <c r="AQ660" s="16"/>
      <c r="AR660" s="16"/>
      <c r="AS660" s="16"/>
      <c r="AT660" s="16"/>
      <c r="AU660" s="16"/>
      <c r="AV660" s="16"/>
      <c r="AW660" s="16"/>
      <c r="AX660" s="16"/>
      <c r="AY660" s="16"/>
      <c r="AZ660" s="16"/>
      <c r="BA660" s="16"/>
      <c r="BB660" s="16"/>
      <c r="BC660" s="116"/>
      <c r="BD660" s="116"/>
      <c r="BE660" s="116"/>
      <c r="BF660" s="116"/>
      <c r="BG660" s="116"/>
      <c r="BH660" s="116"/>
      <c r="BI660" s="116"/>
      <c r="BJ660" s="116"/>
      <c r="BK660" s="116"/>
      <c r="BL660" s="116"/>
      <c r="BM660" s="116"/>
      <c r="BN660" s="116"/>
      <c r="BO660" s="116"/>
      <c r="BP660" s="116"/>
      <c r="BQ660" s="116"/>
      <c r="BR660" s="116"/>
      <c r="BS660" s="116"/>
      <c r="BT660" s="117"/>
    </row>
    <row r="661" spans="1:72" s="3" customFormat="1">
      <c r="A661" s="1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c r="AA661" s="16"/>
      <c r="AB661" s="16"/>
      <c r="AC661" s="16"/>
      <c r="AD661" s="16"/>
      <c r="AE661" s="16"/>
      <c r="AF661" s="16"/>
      <c r="AG661" s="16"/>
      <c r="AH661" s="16"/>
      <c r="AI661" s="16"/>
      <c r="AJ661" s="16"/>
      <c r="AK661" s="16"/>
      <c r="AL661" s="16"/>
      <c r="AM661" s="16"/>
      <c r="AN661" s="16"/>
      <c r="AO661" s="16"/>
      <c r="AP661" s="16"/>
      <c r="AQ661" s="16"/>
      <c r="AR661" s="16"/>
      <c r="AS661" s="16"/>
      <c r="AT661" s="16"/>
      <c r="AU661" s="16"/>
      <c r="AV661" s="16"/>
      <c r="AW661" s="16"/>
      <c r="AX661" s="16"/>
      <c r="AY661" s="16"/>
      <c r="AZ661" s="16"/>
      <c r="BA661" s="16"/>
      <c r="BB661" s="16"/>
      <c r="BC661" s="116"/>
      <c r="BD661" s="116"/>
      <c r="BE661" s="116"/>
      <c r="BF661" s="116"/>
      <c r="BG661" s="116"/>
      <c r="BH661" s="116"/>
      <c r="BI661" s="116"/>
      <c r="BJ661" s="116"/>
      <c r="BK661" s="116"/>
      <c r="BL661" s="116"/>
      <c r="BM661" s="116"/>
      <c r="BN661" s="116"/>
      <c r="BO661" s="116"/>
      <c r="BP661" s="116"/>
      <c r="BQ661" s="116"/>
      <c r="BR661" s="116"/>
      <c r="BS661" s="116"/>
      <c r="BT661" s="117"/>
    </row>
    <row r="662" spans="1:72" s="3" customFormat="1">
      <c r="A662" s="1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c r="AA662" s="16"/>
      <c r="AB662" s="16"/>
      <c r="AC662" s="16"/>
      <c r="AD662" s="16"/>
      <c r="AE662" s="16"/>
      <c r="AF662" s="16"/>
      <c r="AG662" s="16"/>
      <c r="AH662" s="16"/>
      <c r="AI662" s="16"/>
      <c r="AJ662" s="16"/>
      <c r="AK662" s="16"/>
      <c r="AL662" s="16"/>
      <c r="AM662" s="16"/>
      <c r="AN662" s="16"/>
      <c r="AO662" s="16"/>
      <c r="AP662" s="16"/>
      <c r="AQ662" s="16"/>
      <c r="AR662" s="16"/>
      <c r="AS662" s="16"/>
      <c r="AT662" s="16"/>
      <c r="AU662" s="16"/>
      <c r="AV662" s="16"/>
      <c r="AW662" s="16"/>
      <c r="AX662" s="16"/>
      <c r="AY662" s="16"/>
      <c r="AZ662" s="16"/>
      <c r="BA662" s="16"/>
      <c r="BB662" s="16"/>
      <c r="BC662" s="116"/>
      <c r="BD662" s="116"/>
      <c r="BE662" s="116"/>
      <c r="BF662" s="116"/>
      <c r="BG662" s="116"/>
      <c r="BH662" s="116"/>
      <c r="BI662" s="116"/>
      <c r="BJ662" s="116"/>
      <c r="BK662" s="116"/>
      <c r="BL662" s="116"/>
      <c r="BM662" s="116"/>
      <c r="BN662" s="116"/>
      <c r="BO662" s="116"/>
      <c r="BP662" s="116"/>
      <c r="BQ662" s="116"/>
      <c r="BR662" s="116"/>
      <c r="BS662" s="116"/>
      <c r="BT662" s="117"/>
    </row>
    <row r="663" spans="1:72" s="3" customFormat="1">
      <c r="A663" s="1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c r="AA663" s="16"/>
      <c r="AB663" s="16"/>
      <c r="AC663" s="16"/>
      <c r="AD663" s="16"/>
      <c r="AE663" s="16"/>
      <c r="AF663" s="16"/>
      <c r="AG663" s="16"/>
      <c r="AH663" s="16"/>
      <c r="AI663" s="16"/>
      <c r="AJ663" s="16"/>
      <c r="AK663" s="16"/>
      <c r="AL663" s="16"/>
      <c r="AM663" s="16"/>
      <c r="AN663" s="16"/>
      <c r="AO663" s="16"/>
      <c r="AP663" s="16"/>
      <c r="AQ663" s="16"/>
      <c r="AR663" s="16"/>
      <c r="AS663" s="16"/>
      <c r="AT663" s="16"/>
      <c r="AU663" s="16"/>
      <c r="AV663" s="16"/>
      <c r="AW663" s="16"/>
      <c r="AX663" s="16"/>
      <c r="AY663" s="16"/>
      <c r="AZ663" s="16"/>
      <c r="BA663" s="16"/>
      <c r="BB663" s="16"/>
      <c r="BC663" s="116"/>
      <c r="BD663" s="116"/>
      <c r="BE663" s="116"/>
      <c r="BF663" s="116"/>
      <c r="BG663" s="116"/>
      <c r="BH663" s="116"/>
      <c r="BI663" s="116"/>
      <c r="BJ663" s="116"/>
      <c r="BK663" s="116"/>
      <c r="BL663" s="116"/>
      <c r="BM663" s="116"/>
      <c r="BN663" s="116"/>
      <c r="BO663" s="116"/>
      <c r="BP663" s="116"/>
      <c r="BQ663" s="116"/>
      <c r="BR663" s="116"/>
      <c r="BS663" s="116"/>
      <c r="BT663" s="117"/>
    </row>
    <row r="664" spans="1:72" s="3" customFormat="1">
      <c r="A664" s="1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c r="AA664" s="16"/>
      <c r="AB664" s="16"/>
      <c r="AC664" s="16"/>
      <c r="AD664" s="16"/>
      <c r="AE664" s="16"/>
      <c r="AF664" s="16"/>
      <c r="AG664" s="16"/>
      <c r="AH664" s="16"/>
      <c r="AI664" s="16"/>
      <c r="AJ664" s="16"/>
      <c r="AK664" s="16"/>
      <c r="AL664" s="16"/>
      <c r="AM664" s="16"/>
      <c r="AN664" s="16"/>
      <c r="AO664" s="16"/>
      <c r="AP664" s="16"/>
      <c r="AQ664" s="16"/>
      <c r="AR664" s="16"/>
      <c r="AS664" s="16"/>
      <c r="AT664" s="16"/>
      <c r="AU664" s="16"/>
      <c r="AV664" s="16"/>
      <c r="AW664" s="16"/>
      <c r="AX664" s="16"/>
      <c r="AY664" s="16"/>
      <c r="AZ664" s="16"/>
      <c r="BA664" s="16"/>
      <c r="BB664" s="16"/>
      <c r="BC664" s="116"/>
      <c r="BD664" s="116"/>
      <c r="BE664" s="116"/>
      <c r="BF664" s="116"/>
      <c r="BG664" s="116"/>
      <c r="BH664" s="116"/>
      <c r="BI664" s="116"/>
      <c r="BJ664" s="116"/>
      <c r="BK664" s="116"/>
      <c r="BL664" s="116"/>
      <c r="BM664" s="116"/>
      <c r="BN664" s="116"/>
      <c r="BO664" s="116"/>
      <c r="BP664" s="116"/>
      <c r="BQ664" s="116"/>
      <c r="BR664" s="116"/>
      <c r="BS664" s="116"/>
      <c r="BT664" s="117"/>
    </row>
    <row r="665" spans="1:72" s="3" customFormat="1">
      <c r="A665" s="1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c r="AA665" s="16"/>
      <c r="AB665" s="16"/>
      <c r="AC665" s="16"/>
      <c r="AD665" s="16"/>
      <c r="AE665" s="16"/>
      <c r="AF665" s="16"/>
      <c r="AG665" s="16"/>
      <c r="AH665" s="16"/>
      <c r="AI665" s="16"/>
      <c r="AJ665" s="16"/>
      <c r="AK665" s="16"/>
      <c r="AL665" s="16"/>
      <c r="AM665" s="16"/>
      <c r="AN665" s="16"/>
      <c r="AO665" s="16"/>
      <c r="AP665" s="16"/>
      <c r="AQ665" s="16"/>
      <c r="AR665" s="16"/>
      <c r="AS665" s="16"/>
      <c r="AT665" s="16"/>
      <c r="AU665" s="16"/>
      <c r="AV665" s="16"/>
      <c r="AW665" s="16"/>
      <c r="AX665" s="16"/>
      <c r="AY665" s="16"/>
      <c r="AZ665" s="16"/>
      <c r="BA665" s="16"/>
      <c r="BB665" s="16"/>
      <c r="BC665" s="116"/>
      <c r="BD665" s="116"/>
      <c r="BE665" s="116"/>
      <c r="BF665" s="116"/>
      <c r="BG665" s="116"/>
      <c r="BH665" s="116"/>
      <c r="BI665" s="116"/>
      <c r="BJ665" s="116"/>
      <c r="BK665" s="116"/>
      <c r="BL665" s="116"/>
      <c r="BM665" s="116"/>
      <c r="BN665" s="116"/>
      <c r="BO665" s="116"/>
      <c r="BP665" s="116"/>
      <c r="BQ665" s="116"/>
      <c r="BR665" s="116"/>
      <c r="BS665" s="116"/>
      <c r="BT665" s="117"/>
    </row>
    <row r="666" spans="1:72" s="3" customFormat="1">
      <c r="A666" s="1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c r="AA666" s="16"/>
      <c r="AB666" s="16"/>
      <c r="AC666" s="16"/>
      <c r="AD666" s="16"/>
      <c r="AE666" s="16"/>
      <c r="AF666" s="16"/>
      <c r="AG666" s="16"/>
      <c r="AH666" s="16"/>
      <c r="AI666" s="16"/>
      <c r="AJ666" s="16"/>
      <c r="AK666" s="16"/>
      <c r="AL666" s="16"/>
      <c r="AM666" s="16"/>
      <c r="AN666" s="16"/>
      <c r="AO666" s="16"/>
      <c r="AP666" s="16"/>
      <c r="AQ666" s="16"/>
      <c r="AR666" s="16"/>
      <c r="AS666" s="16"/>
      <c r="AT666" s="16"/>
      <c r="AU666" s="16"/>
      <c r="AV666" s="16"/>
      <c r="AW666" s="16"/>
      <c r="AX666" s="16"/>
      <c r="AY666" s="16"/>
      <c r="AZ666" s="16"/>
      <c r="BA666" s="16"/>
      <c r="BB666" s="16"/>
      <c r="BC666" s="116"/>
      <c r="BD666" s="116"/>
      <c r="BE666" s="116"/>
      <c r="BF666" s="116"/>
      <c r="BG666" s="116"/>
      <c r="BH666" s="116"/>
      <c r="BI666" s="116"/>
      <c r="BJ666" s="116"/>
      <c r="BK666" s="116"/>
      <c r="BL666" s="116"/>
      <c r="BM666" s="116"/>
      <c r="BN666" s="116"/>
      <c r="BO666" s="116"/>
      <c r="BP666" s="116"/>
      <c r="BQ666" s="116"/>
      <c r="BR666" s="116"/>
      <c r="BS666" s="116"/>
      <c r="BT666" s="117"/>
    </row>
    <row r="667" spans="1:72" s="3" customFormat="1">
      <c r="A667" s="1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c r="AA667" s="16"/>
      <c r="AB667" s="16"/>
      <c r="AC667" s="16"/>
      <c r="AD667" s="16"/>
      <c r="AE667" s="16"/>
      <c r="AF667" s="16"/>
      <c r="AG667" s="16"/>
      <c r="AH667" s="16"/>
      <c r="AI667" s="16"/>
      <c r="AJ667" s="16"/>
      <c r="AK667" s="16"/>
      <c r="AL667" s="16"/>
      <c r="AM667" s="16"/>
      <c r="AN667" s="16"/>
      <c r="AO667" s="16"/>
      <c r="AP667" s="16"/>
      <c r="AQ667" s="16"/>
      <c r="AR667" s="16"/>
      <c r="AS667" s="16"/>
      <c r="AT667" s="16"/>
      <c r="AU667" s="16"/>
      <c r="AV667" s="16"/>
      <c r="AW667" s="16"/>
      <c r="AX667" s="16"/>
      <c r="AY667" s="16"/>
      <c r="AZ667" s="16"/>
      <c r="BA667" s="16"/>
      <c r="BB667" s="16"/>
      <c r="BC667" s="116"/>
      <c r="BD667" s="116"/>
      <c r="BE667" s="116"/>
      <c r="BF667" s="116"/>
      <c r="BG667" s="116"/>
      <c r="BH667" s="116"/>
      <c r="BI667" s="116"/>
      <c r="BJ667" s="116"/>
      <c r="BK667" s="116"/>
      <c r="BL667" s="116"/>
      <c r="BM667" s="116"/>
      <c r="BN667" s="116"/>
      <c r="BO667" s="116"/>
      <c r="BP667" s="116"/>
      <c r="BQ667" s="116"/>
      <c r="BR667" s="116"/>
      <c r="BS667" s="116"/>
      <c r="BT667" s="117"/>
    </row>
    <row r="668" spans="1:72" s="3" customFormat="1">
      <c r="A668" s="1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c r="AA668" s="16"/>
      <c r="AB668" s="16"/>
      <c r="AC668" s="16"/>
      <c r="AD668" s="16"/>
      <c r="AE668" s="16"/>
      <c r="AF668" s="16"/>
      <c r="AG668" s="16"/>
      <c r="AH668" s="16"/>
      <c r="AI668" s="16"/>
      <c r="AJ668" s="16"/>
      <c r="AK668" s="16"/>
      <c r="AL668" s="16"/>
      <c r="AM668" s="16"/>
      <c r="AN668" s="16"/>
      <c r="AO668" s="16"/>
      <c r="AP668" s="16"/>
      <c r="AQ668" s="16"/>
      <c r="AR668" s="16"/>
      <c r="AS668" s="16"/>
      <c r="AT668" s="16"/>
      <c r="AU668" s="16"/>
      <c r="AV668" s="16"/>
      <c r="AW668" s="16"/>
      <c r="AX668" s="16"/>
      <c r="AY668" s="16"/>
      <c r="AZ668" s="16"/>
      <c r="BA668" s="16"/>
      <c r="BB668" s="16"/>
      <c r="BC668" s="116"/>
      <c r="BD668" s="116"/>
      <c r="BE668" s="116"/>
      <c r="BF668" s="116"/>
      <c r="BG668" s="116"/>
      <c r="BH668" s="116"/>
      <c r="BI668" s="116"/>
      <c r="BJ668" s="116"/>
      <c r="BK668" s="116"/>
      <c r="BL668" s="116"/>
      <c r="BM668" s="116"/>
      <c r="BN668" s="116"/>
      <c r="BO668" s="116"/>
      <c r="BP668" s="116"/>
      <c r="BQ668" s="116"/>
      <c r="BR668" s="116"/>
      <c r="BS668" s="116"/>
      <c r="BT668" s="117"/>
    </row>
    <row r="669" spans="1:72" s="3" customFormat="1">
      <c r="A669" s="1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c r="AA669" s="16"/>
      <c r="AB669" s="16"/>
      <c r="AC669" s="16"/>
      <c r="AD669" s="16"/>
      <c r="AE669" s="16"/>
      <c r="AF669" s="16"/>
      <c r="AG669" s="16"/>
      <c r="AH669" s="16"/>
      <c r="AI669" s="16"/>
      <c r="AJ669" s="16"/>
      <c r="AK669" s="16"/>
      <c r="AL669" s="16"/>
      <c r="AM669" s="16"/>
      <c r="AN669" s="16"/>
      <c r="AO669" s="16"/>
      <c r="AP669" s="16"/>
      <c r="AQ669" s="16"/>
      <c r="AR669" s="16"/>
      <c r="AS669" s="16"/>
      <c r="AT669" s="16"/>
      <c r="AU669" s="16"/>
      <c r="AV669" s="16"/>
      <c r="AW669" s="16"/>
      <c r="AX669" s="16"/>
      <c r="AY669" s="16"/>
      <c r="AZ669" s="16"/>
      <c r="BA669" s="16"/>
      <c r="BB669" s="16"/>
      <c r="BC669" s="116"/>
      <c r="BD669" s="116"/>
      <c r="BE669" s="116"/>
      <c r="BF669" s="116"/>
      <c r="BG669" s="116"/>
      <c r="BH669" s="116"/>
      <c r="BI669" s="116"/>
      <c r="BJ669" s="116"/>
      <c r="BK669" s="116"/>
      <c r="BL669" s="116"/>
      <c r="BM669" s="116"/>
      <c r="BN669" s="116"/>
      <c r="BO669" s="116"/>
      <c r="BP669" s="116"/>
      <c r="BQ669" s="116"/>
      <c r="BR669" s="116"/>
      <c r="BS669" s="116"/>
      <c r="BT669" s="117"/>
    </row>
    <row r="670" spans="1:72" s="3" customFormat="1">
      <c r="A670" s="627"/>
      <c r="B670" s="628"/>
      <c r="C670" s="628"/>
      <c r="D670" s="628"/>
      <c r="E670" s="628"/>
      <c r="F670" s="628"/>
      <c r="G670" s="628"/>
      <c r="H670" s="628"/>
      <c r="I670" s="628"/>
      <c r="J670" s="628"/>
      <c r="K670" s="628"/>
      <c r="L670" s="628"/>
      <c r="M670" s="628"/>
      <c r="N670" s="628"/>
      <c r="O670" s="628"/>
      <c r="P670" s="628"/>
      <c r="Q670" s="628"/>
      <c r="R670" s="628"/>
      <c r="S670" s="628"/>
      <c r="T670" s="628"/>
      <c r="U670" s="628"/>
      <c r="V670" s="628"/>
      <c r="W670" s="628"/>
      <c r="X670" s="628"/>
      <c r="Y670" s="628"/>
      <c r="Z670" s="628"/>
      <c r="AA670" s="628"/>
      <c r="AB670" s="628"/>
      <c r="AC670" s="628"/>
      <c r="AD670" s="628"/>
      <c r="AE670" s="628"/>
      <c r="AF670" s="628"/>
      <c r="AG670" s="628"/>
      <c r="AH670" s="628"/>
      <c r="AI670" s="628"/>
      <c r="AJ670" s="628"/>
      <c r="AK670" s="628"/>
      <c r="AL670" s="628"/>
      <c r="AM670" s="628"/>
      <c r="AN670" s="628"/>
      <c r="AO670" s="628"/>
      <c r="AP670" s="628"/>
      <c r="AQ670" s="628"/>
      <c r="AR670" s="628"/>
      <c r="AS670" s="628"/>
      <c r="AT670" s="628"/>
      <c r="AU670" s="628"/>
      <c r="AV670" s="628"/>
      <c r="AW670" s="628"/>
      <c r="AX670" s="628"/>
      <c r="AY670" s="628"/>
      <c r="AZ670" s="628"/>
      <c r="BA670" s="628"/>
      <c r="BB670" s="628"/>
      <c r="BC670" s="627"/>
      <c r="BD670" s="627"/>
      <c r="BE670" s="627"/>
      <c r="BF670" s="627"/>
      <c r="BG670" s="627"/>
      <c r="BH670" s="627"/>
      <c r="BI670" s="627"/>
      <c r="BJ670" s="627"/>
      <c r="BK670" s="627"/>
      <c r="BL670" s="627"/>
      <c r="BM670" s="627"/>
      <c r="BN670" s="627"/>
      <c r="BO670" s="627"/>
      <c r="BP670" s="627"/>
      <c r="BQ670" s="627"/>
      <c r="BR670" s="627"/>
      <c r="BS670" s="627"/>
      <c r="BT670" s="629"/>
    </row>
    <row r="671" spans="1:72" s="3" customFormat="1">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c r="AA671" s="36"/>
      <c r="AB671" s="36"/>
      <c r="AC671" s="16"/>
      <c r="AD671" s="16"/>
      <c r="AE671" s="16"/>
      <c r="AF671" s="36"/>
      <c r="AG671" s="36"/>
      <c r="AH671" s="36"/>
      <c r="AI671" s="36"/>
      <c r="AJ671" s="36"/>
      <c r="AK671" s="36"/>
      <c r="AL671" s="36"/>
      <c r="AM671" s="36"/>
      <c r="AN671" s="36"/>
      <c r="AO671" s="36"/>
      <c r="AP671" s="36"/>
      <c r="AQ671" s="36"/>
      <c r="AR671" s="36"/>
      <c r="AS671" s="36"/>
      <c r="AT671" s="36"/>
      <c r="AU671" s="36"/>
      <c r="AV671" s="36"/>
      <c r="AW671" s="36"/>
      <c r="AX671" s="36"/>
      <c r="AY671" s="36"/>
      <c r="AZ671" s="36"/>
      <c r="BA671" s="36"/>
      <c r="BB671" s="36"/>
    </row>
    <row r="672" spans="1:72" s="3" customFormat="1">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c r="AA672" s="36"/>
      <c r="AB672" s="36"/>
      <c r="AC672" s="16"/>
      <c r="AD672" s="16"/>
      <c r="AE672" s="16"/>
      <c r="AF672" s="36"/>
      <c r="AG672" s="36"/>
      <c r="AH672" s="36"/>
      <c r="AI672" s="36"/>
      <c r="AJ672" s="36"/>
      <c r="AK672" s="36"/>
      <c r="AL672" s="36"/>
      <c r="AM672" s="36"/>
      <c r="AN672" s="36"/>
      <c r="AO672" s="36"/>
      <c r="AP672" s="36"/>
      <c r="AQ672" s="36"/>
      <c r="AR672" s="36"/>
      <c r="AS672" s="36"/>
      <c r="AT672" s="36"/>
      <c r="AU672" s="36"/>
      <c r="AV672" s="36"/>
      <c r="AW672" s="36"/>
      <c r="AX672" s="36"/>
      <c r="AY672" s="36"/>
      <c r="AZ672" s="36"/>
      <c r="BA672" s="36"/>
      <c r="BB672" s="36"/>
    </row>
    <row r="673" spans="2:54" s="3" customFormat="1">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c r="AA673" s="36"/>
      <c r="AB673" s="36"/>
      <c r="AC673" s="16"/>
      <c r="AD673" s="16"/>
      <c r="AE673" s="16"/>
      <c r="AF673" s="36"/>
      <c r="AG673" s="36"/>
      <c r="AH673" s="36"/>
      <c r="AI673" s="36"/>
      <c r="AJ673" s="36"/>
      <c r="AK673" s="36"/>
      <c r="AL673" s="36"/>
      <c r="AM673" s="36"/>
      <c r="AN673" s="36"/>
      <c r="AO673" s="36"/>
      <c r="AP673" s="36"/>
      <c r="AQ673" s="36"/>
      <c r="AR673" s="36"/>
      <c r="AS673" s="36"/>
      <c r="AT673" s="36"/>
      <c r="AU673" s="36"/>
      <c r="AV673" s="36"/>
      <c r="AW673" s="36"/>
      <c r="AX673" s="36"/>
      <c r="AY673" s="36"/>
      <c r="AZ673" s="36"/>
      <c r="BA673" s="36"/>
      <c r="BB673" s="36"/>
    </row>
    <row r="674" spans="2:54" s="3" customFormat="1">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c r="AA674" s="36"/>
      <c r="AB674" s="36"/>
      <c r="AC674" s="16"/>
      <c r="AD674" s="16"/>
      <c r="AE674" s="16"/>
      <c r="AF674" s="36"/>
      <c r="AG674" s="36"/>
      <c r="AH674" s="36"/>
      <c r="AI674" s="36"/>
      <c r="AJ674" s="36"/>
      <c r="AK674" s="36"/>
      <c r="AL674" s="36"/>
      <c r="AM674" s="36"/>
      <c r="AN674" s="36"/>
      <c r="AO674" s="36"/>
      <c r="AP674" s="36"/>
      <c r="AQ674" s="36"/>
      <c r="AR674" s="36"/>
      <c r="AS674" s="36"/>
      <c r="AT674" s="36"/>
      <c r="AU674" s="36"/>
      <c r="AV674" s="36"/>
      <c r="AW674" s="36"/>
      <c r="AX674" s="36"/>
      <c r="AY674" s="36"/>
      <c r="AZ674" s="36"/>
      <c r="BA674" s="36"/>
      <c r="BB674" s="36"/>
    </row>
    <row r="675" spans="2:54" s="3" customFormat="1">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c r="AA675" s="36"/>
      <c r="AB675" s="36"/>
      <c r="AC675" s="16"/>
      <c r="AD675" s="16"/>
      <c r="AE675" s="16"/>
      <c r="AF675" s="36"/>
      <c r="AG675" s="36"/>
      <c r="AH675" s="36"/>
      <c r="AI675" s="36"/>
      <c r="AJ675" s="36"/>
      <c r="AK675" s="36"/>
      <c r="AL675" s="36"/>
      <c r="AM675" s="36"/>
      <c r="AN675" s="36"/>
      <c r="AO675" s="36"/>
      <c r="AP675" s="36"/>
      <c r="AQ675" s="36"/>
      <c r="AR675" s="36"/>
      <c r="AS675" s="36"/>
      <c r="AT675" s="36"/>
      <c r="AU675" s="36"/>
      <c r="AV675" s="36"/>
      <c r="AW675" s="36"/>
      <c r="AX675" s="36"/>
      <c r="AY675" s="36"/>
      <c r="AZ675" s="36"/>
      <c r="BA675" s="36"/>
      <c r="BB675" s="36"/>
    </row>
    <row r="676" spans="2:54" s="3" customFormat="1">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c r="AA676" s="36"/>
      <c r="AB676" s="36"/>
      <c r="AC676" s="16"/>
      <c r="AD676" s="16"/>
      <c r="AE676" s="16"/>
      <c r="AF676" s="36"/>
      <c r="AG676" s="36"/>
      <c r="AH676" s="36"/>
      <c r="AI676" s="36"/>
      <c r="AJ676" s="36"/>
      <c r="AK676" s="36"/>
      <c r="AL676" s="36"/>
      <c r="AM676" s="36"/>
      <c r="AN676" s="36"/>
      <c r="AO676" s="36"/>
      <c r="AP676" s="36"/>
      <c r="AQ676" s="36"/>
      <c r="AR676" s="36"/>
      <c r="AS676" s="36"/>
      <c r="AT676" s="36"/>
      <c r="AU676" s="36"/>
      <c r="AV676" s="36"/>
      <c r="AW676" s="36"/>
      <c r="AX676" s="36"/>
      <c r="AY676" s="36"/>
      <c r="AZ676" s="36"/>
      <c r="BA676" s="36"/>
      <c r="BB676" s="36"/>
    </row>
    <row r="677" spans="2:54" s="3" customFormat="1">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c r="AA677" s="36"/>
      <c r="AB677" s="36"/>
      <c r="AC677" s="16"/>
      <c r="AD677" s="16"/>
      <c r="AE677" s="16"/>
      <c r="AF677" s="36"/>
      <c r="AG677" s="36"/>
      <c r="AH677" s="36"/>
      <c r="AI677" s="36"/>
      <c r="AJ677" s="36"/>
      <c r="AK677" s="36"/>
      <c r="AL677" s="36"/>
      <c r="AM677" s="36"/>
      <c r="AN677" s="36"/>
      <c r="AO677" s="36"/>
      <c r="AP677" s="36"/>
      <c r="AQ677" s="36"/>
      <c r="AR677" s="36"/>
      <c r="AS677" s="36"/>
      <c r="AT677" s="36"/>
      <c r="AU677" s="36"/>
      <c r="AV677" s="36"/>
      <c r="AW677" s="36"/>
      <c r="AX677" s="36"/>
      <c r="AY677" s="36"/>
      <c r="AZ677" s="36"/>
      <c r="BA677" s="36"/>
      <c r="BB677" s="36"/>
    </row>
    <row r="678" spans="2:54" s="3" customFormat="1">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c r="AA678" s="36"/>
      <c r="AB678" s="36"/>
      <c r="AC678" s="16"/>
      <c r="AD678" s="16"/>
      <c r="AE678" s="16"/>
      <c r="AF678" s="36"/>
      <c r="AG678" s="36"/>
      <c r="AH678" s="36"/>
      <c r="AI678" s="36"/>
      <c r="AJ678" s="36"/>
      <c r="AK678" s="36"/>
      <c r="AL678" s="36"/>
      <c r="AM678" s="36"/>
      <c r="AN678" s="36"/>
      <c r="AO678" s="36"/>
      <c r="AP678" s="36"/>
      <c r="AQ678" s="36"/>
      <c r="AR678" s="36"/>
      <c r="AS678" s="36"/>
      <c r="AT678" s="36"/>
      <c r="AU678" s="36"/>
      <c r="AV678" s="36"/>
      <c r="AW678" s="36"/>
      <c r="AX678" s="36"/>
      <c r="AY678" s="36"/>
      <c r="AZ678" s="36"/>
      <c r="BA678" s="36"/>
      <c r="BB678" s="36"/>
    </row>
    <row r="679" spans="2:54" s="3" customFormat="1">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c r="AA679" s="36"/>
      <c r="AB679" s="36"/>
      <c r="AC679" s="16"/>
      <c r="AD679" s="16"/>
      <c r="AE679" s="16"/>
      <c r="AF679" s="36"/>
      <c r="AG679" s="36"/>
      <c r="AH679" s="36"/>
      <c r="AI679" s="36"/>
      <c r="AJ679" s="36"/>
      <c r="AK679" s="36"/>
      <c r="AL679" s="36"/>
      <c r="AM679" s="36"/>
      <c r="AN679" s="36"/>
      <c r="AO679" s="36"/>
      <c r="AP679" s="36"/>
      <c r="AQ679" s="36"/>
      <c r="AR679" s="36"/>
      <c r="AS679" s="36"/>
      <c r="AT679" s="36"/>
      <c r="AU679" s="36"/>
      <c r="AV679" s="36"/>
      <c r="AW679" s="36"/>
      <c r="AX679" s="36"/>
      <c r="AY679" s="36"/>
      <c r="AZ679" s="36"/>
      <c r="BA679" s="36"/>
      <c r="BB679" s="36"/>
    </row>
    <row r="680" spans="2:54" s="3" customFormat="1">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c r="AA680" s="36"/>
      <c r="AB680" s="36"/>
      <c r="AC680" s="16"/>
      <c r="AD680" s="16"/>
      <c r="AE680" s="16"/>
      <c r="AF680" s="36"/>
      <c r="AG680" s="36"/>
      <c r="AH680" s="36"/>
      <c r="AI680" s="36"/>
      <c r="AJ680" s="36"/>
      <c r="AK680" s="36"/>
      <c r="AL680" s="36"/>
      <c r="AM680" s="36"/>
      <c r="AN680" s="36"/>
      <c r="AO680" s="36"/>
      <c r="AP680" s="36"/>
      <c r="AQ680" s="36"/>
      <c r="AR680" s="36"/>
      <c r="AS680" s="36"/>
      <c r="AT680" s="36"/>
      <c r="AU680" s="36"/>
      <c r="AV680" s="36"/>
      <c r="AW680" s="36"/>
      <c r="AX680" s="36"/>
      <c r="AY680" s="36"/>
      <c r="AZ680" s="36"/>
      <c r="BA680" s="36"/>
      <c r="BB680" s="36"/>
    </row>
    <row r="681" spans="2:54" s="3" customFormat="1">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c r="AA681" s="36"/>
      <c r="AB681" s="36"/>
      <c r="AC681" s="16"/>
      <c r="AD681" s="16"/>
      <c r="AE681" s="16"/>
      <c r="AF681" s="36"/>
      <c r="AG681" s="36"/>
      <c r="AH681" s="36"/>
      <c r="AI681" s="36"/>
      <c r="AJ681" s="36"/>
      <c r="AK681" s="36"/>
      <c r="AL681" s="36"/>
      <c r="AM681" s="36"/>
      <c r="AN681" s="36"/>
      <c r="AO681" s="36"/>
      <c r="AP681" s="36"/>
      <c r="AQ681" s="36"/>
      <c r="AR681" s="36"/>
      <c r="AS681" s="36"/>
      <c r="AT681" s="36"/>
      <c r="AU681" s="36"/>
      <c r="AV681" s="36"/>
      <c r="AW681" s="36"/>
      <c r="AX681" s="36"/>
      <c r="AY681" s="36"/>
      <c r="AZ681" s="36"/>
      <c r="BA681" s="36"/>
      <c r="BB681" s="36"/>
    </row>
    <row r="682" spans="2:54" s="3" customFormat="1">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c r="AA682" s="36"/>
      <c r="AB682" s="36"/>
      <c r="AC682" s="16"/>
      <c r="AD682" s="16"/>
      <c r="AE682" s="16"/>
      <c r="AF682" s="36"/>
      <c r="AG682" s="36"/>
      <c r="AH682" s="36"/>
      <c r="AI682" s="36"/>
      <c r="AJ682" s="36"/>
      <c r="AK682" s="36"/>
      <c r="AL682" s="36"/>
      <c r="AM682" s="36"/>
      <c r="AN682" s="36"/>
      <c r="AO682" s="36"/>
      <c r="AP682" s="36"/>
      <c r="AQ682" s="36"/>
      <c r="AR682" s="36"/>
      <c r="AS682" s="36"/>
      <c r="AT682" s="36"/>
      <c r="AU682" s="36"/>
      <c r="AV682" s="36"/>
      <c r="AW682" s="36"/>
      <c r="AX682" s="36"/>
      <c r="AY682" s="36"/>
      <c r="AZ682" s="36"/>
      <c r="BA682" s="36"/>
      <c r="BB682" s="36"/>
    </row>
    <row r="683" spans="2:54" s="3" customFormat="1">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c r="AA683" s="36"/>
      <c r="AB683" s="36"/>
      <c r="AC683" s="16"/>
      <c r="AD683" s="16"/>
      <c r="AE683" s="16"/>
      <c r="AF683" s="36"/>
      <c r="AG683" s="36"/>
      <c r="AH683" s="36"/>
      <c r="AI683" s="36"/>
      <c r="AJ683" s="36"/>
      <c r="AK683" s="36"/>
      <c r="AL683" s="36"/>
      <c r="AM683" s="36"/>
      <c r="AN683" s="36"/>
      <c r="AO683" s="36"/>
      <c r="AP683" s="36"/>
      <c r="AQ683" s="36"/>
      <c r="AR683" s="36"/>
      <c r="AS683" s="36"/>
      <c r="AT683" s="36"/>
      <c r="AU683" s="36"/>
      <c r="AV683" s="36"/>
      <c r="AW683" s="36"/>
      <c r="AX683" s="36"/>
      <c r="AY683" s="36"/>
      <c r="AZ683" s="36"/>
      <c r="BA683" s="36"/>
      <c r="BB683" s="36"/>
    </row>
    <row r="684" spans="2:54" s="3" customFormat="1">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c r="AA684" s="36"/>
      <c r="AB684" s="36"/>
      <c r="AC684" s="16"/>
      <c r="AD684" s="16"/>
      <c r="AE684" s="16"/>
      <c r="AF684" s="36"/>
      <c r="AG684" s="36"/>
      <c r="AH684" s="36"/>
      <c r="AI684" s="36"/>
      <c r="AJ684" s="36"/>
      <c r="AK684" s="36"/>
      <c r="AL684" s="36"/>
      <c r="AM684" s="36"/>
      <c r="AN684" s="36"/>
      <c r="AO684" s="36"/>
      <c r="AP684" s="36"/>
      <c r="AQ684" s="36"/>
      <c r="AR684" s="36"/>
      <c r="AS684" s="36"/>
      <c r="AT684" s="36"/>
      <c r="AU684" s="36"/>
      <c r="AV684" s="36"/>
      <c r="AW684" s="36"/>
      <c r="AX684" s="36"/>
      <c r="AY684" s="36"/>
      <c r="AZ684" s="36"/>
      <c r="BA684" s="36"/>
      <c r="BB684" s="36"/>
    </row>
    <row r="685" spans="2:54" s="3" customFormat="1">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c r="AA685" s="36"/>
      <c r="AB685" s="36"/>
      <c r="AC685" s="16"/>
      <c r="AD685" s="16"/>
      <c r="AE685" s="16"/>
      <c r="AF685" s="36"/>
      <c r="AG685" s="36"/>
      <c r="AH685" s="36"/>
      <c r="AI685" s="36"/>
      <c r="AJ685" s="36"/>
      <c r="AK685" s="36"/>
      <c r="AL685" s="36"/>
      <c r="AM685" s="36"/>
      <c r="AN685" s="36"/>
      <c r="AO685" s="36"/>
      <c r="AP685" s="36"/>
      <c r="AQ685" s="36"/>
      <c r="AR685" s="36"/>
      <c r="AS685" s="36"/>
      <c r="AT685" s="36"/>
      <c r="AU685" s="36"/>
      <c r="AV685" s="36"/>
      <c r="AW685" s="36"/>
      <c r="AX685" s="36"/>
      <c r="AY685" s="36"/>
      <c r="AZ685" s="36"/>
      <c r="BA685" s="36"/>
      <c r="BB685" s="36"/>
    </row>
    <row r="686" spans="2:54" s="3" customFormat="1">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c r="AA686" s="36"/>
      <c r="AB686" s="36"/>
      <c r="AC686" s="16"/>
      <c r="AD686" s="16"/>
      <c r="AE686" s="16"/>
      <c r="AF686" s="36"/>
      <c r="AG686" s="36"/>
      <c r="AH686" s="36"/>
      <c r="AI686" s="36"/>
      <c r="AJ686" s="36"/>
      <c r="AK686" s="36"/>
      <c r="AL686" s="36"/>
      <c r="AM686" s="36"/>
      <c r="AN686" s="36"/>
      <c r="AO686" s="36"/>
      <c r="AP686" s="36"/>
      <c r="AQ686" s="36"/>
      <c r="AR686" s="36"/>
      <c r="AS686" s="36"/>
      <c r="AT686" s="36"/>
      <c r="AU686" s="36"/>
      <c r="AV686" s="36"/>
      <c r="AW686" s="36"/>
      <c r="AX686" s="36"/>
      <c r="AY686" s="36"/>
      <c r="AZ686" s="36"/>
      <c r="BA686" s="36"/>
      <c r="BB686" s="36"/>
    </row>
    <row r="687" spans="2:54" s="3" customFormat="1">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c r="AA687" s="36"/>
      <c r="AB687" s="36"/>
      <c r="AC687" s="16"/>
      <c r="AD687" s="16"/>
      <c r="AE687" s="16"/>
      <c r="AF687" s="36"/>
      <c r="AG687" s="36"/>
      <c r="AH687" s="36"/>
      <c r="AI687" s="36"/>
      <c r="AJ687" s="36"/>
      <c r="AK687" s="36"/>
      <c r="AL687" s="36"/>
      <c r="AM687" s="36"/>
      <c r="AN687" s="36"/>
      <c r="AO687" s="36"/>
      <c r="AP687" s="36"/>
      <c r="AQ687" s="36"/>
      <c r="AR687" s="36"/>
      <c r="AS687" s="36"/>
      <c r="AT687" s="36"/>
      <c r="AU687" s="36"/>
      <c r="AV687" s="36"/>
      <c r="AW687" s="36"/>
      <c r="AX687" s="36"/>
      <c r="AY687" s="36"/>
      <c r="AZ687" s="36"/>
      <c r="BA687" s="36"/>
      <c r="BB687" s="36"/>
    </row>
    <row r="688" spans="2:54" s="3" customFormat="1">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c r="AA688" s="36"/>
      <c r="AB688" s="36"/>
      <c r="AC688" s="16"/>
      <c r="AD688" s="16"/>
      <c r="AE688" s="16"/>
      <c r="AF688" s="36"/>
      <c r="AG688" s="36"/>
      <c r="AH688" s="36"/>
      <c r="AI688" s="36"/>
      <c r="AJ688" s="36"/>
      <c r="AK688" s="36"/>
      <c r="AL688" s="36"/>
      <c r="AM688" s="36"/>
      <c r="AN688" s="36"/>
      <c r="AO688" s="36"/>
      <c r="AP688" s="36"/>
      <c r="AQ688" s="36"/>
      <c r="AR688" s="36"/>
      <c r="AS688" s="36"/>
      <c r="AT688" s="36"/>
      <c r="AU688" s="36"/>
      <c r="AV688" s="36"/>
      <c r="AW688" s="36"/>
      <c r="AX688" s="36"/>
      <c r="AY688" s="36"/>
      <c r="AZ688" s="36"/>
      <c r="BA688" s="36"/>
      <c r="BB688" s="36"/>
    </row>
    <row r="689" spans="2:54" s="3" customFormat="1">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c r="AA689" s="36"/>
      <c r="AB689" s="36"/>
      <c r="AC689" s="16"/>
      <c r="AD689" s="16"/>
      <c r="AE689" s="16"/>
      <c r="AF689" s="36"/>
      <c r="AG689" s="36"/>
      <c r="AH689" s="36"/>
      <c r="AI689" s="36"/>
      <c r="AJ689" s="36"/>
      <c r="AK689" s="36"/>
      <c r="AL689" s="36"/>
      <c r="AM689" s="36"/>
      <c r="AN689" s="36"/>
      <c r="AO689" s="36"/>
      <c r="AP689" s="36"/>
      <c r="AQ689" s="36"/>
      <c r="AR689" s="36"/>
      <c r="AS689" s="36"/>
      <c r="AT689" s="36"/>
      <c r="AU689" s="36"/>
      <c r="AV689" s="36"/>
      <c r="AW689" s="36"/>
      <c r="AX689" s="36"/>
      <c r="AY689" s="36"/>
      <c r="AZ689" s="36"/>
      <c r="BA689" s="36"/>
      <c r="BB689" s="36"/>
    </row>
    <row r="690" spans="2:54" s="3" customFormat="1">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c r="AA690" s="36"/>
      <c r="AB690" s="36"/>
      <c r="AC690" s="16"/>
      <c r="AD690" s="16"/>
      <c r="AE690" s="16"/>
      <c r="AF690" s="36"/>
      <c r="AG690" s="36"/>
      <c r="AH690" s="36"/>
      <c r="AI690" s="36"/>
      <c r="AJ690" s="36"/>
      <c r="AK690" s="36"/>
      <c r="AL690" s="36"/>
      <c r="AM690" s="36"/>
      <c r="AN690" s="36"/>
      <c r="AO690" s="36"/>
      <c r="AP690" s="36"/>
      <c r="AQ690" s="36"/>
      <c r="AR690" s="36"/>
      <c r="AS690" s="36"/>
      <c r="AT690" s="36"/>
      <c r="AU690" s="36"/>
      <c r="AV690" s="36"/>
      <c r="AW690" s="36"/>
      <c r="AX690" s="36"/>
      <c r="AY690" s="36"/>
      <c r="AZ690" s="36"/>
      <c r="BA690" s="36"/>
      <c r="BB690" s="36"/>
    </row>
    <row r="691" spans="2:54" s="3" customFormat="1">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c r="AA691" s="36"/>
      <c r="AB691" s="36"/>
      <c r="AC691" s="16"/>
      <c r="AD691" s="16"/>
      <c r="AE691" s="16"/>
      <c r="AF691" s="36"/>
      <c r="AG691" s="36"/>
      <c r="AH691" s="36"/>
      <c r="AI691" s="36"/>
      <c r="AJ691" s="36"/>
      <c r="AK691" s="36"/>
      <c r="AL691" s="36"/>
      <c r="AM691" s="36"/>
      <c r="AN691" s="36"/>
      <c r="AO691" s="36"/>
      <c r="AP691" s="36"/>
      <c r="AQ691" s="36"/>
      <c r="AR691" s="36"/>
      <c r="AS691" s="36"/>
      <c r="AT691" s="36"/>
      <c r="AU691" s="36"/>
      <c r="AV691" s="36"/>
      <c r="AW691" s="36"/>
      <c r="AX691" s="36"/>
      <c r="AY691" s="36"/>
      <c r="AZ691" s="36"/>
      <c r="BA691" s="36"/>
      <c r="BB691" s="36"/>
    </row>
    <row r="692" spans="2:54" s="3" customFormat="1">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c r="AA692" s="36"/>
      <c r="AB692" s="36"/>
      <c r="AC692" s="16"/>
      <c r="AD692" s="16"/>
      <c r="AE692" s="16"/>
      <c r="AF692" s="36"/>
      <c r="AG692" s="36"/>
      <c r="AH692" s="36"/>
      <c r="AI692" s="36"/>
      <c r="AJ692" s="36"/>
      <c r="AK692" s="36"/>
      <c r="AL692" s="36"/>
      <c r="AM692" s="36"/>
      <c r="AN692" s="36"/>
      <c r="AO692" s="36"/>
      <c r="AP692" s="36"/>
      <c r="AQ692" s="36"/>
      <c r="AR692" s="36"/>
      <c r="AS692" s="36"/>
      <c r="AT692" s="36"/>
      <c r="AU692" s="36"/>
      <c r="AV692" s="36"/>
      <c r="AW692" s="36"/>
      <c r="AX692" s="36"/>
      <c r="AY692" s="36"/>
      <c r="AZ692" s="36"/>
      <c r="BA692" s="36"/>
      <c r="BB692" s="36"/>
    </row>
    <row r="693" spans="2:54" s="3" customFormat="1">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c r="AA693" s="36"/>
      <c r="AB693" s="36"/>
      <c r="AC693" s="16"/>
      <c r="AD693" s="16"/>
      <c r="AE693" s="16"/>
      <c r="AF693" s="36"/>
      <c r="AG693" s="36"/>
      <c r="AH693" s="36"/>
      <c r="AI693" s="36"/>
      <c r="AJ693" s="36"/>
      <c r="AK693" s="36"/>
      <c r="AL693" s="36"/>
      <c r="AM693" s="36"/>
      <c r="AN693" s="36"/>
      <c r="AO693" s="36"/>
      <c r="AP693" s="36"/>
      <c r="AQ693" s="36"/>
      <c r="AR693" s="36"/>
      <c r="AS693" s="36"/>
      <c r="AT693" s="36"/>
      <c r="AU693" s="36"/>
      <c r="AV693" s="36"/>
      <c r="AW693" s="36"/>
      <c r="AX693" s="36"/>
      <c r="AY693" s="36"/>
      <c r="AZ693" s="36"/>
      <c r="BA693" s="36"/>
      <c r="BB693" s="36"/>
    </row>
    <row r="694" spans="2:54" s="3" customFormat="1">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c r="AA694" s="36"/>
      <c r="AB694" s="36"/>
      <c r="AC694" s="16"/>
      <c r="AD694" s="16"/>
      <c r="AE694" s="16"/>
      <c r="AF694" s="36"/>
      <c r="AG694" s="36"/>
      <c r="AH694" s="36"/>
      <c r="AI694" s="36"/>
      <c r="AJ694" s="36"/>
      <c r="AK694" s="36"/>
      <c r="AL694" s="36"/>
      <c r="AM694" s="36"/>
      <c r="AN694" s="36"/>
      <c r="AO694" s="36"/>
      <c r="AP694" s="36"/>
      <c r="AQ694" s="36"/>
      <c r="AR694" s="36"/>
      <c r="AS694" s="36"/>
      <c r="AT694" s="36"/>
      <c r="AU694" s="36"/>
      <c r="AV694" s="36"/>
      <c r="AW694" s="36"/>
      <c r="AX694" s="36"/>
      <c r="AY694" s="36"/>
      <c r="AZ694" s="36"/>
      <c r="BA694" s="36"/>
      <c r="BB694" s="36"/>
    </row>
    <row r="695" spans="2:54" s="3" customFormat="1">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c r="AA695" s="36"/>
      <c r="AB695" s="36"/>
      <c r="AC695" s="16"/>
      <c r="AD695" s="16"/>
      <c r="AE695" s="16"/>
      <c r="AF695" s="36"/>
      <c r="AG695" s="36"/>
      <c r="AH695" s="36"/>
      <c r="AI695" s="36"/>
      <c r="AJ695" s="36"/>
      <c r="AK695" s="36"/>
      <c r="AL695" s="36"/>
      <c r="AM695" s="36"/>
      <c r="AN695" s="36"/>
      <c r="AO695" s="36"/>
      <c r="AP695" s="36"/>
      <c r="AQ695" s="36"/>
      <c r="AR695" s="36"/>
      <c r="AS695" s="36"/>
      <c r="AT695" s="36"/>
      <c r="AU695" s="36"/>
      <c r="AV695" s="36"/>
      <c r="AW695" s="36"/>
      <c r="AX695" s="36"/>
      <c r="AY695" s="36"/>
      <c r="AZ695" s="36"/>
      <c r="BA695" s="36"/>
      <c r="BB695" s="36"/>
    </row>
    <row r="696" spans="2:54" s="3" customFormat="1">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c r="AA696" s="36"/>
      <c r="AB696" s="36"/>
      <c r="AC696" s="16"/>
      <c r="AD696" s="16"/>
      <c r="AE696" s="16"/>
      <c r="AF696" s="36"/>
      <c r="AG696" s="36"/>
      <c r="AH696" s="36"/>
      <c r="AI696" s="36"/>
      <c r="AJ696" s="36"/>
      <c r="AK696" s="36"/>
      <c r="AL696" s="36"/>
      <c r="AM696" s="36"/>
      <c r="AN696" s="36"/>
      <c r="AO696" s="36"/>
      <c r="AP696" s="36"/>
      <c r="AQ696" s="36"/>
      <c r="AR696" s="36"/>
      <c r="AS696" s="36"/>
      <c r="AT696" s="36"/>
      <c r="AU696" s="36"/>
      <c r="AV696" s="36"/>
      <c r="AW696" s="36"/>
      <c r="AX696" s="36"/>
      <c r="AY696" s="36"/>
      <c r="AZ696" s="36"/>
      <c r="BA696" s="36"/>
      <c r="BB696" s="36"/>
    </row>
    <row r="697" spans="2:54" s="3" customFormat="1">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c r="AA697" s="36"/>
      <c r="AB697" s="36"/>
      <c r="AC697" s="16"/>
      <c r="AD697" s="16"/>
      <c r="AE697" s="16"/>
      <c r="AF697" s="36"/>
      <c r="AG697" s="36"/>
      <c r="AH697" s="36"/>
      <c r="AI697" s="36"/>
      <c r="AJ697" s="36"/>
      <c r="AK697" s="36"/>
      <c r="AL697" s="36"/>
      <c r="AM697" s="36"/>
      <c r="AN697" s="36"/>
      <c r="AO697" s="36"/>
      <c r="AP697" s="36"/>
      <c r="AQ697" s="36"/>
      <c r="AR697" s="36"/>
      <c r="AS697" s="36"/>
      <c r="AT697" s="36"/>
      <c r="AU697" s="36"/>
      <c r="AV697" s="36"/>
      <c r="AW697" s="36"/>
      <c r="AX697" s="36"/>
      <c r="AY697" s="36"/>
      <c r="AZ697" s="36"/>
      <c r="BA697" s="36"/>
      <c r="BB697" s="36"/>
    </row>
    <row r="698" spans="2:54" s="3" customFormat="1">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c r="AA698" s="36"/>
      <c r="AB698" s="36"/>
      <c r="AC698" s="16"/>
      <c r="AD698" s="16"/>
      <c r="AE698" s="16"/>
      <c r="AF698" s="36"/>
      <c r="AG698" s="36"/>
      <c r="AH698" s="36"/>
      <c r="AI698" s="36"/>
      <c r="AJ698" s="36"/>
      <c r="AK698" s="36"/>
      <c r="AL698" s="36"/>
      <c r="AM698" s="36"/>
      <c r="AN698" s="36"/>
      <c r="AO698" s="36"/>
      <c r="AP698" s="36"/>
      <c r="AQ698" s="36"/>
      <c r="AR698" s="36"/>
      <c r="AS698" s="36"/>
      <c r="AT698" s="36"/>
      <c r="AU698" s="36"/>
      <c r="AV698" s="36"/>
      <c r="AW698" s="36"/>
      <c r="AX698" s="36"/>
      <c r="AY698" s="36"/>
      <c r="AZ698" s="36"/>
      <c r="BA698" s="36"/>
      <c r="BB698" s="36"/>
    </row>
    <row r="699" spans="2:54" s="3" customFormat="1">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c r="AA699" s="36"/>
      <c r="AB699" s="36"/>
      <c r="AC699" s="16"/>
      <c r="AD699" s="16"/>
      <c r="AE699" s="16"/>
      <c r="AF699" s="36"/>
      <c r="AG699" s="36"/>
      <c r="AH699" s="36"/>
      <c r="AI699" s="36"/>
      <c r="AJ699" s="36"/>
      <c r="AK699" s="36"/>
      <c r="AL699" s="36"/>
      <c r="AM699" s="36"/>
      <c r="AN699" s="36"/>
      <c r="AO699" s="36"/>
      <c r="AP699" s="36"/>
      <c r="AQ699" s="36"/>
      <c r="AR699" s="36"/>
      <c r="AS699" s="36"/>
      <c r="AT699" s="36"/>
      <c r="AU699" s="36"/>
      <c r="AV699" s="36"/>
      <c r="AW699" s="36"/>
      <c r="AX699" s="36"/>
      <c r="AY699" s="36"/>
      <c r="AZ699" s="36"/>
      <c r="BA699" s="36"/>
      <c r="BB699" s="36"/>
    </row>
    <row r="700" spans="2:54" s="3" customFormat="1">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c r="AA700" s="36"/>
      <c r="AB700" s="36"/>
      <c r="AC700" s="16"/>
      <c r="AD700" s="16"/>
      <c r="AE700" s="16"/>
      <c r="AF700" s="36"/>
      <c r="AG700" s="36"/>
      <c r="AH700" s="36"/>
      <c r="AI700" s="36"/>
      <c r="AJ700" s="36"/>
      <c r="AK700" s="36"/>
      <c r="AL700" s="36"/>
      <c r="AM700" s="36"/>
      <c r="AN700" s="36"/>
      <c r="AO700" s="36"/>
      <c r="AP700" s="36"/>
      <c r="AQ700" s="36"/>
      <c r="AR700" s="36"/>
      <c r="AS700" s="36"/>
      <c r="AT700" s="36"/>
      <c r="AU700" s="36"/>
      <c r="AV700" s="36"/>
      <c r="AW700" s="36"/>
      <c r="AX700" s="36"/>
      <c r="AY700" s="36"/>
      <c r="AZ700" s="36"/>
      <c r="BA700" s="36"/>
      <c r="BB700" s="36"/>
    </row>
    <row r="701" spans="2:54" s="3" customFormat="1">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c r="AA701" s="36"/>
      <c r="AB701" s="36"/>
      <c r="AC701" s="16"/>
      <c r="AD701" s="16"/>
      <c r="AE701" s="16"/>
      <c r="AF701" s="36"/>
      <c r="AG701" s="36"/>
      <c r="AH701" s="36"/>
      <c r="AI701" s="36"/>
      <c r="AJ701" s="36"/>
      <c r="AK701" s="36"/>
      <c r="AL701" s="36"/>
      <c r="AM701" s="36"/>
      <c r="AN701" s="36"/>
      <c r="AO701" s="36"/>
      <c r="AP701" s="36"/>
      <c r="AQ701" s="36"/>
      <c r="AR701" s="36"/>
      <c r="AS701" s="36"/>
      <c r="AT701" s="36"/>
      <c r="AU701" s="36"/>
      <c r="AV701" s="36"/>
      <c r="AW701" s="36"/>
      <c r="AX701" s="36"/>
      <c r="AY701" s="36"/>
      <c r="AZ701" s="36"/>
      <c r="BA701" s="36"/>
      <c r="BB701" s="36"/>
    </row>
    <row r="702" spans="2:54" s="3" customFormat="1">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c r="AA702" s="36"/>
      <c r="AB702" s="36"/>
      <c r="AC702" s="16"/>
      <c r="AD702" s="16"/>
      <c r="AE702" s="16"/>
      <c r="AF702" s="36"/>
      <c r="AG702" s="36"/>
      <c r="AH702" s="36"/>
      <c r="AI702" s="36"/>
      <c r="AJ702" s="36"/>
      <c r="AK702" s="36"/>
      <c r="AL702" s="36"/>
      <c r="AM702" s="36"/>
      <c r="AN702" s="36"/>
      <c r="AO702" s="36"/>
      <c r="AP702" s="36"/>
      <c r="AQ702" s="36"/>
      <c r="AR702" s="36"/>
      <c r="AS702" s="36"/>
      <c r="AT702" s="36"/>
      <c r="AU702" s="36"/>
      <c r="AV702" s="36"/>
      <c r="AW702" s="36"/>
      <c r="AX702" s="36"/>
      <c r="AY702" s="36"/>
      <c r="AZ702" s="36"/>
      <c r="BA702" s="36"/>
      <c r="BB702" s="36"/>
    </row>
    <row r="703" spans="2:54" s="3" customFormat="1">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c r="AA703" s="36"/>
      <c r="AB703" s="36"/>
      <c r="AC703" s="16"/>
      <c r="AD703" s="16"/>
      <c r="AE703" s="16"/>
      <c r="AF703" s="36"/>
      <c r="AG703" s="36"/>
      <c r="AH703" s="36"/>
      <c r="AI703" s="36"/>
      <c r="AJ703" s="36"/>
      <c r="AK703" s="36"/>
      <c r="AL703" s="36"/>
      <c r="AM703" s="36"/>
      <c r="AN703" s="36"/>
      <c r="AO703" s="36"/>
      <c r="AP703" s="36"/>
      <c r="AQ703" s="36"/>
      <c r="AR703" s="36"/>
      <c r="AS703" s="36"/>
      <c r="AT703" s="36"/>
      <c r="AU703" s="36"/>
      <c r="AV703" s="36"/>
      <c r="AW703" s="36"/>
      <c r="AX703" s="36"/>
      <c r="AY703" s="36"/>
      <c r="AZ703" s="36"/>
      <c r="BA703" s="36"/>
      <c r="BB703" s="36"/>
    </row>
    <row r="704" spans="2:54" s="3" customFormat="1">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c r="AA704" s="36"/>
      <c r="AB704" s="36"/>
      <c r="AC704" s="16"/>
      <c r="AD704" s="16"/>
      <c r="AE704" s="16"/>
      <c r="AF704" s="36"/>
      <c r="AG704" s="36"/>
      <c r="AH704" s="36"/>
      <c r="AI704" s="36"/>
      <c r="AJ704" s="36"/>
      <c r="AK704" s="36"/>
      <c r="AL704" s="36"/>
      <c r="AM704" s="36"/>
      <c r="AN704" s="36"/>
      <c r="AO704" s="36"/>
      <c r="AP704" s="36"/>
      <c r="AQ704" s="36"/>
      <c r="AR704" s="36"/>
      <c r="AS704" s="36"/>
      <c r="AT704" s="36"/>
      <c r="AU704" s="36"/>
      <c r="AV704" s="36"/>
      <c r="AW704" s="36"/>
      <c r="AX704" s="36"/>
      <c r="AY704" s="36"/>
      <c r="AZ704" s="36"/>
      <c r="BA704" s="36"/>
      <c r="BB704" s="36"/>
    </row>
    <row r="705" spans="2:54" s="3" customFormat="1">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c r="AA705" s="36"/>
      <c r="AB705" s="36"/>
      <c r="AC705" s="16"/>
      <c r="AD705" s="16"/>
      <c r="AE705" s="16"/>
      <c r="AF705" s="36"/>
      <c r="AG705" s="36"/>
      <c r="AH705" s="36"/>
      <c r="AI705" s="36"/>
      <c r="AJ705" s="36"/>
      <c r="AK705" s="36"/>
      <c r="AL705" s="36"/>
      <c r="AM705" s="36"/>
      <c r="AN705" s="36"/>
      <c r="AO705" s="36"/>
      <c r="AP705" s="36"/>
      <c r="AQ705" s="36"/>
      <c r="AR705" s="36"/>
      <c r="AS705" s="36"/>
      <c r="AT705" s="36"/>
      <c r="AU705" s="36"/>
      <c r="AV705" s="36"/>
      <c r="AW705" s="36"/>
      <c r="AX705" s="36"/>
      <c r="AY705" s="36"/>
      <c r="AZ705" s="36"/>
      <c r="BA705" s="36"/>
      <c r="BB705" s="36"/>
    </row>
    <row r="706" spans="2:54" s="3" customFormat="1">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c r="AA706" s="36"/>
      <c r="AB706" s="36"/>
      <c r="AC706" s="16"/>
      <c r="AD706" s="16"/>
      <c r="AE706" s="16"/>
      <c r="AF706" s="36"/>
      <c r="AG706" s="36"/>
      <c r="AH706" s="36"/>
      <c r="AI706" s="36"/>
      <c r="AJ706" s="36"/>
      <c r="AK706" s="36"/>
      <c r="AL706" s="36"/>
      <c r="AM706" s="36"/>
      <c r="AN706" s="36"/>
      <c r="AO706" s="36"/>
      <c r="AP706" s="36"/>
      <c r="AQ706" s="36"/>
      <c r="AR706" s="36"/>
      <c r="AS706" s="36"/>
      <c r="AT706" s="36"/>
      <c r="AU706" s="36"/>
      <c r="AV706" s="36"/>
      <c r="AW706" s="36"/>
      <c r="AX706" s="36"/>
      <c r="AY706" s="36"/>
      <c r="AZ706" s="36"/>
      <c r="BA706" s="36"/>
      <c r="BB706" s="36"/>
    </row>
    <row r="707" spans="2:54" s="3" customFormat="1">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c r="AA707" s="36"/>
      <c r="AB707" s="36"/>
      <c r="AC707" s="16"/>
      <c r="AD707" s="16"/>
      <c r="AE707" s="16"/>
      <c r="AF707" s="36"/>
      <c r="AG707" s="36"/>
      <c r="AH707" s="36"/>
      <c r="AI707" s="36"/>
      <c r="AJ707" s="36"/>
      <c r="AK707" s="36"/>
      <c r="AL707" s="36"/>
      <c r="AM707" s="36"/>
      <c r="AN707" s="36"/>
      <c r="AO707" s="36"/>
      <c r="AP707" s="36"/>
      <c r="AQ707" s="36"/>
      <c r="AR707" s="36"/>
      <c r="AS707" s="36"/>
      <c r="AT707" s="36"/>
      <c r="AU707" s="36"/>
      <c r="AV707" s="36"/>
      <c r="AW707" s="36"/>
      <c r="AX707" s="36"/>
      <c r="AY707" s="36"/>
      <c r="AZ707" s="36"/>
      <c r="BA707" s="36"/>
      <c r="BB707" s="36"/>
    </row>
    <row r="708" spans="2:54" s="3" customFormat="1">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c r="AA708" s="36"/>
      <c r="AB708" s="36"/>
      <c r="AC708" s="16"/>
      <c r="AD708" s="16"/>
      <c r="AE708" s="16"/>
      <c r="AF708" s="36"/>
      <c r="AG708" s="36"/>
      <c r="AH708" s="36"/>
      <c r="AI708" s="36"/>
      <c r="AJ708" s="36"/>
      <c r="AK708" s="36"/>
      <c r="AL708" s="36"/>
      <c r="AM708" s="36"/>
      <c r="AN708" s="36"/>
      <c r="AO708" s="36"/>
      <c r="AP708" s="36"/>
      <c r="AQ708" s="36"/>
      <c r="AR708" s="36"/>
      <c r="AS708" s="36"/>
      <c r="AT708" s="36"/>
      <c r="AU708" s="36"/>
      <c r="AV708" s="36"/>
      <c r="AW708" s="36"/>
      <c r="AX708" s="36"/>
      <c r="AY708" s="36"/>
      <c r="AZ708" s="36"/>
      <c r="BA708" s="36"/>
      <c r="BB708" s="36"/>
    </row>
    <row r="709" spans="2:54" s="3" customFormat="1">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c r="AA709" s="36"/>
      <c r="AB709" s="36"/>
      <c r="AC709" s="16"/>
      <c r="AD709" s="16"/>
      <c r="AE709" s="16"/>
      <c r="AF709" s="36"/>
      <c r="AG709" s="36"/>
      <c r="AH709" s="36"/>
      <c r="AI709" s="36"/>
      <c r="AJ709" s="36"/>
      <c r="AK709" s="36"/>
      <c r="AL709" s="36"/>
      <c r="AM709" s="36"/>
      <c r="AN709" s="36"/>
      <c r="AO709" s="36"/>
      <c r="AP709" s="36"/>
      <c r="AQ709" s="36"/>
      <c r="AR709" s="36"/>
      <c r="AS709" s="36"/>
      <c r="AT709" s="36"/>
      <c r="AU709" s="36"/>
      <c r="AV709" s="36"/>
      <c r="AW709" s="36"/>
      <c r="AX709" s="36"/>
      <c r="AY709" s="36"/>
      <c r="AZ709" s="36"/>
      <c r="BA709" s="36"/>
      <c r="BB709" s="36"/>
    </row>
    <row r="710" spans="2:54" s="3" customFormat="1">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c r="AA710" s="36"/>
      <c r="AB710" s="36"/>
      <c r="AC710" s="16"/>
      <c r="AD710" s="16"/>
      <c r="AE710" s="16"/>
      <c r="AF710" s="36"/>
      <c r="AG710" s="36"/>
      <c r="AH710" s="36"/>
      <c r="AI710" s="36"/>
      <c r="AJ710" s="36"/>
      <c r="AK710" s="36"/>
      <c r="AL710" s="36"/>
      <c r="AM710" s="36"/>
      <c r="AN710" s="36"/>
      <c r="AO710" s="36"/>
      <c r="AP710" s="36"/>
      <c r="AQ710" s="36"/>
      <c r="AR710" s="36"/>
      <c r="AS710" s="36"/>
      <c r="AT710" s="36"/>
      <c r="AU710" s="36"/>
      <c r="AV710" s="36"/>
      <c r="AW710" s="36"/>
      <c r="AX710" s="36"/>
      <c r="AY710" s="36"/>
      <c r="AZ710" s="36"/>
      <c r="BA710" s="36"/>
      <c r="BB710" s="36"/>
    </row>
    <row r="711" spans="2:54" s="3" customFormat="1">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c r="AA711" s="36"/>
      <c r="AB711" s="36"/>
      <c r="AC711" s="16"/>
      <c r="AD711" s="16"/>
      <c r="AE711" s="16"/>
      <c r="AF711" s="36"/>
      <c r="AG711" s="36"/>
      <c r="AH711" s="36"/>
      <c r="AI711" s="36"/>
      <c r="AJ711" s="36"/>
      <c r="AK711" s="36"/>
      <c r="AL711" s="36"/>
      <c r="AM711" s="36"/>
      <c r="AN711" s="36"/>
      <c r="AO711" s="36"/>
      <c r="AP711" s="36"/>
      <c r="AQ711" s="36"/>
      <c r="AR711" s="36"/>
      <c r="AS711" s="36"/>
      <c r="AT711" s="36"/>
      <c r="AU711" s="36"/>
      <c r="AV711" s="36"/>
      <c r="AW711" s="36"/>
      <c r="AX711" s="36"/>
      <c r="AY711" s="36"/>
      <c r="AZ711" s="36"/>
      <c r="BA711" s="36"/>
      <c r="BB711" s="36"/>
    </row>
    <row r="712" spans="2:54" s="3" customFormat="1">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c r="AA712" s="36"/>
      <c r="AB712" s="36"/>
      <c r="AC712" s="16"/>
      <c r="AD712" s="16"/>
      <c r="AE712" s="16"/>
      <c r="AF712" s="36"/>
      <c r="AG712" s="36"/>
      <c r="AH712" s="36"/>
      <c r="AI712" s="36"/>
      <c r="AJ712" s="36"/>
      <c r="AK712" s="36"/>
      <c r="AL712" s="36"/>
      <c r="AM712" s="36"/>
      <c r="AN712" s="36"/>
      <c r="AO712" s="36"/>
      <c r="AP712" s="36"/>
      <c r="AQ712" s="36"/>
      <c r="AR712" s="36"/>
      <c r="AS712" s="36"/>
      <c r="AT712" s="36"/>
      <c r="AU712" s="36"/>
      <c r="AV712" s="36"/>
      <c r="AW712" s="36"/>
      <c r="AX712" s="36"/>
      <c r="AY712" s="36"/>
      <c r="AZ712" s="36"/>
      <c r="BA712" s="36"/>
      <c r="BB712" s="36"/>
    </row>
    <row r="713" spans="2:54" s="3" customFormat="1">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c r="AA713" s="36"/>
      <c r="AB713" s="36"/>
      <c r="AC713" s="16"/>
      <c r="AD713" s="16"/>
      <c r="AE713" s="16"/>
      <c r="AF713" s="36"/>
      <c r="AG713" s="36"/>
      <c r="AH713" s="36"/>
      <c r="AI713" s="36"/>
      <c r="AJ713" s="36"/>
      <c r="AK713" s="36"/>
      <c r="AL713" s="36"/>
      <c r="AM713" s="36"/>
      <c r="AN713" s="36"/>
      <c r="AO713" s="36"/>
      <c r="AP713" s="36"/>
      <c r="AQ713" s="36"/>
      <c r="AR713" s="36"/>
      <c r="AS713" s="36"/>
      <c r="AT713" s="36"/>
      <c r="AU713" s="36"/>
      <c r="AV713" s="36"/>
      <c r="AW713" s="36"/>
      <c r="AX713" s="36"/>
      <c r="AY713" s="36"/>
      <c r="AZ713" s="36"/>
      <c r="BA713" s="36"/>
      <c r="BB713" s="36"/>
    </row>
    <row r="714" spans="2:54" s="3" customFormat="1">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c r="AA714" s="36"/>
      <c r="AB714" s="36"/>
      <c r="AC714" s="16"/>
      <c r="AD714" s="16"/>
      <c r="AE714" s="16"/>
      <c r="AF714" s="36"/>
      <c r="AG714" s="36"/>
      <c r="AH714" s="36"/>
      <c r="AI714" s="36"/>
      <c r="AJ714" s="36"/>
      <c r="AK714" s="36"/>
      <c r="AL714" s="36"/>
      <c r="AM714" s="36"/>
      <c r="AN714" s="36"/>
      <c r="AO714" s="36"/>
      <c r="AP714" s="36"/>
      <c r="AQ714" s="36"/>
      <c r="AR714" s="36"/>
      <c r="AS714" s="36"/>
      <c r="AT714" s="36"/>
      <c r="AU714" s="36"/>
      <c r="AV714" s="36"/>
      <c r="AW714" s="36"/>
      <c r="AX714" s="36"/>
      <c r="AY714" s="36"/>
      <c r="AZ714" s="36"/>
      <c r="BA714" s="36"/>
      <c r="BB714" s="36"/>
    </row>
    <row r="715" spans="2:54" s="3" customFormat="1">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c r="AA715" s="36"/>
      <c r="AB715" s="36"/>
      <c r="AC715" s="16"/>
      <c r="AD715" s="16"/>
      <c r="AE715" s="16"/>
      <c r="AF715" s="36"/>
      <c r="AG715" s="36"/>
      <c r="AH715" s="36"/>
      <c r="AI715" s="36"/>
      <c r="AJ715" s="36"/>
      <c r="AK715" s="36"/>
      <c r="AL715" s="36"/>
      <c r="AM715" s="36"/>
      <c r="AN715" s="36"/>
      <c r="AO715" s="36"/>
      <c r="AP715" s="36"/>
      <c r="AQ715" s="36"/>
      <c r="AR715" s="36"/>
      <c r="AS715" s="36"/>
      <c r="AT715" s="36"/>
      <c r="AU715" s="36"/>
      <c r="AV715" s="36"/>
      <c r="AW715" s="36"/>
      <c r="AX715" s="36"/>
      <c r="AY715" s="36"/>
      <c r="AZ715" s="36"/>
      <c r="BA715" s="36"/>
      <c r="BB715" s="36"/>
    </row>
    <row r="716" spans="2:54" s="3" customFormat="1">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c r="AA716" s="36"/>
      <c r="AB716" s="36"/>
      <c r="AC716" s="16"/>
      <c r="AD716" s="16"/>
      <c r="AE716" s="16"/>
      <c r="AF716" s="36"/>
      <c r="AG716" s="36"/>
      <c r="AH716" s="36"/>
      <c r="AI716" s="36"/>
      <c r="AJ716" s="36"/>
      <c r="AK716" s="36"/>
      <c r="AL716" s="36"/>
      <c r="AM716" s="36"/>
      <c r="AN716" s="36"/>
      <c r="AO716" s="36"/>
      <c r="AP716" s="36"/>
      <c r="AQ716" s="36"/>
      <c r="AR716" s="36"/>
      <c r="AS716" s="36"/>
      <c r="AT716" s="36"/>
      <c r="AU716" s="36"/>
      <c r="AV716" s="36"/>
      <c r="AW716" s="36"/>
      <c r="AX716" s="36"/>
      <c r="AY716" s="36"/>
      <c r="AZ716" s="36"/>
      <c r="BA716" s="36"/>
      <c r="BB716" s="36"/>
    </row>
    <row r="717" spans="2:54" s="3" customFormat="1">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c r="AA717" s="36"/>
      <c r="AB717" s="36"/>
      <c r="AC717" s="16"/>
      <c r="AD717" s="16"/>
      <c r="AE717" s="16"/>
      <c r="AF717" s="36"/>
      <c r="AG717" s="36"/>
      <c r="AH717" s="36"/>
      <c r="AI717" s="36"/>
      <c r="AJ717" s="36"/>
      <c r="AK717" s="36"/>
      <c r="AL717" s="36"/>
      <c r="AM717" s="36"/>
      <c r="AN717" s="36"/>
      <c r="AO717" s="36"/>
      <c r="AP717" s="36"/>
      <c r="AQ717" s="36"/>
      <c r="AR717" s="36"/>
      <c r="AS717" s="36"/>
      <c r="AT717" s="36"/>
      <c r="AU717" s="36"/>
      <c r="AV717" s="36"/>
      <c r="AW717" s="36"/>
      <c r="AX717" s="36"/>
      <c r="AY717" s="36"/>
      <c r="AZ717" s="36"/>
      <c r="BA717" s="36"/>
      <c r="BB717" s="36"/>
    </row>
    <row r="718" spans="2:54" s="3" customFormat="1">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c r="AA718" s="36"/>
      <c r="AB718" s="36"/>
      <c r="AC718" s="16"/>
      <c r="AD718" s="16"/>
      <c r="AE718" s="16"/>
      <c r="AF718" s="36"/>
      <c r="AG718" s="36"/>
      <c r="AH718" s="36"/>
      <c r="AI718" s="36"/>
      <c r="AJ718" s="36"/>
      <c r="AK718" s="36"/>
      <c r="AL718" s="36"/>
      <c r="AM718" s="36"/>
      <c r="AN718" s="36"/>
      <c r="AO718" s="36"/>
      <c r="AP718" s="36"/>
      <c r="AQ718" s="36"/>
      <c r="AR718" s="36"/>
      <c r="AS718" s="36"/>
      <c r="AT718" s="36"/>
      <c r="AU718" s="36"/>
      <c r="AV718" s="36"/>
      <c r="AW718" s="36"/>
      <c r="AX718" s="36"/>
      <c r="AY718" s="36"/>
      <c r="AZ718" s="36"/>
      <c r="BA718" s="36"/>
      <c r="BB718" s="36"/>
    </row>
    <row r="719" spans="2:54" s="3" customFormat="1">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c r="AA719" s="36"/>
      <c r="AB719" s="36"/>
      <c r="AC719" s="16"/>
      <c r="AD719" s="16"/>
      <c r="AE719" s="16"/>
      <c r="AF719" s="36"/>
      <c r="AG719" s="36"/>
      <c r="AH719" s="36"/>
      <c r="AI719" s="36"/>
      <c r="AJ719" s="36"/>
      <c r="AK719" s="36"/>
      <c r="AL719" s="36"/>
      <c r="AM719" s="36"/>
      <c r="AN719" s="36"/>
      <c r="AO719" s="36"/>
      <c r="AP719" s="36"/>
      <c r="AQ719" s="36"/>
      <c r="AR719" s="36"/>
      <c r="AS719" s="36"/>
      <c r="AT719" s="36"/>
      <c r="AU719" s="36"/>
      <c r="AV719" s="36"/>
      <c r="AW719" s="36"/>
      <c r="AX719" s="36"/>
      <c r="AY719" s="36"/>
      <c r="AZ719" s="36"/>
      <c r="BA719" s="36"/>
      <c r="BB719" s="36"/>
    </row>
    <row r="720" spans="2:54" s="3" customFormat="1">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c r="AA720" s="36"/>
      <c r="AB720" s="36"/>
      <c r="AC720" s="16"/>
      <c r="AD720" s="16"/>
      <c r="AE720" s="16"/>
      <c r="AF720" s="36"/>
      <c r="AG720" s="36"/>
      <c r="AH720" s="36"/>
      <c r="AI720" s="36"/>
      <c r="AJ720" s="36"/>
      <c r="AK720" s="36"/>
      <c r="AL720" s="36"/>
      <c r="AM720" s="36"/>
      <c r="AN720" s="36"/>
      <c r="AO720" s="36"/>
      <c r="AP720" s="36"/>
      <c r="AQ720" s="36"/>
      <c r="AR720" s="36"/>
      <c r="AS720" s="36"/>
      <c r="AT720" s="36"/>
      <c r="AU720" s="36"/>
      <c r="AV720" s="36"/>
      <c r="AW720" s="36"/>
      <c r="AX720" s="36"/>
      <c r="AY720" s="36"/>
      <c r="AZ720" s="36"/>
      <c r="BA720" s="36"/>
      <c r="BB720" s="36"/>
    </row>
    <row r="721" spans="2:54" s="3" customFormat="1">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c r="AA721" s="36"/>
      <c r="AB721" s="36"/>
      <c r="AC721" s="16"/>
      <c r="AD721" s="16"/>
      <c r="AE721" s="16"/>
      <c r="AF721" s="36"/>
      <c r="AG721" s="36"/>
      <c r="AH721" s="36"/>
      <c r="AI721" s="36"/>
      <c r="AJ721" s="36"/>
      <c r="AK721" s="36"/>
      <c r="AL721" s="36"/>
      <c r="AM721" s="36"/>
      <c r="AN721" s="36"/>
      <c r="AO721" s="36"/>
      <c r="AP721" s="36"/>
      <c r="AQ721" s="36"/>
      <c r="AR721" s="36"/>
      <c r="AS721" s="36"/>
      <c r="AT721" s="36"/>
      <c r="AU721" s="36"/>
      <c r="AV721" s="36"/>
      <c r="AW721" s="36"/>
      <c r="AX721" s="36"/>
      <c r="AY721" s="36"/>
      <c r="AZ721" s="36"/>
      <c r="BA721" s="36"/>
      <c r="BB721" s="36"/>
    </row>
    <row r="722" spans="2:54" s="3" customFormat="1">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c r="AA722" s="36"/>
      <c r="AB722" s="36"/>
      <c r="AC722" s="16"/>
      <c r="AD722" s="16"/>
      <c r="AE722" s="16"/>
      <c r="AF722" s="36"/>
      <c r="AG722" s="36"/>
      <c r="AH722" s="36"/>
      <c r="AI722" s="36"/>
      <c r="AJ722" s="36"/>
      <c r="AK722" s="36"/>
      <c r="AL722" s="36"/>
      <c r="AM722" s="36"/>
      <c r="AN722" s="36"/>
      <c r="AO722" s="36"/>
      <c r="AP722" s="36"/>
      <c r="AQ722" s="36"/>
      <c r="AR722" s="36"/>
      <c r="AS722" s="36"/>
      <c r="AT722" s="36"/>
      <c r="AU722" s="36"/>
      <c r="AV722" s="36"/>
      <c r="AW722" s="36"/>
      <c r="AX722" s="36"/>
      <c r="AY722" s="36"/>
      <c r="AZ722" s="36"/>
      <c r="BA722" s="36"/>
      <c r="BB722" s="36"/>
    </row>
    <row r="723" spans="2:54" s="3" customFormat="1">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c r="AA723" s="36"/>
      <c r="AB723" s="36"/>
      <c r="AC723" s="16"/>
      <c r="AD723" s="16"/>
      <c r="AE723" s="16"/>
      <c r="AF723" s="36"/>
      <c r="AG723" s="36"/>
      <c r="AH723" s="36"/>
      <c r="AI723" s="36"/>
      <c r="AJ723" s="36"/>
      <c r="AK723" s="36"/>
      <c r="AL723" s="36"/>
      <c r="AM723" s="36"/>
      <c r="AN723" s="36"/>
      <c r="AO723" s="36"/>
      <c r="AP723" s="36"/>
      <c r="AQ723" s="36"/>
      <c r="AR723" s="36"/>
      <c r="AS723" s="36"/>
      <c r="AT723" s="36"/>
      <c r="AU723" s="36"/>
      <c r="AV723" s="36"/>
      <c r="AW723" s="36"/>
      <c r="AX723" s="36"/>
      <c r="AY723" s="36"/>
      <c r="AZ723" s="36"/>
      <c r="BA723" s="36"/>
      <c r="BB723" s="36"/>
    </row>
    <row r="724" spans="2:54" s="3" customFormat="1">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c r="AA724" s="36"/>
      <c r="AB724" s="36"/>
      <c r="AC724" s="16"/>
      <c r="AD724" s="16"/>
      <c r="AE724" s="16"/>
      <c r="AF724" s="36"/>
      <c r="AG724" s="36"/>
      <c r="AH724" s="36"/>
      <c r="AI724" s="36"/>
      <c r="AJ724" s="36"/>
      <c r="AK724" s="36"/>
      <c r="AL724" s="36"/>
      <c r="AM724" s="36"/>
      <c r="AN724" s="36"/>
      <c r="AO724" s="36"/>
      <c r="AP724" s="36"/>
      <c r="AQ724" s="36"/>
      <c r="AR724" s="36"/>
      <c r="AS724" s="36"/>
      <c r="AT724" s="36"/>
      <c r="AU724" s="36"/>
      <c r="AV724" s="36"/>
      <c r="AW724" s="36"/>
      <c r="AX724" s="36"/>
      <c r="AY724" s="36"/>
      <c r="AZ724" s="36"/>
      <c r="BA724" s="36"/>
      <c r="BB724" s="36"/>
    </row>
    <row r="725" spans="2:54" s="3" customFormat="1">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c r="AA725" s="36"/>
      <c r="AB725" s="36"/>
      <c r="AC725" s="16"/>
      <c r="AD725" s="16"/>
      <c r="AE725" s="16"/>
      <c r="AF725" s="36"/>
      <c r="AG725" s="36"/>
      <c r="AH725" s="36"/>
      <c r="AI725" s="36"/>
      <c r="AJ725" s="36"/>
      <c r="AK725" s="36"/>
      <c r="AL725" s="36"/>
      <c r="AM725" s="36"/>
      <c r="AN725" s="36"/>
      <c r="AO725" s="36"/>
      <c r="AP725" s="36"/>
      <c r="AQ725" s="36"/>
      <c r="AR725" s="36"/>
      <c r="AS725" s="36"/>
      <c r="AT725" s="36"/>
      <c r="AU725" s="36"/>
      <c r="AV725" s="36"/>
      <c r="AW725" s="36"/>
      <c r="AX725" s="36"/>
      <c r="AY725" s="36"/>
      <c r="AZ725" s="36"/>
      <c r="BA725" s="36"/>
      <c r="BB725" s="36"/>
    </row>
    <row r="726" spans="2:54" s="3" customFormat="1">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c r="AA726" s="36"/>
      <c r="AB726" s="36"/>
      <c r="AC726" s="16"/>
      <c r="AD726" s="16"/>
      <c r="AE726" s="16"/>
      <c r="AF726" s="36"/>
      <c r="AG726" s="36"/>
      <c r="AH726" s="36"/>
      <c r="AI726" s="36"/>
      <c r="AJ726" s="36"/>
      <c r="AK726" s="36"/>
      <c r="AL726" s="36"/>
      <c r="AM726" s="36"/>
      <c r="AN726" s="36"/>
      <c r="AO726" s="36"/>
      <c r="AP726" s="36"/>
      <c r="AQ726" s="36"/>
      <c r="AR726" s="36"/>
      <c r="AS726" s="36"/>
      <c r="AT726" s="36"/>
      <c r="AU726" s="36"/>
      <c r="AV726" s="36"/>
      <c r="AW726" s="36"/>
      <c r="AX726" s="36"/>
      <c r="AY726" s="36"/>
      <c r="AZ726" s="36"/>
      <c r="BA726" s="36"/>
      <c r="BB726" s="36"/>
    </row>
    <row r="727" spans="2:54" s="3" customFormat="1">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c r="AA727" s="36"/>
      <c r="AB727" s="36"/>
      <c r="AC727" s="16"/>
      <c r="AD727" s="16"/>
      <c r="AE727" s="16"/>
      <c r="AF727" s="36"/>
      <c r="AG727" s="36"/>
      <c r="AH727" s="36"/>
      <c r="AI727" s="36"/>
      <c r="AJ727" s="36"/>
      <c r="AK727" s="36"/>
      <c r="AL727" s="36"/>
      <c r="AM727" s="36"/>
      <c r="AN727" s="36"/>
      <c r="AO727" s="36"/>
      <c r="AP727" s="36"/>
      <c r="AQ727" s="36"/>
      <c r="AR727" s="36"/>
      <c r="AS727" s="36"/>
      <c r="AT727" s="36"/>
      <c r="AU727" s="36"/>
      <c r="AV727" s="36"/>
      <c r="AW727" s="36"/>
      <c r="AX727" s="36"/>
      <c r="AY727" s="36"/>
      <c r="AZ727" s="36"/>
      <c r="BA727" s="36"/>
      <c r="BB727" s="36"/>
    </row>
    <row r="728" spans="2:54" s="3" customFormat="1">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c r="AA728" s="36"/>
      <c r="AB728" s="36"/>
      <c r="AC728" s="16"/>
      <c r="AD728" s="16"/>
      <c r="AE728" s="16"/>
      <c r="AF728" s="36"/>
      <c r="AG728" s="36"/>
      <c r="AH728" s="36"/>
      <c r="AI728" s="36"/>
      <c r="AJ728" s="36"/>
      <c r="AK728" s="36"/>
      <c r="AL728" s="36"/>
      <c r="AM728" s="36"/>
      <c r="AN728" s="36"/>
      <c r="AO728" s="36"/>
      <c r="AP728" s="36"/>
      <c r="AQ728" s="36"/>
      <c r="AR728" s="36"/>
      <c r="AS728" s="36"/>
      <c r="AT728" s="36"/>
      <c r="AU728" s="36"/>
      <c r="AV728" s="36"/>
      <c r="AW728" s="36"/>
      <c r="AX728" s="36"/>
      <c r="AY728" s="36"/>
      <c r="AZ728" s="36"/>
      <c r="BA728" s="36"/>
      <c r="BB728" s="36"/>
    </row>
    <row r="729" spans="2:54" s="3" customFormat="1">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c r="AA729" s="36"/>
      <c r="AB729" s="36"/>
      <c r="AC729" s="16"/>
      <c r="AD729" s="16"/>
      <c r="AE729" s="16"/>
      <c r="AF729" s="36"/>
      <c r="AG729" s="36"/>
      <c r="AH729" s="36"/>
      <c r="AI729" s="36"/>
      <c r="AJ729" s="36"/>
      <c r="AK729" s="36"/>
      <c r="AL729" s="36"/>
      <c r="AM729" s="36"/>
      <c r="AN729" s="36"/>
      <c r="AO729" s="36"/>
      <c r="AP729" s="36"/>
      <c r="AQ729" s="36"/>
      <c r="AR729" s="36"/>
      <c r="AS729" s="36"/>
      <c r="AT729" s="36"/>
      <c r="AU729" s="36"/>
      <c r="AV729" s="36"/>
      <c r="AW729" s="36"/>
      <c r="AX729" s="36"/>
      <c r="AY729" s="36"/>
      <c r="AZ729" s="36"/>
      <c r="BA729" s="36"/>
      <c r="BB729" s="36"/>
    </row>
    <row r="730" spans="2:54" s="3" customFormat="1">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c r="AA730" s="36"/>
      <c r="AB730" s="36"/>
      <c r="AC730" s="16"/>
      <c r="AD730" s="16"/>
      <c r="AE730" s="16"/>
      <c r="AF730" s="36"/>
      <c r="AG730" s="36"/>
      <c r="AH730" s="36"/>
      <c r="AI730" s="36"/>
      <c r="AJ730" s="36"/>
      <c r="AK730" s="36"/>
      <c r="AL730" s="36"/>
      <c r="AM730" s="36"/>
      <c r="AN730" s="36"/>
      <c r="AO730" s="36"/>
      <c r="AP730" s="36"/>
      <c r="AQ730" s="36"/>
      <c r="AR730" s="36"/>
      <c r="AS730" s="36"/>
      <c r="AT730" s="36"/>
      <c r="AU730" s="36"/>
      <c r="AV730" s="36"/>
      <c r="AW730" s="36"/>
      <c r="AX730" s="36"/>
      <c r="AY730" s="36"/>
      <c r="AZ730" s="36"/>
      <c r="BA730" s="36"/>
      <c r="BB730" s="36"/>
    </row>
    <row r="731" spans="2:54" s="3" customFormat="1">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c r="AA731" s="36"/>
      <c r="AB731" s="36"/>
      <c r="AC731" s="16"/>
      <c r="AD731" s="16"/>
      <c r="AE731" s="16"/>
      <c r="AF731" s="36"/>
      <c r="AG731" s="36"/>
      <c r="AH731" s="36"/>
      <c r="AI731" s="36"/>
      <c r="AJ731" s="36"/>
      <c r="AK731" s="36"/>
      <c r="AL731" s="36"/>
      <c r="AM731" s="36"/>
      <c r="AN731" s="36"/>
      <c r="AO731" s="36"/>
      <c r="AP731" s="36"/>
      <c r="AQ731" s="36"/>
      <c r="AR731" s="36"/>
      <c r="AS731" s="36"/>
      <c r="AT731" s="36"/>
      <c r="AU731" s="36"/>
      <c r="AV731" s="36"/>
      <c r="AW731" s="36"/>
      <c r="AX731" s="36"/>
      <c r="AY731" s="36"/>
      <c r="AZ731" s="36"/>
      <c r="BA731" s="36"/>
      <c r="BB731" s="36"/>
    </row>
    <row r="732" spans="2:54" s="3" customFormat="1">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c r="AA732" s="36"/>
      <c r="AB732" s="36"/>
      <c r="AC732" s="16"/>
      <c r="AD732" s="16"/>
      <c r="AE732" s="16"/>
      <c r="AF732" s="36"/>
      <c r="AG732" s="36"/>
      <c r="AH732" s="36"/>
      <c r="AI732" s="36"/>
      <c r="AJ732" s="36"/>
      <c r="AK732" s="36"/>
      <c r="AL732" s="36"/>
      <c r="AM732" s="36"/>
      <c r="AN732" s="36"/>
      <c r="AO732" s="36"/>
      <c r="AP732" s="36"/>
      <c r="AQ732" s="36"/>
      <c r="AR732" s="36"/>
      <c r="AS732" s="36"/>
      <c r="AT732" s="36"/>
      <c r="AU732" s="36"/>
      <c r="AV732" s="36"/>
      <c r="AW732" s="36"/>
      <c r="AX732" s="36"/>
      <c r="AY732" s="36"/>
      <c r="AZ732" s="36"/>
      <c r="BA732" s="36"/>
      <c r="BB732" s="36"/>
    </row>
    <row r="733" spans="2:54" s="3" customFormat="1">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c r="AA733" s="36"/>
      <c r="AB733" s="36"/>
      <c r="AC733" s="16"/>
      <c r="AD733" s="16"/>
      <c r="AE733" s="16"/>
      <c r="AF733" s="36"/>
      <c r="AG733" s="36"/>
      <c r="AH733" s="36"/>
      <c r="AI733" s="36"/>
      <c r="AJ733" s="36"/>
      <c r="AK733" s="36"/>
      <c r="AL733" s="36"/>
      <c r="AM733" s="36"/>
      <c r="AN733" s="36"/>
      <c r="AO733" s="36"/>
      <c r="AP733" s="36"/>
      <c r="AQ733" s="36"/>
      <c r="AR733" s="36"/>
      <c r="AS733" s="36"/>
      <c r="AT733" s="36"/>
      <c r="AU733" s="36"/>
      <c r="AV733" s="36"/>
      <c r="AW733" s="36"/>
      <c r="AX733" s="36"/>
      <c r="AY733" s="36"/>
      <c r="AZ733" s="36"/>
      <c r="BA733" s="36"/>
      <c r="BB733" s="36"/>
    </row>
    <row r="734" spans="2:54" s="3" customFormat="1">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c r="AA734" s="36"/>
      <c r="AB734" s="36"/>
      <c r="AC734" s="16"/>
      <c r="AD734" s="16"/>
      <c r="AE734" s="16"/>
      <c r="AF734" s="36"/>
      <c r="AG734" s="36"/>
      <c r="AH734" s="36"/>
      <c r="AI734" s="36"/>
      <c r="AJ734" s="36"/>
      <c r="AK734" s="36"/>
      <c r="AL734" s="36"/>
      <c r="AM734" s="36"/>
      <c r="AN734" s="36"/>
      <c r="AO734" s="36"/>
      <c r="AP734" s="36"/>
      <c r="AQ734" s="36"/>
      <c r="AR734" s="36"/>
      <c r="AS734" s="36"/>
      <c r="AT734" s="36"/>
      <c r="AU734" s="36"/>
      <c r="AV734" s="36"/>
      <c r="AW734" s="36"/>
      <c r="AX734" s="36"/>
      <c r="AY734" s="36"/>
      <c r="AZ734" s="36"/>
      <c r="BA734" s="36"/>
      <c r="BB734" s="36"/>
    </row>
    <row r="735" spans="2:54" s="3" customFormat="1">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c r="AA735" s="36"/>
      <c r="AB735" s="36"/>
      <c r="AC735" s="16"/>
      <c r="AD735" s="16"/>
      <c r="AE735" s="16"/>
      <c r="AF735" s="36"/>
      <c r="AG735" s="36"/>
      <c r="AH735" s="36"/>
      <c r="AI735" s="36"/>
      <c r="AJ735" s="36"/>
      <c r="AK735" s="36"/>
      <c r="AL735" s="36"/>
      <c r="AM735" s="36"/>
      <c r="AN735" s="36"/>
      <c r="AO735" s="36"/>
      <c r="AP735" s="36"/>
      <c r="AQ735" s="36"/>
      <c r="AR735" s="36"/>
      <c r="AS735" s="36"/>
      <c r="AT735" s="36"/>
      <c r="AU735" s="36"/>
      <c r="AV735" s="36"/>
      <c r="AW735" s="36"/>
      <c r="AX735" s="36"/>
      <c r="AY735" s="36"/>
      <c r="AZ735" s="36"/>
      <c r="BA735" s="36"/>
      <c r="BB735" s="36"/>
    </row>
    <row r="736" spans="2:54" s="3" customFormat="1">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c r="AA736" s="36"/>
      <c r="AB736" s="36"/>
      <c r="AC736" s="16"/>
      <c r="AD736" s="16"/>
      <c r="AE736" s="16"/>
      <c r="AF736" s="36"/>
      <c r="AG736" s="36"/>
      <c r="AH736" s="36"/>
      <c r="AI736" s="36"/>
      <c r="AJ736" s="36"/>
      <c r="AK736" s="36"/>
      <c r="AL736" s="36"/>
      <c r="AM736" s="36"/>
      <c r="AN736" s="36"/>
      <c r="AO736" s="36"/>
      <c r="AP736" s="36"/>
      <c r="AQ736" s="36"/>
      <c r="AR736" s="36"/>
      <c r="AS736" s="36"/>
      <c r="AT736" s="36"/>
      <c r="AU736" s="36"/>
      <c r="AV736" s="36"/>
      <c r="AW736" s="36"/>
      <c r="AX736" s="36"/>
      <c r="AY736" s="36"/>
      <c r="AZ736" s="36"/>
      <c r="BA736" s="36"/>
      <c r="BB736" s="36"/>
    </row>
    <row r="737" spans="2:54" s="3" customFormat="1">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c r="AA737" s="36"/>
      <c r="AB737" s="36"/>
      <c r="AC737" s="16"/>
      <c r="AD737" s="16"/>
      <c r="AE737" s="16"/>
      <c r="AF737" s="36"/>
      <c r="AG737" s="36"/>
      <c r="AH737" s="36"/>
      <c r="AI737" s="36"/>
      <c r="AJ737" s="36"/>
      <c r="AK737" s="36"/>
      <c r="AL737" s="36"/>
      <c r="AM737" s="36"/>
      <c r="AN737" s="36"/>
      <c r="AO737" s="36"/>
      <c r="AP737" s="36"/>
      <c r="AQ737" s="36"/>
      <c r="AR737" s="36"/>
      <c r="AS737" s="36"/>
      <c r="AT737" s="36"/>
      <c r="AU737" s="36"/>
      <c r="AV737" s="36"/>
      <c r="AW737" s="36"/>
      <c r="AX737" s="36"/>
      <c r="AY737" s="36"/>
      <c r="AZ737" s="36"/>
      <c r="BA737" s="36"/>
      <c r="BB737" s="36"/>
    </row>
    <row r="738" spans="2:54" s="3" customFormat="1">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c r="AA738" s="36"/>
      <c r="AB738" s="36"/>
      <c r="AC738" s="16"/>
      <c r="AD738" s="16"/>
      <c r="AE738" s="16"/>
      <c r="AF738" s="36"/>
      <c r="AG738" s="36"/>
      <c r="AH738" s="36"/>
      <c r="AI738" s="36"/>
      <c r="AJ738" s="36"/>
      <c r="AK738" s="36"/>
      <c r="AL738" s="36"/>
      <c r="AM738" s="36"/>
      <c r="AN738" s="36"/>
      <c r="AO738" s="36"/>
      <c r="AP738" s="36"/>
      <c r="AQ738" s="36"/>
      <c r="AR738" s="36"/>
      <c r="AS738" s="36"/>
      <c r="AT738" s="36"/>
      <c r="AU738" s="36"/>
      <c r="AV738" s="36"/>
      <c r="AW738" s="36"/>
      <c r="AX738" s="36"/>
      <c r="AY738" s="36"/>
      <c r="AZ738" s="36"/>
      <c r="BA738" s="36"/>
      <c r="BB738" s="36"/>
    </row>
    <row r="739" spans="2:54" s="3" customFormat="1">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c r="AA739" s="36"/>
      <c r="AB739" s="36"/>
      <c r="AC739" s="16"/>
      <c r="AD739" s="16"/>
      <c r="AE739" s="16"/>
      <c r="AF739" s="36"/>
      <c r="AG739" s="36"/>
      <c r="AH739" s="36"/>
      <c r="AI739" s="36"/>
      <c r="AJ739" s="36"/>
      <c r="AK739" s="36"/>
      <c r="AL739" s="36"/>
      <c r="AM739" s="36"/>
      <c r="AN739" s="36"/>
      <c r="AO739" s="36"/>
      <c r="AP739" s="36"/>
      <c r="AQ739" s="36"/>
      <c r="AR739" s="36"/>
      <c r="AS739" s="36"/>
      <c r="AT739" s="36"/>
      <c r="AU739" s="36"/>
      <c r="AV739" s="36"/>
      <c r="AW739" s="36"/>
      <c r="AX739" s="36"/>
      <c r="AY739" s="36"/>
      <c r="AZ739" s="36"/>
      <c r="BA739" s="36"/>
      <c r="BB739" s="36"/>
    </row>
    <row r="740" spans="2:54" s="3" customFormat="1">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c r="AA740" s="36"/>
      <c r="AB740" s="36"/>
      <c r="AC740" s="16"/>
      <c r="AD740" s="16"/>
      <c r="AE740" s="16"/>
      <c r="AF740" s="36"/>
      <c r="AG740" s="36"/>
      <c r="AH740" s="36"/>
      <c r="AI740" s="36"/>
      <c r="AJ740" s="36"/>
      <c r="AK740" s="36"/>
      <c r="AL740" s="36"/>
      <c r="AM740" s="36"/>
      <c r="AN740" s="36"/>
      <c r="AO740" s="36"/>
      <c r="AP740" s="36"/>
      <c r="AQ740" s="36"/>
      <c r="AR740" s="36"/>
      <c r="AS740" s="36"/>
      <c r="AT740" s="36"/>
      <c r="AU740" s="36"/>
      <c r="AV740" s="36"/>
      <c r="AW740" s="36"/>
      <c r="AX740" s="36"/>
      <c r="AY740" s="36"/>
      <c r="AZ740" s="36"/>
      <c r="BA740" s="36"/>
      <c r="BB740" s="36"/>
    </row>
    <row r="741" spans="2:54" s="3" customFormat="1">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c r="AA741" s="36"/>
      <c r="AB741" s="36"/>
      <c r="AC741" s="16"/>
      <c r="AD741" s="16"/>
      <c r="AE741" s="16"/>
      <c r="AF741" s="36"/>
      <c r="AG741" s="36"/>
      <c r="AH741" s="36"/>
      <c r="AI741" s="36"/>
      <c r="AJ741" s="36"/>
      <c r="AK741" s="36"/>
      <c r="AL741" s="36"/>
      <c r="AM741" s="36"/>
      <c r="AN741" s="36"/>
      <c r="AO741" s="36"/>
      <c r="AP741" s="36"/>
      <c r="AQ741" s="36"/>
      <c r="AR741" s="36"/>
      <c r="AS741" s="36"/>
      <c r="AT741" s="36"/>
      <c r="AU741" s="36"/>
      <c r="AV741" s="36"/>
      <c r="AW741" s="36"/>
      <c r="AX741" s="36"/>
      <c r="AY741" s="36"/>
      <c r="AZ741" s="36"/>
      <c r="BA741" s="36"/>
      <c r="BB741" s="36"/>
    </row>
    <row r="742" spans="2:54" s="3" customFormat="1">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c r="AA742" s="36"/>
      <c r="AB742" s="36"/>
      <c r="AC742" s="16"/>
      <c r="AD742" s="16"/>
      <c r="AE742" s="16"/>
      <c r="AF742" s="36"/>
      <c r="AG742" s="36"/>
      <c r="AH742" s="36"/>
      <c r="AI742" s="36"/>
      <c r="AJ742" s="36"/>
      <c r="AK742" s="36"/>
      <c r="AL742" s="36"/>
      <c r="AM742" s="36"/>
      <c r="AN742" s="36"/>
      <c r="AO742" s="36"/>
      <c r="AP742" s="36"/>
      <c r="AQ742" s="36"/>
      <c r="AR742" s="36"/>
      <c r="AS742" s="36"/>
      <c r="AT742" s="36"/>
      <c r="AU742" s="36"/>
      <c r="AV742" s="36"/>
      <c r="AW742" s="36"/>
      <c r="AX742" s="36"/>
      <c r="AY742" s="36"/>
      <c r="AZ742" s="36"/>
      <c r="BA742" s="36"/>
      <c r="BB742" s="36"/>
    </row>
    <row r="743" spans="2:54" s="3" customFormat="1">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c r="AA743" s="36"/>
      <c r="AB743" s="36"/>
      <c r="AC743" s="16"/>
      <c r="AD743" s="16"/>
      <c r="AE743" s="16"/>
      <c r="AF743" s="36"/>
      <c r="AG743" s="36"/>
      <c r="AH743" s="36"/>
      <c r="AI743" s="36"/>
      <c r="AJ743" s="36"/>
      <c r="AK743" s="36"/>
      <c r="AL743" s="36"/>
      <c r="AM743" s="36"/>
      <c r="AN743" s="36"/>
      <c r="AO743" s="36"/>
      <c r="AP743" s="36"/>
      <c r="AQ743" s="36"/>
      <c r="AR743" s="36"/>
      <c r="AS743" s="36"/>
      <c r="AT743" s="36"/>
      <c r="AU743" s="36"/>
      <c r="AV743" s="36"/>
      <c r="AW743" s="36"/>
      <c r="AX743" s="36"/>
      <c r="AY743" s="36"/>
      <c r="AZ743" s="36"/>
      <c r="BA743" s="36"/>
      <c r="BB743" s="36"/>
    </row>
    <row r="744" spans="2:54" s="3" customFormat="1">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c r="AA744" s="36"/>
      <c r="AB744" s="36"/>
      <c r="AC744" s="16"/>
      <c r="AD744" s="16"/>
      <c r="AE744" s="16"/>
      <c r="AF744" s="36"/>
      <c r="AG744" s="36"/>
      <c r="AH744" s="36"/>
      <c r="AI744" s="36"/>
      <c r="AJ744" s="36"/>
      <c r="AK744" s="36"/>
      <c r="AL744" s="36"/>
      <c r="AM744" s="36"/>
      <c r="AN744" s="36"/>
      <c r="AO744" s="36"/>
      <c r="AP744" s="36"/>
      <c r="AQ744" s="36"/>
      <c r="AR744" s="36"/>
      <c r="AS744" s="36"/>
      <c r="AT744" s="36"/>
      <c r="AU744" s="36"/>
      <c r="AV744" s="36"/>
      <c r="AW744" s="36"/>
      <c r="AX744" s="36"/>
      <c r="AY744" s="36"/>
      <c r="AZ744" s="36"/>
      <c r="BA744" s="36"/>
      <c r="BB744" s="36"/>
    </row>
    <row r="745" spans="2:54" s="3" customFormat="1">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c r="AA745" s="36"/>
      <c r="AB745" s="36"/>
      <c r="AC745" s="16"/>
      <c r="AD745" s="16"/>
      <c r="AE745" s="16"/>
      <c r="AF745" s="36"/>
      <c r="AG745" s="36"/>
      <c r="AH745" s="36"/>
      <c r="AI745" s="36"/>
      <c r="AJ745" s="36"/>
      <c r="AK745" s="36"/>
      <c r="AL745" s="36"/>
      <c r="AM745" s="36"/>
      <c r="AN745" s="36"/>
      <c r="AO745" s="36"/>
      <c r="AP745" s="36"/>
      <c r="AQ745" s="36"/>
      <c r="AR745" s="36"/>
      <c r="AS745" s="36"/>
      <c r="AT745" s="36"/>
      <c r="AU745" s="36"/>
      <c r="AV745" s="36"/>
      <c r="AW745" s="36"/>
      <c r="AX745" s="36"/>
      <c r="AY745" s="36"/>
      <c r="AZ745" s="36"/>
      <c r="BA745" s="36"/>
      <c r="BB745" s="36"/>
    </row>
    <row r="746" spans="2:54" s="3" customFormat="1">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c r="AA746" s="36"/>
      <c r="AB746" s="36"/>
      <c r="AC746" s="16"/>
      <c r="AD746" s="16"/>
      <c r="AE746" s="16"/>
      <c r="AF746" s="36"/>
      <c r="AG746" s="36"/>
      <c r="AH746" s="36"/>
      <c r="AI746" s="36"/>
      <c r="AJ746" s="36"/>
      <c r="AK746" s="36"/>
      <c r="AL746" s="36"/>
      <c r="AM746" s="36"/>
      <c r="AN746" s="36"/>
      <c r="AO746" s="36"/>
      <c r="AP746" s="36"/>
      <c r="AQ746" s="36"/>
      <c r="AR746" s="36"/>
      <c r="AS746" s="36"/>
      <c r="AT746" s="36"/>
      <c r="AU746" s="36"/>
      <c r="AV746" s="36"/>
      <c r="AW746" s="36"/>
      <c r="AX746" s="36"/>
      <c r="AY746" s="36"/>
      <c r="AZ746" s="36"/>
      <c r="BA746" s="36"/>
      <c r="BB746" s="36"/>
    </row>
    <row r="747" spans="2:54" s="3" customFormat="1">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c r="AA747" s="36"/>
      <c r="AB747" s="36"/>
      <c r="AC747" s="16"/>
      <c r="AD747" s="16"/>
      <c r="AE747" s="16"/>
      <c r="AF747" s="36"/>
      <c r="AG747" s="36"/>
      <c r="AH747" s="36"/>
      <c r="AI747" s="36"/>
      <c r="AJ747" s="36"/>
      <c r="AK747" s="36"/>
      <c r="AL747" s="36"/>
      <c r="AM747" s="36"/>
      <c r="AN747" s="36"/>
      <c r="AO747" s="36"/>
      <c r="AP747" s="36"/>
      <c r="AQ747" s="36"/>
      <c r="AR747" s="36"/>
      <c r="AS747" s="36"/>
      <c r="AT747" s="36"/>
      <c r="AU747" s="36"/>
      <c r="AV747" s="36"/>
      <c r="AW747" s="36"/>
      <c r="AX747" s="36"/>
      <c r="AY747" s="36"/>
      <c r="AZ747" s="36"/>
      <c r="BA747" s="36"/>
      <c r="BB747" s="36"/>
    </row>
    <row r="748" spans="2:54" s="3" customFormat="1">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c r="AA748" s="36"/>
      <c r="AB748" s="36"/>
      <c r="AC748" s="16"/>
      <c r="AD748" s="16"/>
      <c r="AE748" s="16"/>
      <c r="AF748" s="36"/>
      <c r="AG748" s="36"/>
      <c r="AH748" s="36"/>
      <c r="AI748" s="36"/>
      <c r="AJ748" s="36"/>
      <c r="AK748" s="36"/>
      <c r="AL748" s="36"/>
      <c r="AM748" s="36"/>
      <c r="AN748" s="36"/>
      <c r="AO748" s="36"/>
      <c r="AP748" s="36"/>
      <c r="AQ748" s="36"/>
      <c r="AR748" s="36"/>
      <c r="AS748" s="36"/>
      <c r="AT748" s="36"/>
      <c r="AU748" s="36"/>
      <c r="AV748" s="36"/>
      <c r="AW748" s="36"/>
      <c r="AX748" s="36"/>
      <c r="AY748" s="36"/>
      <c r="AZ748" s="36"/>
      <c r="BA748" s="36"/>
      <c r="BB748" s="36"/>
    </row>
    <row r="749" spans="2:54" s="3" customFormat="1">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c r="AA749" s="36"/>
      <c r="AB749" s="36"/>
      <c r="AC749" s="16"/>
      <c r="AD749" s="16"/>
      <c r="AE749" s="16"/>
      <c r="AF749" s="36"/>
      <c r="AG749" s="36"/>
      <c r="AH749" s="36"/>
      <c r="AI749" s="36"/>
      <c r="AJ749" s="36"/>
      <c r="AK749" s="36"/>
      <c r="AL749" s="36"/>
      <c r="AM749" s="36"/>
      <c r="AN749" s="36"/>
      <c r="AO749" s="36"/>
      <c r="AP749" s="36"/>
      <c r="AQ749" s="36"/>
      <c r="AR749" s="36"/>
      <c r="AS749" s="36"/>
      <c r="AT749" s="36"/>
      <c r="AU749" s="36"/>
      <c r="AV749" s="36"/>
      <c r="AW749" s="36"/>
      <c r="AX749" s="36"/>
      <c r="AY749" s="36"/>
      <c r="AZ749" s="36"/>
      <c r="BA749" s="36"/>
      <c r="BB749" s="36"/>
    </row>
    <row r="750" spans="2:54" s="3" customFormat="1">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c r="AA750" s="36"/>
      <c r="AB750" s="36"/>
      <c r="AC750" s="16"/>
      <c r="AD750" s="16"/>
      <c r="AE750" s="16"/>
      <c r="AF750" s="36"/>
      <c r="AG750" s="36"/>
      <c r="AH750" s="36"/>
      <c r="AI750" s="36"/>
      <c r="AJ750" s="36"/>
      <c r="AK750" s="36"/>
      <c r="AL750" s="36"/>
      <c r="AM750" s="36"/>
      <c r="AN750" s="36"/>
      <c r="AO750" s="36"/>
      <c r="AP750" s="36"/>
      <c r="AQ750" s="36"/>
      <c r="AR750" s="36"/>
      <c r="AS750" s="36"/>
      <c r="AT750" s="36"/>
      <c r="AU750" s="36"/>
      <c r="AV750" s="36"/>
      <c r="AW750" s="36"/>
      <c r="AX750" s="36"/>
      <c r="AY750" s="36"/>
      <c r="AZ750" s="36"/>
      <c r="BA750" s="36"/>
      <c r="BB750" s="36"/>
    </row>
    <row r="751" spans="2:54" s="3" customFormat="1">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c r="AA751" s="36"/>
      <c r="AB751" s="36"/>
      <c r="AC751" s="16"/>
      <c r="AD751" s="16"/>
      <c r="AE751" s="16"/>
      <c r="AF751" s="36"/>
      <c r="AG751" s="36"/>
      <c r="AH751" s="36"/>
      <c r="AI751" s="36"/>
      <c r="AJ751" s="36"/>
      <c r="AK751" s="36"/>
      <c r="AL751" s="36"/>
      <c r="AM751" s="36"/>
      <c r="AN751" s="36"/>
      <c r="AO751" s="36"/>
      <c r="AP751" s="36"/>
      <c r="AQ751" s="36"/>
      <c r="AR751" s="36"/>
      <c r="AS751" s="36"/>
      <c r="AT751" s="36"/>
      <c r="AU751" s="36"/>
      <c r="AV751" s="36"/>
      <c r="AW751" s="36"/>
      <c r="AX751" s="36"/>
      <c r="AY751" s="36"/>
      <c r="AZ751" s="36"/>
      <c r="BA751" s="36"/>
      <c r="BB751" s="36"/>
    </row>
    <row r="752" spans="2:54" s="3" customFormat="1">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c r="AA752" s="36"/>
      <c r="AB752" s="36"/>
      <c r="AC752" s="16"/>
      <c r="AD752" s="16"/>
      <c r="AE752" s="16"/>
      <c r="AF752" s="36"/>
      <c r="AG752" s="36"/>
      <c r="AH752" s="36"/>
      <c r="AI752" s="36"/>
      <c r="AJ752" s="36"/>
      <c r="AK752" s="36"/>
      <c r="AL752" s="36"/>
      <c r="AM752" s="36"/>
      <c r="AN752" s="36"/>
      <c r="AO752" s="36"/>
      <c r="AP752" s="36"/>
      <c r="AQ752" s="36"/>
      <c r="AR752" s="36"/>
      <c r="AS752" s="36"/>
      <c r="AT752" s="36"/>
      <c r="AU752" s="36"/>
      <c r="AV752" s="36"/>
      <c r="AW752" s="36"/>
      <c r="AX752" s="36"/>
      <c r="AY752" s="36"/>
      <c r="AZ752" s="36"/>
      <c r="BA752" s="36"/>
      <c r="BB752" s="36"/>
    </row>
    <row r="753" spans="2:54" s="3" customFormat="1">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c r="AA753" s="36"/>
      <c r="AB753" s="36"/>
      <c r="AC753" s="16"/>
      <c r="AD753" s="16"/>
      <c r="AE753" s="16"/>
      <c r="AF753" s="36"/>
      <c r="AG753" s="36"/>
      <c r="AH753" s="36"/>
      <c r="AI753" s="36"/>
      <c r="AJ753" s="36"/>
      <c r="AK753" s="36"/>
      <c r="AL753" s="36"/>
      <c r="AM753" s="36"/>
      <c r="AN753" s="36"/>
      <c r="AO753" s="36"/>
      <c r="AP753" s="36"/>
      <c r="AQ753" s="36"/>
      <c r="AR753" s="36"/>
      <c r="AS753" s="36"/>
      <c r="AT753" s="36"/>
      <c r="AU753" s="36"/>
      <c r="AV753" s="36"/>
      <c r="AW753" s="36"/>
      <c r="AX753" s="36"/>
      <c r="AY753" s="36"/>
      <c r="AZ753" s="36"/>
      <c r="BA753" s="36"/>
      <c r="BB753" s="36"/>
    </row>
    <row r="754" spans="2:54" s="3" customFormat="1">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c r="AA754" s="36"/>
      <c r="AB754" s="36"/>
      <c r="AC754" s="16"/>
      <c r="AD754" s="16"/>
      <c r="AE754" s="16"/>
      <c r="AF754" s="36"/>
      <c r="AG754" s="36"/>
      <c r="AH754" s="36"/>
      <c r="AI754" s="36"/>
      <c r="AJ754" s="36"/>
      <c r="AK754" s="36"/>
      <c r="AL754" s="36"/>
      <c r="AM754" s="36"/>
      <c r="AN754" s="36"/>
      <c r="AO754" s="36"/>
      <c r="AP754" s="36"/>
      <c r="AQ754" s="36"/>
      <c r="AR754" s="36"/>
      <c r="AS754" s="36"/>
      <c r="AT754" s="36"/>
      <c r="AU754" s="36"/>
      <c r="AV754" s="36"/>
      <c r="AW754" s="36"/>
      <c r="AX754" s="36"/>
      <c r="AY754" s="36"/>
      <c r="AZ754" s="36"/>
      <c r="BA754" s="36"/>
      <c r="BB754" s="36"/>
    </row>
    <row r="755" spans="2:54" s="3" customFormat="1">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c r="AA755" s="36"/>
      <c r="AB755" s="36"/>
      <c r="AC755" s="16"/>
      <c r="AD755" s="16"/>
      <c r="AE755" s="16"/>
      <c r="AF755" s="36"/>
      <c r="AG755" s="36"/>
      <c r="AH755" s="36"/>
      <c r="AI755" s="36"/>
      <c r="AJ755" s="36"/>
      <c r="AK755" s="36"/>
      <c r="AL755" s="36"/>
      <c r="AM755" s="36"/>
      <c r="AN755" s="36"/>
      <c r="AO755" s="36"/>
      <c r="AP755" s="36"/>
      <c r="AQ755" s="36"/>
      <c r="AR755" s="36"/>
      <c r="AS755" s="36"/>
      <c r="AT755" s="36"/>
      <c r="AU755" s="36"/>
      <c r="AV755" s="36"/>
      <c r="AW755" s="36"/>
      <c r="AX755" s="36"/>
      <c r="AY755" s="36"/>
      <c r="AZ755" s="36"/>
      <c r="BA755" s="36"/>
      <c r="BB755" s="36"/>
    </row>
    <row r="756" spans="2:54" s="3" customFormat="1">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c r="AA756" s="36"/>
      <c r="AB756" s="36"/>
      <c r="AC756" s="16"/>
      <c r="AD756" s="16"/>
      <c r="AE756" s="16"/>
      <c r="AF756" s="36"/>
      <c r="AG756" s="36"/>
      <c r="AH756" s="36"/>
      <c r="AI756" s="36"/>
      <c r="AJ756" s="36"/>
      <c r="AK756" s="36"/>
      <c r="AL756" s="36"/>
      <c r="AM756" s="36"/>
      <c r="AN756" s="36"/>
      <c r="AO756" s="36"/>
      <c r="AP756" s="36"/>
      <c r="AQ756" s="36"/>
      <c r="AR756" s="36"/>
      <c r="AS756" s="36"/>
      <c r="AT756" s="36"/>
      <c r="AU756" s="36"/>
      <c r="AV756" s="36"/>
      <c r="AW756" s="36"/>
      <c r="AX756" s="36"/>
      <c r="AY756" s="36"/>
      <c r="AZ756" s="36"/>
      <c r="BA756" s="36"/>
      <c r="BB756" s="36"/>
    </row>
    <row r="757" spans="2:54" s="3" customFormat="1">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c r="AA757" s="36"/>
      <c r="AB757" s="36"/>
      <c r="AC757" s="16"/>
      <c r="AD757" s="16"/>
      <c r="AE757" s="16"/>
      <c r="AF757" s="36"/>
      <c r="AG757" s="36"/>
      <c r="AH757" s="36"/>
      <c r="AI757" s="36"/>
      <c r="AJ757" s="36"/>
      <c r="AK757" s="36"/>
      <c r="AL757" s="36"/>
      <c r="AM757" s="36"/>
      <c r="AN757" s="36"/>
      <c r="AO757" s="36"/>
      <c r="AP757" s="36"/>
      <c r="AQ757" s="36"/>
      <c r="AR757" s="36"/>
      <c r="AS757" s="36"/>
      <c r="AT757" s="36"/>
      <c r="AU757" s="36"/>
      <c r="AV757" s="36"/>
      <c r="AW757" s="36"/>
      <c r="AX757" s="36"/>
      <c r="AY757" s="36"/>
      <c r="AZ757" s="36"/>
      <c r="BA757" s="36"/>
      <c r="BB757" s="36"/>
    </row>
    <row r="758" spans="2:54" s="3" customFormat="1">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c r="AA758" s="36"/>
      <c r="AB758" s="36"/>
      <c r="AC758" s="16"/>
      <c r="AD758" s="16"/>
      <c r="AE758" s="16"/>
      <c r="AF758" s="36"/>
      <c r="AG758" s="36"/>
      <c r="AH758" s="36"/>
      <c r="AI758" s="36"/>
      <c r="AJ758" s="36"/>
      <c r="AK758" s="36"/>
      <c r="AL758" s="36"/>
      <c r="AM758" s="36"/>
      <c r="AN758" s="36"/>
      <c r="AO758" s="36"/>
      <c r="AP758" s="36"/>
      <c r="AQ758" s="36"/>
      <c r="AR758" s="36"/>
      <c r="AS758" s="36"/>
      <c r="AT758" s="36"/>
      <c r="AU758" s="36"/>
      <c r="AV758" s="36"/>
      <c r="AW758" s="36"/>
      <c r="AX758" s="36"/>
      <c r="AY758" s="36"/>
      <c r="AZ758" s="36"/>
      <c r="BA758" s="36"/>
      <c r="BB758" s="36"/>
    </row>
    <row r="759" spans="2:54" s="3" customFormat="1">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c r="AA759" s="36"/>
      <c r="AB759" s="36"/>
      <c r="AC759" s="16"/>
      <c r="AD759" s="16"/>
      <c r="AE759" s="16"/>
      <c r="AF759" s="36"/>
      <c r="AG759" s="36"/>
      <c r="AH759" s="36"/>
      <c r="AI759" s="36"/>
      <c r="AJ759" s="36"/>
      <c r="AK759" s="36"/>
      <c r="AL759" s="36"/>
      <c r="AM759" s="36"/>
      <c r="AN759" s="36"/>
      <c r="AO759" s="36"/>
      <c r="AP759" s="36"/>
      <c r="AQ759" s="36"/>
      <c r="AR759" s="36"/>
      <c r="AS759" s="36"/>
      <c r="AT759" s="36"/>
      <c r="AU759" s="36"/>
      <c r="AV759" s="36"/>
      <c r="AW759" s="36"/>
      <c r="AX759" s="36"/>
      <c r="AY759" s="36"/>
      <c r="AZ759" s="36"/>
      <c r="BA759" s="36"/>
      <c r="BB759" s="36"/>
    </row>
    <row r="760" spans="2:54" s="3" customFormat="1">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c r="AA760" s="36"/>
      <c r="AB760" s="36"/>
      <c r="AC760" s="16"/>
      <c r="AD760" s="16"/>
      <c r="AE760" s="16"/>
      <c r="AF760" s="36"/>
      <c r="AG760" s="36"/>
      <c r="AH760" s="36"/>
      <c r="AI760" s="36"/>
      <c r="AJ760" s="36"/>
      <c r="AK760" s="36"/>
      <c r="AL760" s="36"/>
      <c r="AM760" s="36"/>
      <c r="AN760" s="36"/>
      <c r="AO760" s="36"/>
      <c r="AP760" s="36"/>
      <c r="AQ760" s="36"/>
      <c r="AR760" s="36"/>
      <c r="AS760" s="36"/>
      <c r="AT760" s="36"/>
      <c r="AU760" s="36"/>
      <c r="AV760" s="36"/>
      <c r="AW760" s="36"/>
      <c r="AX760" s="36"/>
      <c r="AY760" s="36"/>
      <c r="AZ760" s="36"/>
      <c r="BA760" s="36"/>
      <c r="BB760" s="36"/>
    </row>
    <row r="761" spans="2:54" s="3" customFormat="1">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c r="AA761" s="36"/>
      <c r="AB761" s="36"/>
      <c r="AC761" s="16"/>
      <c r="AD761" s="16"/>
      <c r="AE761" s="16"/>
      <c r="AF761" s="36"/>
      <c r="AG761" s="36"/>
      <c r="AH761" s="36"/>
      <c r="AI761" s="36"/>
      <c r="AJ761" s="36"/>
      <c r="AK761" s="36"/>
      <c r="AL761" s="36"/>
      <c r="AM761" s="36"/>
      <c r="AN761" s="36"/>
      <c r="AO761" s="36"/>
      <c r="AP761" s="36"/>
      <c r="AQ761" s="36"/>
      <c r="AR761" s="36"/>
      <c r="AS761" s="36"/>
      <c r="AT761" s="36"/>
      <c r="AU761" s="36"/>
      <c r="AV761" s="36"/>
      <c r="AW761" s="36"/>
      <c r="AX761" s="36"/>
      <c r="AY761" s="36"/>
      <c r="AZ761" s="36"/>
      <c r="BA761" s="36"/>
      <c r="BB761" s="36"/>
    </row>
    <row r="762" spans="2:54" s="3" customFormat="1">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c r="AA762" s="36"/>
      <c r="AB762" s="36"/>
      <c r="AC762" s="16"/>
      <c r="AD762" s="16"/>
      <c r="AE762" s="16"/>
      <c r="AF762" s="36"/>
      <c r="AG762" s="36"/>
      <c r="AH762" s="36"/>
      <c r="AI762" s="36"/>
      <c r="AJ762" s="36"/>
      <c r="AK762" s="36"/>
      <c r="AL762" s="36"/>
      <c r="AM762" s="36"/>
      <c r="AN762" s="36"/>
      <c r="AO762" s="36"/>
      <c r="AP762" s="36"/>
      <c r="AQ762" s="36"/>
      <c r="AR762" s="36"/>
      <c r="AS762" s="36"/>
      <c r="AT762" s="36"/>
      <c r="AU762" s="36"/>
      <c r="AV762" s="36"/>
      <c r="AW762" s="36"/>
      <c r="AX762" s="36"/>
      <c r="AY762" s="36"/>
      <c r="AZ762" s="36"/>
      <c r="BA762" s="36"/>
      <c r="BB762" s="36"/>
    </row>
    <row r="763" spans="2:54" s="3" customFormat="1">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c r="AA763" s="36"/>
      <c r="AB763" s="36"/>
      <c r="AC763" s="16"/>
      <c r="AD763" s="16"/>
      <c r="AE763" s="16"/>
      <c r="AF763" s="36"/>
      <c r="AG763" s="36"/>
      <c r="AH763" s="36"/>
      <c r="AI763" s="36"/>
      <c r="AJ763" s="36"/>
      <c r="AK763" s="36"/>
      <c r="AL763" s="36"/>
      <c r="AM763" s="36"/>
      <c r="AN763" s="36"/>
      <c r="AO763" s="36"/>
      <c r="AP763" s="36"/>
      <c r="AQ763" s="36"/>
      <c r="AR763" s="36"/>
      <c r="AS763" s="36"/>
      <c r="AT763" s="36"/>
      <c r="AU763" s="36"/>
      <c r="AV763" s="36"/>
      <c r="AW763" s="36"/>
      <c r="AX763" s="36"/>
      <c r="AY763" s="36"/>
      <c r="AZ763" s="36"/>
      <c r="BA763" s="36"/>
      <c r="BB763" s="36"/>
    </row>
    <row r="764" spans="2:54" s="3" customFormat="1">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c r="AA764" s="36"/>
      <c r="AB764" s="36"/>
      <c r="AC764" s="16"/>
      <c r="AD764" s="16"/>
      <c r="AE764" s="16"/>
      <c r="AF764" s="36"/>
      <c r="AG764" s="36"/>
      <c r="AH764" s="36"/>
      <c r="AI764" s="36"/>
      <c r="AJ764" s="36"/>
      <c r="AK764" s="36"/>
      <c r="AL764" s="36"/>
      <c r="AM764" s="36"/>
      <c r="AN764" s="36"/>
      <c r="AO764" s="36"/>
      <c r="AP764" s="36"/>
      <c r="AQ764" s="36"/>
      <c r="AR764" s="36"/>
      <c r="AS764" s="36"/>
      <c r="AT764" s="36"/>
      <c r="AU764" s="36"/>
      <c r="AV764" s="36"/>
      <c r="AW764" s="36"/>
      <c r="AX764" s="36"/>
      <c r="AY764" s="36"/>
      <c r="AZ764" s="36"/>
      <c r="BA764" s="36"/>
      <c r="BB764" s="36"/>
    </row>
    <row r="765" spans="2:54" s="3" customFormat="1">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c r="AA765" s="36"/>
      <c r="AB765" s="36"/>
      <c r="AC765" s="16"/>
      <c r="AD765" s="16"/>
      <c r="AE765" s="16"/>
      <c r="AF765" s="36"/>
      <c r="AG765" s="36"/>
      <c r="AH765" s="36"/>
      <c r="AI765" s="36"/>
      <c r="AJ765" s="36"/>
      <c r="AK765" s="36"/>
      <c r="AL765" s="36"/>
      <c r="AM765" s="36"/>
      <c r="AN765" s="36"/>
      <c r="AO765" s="36"/>
      <c r="AP765" s="36"/>
      <c r="AQ765" s="36"/>
      <c r="AR765" s="36"/>
      <c r="AS765" s="36"/>
      <c r="AT765" s="36"/>
      <c r="AU765" s="36"/>
      <c r="AV765" s="36"/>
      <c r="AW765" s="36"/>
      <c r="AX765" s="36"/>
      <c r="AY765" s="36"/>
      <c r="AZ765" s="36"/>
      <c r="BA765" s="36"/>
      <c r="BB765" s="36"/>
    </row>
    <row r="766" spans="2:54" s="3" customFormat="1">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c r="AA766" s="36"/>
      <c r="AB766" s="36"/>
      <c r="AC766" s="16"/>
      <c r="AD766" s="16"/>
      <c r="AE766" s="16"/>
      <c r="AF766" s="36"/>
      <c r="AG766" s="36"/>
      <c r="AH766" s="36"/>
      <c r="AI766" s="36"/>
      <c r="AJ766" s="36"/>
      <c r="AK766" s="36"/>
      <c r="AL766" s="36"/>
      <c r="AM766" s="36"/>
      <c r="AN766" s="36"/>
      <c r="AO766" s="36"/>
      <c r="AP766" s="36"/>
      <c r="AQ766" s="36"/>
      <c r="AR766" s="36"/>
      <c r="AS766" s="36"/>
      <c r="AT766" s="36"/>
      <c r="AU766" s="36"/>
      <c r="AV766" s="36"/>
      <c r="AW766" s="36"/>
      <c r="AX766" s="36"/>
      <c r="AY766" s="36"/>
      <c r="AZ766" s="36"/>
      <c r="BA766" s="36"/>
      <c r="BB766" s="36"/>
    </row>
    <row r="767" spans="2:54" s="3" customFormat="1">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c r="AA767" s="36"/>
      <c r="AB767" s="36"/>
      <c r="AC767" s="16"/>
      <c r="AD767" s="16"/>
      <c r="AE767" s="16"/>
      <c r="AF767" s="36"/>
      <c r="AG767" s="36"/>
      <c r="AH767" s="36"/>
      <c r="AI767" s="36"/>
      <c r="AJ767" s="36"/>
      <c r="AK767" s="36"/>
      <c r="AL767" s="36"/>
      <c r="AM767" s="36"/>
      <c r="AN767" s="36"/>
      <c r="AO767" s="36"/>
      <c r="AP767" s="36"/>
      <c r="AQ767" s="36"/>
      <c r="AR767" s="36"/>
      <c r="AS767" s="36"/>
      <c r="AT767" s="36"/>
      <c r="AU767" s="36"/>
      <c r="AV767" s="36"/>
      <c r="AW767" s="36"/>
      <c r="AX767" s="36"/>
      <c r="AY767" s="36"/>
      <c r="AZ767" s="36"/>
      <c r="BA767" s="36"/>
      <c r="BB767" s="36"/>
    </row>
    <row r="768" spans="2:54" s="3" customFormat="1">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c r="AA768" s="36"/>
      <c r="AB768" s="36"/>
      <c r="AC768" s="16"/>
      <c r="AD768" s="16"/>
      <c r="AE768" s="16"/>
      <c r="AF768" s="36"/>
      <c r="AG768" s="36"/>
      <c r="AH768" s="36"/>
      <c r="AI768" s="36"/>
      <c r="AJ768" s="36"/>
      <c r="AK768" s="36"/>
      <c r="AL768" s="36"/>
      <c r="AM768" s="36"/>
      <c r="AN768" s="36"/>
      <c r="AO768" s="36"/>
      <c r="AP768" s="36"/>
      <c r="AQ768" s="36"/>
      <c r="AR768" s="36"/>
      <c r="AS768" s="36"/>
      <c r="AT768" s="36"/>
      <c r="AU768" s="36"/>
      <c r="AV768" s="36"/>
      <c r="AW768" s="36"/>
      <c r="AX768" s="36"/>
      <c r="AY768" s="36"/>
      <c r="AZ768" s="36"/>
      <c r="BA768" s="36"/>
      <c r="BB768" s="36"/>
    </row>
    <row r="769" spans="2:54" s="3" customFormat="1">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c r="AA769" s="36"/>
      <c r="AB769" s="36"/>
      <c r="AC769" s="16"/>
      <c r="AD769" s="16"/>
      <c r="AE769" s="16"/>
      <c r="AF769" s="36"/>
      <c r="AG769" s="36"/>
      <c r="AH769" s="36"/>
      <c r="AI769" s="36"/>
      <c r="AJ769" s="36"/>
      <c r="AK769" s="36"/>
      <c r="AL769" s="36"/>
      <c r="AM769" s="36"/>
      <c r="AN769" s="36"/>
      <c r="AO769" s="36"/>
      <c r="AP769" s="36"/>
      <c r="AQ769" s="36"/>
      <c r="AR769" s="36"/>
      <c r="AS769" s="36"/>
      <c r="AT769" s="36"/>
      <c r="AU769" s="36"/>
      <c r="AV769" s="36"/>
      <c r="AW769" s="36"/>
      <c r="AX769" s="36"/>
      <c r="AY769" s="36"/>
      <c r="AZ769" s="36"/>
      <c r="BA769" s="36"/>
      <c r="BB769" s="36"/>
    </row>
    <row r="770" spans="2:54" s="3" customFormat="1">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c r="AA770" s="36"/>
      <c r="AB770" s="36"/>
      <c r="AC770" s="16"/>
      <c r="AD770" s="16"/>
      <c r="AE770" s="16"/>
      <c r="AF770" s="36"/>
      <c r="AG770" s="36"/>
      <c r="AH770" s="36"/>
      <c r="AI770" s="36"/>
      <c r="AJ770" s="36"/>
      <c r="AK770" s="36"/>
      <c r="AL770" s="36"/>
      <c r="AM770" s="36"/>
      <c r="AN770" s="36"/>
      <c r="AO770" s="36"/>
      <c r="AP770" s="36"/>
      <c r="AQ770" s="36"/>
      <c r="AR770" s="36"/>
      <c r="AS770" s="36"/>
      <c r="AT770" s="36"/>
      <c r="AU770" s="36"/>
      <c r="AV770" s="36"/>
      <c r="AW770" s="36"/>
      <c r="AX770" s="36"/>
      <c r="AY770" s="36"/>
      <c r="AZ770" s="36"/>
      <c r="BA770" s="36"/>
      <c r="BB770" s="36"/>
    </row>
    <row r="771" spans="2:54" s="3" customFormat="1">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c r="AA771" s="36"/>
      <c r="AB771" s="36"/>
      <c r="AC771" s="16"/>
      <c r="AD771" s="16"/>
      <c r="AE771" s="16"/>
      <c r="AF771" s="36"/>
      <c r="AG771" s="36"/>
      <c r="AH771" s="36"/>
      <c r="AI771" s="36"/>
      <c r="AJ771" s="36"/>
      <c r="AK771" s="36"/>
      <c r="AL771" s="36"/>
      <c r="AM771" s="36"/>
      <c r="AN771" s="36"/>
      <c r="AO771" s="36"/>
      <c r="AP771" s="36"/>
      <c r="AQ771" s="36"/>
      <c r="AR771" s="36"/>
      <c r="AS771" s="36"/>
      <c r="AT771" s="36"/>
      <c r="AU771" s="36"/>
      <c r="AV771" s="36"/>
      <c r="AW771" s="36"/>
      <c r="AX771" s="36"/>
      <c r="AY771" s="36"/>
      <c r="AZ771" s="36"/>
      <c r="BA771" s="36"/>
      <c r="BB771" s="36"/>
    </row>
    <row r="772" spans="2:54" s="3" customFormat="1">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c r="AA772" s="36"/>
      <c r="AB772" s="36"/>
      <c r="AC772" s="16"/>
      <c r="AD772" s="16"/>
      <c r="AE772" s="16"/>
      <c r="AF772" s="36"/>
      <c r="AG772" s="36"/>
      <c r="AH772" s="36"/>
      <c r="AI772" s="36"/>
      <c r="AJ772" s="36"/>
      <c r="AK772" s="36"/>
      <c r="AL772" s="36"/>
      <c r="AM772" s="36"/>
      <c r="AN772" s="36"/>
      <c r="AO772" s="36"/>
      <c r="AP772" s="36"/>
      <c r="AQ772" s="36"/>
      <c r="AR772" s="36"/>
      <c r="AS772" s="36"/>
      <c r="AT772" s="36"/>
      <c r="AU772" s="36"/>
      <c r="AV772" s="36"/>
      <c r="AW772" s="36"/>
      <c r="AX772" s="36"/>
      <c r="AY772" s="36"/>
      <c r="AZ772" s="36"/>
      <c r="BA772" s="36"/>
      <c r="BB772" s="36"/>
    </row>
    <row r="773" spans="2:54" s="3" customFormat="1">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c r="AA773" s="36"/>
      <c r="AB773" s="36"/>
      <c r="AC773" s="16"/>
      <c r="AD773" s="16"/>
      <c r="AE773" s="16"/>
      <c r="AF773" s="36"/>
      <c r="AG773" s="36"/>
      <c r="AH773" s="36"/>
      <c r="AI773" s="36"/>
      <c r="AJ773" s="36"/>
      <c r="AK773" s="36"/>
      <c r="AL773" s="36"/>
      <c r="AM773" s="36"/>
      <c r="AN773" s="36"/>
      <c r="AO773" s="36"/>
      <c r="AP773" s="36"/>
      <c r="AQ773" s="36"/>
      <c r="AR773" s="36"/>
      <c r="AS773" s="36"/>
      <c r="AT773" s="36"/>
      <c r="AU773" s="36"/>
      <c r="AV773" s="36"/>
      <c r="AW773" s="36"/>
      <c r="AX773" s="36"/>
      <c r="AY773" s="36"/>
      <c r="AZ773" s="36"/>
      <c r="BA773" s="36"/>
      <c r="BB773" s="36"/>
    </row>
    <row r="774" spans="2:54" s="3" customFormat="1">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c r="AA774" s="36"/>
      <c r="AB774" s="36"/>
      <c r="AC774" s="16"/>
      <c r="AD774" s="16"/>
      <c r="AE774" s="16"/>
      <c r="AF774" s="36"/>
      <c r="AG774" s="36"/>
      <c r="AH774" s="36"/>
      <c r="AI774" s="36"/>
      <c r="AJ774" s="36"/>
      <c r="AK774" s="36"/>
      <c r="AL774" s="36"/>
      <c r="AM774" s="36"/>
      <c r="AN774" s="36"/>
      <c r="AO774" s="36"/>
      <c r="AP774" s="36"/>
      <c r="AQ774" s="36"/>
      <c r="AR774" s="36"/>
      <c r="AS774" s="36"/>
      <c r="AT774" s="36"/>
      <c r="AU774" s="36"/>
      <c r="AV774" s="36"/>
      <c r="AW774" s="36"/>
      <c r="AX774" s="36"/>
      <c r="AY774" s="36"/>
      <c r="AZ774" s="36"/>
      <c r="BA774" s="36"/>
      <c r="BB774" s="36"/>
    </row>
    <row r="775" spans="2:54" s="3" customFormat="1">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c r="AA775" s="36"/>
      <c r="AB775" s="36"/>
      <c r="AC775" s="16"/>
      <c r="AD775" s="16"/>
      <c r="AE775" s="16"/>
      <c r="AF775" s="36"/>
      <c r="AG775" s="36"/>
      <c r="AH775" s="36"/>
      <c r="AI775" s="36"/>
      <c r="AJ775" s="36"/>
      <c r="AK775" s="36"/>
      <c r="AL775" s="36"/>
      <c r="AM775" s="36"/>
      <c r="AN775" s="36"/>
      <c r="AO775" s="36"/>
      <c r="AP775" s="36"/>
      <c r="AQ775" s="36"/>
      <c r="AR775" s="36"/>
      <c r="AS775" s="36"/>
      <c r="AT775" s="36"/>
      <c r="AU775" s="36"/>
      <c r="AV775" s="36"/>
      <c r="AW775" s="36"/>
      <c r="AX775" s="36"/>
      <c r="AY775" s="36"/>
      <c r="AZ775" s="36"/>
      <c r="BA775" s="36"/>
      <c r="BB775" s="36"/>
    </row>
    <row r="776" spans="2:54" s="3" customFormat="1">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c r="AA776" s="36"/>
      <c r="AB776" s="36"/>
      <c r="AC776" s="16"/>
      <c r="AD776" s="16"/>
      <c r="AE776" s="16"/>
      <c r="AF776" s="36"/>
      <c r="AG776" s="36"/>
      <c r="AH776" s="36"/>
      <c r="AI776" s="36"/>
      <c r="AJ776" s="36"/>
      <c r="AK776" s="36"/>
      <c r="AL776" s="36"/>
      <c r="AM776" s="36"/>
      <c r="AN776" s="36"/>
      <c r="AO776" s="36"/>
      <c r="AP776" s="36"/>
      <c r="AQ776" s="36"/>
      <c r="AR776" s="36"/>
      <c r="AS776" s="36"/>
      <c r="AT776" s="36"/>
      <c r="AU776" s="36"/>
      <c r="AV776" s="36"/>
      <c r="AW776" s="36"/>
      <c r="AX776" s="36"/>
      <c r="AY776" s="36"/>
      <c r="AZ776" s="36"/>
      <c r="BA776" s="36"/>
      <c r="BB776" s="36"/>
    </row>
    <row r="777" spans="2:54" s="3" customFormat="1">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c r="AA777" s="36"/>
      <c r="AB777" s="36"/>
      <c r="AC777" s="16"/>
      <c r="AD777" s="16"/>
      <c r="AE777" s="16"/>
      <c r="AF777" s="36"/>
      <c r="AG777" s="36"/>
      <c r="AH777" s="36"/>
      <c r="AI777" s="36"/>
      <c r="AJ777" s="36"/>
      <c r="AK777" s="36"/>
      <c r="AL777" s="36"/>
      <c r="AM777" s="36"/>
      <c r="AN777" s="36"/>
      <c r="AO777" s="36"/>
      <c r="AP777" s="36"/>
      <c r="AQ777" s="36"/>
      <c r="AR777" s="36"/>
      <c r="AS777" s="36"/>
      <c r="AT777" s="36"/>
      <c r="AU777" s="36"/>
      <c r="AV777" s="36"/>
      <c r="AW777" s="36"/>
      <c r="AX777" s="36"/>
      <c r="AY777" s="36"/>
      <c r="AZ777" s="36"/>
      <c r="BA777" s="36"/>
      <c r="BB777" s="36"/>
    </row>
    <row r="778" spans="2:54" s="3" customFormat="1">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c r="AA778" s="36"/>
      <c r="AB778" s="36"/>
      <c r="AC778" s="16"/>
      <c r="AD778" s="16"/>
      <c r="AE778" s="16"/>
      <c r="AF778" s="36"/>
      <c r="AG778" s="36"/>
      <c r="AH778" s="36"/>
      <c r="AI778" s="36"/>
      <c r="AJ778" s="36"/>
      <c r="AK778" s="36"/>
      <c r="AL778" s="36"/>
      <c r="AM778" s="36"/>
      <c r="AN778" s="36"/>
      <c r="AO778" s="36"/>
      <c r="AP778" s="36"/>
      <c r="AQ778" s="36"/>
      <c r="AR778" s="36"/>
      <c r="AS778" s="36"/>
      <c r="AT778" s="36"/>
      <c r="AU778" s="36"/>
      <c r="AV778" s="36"/>
      <c r="AW778" s="36"/>
      <c r="AX778" s="36"/>
      <c r="AY778" s="36"/>
      <c r="AZ778" s="36"/>
      <c r="BA778" s="36"/>
      <c r="BB778" s="36"/>
    </row>
    <row r="779" spans="2:54" s="3" customFormat="1">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c r="AA779" s="36"/>
      <c r="AB779" s="36"/>
      <c r="AC779" s="16"/>
      <c r="AD779" s="16"/>
      <c r="AE779" s="16"/>
      <c r="AF779" s="36"/>
      <c r="AG779" s="36"/>
      <c r="AH779" s="36"/>
      <c r="AI779" s="36"/>
      <c r="AJ779" s="36"/>
      <c r="AK779" s="36"/>
      <c r="AL779" s="36"/>
      <c r="AM779" s="36"/>
      <c r="AN779" s="36"/>
      <c r="AO779" s="36"/>
      <c r="AP779" s="36"/>
      <c r="AQ779" s="36"/>
      <c r="AR779" s="36"/>
      <c r="AS779" s="36"/>
      <c r="AT779" s="36"/>
      <c r="AU779" s="36"/>
      <c r="AV779" s="36"/>
      <c r="AW779" s="36"/>
      <c r="AX779" s="36"/>
      <c r="AY779" s="36"/>
      <c r="AZ779" s="36"/>
      <c r="BA779" s="36"/>
      <c r="BB779" s="36"/>
    </row>
    <row r="780" spans="2:54" s="3" customFormat="1">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c r="AA780" s="36"/>
      <c r="AB780" s="36"/>
      <c r="AC780" s="16"/>
      <c r="AD780" s="16"/>
      <c r="AE780" s="16"/>
      <c r="AF780" s="36"/>
      <c r="AG780" s="36"/>
      <c r="AH780" s="36"/>
      <c r="AI780" s="36"/>
      <c r="AJ780" s="36"/>
      <c r="AK780" s="36"/>
      <c r="AL780" s="36"/>
      <c r="AM780" s="36"/>
      <c r="AN780" s="36"/>
      <c r="AO780" s="36"/>
      <c r="AP780" s="36"/>
      <c r="AQ780" s="36"/>
      <c r="AR780" s="36"/>
      <c r="AS780" s="36"/>
      <c r="AT780" s="36"/>
      <c r="AU780" s="36"/>
      <c r="AV780" s="36"/>
      <c r="AW780" s="36"/>
      <c r="AX780" s="36"/>
      <c r="AY780" s="36"/>
      <c r="AZ780" s="36"/>
      <c r="BA780" s="36"/>
      <c r="BB780" s="36"/>
    </row>
    <row r="781" spans="2:54" s="3" customFormat="1">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c r="AA781" s="36"/>
      <c r="AB781" s="36"/>
      <c r="AC781" s="16"/>
      <c r="AD781" s="16"/>
      <c r="AE781" s="16"/>
      <c r="AF781" s="36"/>
      <c r="AG781" s="36"/>
      <c r="AH781" s="36"/>
      <c r="AI781" s="36"/>
      <c r="AJ781" s="36"/>
      <c r="AK781" s="36"/>
      <c r="AL781" s="36"/>
      <c r="AM781" s="36"/>
      <c r="AN781" s="36"/>
      <c r="AO781" s="36"/>
      <c r="AP781" s="36"/>
      <c r="AQ781" s="36"/>
      <c r="AR781" s="36"/>
      <c r="AS781" s="36"/>
      <c r="AT781" s="36"/>
      <c r="AU781" s="36"/>
      <c r="AV781" s="36"/>
      <c r="AW781" s="36"/>
      <c r="AX781" s="36"/>
      <c r="AY781" s="36"/>
      <c r="AZ781" s="36"/>
      <c r="BA781" s="36"/>
      <c r="BB781" s="36"/>
    </row>
    <row r="782" spans="2:54" s="3" customFormat="1">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c r="AA782" s="36"/>
      <c r="AB782" s="36"/>
      <c r="AC782" s="16"/>
      <c r="AD782" s="16"/>
      <c r="AE782" s="16"/>
      <c r="AF782" s="36"/>
      <c r="AG782" s="36"/>
      <c r="AH782" s="36"/>
      <c r="AI782" s="36"/>
      <c r="AJ782" s="36"/>
      <c r="AK782" s="36"/>
      <c r="AL782" s="36"/>
      <c r="AM782" s="36"/>
      <c r="AN782" s="36"/>
      <c r="AO782" s="36"/>
      <c r="AP782" s="36"/>
      <c r="AQ782" s="36"/>
      <c r="AR782" s="36"/>
      <c r="AS782" s="36"/>
      <c r="AT782" s="36"/>
      <c r="AU782" s="36"/>
      <c r="AV782" s="36"/>
      <c r="AW782" s="36"/>
      <c r="AX782" s="36"/>
      <c r="AY782" s="36"/>
      <c r="AZ782" s="36"/>
      <c r="BA782" s="36"/>
      <c r="BB782" s="36"/>
    </row>
    <row r="783" spans="2:54" s="3" customFormat="1">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c r="AA783" s="36"/>
      <c r="AB783" s="36"/>
      <c r="AC783" s="16"/>
      <c r="AD783" s="16"/>
      <c r="AE783" s="16"/>
      <c r="AF783" s="36"/>
      <c r="AG783" s="36"/>
      <c r="AH783" s="36"/>
      <c r="AI783" s="36"/>
      <c r="AJ783" s="36"/>
      <c r="AK783" s="36"/>
      <c r="AL783" s="36"/>
      <c r="AM783" s="36"/>
      <c r="AN783" s="36"/>
      <c r="AO783" s="36"/>
      <c r="AP783" s="36"/>
      <c r="AQ783" s="36"/>
      <c r="AR783" s="36"/>
      <c r="AS783" s="36"/>
      <c r="AT783" s="36"/>
      <c r="AU783" s="36"/>
      <c r="AV783" s="36"/>
      <c r="AW783" s="36"/>
      <c r="AX783" s="36"/>
      <c r="AY783" s="36"/>
      <c r="AZ783" s="36"/>
      <c r="BA783" s="36"/>
      <c r="BB783" s="36"/>
    </row>
    <row r="784" spans="2:54" s="3" customFormat="1">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c r="AA784" s="36"/>
      <c r="AB784" s="36"/>
      <c r="AC784" s="16"/>
      <c r="AD784" s="16"/>
      <c r="AE784" s="16"/>
      <c r="AF784" s="36"/>
      <c r="AG784" s="36"/>
      <c r="AH784" s="36"/>
      <c r="AI784" s="36"/>
      <c r="AJ784" s="36"/>
      <c r="AK784" s="36"/>
      <c r="AL784" s="36"/>
      <c r="AM784" s="36"/>
      <c r="AN784" s="36"/>
      <c r="AO784" s="36"/>
      <c r="AP784" s="36"/>
      <c r="AQ784" s="36"/>
      <c r="AR784" s="36"/>
      <c r="AS784" s="36"/>
      <c r="AT784" s="36"/>
      <c r="AU784" s="36"/>
      <c r="AV784" s="36"/>
      <c r="AW784" s="36"/>
      <c r="AX784" s="36"/>
      <c r="AY784" s="36"/>
      <c r="AZ784" s="36"/>
      <c r="BA784" s="36"/>
      <c r="BB784" s="36"/>
    </row>
    <row r="785" spans="2:54" s="3" customFormat="1">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c r="AA785" s="36"/>
      <c r="AB785" s="36"/>
      <c r="AC785" s="16"/>
      <c r="AD785" s="16"/>
      <c r="AE785" s="16"/>
      <c r="AF785" s="36"/>
      <c r="AG785" s="36"/>
      <c r="AH785" s="36"/>
      <c r="AI785" s="36"/>
      <c r="AJ785" s="36"/>
      <c r="AK785" s="36"/>
      <c r="AL785" s="36"/>
      <c r="AM785" s="36"/>
      <c r="AN785" s="36"/>
      <c r="AO785" s="36"/>
      <c r="AP785" s="36"/>
      <c r="AQ785" s="36"/>
      <c r="AR785" s="36"/>
      <c r="AS785" s="36"/>
      <c r="AT785" s="36"/>
      <c r="AU785" s="36"/>
      <c r="AV785" s="36"/>
      <c r="AW785" s="36"/>
      <c r="AX785" s="36"/>
      <c r="AY785" s="36"/>
      <c r="AZ785" s="36"/>
      <c r="BA785" s="36"/>
      <c r="BB785" s="36"/>
    </row>
    <row r="786" spans="2:54" s="3" customFormat="1">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c r="AA786" s="36"/>
      <c r="AB786" s="36"/>
      <c r="AC786" s="16"/>
      <c r="AD786" s="16"/>
      <c r="AE786" s="16"/>
      <c r="AF786" s="36"/>
      <c r="AG786" s="36"/>
      <c r="AH786" s="36"/>
      <c r="AI786" s="36"/>
      <c r="AJ786" s="36"/>
      <c r="AK786" s="36"/>
      <c r="AL786" s="36"/>
      <c r="AM786" s="36"/>
      <c r="AN786" s="36"/>
      <c r="AO786" s="36"/>
      <c r="AP786" s="36"/>
      <c r="AQ786" s="36"/>
      <c r="AR786" s="36"/>
      <c r="AS786" s="36"/>
      <c r="AT786" s="36"/>
      <c r="AU786" s="36"/>
      <c r="AV786" s="36"/>
      <c r="AW786" s="36"/>
      <c r="AX786" s="36"/>
      <c r="AY786" s="36"/>
      <c r="AZ786" s="36"/>
      <c r="BA786" s="36"/>
      <c r="BB786" s="36"/>
    </row>
    <row r="787" spans="2:54" s="3" customFormat="1">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c r="AA787" s="36"/>
      <c r="AB787" s="36"/>
      <c r="AC787" s="16"/>
      <c r="AD787" s="16"/>
      <c r="AE787" s="16"/>
      <c r="AF787" s="36"/>
      <c r="AG787" s="36"/>
      <c r="AH787" s="36"/>
      <c r="AI787" s="36"/>
      <c r="AJ787" s="36"/>
      <c r="AK787" s="36"/>
      <c r="AL787" s="36"/>
      <c r="AM787" s="36"/>
      <c r="AN787" s="36"/>
      <c r="AO787" s="36"/>
      <c r="AP787" s="36"/>
      <c r="AQ787" s="36"/>
      <c r="AR787" s="36"/>
      <c r="AS787" s="36"/>
      <c r="AT787" s="36"/>
      <c r="AU787" s="36"/>
      <c r="AV787" s="36"/>
      <c r="AW787" s="36"/>
      <c r="AX787" s="36"/>
      <c r="AY787" s="36"/>
      <c r="AZ787" s="36"/>
      <c r="BA787" s="36"/>
      <c r="BB787" s="36"/>
    </row>
    <row r="788" spans="2:54" s="3" customFormat="1">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c r="AA788" s="36"/>
      <c r="AB788" s="36"/>
      <c r="AC788" s="16"/>
      <c r="AD788" s="16"/>
      <c r="AE788" s="16"/>
      <c r="AF788" s="36"/>
      <c r="AG788" s="36"/>
      <c r="AH788" s="36"/>
      <c r="AI788" s="36"/>
      <c r="AJ788" s="36"/>
      <c r="AK788" s="36"/>
      <c r="AL788" s="36"/>
      <c r="AM788" s="36"/>
      <c r="AN788" s="36"/>
      <c r="AO788" s="36"/>
      <c r="AP788" s="36"/>
      <c r="AQ788" s="36"/>
      <c r="AR788" s="36"/>
      <c r="AS788" s="36"/>
      <c r="AT788" s="36"/>
      <c r="AU788" s="36"/>
      <c r="AV788" s="36"/>
      <c r="AW788" s="36"/>
      <c r="AX788" s="36"/>
      <c r="AY788" s="36"/>
      <c r="AZ788" s="36"/>
      <c r="BA788" s="36"/>
      <c r="BB788" s="36"/>
    </row>
    <row r="789" spans="2:54" s="3" customFormat="1">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c r="AA789" s="36"/>
      <c r="AB789" s="36"/>
      <c r="AC789" s="16"/>
      <c r="AD789" s="16"/>
      <c r="AE789" s="16"/>
      <c r="AF789" s="36"/>
      <c r="AG789" s="36"/>
      <c r="AH789" s="36"/>
      <c r="AI789" s="36"/>
      <c r="AJ789" s="36"/>
      <c r="AK789" s="36"/>
      <c r="AL789" s="36"/>
      <c r="AM789" s="36"/>
      <c r="AN789" s="36"/>
      <c r="AO789" s="36"/>
      <c r="AP789" s="36"/>
      <c r="AQ789" s="36"/>
      <c r="AR789" s="36"/>
      <c r="AS789" s="36"/>
      <c r="AT789" s="36"/>
      <c r="AU789" s="36"/>
      <c r="AV789" s="36"/>
      <c r="AW789" s="36"/>
      <c r="AX789" s="36"/>
      <c r="AY789" s="36"/>
      <c r="AZ789" s="36"/>
      <c r="BA789" s="36"/>
      <c r="BB789" s="36"/>
    </row>
    <row r="790" spans="2:54" s="3" customFormat="1">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c r="AA790" s="36"/>
      <c r="AB790" s="36"/>
      <c r="AC790" s="16"/>
      <c r="AD790" s="16"/>
      <c r="AE790" s="16"/>
      <c r="AF790" s="36"/>
      <c r="AG790" s="36"/>
      <c r="AH790" s="36"/>
      <c r="AI790" s="36"/>
      <c r="AJ790" s="36"/>
      <c r="AK790" s="36"/>
      <c r="AL790" s="36"/>
      <c r="AM790" s="36"/>
      <c r="AN790" s="36"/>
      <c r="AO790" s="36"/>
      <c r="AP790" s="36"/>
      <c r="AQ790" s="36"/>
      <c r="AR790" s="36"/>
      <c r="AS790" s="36"/>
      <c r="AT790" s="36"/>
      <c r="AU790" s="36"/>
      <c r="AV790" s="36"/>
      <c r="AW790" s="36"/>
      <c r="AX790" s="36"/>
      <c r="AY790" s="36"/>
      <c r="AZ790" s="36"/>
      <c r="BA790" s="36"/>
      <c r="BB790" s="36"/>
    </row>
    <row r="791" spans="2:54" s="3" customFormat="1">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c r="AA791" s="36"/>
      <c r="AB791" s="36"/>
      <c r="AC791" s="16"/>
      <c r="AD791" s="16"/>
      <c r="AE791" s="16"/>
      <c r="AF791" s="36"/>
      <c r="AG791" s="36"/>
      <c r="AH791" s="36"/>
      <c r="AI791" s="36"/>
      <c r="AJ791" s="36"/>
      <c r="AK791" s="36"/>
      <c r="AL791" s="36"/>
      <c r="AM791" s="36"/>
      <c r="AN791" s="36"/>
      <c r="AO791" s="36"/>
      <c r="AP791" s="36"/>
      <c r="AQ791" s="36"/>
      <c r="AR791" s="36"/>
      <c r="AS791" s="36"/>
      <c r="AT791" s="36"/>
      <c r="AU791" s="36"/>
      <c r="AV791" s="36"/>
      <c r="AW791" s="36"/>
      <c r="AX791" s="36"/>
      <c r="AY791" s="36"/>
      <c r="AZ791" s="36"/>
      <c r="BA791" s="36"/>
      <c r="BB791" s="36"/>
    </row>
    <row r="792" spans="2:54" s="3" customFormat="1">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c r="AA792" s="36"/>
      <c r="AB792" s="36"/>
      <c r="AC792" s="16"/>
      <c r="AD792" s="16"/>
      <c r="AE792" s="16"/>
      <c r="AF792" s="36"/>
      <c r="AG792" s="36"/>
      <c r="AH792" s="36"/>
      <c r="AI792" s="36"/>
      <c r="AJ792" s="36"/>
      <c r="AK792" s="36"/>
      <c r="AL792" s="36"/>
      <c r="AM792" s="36"/>
      <c r="AN792" s="36"/>
      <c r="AO792" s="36"/>
      <c r="AP792" s="36"/>
      <c r="AQ792" s="36"/>
      <c r="AR792" s="36"/>
      <c r="AS792" s="36"/>
      <c r="AT792" s="36"/>
      <c r="AU792" s="36"/>
      <c r="AV792" s="36"/>
      <c r="AW792" s="36"/>
      <c r="AX792" s="36"/>
      <c r="AY792" s="36"/>
      <c r="AZ792" s="36"/>
      <c r="BA792" s="36"/>
      <c r="BB792" s="36"/>
    </row>
    <row r="793" spans="2:54" s="3" customFormat="1">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c r="AA793" s="36"/>
      <c r="AB793" s="36"/>
      <c r="AC793" s="16"/>
      <c r="AD793" s="16"/>
      <c r="AE793" s="16"/>
      <c r="AF793" s="36"/>
      <c r="AG793" s="36"/>
      <c r="AH793" s="36"/>
      <c r="AI793" s="36"/>
      <c r="AJ793" s="36"/>
      <c r="AK793" s="36"/>
      <c r="AL793" s="36"/>
      <c r="AM793" s="36"/>
      <c r="AN793" s="36"/>
      <c r="AO793" s="36"/>
      <c r="AP793" s="36"/>
      <c r="AQ793" s="36"/>
      <c r="AR793" s="36"/>
      <c r="AS793" s="36"/>
      <c r="AT793" s="36"/>
      <c r="AU793" s="36"/>
      <c r="AV793" s="36"/>
      <c r="AW793" s="36"/>
      <c r="AX793" s="36"/>
      <c r="AY793" s="36"/>
      <c r="AZ793" s="36"/>
      <c r="BA793" s="36"/>
      <c r="BB793" s="36"/>
    </row>
    <row r="794" spans="2:54" s="3" customFormat="1">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c r="AA794" s="36"/>
      <c r="AB794" s="36"/>
      <c r="AC794" s="16"/>
      <c r="AD794" s="16"/>
      <c r="AE794" s="16"/>
      <c r="AF794" s="36"/>
      <c r="AG794" s="36"/>
      <c r="AH794" s="36"/>
      <c r="AI794" s="36"/>
      <c r="AJ794" s="36"/>
      <c r="AK794" s="36"/>
      <c r="AL794" s="36"/>
      <c r="AM794" s="36"/>
      <c r="AN794" s="36"/>
      <c r="AO794" s="36"/>
      <c r="AP794" s="36"/>
      <c r="AQ794" s="36"/>
      <c r="AR794" s="36"/>
      <c r="AS794" s="36"/>
      <c r="AT794" s="36"/>
      <c r="AU794" s="36"/>
      <c r="AV794" s="36"/>
      <c r="AW794" s="36"/>
      <c r="AX794" s="36"/>
      <c r="AY794" s="36"/>
      <c r="AZ794" s="36"/>
      <c r="BA794" s="36"/>
      <c r="BB794" s="36"/>
    </row>
    <row r="795" spans="2:54" s="3" customFormat="1">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c r="AA795" s="36"/>
      <c r="AB795" s="36"/>
      <c r="AC795" s="16"/>
      <c r="AD795" s="16"/>
      <c r="AE795" s="16"/>
      <c r="AF795" s="36"/>
      <c r="AG795" s="36"/>
      <c r="AH795" s="36"/>
      <c r="AI795" s="36"/>
      <c r="AJ795" s="36"/>
      <c r="AK795" s="36"/>
      <c r="AL795" s="36"/>
      <c r="AM795" s="36"/>
      <c r="AN795" s="36"/>
      <c r="AO795" s="36"/>
      <c r="AP795" s="36"/>
      <c r="AQ795" s="36"/>
      <c r="AR795" s="36"/>
      <c r="AS795" s="36"/>
      <c r="AT795" s="36"/>
      <c r="AU795" s="36"/>
      <c r="AV795" s="36"/>
      <c r="AW795" s="36"/>
      <c r="AX795" s="36"/>
      <c r="AY795" s="36"/>
      <c r="AZ795" s="36"/>
      <c r="BA795" s="36"/>
      <c r="BB795" s="36"/>
    </row>
    <row r="796" spans="2:54" s="3" customFormat="1">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c r="AA796" s="36"/>
      <c r="AB796" s="36"/>
      <c r="AC796" s="16"/>
      <c r="AD796" s="16"/>
      <c r="AE796" s="16"/>
      <c r="AF796" s="36"/>
      <c r="AG796" s="36"/>
      <c r="AH796" s="36"/>
      <c r="AI796" s="36"/>
      <c r="AJ796" s="36"/>
      <c r="AK796" s="36"/>
      <c r="AL796" s="36"/>
      <c r="AM796" s="36"/>
      <c r="AN796" s="36"/>
      <c r="AO796" s="36"/>
      <c r="AP796" s="36"/>
      <c r="AQ796" s="36"/>
      <c r="AR796" s="36"/>
      <c r="AS796" s="36"/>
      <c r="AT796" s="36"/>
      <c r="AU796" s="36"/>
      <c r="AV796" s="36"/>
      <c r="AW796" s="36"/>
      <c r="AX796" s="36"/>
      <c r="AY796" s="36"/>
      <c r="AZ796" s="36"/>
      <c r="BA796" s="36"/>
      <c r="BB796" s="36"/>
    </row>
    <row r="797" spans="2:54" s="3" customFormat="1">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c r="AA797" s="36"/>
      <c r="AB797" s="36"/>
      <c r="AC797" s="16"/>
      <c r="AD797" s="16"/>
      <c r="AE797" s="16"/>
      <c r="AF797" s="36"/>
      <c r="AG797" s="36"/>
      <c r="AH797" s="36"/>
      <c r="AI797" s="36"/>
      <c r="AJ797" s="36"/>
      <c r="AK797" s="36"/>
      <c r="AL797" s="36"/>
      <c r="AM797" s="36"/>
      <c r="AN797" s="36"/>
      <c r="AO797" s="36"/>
      <c r="AP797" s="36"/>
      <c r="AQ797" s="36"/>
      <c r="AR797" s="36"/>
      <c r="AS797" s="36"/>
      <c r="AT797" s="36"/>
      <c r="AU797" s="36"/>
      <c r="AV797" s="36"/>
      <c r="AW797" s="36"/>
      <c r="AX797" s="36"/>
      <c r="AY797" s="36"/>
      <c r="AZ797" s="36"/>
      <c r="BA797" s="36"/>
      <c r="BB797" s="36"/>
    </row>
    <row r="798" spans="2:54" s="3" customFormat="1">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c r="AA798" s="36"/>
      <c r="AB798" s="36"/>
      <c r="AC798" s="16"/>
      <c r="AD798" s="16"/>
      <c r="AE798" s="16"/>
      <c r="AF798" s="36"/>
      <c r="AG798" s="36"/>
      <c r="AH798" s="36"/>
      <c r="AI798" s="36"/>
      <c r="AJ798" s="36"/>
      <c r="AK798" s="36"/>
      <c r="AL798" s="36"/>
      <c r="AM798" s="36"/>
      <c r="AN798" s="36"/>
      <c r="AO798" s="36"/>
      <c r="AP798" s="36"/>
      <c r="AQ798" s="36"/>
      <c r="AR798" s="36"/>
      <c r="AS798" s="36"/>
      <c r="AT798" s="36"/>
      <c r="AU798" s="36"/>
      <c r="AV798" s="36"/>
      <c r="AW798" s="36"/>
      <c r="AX798" s="36"/>
      <c r="AY798" s="36"/>
      <c r="AZ798" s="36"/>
      <c r="BA798" s="36"/>
      <c r="BB798" s="36"/>
    </row>
    <row r="799" spans="2:54" s="3" customFormat="1">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c r="AA799" s="36"/>
      <c r="AB799" s="36"/>
      <c r="AC799" s="16"/>
      <c r="AD799" s="16"/>
      <c r="AE799" s="16"/>
      <c r="AF799" s="36"/>
      <c r="AG799" s="36"/>
      <c r="AH799" s="36"/>
      <c r="AI799" s="36"/>
      <c r="AJ799" s="36"/>
      <c r="AK799" s="36"/>
      <c r="AL799" s="36"/>
      <c r="AM799" s="36"/>
      <c r="AN799" s="36"/>
      <c r="AO799" s="36"/>
      <c r="AP799" s="36"/>
      <c r="AQ799" s="36"/>
      <c r="AR799" s="36"/>
      <c r="AS799" s="36"/>
      <c r="AT799" s="36"/>
      <c r="AU799" s="36"/>
      <c r="AV799" s="36"/>
      <c r="AW799" s="36"/>
      <c r="AX799" s="36"/>
      <c r="AY799" s="36"/>
      <c r="AZ799" s="36"/>
      <c r="BA799" s="36"/>
      <c r="BB799" s="36"/>
    </row>
    <row r="800" spans="2:54" s="3" customFormat="1">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c r="AA800" s="36"/>
      <c r="AB800" s="36"/>
      <c r="AC800" s="16"/>
      <c r="AD800" s="16"/>
      <c r="AE800" s="16"/>
      <c r="AF800" s="36"/>
      <c r="AG800" s="36"/>
      <c r="AH800" s="36"/>
      <c r="AI800" s="36"/>
      <c r="AJ800" s="36"/>
      <c r="AK800" s="36"/>
      <c r="AL800" s="36"/>
      <c r="AM800" s="36"/>
      <c r="AN800" s="36"/>
      <c r="AO800" s="36"/>
      <c r="AP800" s="36"/>
      <c r="AQ800" s="36"/>
      <c r="AR800" s="36"/>
      <c r="AS800" s="36"/>
      <c r="AT800" s="36"/>
      <c r="AU800" s="36"/>
      <c r="AV800" s="36"/>
      <c r="AW800" s="36"/>
      <c r="AX800" s="36"/>
      <c r="AY800" s="36"/>
      <c r="AZ800" s="36"/>
      <c r="BA800" s="36"/>
      <c r="BB800" s="36"/>
    </row>
    <row r="801" spans="2:54" s="3" customFormat="1">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c r="AA801" s="36"/>
      <c r="AB801" s="36"/>
      <c r="AC801" s="16"/>
      <c r="AD801" s="16"/>
      <c r="AE801" s="16"/>
      <c r="AF801" s="36"/>
      <c r="AG801" s="36"/>
      <c r="AH801" s="36"/>
      <c r="AI801" s="36"/>
      <c r="AJ801" s="36"/>
      <c r="AK801" s="36"/>
      <c r="AL801" s="36"/>
      <c r="AM801" s="36"/>
      <c r="AN801" s="36"/>
      <c r="AO801" s="36"/>
      <c r="AP801" s="36"/>
      <c r="AQ801" s="36"/>
      <c r="AR801" s="36"/>
      <c r="AS801" s="36"/>
      <c r="AT801" s="36"/>
      <c r="AU801" s="36"/>
      <c r="AV801" s="36"/>
      <c r="AW801" s="36"/>
      <c r="AX801" s="36"/>
      <c r="AY801" s="36"/>
      <c r="AZ801" s="36"/>
      <c r="BA801" s="36"/>
      <c r="BB801" s="36"/>
    </row>
    <row r="802" spans="2:54" s="3" customFormat="1">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c r="AA802" s="36"/>
      <c r="AB802" s="36"/>
      <c r="AC802" s="16"/>
      <c r="AD802" s="16"/>
      <c r="AE802" s="16"/>
      <c r="AF802" s="36"/>
      <c r="AG802" s="36"/>
      <c r="AH802" s="36"/>
      <c r="AI802" s="36"/>
      <c r="AJ802" s="36"/>
      <c r="AK802" s="36"/>
      <c r="AL802" s="36"/>
      <c r="AM802" s="36"/>
      <c r="AN802" s="36"/>
      <c r="AO802" s="36"/>
      <c r="AP802" s="36"/>
      <c r="AQ802" s="36"/>
      <c r="AR802" s="36"/>
      <c r="AS802" s="36"/>
      <c r="AT802" s="36"/>
      <c r="AU802" s="36"/>
      <c r="AV802" s="36"/>
      <c r="AW802" s="36"/>
      <c r="AX802" s="36"/>
      <c r="AY802" s="36"/>
      <c r="AZ802" s="36"/>
      <c r="BA802" s="36"/>
      <c r="BB802" s="36"/>
    </row>
    <row r="803" spans="2:54" s="3" customFormat="1">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c r="AA803" s="36"/>
      <c r="AB803" s="36"/>
      <c r="AC803" s="16"/>
      <c r="AD803" s="16"/>
      <c r="AE803" s="16"/>
      <c r="AF803" s="36"/>
      <c r="AG803" s="36"/>
      <c r="AH803" s="36"/>
      <c r="AI803" s="36"/>
      <c r="AJ803" s="36"/>
      <c r="AK803" s="36"/>
      <c r="AL803" s="36"/>
      <c r="AM803" s="36"/>
      <c r="AN803" s="36"/>
      <c r="AO803" s="36"/>
      <c r="AP803" s="36"/>
      <c r="AQ803" s="36"/>
      <c r="AR803" s="36"/>
      <c r="AS803" s="36"/>
      <c r="AT803" s="36"/>
      <c r="AU803" s="36"/>
      <c r="AV803" s="36"/>
      <c r="AW803" s="36"/>
      <c r="AX803" s="36"/>
      <c r="AY803" s="36"/>
      <c r="AZ803" s="36"/>
      <c r="BA803" s="36"/>
      <c r="BB803" s="36"/>
    </row>
    <row r="804" spans="2:54" s="3" customFormat="1">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c r="AA804" s="36"/>
      <c r="AB804" s="36"/>
      <c r="AC804" s="16"/>
      <c r="AD804" s="16"/>
      <c r="AE804" s="16"/>
      <c r="AF804" s="36"/>
      <c r="AG804" s="36"/>
      <c r="AH804" s="36"/>
      <c r="AI804" s="36"/>
      <c r="AJ804" s="36"/>
      <c r="AK804" s="36"/>
      <c r="AL804" s="36"/>
      <c r="AM804" s="36"/>
      <c r="AN804" s="36"/>
      <c r="AO804" s="36"/>
      <c r="AP804" s="36"/>
      <c r="AQ804" s="36"/>
      <c r="AR804" s="36"/>
      <c r="AS804" s="36"/>
      <c r="AT804" s="36"/>
      <c r="AU804" s="36"/>
      <c r="AV804" s="36"/>
      <c r="AW804" s="36"/>
      <c r="AX804" s="36"/>
      <c r="AY804" s="36"/>
      <c r="AZ804" s="36"/>
      <c r="BA804" s="36"/>
      <c r="BB804" s="36"/>
    </row>
    <row r="805" spans="2:54" s="3" customFormat="1">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c r="AA805" s="36"/>
      <c r="AB805" s="36"/>
      <c r="AC805" s="16"/>
      <c r="AD805" s="16"/>
      <c r="AE805" s="16"/>
      <c r="AF805" s="36"/>
      <c r="AG805" s="36"/>
      <c r="AH805" s="36"/>
      <c r="AI805" s="36"/>
      <c r="AJ805" s="36"/>
      <c r="AK805" s="36"/>
      <c r="AL805" s="36"/>
      <c r="AM805" s="36"/>
      <c r="AN805" s="36"/>
      <c r="AO805" s="36"/>
      <c r="AP805" s="36"/>
      <c r="AQ805" s="36"/>
      <c r="AR805" s="36"/>
      <c r="AS805" s="36"/>
      <c r="AT805" s="36"/>
      <c r="AU805" s="36"/>
      <c r="AV805" s="36"/>
      <c r="AW805" s="36"/>
      <c r="AX805" s="36"/>
      <c r="AY805" s="36"/>
      <c r="AZ805" s="36"/>
      <c r="BA805" s="36"/>
      <c r="BB805" s="36"/>
    </row>
    <row r="806" spans="2:54" s="3" customFormat="1">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c r="AA806" s="36"/>
      <c r="AB806" s="36"/>
      <c r="AC806" s="16"/>
      <c r="AD806" s="16"/>
      <c r="AE806" s="16"/>
      <c r="AF806" s="36"/>
      <c r="AG806" s="36"/>
      <c r="AH806" s="36"/>
      <c r="AI806" s="36"/>
      <c r="AJ806" s="36"/>
      <c r="AK806" s="36"/>
      <c r="AL806" s="36"/>
      <c r="AM806" s="36"/>
      <c r="AN806" s="36"/>
      <c r="AO806" s="36"/>
      <c r="AP806" s="36"/>
      <c r="AQ806" s="36"/>
      <c r="AR806" s="36"/>
      <c r="AS806" s="36"/>
      <c r="AT806" s="36"/>
      <c r="AU806" s="36"/>
      <c r="AV806" s="36"/>
      <c r="AW806" s="36"/>
      <c r="AX806" s="36"/>
      <c r="AY806" s="36"/>
      <c r="AZ806" s="36"/>
      <c r="BA806" s="36"/>
      <c r="BB806" s="36"/>
    </row>
    <row r="807" spans="2:54" s="3" customFormat="1">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c r="AA807" s="36"/>
      <c r="AB807" s="36"/>
      <c r="AC807" s="16"/>
      <c r="AD807" s="16"/>
      <c r="AE807" s="16"/>
      <c r="AF807" s="36"/>
      <c r="AG807" s="36"/>
      <c r="AH807" s="36"/>
      <c r="AI807" s="36"/>
      <c r="AJ807" s="36"/>
      <c r="AK807" s="36"/>
      <c r="AL807" s="36"/>
      <c r="AM807" s="36"/>
      <c r="AN807" s="36"/>
      <c r="AO807" s="36"/>
      <c r="AP807" s="36"/>
      <c r="AQ807" s="36"/>
      <c r="AR807" s="36"/>
      <c r="AS807" s="36"/>
      <c r="AT807" s="36"/>
      <c r="AU807" s="36"/>
      <c r="AV807" s="36"/>
      <c r="AW807" s="36"/>
      <c r="AX807" s="36"/>
      <c r="AY807" s="36"/>
      <c r="AZ807" s="36"/>
      <c r="BA807" s="36"/>
      <c r="BB807" s="36"/>
    </row>
    <row r="808" spans="2:54" s="3" customFormat="1">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c r="AA808" s="36"/>
      <c r="AB808" s="36"/>
      <c r="AC808" s="16"/>
      <c r="AD808" s="16"/>
      <c r="AE808" s="16"/>
      <c r="AF808" s="36"/>
      <c r="AG808" s="36"/>
      <c r="AH808" s="36"/>
      <c r="AI808" s="36"/>
      <c r="AJ808" s="36"/>
      <c r="AK808" s="36"/>
      <c r="AL808" s="36"/>
      <c r="AM808" s="36"/>
      <c r="AN808" s="36"/>
      <c r="AO808" s="36"/>
      <c r="AP808" s="36"/>
      <c r="AQ808" s="36"/>
      <c r="AR808" s="36"/>
      <c r="AS808" s="36"/>
      <c r="AT808" s="36"/>
      <c r="AU808" s="36"/>
      <c r="AV808" s="36"/>
      <c r="AW808" s="36"/>
      <c r="AX808" s="36"/>
      <c r="AY808" s="36"/>
      <c r="AZ808" s="36"/>
      <c r="BA808" s="36"/>
      <c r="BB808" s="36"/>
    </row>
    <row r="809" spans="2:54" s="3" customFormat="1">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c r="AA809" s="36"/>
      <c r="AB809" s="36"/>
      <c r="AC809" s="16"/>
      <c r="AD809" s="16"/>
      <c r="AE809" s="16"/>
      <c r="AF809" s="36"/>
      <c r="AG809" s="36"/>
      <c r="AH809" s="36"/>
      <c r="AI809" s="36"/>
      <c r="AJ809" s="36"/>
      <c r="AK809" s="36"/>
      <c r="AL809" s="36"/>
      <c r="AM809" s="36"/>
      <c r="AN809" s="36"/>
      <c r="AO809" s="36"/>
      <c r="AP809" s="36"/>
      <c r="AQ809" s="36"/>
      <c r="AR809" s="36"/>
      <c r="AS809" s="36"/>
      <c r="AT809" s="36"/>
      <c r="AU809" s="36"/>
      <c r="AV809" s="36"/>
      <c r="AW809" s="36"/>
      <c r="AX809" s="36"/>
      <c r="AY809" s="36"/>
      <c r="AZ809" s="36"/>
      <c r="BA809" s="36"/>
      <c r="BB809" s="36"/>
    </row>
    <row r="810" spans="2:54" s="3" customFormat="1">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c r="AA810" s="36"/>
      <c r="AB810" s="36"/>
      <c r="AC810" s="16"/>
      <c r="AD810" s="16"/>
      <c r="AE810" s="16"/>
      <c r="AF810" s="36"/>
      <c r="AG810" s="36"/>
      <c r="AH810" s="36"/>
      <c r="AI810" s="36"/>
      <c r="AJ810" s="36"/>
      <c r="AK810" s="36"/>
      <c r="AL810" s="36"/>
      <c r="AM810" s="36"/>
      <c r="AN810" s="36"/>
      <c r="AO810" s="36"/>
      <c r="AP810" s="36"/>
      <c r="AQ810" s="36"/>
      <c r="AR810" s="36"/>
      <c r="AS810" s="36"/>
      <c r="AT810" s="36"/>
      <c r="AU810" s="36"/>
      <c r="AV810" s="36"/>
      <c r="AW810" s="36"/>
      <c r="AX810" s="36"/>
      <c r="AY810" s="36"/>
      <c r="AZ810" s="36"/>
      <c r="BA810" s="36"/>
      <c r="BB810" s="36"/>
    </row>
    <row r="811" spans="2:54" s="3" customFormat="1">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c r="AA811" s="36"/>
      <c r="AB811" s="36"/>
      <c r="AC811" s="16"/>
      <c r="AD811" s="16"/>
      <c r="AE811" s="16"/>
      <c r="AF811" s="36"/>
      <c r="AG811" s="36"/>
      <c r="AH811" s="36"/>
      <c r="AI811" s="36"/>
      <c r="AJ811" s="36"/>
      <c r="AK811" s="36"/>
      <c r="AL811" s="36"/>
      <c r="AM811" s="36"/>
      <c r="AN811" s="36"/>
      <c r="AO811" s="36"/>
      <c r="AP811" s="36"/>
      <c r="AQ811" s="36"/>
      <c r="AR811" s="36"/>
      <c r="AS811" s="36"/>
      <c r="AT811" s="36"/>
      <c r="AU811" s="36"/>
      <c r="AV811" s="36"/>
      <c r="AW811" s="36"/>
      <c r="AX811" s="36"/>
      <c r="AY811" s="36"/>
      <c r="AZ811" s="36"/>
      <c r="BA811" s="36"/>
      <c r="BB811" s="36"/>
    </row>
    <row r="812" spans="2:54" s="3" customFormat="1">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c r="AA812" s="36"/>
      <c r="AB812" s="36"/>
      <c r="AC812" s="16"/>
      <c r="AD812" s="16"/>
      <c r="AE812" s="16"/>
      <c r="AF812" s="36"/>
      <c r="AG812" s="36"/>
      <c r="AH812" s="36"/>
      <c r="AI812" s="36"/>
      <c r="AJ812" s="36"/>
      <c r="AK812" s="36"/>
      <c r="AL812" s="36"/>
      <c r="AM812" s="36"/>
      <c r="AN812" s="36"/>
      <c r="AO812" s="36"/>
      <c r="AP812" s="36"/>
      <c r="AQ812" s="36"/>
      <c r="AR812" s="36"/>
      <c r="AS812" s="36"/>
      <c r="AT812" s="36"/>
      <c r="AU812" s="36"/>
      <c r="AV812" s="36"/>
      <c r="AW812" s="36"/>
      <c r="AX812" s="36"/>
      <c r="AY812" s="36"/>
      <c r="AZ812" s="36"/>
      <c r="BA812" s="36"/>
      <c r="BB812" s="36"/>
    </row>
    <row r="813" spans="2:54" s="3" customFormat="1">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c r="AA813" s="36"/>
      <c r="AB813" s="36"/>
      <c r="AC813" s="16"/>
      <c r="AD813" s="16"/>
      <c r="AE813" s="16"/>
      <c r="AF813" s="36"/>
      <c r="AG813" s="36"/>
      <c r="AH813" s="36"/>
      <c r="AI813" s="36"/>
      <c r="AJ813" s="36"/>
      <c r="AK813" s="36"/>
      <c r="AL813" s="36"/>
      <c r="AM813" s="36"/>
      <c r="AN813" s="36"/>
      <c r="AO813" s="36"/>
      <c r="AP813" s="36"/>
      <c r="AQ813" s="36"/>
      <c r="AR813" s="36"/>
      <c r="AS813" s="36"/>
      <c r="AT813" s="36"/>
      <c r="AU813" s="36"/>
      <c r="AV813" s="36"/>
      <c r="AW813" s="36"/>
      <c r="AX813" s="36"/>
      <c r="AY813" s="36"/>
      <c r="AZ813" s="36"/>
      <c r="BA813" s="36"/>
      <c r="BB813" s="36"/>
    </row>
    <row r="814" spans="2:54" s="3" customFormat="1">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c r="AA814" s="36"/>
      <c r="AB814" s="36"/>
      <c r="AC814" s="16"/>
      <c r="AD814" s="16"/>
      <c r="AE814" s="16"/>
      <c r="AF814" s="36"/>
      <c r="AG814" s="36"/>
      <c r="AH814" s="36"/>
      <c r="AI814" s="36"/>
      <c r="AJ814" s="36"/>
      <c r="AK814" s="36"/>
      <c r="AL814" s="36"/>
      <c r="AM814" s="36"/>
      <c r="AN814" s="36"/>
      <c r="AO814" s="36"/>
      <c r="AP814" s="36"/>
      <c r="AQ814" s="36"/>
      <c r="AR814" s="36"/>
      <c r="AS814" s="36"/>
      <c r="AT814" s="36"/>
      <c r="AU814" s="36"/>
      <c r="AV814" s="36"/>
      <c r="AW814" s="36"/>
      <c r="AX814" s="36"/>
      <c r="AY814" s="36"/>
      <c r="AZ814" s="36"/>
      <c r="BA814" s="36"/>
      <c r="BB814" s="36"/>
    </row>
    <row r="815" spans="2:54" s="3" customFormat="1">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c r="AA815" s="36"/>
      <c r="AB815" s="36"/>
      <c r="AC815" s="16"/>
      <c r="AD815" s="16"/>
      <c r="AE815" s="16"/>
      <c r="AF815" s="36"/>
      <c r="AG815" s="36"/>
      <c r="AH815" s="36"/>
      <c r="AI815" s="36"/>
      <c r="AJ815" s="36"/>
      <c r="AK815" s="36"/>
      <c r="AL815" s="36"/>
      <c r="AM815" s="36"/>
      <c r="AN815" s="36"/>
      <c r="AO815" s="36"/>
      <c r="AP815" s="36"/>
      <c r="AQ815" s="36"/>
      <c r="AR815" s="36"/>
      <c r="AS815" s="36"/>
      <c r="AT815" s="36"/>
      <c r="AU815" s="36"/>
      <c r="AV815" s="36"/>
      <c r="AW815" s="36"/>
      <c r="AX815" s="36"/>
      <c r="AY815" s="36"/>
      <c r="AZ815" s="36"/>
      <c r="BA815" s="36"/>
      <c r="BB815" s="36"/>
    </row>
    <row r="816" spans="2:54" s="3" customFormat="1">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c r="AA816" s="36"/>
      <c r="AB816" s="36"/>
      <c r="AC816" s="16"/>
      <c r="AD816" s="16"/>
      <c r="AE816" s="16"/>
      <c r="AF816" s="36"/>
      <c r="AG816" s="36"/>
      <c r="AH816" s="36"/>
      <c r="AI816" s="36"/>
      <c r="AJ816" s="36"/>
      <c r="AK816" s="36"/>
      <c r="AL816" s="36"/>
      <c r="AM816" s="36"/>
      <c r="AN816" s="36"/>
      <c r="AO816" s="36"/>
      <c r="AP816" s="36"/>
      <c r="AQ816" s="36"/>
      <c r="AR816" s="36"/>
      <c r="AS816" s="36"/>
      <c r="AT816" s="36"/>
      <c r="AU816" s="36"/>
      <c r="AV816" s="36"/>
      <c r="AW816" s="36"/>
      <c r="AX816" s="36"/>
      <c r="AY816" s="36"/>
      <c r="AZ816" s="36"/>
      <c r="BA816" s="36"/>
      <c r="BB816" s="36"/>
    </row>
    <row r="817" spans="2:54" s="3" customFormat="1">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c r="AA817" s="36"/>
      <c r="AB817" s="36"/>
      <c r="AC817" s="16"/>
      <c r="AD817" s="16"/>
      <c r="AE817" s="16"/>
      <c r="AF817" s="36"/>
      <c r="AG817" s="36"/>
      <c r="AH817" s="36"/>
      <c r="AI817" s="36"/>
      <c r="AJ817" s="36"/>
      <c r="AK817" s="36"/>
      <c r="AL817" s="36"/>
      <c r="AM817" s="36"/>
      <c r="AN817" s="36"/>
      <c r="AO817" s="36"/>
      <c r="AP817" s="36"/>
      <c r="AQ817" s="36"/>
      <c r="AR817" s="36"/>
      <c r="AS817" s="36"/>
      <c r="AT817" s="36"/>
      <c r="AU817" s="36"/>
      <c r="AV817" s="36"/>
      <c r="AW817" s="36"/>
      <c r="AX817" s="36"/>
      <c r="AY817" s="36"/>
      <c r="AZ817" s="36"/>
      <c r="BA817" s="36"/>
      <c r="BB817" s="36"/>
    </row>
    <row r="818" spans="2:54" s="3" customFormat="1">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c r="AA818" s="36"/>
      <c r="AB818" s="36"/>
      <c r="AC818" s="16"/>
      <c r="AD818" s="16"/>
      <c r="AE818" s="16"/>
      <c r="AF818" s="36"/>
      <c r="AG818" s="36"/>
      <c r="AH818" s="36"/>
      <c r="AI818" s="36"/>
      <c r="AJ818" s="36"/>
      <c r="AK818" s="36"/>
      <c r="AL818" s="36"/>
      <c r="AM818" s="36"/>
      <c r="AN818" s="36"/>
      <c r="AO818" s="36"/>
      <c r="AP818" s="36"/>
      <c r="AQ818" s="36"/>
      <c r="AR818" s="36"/>
      <c r="AS818" s="36"/>
      <c r="AT818" s="36"/>
      <c r="AU818" s="36"/>
      <c r="AV818" s="36"/>
      <c r="AW818" s="36"/>
      <c r="AX818" s="36"/>
      <c r="AY818" s="36"/>
      <c r="AZ818" s="36"/>
      <c r="BA818" s="36"/>
      <c r="BB818" s="36"/>
    </row>
    <row r="819" spans="2:54" s="3" customFormat="1">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c r="AA819" s="36"/>
      <c r="AB819" s="36"/>
      <c r="AC819" s="16"/>
      <c r="AD819" s="16"/>
      <c r="AE819" s="16"/>
      <c r="AF819" s="36"/>
      <c r="AG819" s="36"/>
      <c r="AH819" s="36"/>
      <c r="AI819" s="36"/>
      <c r="AJ819" s="36"/>
      <c r="AK819" s="36"/>
      <c r="AL819" s="36"/>
      <c r="AM819" s="36"/>
      <c r="AN819" s="36"/>
      <c r="AO819" s="36"/>
      <c r="AP819" s="36"/>
      <c r="AQ819" s="36"/>
      <c r="AR819" s="36"/>
      <c r="AS819" s="36"/>
      <c r="AT819" s="36"/>
      <c r="AU819" s="36"/>
      <c r="AV819" s="36"/>
      <c r="AW819" s="36"/>
      <c r="AX819" s="36"/>
      <c r="AY819" s="36"/>
      <c r="AZ819" s="36"/>
      <c r="BA819" s="36"/>
      <c r="BB819" s="36"/>
    </row>
    <row r="820" spans="2:54" s="3" customFormat="1">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c r="AA820" s="36"/>
      <c r="AB820" s="36"/>
      <c r="AC820" s="16"/>
      <c r="AD820" s="16"/>
      <c r="AE820" s="16"/>
      <c r="AF820" s="36"/>
      <c r="AG820" s="36"/>
      <c r="AH820" s="36"/>
      <c r="AI820" s="36"/>
      <c r="AJ820" s="36"/>
      <c r="AK820" s="36"/>
      <c r="AL820" s="36"/>
      <c r="AM820" s="36"/>
      <c r="AN820" s="36"/>
      <c r="AO820" s="36"/>
      <c r="AP820" s="36"/>
      <c r="AQ820" s="36"/>
      <c r="AR820" s="36"/>
      <c r="AS820" s="36"/>
      <c r="AT820" s="36"/>
      <c r="AU820" s="36"/>
      <c r="AV820" s="36"/>
      <c r="AW820" s="36"/>
      <c r="AX820" s="36"/>
      <c r="AY820" s="36"/>
      <c r="AZ820" s="36"/>
      <c r="BA820" s="36"/>
      <c r="BB820" s="36"/>
    </row>
    <row r="821" spans="2:54" s="3" customFormat="1">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c r="AA821" s="36"/>
      <c r="AB821" s="36"/>
      <c r="AC821" s="16"/>
      <c r="AD821" s="16"/>
      <c r="AE821" s="16"/>
      <c r="AF821" s="36"/>
      <c r="AG821" s="36"/>
      <c r="AH821" s="36"/>
      <c r="AI821" s="36"/>
      <c r="AJ821" s="36"/>
      <c r="AK821" s="36"/>
      <c r="AL821" s="36"/>
      <c r="AM821" s="36"/>
      <c r="AN821" s="36"/>
      <c r="AO821" s="36"/>
      <c r="AP821" s="36"/>
      <c r="AQ821" s="36"/>
      <c r="AR821" s="36"/>
      <c r="AS821" s="36"/>
      <c r="AT821" s="36"/>
      <c r="AU821" s="36"/>
      <c r="AV821" s="36"/>
      <c r="AW821" s="36"/>
      <c r="AX821" s="36"/>
      <c r="AY821" s="36"/>
      <c r="AZ821" s="36"/>
      <c r="BA821" s="36"/>
      <c r="BB821" s="36"/>
    </row>
    <row r="822" spans="2:54" s="3" customFormat="1">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c r="AA822" s="36"/>
      <c r="AB822" s="36"/>
      <c r="AC822" s="16"/>
      <c r="AD822" s="16"/>
      <c r="AE822" s="16"/>
      <c r="AF822" s="36"/>
      <c r="AG822" s="36"/>
      <c r="AH822" s="36"/>
      <c r="AI822" s="36"/>
      <c r="AJ822" s="36"/>
      <c r="AK822" s="36"/>
      <c r="AL822" s="36"/>
      <c r="AM822" s="36"/>
      <c r="AN822" s="36"/>
      <c r="AO822" s="36"/>
      <c r="AP822" s="36"/>
      <c r="AQ822" s="36"/>
      <c r="AR822" s="36"/>
      <c r="AS822" s="36"/>
      <c r="AT822" s="36"/>
      <c r="AU822" s="36"/>
      <c r="AV822" s="36"/>
      <c r="AW822" s="36"/>
      <c r="AX822" s="36"/>
      <c r="AY822" s="36"/>
      <c r="AZ822" s="36"/>
      <c r="BA822" s="36"/>
      <c r="BB822" s="36"/>
    </row>
    <row r="823" spans="2:54" s="3" customFormat="1">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c r="AA823" s="36"/>
      <c r="AB823" s="36"/>
      <c r="AC823" s="16"/>
      <c r="AD823" s="16"/>
      <c r="AE823" s="16"/>
      <c r="AF823" s="36"/>
      <c r="AG823" s="36"/>
      <c r="AH823" s="36"/>
      <c r="AI823" s="36"/>
      <c r="AJ823" s="36"/>
      <c r="AK823" s="36"/>
      <c r="AL823" s="36"/>
      <c r="AM823" s="36"/>
      <c r="AN823" s="36"/>
      <c r="AO823" s="36"/>
      <c r="AP823" s="36"/>
      <c r="AQ823" s="36"/>
      <c r="AR823" s="36"/>
      <c r="AS823" s="36"/>
      <c r="AT823" s="36"/>
      <c r="AU823" s="36"/>
      <c r="AV823" s="36"/>
      <c r="AW823" s="36"/>
      <c r="AX823" s="36"/>
      <c r="AY823" s="36"/>
      <c r="AZ823" s="36"/>
      <c r="BA823" s="36"/>
      <c r="BB823" s="36"/>
    </row>
    <row r="824" spans="2:54" s="3" customFormat="1">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c r="AA824" s="36"/>
      <c r="AB824" s="36"/>
      <c r="AC824" s="16"/>
      <c r="AD824" s="16"/>
      <c r="AE824" s="16"/>
      <c r="AF824" s="36"/>
      <c r="AG824" s="36"/>
      <c r="AH824" s="36"/>
      <c r="AI824" s="36"/>
      <c r="AJ824" s="36"/>
      <c r="AK824" s="36"/>
      <c r="AL824" s="36"/>
      <c r="AM824" s="36"/>
      <c r="AN824" s="36"/>
      <c r="AO824" s="36"/>
      <c r="AP824" s="36"/>
      <c r="AQ824" s="36"/>
      <c r="AR824" s="36"/>
      <c r="AS824" s="36"/>
      <c r="AT824" s="36"/>
      <c r="AU824" s="36"/>
      <c r="AV824" s="36"/>
      <c r="AW824" s="36"/>
      <c r="AX824" s="36"/>
      <c r="AY824" s="36"/>
      <c r="AZ824" s="36"/>
      <c r="BA824" s="36"/>
      <c r="BB824" s="36"/>
    </row>
    <row r="825" spans="2:54" s="3" customFormat="1">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c r="AA825" s="36"/>
      <c r="AB825" s="36"/>
      <c r="AC825" s="16"/>
      <c r="AD825" s="16"/>
      <c r="AE825" s="16"/>
      <c r="AF825" s="36"/>
      <c r="AG825" s="36"/>
      <c r="AH825" s="36"/>
      <c r="AI825" s="36"/>
      <c r="AJ825" s="36"/>
      <c r="AK825" s="36"/>
      <c r="AL825" s="36"/>
      <c r="AM825" s="36"/>
      <c r="AN825" s="36"/>
      <c r="AO825" s="36"/>
      <c r="AP825" s="36"/>
      <c r="AQ825" s="36"/>
      <c r="AR825" s="36"/>
      <c r="AS825" s="36"/>
      <c r="AT825" s="36"/>
      <c r="AU825" s="36"/>
      <c r="AV825" s="36"/>
      <c r="AW825" s="36"/>
      <c r="AX825" s="36"/>
      <c r="AY825" s="36"/>
      <c r="AZ825" s="36"/>
      <c r="BA825" s="36"/>
      <c r="BB825" s="36"/>
    </row>
    <row r="826" spans="2:54" s="3" customFormat="1">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c r="AA826" s="36"/>
      <c r="AB826" s="36"/>
      <c r="AC826" s="16"/>
      <c r="AD826" s="16"/>
      <c r="AE826" s="16"/>
      <c r="AF826" s="36"/>
      <c r="AG826" s="36"/>
      <c r="AH826" s="36"/>
      <c r="AI826" s="36"/>
      <c r="AJ826" s="36"/>
      <c r="AK826" s="36"/>
      <c r="AL826" s="36"/>
      <c r="AM826" s="36"/>
      <c r="AN826" s="36"/>
      <c r="AO826" s="36"/>
      <c r="AP826" s="36"/>
      <c r="AQ826" s="36"/>
      <c r="AR826" s="36"/>
      <c r="AS826" s="36"/>
      <c r="AT826" s="36"/>
      <c r="AU826" s="36"/>
      <c r="AV826" s="36"/>
      <c r="AW826" s="36"/>
      <c r="AX826" s="36"/>
      <c r="AY826" s="36"/>
      <c r="AZ826" s="36"/>
      <c r="BA826" s="36"/>
      <c r="BB826" s="36"/>
    </row>
    <row r="827" spans="2:54" s="3" customFormat="1">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c r="AA827" s="36"/>
      <c r="AB827" s="36"/>
      <c r="AC827" s="16"/>
      <c r="AD827" s="16"/>
      <c r="AE827" s="16"/>
      <c r="AF827" s="36"/>
      <c r="AG827" s="36"/>
      <c r="AH827" s="36"/>
      <c r="AI827" s="36"/>
      <c r="AJ827" s="36"/>
      <c r="AK827" s="36"/>
      <c r="AL827" s="36"/>
      <c r="AM827" s="36"/>
      <c r="AN827" s="36"/>
      <c r="AO827" s="36"/>
      <c r="AP827" s="36"/>
      <c r="AQ827" s="36"/>
      <c r="AR827" s="36"/>
      <c r="AS827" s="36"/>
      <c r="AT827" s="36"/>
      <c r="AU827" s="36"/>
      <c r="AV827" s="36"/>
      <c r="AW827" s="36"/>
      <c r="AX827" s="36"/>
      <c r="AY827" s="36"/>
      <c r="AZ827" s="36"/>
      <c r="BA827" s="36"/>
      <c r="BB827" s="36"/>
    </row>
    <row r="828" spans="2:54" s="3" customFormat="1">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c r="AA828" s="36"/>
      <c r="AB828" s="36"/>
      <c r="AC828" s="16"/>
      <c r="AD828" s="16"/>
      <c r="AE828" s="16"/>
      <c r="AF828" s="36"/>
      <c r="AG828" s="36"/>
      <c r="AH828" s="36"/>
      <c r="AI828" s="36"/>
      <c r="AJ828" s="36"/>
      <c r="AK828" s="36"/>
      <c r="AL828" s="36"/>
      <c r="AM828" s="36"/>
      <c r="AN828" s="36"/>
      <c r="AO828" s="36"/>
      <c r="AP828" s="36"/>
      <c r="AQ828" s="36"/>
      <c r="AR828" s="36"/>
      <c r="AS828" s="36"/>
      <c r="AT828" s="36"/>
      <c r="AU828" s="36"/>
      <c r="AV828" s="36"/>
      <c r="AW828" s="36"/>
      <c r="AX828" s="36"/>
      <c r="AY828" s="36"/>
      <c r="AZ828" s="36"/>
      <c r="BA828" s="36"/>
      <c r="BB828" s="36"/>
    </row>
    <row r="829" spans="2:54" s="3" customFormat="1">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c r="AA829" s="36"/>
      <c r="AB829" s="36"/>
      <c r="AC829" s="16"/>
      <c r="AD829" s="16"/>
      <c r="AE829" s="16"/>
      <c r="AF829" s="36"/>
      <c r="AG829" s="36"/>
      <c r="AH829" s="36"/>
      <c r="AI829" s="36"/>
      <c r="AJ829" s="36"/>
      <c r="AK829" s="36"/>
      <c r="AL829" s="36"/>
      <c r="AM829" s="36"/>
      <c r="AN829" s="36"/>
      <c r="AO829" s="36"/>
      <c r="AP829" s="36"/>
      <c r="AQ829" s="36"/>
      <c r="AR829" s="36"/>
      <c r="AS829" s="36"/>
      <c r="AT829" s="36"/>
      <c r="AU829" s="36"/>
      <c r="AV829" s="36"/>
      <c r="AW829" s="36"/>
      <c r="AX829" s="36"/>
      <c r="AY829" s="36"/>
      <c r="AZ829" s="36"/>
      <c r="BA829" s="36"/>
      <c r="BB829" s="36"/>
    </row>
    <row r="830" spans="2:54" s="3" customFormat="1">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c r="AA830" s="36"/>
      <c r="AB830" s="36"/>
      <c r="AC830" s="16"/>
      <c r="AD830" s="16"/>
      <c r="AE830" s="16"/>
      <c r="AF830" s="36"/>
      <c r="AG830" s="36"/>
      <c r="AH830" s="36"/>
      <c r="AI830" s="36"/>
      <c r="AJ830" s="36"/>
      <c r="AK830" s="36"/>
      <c r="AL830" s="36"/>
      <c r="AM830" s="36"/>
      <c r="AN830" s="36"/>
      <c r="AO830" s="36"/>
      <c r="AP830" s="36"/>
      <c r="AQ830" s="36"/>
      <c r="AR830" s="36"/>
      <c r="AS830" s="36"/>
      <c r="AT830" s="36"/>
      <c r="AU830" s="36"/>
      <c r="AV830" s="36"/>
      <c r="AW830" s="36"/>
      <c r="AX830" s="36"/>
      <c r="AY830" s="36"/>
      <c r="AZ830" s="36"/>
      <c r="BA830" s="36"/>
      <c r="BB830" s="36"/>
    </row>
    <row r="831" spans="2:54" s="3" customFormat="1">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c r="AA831" s="36"/>
      <c r="AB831" s="36"/>
      <c r="AC831" s="16"/>
      <c r="AD831" s="16"/>
      <c r="AE831" s="16"/>
      <c r="AF831" s="36"/>
      <c r="AG831" s="36"/>
      <c r="AH831" s="36"/>
      <c r="AI831" s="36"/>
      <c r="AJ831" s="36"/>
      <c r="AK831" s="36"/>
      <c r="AL831" s="36"/>
      <c r="AM831" s="36"/>
      <c r="AN831" s="36"/>
      <c r="AO831" s="36"/>
      <c r="AP831" s="36"/>
      <c r="AQ831" s="36"/>
      <c r="AR831" s="36"/>
      <c r="AS831" s="36"/>
      <c r="AT831" s="36"/>
      <c r="AU831" s="36"/>
      <c r="AV831" s="36"/>
      <c r="AW831" s="36"/>
      <c r="AX831" s="36"/>
      <c r="AY831" s="36"/>
      <c r="AZ831" s="36"/>
      <c r="BA831" s="36"/>
      <c r="BB831" s="36"/>
    </row>
    <row r="832" spans="2:54" s="3" customFormat="1">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c r="AA832" s="36"/>
      <c r="AB832" s="36"/>
      <c r="AC832" s="16"/>
      <c r="AD832" s="16"/>
      <c r="AE832" s="16"/>
      <c r="AF832" s="36"/>
      <c r="AG832" s="36"/>
      <c r="AH832" s="36"/>
      <c r="AI832" s="36"/>
      <c r="AJ832" s="36"/>
      <c r="AK832" s="36"/>
      <c r="AL832" s="36"/>
      <c r="AM832" s="36"/>
      <c r="AN832" s="36"/>
      <c r="AO832" s="36"/>
      <c r="AP832" s="36"/>
      <c r="AQ832" s="36"/>
      <c r="AR832" s="36"/>
      <c r="AS832" s="36"/>
      <c r="AT832" s="36"/>
      <c r="AU832" s="36"/>
      <c r="AV832" s="36"/>
      <c r="AW832" s="36"/>
      <c r="AX832" s="36"/>
      <c r="AY832" s="36"/>
      <c r="AZ832" s="36"/>
      <c r="BA832" s="36"/>
      <c r="BB832" s="36"/>
    </row>
    <row r="833" spans="2:54" s="3" customFormat="1">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c r="AA833" s="36"/>
      <c r="AB833" s="36"/>
      <c r="AC833" s="16"/>
      <c r="AD833" s="16"/>
      <c r="AE833" s="16"/>
      <c r="AF833" s="36"/>
      <c r="AG833" s="36"/>
      <c r="AH833" s="36"/>
      <c r="AI833" s="36"/>
      <c r="AJ833" s="36"/>
      <c r="AK833" s="36"/>
      <c r="AL833" s="36"/>
      <c r="AM833" s="36"/>
      <c r="AN833" s="36"/>
      <c r="AO833" s="36"/>
      <c r="AP833" s="36"/>
      <c r="AQ833" s="36"/>
      <c r="AR833" s="36"/>
      <c r="AS833" s="36"/>
      <c r="AT833" s="36"/>
      <c r="AU833" s="36"/>
      <c r="AV833" s="36"/>
      <c r="AW833" s="36"/>
      <c r="AX833" s="36"/>
      <c r="AY833" s="36"/>
      <c r="AZ833" s="36"/>
      <c r="BA833" s="36"/>
      <c r="BB833" s="36"/>
    </row>
    <row r="834" spans="2:54" s="3" customFormat="1">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c r="AA834" s="36"/>
      <c r="AB834" s="36"/>
      <c r="AC834" s="16"/>
      <c r="AD834" s="16"/>
      <c r="AE834" s="16"/>
      <c r="AF834" s="36"/>
      <c r="AG834" s="36"/>
      <c r="AH834" s="36"/>
      <c r="AI834" s="36"/>
      <c r="AJ834" s="36"/>
      <c r="AK834" s="36"/>
      <c r="AL834" s="36"/>
      <c r="AM834" s="36"/>
      <c r="AN834" s="36"/>
      <c r="AO834" s="36"/>
      <c r="AP834" s="36"/>
      <c r="AQ834" s="36"/>
      <c r="AR834" s="36"/>
      <c r="AS834" s="36"/>
      <c r="AT834" s="36"/>
      <c r="AU834" s="36"/>
      <c r="AV834" s="36"/>
      <c r="AW834" s="36"/>
      <c r="AX834" s="36"/>
      <c r="AY834" s="36"/>
      <c r="AZ834" s="36"/>
      <c r="BA834" s="36"/>
      <c r="BB834" s="36"/>
    </row>
    <row r="835" spans="2:54" s="3" customFormat="1">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c r="AA835" s="36"/>
      <c r="AB835" s="36"/>
      <c r="AC835" s="16"/>
      <c r="AD835" s="16"/>
      <c r="AE835" s="16"/>
      <c r="AF835" s="36"/>
      <c r="AG835" s="36"/>
      <c r="AH835" s="36"/>
      <c r="AI835" s="36"/>
      <c r="AJ835" s="36"/>
      <c r="AK835" s="36"/>
      <c r="AL835" s="36"/>
      <c r="AM835" s="36"/>
      <c r="AN835" s="36"/>
      <c r="AO835" s="36"/>
      <c r="AP835" s="36"/>
      <c r="AQ835" s="36"/>
      <c r="AR835" s="36"/>
      <c r="AS835" s="36"/>
      <c r="AT835" s="36"/>
      <c r="AU835" s="36"/>
      <c r="AV835" s="36"/>
      <c r="AW835" s="36"/>
      <c r="AX835" s="36"/>
      <c r="AY835" s="36"/>
      <c r="AZ835" s="36"/>
      <c r="BA835" s="36"/>
      <c r="BB835" s="36"/>
    </row>
    <row r="836" spans="2:54" s="3" customFormat="1">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c r="AA836" s="36"/>
      <c r="AB836" s="36"/>
      <c r="AC836" s="16"/>
      <c r="AD836" s="16"/>
      <c r="AE836" s="16"/>
      <c r="AF836" s="36"/>
      <c r="AG836" s="36"/>
      <c r="AH836" s="36"/>
      <c r="AI836" s="36"/>
      <c r="AJ836" s="36"/>
      <c r="AK836" s="36"/>
      <c r="AL836" s="36"/>
      <c r="AM836" s="36"/>
      <c r="AN836" s="36"/>
      <c r="AO836" s="36"/>
      <c r="AP836" s="36"/>
      <c r="AQ836" s="36"/>
      <c r="AR836" s="36"/>
      <c r="AS836" s="36"/>
      <c r="AT836" s="36"/>
      <c r="AU836" s="36"/>
      <c r="AV836" s="36"/>
      <c r="AW836" s="36"/>
      <c r="AX836" s="36"/>
      <c r="AY836" s="36"/>
      <c r="AZ836" s="36"/>
      <c r="BA836" s="36"/>
      <c r="BB836" s="36"/>
    </row>
    <row r="837" spans="2:54" s="3" customFormat="1">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c r="AA837" s="36"/>
      <c r="AB837" s="36"/>
      <c r="AC837" s="16"/>
      <c r="AD837" s="16"/>
      <c r="AE837" s="16"/>
      <c r="AF837" s="36"/>
      <c r="AG837" s="36"/>
      <c r="AH837" s="36"/>
      <c r="AI837" s="36"/>
      <c r="AJ837" s="36"/>
      <c r="AK837" s="36"/>
      <c r="AL837" s="36"/>
      <c r="AM837" s="36"/>
      <c r="AN837" s="36"/>
      <c r="AO837" s="36"/>
      <c r="AP837" s="36"/>
      <c r="AQ837" s="36"/>
      <c r="AR837" s="36"/>
      <c r="AS837" s="36"/>
      <c r="AT837" s="36"/>
      <c r="AU837" s="36"/>
      <c r="AV837" s="36"/>
      <c r="AW837" s="36"/>
      <c r="AX837" s="36"/>
      <c r="AY837" s="36"/>
      <c r="AZ837" s="36"/>
      <c r="BA837" s="36"/>
      <c r="BB837" s="36"/>
    </row>
    <row r="838" spans="2:54" s="3" customFormat="1">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c r="AA838" s="36"/>
      <c r="AB838" s="36"/>
      <c r="AC838" s="16"/>
      <c r="AD838" s="16"/>
      <c r="AE838" s="16"/>
      <c r="AF838" s="36"/>
      <c r="AG838" s="36"/>
      <c r="AH838" s="36"/>
      <c r="AI838" s="36"/>
      <c r="AJ838" s="36"/>
      <c r="AK838" s="36"/>
      <c r="AL838" s="36"/>
      <c r="AM838" s="36"/>
      <c r="AN838" s="36"/>
      <c r="AO838" s="36"/>
      <c r="AP838" s="36"/>
      <c r="AQ838" s="36"/>
      <c r="AR838" s="36"/>
      <c r="AS838" s="36"/>
      <c r="AT838" s="36"/>
      <c r="AU838" s="36"/>
      <c r="AV838" s="36"/>
      <c r="AW838" s="36"/>
      <c r="AX838" s="36"/>
      <c r="AY838" s="36"/>
      <c r="AZ838" s="36"/>
      <c r="BA838" s="36"/>
      <c r="BB838" s="36"/>
    </row>
    <row r="839" spans="2:54" s="3" customFormat="1">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c r="AA839" s="36"/>
      <c r="AB839" s="36"/>
      <c r="AC839" s="16"/>
      <c r="AD839" s="16"/>
      <c r="AE839" s="16"/>
      <c r="AF839" s="36"/>
      <c r="AG839" s="36"/>
      <c r="AH839" s="36"/>
      <c r="AI839" s="36"/>
      <c r="AJ839" s="36"/>
      <c r="AK839" s="36"/>
      <c r="AL839" s="36"/>
      <c r="AM839" s="36"/>
      <c r="AN839" s="36"/>
      <c r="AO839" s="36"/>
      <c r="AP839" s="36"/>
      <c r="AQ839" s="36"/>
      <c r="AR839" s="36"/>
      <c r="AS839" s="36"/>
      <c r="AT839" s="36"/>
      <c r="AU839" s="36"/>
      <c r="AV839" s="36"/>
      <c r="AW839" s="36"/>
      <c r="AX839" s="36"/>
      <c r="AY839" s="36"/>
      <c r="AZ839" s="36"/>
      <c r="BA839" s="36"/>
      <c r="BB839" s="36"/>
    </row>
    <row r="840" spans="2:54" s="3" customFormat="1">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c r="AA840" s="36"/>
      <c r="AB840" s="36"/>
      <c r="AC840" s="16"/>
      <c r="AD840" s="16"/>
      <c r="AE840" s="16"/>
      <c r="AF840" s="36"/>
      <c r="AG840" s="36"/>
      <c r="AH840" s="36"/>
      <c r="AI840" s="36"/>
      <c r="AJ840" s="36"/>
      <c r="AK840" s="36"/>
      <c r="AL840" s="36"/>
      <c r="AM840" s="36"/>
      <c r="AN840" s="36"/>
      <c r="AO840" s="36"/>
      <c r="AP840" s="36"/>
      <c r="AQ840" s="36"/>
      <c r="AR840" s="36"/>
      <c r="AS840" s="36"/>
      <c r="AT840" s="36"/>
      <c r="AU840" s="36"/>
      <c r="AV840" s="36"/>
      <c r="AW840" s="36"/>
      <c r="AX840" s="36"/>
      <c r="AY840" s="36"/>
      <c r="AZ840" s="36"/>
      <c r="BA840" s="36"/>
      <c r="BB840" s="36"/>
    </row>
    <row r="841" spans="2:54" s="3" customFormat="1">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c r="AA841" s="36"/>
      <c r="AB841" s="36"/>
      <c r="AC841" s="16"/>
      <c r="AD841" s="16"/>
      <c r="AE841" s="16"/>
      <c r="AF841" s="36"/>
      <c r="AG841" s="36"/>
      <c r="AH841" s="36"/>
      <c r="AI841" s="36"/>
      <c r="AJ841" s="36"/>
      <c r="AK841" s="36"/>
      <c r="AL841" s="36"/>
      <c r="AM841" s="36"/>
      <c r="AN841" s="36"/>
      <c r="AO841" s="36"/>
      <c r="AP841" s="36"/>
      <c r="AQ841" s="36"/>
      <c r="AR841" s="36"/>
      <c r="AS841" s="36"/>
      <c r="AT841" s="36"/>
      <c r="AU841" s="36"/>
      <c r="AV841" s="36"/>
      <c r="AW841" s="36"/>
      <c r="AX841" s="36"/>
      <c r="AY841" s="36"/>
      <c r="AZ841" s="36"/>
      <c r="BA841" s="36"/>
      <c r="BB841" s="36"/>
    </row>
    <row r="842" spans="2:54" s="3" customFormat="1">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c r="AA842" s="36"/>
      <c r="AB842" s="36"/>
      <c r="AC842" s="16"/>
      <c r="AD842" s="16"/>
      <c r="AE842" s="16"/>
      <c r="AF842" s="36"/>
      <c r="AG842" s="36"/>
      <c r="AH842" s="36"/>
      <c r="AI842" s="36"/>
      <c r="AJ842" s="36"/>
      <c r="AK842" s="36"/>
      <c r="AL842" s="36"/>
      <c r="AM842" s="36"/>
      <c r="AN842" s="36"/>
      <c r="AO842" s="36"/>
      <c r="AP842" s="36"/>
      <c r="AQ842" s="36"/>
      <c r="AR842" s="36"/>
      <c r="AS842" s="36"/>
      <c r="AT842" s="36"/>
      <c r="AU842" s="36"/>
      <c r="AV842" s="36"/>
      <c r="AW842" s="36"/>
      <c r="AX842" s="36"/>
      <c r="AY842" s="36"/>
      <c r="AZ842" s="36"/>
      <c r="BA842" s="36"/>
      <c r="BB842" s="36"/>
    </row>
    <row r="843" spans="2:54" s="3" customFormat="1">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c r="AA843" s="36"/>
      <c r="AB843" s="36"/>
      <c r="AC843" s="16"/>
      <c r="AD843" s="16"/>
      <c r="AE843" s="16"/>
      <c r="AF843" s="36"/>
      <c r="AG843" s="36"/>
      <c r="AH843" s="36"/>
      <c r="AI843" s="36"/>
      <c r="AJ843" s="36"/>
      <c r="AK843" s="36"/>
      <c r="AL843" s="36"/>
      <c r="AM843" s="36"/>
      <c r="AN843" s="36"/>
      <c r="AO843" s="36"/>
      <c r="AP843" s="36"/>
      <c r="AQ843" s="36"/>
      <c r="AR843" s="36"/>
      <c r="AS843" s="36"/>
      <c r="AT843" s="36"/>
      <c r="AU843" s="36"/>
      <c r="AV843" s="36"/>
      <c r="AW843" s="36"/>
      <c r="AX843" s="36"/>
      <c r="AY843" s="36"/>
      <c r="AZ843" s="36"/>
      <c r="BA843" s="36"/>
      <c r="BB843" s="36"/>
    </row>
    <row r="844" spans="2:54" s="3" customFormat="1">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c r="AA844" s="36"/>
      <c r="AB844" s="36"/>
      <c r="AC844" s="16"/>
      <c r="AD844" s="16"/>
      <c r="AE844" s="16"/>
      <c r="AF844" s="36"/>
      <c r="AG844" s="36"/>
      <c r="AH844" s="36"/>
      <c r="AI844" s="36"/>
      <c r="AJ844" s="36"/>
      <c r="AK844" s="36"/>
      <c r="AL844" s="36"/>
      <c r="AM844" s="36"/>
      <c r="AN844" s="36"/>
      <c r="AO844" s="36"/>
      <c r="AP844" s="36"/>
      <c r="AQ844" s="36"/>
      <c r="AR844" s="36"/>
      <c r="AS844" s="36"/>
      <c r="AT844" s="36"/>
      <c r="AU844" s="36"/>
      <c r="AV844" s="36"/>
      <c r="AW844" s="36"/>
      <c r="AX844" s="36"/>
      <c r="AY844" s="36"/>
      <c r="AZ844" s="36"/>
      <c r="BA844" s="36"/>
      <c r="BB844" s="36"/>
    </row>
    <row r="845" spans="2:54" s="3" customFormat="1">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c r="AA845" s="36"/>
      <c r="AB845" s="36"/>
      <c r="AC845" s="16"/>
      <c r="AD845" s="16"/>
      <c r="AE845" s="16"/>
      <c r="AF845" s="36"/>
      <c r="AG845" s="36"/>
      <c r="AH845" s="36"/>
      <c r="AI845" s="36"/>
      <c r="AJ845" s="36"/>
      <c r="AK845" s="36"/>
      <c r="AL845" s="36"/>
      <c r="AM845" s="36"/>
      <c r="AN845" s="36"/>
      <c r="AO845" s="36"/>
      <c r="AP845" s="36"/>
      <c r="AQ845" s="36"/>
      <c r="AR845" s="36"/>
      <c r="AS845" s="36"/>
      <c r="AT845" s="36"/>
      <c r="AU845" s="36"/>
      <c r="AV845" s="36"/>
      <c r="AW845" s="36"/>
      <c r="AX845" s="36"/>
      <c r="AY845" s="36"/>
      <c r="AZ845" s="36"/>
      <c r="BA845" s="36"/>
      <c r="BB845" s="36"/>
    </row>
    <row r="846" spans="2:54" s="3" customFormat="1">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c r="AA846" s="36"/>
      <c r="AB846" s="36"/>
      <c r="AC846" s="16"/>
      <c r="AD846" s="16"/>
      <c r="AE846" s="16"/>
      <c r="AF846" s="36"/>
      <c r="AG846" s="36"/>
      <c r="AH846" s="36"/>
      <c r="AI846" s="36"/>
      <c r="AJ846" s="36"/>
      <c r="AK846" s="36"/>
      <c r="AL846" s="36"/>
      <c r="AM846" s="36"/>
      <c r="AN846" s="36"/>
      <c r="AO846" s="36"/>
      <c r="AP846" s="36"/>
      <c r="AQ846" s="36"/>
      <c r="AR846" s="36"/>
      <c r="AS846" s="36"/>
      <c r="AT846" s="36"/>
      <c r="AU846" s="36"/>
      <c r="AV846" s="36"/>
      <c r="AW846" s="36"/>
      <c r="AX846" s="36"/>
      <c r="AY846" s="36"/>
      <c r="AZ846" s="36"/>
      <c r="BA846" s="36"/>
      <c r="BB846" s="36"/>
    </row>
    <row r="847" spans="2:54" s="3" customFormat="1">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c r="AA847" s="36"/>
      <c r="AB847" s="36"/>
      <c r="AC847" s="16"/>
      <c r="AD847" s="16"/>
      <c r="AE847" s="16"/>
      <c r="AF847" s="36"/>
      <c r="AG847" s="36"/>
      <c r="AH847" s="36"/>
      <c r="AI847" s="36"/>
      <c r="AJ847" s="36"/>
      <c r="AK847" s="36"/>
      <c r="AL847" s="36"/>
      <c r="AM847" s="36"/>
      <c r="AN847" s="36"/>
      <c r="AO847" s="36"/>
      <c r="AP847" s="36"/>
      <c r="AQ847" s="36"/>
      <c r="AR847" s="36"/>
      <c r="AS847" s="36"/>
      <c r="AT847" s="36"/>
      <c r="AU847" s="36"/>
      <c r="AV847" s="36"/>
      <c r="AW847" s="36"/>
      <c r="AX847" s="36"/>
      <c r="AY847" s="36"/>
      <c r="AZ847" s="36"/>
      <c r="BA847" s="36"/>
      <c r="BB847" s="36"/>
    </row>
    <row r="848" spans="2:54" s="3" customFormat="1">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c r="AA848" s="36"/>
      <c r="AB848" s="36"/>
      <c r="AC848" s="16"/>
      <c r="AD848" s="16"/>
      <c r="AE848" s="16"/>
      <c r="AF848" s="36"/>
      <c r="AG848" s="36"/>
      <c r="AH848" s="36"/>
      <c r="AI848" s="36"/>
      <c r="AJ848" s="36"/>
      <c r="AK848" s="36"/>
      <c r="AL848" s="36"/>
      <c r="AM848" s="36"/>
      <c r="AN848" s="36"/>
      <c r="AO848" s="36"/>
      <c r="AP848" s="36"/>
      <c r="AQ848" s="36"/>
      <c r="AR848" s="36"/>
      <c r="AS848" s="36"/>
      <c r="AT848" s="36"/>
      <c r="AU848" s="36"/>
      <c r="AV848" s="36"/>
      <c r="AW848" s="36"/>
      <c r="AX848" s="36"/>
      <c r="AY848" s="36"/>
      <c r="AZ848" s="36"/>
      <c r="BA848" s="36"/>
      <c r="BB848" s="36"/>
    </row>
    <row r="849" spans="2:54" s="3" customFormat="1">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c r="AA849" s="36"/>
      <c r="AB849" s="36"/>
      <c r="AC849" s="16"/>
      <c r="AD849" s="16"/>
      <c r="AE849" s="16"/>
      <c r="AF849" s="36"/>
      <c r="AG849" s="36"/>
      <c r="AH849" s="36"/>
      <c r="AI849" s="36"/>
      <c r="AJ849" s="36"/>
      <c r="AK849" s="36"/>
      <c r="AL849" s="36"/>
      <c r="AM849" s="36"/>
      <c r="AN849" s="36"/>
      <c r="AO849" s="36"/>
      <c r="AP849" s="36"/>
      <c r="AQ849" s="36"/>
      <c r="AR849" s="36"/>
      <c r="AS849" s="36"/>
      <c r="AT849" s="36"/>
      <c r="AU849" s="36"/>
      <c r="AV849" s="36"/>
      <c r="AW849" s="36"/>
      <c r="AX849" s="36"/>
      <c r="AY849" s="36"/>
      <c r="AZ849" s="36"/>
      <c r="BA849" s="36"/>
      <c r="BB849" s="36"/>
    </row>
    <row r="850" spans="2:54" s="3" customFormat="1">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c r="AA850" s="36"/>
      <c r="AB850" s="36"/>
      <c r="AC850" s="16"/>
      <c r="AD850" s="16"/>
      <c r="AE850" s="16"/>
      <c r="AF850" s="36"/>
      <c r="AG850" s="36"/>
      <c r="AH850" s="36"/>
      <c r="AI850" s="36"/>
      <c r="AJ850" s="36"/>
      <c r="AK850" s="36"/>
      <c r="AL850" s="36"/>
      <c r="AM850" s="36"/>
      <c r="AN850" s="36"/>
      <c r="AO850" s="36"/>
      <c r="AP850" s="36"/>
      <c r="AQ850" s="36"/>
      <c r="AR850" s="36"/>
      <c r="AS850" s="36"/>
      <c r="AT850" s="36"/>
      <c r="AU850" s="36"/>
      <c r="AV850" s="36"/>
      <c r="AW850" s="36"/>
      <c r="AX850" s="36"/>
      <c r="AY850" s="36"/>
      <c r="AZ850" s="36"/>
      <c r="BA850" s="36"/>
      <c r="BB850" s="36"/>
    </row>
    <row r="851" spans="2:54" s="3" customFormat="1">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c r="AA851" s="36"/>
      <c r="AB851" s="36"/>
      <c r="AC851" s="16"/>
      <c r="AD851" s="16"/>
      <c r="AE851" s="16"/>
      <c r="AF851" s="36"/>
      <c r="AG851" s="36"/>
      <c r="AH851" s="36"/>
      <c r="AI851" s="36"/>
      <c r="AJ851" s="36"/>
      <c r="AK851" s="36"/>
      <c r="AL851" s="36"/>
      <c r="AM851" s="36"/>
      <c r="AN851" s="36"/>
      <c r="AO851" s="36"/>
      <c r="AP851" s="36"/>
      <c r="AQ851" s="36"/>
      <c r="AR851" s="36"/>
      <c r="AS851" s="36"/>
      <c r="AT851" s="36"/>
      <c r="AU851" s="36"/>
      <c r="AV851" s="36"/>
      <c r="AW851" s="36"/>
      <c r="AX851" s="36"/>
      <c r="AY851" s="36"/>
      <c r="AZ851" s="36"/>
      <c r="BA851" s="36"/>
      <c r="BB851" s="36"/>
    </row>
    <row r="852" spans="2:54" s="3" customFormat="1">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c r="AA852" s="36"/>
      <c r="AB852" s="36"/>
      <c r="AC852" s="16"/>
      <c r="AD852" s="16"/>
      <c r="AE852" s="16"/>
      <c r="AF852" s="36"/>
      <c r="AG852" s="36"/>
      <c r="AH852" s="36"/>
      <c r="AI852" s="36"/>
      <c r="AJ852" s="36"/>
      <c r="AK852" s="36"/>
      <c r="AL852" s="36"/>
      <c r="AM852" s="36"/>
      <c r="AN852" s="36"/>
      <c r="AO852" s="36"/>
      <c r="AP852" s="36"/>
      <c r="AQ852" s="36"/>
      <c r="AR852" s="36"/>
      <c r="AS852" s="36"/>
      <c r="AT852" s="36"/>
      <c r="AU852" s="36"/>
      <c r="AV852" s="36"/>
      <c r="AW852" s="36"/>
      <c r="AX852" s="36"/>
      <c r="AY852" s="36"/>
      <c r="AZ852" s="36"/>
      <c r="BA852" s="36"/>
      <c r="BB852" s="36"/>
    </row>
    <row r="853" spans="2:54" s="3" customFormat="1">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c r="AA853" s="36"/>
      <c r="AB853" s="36"/>
      <c r="AC853" s="16"/>
      <c r="AD853" s="16"/>
      <c r="AE853" s="16"/>
      <c r="AF853" s="36"/>
      <c r="AG853" s="36"/>
      <c r="AH853" s="36"/>
      <c r="AI853" s="36"/>
      <c r="AJ853" s="36"/>
      <c r="AK853" s="36"/>
      <c r="AL853" s="36"/>
      <c r="AM853" s="36"/>
      <c r="AN853" s="36"/>
      <c r="AO853" s="36"/>
      <c r="AP853" s="36"/>
      <c r="AQ853" s="36"/>
      <c r="AR853" s="36"/>
      <c r="AS853" s="36"/>
      <c r="AT853" s="36"/>
      <c r="AU853" s="36"/>
      <c r="AV853" s="36"/>
      <c r="AW853" s="36"/>
      <c r="AX853" s="36"/>
      <c r="AY853" s="36"/>
      <c r="AZ853" s="36"/>
      <c r="BA853" s="36"/>
      <c r="BB853" s="36"/>
    </row>
    <row r="854" spans="2:54" s="3" customFormat="1">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c r="AA854" s="36"/>
      <c r="AB854" s="36"/>
      <c r="AC854" s="16"/>
      <c r="AD854" s="16"/>
      <c r="AE854" s="16"/>
      <c r="AF854" s="36"/>
      <c r="AG854" s="36"/>
      <c r="AH854" s="36"/>
      <c r="AI854" s="36"/>
      <c r="AJ854" s="36"/>
      <c r="AK854" s="36"/>
      <c r="AL854" s="36"/>
      <c r="AM854" s="36"/>
      <c r="AN854" s="36"/>
      <c r="AO854" s="36"/>
      <c r="AP854" s="36"/>
      <c r="AQ854" s="36"/>
      <c r="AR854" s="36"/>
      <c r="AS854" s="36"/>
      <c r="AT854" s="36"/>
      <c r="AU854" s="36"/>
      <c r="AV854" s="36"/>
      <c r="AW854" s="36"/>
      <c r="AX854" s="36"/>
      <c r="AY854" s="36"/>
      <c r="AZ854" s="36"/>
      <c r="BA854" s="36"/>
      <c r="BB854" s="36"/>
    </row>
    <row r="855" spans="2:54" s="3" customFormat="1">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c r="AA855" s="36"/>
      <c r="AB855" s="36"/>
      <c r="AC855" s="16"/>
      <c r="AD855" s="16"/>
      <c r="AE855" s="16"/>
      <c r="AF855" s="36"/>
      <c r="AG855" s="36"/>
      <c r="AH855" s="36"/>
      <c r="AI855" s="36"/>
      <c r="AJ855" s="36"/>
      <c r="AK855" s="36"/>
      <c r="AL855" s="36"/>
      <c r="AM855" s="36"/>
      <c r="AN855" s="36"/>
      <c r="AO855" s="36"/>
      <c r="AP855" s="36"/>
      <c r="AQ855" s="36"/>
      <c r="AR855" s="36"/>
      <c r="AS855" s="36"/>
      <c r="AT855" s="36"/>
      <c r="AU855" s="36"/>
      <c r="AV855" s="36"/>
      <c r="AW855" s="36"/>
      <c r="AX855" s="36"/>
      <c r="AY855" s="36"/>
      <c r="AZ855" s="36"/>
      <c r="BA855" s="36"/>
      <c r="BB855" s="36"/>
    </row>
    <row r="856" spans="2:54" s="3" customFormat="1">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c r="AA856" s="36"/>
      <c r="AB856" s="36"/>
      <c r="AC856" s="16"/>
      <c r="AD856" s="16"/>
      <c r="AE856" s="16"/>
      <c r="AF856" s="36"/>
      <c r="AG856" s="36"/>
      <c r="AH856" s="36"/>
      <c r="AI856" s="36"/>
      <c r="AJ856" s="36"/>
      <c r="AK856" s="36"/>
      <c r="AL856" s="36"/>
      <c r="AM856" s="36"/>
      <c r="AN856" s="36"/>
      <c r="AO856" s="36"/>
      <c r="AP856" s="36"/>
      <c r="AQ856" s="36"/>
      <c r="AR856" s="36"/>
      <c r="AS856" s="36"/>
      <c r="AT856" s="36"/>
      <c r="AU856" s="36"/>
      <c r="AV856" s="36"/>
      <c r="AW856" s="36"/>
      <c r="AX856" s="36"/>
      <c r="AY856" s="36"/>
      <c r="AZ856" s="36"/>
      <c r="BA856" s="36"/>
      <c r="BB856" s="36"/>
    </row>
    <row r="857" spans="2:54" s="3" customFormat="1">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c r="AA857" s="36"/>
      <c r="AB857" s="36"/>
      <c r="AC857" s="16"/>
      <c r="AD857" s="16"/>
      <c r="AE857" s="16"/>
      <c r="AF857" s="36"/>
      <c r="AG857" s="36"/>
      <c r="AH857" s="36"/>
      <c r="AI857" s="36"/>
      <c r="AJ857" s="36"/>
      <c r="AK857" s="36"/>
      <c r="AL857" s="36"/>
      <c r="AM857" s="36"/>
      <c r="AN857" s="36"/>
      <c r="AO857" s="36"/>
      <c r="AP857" s="36"/>
      <c r="AQ857" s="36"/>
      <c r="AR857" s="36"/>
      <c r="AS857" s="36"/>
      <c r="AT857" s="36"/>
      <c r="AU857" s="36"/>
      <c r="AV857" s="36"/>
      <c r="AW857" s="36"/>
      <c r="AX857" s="36"/>
      <c r="AY857" s="36"/>
      <c r="AZ857" s="36"/>
      <c r="BA857" s="36"/>
      <c r="BB857" s="36"/>
    </row>
    <row r="858" spans="2:54" s="3" customFormat="1">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c r="AA858" s="36"/>
      <c r="AB858" s="36"/>
      <c r="AC858" s="16"/>
      <c r="AD858" s="16"/>
      <c r="AE858" s="16"/>
      <c r="AF858" s="36"/>
      <c r="AG858" s="36"/>
      <c r="AH858" s="36"/>
      <c r="AI858" s="36"/>
      <c r="AJ858" s="36"/>
      <c r="AK858" s="36"/>
      <c r="AL858" s="36"/>
      <c r="AM858" s="36"/>
      <c r="AN858" s="36"/>
      <c r="AO858" s="36"/>
      <c r="AP858" s="36"/>
      <c r="AQ858" s="36"/>
      <c r="AR858" s="36"/>
      <c r="AS858" s="36"/>
      <c r="AT858" s="36"/>
      <c r="AU858" s="36"/>
      <c r="AV858" s="36"/>
      <c r="AW858" s="36"/>
      <c r="AX858" s="36"/>
      <c r="AY858" s="36"/>
      <c r="AZ858" s="36"/>
      <c r="BA858" s="36"/>
      <c r="BB858" s="36"/>
    </row>
    <row r="859" spans="2:54" s="3" customFormat="1">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c r="AA859" s="36"/>
      <c r="AB859" s="36"/>
      <c r="AC859" s="16"/>
      <c r="AD859" s="16"/>
      <c r="AE859" s="16"/>
      <c r="AF859" s="36"/>
      <c r="AG859" s="36"/>
      <c r="AH859" s="36"/>
      <c r="AI859" s="36"/>
      <c r="AJ859" s="36"/>
      <c r="AK859" s="36"/>
      <c r="AL859" s="36"/>
      <c r="AM859" s="36"/>
      <c r="AN859" s="36"/>
      <c r="AO859" s="36"/>
      <c r="AP859" s="36"/>
      <c r="AQ859" s="36"/>
      <c r="AR859" s="36"/>
      <c r="AS859" s="36"/>
      <c r="AT859" s="36"/>
      <c r="AU859" s="36"/>
      <c r="AV859" s="36"/>
      <c r="AW859" s="36"/>
      <c r="AX859" s="36"/>
      <c r="AY859" s="36"/>
      <c r="AZ859" s="36"/>
      <c r="BA859" s="36"/>
      <c r="BB859" s="36"/>
    </row>
    <row r="860" spans="2:54" s="3" customFormat="1">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c r="AA860" s="36"/>
      <c r="AB860" s="36"/>
      <c r="AC860" s="16"/>
      <c r="AD860" s="16"/>
      <c r="AE860" s="16"/>
      <c r="AF860" s="36"/>
      <c r="AG860" s="36"/>
      <c r="AH860" s="36"/>
      <c r="AI860" s="36"/>
      <c r="AJ860" s="36"/>
      <c r="AK860" s="36"/>
      <c r="AL860" s="36"/>
      <c r="AM860" s="36"/>
      <c r="AN860" s="36"/>
      <c r="AO860" s="36"/>
      <c r="AP860" s="36"/>
      <c r="AQ860" s="36"/>
      <c r="AR860" s="36"/>
      <c r="AS860" s="36"/>
      <c r="AT860" s="36"/>
      <c r="AU860" s="36"/>
      <c r="AV860" s="36"/>
      <c r="AW860" s="36"/>
      <c r="AX860" s="36"/>
      <c r="AY860" s="36"/>
      <c r="AZ860" s="36"/>
      <c r="BA860" s="36"/>
      <c r="BB860" s="36"/>
    </row>
    <row r="861" spans="2:54" s="3" customFormat="1">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c r="AA861" s="36"/>
      <c r="AB861" s="36"/>
      <c r="AC861" s="16"/>
      <c r="AD861" s="16"/>
      <c r="AE861" s="16"/>
      <c r="AF861" s="36"/>
      <c r="AG861" s="36"/>
      <c r="AH861" s="36"/>
      <c r="AI861" s="36"/>
      <c r="AJ861" s="36"/>
      <c r="AK861" s="36"/>
      <c r="AL861" s="36"/>
      <c r="AM861" s="36"/>
      <c r="AN861" s="36"/>
      <c r="AO861" s="36"/>
      <c r="AP861" s="36"/>
      <c r="AQ861" s="36"/>
      <c r="AR861" s="36"/>
      <c r="AS861" s="36"/>
      <c r="AT861" s="36"/>
      <c r="AU861" s="36"/>
      <c r="AV861" s="36"/>
      <c r="AW861" s="36"/>
      <c r="AX861" s="36"/>
      <c r="AY861" s="36"/>
      <c r="AZ861" s="36"/>
      <c r="BA861" s="36"/>
      <c r="BB861" s="36"/>
    </row>
    <row r="862" spans="2:54" s="3" customFormat="1">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c r="AA862" s="36"/>
      <c r="AB862" s="36"/>
      <c r="AC862" s="16"/>
      <c r="AD862" s="16"/>
      <c r="AE862" s="16"/>
      <c r="AF862" s="36"/>
      <c r="AG862" s="36"/>
      <c r="AH862" s="36"/>
      <c r="AI862" s="36"/>
      <c r="AJ862" s="36"/>
      <c r="AK862" s="36"/>
      <c r="AL862" s="36"/>
      <c r="AM862" s="36"/>
      <c r="AN862" s="36"/>
      <c r="AO862" s="36"/>
      <c r="AP862" s="36"/>
      <c r="AQ862" s="36"/>
      <c r="AR862" s="36"/>
      <c r="AS862" s="36"/>
      <c r="AT862" s="36"/>
      <c r="AU862" s="36"/>
      <c r="AV862" s="36"/>
      <c r="AW862" s="36"/>
      <c r="AX862" s="36"/>
      <c r="AY862" s="36"/>
      <c r="AZ862" s="36"/>
      <c r="BA862" s="36"/>
      <c r="BB862" s="36"/>
    </row>
    <row r="863" spans="2:54" s="3" customFormat="1">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c r="AA863" s="36"/>
      <c r="AB863" s="36"/>
      <c r="AC863" s="16"/>
      <c r="AD863" s="16"/>
      <c r="AE863" s="16"/>
      <c r="AF863" s="36"/>
      <c r="AG863" s="36"/>
      <c r="AH863" s="36"/>
      <c r="AI863" s="36"/>
      <c r="AJ863" s="36"/>
      <c r="AK863" s="36"/>
      <c r="AL863" s="36"/>
      <c r="AM863" s="36"/>
      <c r="AN863" s="36"/>
      <c r="AO863" s="36"/>
      <c r="AP863" s="36"/>
      <c r="AQ863" s="36"/>
      <c r="AR863" s="36"/>
      <c r="AS863" s="36"/>
      <c r="AT863" s="36"/>
      <c r="AU863" s="36"/>
      <c r="AV863" s="36"/>
      <c r="AW863" s="36"/>
      <c r="AX863" s="36"/>
      <c r="AY863" s="36"/>
      <c r="AZ863" s="36"/>
      <c r="BA863" s="36"/>
      <c r="BB863" s="36"/>
    </row>
    <row r="864" spans="2:54" s="3" customFormat="1">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c r="AA864" s="36"/>
      <c r="AB864" s="36"/>
      <c r="AC864" s="16"/>
      <c r="AD864" s="16"/>
      <c r="AE864" s="16"/>
      <c r="AF864" s="36"/>
      <c r="AG864" s="36"/>
      <c r="AH864" s="36"/>
      <c r="AI864" s="36"/>
      <c r="AJ864" s="36"/>
      <c r="AK864" s="36"/>
      <c r="AL864" s="36"/>
      <c r="AM864" s="36"/>
      <c r="AN864" s="36"/>
      <c r="AO864" s="36"/>
      <c r="AP864" s="36"/>
      <c r="AQ864" s="36"/>
      <c r="AR864" s="36"/>
      <c r="AS864" s="36"/>
      <c r="AT864" s="36"/>
      <c r="AU864" s="36"/>
      <c r="AV864" s="36"/>
      <c r="AW864" s="36"/>
      <c r="AX864" s="36"/>
      <c r="AY864" s="36"/>
      <c r="AZ864" s="36"/>
      <c r="BA864" s="36"/>
      <c r="BB864" s="36"/>
    </row>
    <row r="865" spans="2:54" s="3" customFormat="1">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c r="AA865" s="36"/>
      <c r="AB865" s="36"/>
      <c r="AC865" s="16"/>
      <c r="AD865" s="16"/>
      <c r="AE865" s="16"/>
      <c r="AF865" s="36"/>
      <c r="AG865" s="36"/>
      <c r="AH865" s="36"/>
      <c r="AI865" s="36"/>
      <c r="AJ865" s="36"/>
      <c r="AK865" s="36"/>
      <c r="AL865" s="36"/>
      <c r="AM865" s="36"/>
      <c r="AN865" s="36"/>
      <c r="AO865" s="36"/>
      <c r="AP865" s="36"/>
      <c r="AQ865" s="36"/>
      <c r="AR865" s="36"/>
      <c r="AS865" s="36"/>
      <c r="AT865" s="36"/>
      <c r="AU865" s="36"/>
      <c r="AV865" s="36"/>
      <c r="AW865" s="36"/>
      <c r="AX865" s="36"/>
      <c r="AY865" s="36"/>
      <c r="AZ865" s="36"/>
      <c r="BA865" s="36"/>
      <c r="BB865" s="36"/>
    </row>
    <row r="866" spans="2:54" s="3" customFormat="1">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c r="AA866" s="36"/>
      <c r="AB866" s="36"/>
      <c r="AC866" s="16"/>
      <c r="AD866" s="16"/>
      <c r="AE866" s="16"/>
      <c r="AF866" s="36"/>
      <c r="AG866" s="36"/>
      <c r="AH866" s="36"/>
      <c r="AI866" s="36"/>
      <c r="AJ866" s="36"/>
      <c r="AK866" s="36"/>
      <c r="AL866" s="36"/>
      <c r="AM866" s="36"/>
      <c r="AN866" s="36"/>
      <c r="AO866" s="36"/>
      <c r="AP866" s="36"/>
      <c r="AQ866" s="36"/>
      <c r="AR866" s="36"/>
      <c r="AS866" s="36"/>
      <c r="AT866" s="36"/>
      <c r="AU866" s="36"/>
      <c r="AV866" s="36"/>
      <c r="AW866" s="36"/>
      <c r="AX866" s="36"/>
      <c r="AY866" s="36"/>
      <c r="AZ866" s="36"/>
      <c r="BA866" s="36"/>
      <c r="BB866" s="36"/>
    </row>
    <row r="867" spans="2:54" s="3" customFormat="1">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c r="AA867" s="36"/>
      <c r="AB867" s="36"/>
      <c r="AC867" s="16"/>
      <c r="AD867" s="16"/>
      <c r="AE867" s="16"/>
      <c r="AF867" s="36"/>
      <c r="AG867" s="36"/>
      <c r="AH867" s="36"/>
      <c r="AI867" s="36"/>
      <c r="AJ867" s="36"/>
      <c r="AK867" s="36"/>
      <c r="AL867" s="36"/>
      <c r="AM867" s="36"/>
      <c r="AN867" s="36"/>
      <c r="AO867" s="36"/>
      <c r="AP867" s="36"/>
      <c r="AQ867" s="36"/>
      <c r="AR867" s="36"/>
      <c r="AS867" s="36"/>
      <c r="AT867" s="36"/>
      <c r="AU867" s="36"/>
      <c r="AV867" s="36"/>
      <c r="AW867" s="36"/>
      <c r="AX867" s="36"/>
      <c r="AY867" s="36"/>
      <c r="AZ867" s="36"/>
      <c r="BA867" s="36"/>
      <c r="BB867" s="36"/>
    </row>
    <row r="868" spans="2:54" s="3" customFormat="1">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c r="AA868" s="36"/>
      <c r="AB868" s="36"/>
      <c r="AC868" s="16"/>
      <c r="AD868" s="16"/>
      <c r="AE868" s="16"/>
      <c r="AF868" s="36"/>
      <c r="AG868" s="36"/>
      <c r="AH868" s="36"/>
      <c r="AI868" s="36"/>
      <c r="AJ868" s="36"/>
      <c r="AK868" s="36"/>
      <c r="AL868" s="36"/>
      <c r="AM868" s="36"/>
      <c r="AN868" s="36"/>
      <c r="AO868" s="36"/>
      <c r="AP868" s="36"/>
      <c r="AQ868" s="36"/>
      <c r="AR868" s="36"/>
      <c r="AS868" s="36"/>
      <c r="AT868" s="36"/>
      <c r="AU868" s="36"/>
      <c r="AV868" s="36"/>
      <c r="AW868" s="36"/>
      <c r="AX868" s="36"/>
      <c r="AY868" s="36"/>
      <c r="AZ868" s="36"/>
      <c r="BA868" s="36"/>
      <c r="BB868" s="36"/>
    </row>
    <row r="869" spans="2:54" s="3" customFormat="1">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c r="AA869" s="36"/>
      <c r="AB869" s="36"/>
      <c r="AC869" s="16"/>
      <c r="AD869" s="16"/>
      <c r="AE869" s="16"/>
      <c r="AF869" s="36"/>
      <c r="AG869" s="36"/>
      <c r="AH869" s="36"/>
      <c r="AI869" s="36"/>
      <c r="AJ869" s="36"/>
      <c r="AK869" s="36"/>
      <c r="AL869" s="36"/>
      <c r="AM869" s="36"/>
      <c r="AN869" s="36"/>
      <c r="AO869" s="36"/>
      <c r="AP869" s="36"/>
      <c r="AQ869" s="36"/>
      <c r="AR869" s="36"/>
      <c r="AS869" s="36"/>
      <c r="AT869" s="36"/>
      <c r="AU869" s="36"/>
      <c r="AV869" s="36"/>
      <c r="AW869" s="36"/>
      <c r="AX869" s="36"/>
      <c r="AY869" s="36"/>
      <c r="AZ869" s="36"/>
      <c r="BA869" s="36"/>
      <c r="BB869" s="36"/>
    </row>
    <row r="870" spans="2:54" s="3" customFormat="1">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c r="AA870" s="36"/>
      <c r="AB870" s="36"/>
      <c r="AC870" s="16"/>
      <c r="AD870" s="16"/>
      <c r="AE870" s="16"/>
      <c r="AF870" s="36"/>
      <c r="AG870" s="36"/>
      <c r="AH870" s="36"/>
      <c r="AI870" s="36"/>
      <c r="AJ870" s="36"/>
      <c r="AK870" s="36"/>
      <c r="AL870" s="36"/>
      <c r="AM870" s="36"/>
      <c r="AN870" s="36"/>
      <c r="AO870" s="36"/>
      <c r="AP870" s="36"/>
      <c r="AQ870" s="36"/>
      <c r="AR870" s="36"/>
      <c r="AS870" s="36"/>
      <c r="AT870" s="36"/>
      <c r="AU870" s="36"/>
      <c r="AV870" s="36"/>
      <c r="AW870" s="36"/>
      <c r="AX870" s="36"/>
      <c r="AY870" s="36"/>
      <c r="AZ870" s="36"/>
      <c r="BA870" s="36"/>
      <c r="BB870" s="36"/>
    </row>
    <row r="871" spans="2:54" s="3" customFormat="1">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c r="AA871" s="36"/>
      <c r="AB871" s="36"/>
      <c r="AC871" s="16"/>
      <c r="AD871" s="16"/>
      <c r="AE871" s="16"/>
      <c r="AF871" s="36"/>
      <c r="AG871" s="36"/>
      <c r="AH871" s="36"/>
      <c r="AI871" s="36"/>
      <c r="AJ871" s="36"/>
      <c r="AK871" s="36"/>
      <c r="AL871" s="36"/>
      <c r="AM871" s="36"/>
      <c r="AN871" s="36"/>
      <c r="AO871" s="36"/>
      <c r="AP871" s="36"/>
      <c r="AQ871" s="36"/>
      <c r="AR871" s="36"/>
      <c r="AS871" s="36"/>
      <c r="AT871" s="36"/>
      <c r="AU871" s="36"/>
      <c r="AV871" s="36"/>
      <c r="AW871" s="36"/>
      <c r="AX871" s="36"/>
      <c r="AY871" s="36"/>
      <c r="AZ871" s="36"/>
      <c r="BA871" s="36"/>
      <c r="BB871" s="36"/>
    </row>
    <row r="872" spans="2:54" s="3" customFormat="1">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c r="AA872" s="36"/>
      <c r="AB872" s="36"/>
      <c r="AC872" s="16"/>
      <c r="AD872" s="16"/>
      <c r="AE872" s="16"/>
      <c r="AF872" s="36"/>
      <c r="AG872" s="36"/>
      <c r="AH872" s="36"/>
      <c r="AI872" s="36"/>
      <c r="AJ872" s="36"/>
      <c r="AK872" s="36"/>
      <c r="AL872" s="36"/>
      <c r="AM872" s="36"/>
      <c r="AN872" s="36"/>
      <c r="AO872" s="36"/>
      <c r="AP872" s="36"/>
      <c r="AQ872" s="36"/>
      <c r="AR872" s="36"/>
      <c r="AS872" s="36"/>
      <c r="AT872" s="36"/>
      <c r="AU872" s="36"/>
      <c r="AV872" s="36"/>
      <c r="AW872" s="36"/>
      <c r="AX872" s="36"/>
      <c r="AY872" s="36"/>
      <c r="AZ872" s="36"/>
      <c r="BA872" s="36"/>
      <c r="BB872" s="36"/>
    </row>
    <row r="873" spans="2:54" s="3" customFormat="1">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c r="AA873" s="36"/>
      <c r="AB873" s="36"/>
      <c r="AC873" s="16"/>
      <c r="AD873" s="16"/>
      <c r="AE873" s="16"/>
      <c r="AF873" s="36"/>
      <c r="AG873" s="36"/>
      <c r="AH873" s="36"/>
      <c r="AI873" s="36"/>
      <c r="AJ873" s="36"/>
      <c r="AK873" s="36"/>
      <c r="AL873" s="36"/>
      <c r="AM873" s="36"/>
      <c r="AN873" s="36"/>
      <c r="AO873" s="36"/>
      <c r="AP873" s="36"/>
      <c r="AQ873" s="36"/>
      <c r="AR873" s="36"/>
      <c r="AS873" s="36"/>
      <c r="AT873" s="36"/>
      <c r="AU873" s="36"/>
      <c r="AV873" s="36"/>
      <c r="AW873" s="36"/>
      <c r="AX873" s="36"/>
      <c r="AY873" s="36"/>
      <c r="AZ873" s="36"/>
      <c r="BA873" s="36"/>
      <c r="BB873" s="36"/>
    </row>
    <row r="874" spans="2:54" s="3" customFormat="1">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c r="AA874" s="36"/>
      <c r="AB874" s="36"/>
      <c r="AC874" s="16"/>
      <c r="AD874" s="16"/>
      <c r="AE874" s="16"/>
      <c r="AF874" s="36"/>
      <c r="AG874" s="36"/>
      <c r="AH874" s="36"/>
      <c r="AI874" s="36"/>
      <c r="AJ874" s="36"/>
      <c r="AK874" s="36"/>
      <c r="AL874" s="36"/>
      <c r="AM874" s="36"/>
      <c r="AN874" s="36"/>
      <c r="AO874" s="36"/>
      <c r="AP874" s="36"/>
      <c r="AQ874" s="36"/>
      <c r="AR874" s="36"/>
      <c r="AS874" s="36"/>
      <c r="AT874" s="36"/>
      <c r="AU874" s="36"/>
      <c r="AV874" s="36"/>
      <c r="AW874" s="36"/>
      <c r="AX874" s="36"/>
      <c r="AY874" s="36"/>
      <c r="AZ874" s="36"/>
      <c r="BA874" s="36"/>
      <c r="BB874" s="36"/>
    </row>
    <row r="875" spans="2:54" s="3" customFormat="1">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c r="AA875" s="36"/>
      <c r="AB875" s="36"/>
      <c r="AC875" s="16"/>
      <c r="AD875" s="16"/>
      <c r="AE875" s="16"/>
      <c r="AF875" s="36"/>
      <c r="AG875" s="36"/>
      <c r="AH875" s="36"/>
      <c r="AI875" s="36"/>
      <c r="AJ875" s="36"/>
      <c r="AK875" s="36"/>
      <c r="AL875" s="36"/>
      <c r="AM875" s="36"/>
      <c r="AN875" s="36"/>
      <c r="AO875" s="36"/>
      <c r="AP875" s="36"/>
      <c r="AQ875" s="36"/>
      <c r="AR875" s="36"/>
      <c r="AS875" s="36"/>
      <c r="AT875" s="36"/>
      <c r="AU875" s="36"/>
      <c r="AV875" s="36"/>
      <c r="AW875" s="36"/>
      <c r="AX875" s="36"/>
      <c r="AY875" s="36"/>
      <c r="AZ875" s="36"/>
      <c r="BA875" s="36"/>
      <c r="BB875" s="36"/>
    </row>
    <row r="876" spans="2:54" s="3" customFormat="1">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c r="AA876" s="36"/>
      <c r="AB876" s="36"/>
      <c r="AC876" s="16"/>
      <c r="AD876" s="16"/>
      <c r="AE876" s="16"/>
      <c r="AF876" s="36"/>
      <c r="AG876" s="36"/>
      <c r="AH876" s="36"/>
      <c r="AI876" s="36"/>
      <c r="AJ876" s="36"/>
      <c r="AK876" s="36"/>
      <c r="AL876" s="36"/>
      <c r="AM876" s="36"/>
      <c r="AN876" s="36"/>
      <c r="AO876" s="36"/>
      <c r="AP876" s="36"/>
      <c r="AQ876" s="36"/>
      <c r="AR876" s="36"/>
      <c r="AS876" s="36"/>
      <c r="AT876" s="36"/>
      <c r="AU876" s="36"/>
      <c r="AV876" s="36"/>
      <c r="AW876" s="36"/>
      <c r="AX876" s="36"/>
      <c r="AY876" s="36"/>
      <c r="AZ876" s="36"/>
      <c r="BA876" s="36"/>
      <c r="BB876" s="36"/>
    </row>
    <row r="877" spans="2:54" s="3" customFormat="1">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c r="AA877" s="36"/>
      <c r="AB877" s="36"/>
      <c r="AC877" s="16"/>
      <c r="AD877" s="16"/>
      <c r="AE877" s="16"/>
      <c r="AF877" s="36"/>
      <c r="AG877" s="36"/>
      <c r="AH877" s="36"/>
      <c r="AI877" s="36"/>
      <c r="AJ877" s="36"/>
      <c r="AK877" s="36"/>
      <c r="AL877" s="36"/>
      <c r="AM877" s="36"/>
      <c r="AN877" s="36"/>
      <c r="AO877" s="36"/>
      <c r="AP877" s="36"/>
      <c r="AQ877" s="36"/>
      <c r="AR877" s="36"/>
      <c r="AS877" s="36"/>
      <c r="AT877" s="36"/>
      <c r="AU877" s="36"/>
      <c r="AV877" s="36"/>
      <c r="AW877" s="36"/>
      <c r="AX877" s="36"/>
      <c r="AY877" s="36"/>
      <c r="AZ877" s="36"/>
      <c r="BA877" s="36"/>
      <c r="BB877" s="36"/>
    </row>
    <row r="878" spans="2:54" s="3" customFormat="1">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c r="AA878" s="36"/>
      <c r="AB878" s="36"/>
      <c r="AC878" s="16"/>
      <c r="AD878" s="16"/>
      <c r="AE878" s="16"/>
      <c r="AF878" s="36"/>
      <c r="AG878" s="36"/>
      <c r="AH878" s="36"/>
      <c r="AI878" s="36"/>
      <c r="AJ878" s="36"/>
      <c r="AK878" s="36"/>
      <c r="AL878" s="36"/>
      <c r="AM878" s="36"/>
      <c r="AN878" s="36"/>
      <c r="AO878" s="36"/>
      <c r="AP878" s="36"/>
      <c r="AQ878" s="36"/>
      <c r="AR878" s="36"/>
      <c r="AS878" s="36"/>
      <c r="AT878" s="36"/>
      <c r="AU878" s="36"/>
      <c r="AV878" s="36"/>
      <c r="AW878" s="36"/>
      <c r="AX878" s="36"/>
      <c r="AY878" s="36"/>
      <c r="AZ878" s="36"/>
      <c r="BA878" s="36"/>
      <c r="BB878" s="36"/>
    </row>
    <row r="879" spans="2:54" s="3" customFormat="1">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c r="AA879" s="36"/>
      <c r="AB879" s="36"/>
      <c r="AC879" s="16"/>
      <c r="AD879" s="16"/>
      <c r="AE879" s="16"/>
      <c r="AF879" s="36"/>
      <c r="AG879" s="36"/>
      <c r="AH879" s="36"/>
      <c r="AI879" s="36"/>
      <c r="AJ879" s="36"/>
      <c r="AK879" s="36"/>
      <c r="AL879" s="36"/>
      <c r="AM879" s="36"/>
      <c r="AN879" s="36"/>
      <c r="AO879" s="36"/>
      <c r="AP879" s="36"/>
      <c r="AQ879" s="36"/>
      <c r="AR879" s="36"/>
      <c r="AS879" s="36"/>
      <c r="AT879" s="36"/>
      <c r="AU879" s="36"/>
      <c r="AV879" s="36"/>
      <c r="AW879" s="36"/>
      <c r="AX879" s="36"/>
      <c r="AY879" s="36"/>
      <c r="AZ879" s="36"/>
      <c r="BA879" s="36"/>
      <c r="BB879" s="36"/>
    </row>
    <row r="880" spans="2:54" s="3" customFormat="1">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c r="AA880" s="36"/>
      <c r="AB880" s="36"/>
      <c r="AC880" s="16"/>
      <c r="AD880" s="16"/>
      <c r="AE880" s="16"/>
      <c r="AF880" s="36"/>
      <c r="AG880" s="36"/>
      <c r="AH880" s="36"/>
      <c r="AI880" s="36"/>
      <c r="AJ880" s="36"/>
      <c r="AK880" s="36"/>
      <c r="AL880" s="36"/>
      <c r="AM880" s="36"/>
      <c r="AN880" s="36"/>
      <c r="AO880" s="36"/>
      <c r="AP880" s="36"/>
      <c r="AQ880" s="36"/>
      <c r="AR880" s="36"/>
      <c r="AS880" s="36"/>
      <c r="AT880" s="36"/>
      <c r="AU880" s="36"/>
      <c r="AV880" s="36"/>
      <c r="AW880" s="36"/>
      <c r="AX880" s="36"/>
      <c r="AY880" s="36"/>
      <c r="AZ880" s="36"/>
      <c r="BA880" s="36"/>
      <c r="BB880" s="36"/>
    </row>
    <row r="881" spans="2:54" s="3" customFormat="1">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c r="AA881" s="36"/>
      <c r="AB881" s="36"/>
      <c r="AC881" s="16"/>
      <c r="AD881" s="16"/>
      <c r="AE881" s="16"/>
      <c r="AF881" s="36"/>
      <c r="AG881" s="36"/>
      <c r="AH881" s="36"/>
      <c r="AI881" s="36"/>
      <c r="AJ881" s="36"/>
      <c r="AK881" s="36"/>
      <c r="AL881" s="36"/>
      <c r="AM881" s="36"/>
      <c r="AN881" s="36"/>
      <c r="AO881" s="36"/>
      <c r="AP881" s="36"/>
      <c r="AQ881" s="36"/>
      <c r="AR881" s="36"/>
      <c r="AS881" s="36"/>
      <c r="AT881" s="36"/>
      <c r="AU881" s="36"/>
      <c r="AV881" s="36"/>
      <c r="AW881" s="36"/>
      <c r="AX881" s="36"/>
      <c r="AY881" s="36"/>
      <c r="AZ881" s="36"/>
      <c r="BA881" s="36"/>
      <c r="BB881" s="36"/>
    </row>
    <row r="882" spans="2:54" s="3" customFormat="1">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c r="AA882" s="36"/>
      <c r="AB882" s="36"/>
      <c r="AC882" s="16"/>
      <c r="AD882" s="16"/>
      <c r="AE882" s="16"/>
      <c r="AF882" s="36"/>
      <c r="AG882" s="36"/>
      <c r="AH882" s="36"/>
      <c r="AI882" s="36"/>
      <c r="AJ882" s="36"/>
      <c r="AK882" s="36"/>
      <c r="AL882" s="36"/>
      <c r="AM882" s="36"/>
      <c r="AN882" s="36"/>
      <c r="AO882" s="36"/>
      <c r="AP882" s="36"/>
      <c r="AQ882" s="36"/>
      <c r="AR882" s="36"/>
      <c r="AS882" s="36"/>
      <c r="AT882" s="36"/>
      <c r="AU882" s="36"/>
      <c r="AV882" s="36"/>
      <c r="AW882" s="36"/>
      <c r="AX882" s="36"/>
      <c r="AY882" s="36"/>
      <c r="AZ882" s="36"/>
      <c r="BA882" s="36"/>
      <c r="BB882" s="36"/>
    </row>
    <row r="883" spans="2:54" s="3" customFormat="1">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c r="AA883" s="36"/>
      <c r="AB883" s="36"/>
      <c r="AC883" s="16"/>
      <c r="AD883" s="16"/>
      <c r="AE883" s="16"/>
      <c r="AF883" s="36"/>
      <c r="AG883" s="36"/>
      <c r="AH883" s="36"/>
      <c r="AI883" s="36"/>
      <c r="AJ883" s="36"/>
      <c r="AK883" s="36"/>
      <c r="AL883" s="36"/>
      <c r="AM883" s="36"/>
      <c r="AN883" s="36"/>
      <c r="AO883" s="36"/>
      <c r="AP883" s="36"/>
      <c r="AQ883" s="36"/>
      <c r="AR883" s="36"/>
      <c r="AS883" s="36"/>
      <c r="AT883" s="36"/>
      <c r="AU883" s="36"/>
      <c r="AV883" s="36"/>
      <c r="AW883" s="36"/>
      <c r="AX883" s="36"/>
      <c r="AY883" s="36"/>
      <c r="AZ883" s="36"/>
      <c r="BA883" s="36"/>
      <c r="BB883" s="36"/>
    </row>
    <row r="884" spans="2:54" s="3" customFormat="1">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c r="AA884" s="36"/>
      <c r="AB884" s="36"/>
      <c r="AC884" s="16"/>
      <c r="AD884" s="16"/>
      <c r="AE884" s="16"/>
      <c r="AF884" s="36"/>
      <c r="AG884" s="36"/>
      <c r="AH884" s="36"/>
      <c r="AI884" s="36"/>
      <c r="AJ884" s="36"/>
      <c r="AK884" s="36"/>
      <c r="AL884" s="36"/>
      <c r="AM884" s="36"/>
      <c r="AN884" s="36"/>
      <c r="AO884" s="36"/>
      <c r="AP884" s="36"/>
      <c r="AQ884" s="36"/>
      <c r="AR884" s="36"/>
      <c r="AS884" s="36"/>
      <c r="AT884" s="36"/>
      <c r="AU884" s="36"/>
      <c r="AV884" s="36"/>
      <c r="AW884" s="36"/>
      <c r="AX884" s="36"/>
      <c r="AY884" s="36"/>
      <c r="AZ884" s="36"/>
      <c r="BA884" s="36"/>
      <c r="BB884" s="36"/>
    </row>
    <row r="885" spans="2:54" s="3" customFormat="1">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c r="AA885" s="36"/>
      <c r="AB885" s="36"/>
      <c r="AC885" s="16"/>
      <c r="AD885" s="16"/>
      <c r="AE885" s="16"/>
      <c r="AF885" s="36"/>
      <c r="AG885" s="36"/>
      <c r="AH885" s="36"/>
      <c r="AI885" s="36"/>
      <c r="AJ885" s="36"/>
      <c r="AK885" s="36"/>
      <c r="AL885" s="36"/>
      <c r="AM885" s="36"/>
      <c r="AN885" s="36"/>
      <c r="AO885" s="36"/>
      <c r="AP885" s="36"/>
      <c r="AQ885" s="36"/>
      <c r="AR885" s="36"/>
      <c r="AS885" s="36"/>
      <c r="AT885" s="36"/>
      <c r="AU885" s="36"/>
      <c r="AV885" s="36"/>
      <c r="AW885" s="36"/>
      <c r="AX885" s="36"/>
      <c r="AY885" s="36"/>
      <c r="AZ885" s="36"/>
      <c r="BA885" s="36"/>
      <c r="BB885" s="36"/>
    </row>
    <row r="886" spans="2:54" s="3" customFormat="1">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c r="AA886" s="36"/>
      <c r="AB886" s="36"/>
      <c r="AC886" s="16"/>
      <c r="AD886" s="16"/>
      <c r="AE886" s="16"/>
      <c r="AF886" s="36"/>
      <c r="AG886" s="36"/>
      <c r="AH886" s="36"/>
      <c r="AI886" s="36"/>
      <c r="AJ886" s="36"/>
      <c r="AK886" s="36"/>
      <c r="AL886" s="36"/>
      <c r="AM886" s="36"/>
      <c r="AN886" s="36"/>
      <c r="AO886" s="36"/>
      <c r="AP886" s="36"/>
      <c r="AQ886" s="36"/>
      <c r="AR886" s="36"/>
      <c r="AS886" s="36"/>
      <c r="AT886" s="36"/>
      <c r="AU886" s="36"/>
      <c r="AV886" s="36"/>
      <c r="AW886" s="36"/>
      <c r="AX886" s="36"/>
      <c r="AY886" s="36"/>
      <c r="AZ886" s="36"/>
      <c r="BA886" s="36"/>
      <c r="BB886" s="36"/>
    </row>
    <row r="887" spans="2:54" s="3" customFormat="1">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c r="AA887" s="36"/>
      <c r="AB887" s="36"/>
      <c r="AC887" s="16"/>
      <c r="AD887" s="16"/>
      <c r="AE887" s="16"/>
      <c r="AF887" s="36"/>
      <c r="AG887" s="36"/>
      <c r="AH887" s="36"/>
      <c r="AI887" s="36"/>
      <c r="AJ887" s="36"/>
      <c r="AK887" s="36"/>
      <c r="AL887" s="36"/>
      <c r="AM887" s="36"/>
      <c r="AN887" s="36"/>
      <c r="AO887" s="36"/>
      <c r="AP887" s="36"/>
      <c r="AQ887" s="36"/>
      <c r="AR887" s="36"/>
      <c r="AS887" s="36"/>
      <c r="AT887" s="36"/>
      <c r="AU887" s="36"/>
      <c r="AV887" s="36"/>
      <c r="AW887" s="36"/>
      <c r="AX887" s="36"/>
      <c r="AY887" s="36"/>
      <c r="AZ887" s="36"/>
      <c r="BA887" s="36"/>
      <c r="BB887" s="36"/>
    </row>
    <row r="888" spans="2:54" s="3" customFormat="1">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c r="AA888" s="36"/>
      <c r="AB888" s="36"/>
      <c r="AC888" s="16"/>
      <c r="AD888" s="16"/>
      <c r="AE888" s="16"/>
      <c r="AF888" s="36"/>
      <c r="AG888" s="36"/>
      <c r="AH888" s="36"/>
      <c r="AI888" s="36"/>
      <c r="AJ888" s="36"/>
      <c r="AK888" s="36"/>
      <c r="AL888" s="36"/>
      <c r="AM888" s="36"/>
      <c r="AN888" s="36"/>
      <c r="AO888" s="36"/>
      <c r="AP888" s="36"/>
      <c r="AQ888" s="36"/>
      <c r="AR888" s="36"/>
      <c r="AS888" s="36"/>
      <c r="AT888" s="36"/>
      <c r="AU888" s="36"/>
      <c r="AV888" s="36"/>
      <c r="AW888" s="36"/>
      <c r="AX888" s="36"/>
      <c r="AY888" s="36"/>
      <c r="AZ888" s="36"/>
      <c r="BA888" s="36"/>
      <c r="BB888" s="36"/>
    </row>
    <row r="889" spans="2:54" s="3" customFormat="1">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c r="AA889" s="36"/>
      <c r="AB889" s="36"/>
      <c r="AC889" s="16"/>
      <c r="AD889" s="16"/>
      <c r="AE889" s="16"/>
      <c r="AF889" s="36"/>
      <c r="AG889" s="36"/>
      <c r="AH889" s="36"/>
      <c r="AI889" s="36"/>
      <c r="AJ889" s="36"/>
      <c r="AK889" s="36"/>
      <c r="AL889" s="36"/>
      <c r="AM889" s="36"/>
      <c r="AN889" s="36"/>
      <c r="AO889" s="36"/>
      <c r="AP889" s="36"/>
      <c r="AQ889" s="36"/>
      <c r="AR889" s="36"/>
      <c r="AS889" s="36"/>
      <c r="AT889" s="36"/>
      <c r="AU889" s="36"/>
      <c r="AV889" s="36"/>
      <c r="AW889" s="36"/>
      <c r="AX889" s="36"/>
      <c r="AY889" s="36"/>
      <c r="AZ889" s="36"/>
      <c r="BA889" s="36"/>
      <c r="BB889" s="36"/>
    </row>
    <row r="890" spans="2:54" s="3" customFormat="1">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c r="AA890" s="36"/>
      <c r="AB890" s="36"/>
      <c r="AC890" s="16"/>
      <c r="AD890" s="16"/>
      <c r="AE890" s="16"/>
      <c r="AF890" s="36"/>
      <c r="AG890" s="36"/>
      <c r="AH890" s="36"/>
      <c r="AI890" s="36"/>
      <c r="AJ890" s="36"/>
      <c r="AK890" s="36"/>
      <c r="AL890" s="36"/>
      <c r="AM890" s="36"/>
      <c r="AN890" s="36"/>
      <c r="AO890" s="36"/>
      <c r="AP890" s="36"/>
      <c r="AQ890" s="36"/>
      <c r="AR890" s="36"/>
      <c r="AS890" s="36"/>
      <c r="AT890" s="36"/>
      <c r="AU890" s="36"/>
      <c r="AV890" s="36"/>
      <c r="AW890" s="36"/>
      <c r="AX890" s="36"/>
      <c r="AY890" s="36"/>
      <c r="AZ890" s="36"/>
      <c r="BA890" s="36"/>
      <c r="BB890" s="36"/>
    </row>
    <row r="891" spans="2:54" s="3" customFormat="1">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c r="AA891" s="36"/>
      <c r="AB891" s="36"/>
      <c r="AC891" s="16"/>
      <c r="AD891" s="16"/>
      <c r="AE891" s="16"/>
      <c r="AF891" s="36"/>
      <c r="AG891" s="36"/>
      <c r="AH891" s="36"/>
      <c r="AI891" s="36"/>
      <c r="AJ891" s="36"/>
      <c r="AK891" s="36"/>
      <c r="AL891" s="36"/>
      <c r="AM891" s="36"/>
      <c r="AN891" s="36"/>
      <c r="AO891" s="36"/>
      <c r="AP891" s="36"/>
      <c r="AQ891" s="36"/>
      <c r="AR891" s="36"/>
      <c r="AS891" s="36"/>
      <c r="AT891" s="36"/>
      <c r="AU891" s="36"/>
      <c r="AV891" s="36"/>
      <c r="AW891" s="36"/>
      <c r="AX891" s="36"/>
      <c r="AY891" s="36"/>
      <c r="AZ891" s="36"/>
      <c r="BA891" s="36"/>
      <c r="BB891" s="36"/>
    </row>
    <row r="892" spans="2:54" s="3" customFormat="1">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c r="AA892" s="36"/>
      <c r="AB892" s="36"/>
      <c r="AC892" s="16"/>
      <c r="AD892" s="16"/>
      <c r="AE892" s="16"/>
      <c r="AF892" s="36"/>
      <c r="AG892" s="36"/>
      <c r="AH892" s="36"/>
      <c r="AI892" s="36"/>
      <c r="AJ892" s="36"/>
      <c r="AK892" s="36"/>
      <c r="AL892" s="36"/>
      <c r="AM892" s="36"/>
      <c r="AN892" s="36"/>
      <c r="AO892" s="36"/>
      <c r="AP892" s="36"/>
      <c r="AQ892" s="36"/>
      <c r="AR892" s="36"/>
      <c r="AS892" s="36"/>
      <c r="AT892" s="36"/>
      <c r="AU892" s="36"/>
      <c r="AV892" s="36"/>
      <c r="AW892" s="36"/>
      <c r="AX892" s="36"/>
      <c r="AY892" s="36"/>
      <c r="AZ892" s="36"/>
      <c r="BA892" s="36"/>
      <c r="BB892" s="36"/>
    </row>
    <row r="893" spans="2:54" s="3" customFormat="1">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c r="AA893" s="36"/>
      <c r="AB893" s="36"/>
      <c r="AC893" s="16"/>
      <c r="AD893" s="16"/>
      <c r="AE893" s="16"/>
      <c r="AF893" s="36"/>
      <c r="AG893" s="36"/>
      <c r="AH893" s="36"/>
      <c r="AI893" s="36"/>
      <c r="AJ893" s="36"/>
      <c r="AK893" s="36"/>
      <c r="AL893" s="36"/>
      <c r="AM893" s="36"/>
      <c r="AN893" s="36"/>
      <c r="AO893" s="36"/>
      <c r="AP893" s="36"/>
      <c r="AQ893" s="36"/>
      <c r="AR893" s="36"/>
      <c r="AS893" s="36"/>
      <c r="AT893" s="36"/>
      <c r="AU893" s="36"/>
      <c r="AV893" s="36"/>
      <c r="AW893" s="36"/>
      <c r="AX893" s="36"/>
      <c r="AY893" s="36"/>
      <c r="AZ893" s="36"/>
      <c r="BA893" s="36"/>
      <c r="BB893" s="36"/>
    </row>
    <row r="894" spans="2:54" s="3" customFormat="1">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c r="AA894" s="36"/>
      <c r="AB894" s="36"/>
      <c r="AC894" s="16"/>
      <c r="AD894" s="16"/>
      <c r="AE894" s="16"/>
      <c r="AF894" s="36"/>
      <c r="AG894" s="36"/>
      <c r="AH894" s="36"/>
      <c r="AI894" s="36"/>
      <c r="AJ894" s="36"/>
      <c r="AK894" s="36"/>
      <c r="AL894" s="36"/>
      <c r="AM894" s="36"/>
      <c r="AN894" s="36"/>
      <c r="AO894" s="36"/>
      <c r="AP894" s="36"/>
      <c r="AQ894" s="36"/>
      <c r="AR894" s="36"/>
      <c r="AS894" s="36"/>
      <c r="AT894" s="36"/>
      <c r="AU894" s="36"/>
      <c r="AV894" s="36"/>
      <c r="AW894" s="36"/>
      <c r="AX894" s="36"/>
      <c r="AY894" s="36"/>
      <c r="AZ894" s="36"/>
      <c r="BA894" s="36"/>
      <c r="BB894" s="36"/>
    </row>
    <row r="895" spans="2:54" s="3" customFormat="1">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c r="AA895" s="36"/>
      <c r="AB895" s="36"/>
      <c r="AC895" s="16"/>
      <c r="AD895" s="16"/>
      <c r="AE895" s="16"/>
      <c r="AF895" s="36"/>
      <c r="AG895" s="36"/>
      <c r="AH895" s="36"/>
      <c r="AI895" s="36"/>
      <c r="AJ895" s="36"/>
      <c r="AK895" s="36"/>
      <c r="AL895" s="36"/>
      <c r="AM895" s="36"/>
      <c r="AN895" s="36"/>
      <c r="AO895" s="36"/>
      <c r="AP895" s="36"/>
      <c r="AQ895" s="36"/>
      <c r="AR895" s="36"/>
      <c r="AS895" s="36"/>
      <c r="AT895" s="36"/>
      <c r="AU895" s="36"/>
      <c r="AV895" s="36"/>
      <c r="AW895" s="36"/>
      <c r="AX895" s="36"/>
      <c r="AY895" s="36"/>
      <c r="AZ895" s="36"/>
      <c r="BA895" s="36"/>
      <c r="BB895" s="36"/>
    </row>
    <row r="896" spans="2:54" s="3" customFormat="1">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c r="AA896" s="36"/>
      <c r="AB896" s="36"/>
      <c r="AC896" s="16"/>
      <c r="AD896" s="16"/>
      <c r="AE896" s="16"/>
      <c r="AF896" s="36"/>
      <c r="AG896" s="36"/>
      <c r="AH896" s="36"/>
      <c r="AI896" s="36"/>
      <c r="AJ896" s="36"/>
      <c r="AK896" s="36"/>
      <c r="AL896" s="36"/>
      <c r="AM896" s="36"/>
      <c r="AN896" s="36"/>
      <c r="AO896" s="36"/>
      <c r="AP896" s="36"/>
      <c r="AQ896" s="36"/>
      <c r="AR896" s="36"/>
      <c r="AS896" s="36"/>
      <c r="AT896" s="36"/>
      <c r="AU896" s="36"/>
      <c r="AV896" s="36"/>
      <c r="AW896" s="36"/>
      <c r="AX896" s="36"/>
      <c r="AY896" s="36"/>
      <c r="AZ896" s="36"/>
      <c r="BA896" s="36"/>
      <c r="BB896" s="36"/>
    </row>
    <row r="897" spans="2:54" s="3" customFormat="1">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c r="AA897" s="36"/>
      <c r="AB897" s="36"/>
      <c r="AC897" s="16"/>
      <c r="AD897" s="16"/>
      <c r="AE897" s="16"/>
      <c r="AF897" s="36"/>
      <c r="AG897" s="36"/>
      <c r="AH897" s="36"/>
      <c r="AI897" s="36"/>
      <c r="AJ897" s="36"/>
      <c r="AK897" s="36"/>
      <c r="AL897" s="36"/>
      <c r="AM897" s="36"/>
      <c r="AN897" s="36"/>
      <c r="AO897" s="36"/>
      <c r="AP897" s="36"/>
      <c r="AQ897" s="36"/>
      <c r="AR897" s="36"/>
      <c r="AS897" s="36"/>
      <c r="AT897" s="36"/>
      <c r="AU897" s="36"/>
      <c r="AV897" s="36"/>
      <c r="AW897" s="36"/>
      <c r="AX897" s="36"/>
      <c r="AY897" s="36"/>
      <c r="AZ897" s="36"/>
      <c r="BA897" s="36"/>
      <c r="BB897" s="36"/>
    </row>
    <row r="898" spans="2:54" s="3" customFormat="1">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c r="AA898" s="36"/>
      <c r="AB898" s="36"/>
      <c r="AC898" s="16"/>
      <c r="AD898" s="16"/>
      <c r="AE898" s="16"/>
      <c r="AF898" s="36"/>
      <c r="AG898" s="36"/>
      <c r="AH898" s="36"/>
      <c r="AI898" s="36"/>
      <c r="AJ898" s="36"/>
      <c r="AK898" s="36"/>
      <c r="AL898" s="36"/>
      <c r="AM898" s="36"/>
      <c r="AN898" s="36"/>
      <c r="AO898" s="36"/>
      <c r="AP898" s="36"/>
      <c r="AQ898" s="36"/>
      <c r="AR898" s="36"/>
      <c r="AS898" s="36"/>
      <c r="AT898" s="36"/>
      <c r="AU898" s="36"/>
      <c r="AV898" s="36"/>
      <c r="AW898" s="36"/>
      <c r="AX898" s="36"/>
      <c r="AY898" s="36"/>
      <c r="AZ898" s="36"/>
      <c r="BA898" s="36"/>
      <c r="BB898" s="36"/>
    </row>
    <row r="899" spans="2:54" s="3" customFormat="1">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c r="AA899" s="36"/>
      <c r="AB899" s="36"/>
      <c r="AC899" s="16"/>
      <c r="AD899" s="16"/>
      <c r="AE899" s="16"/>
      <c r="AF899" s="36"/>
      <c r="AG899" s="36"/>
      <c r="AH899" s="36"/>
      <c r="AI899" s="36"/>
      <c r="AJ899" s="36"/>
      <c r="AK899" s="36"/>
      <c r="AL899" s="36"/>
      <c r="AM899" s="36"/>
      <c r="AN899" s="36"/>
      <c r="AO899" s="36"/>
      <c r="AP899" s="36"/>
      <c r="AQ899" s="36"/>
      <c r="AR899" s="36"/>
      <c r="AS899" s="36"/>
      <c r="AT899" s="36"/>
      <c r="AU899" s="36"/>
      <c r="AV899" s="36"/>
      <c r="AW899" s="36"/>
      <c r="AX899" s="36"/>
      <c r="AY899" s="36"/>
      <c r="AZ899" s="36"/>
      <c r="BA899" s="36"/>
      <c r="BB899" s="36"/>
    </row>
    <row r="900" spans="2:54" s="3" customFormat="1">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c r="AA900" s="36"/>
      <c r="AB900" s="36"/>
      <c r="AC900" s="16"/>
      <c r="AD900" s="16"/>
      <c r="AE900" s="16"/>
      <c r="AF900" s="36"/>
      <c r="AG900" s="36"/>
      <c r="AH900" s="36"/>
      <c r="AI900" s="36"/>
      <c r="AJ900" s="36"/>
      <c r="AK900" s="36"/>
      <c r="AL900" s="36"/>
      <c r="AM900" s="36"/>
      <c r="AN900" s="36"/>
      <c r="AO900" s="36"/>
      <c r="AP900" s="36"/>
      <c r="AQ900" s="36"/>
      <c r="AR900" s="36"/>
      <c r="AS900" s="36"/>
      <c r="AT900" s="36"/>
      <c r="AU900" s="36"/>
      <c r="AV900" s="36"/>
      <c r="AW900" s="36"/>
      <c r="AX900" s="36"/>
      <c r="AY900" s="36"/>
      <c r="AZ900" s="36"/>
      <c r="BA900" s="36"/>
      <c r="BB900" s="36"/>
    </row>
    <row r="901" spans="2:54" s="3" customFormat="1">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c r="AA901" s="36"/>
      <c r="AB901" s="36"/>
      <c r="AC901" s="16"/>
      <c r="AD901" s="16"/>
      <c r="AE901" s="16"/>
      <c r="AF901" s="36"/>
      <c r="AG901" s="36"/>
      <c r="AH901" s="36"/>
      <c r="AI901" s="36"/>
      <c r="AJ901" s="36"/>
      <c r="AK901" s="36"/>
      <c r="AL901" s="36"/>
      <c r="AM901" s="36"/>
      <c r="AN901" s="36"/>
      <c r="AO901" s="36"/>
      <c r="AP901" s="36"/>
      <c r="AQ901" s="36"/>
      <c r="AR901" s="36"/>
      <c r="AS901" s="36"/>
      <c r="AT901" s="36"/>
      <c r="AU901" s="36"/>
      <c r="AV901" s="36"/>
      <c r="AW901" s="36"/>
      <c r="AX901" s="36"/>
      <c r="AY901" s="36"/>
      <c r="AZ901" s="36"/>
      <c r="BA901" s="36"/>
      <c r="BB901" s="36"/>
    </row>
    <row r="902" spans="2:54" s="3" customFormat="1">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c r="AA902" s="36"/>
      <c r="AB902" s="36"/>
      <c r="AC902" s="16"/>
      <c r="AD902" s="16"/>
      <c r="AE902" s="16"/>
      <c r="AF902" s="36"/>
      <c r="AG902" s="36"/>
      <c r="AH902" s="36"/>
      <c r="AI902" s="36"/>
      <c r="AJ902" s="36"/>
      <c r="AK902" s="36"/>
      <c r="AL902" s="36"/>
      <c r="AM902" s="36"/>
      <c r="AN902" s="36"/>
      <c r="AO902" s="36"/>
      <c r="AP902" s="36"/>
      <c r="AQ902" s="36"/>
      <c r="AR902" s="36"/>
      <c r="AS902" s="36"/>
      <c r="AT902" s="36"/>
      <c r="AU902" s="36"/>
      <c r="AV902" s="36"/>
      <c r="AW902" s="36"/>
      <c r="AX902" s="36"/>
      <c r="AY902" s="36"/>
      <c r="AZ902" s="36"/>
      <c r="BA902" s="36"/>
      <c r="BB902" s="36"/>
    </row>
    <row r="903" spans="2:54" s="3" customFormat="1">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c r="AA903" s="36"/>
      <c r="AB903" s="36"/>
      <c r="AC903" s="16"/>
      <c r="AD903" s="16"/>
      <c r="AE903" s="16"/>
      <c r="AF903" s="36"/>
      <c r="AG903" s="36"/>
      <c r="AH903" s="36"/>
      <c r="AI903" s="36"/>
      <c r="AJ903" s="36"/>
      <c r="AK903" s="36"/>
      <c r="AL903" s="36"/>
      <c r="AM903" s="36"/>
      <c r="AN903" s="36"/>
      <c r="AO903" s="36"/>
      <c r="AP903" s="36"/>
      <c r="AQ903" s="36"/>
      <c r="AR903" s="36"/>
      <c r="AS903" s="36"/>
      <c r="AT903" s="36"/>
      <c r="AU903" s="36"/>
      <c r="AV903" s="36"/>
      <c r="AW903" s="36"/>
      <c r="AX903" s="36"/>
      <c r="AY903" s="36"/>
      <c r="AZ903" s="36"/>
      <c r="BA903" s="36"/>
      <c r="BB903" s="36"/>
    </row>
    <row r="904" spans="2:54" s="3" customFormat="1">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c r="AA904" s="36"/>
      <c r="AB904" s="36"/>
      <c r="AC904" s="16"/>
      <c r="AD904" s="16"/>
      <c r="AE904" s="16"/>
      <c r="AF904" s="36"/>
      <c r="AG904" s="36"/>
      <c r="AH904" s="36"/>
      <c r="AI904" s="36"/>
      <c r="AJ904" s="36"/>
      <c r="AK904" s="36"/>
      <c r="AL904" s="36"/>
      <c r="AM904" s="36"/>
      <c r="AN904" s="36"/>
      <c r="AO904" s="36"/>
      <c r="AP904" s="36"/>
      <c r="AQ904" s="36"/>
      <c r="AR904" s="36"/>
      <c r="AS904" s="36"/>
      <c r="AT904" s="36"/>
      <c r="AU904" s="36"/>
      <c r="AV904" s="36"/>
      <c r="AW904" s="36"/>
      <c r="AX904" s="36"/>
      <c r="AY904" s="36"/>
      <c r="AZ904" s="36"/>
      <c r="BA904" s="36"/>
      <c r="BB904" s="36"/>
    </row>
    <row r="905" spans="2:54" s="3" customFormat="1">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c r="AA905" s="36"/>
      <c r="AB905" s="36"/>
      <c r="AC905" s="16"/>
      <c r="AD905" s="16"/>
      <c r="AE905" s="16"/>
      <c r="AF905" s="36"/>
      <c r="AG905" s="36"/>
      <c r="AH905" s="36"/>
      <c r="AI905" s="36"/>
      <c r="AJ905" s="36"/>
      <c r="AK905" s="36"/>
      <c r="AL905" s="36"/>
      <c r="AM905" s="36"/>
      <c r="AN905" s="36"/>
      <c r="AO905" s="36"/>
      <c r="AP905" s="36"/>
      <c r="AQ905" s="36"/>
      <c r="AR905" s="36"/>
      <c r="AS905" s="36"/>
      <c r="AT905" s="36"/>
      <c r="AU905" s="36"/>
      <c r="AV905" s="36"/>
      <c r="AW905" s="36"/>
      <c r="AX905" s="36"/>
      <c r="AY905" s="36"/>
      <c r="AZ905" s="36"/>
      <c r="BA905" s="36"/>
      <c r="BB905" s="36"/>
    </row>
    <row r="906" spans="2:54" s="3" customFormat="1">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c r="AA906" s="36"/>
      <c r="AB906" s="36"/>
      <c r="AC906" s="16"/>
      <c r="AD906" s="16"/>
      <c r="AE906" s="16"/>
      <c r="AF906" s="36"/>
      <c r="AG906" s="36"/>
      <c r="AH906" s="36"/>
      <c r="AI906" s="36"/>
      <c r="AJ906" s="36"/>
      <c r="AK906" s="36"/>
      <c r="AL906" s="36"/>
      <c r="AM906" s="36"/>
      <c r="AN906" s="36"/>
      <c r="AO906" s="36"/>
      <c r="AP906" s="36"/>
      <c r="AQ906" s="36"/>
      <c r="AR906" s="36"/>
      <c r="AS906" s="36"/>
      <c r="AT906" s="36"/>
      <c r="AU906" s="36"/>
      <c r="AV906" s="36"/>
      <c r="AW906" s="36"/>
      <c r="AX906" s="36"/>
      <c r="AY906" s="36"/>
      <c r="AZ906" s="36"/>
      <c r="BA906" s="36"/>
      <c r="BB906" s="36"/>
    </row>
    <row r="907" spans="2:54" s="3" customFormat="1">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c r="AA907" s="36"/>
      <c r="AB907" s="36"/>
      <c r="AC907" s="16"/>
      <c r="AD907" s="16"/>
      <c r="AE907" s="16"/>
      <c r="AF907" s="36"/>
      <c r="AG907" s="36"/>
      <c r="AH907" s="36"/>
      <c r="AI907" s="36"/>
      <c r="AJ907" s="36"/>
      <c r="AK907" s="36"/>
      <c r="AL907" s="36"/>
      <c r="AM907" s="36"/>
      <c r="AN907" s="36"/>
      <c r="AO907" s="36"/>
      <c r="AP907" s="36"/>
      <c r="AQ907" s="36"/>
      <c r="AR907" s="36"/>
      <c r="AS907" s="36"/>
      <c r="AT907" s="36"/>
      <c r="AU907" s="36"/>
      <c r="AV907" s="36"/>
      <c r="AW907" s="36"/>
      <c r="AX907" s="36"/>
      <c r="AY907" s="36"/>
      <c r="AZ907" s="36"/>
      <c r="BA907" s="36"/>
      <c r="BB907" s="36"/>
    </row>
    <row r="908" spans="2:54" s="3" customFormat="1">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c r="AA908" s="36"/>
      <c r="AB908" s="36"/>
      <c r="AC908" s="16"/>
      <c r="AD908" s="16"/>
      <c r="AE908" s="16"/>
      <c r="AF908" s="36"/>
      <c r="AG908" s="36"/>
      <c r="AH908" s="36"/>
      <c r="AI908" s="36"/>
      <c r="AJ908" s="36"/>
      <c r="AK908" s="36"/>
      <c r="AL908" s="36"/>
      <c r="AM908" s="36"/>
      <c r="AN908" s="36"/>
      <c r="AO908" s="36"/>
      <c r="AP908" s="36"/>
      <c r="AQ908" s="36"/>
      <c r="AR908" s="36"/>
      <c r="AS908" s="36"/>
      <c r="AT908" s="36"/>
      <c r="AU908" s="36"/>
      <c r="AV908" s="36"/>
      <c r="AW908" s="36"/>
      <c r="AX908" s="36"/>
      <c r="AY908" s="36"/>
      <c r="AZ908" s="36"/>
      <c r="BA908" s="36"/>
      <c r="BB908" s="36"/>
    </row>
    <row r="909" spans="2:54" s="3" customFormat="1">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c r="AA909" s="36"/>
      <c r="AB909" s="36"/>
      <c r="AC909" s="16"/>
      <c r="AD909" s="16"/>
      <c r="AE909" s="16"/>
      <c r="AF909" s="36"/>
      <c r="AG909" s="36"/>
      <c r="AH909" s="36"/>
      <c r="AI909" s="36"/>
      <c r="AJ909" s="36"/>
      <c r="AK909" s="36"/>
      <c r="AL909" s="36"/>
      <c r="AM909" s="36"/>
      <c r="AN909" s="36"/>
      <c r="AO909" s="36"/>
      <c r="AP909" s="36"/>
      <c r="AQ909" s="36"/>
      <c r="AR909" s="36"/>
      <c r="AS909" s="36"/>
      <c r="AT909" s="36"/>
      <c r="AU909" s="36"/>
      <c r="AV909" s="36"/>
      <c r="AW909" s="36"/>
      <c r="AX909" s="36"/>
      <c r="AY909" s="36"/>
      <c r="AZ909" s="36"/>
      <c r="BA909" s="36"/>
      <c r="BB909" s="36"/>
    </row>
    <row r="910" spans="2:54" s="3" customFormat="1">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c r="AA910" s="36"/>
      <c r="AB910" s="36"/>
      <c r="AC910" s="16"/>
      <c r="AD910" s="16"/>
      <c r="AE910" s="16"/>
      <c r="AF910" s="36"/>
      <c r="AG910" s="36"/>
      <c r="AH910" s="36"/>
      <c r="AI910" s="36"/>
      <c r="AJ910" s="36"/>
      <c r="AK910" s="36"/>
      <c r="AL910" s="36"/>
      <c r="AM910" s="36"/>
      <c r="AN910" s="36"/>
      <c r="AO910" s="36"/>
      <c r="AP910" s="36"/>
      <c r="AQ910" s="36"/>
      <c r="AR910" s="36"/>
      <c r="AS910" s="36"/>
      <c r="AT910" s="36"/>
      <c r="AU910" s="36"/>
      <c r="AV910" s="36"/>
      <c r="AW910" s="36"/>
      <c r="AX910" s="36"/>
      <c r="AY910" s="36"/>
      <c r="AZ910" s="36"/>
      <c r="BA910" s="36"/>
      <c r="BB910" s="36"/>
    </row>
    <row r="911" spans="2:54" s="3" customFormat="1">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c r="AA911" s="36"/>
      <c r="AB911" s="36"/>
      <c r="AC911" s="16"/>
      <c r="AD911" s="16"/>
      <c r="AE911" s="16"/>
      <c r="AF911" s="36"/>
      <c r="AG911" s="36"/>
      <c r="AH911" s="36"/>
      <c r="AI911" s="36"/>
      <c r="AJ911" s="36"/>
      <c r="AK911" s="36"/>
      <c r="AL911" s="36"/>
      <c r="AM911" s="36"/>
      <c r="AN911" s="36"/>
      <c r="AO911" s="36"/>
      <c r="AP911" s="36"/>
      <c r="AQ911" s="36"/>
      <c r="AR911" s="36"/>
      <c r="AS911" s="36"/>
      <c r="AT911" s="36"/>
      <c r="AU911" s="36"/>
      <c r="AV911" s="36"/>
      <c r="AW911" s="36"/>
      <c r="AX911" s="36"/>
      <c r="AY911" s="36"/>
      <c r="AZ911" s="36"/>
      <c r="BA911" s="36"/>
      <c r="BB911" s="36"/>
    </row>
    <row r="912" spans="2:54" s="3" customFormat="1">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c r="AA912" s="36"/>
      <c r="AB912" s="36"/>
      <c r="AC912" s="16"/>
      <c r="AD912" s="16"/>
      <c r="AE912" s="16"/>
      <c r="AF912" s="36"/>
      <c r="AG912" s="36"/>
      <c r="AH912" s="36"/>
      <c r="AI912" s="36"/>
      <c r="AJ912" s="36"/>
      <c r="AK912" s="36"/>
      <c r="AL912" s="36"/>
      <c r="AM912" s="36"/>
      <c r="AN912" s="36"/>
      <c r="AO912" s="36"/>
      <c r="AP912" s="36"/>
      <c r="AQ912" s="36"/>
      <c r="AR912" s="36"/>
      <c r="AS912" s="36"/>
      <c r="AT912" s="36"/>
      <c r="AU912" s="36"/>
      <c r="AV912" s="36"/>
      <c r="AW912" s="36"/>
      <c r="AX912" s="36"/>
      <c r="AY912" s="36"/>
      <c r="AZ912" s="36"/>
      <c r="BA912" s="36"/>
      <c r="BB912" s="36"/>
    </row>
    <row r="913" spans="2:54" s="3" customFormat="1">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c r="AA913" s="36"/>
      <c r="AB913" s="36"/>
      <c r="AC913" s="16"/>
      <c r="AD913" s="16"/>
      <c r="AE913" s="16"/>
      <c r="AF913" s="36"/>
      <c r="AG913" s="36"/>
      <c r="AH913" s="36"/>
      <c r="AI913" s="36"/>
      <c r="AJ913" s="36"/>
      <c r="AK913" s="36"/>
      <c r="AL913" s="36"/>
      <c r="AM913" s="36"/>
      <c r="AN913" s="36"/>
      <c r="AO913" s="36"/>
      <c r="AP913" s="36"/>
      <c r="AQ913" s="36"/>
      <c r="AR913" s="36"/>
      <c r="AS913" s="36"/>
      <c r="AT913" s="36"/>
      <c r="AU913" s="36"/>
      <c r="AV913" s="36"/>
      <c r="AW913" s="36"/>
      <c r="AX913" s="36"/>
      <c r="AY913" s="36"/>
      <c r="AZ913" s="36"/>
      <c r="BA913" s="36"/>
      <c r="BB913" s="36"/>
    </row>
    <row r="914" spans="2:54" s="3" customFormat="1">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c r="AA914" s="36"/>
      <c r="AB914" s="36"/>
      <c r="AC914" s="16"/>
      <c r="AD914" s="16"/>
      <c r="AE914" s="16"/>
      <c r="AF914" s="36"/>
      <c r="AG914" s="36"/>
      <c r="AH914" s="36"/>
      <c r="AI914" s="36"/>
      <c r="AJ914" s="36"/>
      <c r="AK914" s="36"/>
      <c r="AL914" s="36"/>
      <c r="AM914" s="36"/>
      <c r="AN914" s="36"/>
      <c r="AO914" s="36"/>
      <c r="AP914" s="36"/>
      <c r="AQ914" s="36"/>
      <c r="AR914" s="36"/>
      <c r="AS914" s="36"/>
      <c r="AT914" s="36"/>
      <c r="AU914" s="36"/>
      <c r="AV914" s="36"/>
      <c r="AW914" s="36"/>
      <c r="AX914" s="36"/>
      <c r="AY914" s="36"/>
      <c r="AZ914" s="36"/>
      <c r="BA914" s="36"/>
      <c r="BB914" s="36"/>
    </row>
    <row r="915" spans="2:54" s="3" customFormat="1">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c r="AA915" s="36"/>
      <c r="AB915" s="36"/>
      <c r="AC915" s="16"/>
      <c r="AD915" s="16"/>
      <c r="AE915" s="16"/>
      <c r="AF915" s="36"/>
      <c r="AG915" s="36"/>
      <c r="AH915" s="36"/>
      <c r="AI915" s="36"/>
      <c r="AJ915" s="36"/>
      <c r="AK915" s="36"/>
      <c r="AL915" s="36"/>
      <c r="AM915" s="36"/>
      <c r="AN915" s="36"/>
      <c r="AO915" s="36"/>
      <c r="AP915" s="36"/>
      <c r="AQ915" s="36"/>
      <c r="AR915" s="36"/>
      <c r="AS915" s="36"/>
      <c r="AT915" s="36"/>
      <c r="AU915" s="36"/>
      <c r="AV915" s="36"/>
      <c r="AW915" s="36"/>
      <c r="AX915" s="36"/>
      <c r="AY915" s="36"/>
      <c r="AZ915" s="36"/>
      <c r="BA915" s="36"/>
      <c r="BB915" s="36"/>
    </row>
    <row r="916" spans="2:54" s="3" customFormat="1">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c r="AA916" s="36"/>
      <c r="AB916" s="36"/>
      <c r="AC916" s="16"/>
      <c r="AD916" s="16"/>
      <c r="AE916" s="16"/>
      <c r="AF916" s="36"/>
      <c r="AG916" s="36"/>
      <c r="AH916" s="36"/>
      <c r="AI916" s="36"/>
      <c r="AJ916" s="36"/>
      <c r="AK916" s="36"/>
      <c r="AL916" s="36"/>
      <c r="AM916" s="36"/>
      <c r="AN916" s="36"/>
      <c r="AO916" s="36"/>
      <c r="AP916" s="36"/>
      <c r="AQ916" s="36"/>
      <c r="AR916" s="36"/>
      <c r="AS916" s="36"/>
      <c r="AT916" s="36"/>
      <c r="AU916" s="36"/>
      <c r="AV916" s="36"/>
      <c r="AW916" s="36"/>
      <c r="AX916" s="36"/>
      <c r="AY916" s="36"/>
      <c r="AZ916" s="36"/>
      <c r="BA916" s="36"/>
      <c r="BB916" s="36"/>
    </row>
    <row r="917" spans="2:54" s="3" customFormat="1">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c r="AA917" s="36"/>
      <c r="AB917" s="36"/>
      <c r="AC917" s="16"/>
      <c r="AD917" s="16"/>
      <c r="AE917" s="16"/>
      <c r="AF917" s="36"/>
      <c r="AG917" s="36"/>
      <c r="AH917" s="36"/>
      <c r="AI917" s="36"/>
      <c r="AJ917" s="36"/>
      <c r="AK917" s="36"/>
      <c r="AL917" s="36"/>
      <c r="AM917" s="36"/>
      <c r="AN917" s="36"/>
      <c r="AO917" s="36"/>
      <c r="AP917" s="36"/>
      <c r="AQ917" s="36"/>
      <c r="AR917" s="36"/>
      <c r="AS917" s="36"/>
      <c r="AT917" s="36"/>
      <c r="AU917" s="36"/>
      <c r="AV917" s="36"/>
      <c r="AW917" s="36"/>
      <c r="AX917" s="36"/>
      <c r="AY917" s="36"/>
      <c r="AZ917" s="36"/>
      <c r="BA917" s="36"/>
      <c r="BB917" s="36"/>
    </row>
    <row r="918" spans="2:54" s="3" customFormat="1">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c r="AA918" s="36"/>
      <c r="AB918" s="36"/>
      <c r="AC918" s="16"/>
      <c r="AD918" s="16"/>
      <c r="AE918" s="16"/>
      <c r="AF918" s="36"/>
      <c r="AG918" s="36"/>
      <c r="AH918" s="36"/>
      <c r="AI918" s="36"/>
      <c r="AJ918" s="36"/>
      <c r="AK918" s="36"/>
      <c r="AL918" s="36"/>
      <c r="AM918" s="36"/>
      <c r="AN918" s="36"/>
      <c r="AO918" s="36"/>
      <c r="AP918" s="36"/>
      <c r="AQ918" s="36"/>
      <c r="AR918" s="36"/>
      <c r="AS918" s="36"/>
      <c r="AT918" s="36"/>
      <c r="AU918" s="36"/>
      <c r="AV918" s="36"/>
      <c r="AW918" s="36"/>
      <c r="AX918" s="36"/>
      <c r="AY918" s="36"/>
      <c r="AZ918" s="36"/>
      <c r="BA918" s="36"/>
      <c r="BB918" s="36"/>
    </row>
    <row r="919" spans="2:54" s="3" customFormat="1">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c r="AA919" s="36"/>
      <c r="AB919" s="36"/>
      <c r="AC919" s="16"/>
      <c r="AD919" s="16"/>
      <c r="AE919" s="16"/>
      <c r="AF919" s="36"/>
      <c r="AG919" s="36"/>
      <c r="AH919" s="36"/>
      <c r="AI919" s="36"/>
      <c r="AJ919" s="36"/>
      <c r="AK919" s="36"/>
      <c r="AL919" s="36"/>
      <c r="AM919" s="36"/>
      <c r="AN919" s="36"/>
      <c r="AO919" s="36"/>
      <c r="AP919" s="36"/>
      <c r="AQ919" s="36"/>
      <c r="AR919" s="36"/>
      <c r="AS919" s="36"/>
      <c r="AT919" s="36"/>
      <c r="AU919" s="36"/>
      <c r="AV919" s="36"/>
      <c r="AW919" s="36"/>
      <c r="AX919" s="36"/>
      <c r="AY919" s="36"/>
      <c r="AZ919" s="36"/>
      <c r="BA919" s="36"/>
      <c r="BB919" s="36"/>
    </row>
    <row r="920" spans="2:54" s="3" customFormat="1">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c r="AA920" s="36"/>
      <c r="AB920" s="36"/>
      <c r="AC920" s="16"/>
      <c r="AD920" s="16"/>
      <c r="AE920" s="16"/>
      <c r="AF920" s="36"/>
      <c r="AG920" s="36"/>
      <c r="AH920" s="36"/>
      <c r="AI920" s="36"/>
      <c r="AJ920" s="36"/>
      <c r="AK920" s="36"/>
      <c r="AL920" s="36"/>
      <c r="AM920" s="36"/>
      <c r="AN920" s="36"/>
      <c r="AO920" s="36"/>
      <c r="AP920" s="36"/>
      <c r="AQ920" s="36"/>
      <c r="AR920" s="36"/>
      <c r="AS920" s="36"/>
      <c r="AT920" s="36"/>
      <c r="AU920" s="36"/>
      <c r="AV920" s="36"/>
      <c r="AW920" s="36"/>
      <c r="AX920" s="36"/>
      <c r="AY920" s="36"/>
      <c r="AZ920" s="36"/>
      <c r="BA920" s="36"/>
      <c r="BB920" s="36"/>
    </row>
    <row r="921" spans="2:54" s="3" customFormat="1">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c r="AA921" s="36"/>
      <c r="AB921" s="36"/>
      <c r="AC921" s="16"/>
      <c r="AD921" s="16"/>
      <c r="AE921" s="16"/>
      <c r="AF921" s="36"/>
      <c r="AG921" s="36"/>
      <c r="AH921" s="36"/>
      <c r="AI921" s="36"/>
      <c r="AJ921" s="36"/>
      <c r="AK921" s="36"/>
      <c r="AL921" s="36"/>
      <c r="AM921" s="36"/>
      <c r="AN921" s="36"/>
      <c r="AO921" s="36"/>
      <c r="AP921" s="36"/>
      <c r="AQ921" s="36"/>
      <c r="AR921" s="36"/>
      <c r="AS921" s="36"/>
      <c r="AT921" s="36"/>
      <c r="AU921" s="36"/>
      <c r="AV921" s="36"/>
      <c r="AW921" s="36"/>
      <c r="AX921" s="36"/>
      <c r="AY921" s="36"/>
      <c r="AZ921" s="36"/>
      <c r="BA921" s="36"/>
      <c r="BB921" s="36"/>
    </row>
    <row r="922" spans="2:54" s="3" customFormat="1">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c r="AA922" s="36"/>
      <c r="AB922" s="36"/>
      <c r="AC922" s="16"/>
      <c r="AD922" s="16"/>
      <c r="AE922" s="16"/>
      <c r="AF922" s="36"/>
      <c r="AG922" s="36"/>
      <c r="AH922" s="36"/>
      <c r="AI922" s="36"/>
      <c r="AJ922" s="36"/>
      <c r="AK922" s="36"/>
      <c r="AL922" s="36"/>
      <c r="AM922" s="36"/>
      <c r="AN922" s="36"/>
      <c r="AO922" s="36"/>
      <c r="AP922" s="36"/>
      <c r="AQ922" s="36"/>
      <c r="AR922" s="36"/>
      <c r="AS922" s="36"/>
      <c r="AT922" s="36"/>
      <c r="AU922" s="36"/>
      <c r="AV922" s="36"/>
      <c r="AW922" s="36"/>
      <c r="AX922" s="36"/>
      <c r="AY922" s="36"/>
      <c r="AZ922" s="36"/>
      <c r="BA922" s="36"/>
      <c r="BB922" s="36"/>
    </row>
    <row r="923" spans="2:54" s="3" customFormat="1">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c r="AA923" s="36"/>
      <c r="AB923" s="36"/>
      <c r="AC923" s="16"/>
      <c r="AD923" s="16"/>
      <c r="AE923" s="16"/>
      <c r="AF923" s="36"/>
      <c r="AG923" s="36"/>
      <c r="AH923" s="36"/>
      <c r="AI923" s="36"/>
      <c r="AJ923" s="36"/>
      <c r="AK923" s="36"/>
      <c r="AL923" s="36"/>
      <c r="AM923" s="36"/>
      <c r="AN923" s="36"/>
      <c r="AO923" s="36"/>
      <c r="AP923" s="36"/>
      <c r="AQ923" s="36"/>
      <c r="AR923" s="36"/>
      <c r="AS923" s="36"/>
      <c r="AT923" s="36"/>
      <c r="AU923" s="36"/>
      <c r="AV923" s="36"/>
      <c r="AW923" s="36"/>
      <c r="AX923" s="36"/>
      <c r="AY923" s="36"/>
      <c r="AZ923" s="36"/>
      <c r="BA923" s="36"/>
      <c r="BB923" s="36"/>
    </row>
    <row r="924" spans="2:54" s="3" customFormat="1">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c r="AA924" s="36"/>
      <c r="AB924" s="36"/>
      <c r="AC924" s="16"/>
      <c r="AD924" s="16"/>
      <c r="AE924" s="16"/>
      <c r="AF924" s="36"/>
      <c r="AG924" s="36"/>
      <c r="AH924" s="36"/>
      <c r="AI924" s="36"/>
      <c r="AJ924" s="36"/>
      <c r="AK924" s="36"/>
      <c r="AL924" s="36"/>
      <c r="AM924" s="36"/>
      <c r="AN924" s="36"/>
      <c r="AO924" s="36"/>
      <c r="AP924" s="36"/>
      <c r="AQ924" s="36"/>
      <c r="AR924" s="36"/>
      <c r="AS924" s="36"/>
      <c r="AT924" s="36"/>
      <c r="AU924" s="36"/>
      <c r="AV924" s="36"/>
      <c r="AW924" s="36"/>
      <c r="AX924" s="36"/>
      <c r="AY924" s="36"/>
      <c r="AZ924" s="36"/>
      <c r="BA924" s="36"/>
      <c r="BB924" s="36"/>
    </row>
    <row r="925" spans="2:54" s="3" customFormat="1">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c r="AA925" s="36"/>
      <c r="AB925" s="36"/>
      <c r="AC925" s="16"/>
      <c r="AD925" s="16"/>
      <c r="AE925" s="16"/>
      <c r="AF925" s="36"/>
      <c r="AG925" s="36"/>
      <c r="AH925" s="36"/>
      <c r="AI925" s="36"/>
      <c r="AJ925" s="36"/>
      <c r="AK925" s="36"/>
      <c r="AL925" s="36"/>
      <c r="AM925" s="36"/>
      <c r="AN925" s="36"/>
      <c r="AO925" s="36"/>
      <c r="AP925" s="36"/>
      <c r="AQ925" s="36"/>
      <c r="AR925" s="36"/>
      <c r="AS925" s="36"/>
      <c r="AT925" s="36"/>
      <c r="AU925" s="36"/>
      <c r="AV925" s="36"/>
      <c r="AW925" s="36"/>
      <c r="AX925" s="36"/>
      <c r="AY925" s="36"/>
      <c r="AZ925" s="36"/>
      <c r="BA925" s="36"/>
      <c r="BB925" s="36"/>
    </row>
    <row r="926" spans="2:54" s="3" customFormat="1">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c r="AA926" s="36"/>
      <c r="AB926" s="36"/>
      <c r="AC926" s="16"/>
      <c r="AD926" s="16"/>
      <c r="AE926" s="16"/>
      <c r="AF926" s="36"/>
      <c r="AG926" s="36"/>
      <c r="AH926" s="36"/>
      <c r="AI926" s="36"/>
      <c r="AJ926" s="36"/>
      <c r="AK926" s="36"/>
      <c r="AL926" s="36"/>
      <c r="AM926" s="36"/>
      <c r="AN926" s="36"/>
      <c r="AO926" s="36"/>
      <c r="AP926" s="36"/>
      <c r="AQ926" s="36"/>
      <c r="AR926" s="36"/>
      <c r="AS926" s="36"/>
      <c r="AT926" s="36"/>
      <c r="AU926" s="36"/>
      <c r="AV926" s="36"/>
      <c r="AW926" s="36"/>
      <c r="AX926" s="36"/>
      <c r="AY926" s="36"/>
      <c r="AZ926" s="36"/>
      <c r="BA926" s="36"/>
      <c r="BB926" s="36"/>
    </row>
    <row r="927" spans="2:54" s="3" customFormat="1">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c r="AA927" s="36"/>
      <c r="AB927" s="36"/>
      <c r="AC927" s="16"/>
      <c r="AD927" s="16"/>
      <c r="AE927" s="16"/>
      <c r="AF927" s="36"/>
      <c r="AG927" s="36"/>
      <c r="AH927" s="36"/>
      <c r="AI927" s="36"/>
      <c r="AJ927" s="36"/>
      <c r="AK927" s="36"/>
      <c r="AL927" s="36"/>
      <c r="AM927" s="36"/>
      <c r="AN927" s="36"/>
      <c r="AO927" s="36"/>
      <c r="AP927" s="36"/>
      <c r="AQ927" s="36"/>
      <c r="AR927" s="36"/>
      <c r="AS927" s="36"/>
      <c r="AT927" s="36"/>
      <c r="AU927" s="36"/>
      <c r="AV927" s="36"/>
      <c r="AW927" s="36"/>
      <c r="AX927" s="36"/>
      <c r="AY927" s="36"/>
      <c r="AZ927" s="36"/>
      <c r="BA927" s="36"/>
      <c r="BB927" s="36"/>
    </row>
    <row r="928" spans="2:54" s="3" customFormat="1">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c r="AA928" s="36"/>
      <c r="AB928" s="36"/>
      <c r="AC928" s="16"/>
      <c r="AD928" s="16"/>
      <c r="AE928" s="16"/>
      <c r="AF928" s="36"/>
      <c r="AG928" s="36"/>
      <c r="AH928" s="36"/>
      <c r="AI928" s="36"/>
      <c r="AJ928" s="36"/>
      <c r="AK928" s="36"/>
      <c r="AL928" s="36"/>
      <c r="AM928" s="36"/>
      <c r="AN928" s="36"/>
      <c r="AO928" s="36"/>
      <c r="AP928" s="36"/>
      <c r="AQ928" s="36"/>
      <c r="AR928" s="36"/>
      <c r="AS928" s="36"/>
      <c r="AT928" s="36"/>
      <c r="AU928" s="36"/>
      <c r="AV928" s="36"/>
      <c r="AW928" s="36"/>
      <c r="AX928" s="36"/>
      <c r="AY928" s="36"/>
      <c r="AZ928" s="36"/>
      <c r="BA928" s="36"/>
      <c r="BB928" s="36"/>
    </row>
    <row r="929" spans="2:54" s="3" customFormat="1">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c r="AA929" s="36"/>
      <c r="AB929" s="36"/>
      <c r="AC929" s="16"/>
      <c r="AD929" s="16"/>
      <c r="AE929" s="16"/>
      <c r="AF929" s="36"/>
      <c r="AG929" s="36"/>
      <c r="AH929" s="36"/>
      <c r="AI929" s="36"/>
      <c r="AJ929" s="36"/>
      <c r="AK929" s="36"/>
      <c r="AL929" s="36"/>
      <c r="AM929" s="36"/>
      <c r="AN929" s="36"/>
      <c r="AO929" s="36"/>
      <c r="AP929" s="36"/>
      <c r="AQ929" s="36"/>
      <c r="AR929" s="36"/>
      <c r="AS929" s="36"/>
      <c r="AT929" s="36"/>
      <c r="AU929" s="36"/>
      <c r="AV929" s="36"/>
      <c r="AW929" s="36"/>
      <c r="AX929" s="36"/>
      <c r="AY929" s="36"/>
      <c r="AZ929" s="36"/>
      <c r="BA929" s="36"/>
      <c r="BB929" s="36"/>
    </row>
    <row r="930" spans="2:54" s="3" customFormat="1">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c r="AA930" s="36"/>
      <c r="AB930" s="36"/>
      <c r="AC930" s="16"/>
      <c r="AD930" s="16"/>
      <c r="AE930" s="16"/>
      <c r="AF930" s="36"/>
      <c r="AG930" s="36"/>
      <c r="AH930" s="36"/>
      <c r="AI930" s="36"/>
      <c r="AJ930" s="36"/>
      <c r="AK930" s="36"/>
      <c r="AL930" s="36"/>
      <c r="AM930" s="36"/>
      <c r="AN930" s="36"/>
      <c r="AO930" s="36"/>
      <c r="AP930" s="36"/>
      <c r="AQ930" s="36"/>
      <c r="AR930" s="36"/>
      <c r="AS930" s="36"/>
      <c r="AT930" s="36"/>
      <c r="AU930" s="36"/>
      <c r="AV930" s="36"/>
      <c r="AW930" s="36"/>
      <c r="AX930" s="36"/>
      <c r="AY930" s="36"/>
      <c r="AZ930" s="36"/>
      <c r="BA930" s="36"/>
      <c r="BB930" s="36"/>
    </row>
    <row r="931" spans="2:54" s="3" customFormat="1">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c r="AA931" s="36"/>
      <c r="AB931" s="36"/>
      <c r="AC931" s="16"/>
      <c r="AD931" s="16"/>
      <c r="AE931" s="16"/>
      <c r="AF931" s="36"/>
      <c r="AG931" s="36"/>
      <c r="AH931" s="36"/>
      <c r="AI931" s="36"/>
      <c r="AJ931" s="36"/>
      <c r="AK931" s="36"/>
      <c r="AL931" s="36"/>
      <c r="AM931" s="36"/>
      <c r="AN931" s="36"/>
      <c r="AO931" s="36"/>
      <c r="AP931" s="36"/>
      <c r="AQ931" s="36"/>
      <c r="AR931" s="36"/>
      <c r="AS931" s="36"/>
      <c r="AT931" s="36"/>
      <c r="AU931" s="36"/>
      <c r="AV931" s="36"/>
      <c r="AW931" s="36"/>
      <c r="AX931" s="36"/>
      <c r="AY931" s="36"/>
      <c r="AZ931" s="36"/>
      <c r="BA931" s="36"/>
      <c r="BB931" s="36"/>
    </row>
    <row r="932" spans="2:54" s="3" customFormat="1">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c r="AA932" s="36"/>
      <c r="AB932" s="36"/>
      <c r="AC932" s="16"/>
      <c r="AD932" s="16"/>
      <c r="AE932" s="16"/>
      <c r="AF932" s="36"/>
      <c r="AG932" s="36"/>
      <c r="AH932" s="36"/>
      <c r="AI932" s="36"/>
      <c r="AJ932" s="36"/>
      <c r="AK932" s="36"/>
      <c r="AL932" s="36"/>
      <c r="AM932" s="36"/>
      <c r="AN932" s="36"/>
      <c r="AO932" s="36"/>
      <c r="AP932" s="36"/>
      <c r="AQ932" s="36"/>
      <c r="AR932" s="36"/>
      <c r="AS932" s="36"/>
      <c r="AT932" s="36"/>
      <c r="AU932" s="36"/>
      <c r="AV932" s="36"/>
      <c r="AW932" s="36"/>
      <c r="AX932" s="36"/>
      <c r="AY932" s="36"/>
      <c r="AZ932" s="36"/>
      <c r="BA932" s="36"/>
      <c r="BB932" s="36"/>
    </row>
  </sheetData>
  <sheetProtection sheet="1" formatCells="0" formatColumns="0" formatRows="0" insertColumns="0" insertRows="0" insertHyperlinks="0" deleteColumns="0" deleteRows="0"/>
  <mergeCells count="3">
    <mergeCell ref="D156:G156"/>
    <mergeCell ref="D193:G193"/>
    <mergeCell ref="F2:L2"/>
  </mergeCells>
  <conditionalFormatting sqref="H5:L5 F5">
    <cfRule type="colorScale" priority="3">
      <colorScale>
        <cfvo type="min"/>
        <cfvo type="max"/>
        <color rgb="FFFFEF9C"/>
        <color rgb="FFFF7128"/>
      </colorScale>
    </cfRule>
  </conditionalFormatting>
  <conditionalFormatting sqref="H6:L6 F6">
    <cfRule type="colorScale" priority="2">
      <colorScale>
        <cfvo type="min"/>
        <cfvo type="max"/>
        <color rgb="FFFFEF9C"/>
        <color rgb="FF63BE7B"/>
      </colorScale>
    </cfRule>
  </conditionalFormatting>
  <conditionalFormatting sqref="H16:L16 F16">
    <cfRule type="colorScale" priority="1">
      <colorScale>
        <cfvo type="min"/>
        <cfvo type="max"/>
        <color rgb="FFFFEF9C"/>
        <color rgb="FF63BE7B"/>
      </colorScale>
    </cfRule>
  </conditionalFormatting>
  <printOptions horizontalCentered="1" verticalCentered="1"/>
  <pageMargins left="0.39370078740157483" right="0.55118110236220474" top="0.78740157480314965" bottom="0.78740157480314965" header="0" footer="0"/>
  <pageSetup paperSize="9" orientation="landscape" r:id="rId1"/>
  <headerFooter alignWithMargins="0"/>
  <ignoredErrors>
    <ignoredError sqref="F16:L16" formulaRange="1"/>
    <ignoredError sqref="F11:G11" unlockedFormula="1"/>
  </ignoredError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249977111117893"/>
    <pageSetUpPr autoPageBreaks="0" fitToPage="1"/>
  </sheetPr>
  <dimension ref="A1:CB730"/>
  <sheetViews>
    <sheetView showGridLines="0" showRowColHeaders="0" showZeros="0" showOutlineSymbols="0" topLeftCell="B1" zoomScaleNormal="100" workbookViewId="0">
      <pane xSplit="3" ySplit="6" topLeftCell="E7" activePane="bottomRight" state="frozen"/>
      <selection activeCell="F64" sqref="F64"/>
      <selection pane="topRight" activeCell="F64" sqref="F64"/>
      <selection pane="bottomLeft" activeCell="F64" sqref="F64"/>
      <selection pane="bottomRight" activeCell="A7" sqref="A7:A43"/>
    </sheetView>
  </sheetViews>
  <sheetFormatPr baseColWidth="10" defaultColWidth="11.44140625" defaultRowHeight="13.2"/>
  <cols>
    <col min="1" max="1" width="11.44140625" style="3" hidden="1" customWidth="1"/>
    <col min="2" max="2" width="1.6640625" style="36" customWidth="1"/>
    <col min="3" max="3" width="2.44140625" style="17" customWidth="1"/>
    <col min="4" max="4" width="28.33203125" style="17" customWidth="1"/>
    <col min="5" max="5" width="0.88671875" style="17" customWidth="1"/>
    <col min="6" max="6" width="12.33203125" style="17" customWidth="1"/>
    <col min="7" max="7" width="8.33203125" style="17" customWidth="1"/>
    <col min="8" max="8" width="0.88671875" style="17" customWidth="1"/>
    <col min="9" max="13" width="14.6640625" style="17" customWidth="1"/>
    <col min="14" max="14" width="2.44140625" style="17" customWidth="1"/>
    <col min="15" max="15" width="27.44140625" style="36" customWidth="1"/>
    <col min="16" max="16" width="43.44140625" style="36" customWidth="1"/>
    <col min="17" max="17" width="29.44140625" style="36" customWidth="1"/>
    <col min="18" max="20" width="11.109375" style="36" customWidth="1"/>
    <col min="21" max="21" width="5" style="16" customWidth="1"/>
    <col min="22" max="22" width="11.109375" style="16" customWidth="1"/>
    <col min="23" max="23" width="2.5546875" style="16" customWidth="1"/>
    <col min="24" max="26" width="11.109375" style="36" customWidth="1"/>
    <col min="27" max="27" width="12.33203125" style="36" customWidth="1"/>
    <col min="28" max="35" width="11.44140625" style="36"/>
    <col min="36" max="36" width="3.6640625" style="36" customWidth="1"/>
    <col min="37" max="40" width="0" style="36" hidden="1" customWidth="1"/>
    <col min="41" max="41" width="4.109375" style="36" customWidth="1"/>
    <col min="42" max="46" width="11.44140625" style="36"/>
    <col min="47" max="76" width="11.44140625" style="3"/>
    <col min="77" max="16384" width="11.44140625" style="1"/>
  </cols>
  <sheetData>
    <row r="1" spans="1:76" s="3" customFormat="1" ht="5.0999999999999996" customHeight="1" thickBot="1">
      <c r="B1" s="36"/>
      <c r="C1" s="36"/>
      <c r="D1" s="36"/>
      <c r="E1" s="36"/>
      <c r="F1" s="36"/>
      <c r="G1" s="36"/>
      <c r="H1" s="36"/>
      <c r="I1" s="36"/>
      <c r="J1" s="36"/>
      <c r="K1" s="36"/>
      <c r="L1" s="36"/>
      <c r="M1" s="36"/>
      <c r="N1" s="36"/>
      <c r="O1" s="36"/>
      <c r="P1" s="36"/>
      <c r="Q1" s="36"/>
      <c r="R1" s="36"/>
      <c r="S1" s="36"/>
      <c r="T1" s="36"/>
      <c r="U1" s="16"/>
      <c r="V1" s="16"/>
      <c r="W1" s="16"/>
      <c r="X1" s="36"/>
      <c r="Y1" s="36"/>
      <c r="Z1" s="36"/>
      <c r="AA1" s="36"/>
      <c r="AB1" s="36"/>
      <c r="AC1" s="36"/>
      <c r="AD1" s="36"/>
      <c r="AE1" s="36"/>
      <c r="AF1" s="16"/>
      <c r="AG1" s="16"/>
      <c r="AH1" s="16"/>
      <c r="AI1" s="16"/>
      <c r="AJ1" s="16"/>
      <c r="AK1" s="16"/>
      <c r="AL1" s="16"/>
      <c r="AM1" s="16"/>
      <c r="AN1" s="16"/>
      <c r="AO1" s="16"/>
      <c r="AP1" s="16"/>
      <c r="AQ1" s="16"/>
      <c r="AR1" s="16"/>
      <c r="AS1" s="16"/>
      <c r="AT1" s="16"/>
      <c r="AU1" s="116"/>
      <c r="AV1" s="116"/>
      <c r="AW1" s="116"/>
      <c r="AX1" s="116"/>
      <c r="AY1" s="116"/>
      <c r="AZ1" s="116"/>
      <c r="BA1" s="116"/>
      <c r="BB1" s="116"/>
      <c r="BC1" s="116"/>
      <c r="BD1" s="116"/>
      <c r="BE1" s="116"/>
      <c r="BF1" s="116"/>
      <c r="BG1" s="116"/>
      <c r="BH1" s="116"/>
      <c r="BI1" s="116"/>
      <c r="BJ1" s="116"/>
      <c r="BK1" s="116"/>
      <c r="BL1" s="117"/>
    </row>
    <row r="2" spans="1:76" ht="24.75" customHeight="1" thickTop="1" thickBot="1">
      <c r="C2" s="41"/>
      <c r="D2" s="855" t="s">
        <v>438</v>
      </c>
      <c r="E2" s="1060"/>
      <c r="F2" s="1134" t="s">
        <v>455</v>
      </c>
      <c r="G2" s="1134"/>
      <c r="H2" s="1134"/>
      <c r="I2" s="1134"/>
      <c r="J2" s="1134"/>
      <c r="K2" s="1134"/>
      <c r="L2" s="1134"/>
      <c r="M2" s="25"/>
      <c r="N2" s="25"/>
      <c r="O2" s="1076"/>
      <c r="P2" s="915"/>
      <c r="AF2" s="16"/>
      <c r="AG2" s="16"/>
      <c r="AH2" s="16"/>
      <c r="AI2" s="16"/>
      <c r="AJ2" s="16"/>
      <c r="AK2" s="16"/>
      <c r="AL2" s="16"/>
      <c r="AM2" s="16"/>
      <c r="AN2" s="16"/>
      <c r="AO2" s="16"/>
      <c r="AP2" s="16"/>
      <c r="AQ2" s="16"/>
      <c r="AR2" s="16"/>
      <c r="AS2" s="16"/>
      <c r="AT2" s="16"/>
      <c r="AU2" s="116"/>
      <c r="AV2" s="116"/>
      <c r="AW2" s="116"/>
      <c r="AX2" s="116"/>
      <c r="AY2" s="116"/>
      <c r="AZ2" s="116"/>
      <c r="BA2" s="116"/>
      <c r="BB2" s="116"/>
      <c r="BC2" s="116"/>
      <c r="BD2" s="116"/>
      <c r="BE2" s="116"/>
      <c r="BF2" s="116"/>
      <c r="BG2" s="116"/>
      <c r="BH2" s="116"/>
      <c r="BI2" s="116"/>
      <c r="BJ2" s="116"/>
      <c r="BK2" s="116"/>
      <c r="BL2" s="117"/>
    </row>
    <row r="3" spans="1:76" s="17" customFormat="1" ht="5.0999999999999996" customHeight="1" thickTop="1">
      <c r="A3" s="36"/>
      <c r="B3" s="36"/>
      <c r="C3" s="89"/>
      <c r="D3" s="39"/>
      <c r="E3" s="45"/>
      <c r="F3" s="46"/>
      <c r="G3" s="46"/>
      <c r="H3" s="47"/>
      <c r="I3" s="48"/>
      <c r="J3" s="48"/>
      <c r="K3" s="48"/>
      <c r="L3" s="48"/>
      <c r="M3" s="48"/>
      <c r="N3" s="90"/>
      <c r="O3" s="934"/>
      <c r="P3" s="915"/>
      <c r="Q3" s="16"/>
      <c r="R3" s="36"/>
      <c r="S3" s="36"/>
      <c r="T3" s="36"/>
      <c r="U3" s="16"/>
      <c r="V3" s="16"/>
      <c r="W3" s="16"/>
      <c r="X3" s="36"/>
      <c r="Y3" s="36"/>
      <c r="Z3" s="36"/>
      <c r="AA3" s="36"/>
      <c r="AB3" s="36"/>
      <c r="AC3" s="36"/>
      <c r="AD3" s="36"/>
      <c r="AE3" s="3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20"/>
      <c r="BM3" s="36"/>
      <c r="BN3" s="36"/>
      <c r="BO3" s="36"/>
      <c r="BP3" s="36"/>
      <c r="BQ3" s="36"/>
      <c r="BR3" s="36"/>
      <c r="BS3" s="36"/>
      <c r="BT3" s="36"/>
      <c r="BU3" s="36"/>
      <c r="BV3" s="36"/>
      <c r="BW3" s="36"/>
      <c r="BX3" s="36"/>
    </row>
    <row r="4" spans="1:76" s="17" customFormat="1" ht="16.95" customHeight="1" thickBot="1">
      <c r="A4" s="36"/>
      <c r="B4" s="36"/>
      <c r="C4" s="89"/>
      <c r="D4" s="39"/>
      <c r="E4" s="45"/>
      <c r="F4" s="46"/>
      <c r="G4" s="46"/>
      <c r="H4" s="47"/>
      <c r="I4" s="859">
        <f>'2'!H4</f>
        <v>2020</v>
      </c>
      <c r="J4" s="860">
        <f>'2'!I4</f>
        <v>2021</v>
      </c>
      <c r="K4" s="861">
        <f>'2'!J4</f>
        <v>2022</v>
      </c>
      <c r="L4" s="862">
        <f>'2'!K4</f>
        <v>2023</v>
      </c>
      <c r="M4" s="920">
        <f>'2'!L4</f>
        <v>2024</v>
      </c>
      <c r="N4" s="90"/>
      <c r="O4" s="934"/>
      <c r="P4" s="915"/>
      <c r="Q4" s="16"/>
      <c r="R4" s="36"/>
      <c r="S4" s="36"/>
      <c r="T4" s="36"/>
      <c r="U4" s="16"/>
      <c r="V4" s="16"/>
      <c r="W4" s="16"/>
      <c r="X4" s="36"/>
      <c r="Y4" s="36"/>
      <c r="Z4" s="36"/>
      <c r="AA4" s="36"/>
      <c r="AB4" s="36"/>
      <c r="AC4" s="36"/>
      <c r="AD4" s="36"/>
      <c r="AE4" s="3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20"/>
      <c r="BM4" s="36"/>
      <c r="BN4" s="36"/>
      <c r="BO4" s="36"/>
      <c r="BP4" s="36"/>
      <c r="BQ4" s="36"/>
      <c r="BR4" s="36"/>
      <c r="BS4" s="36"/>
      <c r="BT4" s="36"/>
      <c r="BU4" s="36"/>
      <c r="BV4" s="36"/>
      <c r="BW4" s="36"/>
      <c r="BX4" s="36"/>
    </row>
    <row r="5" spans="1:76" s="17" customFormat="1" ht="16.95" customHeight="1" thickTop="1" thickBot="1">
      <c r="A5" s="36"/>
      <c r="B5" s="36"/>
      <c r="C5" s="89"/>
      <c r="D5" s="990" t="s">
        <v>510</v>
      </c>
      <c r="E5" s="5"/>
      <c r="F5" s="172"/>
      <c r="G5" s="172"/>
      <c r="H5" s="5"/>
      <c r="I5" s="808">
        <f>I30+I22</f>
        <v>0</v>
      </c>
      <c r="J5" s="808">
        <f>J30+J22</f>
        <v>0</v>
      </c>
      <c r="K5" s="808">
        <f>K30+K22</f>
        <v>0</v>
      </c>
      <c r="L5" s="808">
        <f>L30+L22</f>
        <v>0</v>
      </c>
      <c r="M5" s="808">
        <f>M30+M22</f>
        <v>0</v>
      </c>
      <c r="N5" s="80"/>
      <c r="O5" s="934"/>
      <c r="P5" s="1077"/>
      <c r="Q5" s="16"/>
      <c r="R5" s="36"/>
      <c r="S5" s="36"/>
      <c r="T5" s="36"/>
      <c r="U5" s="16"/>
      <c r="V5" s="16"/>
      <c r="W5" s="16"/>
      <c r="X5" s="36"/>
      <c r="Y5" s="36"/>
      <c r="Z5" s="36"/>
      <c r="AA5" s="36"/>
      <c r="AB5" s="36"/>
      <c r="AC5" s="36"/>
      <c r="AD5" s="36"/>
      <c r="AE5" s="3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20"/>
      <c r="BM5" s="36"/>
      <c r="BN5" s="36"/>
      <c r="BO5" s="36"/>
      <c r="BP5" s="36"/>
      <c r="BQ5" s="36"/>
      <c r="BR5" s="36"/>
      <c r="BS5" s="36"/>
      <c r="BT5" s="36"/>
      <c r="BU5" s="36"/>
      <c r="BV5" s="36"/>
      <c r="BW5" s="36"/>
      <c r="BX5" s="36"/>
    </row>
    <row r="6" spans="1:76" s="17" customFormat="1" ht="9.9" customHeight="1" thickTop="1">
      <c r="A6" s="36"/>
      <c r="B6" s="36"/>
      <c r="C6" s="89"/>
      <c r="D6" s="92"/>
      <c r="E6" s="45"/>
      <c r="F6" s="93"/>
      <c r="G6" s="93"/>
      <c r="H6" s="47"/>
      <c r="I6" s="80"/>
      <c r="J6" s="80"/>
      <c r="K6" s="80"/>
      <c r="L6" s="80"/>
      <c r="M6" s="80"/>
      <c r="N6" s="80"/>
      <c r="O6" s="934"/>
      <c r="P6" s="1077"/>
      <c r="Q6" s="16"/>
      <c r="R6" s="36"/>
      <c r="S6" s="36"/>
      <c r="T6" s="36"/>
      <c r="U6" s="16"/>
      <c r="V6" s="16"/>
      <c r="W6" s="16"/>
      <c r="X6" s="36"/>
      <c r="Y6" s="36"/>
      <c r="Z6" s="36"/>
      <c r="AA6" s="36"/>
      <c r="AB6" s="36"/>
      <c r="AC6" s="36"/>
      <c r="AD6" s="36"/>
      <c r="AE6" s="3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20"/>
      <c r="BM6" s="36"/>
      <c r="BN6" s="36"/>
      <c r="BO6" s="36"/>
      <c r="BP6" s="36"/>
      <c r="BQ6" s="36"/>
      <c r="BR6" s="36"/>
      <c r="BS6" s="36"/>
      <c r="BT6" s="36"/>
      <c r="BU6" s="36"/>
      <c r="BV6" s="36"/>
      <c r="BW6" s="36"/>
      <c r="BX6" s="36"/>
    </row>
    <row r="7" spans="1:76" s="17" customFormat="1" ht="15.9" customHeight="1">
      <c r="A7" s="36"/>
      <c r="B7" s="36"/>
      <c r="C7" s="89"/>
      <c r="D7" s="988" t="s">
        <v>511</v>
      </c>
      <c r="E7" s="45"/>
      <c r="F7" s="713" t="s">
        <v>73</v>
      </c>
      <c r="G7" s="714" t="s">
        <v>74</v>
      </c>
      <c r="H7" s="78"/>
      <c r="I7" s="859">
        <f>'1'!$H$7</f>
        <v>2020</v>
      </c>
      <c r="J7" s="860">
        <f>J24</f>
        <v>2021</v>
      </c>
      <c r="K7" s="861">
        <f>K24</f>
        <v>2022</v>
      </c>
      <c r="L7" s="862">
        <f>L24</f>
        <v>2023</v>
      </c>
      <c r="M7" s="863">
        <f>M24</f>
        <v>2024</v>
      </c>
      <c r="N7" s="90"/>
      <c r="O7" s="935"/>
      <c r="P7" s="915"/>
      <c r="Q7" s="16"/>
      <c r="R7" s="36"/>
      <c r="S7" s="36"/>
      <c r="T7" s="36"/>
      <c r="U7" s="16"/>
      <c r="V7" s="16"/>
      <c r="W7" s="16"/>
      <c r="X7" s="36"/>
      <c r="Y7" s="36"/>
      <c r="Z7" s="36"/>
      <c r="AA7" s="36"/>
      <c r="AB7" s="36"/>
      <c r="AC7" s="36"/>
      <c r="AD7" s="36"/>
      <c r="AE7" s="3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20"/>
      <c r="BM7" s="36"/>
      <c r="BN7" s="36"/>
      <c r="BO7" s="36"/>
      <c r="BP7" s="36"/>
      <c r="BQ7" s="36"/>
      <c r="BR7" s="36"/>
      <c r="BS7" s="36"/>
      <c r="BT7" s="36"/>
      <c r="BU7" s="36"/>
      <c r="BV7" s="36"/>
      <c r="BW7" s="36"/>
      <c r="BX7" s="36"/>
    </row>
    <row r="8" spans="1:76" s="17" customFormat="1" ht="14.1" customHeight="1">
      <c r="A8" s="36"/>
      <c r="B8" s="36"/>
      <c r="C8" s="89"/>
      <c r="D8" s="813" t="s">
        <v>11</v>
      </c>
      <c r="E8" s="184"/>
      <c r="F8" s="743"/>
      <c r="G8" s="744"/>
      <c r="H8" s="5"/>
      <c r="I8" s="924">
        <f>F8*12</f>
        <v>0</v>
      </c>
      <c r="J8" s="924">
        <f t="shared" ref="J8:M20" si="0">I8*(1+$G8)</f>
        <v>0</v>
      </c>
      <c r="K8" s="924">
        <f t="shared" si="0"/>
        <v>0</v>
      </c>
      <c r="L8" s="924">
        <f t="shared" si="0"/>
        <v>0</v>
      </c>
      <c r="M8" s="924">
        <f t="shared" si="0"/>
        <v>0</v>
      </c>
      <c r="N8" s="90"/>
      <c r="O8" s="935"/>
      <c r="P8" s="915"/>
      <c r="Q8" s="16"/>
      <c r="R8" s="36"/>
      <c r="S8" s="36"/>
      <c r="T8" s="36"/>
      <c r="U8" s="16"/>
      <c r="V8" s="16"/>
      <c r="W8" s="16"/>
      <c r="X8" s="36"/>
      <c r="Y8" s="36"/>
      <c r="Z8" s="36"/>
      <c r="AA8" s="36"/>
      <c r="AB8" s="36"/>
      <c r="AC8" s="36"/>
      <c r="AD8" s="36"/>
      <c r="AE8" s="3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20"/>
      <c r="BM8" s="36"/>
      <c r="BN8" s="36"/>
      <c r="BO8" s="36"/>
      <c r="BP8" s="36"/>
      <c r="BQ8" s="36"/>
      <c r="BR8" s="36"/>
      <c r="BS8" s="36"/>
      <c r="BT8" s="36"/>
      <c r="BU8" s="36"/>
      <c r="BV8" s="36"/>
      <c r="BW8" s="36"/>
      <c r="BX8" s="36"/>
    </row>
    <row r="9" spans="1:76" s="17" customFormat="1" ht="14.1" customHeight="1">
      <c r="A9" s="36"/>
      <c r="B9" s="36"/>
      <c r="C9" s="89"/>
      <c r="D9" s="814" t="s">
        <v>515</v>
      </c>
      <c r="E9" s="184"/>
      <c r="F9" s="745"/>
      <c r="G9" s="746"/>
      <c r="H9" s="5"/>
      <c r="I9" s="925">
        <f>F9*12</f>
        <v>0</v>
      </c>
      <c r="J9" s="925">
        <f t="shared" si="0"/>
        <v>0</v>
      </c>
      <c r="K9" s="925">
        <f t="shared" si="0"/>
        <v>0</v>
      </c>
      <c r="L9" s="925">
        <f t="shared" si="0"/>
        <v>0</v>
      </c>
      <c r="M9" s="925">
        <f t="shared" si="0"/>
        <v>0</v>
      </c>
      <c r="N9" s="90"/>
      <c r="O9" s="935"/>
      <c r="P9" s="915"/>
      <c r="Q9" s="16"/>
      <c r="R9" s="36"/>
      <c r="S9" s="36"/>
      <c r="T9" s="36"/>
      <c r="U9" s="16"/>
      <c r="V9" s="16"/>
      <c r="W9" s="16"/>
      <c r="X9" s="36"/>
      <c r="Y9" s="36"/>
      <c r="Z9" s="36"/>
      <c r="AA9" s="36"/>
      <c r="AB9" s="36"/>
      <c r="AC9" s="36"/>
      <c r="AD9" s="36"/>
      <c r="AE9" s="3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20"/>
      <c r="BM9" s="36"/>
      <c r="BN9" s="36"/>
      <c r="BO9" s="36"/>
      <c r="BP9" s="36"/>
      <c r="BQ9" s="36"/>
      <c r="BR9" s="36"/>
      <c r="BS9" s="36"/>
      <c r="BT9" s="36"/>
      <c r="BU9" s="36"/>
      <c r="BV9" s="36"/>
      <c r="BW9" s="36"/>
      <c r="BX9" s="36"/>
    </row>
    <row r="10" spans="1:76" s="17" customFormat="1" ht="14.1" customHeight="1">
      <c r="A10" s="36"/>
      <c r="B10" s="36"/>
      <c r="C10" s="89"/>
      <c r="D10" s="814" t="s">
        <v>78</v>
      </c>
      <c r="E10" s="184"/>
      <c r="F10" s="745"/>
      <c r="G10" s="746"/>
      <c r="H10" s="5"/>
      <c r="I10" s="925">
        <f t="shared" ref="I10:I19" si="1">F10*12</f>
        <v>0</v>
      </c>
      <c r="J10" s="925">
        <f t="shared" si="0"/>
        <v>0</v>
      </c>
      <c r="K10" s="925">
        <f t="shared" si="0"/>
        <v>0</v>
      </c>
      <c r="L10" s="925">
        <f t="shared" si="0"/>
        <v>0</v>
      </c>
      <c r="M10" s="925">
        <f t="shared" si="0"/>
        <v>0</v>
      </c>
      <c r="N10" s="90"/>
      <c r="O10" s="935"/>
      <c r="P10" s="915"/>
      <c r="Q10" s="16"/>
      <c r="R10" s="36"/>
      <c r="S10" s="36"/>
      <c r="T10" s="36"/>
      <c r="U10" s="16"/>
      <c r="V10" s="16"/>
      <c r="W10" s="16"/>
      <c r="X10" s="36"/>
      <c r="Y10" s="36"/>
      <c r="Z10" s="36"/>
      <c r="AA10" s="36"/>
      <c r="AB10" s="36"/>
      <c r="AC10" s="36"/>
      <c r="AD10" s="36"/>
      <c r="AE10" s="3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20"/>
      <c r="BM10" s="36"/>
      <c r="BN10" s="36"/>
      <c r="BO10" s="36"/>
      <c r="BP10" s="36"/>
      <c r="BQ10" s="36"/>
      <c r="BR10" s="36"/>
      <c r="BS10" s="36"/>
      <c r="BT10" s="36"/>
      <c r="BU10" s="36"/>
      <c r="BV10" s="36"/>
      <c r="BW10" s="36"/>
      <c r="BX10" s="36"/>
    </row>
    <row r="11" spans="1:76" s="17" customFormat="1" ht="14.1" customHeight="1">
      <c r="A11" s="36"/>
      <c r="B11" s="36"/>
      <c r="C11" s="89"/>
      <c r="D11" s="814" t="s">
        <v>77</v>
      </c>
      <c r="E11" s="184"/>
      <c r="F11" s="745"/>
      <c r="G11" s="746"/>
      <c r="H11" s="5"/>
      <c r="I11" s="925">
        <f t="shared" si="1"/>
        <v>0</v>
      </c>
      <c r="J11" s="925">
        <f t="shared" si="0"/>
        <v>0</v>
      </c>
      <c r="K11" s="925">
        <f t="shared" si="0"/>
        <v>0</v>
      </c>
      <c r="L11" s="925">
        <f t="shared" si="0"/>
        <v>0</v>
      </c>
      <c r="M11" s="925">
        <f t="shared" si="0"/>
        <v>0</v>
      </c>
      <c r="N11" s="90"/>
      <c r="O11" s="935"/>
      <c r="P11" s="915"/>
      <c r="Q11" s="16"/>
      <c r="R11" s="36"/>
      <c r="S11" s="36"/>
      <c r="T11" s="36"/>
      <c r="U11" s="16"/>
      <c r="V11" s="16"/>
      <c r="W11" s="16"/>
      <c r="X11" s="36"/>
      <c r="Y11" s="36"/>
      <c r="Z11" s="36"/>
      <c r="AA11" s="36"/>
      <c r="AB11" s="36"/>
      <c r="AC11" s="36"/>
      <c r="AD11" s="36"/>
      <c r="AE11" s="3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20"/>
      <c r="BM11" s="36"/>
      <c r="BN11" s="36"/>
      <c r="BO11" s="36"/>
      <c r="BP11" s="36"/>
      <c r="BQ11" s="36"/>
      <c r="BR11" s="36"/>
      <c r="BS11" s="36"/>
      <c r="BT11" s="36"/>
      <c r="BU11" s="36"/>
      <c r="BV11" s="36"/>
      <c r="BW11" s="36"/>
      <c r="BX11" s="36"/>
    </row>
    <row r="12" spans="1:76" s="17" customFormat="1" ht="14.1" customHeight="1">
      <c r="A12" s="36"/>
      <c r="B12" s="36"/>
      <c r="C12" s="89"/>
      <c r="D12" s="814" t="s">
        <v>75</v>
      </c>
      <c r="E12" s="184"/>
      <c r="F12" s="745"/>
      <c r="G12" s="746"/>
      <c r="H12" s="5"/>
      <c r="I12" s="925">
        <f t="shared" si="1"/>
        <v>0</v>
      </c>
      <c r="J12" s="925">
        <f t="shared" si="0"/>
        <v>0</v>
      </c>
      <c r="K12" s="925">
        <f t="shared" si="0"/>
        <v>0</v>
      </c>
      <c r="L12" s="925">
        <f t="shared" si="0"/>
        <v>0</v>
      </c>
      <c r="M12" s="925">
        <f t="shared" si="0"/>
        <v>0</v>
      </c>
      <c r="N12" s="90"/>
      <c r="O12" s="935"/>
      <c r="P12" s="915"/>
      <c r="Q12" s="16"/>
      <c r="R12" s="36"/>
      <c r="S12" s="36"/>
      <c r="T12" s="36"/>
      <c r="U12" s="16"/>
      <c r="V12" s="16"/>
      <c r="W12" s="16"/>
      <c r="X12" s="36"/>
      <c r="Y12" s="36"/>
      <c r="Z12" s="36"/>
      <c r="AA12" s="36"/>
      <c r="AB12" s="36"/>
      <c r="AC12" s="36"/>
      <c r="AD12" s="36"/>
      <c r="AE12" s="3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20"/>
      <c r="BM12" s="36"/>
      <c r="BN12" s="36"/>
      <c r="BO12" s="36"/>
      <c r="BP12" s="36"/>
      <c r="BQ12" s="36"/>
      <c r="BR12" s="36"/>
      <c r="BS12" s="36"/>
      <c r="BT12" s="36"/>
      <c r="BU12" s="36"/>
      <c r="BV12" s="36"/>
      <c r="BW12" s="36"/>
      <c r="BX12" s="36"/>
    </row>
    <row r="13" spans="1:76" s="17" customFormat="1" ht="14.1" customHeight="1">
      <c r="A13" s="36"/>
      <c r="B13" s="36"/>
      <c r="C13" s="89"/>
      <c r="D13" s="814" t="s">
        <v>76</v>
      </c>
      <c r="E13" s="184"/>
      <c r="F13" s="745"/>
      <c r="G13" s="746"/>
      <c r="H13" s="5"/>
      <c r="I13" s="925">
        <f t="shared" si="1"/>
        <v>0</v>
      </c>
      <c r="J13" s="925">
        <f t="shared" si="0"/>
        <v>0</v>
      </c>
      <c r="K13" s="925">
        <f t="shared" si="0"/>
        <v>0</v>
      </c>
      <c r="L13" s="925">
        <f t="shared" si="0"/>
        <v>0</v>
      </c>
      <c r="M13" s="925">
        <f t="shared" si="0"/>
        <v>0</v>
      </c>
      <c r="N13" s="90"/>
      <c r="O13" s="935"/>
      <c r="P13" s="915"/>
      <c r="Q13" s="16"/>
      <c r="R13" s="36"/>
      <c r="S13" s="36"/>
      <c r="T13" s="36"/>
      <c r="U13" s="16"/>
      <c r="V13" s="16"/>
      <c r="W13" s="16"/>
      <c r="X13" s="36"/>
      <c r="Y13" s="36"/>
      <c r="Z13" s="36"/>
      <c r="AA13" s="36"/>
      <c r="AB13" s="36"/>
      <c r="AC13" s="36"/>
      <c r="AD13" s="36"/>
      <c r="AE13" s="3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20"/>
      <c r="BM13" s="36"/>
      <c r="BN13" s="36"/>
      <c r="BO13" s="36"/>
      <c r="BP13" s="36"/>
      <c r="BQ13" s="36"/>
      <c r="BR13" s="36"/>
      <c r="BS13" s="36"/>
      <c r="BT13" s="36"/>
      <c r="BU13" s="36"/>
      <c r="BV13" s="36"/>
      <c r="BW13" s="36"/>
      <c r="BX13" s="36"/>
    </row>
    <row r="14" spans="1:76" s="17" customFormat="1" ht="14.1" customHeight="1">
      <c r="A14" s="36"/>
      <c r="B14" s="36"/>
      <c r="C14" s="89"/>
      <c r="D14" s="814" t="s">
        <v>36</v>
      </c>
      <c r="E14" s="184"/>
      <c r="F14" s="745"/>
      <c r="G14" s="746"/>
      <c r="H14" s="5"/>
      <c r="I14" s="925">
        <f t="shared" si="1"/>
        <v>0</v>
      </c>
      <c r="J14" s="925">
        <f t="shared" si="0"/>
        <v>0</v>
      </c>
      <c r="K14" s="925">
        <f t="shared" si="0"/>
        <v>0</v>
      </c>
      <c r="L14" s="925">
        <f t="shared" si="0"/>
        <v>0</v>
      </c>
      <c r="M14" s="925">
        <f t="shared" si="0"/>
        <v>0</v>
      </c>
      <c r="N14" s="90"/>
      <c r="O14" s="935"/>
      <c r="P14" s="915"/>
      <c r="Q14" s="16"/>
      <c r="R14" s="36"/>
      <c r="S14" s="36"/>
      <c r="T14" s="36"/>
      <c r="U14" s="16"/>
      <c r="V14" s="16"/>
      <c r="W14" s="16"/>
      <c r="X14" s="36"/>
      <c r="Y14" s="36"/>
      <c r="Z14" s="36"/>
      <c r="AA14" s="36"/>
      <c r="AB14" s="36"/>
      <c r="AC14" s="36"/>
      <c r="AD14" s="36"/>
      <c r="AE14" s="3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20"/>
      <c r="BM14" s="36"/>
      <c r="BN14" s="36"/>
      <c r="BO14" s="36"/>
      <c r="BP14" s="36"/>
      <c r="BQ14" s="36"/>
      <c r="BR14" s="36"/>
      <c r="BS14" s="36"/>
      <c r="BT14" s="36"/>
      <c r="BU14" s="36"/>
      <c r="BV14" s="36"/>
      <c r="BW14" s="36"/>
      <c r="BX14" s="36"/>
    </row>
    <row r="15" spans="1:76" s="17" customFormat="1" ht="14.1" customHeight="1">
      <c r="A15" s="36"/>
      <c r="B15" s="36"/>
      <c r="C15" s="89"/>
      <c r="D15" s="814" t="s">
        <v>79</v>
      </c>
      <c r="E15" s="184"/>
      <c r="F15" s="745"/>
      <c r="G15" s="746"/>
      <c r="H15" s="5"/>
      <c r="I15" s="925">
        <f t="shared" si="1"/>
        <v>0</v>
      </c>
      <c r="J15" s="925">
        <f t="shared" si="0"/>
        <v>0</v>
      </c>
      <c r="K15" s="925">
        <f t="shared" si="0"/>
        <v>0</v>
      </c>
      <c r="L15" s="925">
        <f t="shared" si="0"/>
        <v>0</v>
      </c>
      <c r="M15" s="925">
        <f t="shared" si="0"/>
        <v>0</v>
      </c>
      <c r="N15" s="90"/>
      <c r="O15" s="935"/>
      <c r="P15" s="915"/>
      <c r="Q15" s="16"/>
      <c r="R15" s="36"/>
      <c r="S15" s="36"/>
      <c r="T15" s="36"/>
      <c r="U15" s="16"/>
      <c r="V15" s="16"/>
      <c r="W15" s="16"/>
      <c r="X15" s="36"/>
      <c r="Y15" s="36"/>
      <c r="Z15" s="36"/>
      <c r="AA15" s="36"/>
      <c r="AB15" s="36"/>
      <c r="AC15" s="36"/>
      <c r="AD15" s="36"/>
      <c r="AE15" s="3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20"/>
      <c r="BM15" s="36"/>
      <c r="BN15" s="36"/>
      <c r="BO15" s="36"/>
      <c r="BP15" s="36"/>
      <c r="BQ15" s="36"/>
      <c r="BR15" s="36"/>
      <c r="BS15" s="36"/>
      <c r="BT15" s="36"/>
      <c r="BU15" s="36"/>
      <c r="BV15" s="36"/>
      <c r="BW15" s="36"/>
      <c r="BX15" s="36"/>
    </row>
    <row r="16" spans="1:76" s="17" customFormat="1" ht="14.1" customHeight="1">
      <c r="A16" s="36"/>
      <c r="B16" s="36"/>
      <c r="C16" s="89"/>
      <c r="D16" s="814" t="s">
        <v>12</v>
      </c>
      <c r="E16" s="184"/>
      <c r="F16" s="745"/>
      <c r="G16" s="746"/>
      <c r="H16" s="5"/>
      <c r="I16" s="925">
        <f t="shared" si="1"/>
        <v>0</v>
      </c>
      <c r="J16" s="925">
        <f t="shared" si="0"/>
        <v>0</v>
      </c>
      <c r="K16" s="925">
        <f t="shared" si="0"/>
        <v>0</v>
      </c>
      <c r="L16" s="925">
        <f t="shared" si="0"/>
        <v>0</v>
      </c>
      <c r="M16" s="925">
        <f t="shared" si="0"/>
        <v>0</v>
      </c>
      <c r="N16" s="90"/>
      <c r="O16" s="935"/>
      <c r="P16" s="915"/>
      <c r="Q16" s="16"/>
      <c r="R16" s="36"/>
      <c r="S16" s="36"/>
      <c r="T16" s="36"/>
      <c r="U16" s="16"/>
      <c r="V16" s="16"/>
      <c r="W16" s="16"/>
      <c r="X16" s="36"/>
      <c r="Y16" s="36"/>
      <c r="Z16" s="36"/>
      <c r="AA16" s="36"/>
      <c r="AB16" s="36"/>
      <c r="AC16" s="36"/>
      <c r="AD16" s="36"/>
      <c r="AE16" s="3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20"/>
      <c r="BM16" s="36"/>
      <c r="BN16" s="36"/>
      <c r="BO16" s="36"/>
      <c r="BP16" s="36"/>
      <c r="BQ16" s="36"/>
      <c r="BR16" s="36"/>
      <c r="BS16" s="36"/>
      <c r="BT16" s="36"/>
      <c r="BU16" s="36"/>
      <c r="BV16" s="36"/>
      <c r="BW16" s="36"/>
      <c r="BX16" s="36"/>
    </row>
    <row r="17" spans="1:76" s="17" customFormat="1" ht="14.1" customHeight="1">
      <c r="A17" s="36"/>
      <c r="B17" s="36"/>
      <c r="C17" s="89"/>
      <c r="D17" s="814" t="s">
        <v>81</v>
      </c>
      <c r="E17" s="184"/>
      <c r="F17" s="745"/>
      <c r="G17" s="746"/>
      <c r="H17" s="5"/>
      <c r="I17" s="925">
        <f t="shared" si="1"/>
        <v>0</v>
      </c>
      <c r="J17" s="925">
        <f t="shared" si="0"/>
        <v>0</v>
      </c>
      <c r="K17" s="925">
        <f t="shared" si="0"/>
        <v>0</v>
      </c>
      <c r="L17" s="925">
        <f t="shared" si="0"/>
        <v>0</v>
      </c>
      <c r="M17" s="925">
        <f t="shared" si="0"/>
        <v>0</v>
      </c>
      <c r="N17" s="90"/>
      <c r="O17" s="935"/>
      <c r="P17" s="915"/>
      <c r="Q17" s="16"/>
      <c r="R17" s="36"/>
      <c r="S17" s="36"/>
      <c r="T17" s="36"/>
      <c r="U17" s="16"/>
      <c r="V17" s="16"/>
      <c r="W17" s="16"/>
      <c r="X17" s="36"/>
      <c r="Y17" s="36"/>
      <c r="Z17" s="36"/>
      <c r="AA17" s="36"/>
      <c r="AB17" s="36"/>
      <c r="AC17" s="36"/>
      <c r="AD17" s="36"/>
      <c r="AE17" s="3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20"/>
      <c r="BM17" s="36"/>
      <c r="BN17" s="36"/>
      <c r="BO17" s="36"/>
      <c r="BP17" s="36"/>
      <c r="BQ17" s="36"/>
      <c r="BR17" s="36"/>
      <c r="BS17" s="36"/>
      <c r="BT17" s="36"/>
      <c r="BU17" s="36"/>
      <c r="BV17" s="36"/>
      <c r="BW17" s="36"/>
      <c r="BX17" s="36"/>
    </row>
    <row r="18" spans="1:76" s="17" customFormat="1" ht="14.1" customHeight="1">
      <c r="A18" s="36"/>
      <c r="B18" s="36"/>
      <c r="C18" s="89"/>
      <c r="D18" s="814" t="s">
        <v>80</v>
      </c>
      <c r="E18" s="184"/>
      <c r="F18" s="745"/>
      <c r="G18" s="746"/>
      <c r="H18" s="5"/>
      <c r="I18" s="925">
        <f t="shared" si="1"/>
        <v>0</v>
      </c>
      <c r="J18" s="925">
        <f t="shared" si="0"/>
        <v>0</v>
      </c>
      <c r="K18" s="925">
        <f t="shared" si="0"/>
        <v>0</v>
      </c>
      <c r="L18" s="925">
        <f t="shared" si="0"/>
        <v>0</v>
      </c>
      <c r="M18" s="925">
        <f t="shared" si="0"/>
        <v>0</v>
      </c>
      <c r="N18" s="90"/>
      <c r="O18" s="935"/>
      <c r="P18" s="915"/>
      <c r="Q18" s="16"/>
      <c r="R18" s="36"/>
      <c r="S18" s="36"/>
      <c r="T18" s="36"/>
      <c r="U18" s="16"/>
      <c r="V18" s="16"/>
      <c r="W18" s="16"/>
      <c r="X18" s="36"/>
      <c r="Y18" s="36"/>
      <c r="Z18" s="36"/>
      <c r="AA18" s="36"/>
      <c r="AB18" s="36"/>
      <c r="AC18" s="36"/>
      <c r="AD18" s="36"/>
      <c r="AE18" s="3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20"/>
      <c r="BM18" s="36"/>
      <c r="BN18" s="36"/>
      <c r="BO18" s="36"/>
      <c r="BP18" s="36"/>
      <c r="BQ18" s="36"/>
      <c r="BR18" s="36"/>
      <c r="BS18" s="36"/>
      <c r="BT18" s="36"/>
      <c r="BU18" s="36"/>
      <c r="BV18" s="36"/>
      <c r="BW18" s="36"/>
      <c r="BX18" s="36"/>
    </row>
    <row r="19" spans="1:76" s="17" customFormat="1" ht="14.1" customHeight="1">
      <c r="A19" s="36"/>
      <c r="B19" s="36"/>
      <c r="C19" s="89"/>
      <c r="D19" s="814"/>
      <c r="E19" s="184"/>
      <c r="F19" s="745"/>
      <c r="G19" s="746"/>
      <c r="H19" s="5"/>
      <c r="I19" s="925">
        <f t="shared" si="1"/>
        <v>0</v>
      </c>
      <c r="J19" s="925">
        <f t="shared" si="0"/>
        <v>0</v>
      </c>
      <c r="K19" s="925">
        <f t="shared" si="0"/>
        <v>0</v>
      </c>
      <c r="L19" s="925">
        <f t="shared" si="0"/>
        <v>0</v>
      </c>
      <c r="M19" s="925">
        <f t="shared" si="0"/>
        <v>0</v>
      </c>
      <c r="N19" s="90"/>
      <c r="O19" s="935"/>
      <c r="P19" s="915"/>
      <c r="Q19" s="16"/>
      <c r="R19" s="36"/>
      <c r="S19" s="36"/>
      <c r="T19" s="36"/>
      <c r="U19" s="16"/>
      <c r="V19" s="16"/>
      <c r="W19" s="16"/>
      <c r="X19" s="36"/>
      <c r="Y19" s="36"/>
      <c r="Z19" s="36"/>
      <c r="AA19" s="36"/>
      <c r="AB19" s="36"/>
      <c r="AC19" s="36"/>
      <c r="AD19" s="36"/>
      <c r="AE19" s="3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20"/>
      <c r="BM19" s="36"/>
      <c r="BN19" s="36"/>
      <c r="BO19" s="36"/>
      <c r="BP19" s="36"/>
      <c r="BQ19" s="36"/>
      <c r="BR19" s="36"/>
      <c r="BS19" s="36"/>
      <c r="BT19" s="36"/>
      <c r="BU19" s="36"/>
      <c r="BV19" s="36"/>
      <c r="BW19" s="36"/>
      <c r="BX19" s="36"/>
    </row>
    <row r="20" spans="1:76" s="17" customFormat="1" ht="14.1" customHeight="1">
      <c r="A20" s="36"/>
      <c r="B20" s="36"/>
      <c r="C20" s="31"/>
      <c r="D20" s="815"/>
      <c r="E20" s="184"/>
      <c r="F20" s="747"/>
      <c r="G20" s="748"/>
      <c r="H20" s="5"/>
      <c r="I20" s="926">
        <f>F20*12</f>
        <v>0</v>
      </c>
      <c r="J20" s="926">
        <f t="shared" si="0"/>
        <v>0</v>
      </c>
      <c r="K20" s="926">
        <f t="shared" si="0"/>
        <v>0</v>
      </c>
      <c r="L20" s="926">
        <f t="shared" si="0"/>
        <v>0</v>
      </c>
      <c r="M20" s="926">
        <f t="shared" si="0"/>
        <v>0</v>
      </c>
      <c r="N20" s="98"/>
      <c r="O20" s="935"/>
      <c r="P20" s="915"/>
      <c r="Q20" s="16"/>
      <c r="R20" s="36"/>
      <c r="S20" s="36"/>
      <c r="T20" s="36"/>
      <c r="U20" s="16"/>
      <c r="V20" s="16"/>
      <c r="W20" s="16"/>
      <c r="X20" s="36"/>
      <c r="Y20" s="36"/>
      <c r="Z20" s="36"/>
      <c r="AA20" s="36"/>
      <c r="AB20" s="36"/>
      <c r="AC20" s="36"/>
      <c r="AD20" s="36"/>
      <c r="AE20" s="3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20"/>
      <c r="BM20" s="36"/>
      <c r="BN20" s="36"/>
      <c r="BO20" s="36"/>
      <c r="BP20" s="36"/>
      <c r="BQ20" s="36"/>
      <c r="BR20" s="36"/>
      <c r="BS20" s="36"/>
      <c r="BT20" s="36"/>
      <c r="BU20" s="36"/>
      <c r="BV20" s="36"/>
      <c r="BW20" s="36"/>
      <c r="BX20" s="36"/>
    </row>
    <row r="21" spans="1:76" s="17" customFormat="1" ht="14.1" customHeight="1">
      <c r="A21" s="36"/>
      <c r="B21" s="36"/>
      <c r="C21" s="31"/>
      <c r="D21" s="816" t="s">
        <v>272</v>
      </c>
      <c r="E21" s="184"/>
      <c r="F21" s="536">
        <f>IF(I21&gt;0,"",'1'!$F$37)</f>
        <v>0</v>
      </c>
      <c r="G21" s="537" t="str">
        <f>IF(F21="","",IF(F21=0,"","&lt; Hoja1"))</f>
        <v/>
      </c>
      <c r="H21" s="5"/>
      <c r="I21" s="750"/>
      <c r="J21" s="531"/>
      <c r="K21" s="531"/>
      <c r="L21" s="531"/>
      <c r="M21" s="531"/>
      <c r="N21" s="98"/>
      <c r="O21" s="935"/>
      <c r="P21" s="915"/>
      <c r="Q21" s="16"/>
      <c r="R21" s="36"/>
      <c r="S21" s="36"/>
      <c r="T21" s="36"/>
      <c r="U21" s="16"/>
      <c r="V21" s="16"/>
      <c r="W21" s="16"/>
      <c r="X21" s="36"/>
      <c r="Y21" s="36"/>
      <c r="Z21" s="36"/>
      <c r="AA21" s="36"/>
      <c r="AB21" s="36"/>
      <c r="AC21" s="36"/>
      <c r="AD21" s="36"/>
      <c r="AE21" s="3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20"/>
      <c r="BM21" s="36"/>
      <c r="BN21" s="36"/>
      <c r="BO21" s="36"/>
      <c r="BP21" s="36"/>
      <c r="BQ21" s="36"/>
      <c r="BR21" s="36"/>
      <c r="BS21" s="36"/>
      <c r="BT21" s="36"/>
      <c r="BU21" s="36"/>
      <c r="BV21" s="36"/>
      <c r="BW21" s="36"/>
      <c r="BX21" s="36"/>
    </row>
    <row r="22" spans="1:76" s="17" customFormat="1" ht="15.9" customHeight="1" thickBot="1">
      <c r="A22" s="36"/>
      <c r="B22" s="36"/>
      <c r="C22" s="31"/>
      <c r="D22" s="930" t="s">
        <v>109</v>
      </c>
      <c r="E22" s="50"/>
      <c r="F22" s="530"/>
      <c r="G22" s="530"/>
      <c r="H22" s="78"/>
      <c r="I22" s="809">
        <f>SUM(I8:I21)</f>
        <v>0</v>
      </c>
      <c r="J22" s="809">
        <f>SUM(J8:J21)</f>
        <v>0</v>
      </c>
      <c r="K22" s="809">
        <f>SUM(K8:K21)</f>
        <v>0</v>
      </c>
      <c r="L22" s="809">
        <f>SUM(L8:L21)</f>
        <v>0</v>
      </c>
      <c r="M22" s="809">
        <f>SUM(M8:M21)</f>
        <v>0</v>
      </c>
      <c r="N22" s="98"/>
      <c r="O22" s="935"/>
      <c r="P22" s="915"/>
      <c r="Q22" s="16"/>
      <c r="R22" s="36"/>
      <c r="S22" s="36"/>
      <c r="T22" s="36"/>
      <c r="U22" s="16"/>
      <c r="V22" s="16"/>
      <c r="W22" s="16"/>
      <c r="X22" s="36"/>
      <c r="Y22" s="36"/>
      <c r="Z22" s="36"/>
      <c r="AA22" s="36"/>
      <c r="AB22" s="36"/>
      <c r="AC22" s="36"/>
      <c r="AD22" s="36"/>
      <c r="AE22" s="3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20"/>
      <c r="BM22" s="36"/>
      <c r="BN22" s="36"/>
      <c r="BO22" s="36"/>
      <c r="BP22" s="36"/>
      <c r="BQ22" s="36"/>
      <c r="BR22" s="36"/>
      <c r="BS22" s="36"/>
      <c r="BT22" s="36"/>
      <c r="BU22" s="36"/>
      <c r="BV22" s="36"/>
      <c r="BW22" s="36"/>
      <c r="BX22" s="36"/>
    </row>
    <row r="23" spans="1:76" s="17" customFormat="1" ht="8.1" customHeight="1">
      <c r="A23" s="36"/>
      <c r="B23" s="36"/>
      <c r="C23" s="31"/>
      <c r="D23" s="40"/>
      <c r="E23" s="50"/>
      <c r="F23" s="48"/>
      <c r="G23" s="48"/>
      <c r="H23" s="56"/>
      <c r="I23" s="48"/>
      <c r="J23" s="48"/>
      <c r="K23" s="48"/>
      <c r="L23" s="48"/>
      <c r="M23" s="48"/>
      <c r="N23" s="98"/>
      <c r="O23" s="935"/>
      <c r="P23" s="915"/>
      <c r="Q23" s="16"/>
      <c r="R23" s="36"/>
      <c r="S23" s="36"/>
      <c r="T23" s="36"/>
      <c r="U23" s="16"/>
      <c r="V23" s="16"/>
      <c r="W23" s="16"/>
      <c r="X23" s="36"/>
      <c r="Y23" s="36"/>
      <c r="Z23" s="36"/>
      <c r="AA23" s="36"/>
      <c r="AB23" s="36"/>
      <c r="AC23" s="36"/>
      <c r="AD23" s="36"/>
      <c r="AE23" s="3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20"/>
      <c r="BM23" s="36"/>
      <c r="BN23" s="36"/>
      <c r="BO23" s="36"/>
      <c r="BP23" s="36"/>
      <c r="BQ23" s="36"/>
      <c r="BR23" s="36"/>
      <c r="BS23" s="36"/>
      <c r="BT23" s="36"/>
      <c r="BU23" s="36"/>
      <c r="BV23" s="36"/>
      <c r="BW23" s="36"/>
      <c r="BX23" s="36"/>
    </row>
    <row r="24" spans="1:76" s="17" customFormat="1" ht="15.9" customHeight="1">
      <c r="A24" s="36"/>
      <c r="B24" s="36"/>
      <c r="C24" s="31"/>
      <c r="D24" s="989" t="s">
        <v>110</v>
      </c>
      <c r="E24" s="45"/>
      <c r="F24" s="817" t="s">
        <v>72</v>
      </c>
      <c r="G24" s="97"/>
      <c r="H24" s="78"/>
      <c r="I24" s="859">
        <f>'1'!$H$7</f>
        <v>2020</v>
      </c>
      <c r="J24" s="860">
        <f>'1'!I7</f>
        <v>2021</v>
      </c>
      <c r="K24" s="861">
        <f>'1'!J7</f>
        <v>2022</v>
      </c>
      <c r="L24" s="862">
        <f>'1'!K7</f>
        <v>2023</v>
      </c>
      <c r="M24" s="863">
        <f>'1'!L7</f>
        <v>2024</v>
      </c>
      <c r="N24" s="98"/>
      <c r="O24" s="935"/>
      <c r="P24" s="915"/>
      <c r="Q24" s="16"/>
      <c r="R24" s="36"/>
      <c r="S24" s="36"/>
      <c r="T24" s="36"/>
      <c r="U24" s="16"/>
      <c r="V24" s="16"/>
      <c r="W24" s="16"/>
      <c r="X24" s="36"/>
      <c r="Y24" s="36"/>
      <c r="Z24" s="36"/>
      <c r="AA24" s="36"/>
      <c r="AB24" s="36"/>
      <c r="AC24" s="36"/>
      <c r="AD24" s="36"/>
      <c r="AE24" s="3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20"/>
      <c r="BM24" s="36"/>
      <c r="BN24" s="36"/>
      <c r="BO24" s="36"/>
      <c r="BP24" s="36"/>
      <c r="BQ24" s="36"/>
      <c r="BR24" s="36"/>
      <c r="BS24" s="36"/>
      <c r="BT24" s="36"/>
      <c r="BU24" s="36"/>
      <c r="BV24" s="36"/>
      <c r="BW24" s="36"/>
      <c r="BX24" s="36"/>
    </row>
    <row r="25" spans="1:76" s="17" customFormat="1" ht="14.1" customHeight="1">
      <c r="A25" s="36"/>
      <c r="B25" s="36"/>
      <c r="C25" s="31"/>
      <c r="D25" s="927" t="s">
        <v>68</v>
      </c>
      <c r="E25" s="50"/>
      <c r="F25" s="94"/>
      <c r="G25" s="94"/>
      <c r="H25" s="78"/>
      <c r="I25" s="1111"/>
      <c r="J25" s="1111"/>
      <c r="K25" s="1111"/>
      <c r="L25" s="1111"/>
      <c r="M25" s="1111"/>
      <c r="N25" s="98"/>
      <c r="O25" s="935"/>
      <c r="P25" s="915"/>
      <c r="Q25" s="16"/>
      <c r="R25" s="36"/>
      <c r="S25" s="36"/>
      <c r="T25" s="36"/>
      <c r="U25" s="16"/>
      <c r="V25" s="16"/>
      <c r="W25" s="16"/>
      <c r="X25" s="36"/>
      <c r="Y25" s="36"/>
      <c r="Z25" s="36"/>
      <c r="AA25" s="36"/>
      <c r="AB25" s="36"/>
      <c r="AC25" s="36"/>
      <c r="AD25" s="36"/>
      <c r="AE25" s="3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20"/>
      <c r="BM25" s="36"/>
      <c r="BN25" s="36"/>
      <c r="BO25" s="36"/>
      <c r="BP25" s="36"/>
      <c r="BQ25" s="36"/>
      <c r="BR25" s="36"/>
      <c r="BS25" s="36"/>
      <c r="BT25" s="36"/>
      <c r="BU25" s="36"/>
      <c r="BV25" s="36"/>
      <c r="BW25" s="36"/>
      <c r="BX25" s="36"/>
    </row>
    <row r="26" spans="1:76" s="17" customFormat="1" ht="14.1" customHeight="1">
      <c r="A26" s="36"/>
      <c r="B26" s="36"/>
      <c r="C26" s="31"/>
      <c r="D26" s="928" t="s">
        <v>498</v>
      </c>
      <c r="E26" s="50"/>
      <c r="F26" s="21"/>
      <c r="G26" s="21"/>
      <c r="H26" s="78"/>
      <c r="I26" s="764"/>
      <c r="J26" s="532">
        <f>I26*(1+J27)</f>
        <v>0</v>
      </c>
      <c r="K26" s="532">
        <f>J26*(1+K27)</f>
        <v>0</v>
      </c>
      <c r="L26" s="532">
        <f>K26*(1+L27)</f>
        <v>0</v>
      </c>
      <c r="M26" s="532">
        <f>L26*(1+M27)</f>
        <v>0</v>
      </c>
      <c r="N26" s="98"/>
      <c r="O26" s="935"/>
      <c r="P26" s="915"/>
      <c r="Q26" s="16"/>
      <c r="R26" s="36"/>
      <c r="S26" s="36"/>
      <c r="T26" s="36"/>
      <c r="U26" s="16"/>
      <c r="V26" s="16"/>
      <c r="W26" s="16"/>
      <c r="X26" s="36"/>
      <c r="Y26" s="36"/>
      <c r="Z26" s="36"/>
      <c r="AA26" s="36"/>
      <c r="AB26" s="36"/>
      <c r="AC26" s="36"/>
      <c r="AD26" s="36"/>
      <c r="AE26" s="3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20"/>
      <c r="BM26" s="36"/>
      <c r="BN26" s="36"/>
      <c r="BO26" s="36"/>
      <c r="BP26" s="36"/>
      <c r="BQ26" s="36"/>
      <c r="BR26" s="36"/>
      <c r="BS26" s="36"/>
      <c r="BT26" s="36"/>
      <c r="BU26" s="36"/>
      <c r="BV26" s="36"/>
      <c r="BW26" s="36"/>
      <c r="BX26" s="36"/>
    </row>
    <row r="27" spans="1:76" s="17" customFormat="1" ht="14.1" customHeight="1">
      <c r="A27" s="36"/>
      <c r="B27" s="36"/>
      <c r="C27" s="31"/>
      <c r="D27" s="928" t="s">
        <v>71</v>
      </c>
      <c r="E27" s="50"/>
      <c r="F27" s="5"/>
      <c r="G27" s="5"/>
      <c r="H27" s="78"/>
      <c r="I27" s="533"/>
      <c r="J27" s="763"/>
      <c r="K27" s="763"/>
      <c r="L27" s="763"/>
      <c r="M27" s="763"/>
      <c r="N27" s="98"/>
      <c r="O27" s="935"/>
      <c r="P27" s="915"/>
      <c r="Q27" s="16"/>
      <c r="R27" s="36"/>
      <c r="S27" s="36"/>
      <c r="T27" s="36"/>
      <c r="U27" s="16"/>
      <c r="V27" s="16"/>
      <c r="W27" s="16"/>
      <c r="X27" s="36"/>
      <c r="Y27" s="36"/>
      <c r="Z27" s="36"/>
      <c r="AA27" s="36"/>
      <c r="AB27" s="36"/>
      <c r="AC27" s="36"/>
      <c r="AD27" s="36"/>
      <c r="AE27" s="3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20"/>
      <c r="BM27" s="36"/>
      <c r="BN27" s="36"/>
      <c r="BO27" s="36"/>
      <c r="BP27" s="36"/>
      <c r="BQ27" s="36"/>
      <c r="BR27" s="36"/>
      <c r="BS27" s="36"/>
      <c r="BT27" s="36"/>
      <c r="BU27" s="36"/>
      <c r="BV27" s="36"/>
      <c r="BW27" s="36"/>
      <c r="BX27" s="36"/>
    </row>
    <row r="28" spans="1:76" s="17" customFormat="1" ht="14.1" customHeight="1">
      <c r="A28" s="36"/>
      <c r="B28" s="36"/>
      <c r="C28" s="31"/>
      <c r="D28" s="928" t="s">
        <v>69</v>
      </c>
      <c r="E28" s="50"/>
      <c r="F28" s="5"/>
      <c r="G28" s="5"/>
      <c r="H28" s="78"/>
      <c r="I28" s="534">
        <f>I26*12*I25</f>
        <v>0</v>
      </c>
      <c r="J28" s="534">
        <f>J26*12*J25</f>
        <v>0</v>
      </c>
      <c r="K28" s="534">
        <f>K26*12*K25</f>
        <v>0</v>
      </c>
      <c r="L28" s="534">
        <f>L26*12*L25</f>
        <v>0</v>
      </c>
      <c r="M28" s="534">
        <f>M26*12*M25</f>
        <v>0</v>
      </c>
      <c r="N28" s="98"/>
      <c r="O28" s="935"/>
      <c r="P28" s="915"/>
      <c r="Q28" s="16"/>
      <c r="R28" s="36"/>
      <c r="S28" s="36"/>
      <c r="T28" s="36"/>
      <c r="U28" s="16"/>
      <c r="V28" s="16"/>
      <c r="W28" s="16"/>
      <c r="X28" s="36"/>
      <c r="Y28" s="36"/>
      <c r="Z28" s="36"/>
      <c r="AA28" s="36"/>
      <c r="AB28" s="36"/>
      <c r="AC28" s="36"/>
      <c r="AD28" s="36"/>
      <c r="AE28" s="3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20"/>
      <c r="BM28" s="36"/>
      <c r="BN28" s="36"/>
      <c r="BO28" s="36"/>
      <c r="BP28" s="36"/>
      <c r="BQ28" s="36"/>
      <c r="BR28" s="36"/>
      <c r="BS28" s="36"/>
      <c r="BT28" s="36"/>
      <c r="BU28" s="36"/>
      <c r="BV28" s="36"/>
      <c r="BW28" s="36"/>
      <c r="BX28" s="36"/>
    </row>
    <row r="29" spans="1:76" s="17" customFormat="1" ht="14.1" customHeight="1">
      <c r="A29" s="36"/>
      <c r="B29" s="36"/>
      <c r="C29" s="31"/>
      <c r="D29" s="929" t="s">
        <v>70</v>
      </c>
      <c r="E29" s="5"/>
      <c r="F29" s="749">
        <v>0.3</v>
      </c>
      <c r="G29" s="96"/>
      <c r="H29" s="78"/>
      <c r="I29" s="535">
        <f>I28*$F$29</f>
        <v>0</v>
      </c>
      <c r="J29" s="535">
        <f>J28*$F$29</f>
        <v>0</v>
      </c>
      <c r="K29" s="535">
        <f>K28*$F$29</f>
        <v>0</v>
      </c>
      <c r="L29" s="535">
        <f>L28*$F$29</f>
        <v>0</v>
      </c>
      <c r="M29" s="535">
        <f>M28*$F$29</f>
        <v>0</v>
      </c>
      <c r="N29" s="98"/>
      <c r="O29" s="935"/>
      <c r="P29" s="915"/>
      <c r="Q29" s="16"/>
      <c r="R29" s="36"/>
      <c r="S29" s="36"/>
      <c r="T29" s="36"/>
      <c r="U29" s="16"/>
      <c r="V29" s="16"/>
      <c r="W29" s="16"/>
      <c r="X29" s="36"/>
      <c r="Y29" s="36"/>
      <c r="Z29" s="36"/>
      <c r="AA29" s="36"/>
      <c r="AB29" s="36"/>
      <c r="AC29" s="36"/>
      <c r="AD29" s="36"/>
      <c r="AE29" s="3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20"/>
      <c r="BM29" s="36"/>
      <c r="BN29" s="36"/>
      <c r="BO29" s="36"/>
      <c r="BP29" s="36"/>
      <c r="BQ29" s="36"/>
      <c r="BR29" s="36"/>
      <c r="BS29" s="36"/>
      <c r="BT29" s="36"/>
      <c r="BU29" s="36"/>
      <c r="BV29" s="36"/>
      <c r="BW29" s="36"/>
      <c r="BX29" s="36"/>
    </row>
    <row r="30" spans="1:76" s="17" customFormat="1" ht="15.9" customHeight="1" thickBot="1">
      <c r="A30" s="36"/>
      <c r="B30" s="36"/>
      <c r="C30" s="31"/>
      <c r="D30" s="931" t="s">
        <v>110</v>
      </c>
      <c r="E30" s="50"/>
      <c r="F30" s="170"/>
      <c r="G30" s="170"/>
      <c r="H30" s="78"/>
      <c r="I30" s="810">
        <f>I28+I29</f>
        <v>0</v>
      </c>
      <c r="J30" s="810">
        <f>J28+J29</f>
        <v>0</v>
      </c>
      <c r="K30" s="810">
        <f>K28+K29</f>
        <v>0</v>
      </c>
      <c r="L30" s="810">
        <f>L28+L29</f>
        <v>0</v>
      </c>
      <c r="M30" s="810">
        <f>M28+M29</f>
        <v>0</v>
      </c>
      <c r="N30" s="98"/>
      <c r="O30" s="935"/>
      <c r="P30" s="915"/>
      <c r="Q30" s="16"/>
      <c r="R30" s="36"/>
      <c r="S30" s="36"/>
      <c r="T30" s="36"/>
      <c r="U30" s="16"/>
      <c r="V30" s="16"/>
      <c r="W30" s="16"/>
      <c r="X30" s="36"/>
      <c r="Y30" s="36"/>
      <c r="Z30" s="36"/>
      <c r="AA30" s="36"/>
      <c r="AB30" s="36"/>
      <c r="AC30" s="36"/>
      <c r="AD30" s="36"/>
      <c r="AE30" s="3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20"/>
      <c r="BM30" s="36"/>
      <c r="BN30" s="36"/>
      <c r="BO30" s="36"/>
      <c r="BP30" s="36"/>
      <c r="BQ30" s="36"/>
      <c r="BR30" s="36"/>
      <c r="BS30" s="36"/>
      <c r="BT30" s="36"/>
      <c r="BU30" s="36"/>
      <c r="BV30" s="36"/>
      <c r="BW30" s="36"/>
      <c r="BX30" s="36"/>
    </row>
    <row r="31" spans="1:76" s="17" customFormat="1" ht="15" customHeight="1">
      <c r="A31" s="36"/>
      <c r="B31" s="36"/>
      <c r="C31" s="32"/>
      <c r="D31" s="58"/>
      <c r="E31" s="58"/>
      <c r="F31" s="58"/>
      <c r="G31" s="58"/>
      <c r="H31" s="58"/>
      <c r="I31" s="58"/>
      <c r="J31" s="58"/>
      <c r="K31" s="58"/>
      <c r="L31" s="58"/>
      <c r="M31" s="58"/>
      <c r="N31" s="99"/>
      <c r="O31" s="934"/>
      <c r="P31" s="915"/>
      <c r="Q31" s="16"/>
      <c r="R31" s="36"/>
      <c r="S31" s="36"/>
      <c r="T31" s="36"/>
      <c r="U31" s="16"/>
      <c r="V31" s="16"/>
      <c r="W31" s="16"/>
      <c r="X31" s="36"/>
      <c r="Y31" s="36"/>
      <c r="Z31" s="36"/>
      <c r="AA31" s="36"/>
      <c r="AB31" s="36"/>
      <c r="AC31" s="36"/>
      <c r="AD31" s="36"/>
      <c r="AE31" s="3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20"/>
      <c r="BM31" s="36"/>
      <c r="BN31" s="36"/>
      <c r="BO31" s="36"/>
      <c r="BP31" s="36"/>
      <c r="BQ31" s="36"/>
      <c r="BR31" s="36"/>
      <c r="BS31" s="36"/>
      <c r="BT31" s="36"/>
      <c r="BU31" s="36"/>
      <c r="BV31" s="36"/>
      <c r="BW31" s="36"/>
      <c r="BX31" s="36"/>
    </row>
    <row r="32" spans="1:76" s="17" customFormat="1" ht="24.9" customHeight="1">
      <c r="A32" s="36"/>
      <c r="B32" s="36"/>
      <c r="C32" s="933"/>
      <c r="D32" s="932"/>
      <c r="E32" s="932"/>
      <c r="F32" s="932"/>
      <c r="G32" s="932"/>
      <c r="H32" s="932"/>
      <c r="I32" s="932"/>
      <c r="J32" s="932"/>
      <c r="K32" s="932"/>
      <c r="L32" s="932"/>
      <c r="M32" s="932"/>
      <c r="N32" s="933"/>
      <c r="O32" s="915"/>
      <c r="P32" s="915"/>
      <c r="Q32" s="16"/>
      <c r="R32" s="36"/>
      <c r="S32" s="36"/>
      <c r="T32" s="36"/>
      <c r="U32" s="16"/>
      <c r="V32" s="16"/>
      <c r="W32" s="16"/>
      <c r="X32" s="36"/>
      <c r="Y32" s="36"/>
      <c r="Z32" s="36"/>
      <c r="AA32" s="36"/>
      <c r="AB32" s="36"/>
      <c r="AC32" s="36"/>
      <c r="AD32" s="36"/>
      <c r="AE32" s="3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20"/>
      <c r="BM32" s="36"/>
      <c r="BN32" s="36"/>
      <c r="BO32" s="36"/>
      <c r="BP32" s="36"/>
      <c r="BQ32" s="36"/>
      <c r="BR32" s="36"/>
      <c r="BS32" s="36"/>
      <c r="BT32" s="36"/>
      <c r="BU32" s="36"/>
      <c r="BV32" s="36"/>
      <c r="BW32" s="36"/>
      <c r="BX32" s="36"/>
    </row>
    <row r="33" spans="1:76" s="17" customFormat="1" ht="24.9" customHeight="1">
      <c r="A33" s="36"/>
      <c r="B33" s="36"/>
      <c r="C33" s="915"/>
      <c r="D33" s="914"/>
      <c r="E33" s="914"/>
      <c r="F33" s="914"/>
      <c r="G33" s="914"/>
      <c r="H33" s="914"/>
      <c r="I33" s="914"/>
      <c r="J33" s="914"/>
      <c r="K33" s="914"/>
      <c r="L33" s="914"/>
      <c r="M33" s="914"/>
      <c r="N33" s="915"/>
      <c r="O33" s="915"/>
      <c r="P33" s="915"/>
      <c r="Q33" s="16"/>
      <c r="R33" s="36"/>
      <c r="S33" s="36"/>
      <c r="T33" s="36"/>
      <c r="U33" s="16"/>
      <c r="V33" s="16"/>
      <c r="W33" s="16"/>
      <c r="X33" s="36"/>
      <c r="Y33" s="36"/>
      <c r="Z33" s="36"/>
      <c r="AA33" s="36"/>
      <c r="AB33" s="36"/>
      <c r="AC33" s="36"/>
      <c r="AD33" s="36"/>
      <c r="AE33" s="3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20"/>
      <c r="BM33" s="36"/>
      <c r="BN33" s="36"/>
      <c r="BO33" s="36"/>
      <c r="BP33" s="36"/>
      <c r="BQ33" s="36"/>
      <c r="BR33" s="36"/>
      <c r="BS33" s="36"/>
      <c r="BT33" s="36"/>
      <c r="BU33" s="36"/>
      <c r="BV33" s="36"/>
      <c r="BW33" s="36"/>
      <c r="BX33" s="36"/>
    </row>
    <row r="34" spans="1:76" s="17" customFormat="1" ht="24.9" customHeight="1">
      <c r="A34" s="36"/>
      <c r="B34" s="36"/>
      <c r="C34" s="915"/>
      <c r="D34" s="914"/>
      <c r="E34" s="914"/>
      <c r="F34" s="914"/>
      <c r="G34" s="914"/>
      <c r="H34" s="914"/>
      <c r="I34" s="914"/>
      <c r="J34" s="914"/>
      <c r="K34" s="914"/>
      <c r="L34" s="914"/>
      <c r="M34" s="914"/>
      <c r="N34" s="915"/>
      <c r="O34" s="915"/>
      <c r="P34" s="915"/>
      <c r="Q34" s="16"/>
      <c r="R34" s="36"/>
      <c r="S34" s="36"/>
      <c r="T34" s="36"/>
      <c r="U34" s="16"/>
      <c r="V34" s="16"/>
      <c r="W34" s="16"/>
      <c r="X34" s="36"/>
      <c r="Y34" s="36"/>
      <c r="Z34" s="36"/>
      <c r="AA34" s="36"/>
      <c r="AB34" s="36"/>
      <c r="AC34" s="36"/>
      <c r="AD34" s="36"/>
      <c r="AE34" s="3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20"/>
      <c r="BM34" s="36"/>
      <c r="BN34" s="36"/>
      <c r="BO34" s="36"/>
      <c r="BP34" s="36"/>
      <c r="BQ34" s="36"/>
      <c r="BR34" s="36"/>
      <c r="BS34" s="36"/>
      <c r="BT34" s="36"/>
      <c r="BU34" s="36"/>
      <c r="BV34" s="36"/>
      <c r="BW34" s="36"/>
      <c r="BX34" s="36"/>
    </row>
    <row r="35" spans="1:76" s="17" customFormat="1" ht="24.9" customHeight="1">
      <c r="A35" s="36"/>
      <c r="B35" s="36"/>
      <c r="C35" s="915"/>
      <c r="D35" s="914"/>
      <c r="E35" s="914"/>
      <c r="F35" s="914"/>
      <c r="G35" s="914"/>
      <c r="H35" s="914"/>
      <c r="I35" s="914"/>
      <c r="J35" s="914"/>
      <c r="K35" s="914"/>
      <c r="L35" s="914"/>
      <c r="M35" s="914"/>
      <c r="N35" s="915"/>
      <c r="O35" s="915"/>
      <c r="P35" s="915"/>
      <c r="Q35" s="16"/>
      <c r="R35" s="36"/>
      <c r="S35" s="36"/>
      <c r="T35" s="36"/>
      <c r="U35" s="16"/>
      <c r="V35" s="16"/>
      <c r="W35" s="16"/>
      <c r="X35" s="36"/>
      <c r="Y35" s="36"/>
      <c r="Z35" s="36"/>
      <c r="AA35" s="36"/>
      <c r="AB35" s="36"/>
      <c r="AC35" s="36"/>
      <c r="AD35" s="36"/>
      <c r="AE35" s="3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20"/>
      <c r="BM35" s="36"/>
      <c r="BN35" s="36"/>
      <c r="BO35" s="36"/>
      <c r="BP35" s="36"/>
      <c r="BQ35" s="36"/>
      <c r="BR35" s="36"/>
      <c r="BS35" s="36"/>
      <c r="BT35" s="36"/>
      <c r="BU35" s="36"/>
      <c r="BV35" s="36"/>
      <c r="BW35" s="36"/>
      <c r="BX35" s="36"/>
    </row>
    <row r="36" spans="1:76" s="17" customFormat="1" ht="24.9" customHeight="1">
      <c r="A36" s="36"/>
      <c r="B36" s="36"/>
      <c r="C36" s="915"/>
      <c r="D36" s="914"/>
      <c r="E36" s="914"/>
      <c r="F36" s="914"/>
      <c r="G36" s="914"/>
      <c r="H36" s="914"/>
      <c r="I36" s="914"/>
      <c r="J36" s="914"/>
      <c r="K36" s="914"/>
      <c r="L36" s="914"/>
      <c r="M36" s="914"/>
      <c r="N36" s="915"/>
      <c r="O36" s="915"/>
      <c r="P36" s="915"/>
      <c r="Q36" s="16"/>
      <c r="R36" s="36"/>
      <c r="S36" s="36"/>
      <c r="T36" s="36"/>
      <c r="U36" s="16"/>
      <c r="V36" s="16"/>
      <c r="W36" s="16"/>
      <c r="X36" s="36"/>
      <c r="Y36" s="36"/>
      <c r="Z36" s="36"/>
      <c r="AA36" s="36"/>
      <c r="AB36" s="36"/>
      <c r="AC36" s="36"/>
      <c r="AD36" s="36"/>
      <c r="AE36" s="3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20"/>
      <c r="BM36" s="36"/>
      <c r="BN36" s="36"/>
      <c r="BO36" s="36"/>
      <c r="BP36" s="36"/>
      <c r="BQ36" s="36"/>
      <c r="BR36" s="36"/>
      <c r="BS36" s="36"/>
      <c r="BT36" s="36"/>
      <c r="BU36" s="36"/>
      <c r="BV36" s="36"/>
      <c r="BW36" s="36"/>
      <c r="BX36" s="36"/>
    </row>
    <row r="37" spans="1:76" s="17" customFormat="1" ht="24.9" customHeight="1">
      <c r="A37" s="36"/>
      <c r="B37" s="36"/>
      <c r="C37" s="915"/>
      <c r="D37" s="914"/>
      <c r="E37" s="914"/>
      <c r="F37" s="914"/>
      <c r="G37" s="914"/>
      <c r="H37" s="914"/>
      <c r="I37" s="914"/>
      <c r="J37" s="914"/>
      <c r="K37" s="914"/>
      <c r="L37" s="914"/>
      <c r="M37" s="914"/>
      <c r="N37" s="915"/>
      <c r="O37" s="915"/>
      <c r="P37" s="915"/>
      <c r="Q37" s="16"/>
      <c r="R37" s="36"/>
      <c r="S37" s="36"/>
      <c r="T37" s="36"/>
      <c r="U37" s="16"/>
      <c r="V37" s="16"/>
      <c r="W37" s="16"/>
      <c r="X37" s="36"/>
      <c r="Y37" s="36"/>
      <c r="Z37" s="36"/>
      <c r="AA37" s="36"/>
      <c r="AB37" s="36"/>
      <c r="AC37" s="36"/>
      <c r="AD37" s="36"/>
      <c r="AE37" s="3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20"/>
      <c r="BM37" s="36"/>
      <c r="BN37" s="36"/>
      <c r="BO37" s="36"/>
      <c r="BP37" s="36"/>
      <c r="BQ37" s="36"/>
      <c r="BR37" s="36"/>
      <c r="BS37" s="36"/>
      <c r="BT37" s="36"/>
      <c r="BU37" s="36"/>
      <c r="BV37" s="36"/>
      <c r="BW37" s="36"/>
      <c r="BX37" s="36"/>
    </row>
    <row r="38" spans="1:76" s="17" customFormat="1" ht="24.9" customHeight="1">
      <c r="A38" s="36"/>
      <c r="B38" s="36"/>
      <c r="C38" s="915"/>
      <c r="D38" s="914"/>
      <c r="E38" s="914"/>
      <c r="F38" s="914"/>
      <c r="G38" s="914"/>
      <c r="H38" s="914"/>
      <c r="I38" s="914"/>
      <c r="J38" s="914"/>
      <c r="K38" s="914"/>
      <c r="L38" s="914"/>
      <c r="M38" s="914"/>
      <c r="N38" s="915"/>
      <c r="O38" s="915"/>
      <c r="P38" s="915"/>
      <c r="Q38" s="16"/>
      <c r="R38" s="36"/>
      <c r="S38" s="36"/>
      <c r="T38" s="36"/>
      <c r="U38" s="16"/>
      <c r="V38" s="16"/>
      <c r="W38" s="16"/>
      <c r="X38" s="36"/>
      <c r="Y38" s="36"/>
      <c r="Z38" s="36"/>
      <c r="AA38" s="36"/>
      <c r="AB38" s="36"/>
      <c r="AC38" s="36"/>
      <c r="AD38" s="36"/>
      <c r="AE38" s="3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20"/>
      <c r="BM38" s="36"/>
      <c r="BN38" s="36"/>
      <c r="BO38" s="36"/>
      <c r="BP38" s="36"/>
      <c r="BQ38" s="36"/>
      <c r="BR38" s="36"/>
      <c r="BS38" s="36"/>
      <c r="BT38" s="36"/>
      <c r="BU38" s="36"/>
      <c r="BV38" s="36"/>
      <c r="BW38" s="36"/>
      <c r="BX38" s="36"/>
    </row>
    <row r="39" spans="1:76" s="17" customFormat="1" ht="24.9" customHeight="1">
      <c r="A39" s="36"/>
      <c r="B39" s="36"/>
      <c r="C39" s="915"/>
      <c r="D39" s="914"/>
      <c r="E39" s="914"/>
      <c r="F39" s="914"/>
      <c r="G39" s="914"/>
      <c r="H39" s="914"/>
      <c r="I39" s="914"/>
      <c r="J39" s="914"/>
      <c r="K39" s="914"/>
      <c r="L39" s="914"/>
      <c r="M39" s="914"/>
      <c r="N39" s="915"/>
      <c r="O39" s="915"/>
      <c r="P39" s="915"/>
      <c r="Q39" s="16"/>
      <c r="R39" s="36"/>
      <c r="S39" s="36"/>
      <c r="T39" s="36"/>
      <c r="U39" s="16"/>
      <c r="V39" s="16"/>
      <c r="W39" s="16"/>
      <c r="X39" s="36"/>
      <c r="Y39" s="36"/>
      <c r="Z39" s="36"/>
      <c r="AA39" s="36"/>
      <c r="AB39" s="36"/>
      <c r="AC39" s="36"/>
      <c r="AD39" s="36"/>
      <c r="AE39" s="3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20"/>
      <c r="BM39" s="36"/>
      <c r="BN39" s="36"/>
      <c r="BO39" s="36"/>
      <c r="BP39" s="36"/>
      <c r="BQ39" s="36"/>
      <c r="BR39" s="36"/>
      <c r="BS39" s="36"/>
      <c r="BT39" s="36"/>
      <c r="BU39" s="36"/>
      <c r="BV39" s="36"/>
      <c r="BW39" s="36"/>
      <c r="BX39" s="36"/>
    </row>
    <row r="40" spans="1:76" s="36" customFormat="1" ht="15" customHeight="1">
      <c r="C40" s="915"/>
      <c r="D40" s="914"/>
      <c r="E40" s="914"/>
      <c r="F40" s="914"/>
      <c r="G40" s="914"/>
      <c r="H40" s="914"/>
      <c r="I40" s="914"/>
      <c r="J40" s="914"/>
      <c r="K40" s="914"/>
      <c r="L40" s="914"/>
      <c r="M40" s="914"/>
      <c r="N40" s="915"/>
      <c r="O40" s="915"/>
      <c r="P40" s="915"/>
      <c r="Q40" s="16"/>
      <c r="U40" s="16"/>
      <c r="V40" s="16"/>
      <c r="W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20"/>
    </row>
    <row r="41" spans="1:76" s="36" customFormat="1" ht="15" customHeight="1">
      <c r="C41" s="16"/>
      <c r="D41" s="679"/>
      <c r="E41" s="679"/>
      <c r="F41" s="679"/>
      <c r="G41" s="679"/>
      <c r="H41" s="679"/>
      <c r="I41" s="679"/>
      <c r="J41" s="679"/>
      <c r="K41" s="679"/>
      <c r="L41" s="679"/>
      <c r="M41" s="679"/>
      <c r="N41" s="16"/>
      <c r="O41" s="16"/>
      <c r="P41" s="16"/>
      <c r="Q41" s="16"/>
      <c r="U41" s="16"/>
      <c r="V41" s="16"/>
      <c r="W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20"/>
    </row>
    <row r="42" spans="1:76" s="36" customFormat="1" ht="15" customHeight="1">
      <c r="C42" s="16"/>
      <c r="D42" s="679"/>
      <c r="E42" s="679"/>
      <c r="F42" s="679"/>
      <c r="G42" s="679"/>
      <c r="H42" s="679"/>
      <c r="I42" s="679"/>
      <c r="J42" s="679"/>
      <c r="K42" s="679"/>
      <c r="L42" s="679"/>
      <c r="M42" s="679"/>
      <c r="N42" s="16"/>
      <c r="O42" s="16"/>
      <c r="P42" s="16"/>
      <c r="Q42" s="16"/>
      <c r="U42" s="16"/>
      <c r="V42" s="16"/>
      <c r="W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20"/>
    </row>
    <row r="43" spans="1:76" s="36" customFormat="1" ht="15" customHeight="1">
      <c r="C43" s="16"/>
      <c r="D43" s="679"/>
      <c r="E43" s="679"/>
      <c r="F43" s="679"/>
      <c r="G43" s="679"/>
      <c r="H43" s="679"/>
      <c r="I43" s="679"/>
      <c r="J43" s="679"/>
      <c r="K43" s="679"/>
      <c r="L43" s="679"/>
      <c r="M43" s="679"/>
      <c r="N43" s="16"/>
      <c r="O43" s="16"/>
      <c r="P43" s="16"/>
      <c r="Q43" s="16"/>
      <c r="U43" s="16"/>
      <c r="V43" s="16"/>
      <c r="W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20"/>
    </row>
    <row r="44" spans="1:76" s="36" customFormat="1" ht="15" customHeight="1">
      <c r="C44" s="16"/>
      <c r="D44" s="679"/>
      <c r="E44" s="679"/>
      <c r="F44" s="679"/>
      <c r="G44" s="679"/>
      <c r="H44" s="679"/>
      <c r="I44" s="679"/>
      <c r="J44" s="679"/>
      <c r="K44" s="679"/>
      <c r="L44" s="679"/>
      <c r="M44" s="679"/>
      <c r="N44" s="16"/>
      <c r="O44" s="16"/>
      <c r="P44" s="16"/>
      <c r="Q44" s="16"/>
      <c r="U44" s="16"/>
      <c r="V44" s="16"/>
      <c r="W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20"/>
    </row>
    <row r="45" spans="1:76" s="36" customFormat="1" ht="15" customHeight="1">
      <c r="C45" s="16"/>
      <c r="D45" s="679"/>
      <c r="E45" s="679"/>
      <c r="F45" s="679"/>
      <c r="G45" s="679"/>
      <c r="H45" s="679"/>
      <c r="I45" s="679"/>
      <c r="J45" s="679"/>
      <c r="K45" s="679"/>
      <c r="L45" s="679"/>
      <c r="M45" s="679"/>
      <c r="N45" s="16"/>
      <c r="O45" s="16"/>
      <c r="P45" s="16"/>
      <c r="Q45" s="16"/>
      <c r="U45" s="16"/>
      <c r="V45" s="16"/>
      <c r="W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20"/>
    </row>
    <row r="46" spans="1:76" s="36" customFormat="1" ht="15" customHeight="1">
      <c r="C46" s="16"/>
      <c r="D46" s="679"/>
      <c r="E46" s="679"/>
      <c r="F46" s="679"/>
      <c r="G46" s="679"/>
      <c r="H46" s="679"/>
      <c r="I46" s="679"/>
      <c r="J46" s="679"/>
      <c r="K46" s="679"/>
      <c r="L46" s="679"/>
      <c r="M46" s="679"/>
      <c r="N46" s="16"/>
      <c r="O46" s="16"/>
      <c r="P46" s="16"/>
      <c r="Q46" s="16"/>
      <c r="U46" s="16"/>
      <c r="V46" s="16"/>
      <c r="W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20"/>
    </row>
    <row r="47" spans="1:76" s="36" customFormat="1" ht="15" customHeight="1">
      <c r="C47" s="16"/>
      <c r="D47" s="679"/>
      <c r="E47" s="679"/>
      <c r="F47" s="679"/>
      <c r="G47" s="679"/>
      <c r="H47" s="679"/>
      <c r="I47" s="679"/>
      <c r="J47" s="679"/>
      <c r="K47" s="679"/>
      <c r="L47" s="679"/>
      <c r="M47" s="679"/>
      <c r="N47" s="16"/>
      <c r="O47" s="16"/>
      <c r="P47" s="16"/>
      <c r="Q47" s="16"/>
      <c r="U47" s="16"/>
      <c r="V47" s="16"/>
      <c r="W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20"/>
    </row>
    <row r="48" spans="1:76" s="36" customFormat="1" ht="15" customHeight="1">
      <c r="C48" s="16"/>
      <c r="D48" s="679"/>
      <c r="E48" s="679"/>
      <c r="F48" s="679"/>
      <c r="G48" s="679"/>
      <c r="H48" s="679"/>
      <c r="I48" s="679"/>
      <c r="J48" s="679"/>
      <c r="K48" s="679"/>
      <c r="L48" s="679"/>
      <c r="M48" s="679"/>
      <c r="N48" s="16"/>
      <c r="O48" s="16"/>
      <c r="P48" s="16"/>
      <c r="Q48" s="16"/>
      <c r="U48" s="16"/>
      <c r="V48" s="16"/>
      <c r="W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20"/>
    </row>
    <row r="49" spans="2:64" s="36" customFormat="1" ht="15" customHeight="1">
      <c r="C49" s="16"/>
      <c r="D49" s="679"/>
      <c r="E49" s="679"/>
      <c r="F49" s="679"/>
      <c r="G49" s="679"/>
      <c r="H49" s="679"/>
      <c r="I49" s="679"/>
      <c r="J49" s="679"/>
      <c r="K49" s="679"/>
      <c r="L49" s="679"/>
      <c r="M49" s="679"/>
      <c r="N49" s="16"/>
      <c r="O49" s="16"/>
      <c r="P49" s="16"/>
      <c r="Q49" s="16"/>
      <c r="U49" s="16"/>
      <c r="V49" s="16"/>
      <c r="W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20"/>
    </row>
    <row r="50" spans="2:64" s="36" customFormat="1" ht="15" customHeight="1">
      <c r="C50" s="16"/>
      <c r="D50" s="679"/>
      <c r="E50" s="679"/>
      <c r="F50" s="679"/>
      <c r="G50" s="679"/>
      <c r="H50" s="679"/>
      <c r="I50" s="679"/>
      <c r="J50" s="679"/>
      <c r="K50" s="679"/>
      <c r="L50" s="679"/>
      <c r="M50" s="679"/>
      <c r="N50" s="16"/>
      <c r="O50" s="16"/>
      <c r="P50" s="16"/>
      <c r="Q50" s="16"/>
      <c r="U50" s="16"/>
      <c r="V50" s="16"/>
      <c r="W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20"/>
    </row>
    <row r="51" spans="2:64" s="36" customFormat="1" ht="15" customHeight="1">
      <c r="C51" s="16"/>
      <c r="D51" s="679"/>
      <c r="E51" s="679"/>
      <c r="F51" s="679"/>
      <c r="G51" s="679"/>
      <c r="H51" s="679"/>
      <c r="I51" s="679"/>
      <c r="J51" s="679"/>
      <c r="K51" s="679"/>
      <c r="L51" s="679"/>
      <c r="M51" s="679"/>
      <c r="N51" s="16"/>
      <c r="O51" s="16"/>
      <c r="P51" s="16"/>
      <c r="Q51" s="16"/>
      <c r="U51" s="16"/>
      <c r="V51" s="16"/>
      <c r="W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20"/>
    </row>
    <row r="52" spans="2:64" s="36" customFormat="1" ht="15" customHeight="1">
      <c r="C52" s="16"/>
      <c r="D52" s="679"/>
      <c r="E52" s="679"/>
      <c r="F52" s="679"/>
      <c r="G52" s="679"/>
      <c r="H52" s="679"/>
      <c r="I52" s="679"/>
      <c r="J52" s="679"/>
      <c r="K52" s="679"/>
      <c r="L52" s="679"/>
      <c r="M52" s="679"/>
      <c r="N52" s="16"/>
      <c r="O52" s="16"/>
      <c r="P52" s="16"/>
      <c r="Q52" s="16"/>
      <c r="U52" s="16"/>
      <c r="V52" s="16"/>
      <c r="W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20"/>
    </row>
    <row r="53" spans="2:64" s="36" customFormat="1" ht="15" customHeight="1">
      <c r="C53" s="16"/>
      <c r="D53" s="679"/>
      <c r="E53" s="679"/>
      <c r="F53" s="679"/>
      <c r="G53" s="679"/>
      <c r="H53" s="679"/>
      <c r="I53" s="679"/>
      <c r="J53" s="679"/>
      <c r="K53" s="679"/>
      <c r="L53" s="679"/>
      <c r="M53" s="679"/>
      <c r="N53" s="16"/>
      <c r="O53" s="16"/>
      <c r="P53" s="16"/>
      <c r="Q53" s="16"/>
      <c r="U53" s="16"/>
      <c r="V53" s="16"/>
      <c r="W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20"/>
    </row>
    <row r="54" spans="2:64" s="3" customFormat="1" ht="12.75" customHeight="1">
      <c r="B54" s="36"/>
      <c r="C54" s="16"/>
      <c r="D54" s="679"/>
      <c r="E54" s="679"/>
      <c r="F54" s="679"/>
      <c r="G54" s="679"/>
      <c r="H54" s="679"/>
      <c r="I54" s="679"/>
      <c r="J54" s="679"/>
      <c r="K54" s="679"/>
      <c r="L54" s="679"/>
      <c r="M54" s="679"/>
      <c r="N54" s="16"/>
      <c r="O54" s="16"/>
      <c r="P54" s="16"/>
      <c r="Q54" s="16"/>
      <c r="R54" s="36"/>
      <c r="S54" s="36"/>
      <c r="T54" s="36"/>
      <c r="U54" s="16"/>
      <c r="V54" s="16"/>
      <c r="W54" s="16"/>
      <c r="X54" s="36"/>
      <c r="Y54" s="36"/>
      <c r="Z54" s="36"/>
      <c r="AA54" s="36"/>
      <c r="AB54" s="36"/>
      <c r="AC54" s="36"/>
      <c r="AD54" s="36"/>
      <c r="AE54" s="36"/>
      <c r="AF54" s="16"/>
      <c r="AG54" s="16"/>
      <c r="AH54" s="16"/>
      <c r="AI54" s="16"/>
      <c r="AJ54" s="16"/>
      <c r="AK54" s="16"/>
      <c r="AL54" s="16"/>
      <c r="AM54" s="16"/>
      <c r="AN54" s="16"/>
      <c r="AO54" s="16"/>
      <c r="AP54" s="16"/>
      <c r="AQ54" s="16"/>
      <c r="AR54" s="16"/>
      <c r="AS54" s="16"/>
      <c r="AT54" s="16"/>
      <c r="AU54" s="116"/>
      <c r="AV54" s="116"/>
      <c r="AW54" s="116"/>
      <c r="AX54" s="116"/>
      <c r="AY54" s="116"/>
      <c r="AZ54" s="116"/>
      <c r="BA54" s="116"/>
      <c r="BB54" s="116"/>
      <c r="BC54" s="116"/>
      <c r="BD54" s="116"/>
      <c r="BE54" s="116"/>
      <c r="BF54" s="116"/>
      <c r="BG54" s="116"/>
      <c r="BH54" s="116"/>
      <c r="BI54" s="116"/>
      <c r="BJ54" s="116"/>
      <c r="BK54" s="116"/>
      <c r="BL54" s="117"/>
    </row>
    <row r="55" spans="2:64" s="3" customFormat="1" ht="17.25" customHeight="1">
      <c r="B55" s="36"/>
      <c r="C55" s="16"/>
      <c r="D55" s="1135"/>
      <c r="E55" s="1135"/>
      <c r="F55" s="1135"/>
      <c r="G55" s="1135"/>
      <c r="H55" s="1135"/>
      <c r="I55" s="1135"/>
      <c r="J55" s="1135"/>
      <c r="K55" s="1135"/>
      <c r="L55" s="1135"/>
      <c r="M55" s="1135"/>
      <c r="N55" s="16"/>
      <c r="O55" s="16"/>
      <c r="P55" s="16"/>
      <c r="Q55" s="16"/>
      <c r="R55" s="36"/>
      <c r="S55" s="36"/>
      <c r="T55" s="36"/>
      <c r="U55" s="16"/>
      <c r="V55" s="16"/>
      <c r="W55" s="16"/>
      <c r="X55" s="36"/>
      <c r="Y55" s="36"/>
      <c r="Z55" s="36"/>
      <c r="AA55" s="36"/>
      <c r="AB55" s="36"/>
      <c r="AC55" s="36"/>
      <c r="AD55" s="36"/>
      <c r="AE55" s="36"/>
      <c r="AF55" s="16"/>
      <c r="AG55" s="16"/>
      <c r="AH55" s="16"/>
      <c r="AI55" s="16"/>
      <c r="AJ55" s="16"/>
      <c r="AK55" s="16"/>
      <c r="AL55" s="16"/>
      <c r="AM55" s="16"/>
      <c r="AN55" s="16"/>
      <c r="AO55" s="16"/>
      <c r="AP55" s="16"/>
      <c r="AQ55" s="16"/>
      <c r="AR55" s="16"/>
      <c r="AS55" s="16"/>
      <c r="AT55" s="16"/>
      <c r="AU55" s="116"/>
      <c r="AV55" s="116"/>
      <c r="AW55" s="116"/>
      <c r="AX55" s="116"/>
      <c r="AY55" s="116"/>
      <c r="AZ55" s="116"/>
      <c r="BA55" s="116"/>
      <c r="BB55" s="116"/>
      <c r="BC55" s="116"/>
      <c r="BD55" s="116"/>
      <c r="BE55" s="116"/>
      <c r="BF55" s="116"/>
      <c r="BG55" s="116"/>
      <c r="BH55" s="116"/>
      <c r="BI55" s="116"/>
      <c r="BJ55" s="116"/>
      <c r="BK55" s="116"/>
      <c r="BL55" s="117"/>
    </row>
    <row r="56" spans="2:64" s="3" customFormat="1" ht="9.9" customHeight="1">
      <c r="B56" s="36"/>
      <c r="C56" s="16"/>
      <c r="D56" s="679"/>
      <c r="E56" s="679"/>
      <c r="F56" s="679"/>
      <c r="G56" s="679"/>
      <c r="H56" s="679"/>
      <c r="I56" s="679"/>
      <c r="J56" s="679"/>
      <c r="K56" s="679"/>
      <c r="L56" s="679"/>
      <c r="M56" s="679"/>
      <c r="N56" s="16"/>
      <c r="O56" s="16"/>
      <c r="P56" s="16"/>
      <c r="Q56" s="16"/>
      <c r="R56" s="36"/>
      <c r="S56" s="36"/>
      <c r="T56" s="36"/>
      <c r="U56" s="16"/>
      <c r="V56" s="16"/>
      <c r="W56" s="16"/>
      <c r="X56" s="36"/>
      <c r="Y56" s="36"/>
      <c r="Z56" s="36"/>
      <c r="AA56" s="36"/>
      <c r="AB56" s="36"/>
      <c r="AC56" s="36"/>
      <c r="AD56" s="36"/>
      <c r="AE56" s="36"/>
      <c r="AF56" s="16"/>
      <c r="AG56" s="16"/>
      <c r="AH56" s="16"/>
      <c r="AI56" s="16"/>
      <c r="AJ56" s="16"/>
      <c r="AK56" s="16"/>
      <c r="AL56" s="16"/>
      <c r="AM56" s="16"/>
      <c r="AN56" s="16"/>
      <c r="AO56" s="16"/>
      <c r="AP56" s="16"/>
      <c r="AQ56" s="16"/>
      <c r="AR56" s="16"/>
      <c r="AS56" s="16"/>
      <c r="AT56" s="16"/>
      <c r="AU56" s="116"/>
      <c r="AV56" s="116"/>
      <c r="AW56" s="116"/>
      <c r="AX56" s="116"/>
      <c r="AY56" s="116"/>
      <c r="AZ56" s="116"/>
      <c r="BA56" s="116"/>
      <c r="BB56" s="116"/>
      <c r="BC56" s="116"/>
      <c r="BD56" s="116"/>
      <c r="BE56" s="116"/>
      <c r="BF56" s="116"/>
      <c r="BG56" s="116"/>
      <c r="BH56" s="116"/>
      <c r="BI56" s="116"/>
      <c r="BJ56" s="116"/>
      <c r="BK56" s="116"/>
      <c r="BL56" s="117"/>
    </row>
    <row r="57" spans="2:64" s="3" customFormat="1" ht="16.8">
      <c r="B57" s="36"/>
      <c r="C57" s="16"/>
      <c r="D57" s="680"/>
      <c r="E57" s="681"/>
      <c r="F57" s="682"/>
      <c r="G57" s="682"/>
      <c r="H57" s="683"/>
      <c r="I57" s="682"/>
      <c r="J57" s="682"/>
      <c r="K57" s="682"/>
      <c r="L57" s="682"/>
      <c r="M57" s="682"/>
      <c r="N57" s="16"/>
      <c r="O57" s="16"/>
      <c r="P57" s="16"/>
      <c r="Q57" s="16"/>
      <c r="R57" s="36"/>
      <c r="S57" s="36"/>
      <c r="T57" s="36"/>
      <c r="U57" s="16"/>
      <c r="V57" s="16"/>
      <c r="W57" s="16"/>
      <c r="X57" s="36"/>
      <c r="Y57" s="36"/>
      <c r="Z57" s="36"/>
      <c r="AA57" s="36"/>
      <c r="AB57" s="36"/>
      <c r="AC57" s="36"/>
      <c r="AD57" s="36"/>
      <c r="AE57" s="36"/>
      <c r="AF57" s="16"/>
      <c r="AG57" s="16"/>
      <c r="AH57" s="16"/>
      <c r="AI57" s="16"/>
      <c r="AJ57" s="16"/>
      <c r="AK57" s="16"/>
      <c r="AL57" s="16"/>
      <c r="AM57" s="16"/>
      <c r="AN57" s="16"/>
      <c r="AO57" s="16"/>
      <c r="AP57" s="16"/>
      <c r="AQ57" s="16"/>
      <c r="AR57" s="16"/>
      <c r="AS57" s="16"/>
      <c r="AT57" s="16"/>
      <c r="AU57" s="116"/>
      <c r="AV57" s="116"/>
      <c r="AW57" s="116"/>
      <c r="AX57" s="116"/>
      <c r="AY57" s="116"/>
      <c r="AZ57" s="116"/>
      <c r="BA57" s="116"/>
      <c r="BB57" s="116"/>
      <c r="BC57" s="116"/>
      <c r="BD57" s="116"/>
      <c r="BE57" s="116"/>
      <c r="BF57" s="116"/>
      <c r="BG57" s="116"/>
      <c r="BH57" s="116"/>
      <c r="BI57" s="116"/>
      <c r="BJ57" s="116"/>
      <c r="BK57" s="116"/>
      <c r="BL57" s="117"/>
    </row>
    <row r="58" spans="2:64" s="3" customFormat="1" ht="15">
      <c r="B58" s="36"/>
      <c r="C58" s="16"/>
      <c r="D58" s="684"/>
      <c r="E58" s="685"/>
      <c r="F58" s="686"/>
      <c r="G58" s="686"/>
      <c r="H58" s="686"/>
      <c r="I58" s="686"/>
      <c r="J58" s="686"/>
      <c r="K58" s="686"/>
      <c r="L58" s="686"/>
      <c r="M58" s="686"/>
      <c r="N58" s="687"/>
      <c r="O58" s="16"/>
      <c r="P58" s="16"/>
      <c r="Q58" s="16"/>
      <c r="R58" s="36"/>
      <c r="S58" s="36"/>
      <c r="T58" s="36"/>
      <c r="U58" s="16"/>
      <c r="V58" s="16"/>
      <c r="W58" s="16"/>
      <c r="X58" s="36"/>
      <c r="Y58" s="36"/>
      <c r="Z58" s="36"/>
      <c r="AA58" s="36"/>
      <c r="AB58" s="36"/>
      <c r="AC58" s="36"/>
      <c r="AD58" s="36"/>
      <c r="AE58" s="36"/>
      <c r="AF58" s="16"/>
      <c r="AG58" s="16"/>
      <c r="AH58" s="16"/>
      <c r="AI58" s="16"/>
      <c r="AJ58" s="16"/>
      <c r="AK58" s="16"/>
      <c r="AL58" s="16"/>
      <c r="AM58" s="16"/>
      <c r="AN58" s="16"/>
      <c r="AO58" s="16"/>
      <c r="AP58" s="16"/>
      <c r="AQ58" s="16"/>
      <c r="AR58" s="16"/>
      <c r="AS58" s="16"/>
      <c r="AT58" s="16"/>
      <c r="AU58" s="116"/>
      <c r="AV58" s="116"/>
      <c r="AW58" s="116"/>
      <c r="AX58" s="116"/>
      <c r="AY58" s="116"/>
      <c r="AZ58" s="116"/>
      <c r="BA58" s="116"/>
      <c r="BB58" s="116"/>
      <c r="BC58" s="116"/>
      <c r="BD58" s="116"/>
      <c r="BE58" s="116"/>
      <c r="BF58" s="116"/>
      <c r="BG58" s="116"/>
      <c r="BH58" s="116"/>
      <c r="BI58" s="116"/>
      <c r="BJ58" s="116"/>
      <c r="BK58" s="116"/>
      <c r="BL58" s="117"/>
    </row>
    <row r="59" spans="2:64" s="3" customFormat="1" ht="15">
      <c r="B59" s="36"/>
      <c r="C59" s="16"/>
      <c r="D59" s="684"/>
      <c r="E59" s="685"/>
      <c r="F59" s="686"/>
      <c r="G59" s="686"/>
      <c r="H59" s="686"/>
      <c r="I59" s="686"/>
      <c r="J59" s="686"/>
      <c r="K59" s="686"/>
      <c r="L59" s="686"/>
      <c r="M59" s="686"/>
      <c r="N59" s="687"/>
      <c r="O59" s="16"/>
      <c r="P59" s="16"/>
      <c r="Q59" s="16"/>
      <c r="R59" s="36"/>
      <c r="S59" s="36"/>
      <c r="T59" s="36"/>
      <c r="U59" s="16"/>
      <c r="V59" s="16"/>
      <c r="W59" s="16"/>
      <c r="X59" s="36"/>
      <c r="Y59" s="36"/>
      <c r="Z59" s="36"/>
      <c r="AA59" s="36"/>
      <c r="AB59" s="36"/>
      <c r="AC59" s="36"/>
      <c r="AD59" s="36"/>
      <c r="AE59" s="36"/>
      <c r="AF59" s="16"/>
      <c r="AG59" s="16"/>
      <c r="AH59" s="16"/>
      <c r="AI59" s="16"/>
      <c r="AJ59" s="16"/>
      <c r="AK59" s="16"/>
      <c r="AL59" s="16"/>
      <c r="AM59" s="16"/>
      <c r="AN59" s="16"/>
      <c r="AO59" s="16"/>
      <c r="AP59" s="16"/>
      <c r="AQ59" s="16"/>
      <c r="AR59" s="16"/>
      <c r="AS59" s="16"/>
      <c r="AT59" s="16"/>
      <c r="AU59" s="116"/>
      <c r="AV59" s="116"/>
      <c r="AW59" s="116"/>
      <c r="AX59" s="116"/>
      <c r="AY59" s="116"/>
      <c r="AZ59" s="116"/>
      <c r="BA59" s="116"/>
      <c r="BB59" s="116"/>
      <c r="BC59" s="116"/>
      <c r="BD59" s="116"/>
      <c r="BE59" s="116"/>
      <c r="BF59" s="116"/>
      <c r="BG59" s="116"/>
      <c r="BH59" s="116"/>
      <c r="BI59" s="116"/>
      <c r="BJ59" s="116"/>
      <c r="BK59" s="116"/>
      <c r="BL59" s="117"/>
    </row>
    <row r="60" spans="2:64" s="3" customFormat="1" ht="15">
      <c r="B60" s="36"/>
      <c r="C60" s="16"/>
      <c r="D60" s="684"/>
      <c r="E60" s="685"/>
      <c r="F60" s="686"/>
      <c r="G60" s="686"/>
      <c r="H60" s="686"/>
      <c r="I60" s="686"/>
      <c r="J60" s="686"/>
      <c r="K60" s="686"/>
      <c r="L60" s="686"/>
      <c r="M60" s="686"/>
      <c r="N60" s="687"/>
      <c r="O60" s="16"/>
      <c r="P60" s="16"/>
      <c r="Q60" s="16"/>
      <c r="R60" s="36"/>
      <c r="S60" s="36"/>
      <c r="T60" s="36"/>
      <c r="U60" s="16"/>
      <c r="V60" s="16"/>
      <c r="W60" s="16"/>
      <c r="X60" s="36"/>
      <c r="Y60" s="36"/>
      <c r="Z60" s="36"/>
      <c r="AA60" s="36"/>
      <c r="AB60" s="36"/>
      <c r="AC60" s="36"/>
      <c r="AD60" s="36"/>
      <c r="AE60" s="36"/>
      <c r="AF60" s="16"/>
      <c r="AG60" s="16"/>
      <c r="AH60" s="16"/>
      <c r="AI60" s="16"/>
      <c r="AJ60" s="16"/>
      <c r="AK60" s="16"/>
      <c r="AL60" s="16"/>
      <c r="AM60" s="16"/>
      <c r="AN60" s="16"/>
      <c r="AO60" s="16"/>
      <c r="AP60" s="16"/>
      <c r="AQ60" s="16"/>
      <c r="AR60" s="16"/>
      <c r="AS60" s="16"/>
      <c r="AT60" s="16"/>
      <c r="AU60" s="116"/>
      <c r="AV60" s="116"/>
      <c r="AW60" s="116"/>
      <c r="AX60" s="116"/>
      <c r="AY60" s="116"/>
      <c r="AZ60" s="116"/>
      <c r="BA60" s="116"/>
      <c r="BB60" s="116"/>
      <c r="BC60" s="116"/>
      <c r="BD60" s="116"/>
      <c r="BE60" s="116"/>
      <c r="BF60" s="116"/>
      <c r="BG60" s="116"/>
      <c r="BH60" s="116"/>
      <c r="BI60" s="116"/>
      <c r="BJ60" s="116"/>
      <c r="BK60" s="116"/>
      <c r="BL60" s="117"/>
    </row>
    <row r="61" spans="2:64" s="3" customFormat="1" ht="15">
      <c r="B61" s="36"/>
      <c r="C61" s="16"/>
      <c r="D61" s="684"/>
      <c r="E61" s="685"/>
      <c r="F61" s="686"/>
      <c r="G61" s="686"/>
      <c r="H61" s="686"/>
      <c r="I61" s="686"/>
      <c r="J61" s="686"/>
      <c r="K61" s="686"/>
      <c r="L61" s="686"/>
      <c r="M61" s="686"/>
      <c r="N61" s="687"/>
      <c r="O61" s="16"/>
      <c r="P61" s="16"/>
      <c r="Q61" s="16"/>
      <c r="R61" s="36"/>
      <c r="S61" s="36"/>
      <c r="T61" s="36"/>
      <c r="U61" s="16"/>
      <c r="V61" s="16"/>
      <c r="W61" s="16"/>
      <c r="X61" s="36"/>
      <c r="Y61" s="36"/>
      <c r="Z61" s="36"/>
      <c r="AA61" s="36"/>
      <c r="AB61" s="36"/>
      <c r="AC61" s="36"/>
      <c r="AD61" s="36"/>
      <c r="AE61" s="36"/>
      <c r="AF61" s="16"/>
      <c r="AG61" s="16"/>
      <c r="AH61" s="16"/>
      <c r="AI61" s="16"/>
      <c r="AJ61" s="16"/>
      <c r="AK61" s="16"/>
      <c r="AL61" s="16"/>
      <c r="AM61" s="16"/>
      <c r="AN61" s="16"/>
      <c r="AO61" s="16"/>
      <c r="AP61" s="16"/>
      <c r="AQ61" s="16"/>
      <c r="AR61" s="16"/>
      <c r="AS61" s="16"/>
      <c r="AT61" s="16"/>
      <c r="AU61" s="116"/>
      <c r="AV61" s="116"/>
      <c r="AW61" s="116"/>
      <c r="AX61" s="116"/>
      <c r="AY61" s="116"/>
      <c r="AZ61" s="116"/>
      <c r="BA61" s="116"/>
      <c r="BB61" s="116"/>
      <c r="BC61" s="116"/>
      <c r="BD61" s="116"/>
      <c r="BE61" s="116"/>
      <c r="BF61" s="116"/>
      <c r="BG61" s="116"/>
      <c r="BH61" s="116"/>
      <c r="BI61" s="116"/>
      <c r="BJ61" s="116"/>
      <c r="BK61" s="116"/>
      <c r="BL61" s="117"/>
    </row>
    <row r="62" spans="2:64" s="3" customFormat="1" ht="15">
      <c r="B62" s="36"/>
      <c r="C62" s="16"/>
      <c r="D62" s="684"/>
      <c r="E62" s="685"/>
      <c r="F62" s="686"/>
      <c r="G62" s="686"/>
      <c r="H62" s="686"/>
      <c r="I62" s="686"/>
      <c r="J62" s="686"/>
      <c r="K62" s="686"/>
      <c r="L62" s="686"/>
      <c r="M62" s="686"/>
      <c r="N62" s="687"/>
      <c r="O62" s="16"/>
      <c r="P62" s="16"/>
      <c r="Q62" s="16"/>
      <c r="R62" s="36"/>
      <c r="S62" s="36"/>
      <c r="T62" s="36"/>
      <c r="U62" s="16"/>
      <c r="V62" s="16"/>
      <c r="W62" s="16"/>
      <c r="X62" s="36"/>
      <c r="Y62" s="36"/>
      <c r="Z62" s="36"/>
      <c r="AA62" s="36"/>
      <c r="AB62" s="36"/>
      <c r="AC62" s="36"/>
      <c r="AD62" s="36"/>
      <c r="AE62" s="36"/>
      <c r="AF62" s="16"/>
      <c r="AG62" s="16"/>
      <c r="AH62" s="16"/>
      <c r="AI62" s="16"/>
      <c r="AJ62" s="16"/>
      <c r="AK62" s="16"/>
      <c r="AL62" s="16"/>
      <c r="AM62" s="16"/>
      <c r="AN62" s="16"/>
      <c r="AO62" s="16"/>
      <c r="AP62" s="16"/>
      <c r="AQ62" s="16"/>
      <c r="AR62" s="16"/>
      <c r="AS62" s="16"/>
      <c r="AT62" s="16"/>
      <c r="AU62" s="116"/>
      <c r="AV62" s="116"/>
      <c r="AW62" s="116"/>
      <c r="AX62" s="116"/>
      <c r="AY62" s="116"/>
      <c r="AZ62" s="116"/>
      <c r="BA62" s="116"/>
      <c r="BB62" s="116"/>
      <c r="BC62" s="116"/>
      <c r="BD62" s="116"/>
      <c r="BE62" s="116"/>
      <c r="BF62" s="116"/>
      <c r="BG62" s="116"/>
      <c r="BH62" s="116"/>
      <c r="BI62" s="116"/>
      <c r="BJ62" s="116"/>
      <c r="BK62" s="116"/>
      <c r="BL62" s="117"/>
    </row>
    <row r="63" spans="2:64" s="3" customFormat="1" ht="15">
      <c r="B63" s="36"/>
      <c r="C63" s="16"/>
      <c r="D63" s="684"/>
      <c r="E63" s="685"/>
      <c r="F63" s="686"/>
      <c r="G63" s="686"/>
      <c r="H63" s="686"/>
      <c r="I63" s="686"/>
      <c r="J63" s="686"/>
      <c r="K63" s="686"/>
      <c r="L63" s="686"/>
      <c r="M63" s="686"/>
      <c r="N63" s="687"/>
      <c r="O63" s="16"/>
      <c r="P63" s="16"/>
      <c r="Q63" s="16"/>
      <c r="R63" s="36"/>
      <c r="S63" s="36"/>
      <c r="T63" s="36"/>
      <c r="U63" s="16"/>
      <c r="V63" s="16"/>
      <c r="W63" s="16"/>
      <c r="X63" s="36"/>
      <c r="Y63" s="36"/>
      <c r="Z63" s="36"/>
      <c r="AA63" s="36"/>
      <c r="AB63" s="36"/>
      <c r="AC63" s="36"/>
      <c r="AD63" s="36"/>
      <c r="AE63" s="36"/>
      <c r="AF63" s="16"/>
      <c r="AG63" s="16"/>
      <c r="AH63" s="16"/>
      <c r="AI63" s="16"/>
      <c r="AJ63" s="16"/>
      <c r="AK63" s="16"/>
      <c r="AL63" s="16"/>
      <c r="AM63" s="16"/>
      <c r="AN63" s="16"/>
      <c r="AO63" s="16"/>
      <c r="AP63" s="16"/>
      <c r="AQ63" s="16"/>
      <c r="AR63" s="16"/>
      <c r="AS63" s="16"/>
      <c r="AT63" s="16"/>
      <c r="AU63" s="116"/>
      <c r="AV63" s="116"/>
      <c r="AW63" s="116"/>
      <c r="AX63" s="116"/>
      <c r="AY63" s="116"/>
      <c r="AZ63" s="116"/>
      <c r="BA63" s="116"/>
      <c r="BB63" s="116"/>
      <c r="BC63" s="116"/>
      <c r="BD63" s="116"/>
      <c r="BE63" s="116"/>
      <c r="BF63" s="116"/>
      <c r="BG63" s="116"/>
      <c r="BH63" s="116"/>
      <c r="BI63" s="116"/>
      <c r="BJ63" s="116"/>
      <c r="BK63" s="116"/>
      <c r="BL63" s="117"/>
    </row>
    <row r="64" spans="2:64" s="3" customFormat="1" ht="15">
      <c r="B64" s="36"/>
      <c r="C64" s="16"/>
      <c r="D64" s="688"/>
      <c r="E64" s="685"/>
      <c r="F64" s="683"/>
      <c r="G64" s="683"/>
      <c r="H64" s="686"/>
      <c r="I64" s="683"/>
      <c r="J64" s="683"/>
      <c r="K64" s="683"/>
      <c r="L64" s="683"/>
      <c r="M64" s="683"/>
      <c r="N64" s="38"/>
      <c r="O64" s="16"/>
      <c r="P64" s="16"/>
      <c r="Q64" s="16"/>
      <c r="R64" s="36"/>
      <c r="S64" s="36"/>
      <c r="T64" s="36"/>
      <c r="U64" s="16"/>
      <c r="V64" s="16"/>
      <c r="W64" s="16"/>
      <c r="X64" s="36"/>
      <c r="Y64" s="36"/>
      <c r="Z64" s="36"/>
      <c r="AA64" s="36"/>
      <c r="AB64" s="36"/>
      <c r="AC64" s="36"/>
      <c r="AD64" s="36"/>
      <c r="AE64" s="36"/>
      <c r="AF64" s="16"/>
      <c r="AG64" s="16"/>
      <c r="AH64" s="16"/>
      <c r="AI64" s="16"/>
      <c r="AJ64" s="16"/>
      <c r="AK64" s="16"/>
      <c r="AL64" s="16"/>
      <c r="AM64" s="16"/>
      <c r="AN64" s="16"/>
      <c r="AO64" s="16"/>
      <c r="AP64" s="16"/>
      <c r="AQ64" s="16"/>
      <c r="AR64" s="16"/>
      <c r="AS64" s="16"/>
      <c r="AT64" s="16"/>
      <c r="AU64" s="116"/>
      <c r="AV64" s="116"/>
      <c r="AW64" s="116"/>
      <c r="AX64" s="116"/>
      <c r="AY64" s="116"/>
      <c r="AZ64" s="116"/>
      <c r="BA64" s="116"/>
      <c r="BB64" s="116"/>
      <c r="BC64" s="116"/>
      <c r="BD64" s="116"/>
      <c r="BE64" s="116"/>
      <c r="BF64" s="116"/>
      <c r="BG64" s="116"/>
      <c r="BH64" s="116"/>
      <c r="BI64" s="116"/>
      <c r="BJ64" s="116"/>
      <c r="BK64" s="116"/>
      <c r="BL64" s="117"/>
    </row>
    <row r="65" spans="2:64" s="3" customFormat="1" ht="15">
      <c r="B65" s="36"/>
      <c r="C65" s="16"/>
      <c r="D65" s="679"/>
      <c r="E65" s="679"/>
      <c r="F65" s="679"/>
      <c r="G65" s="679"/>
      <c r="H65" s="679"/>
      <c r="I65" s="679"/>
      <c r="J65" s="679"/>
      <c r="K65" s="679"/>
      <c r="L65" s="679"/>
      <c r="M65" s="679"/>
      <c r="N65" s="16"/>
      <c r="O65" s="16"/>
      <c r="P65" s="16"/>
      <c r="Q65" s="16"/>
      <c r="R65" s="36"/>
      <c r="S65" s="36"/>
      <c r="T65" s="36"/>
      <c r="U65" s="16"/>
      <c r="V65" s="16"/>
      <c r="W65" s="16"/>
      <c r="X65" s="36"/>
      <c r="Y65" s="36"/>
      <c r="Z65" s="36"/>
      <c r="AA65" s="36"/>
      <c r="AB65" s="36"/>
      <c r="AC65" s="36"/>
      <c r="AD65" s="36"/>
      <c r="AE65" s="36"/>
      <c r="AF65" s="16"/>
      <c r="AG65" s="16"/>
      <c r="AH65" s="16"/>
      <c r="AI65" s="16"/>
      <c r="AJ65" s="16"/>
      <c r="AK65" s="16"/>
      <c r="AL65" s="16"/>
      <c r="AM65" s="16"/>
      <c r="AN65" s="16"/>
      <c r="AO65" s="16"/>
      <c r="AP65" s="16"/>
      <c r="AQ65" s="16"/>
      <c r="AR65" s="16"/>
      <c r="AS65" s="16"/>
      <c r="AT65" s="16"/>
      <c r="AU65" s="116"/>
      <c r="AV65" s="116"/>
      <c r="AW65" s="116"/>
      <c r="AX65" s="116"/>
      <c r="AY65" s="116"/>
      <c r="AZ65" s="116"/>
      <c r="BA65" s="116"/>
      <c r="BB65" s="116"/>
      <c r="BC65" s="116"/>
      <c r="BD65" s="116"/>
      <c r="BE65" s="116"/>
      <c r="BF65" s="116"/>
      <c r="BG65" s="116"/>
      <c r="BH65" s="116"/>
      <c r="BI65" s="116"/>
      <c r="BJ65" s="116"/>
      <c r="BK65" s="116"/>
      <c r="BL65" s="117"/>
    </row>
    <row r="66" spans="2:64" s="3" customFormat="1" ht="16.8">
      <c r="B66" s="36"/>
      <c r="C66" s="16"/>
      <c r="D66" s="680"/>
      <c r="E66" s="681"/>
      <c r="F66" s="682"/>
      <c r="G66" s="682"/>
      <c r="H66" s="686"/>
      <c r="I66" s="682"/>
      <c r="J66" s="682"/>
      <c r="K66" s="682"/>
      <c r="L66" s="682"/>
      <c r="M66" s="682"/>
      <c r="N66" s="16"/>
      <c r="O66" s="16"/>
      <c r="P66" s="16"/>
      <c r="Q66" s="16"/>
      <c r="R66" s="36"/>
      <c r="S66" s="36"/>
      <c r="T66" s="36"/>
      <c r="U66" s="16"/>
      <c r="V66" s="16"/>
      <c r="W66" s="16"/>
      <c r="X66" s="36"/>
      <c r="Y66" s="36"/>
      <c r="Z66" s="36"/>
      <c r="AA66" s="36"/>
      <c r="AB66" s="36"/>
      <c r="AC66" s="36"/>
      <c r="AD66" s="36"/>
      <c r="AE66" s="36"/>
      <c r="AF66" s="16"/>
      <c r="AG66" s="16"/>
      <c r="AH66" s="16"/>
      <c r="AI66" s="16"/>
      <c r="AJ66" s="16"/>
      <c r="AK66" s="16"/>
      <c r="AL66" s="16"/>
      <c r="AM66" s="16"/>
      <c r="AN66" s="16"/>
      <c r="AO66" s="16"/>
      <c r="AP66" s="16"/>
      <c r="AQ66" s="16"/>
      <c r="AR66" s="16"/>
      <c r="AS66" s="16"/>
      <c r="AT66" s="16"/>
      <c r="AU66" s="116"/>
      <c r="AV66" s="116"/>
      <c r="AW66" s="116"/>
      <c r="AX66" s="116"/>
      <c r="AY66" s="116"/>
      <c r="AZ66" s="116"/>
      <c r="BA66" s="116"/>
      <c r="BB66" s="116"/>
      <c r="BC66" s="116"/>
      <c r="BD66" s="116"/>
      <c r="BE66" s="116"/>
      <c r="BF66" s="116"/>
      <c r="BG66" s="116"/>
      <c r="BH66" s="116"/>
      <c r="BI66" s="116"/>
      <c r="BJ66" s="116"/>
      <c r="BK66" s="116"/>
      <c r="BL66" s="117"/>
    </row>
    <row r="67" spans="2:64" s="3" customFormat="1" ht="15">
      <c r="B67" s="36"/>
      <c r="C67" s="16"/>
      <c r="D67" s="684"/>
      <c r="E67" s="685"/>
      <c r="F67" s="689"/>
      <c r="G67" s="689"/>
      <c r="H67" s="686"/>
      <c r="I67" s="686"/>
      <c r="J67" s="686"/>
      <c r="K67" s="686"/>
      <c r="L67" s="686"/>
      <c r="M67" s="686"/>
      <c r="N67" s="16"/>
      <c r="O67" s="16"/>
      <c r="P67" s="16"/>
      <c r="Q67" s="16"/>
      <c r="R67" s="36"/>
      <c r="S67" s="36"/>
      <c r="T67" s="36"/>
      <c r="U67" s="16"/>
      <c r="V67" s="16"/>
      <c r="W67" s="16"/>
      <c r="X67" s="36"/>
      <c r="Y67" s="36"/>
      <c r="Z67" s="36"/>
      <c r="AA67" s="36"/>
      <c r="AB67" s="36"/>
      <c r="AC67" s="36"/>
      <c r="AD67" s="36"/>
      <c r="AE67" s="36"/>
      <c r="AF67" s="16"/>
      <c r="AG67" s="16"/>
      <c r="AH67" s="16"/>
      <c r="AI67" s="16"/>
      <c r="AJ67" s="16"/>
      <c r="AK67" s="16"/>
      <c r="AL67" s="16"/>
      <c r="AM67" s="16"/>
      <c r="AN67" s="16"/>
      <c r="AO67" s="16"/>
      <c r="AP67" s="16"/>
      <c r="AQ67" s="16"/>
      <c r="AR67" s="16"/>
      <c r="AS67" s="16"/>
      <c r="AT67" s="16"/>
      <c r="AU67" s="116"/>
      <c r="AV67" s="116"/>
      <c r="AW67" s="116"/>
      <c r="AX67" s="116"/>
      <c r="AY67" s="116"/>
      <c r="AZ67" s="116"/>
      <c r="BA67" s="116"/>
      <c r="BB67" s="116"/>
      <c r="BC67" s="116"/>
      <c r="BD67" s="116"/>
      <c r="BE67" s="116"/>
      <c r="BF67" s="116"/>
      <c r="BG67" s="116"/>
      <c r="BH67" s="116"/>
      <c r="BI67" s="116"/>
      <c r="BJ67" s="116"/>
      <c r="BK67" s="116"/>
      <c r="BL67" s="117"/>
    </row>
    <row r="68" spans="2:64" s="3" customFormat="1" ht="15">
      <c r="B68" s="36"/>
      <c r="C68" s="16"/>
      <c r="D68" s="684"/>
      <c r="E68" s="685"/>
      <c r="F68" s="689"/>
      <c r="G68" s="689"/>
      <c r="H68" s="686"/>
      <c r="I68" s="686"/>
      <c r="J68" s="686"/>
      <c r="K68" s="686"/>
      <c r="L68" s="686"/>
      <c r="M68" s="686"/>
      <c r="N68" s="16"/>
      <c r="O68" s="16"/>
      <c r="P68" s="16"/>
      <c r="Q68" s="16"/>
      <c r="R68" s="36"/>
      <c r="S68" s="36"/>
      <c r="T68" s="36"/>
      <c r="U68" s="16"/>
      <c r="V68" s="16"/>
      <c r="W68" s="16"/>
      <c r="X68" s="36"/>
      <c r="Y68" s="36"/>
      <c r="Z68" s="36"/>
      <c r="AA68" s="36"/>
      <c r="AB68" s="36"/>
      <c r="AC68" s="36"/>
      <c r="AD68" s="36"/>
      <c r="AE68" s="36"/>
      <c r="AF68" s="16"/>
      <c r="AG68" s="16"/>
      <c r="AH68" s="16"/>
      <c r="AI68" s="16"/>
      <c r="AJ68" s="16"/>
      <c r="AK68" s="16"/>
      <c r="AL68" s="16"/>
      <c r="AM68" s="16"/>
      <c r="AN68" s="16"/>
      <c r="AO68" s="16"/>
      <c r="AP68" s="16"/>
      <c r="AQ68" s="16"/>
      <c r="AR68" s="16"/>
      <c r="AS68" s="16"/>
      <c r="AT68" s="16"/>
      <c r="AU68" s="116"/>
      <c r="AV68" s="116"/>
      <c r="AW68" s="116"/>
      <c r="AX68" s="116"/>
      <c r="AY68" s="116"/>
      <c r="AZ68" s="116"/>
      <c r="BA68" s="116"/>
      <c r="BB68" s="116"/>
      <c r="BC68" s="116"/>
      <c r="BD68" s="116"/>
      <c r="BE68" s="116"/>
      <c r="BF68" s="116"/>
      <c r="BG68" s="116"/>
      <c r="BH68" s="116"/>
      <c r="BI68" s="116"/>
      <c r="BJ68" s="116"/>
      <c r="BK68" s="116"/>
      <c r="BL68" s="117"/>
    </row>
    <row r="69" spans="2:64" s="3" customFormat="1" ht="15">
      <c r="B69" s="36"/>
      <c r="C69" s="16"/>
      <c r="D69" s="684"/>
      <c r="E69" s="685"/>
      <c r="F69" s="689"/>
      <c r="G69" s="689"/>
      <c r="H69" s="686"/>
      <c r="I69" s="686"/>
      <c r="J69" s="686"/>
      <c r="K69" s="686"/>
      <c r="L69" s="686"/>
      <c r="M69" s="686"/>
      <c r="N69" s="16"/>
      <c r="O69" s="16"/>
      <c r="P69" s="16"/>
      <c r="Q69" s="16"/>
      <c r="R69" s="36"/>
      <c r="S69" s="36"/>
      <c r="T69" s="36"/>
      <c r="U69" s="16"/>
      <c r="V69" s="16"/>
      <c r="W69" s="16"/>
      <c r="X69" s="36"/>
      <c r="Y69" s="36"/>
      <c r="Z69" s="36"/>
      <c r="AA69" s="36"/>
      <c r="AB69" s="36"/>
      <c r="AC69" s="36"/>
      <c r="AD69" s="36"/>
      <c r="AE69" s="36"/>
      <c r="AF69" s="16"/>
      <c r="AG69" s="16"/>
      <c r="AH69" s="16"/>
      <c r="AI69" s="16"/>
      <c r="AJ69" s="16"/>
      <c r="AK69" s="16"/>
      <c r="AL69" s="16"/>
      <c r="AM69" s="16"/>
      <c r="AN69" s="16"/>
      <c r="AO69" s="16"/>
      <c r="AP69" s="16"/>
      <c r="AQ69" s="16"/>
      <c r="AR69" s="16"/>
      <c r="AS69" s="16"/>
      <c r="AT69" s="16"/>
      <c r="AU69" s="116"/>
      <c r="AV69" s="116"/>
      <c r="AW69" s="116"/>
      <c r="AX69" s="116"/>
      <c r="AY69" s="116"/>
      <c r="AZ69" s="116"/>
      <c r="BA69" s="116"/>
      <c r="BB69" s="116"/>
      <c r="BC69" s="116"/>
      <c r="BD69" s="116"/>
      <c r="BE69" s="116"/>
      <c r="BF69" s="116"/>
      <c r="BG69" s="116"/>
      <c r="BH69" s="116"/>
      <c r="BI69" s="116"/>
      <c r="BJ69" s="116"/>
      <c r="BK69" s="116"/>
      <c r="BL69" s="117"/>
    </row>
    <row r="70" spans="2:64" s="3" customFormat="1" ht="15">
      <c r="B70" s="36"/>
      <c r="C70" s="16"/>
      <c r="D70" s="684"/>
      <c r="E70" s="685"/>
      <c r="F70" s="689"/>
      <c r="G70" s="689"/>
      <c r="H70" s="686"/>
      <c r="I70" s="686"/>
      <c r="J70" s="686"/>
      <c r="K70" s="686"/>
      <c r="L70" s="686"/>
      <c r="M70" s="686"/>
      <c r="N70" s="16"/>
      <c r="O70" s="16"/>
      <c r="P70" s="16"/>
      <c r="Q70" s="16"/>
      <c r="R70" s="36"/>
      <c r="S70" s="36"/>
      <c r="T70" s="36"/>
      <c r="U70" s="16"/>
      <c r="V70" s="16"/>
      <c r="W70" s="16"/>
      <c r="X70" s="36"/>
      <c r="Y70" s="36"/>
      <c r="Z70" s="36"/>
      <c r="AA70" s="36"/>
      <c r="AB70" s="36"/>
      <c r="AC70" s="36"/>
      <c r="AD70" s="36"/>
      <c r="AE70" s="36"/>
      <c r="AF70" s="16"/>
      <c r="AG70" s="16"/>
      <c r="AH70" s="16"/>
      <c r="AI70" s="16"/>
      <c r="AJ70" s="16"/>
      <c r="AK70" s="16"/>
      <c r="AL70" s="16"/>
      <c r="AM70" s="16"/>
      <c r="AN70" s="16"/>
      <c r="AO70" s="16"/>
      <c r="AP70" s="16"/>
      <c r="AQ70" s="16"/>
      <c r="AR70" s="16"/>
      <c r="AS70" s="16"/>
      <c r="AT70" s="16"/>
      <c r="AU70" s="116"/>
      <c r="AV70" s="116"/>
      <c r="AW70" s="116"/>
      <c r="AX70" s="116"/>
      <c r="AY70" s="116"/>
      <c r="AZ70" s="116"/>
      <c r="BA70" s="116"/>
      <c r="BB70" s="116"/>
      <c r="BC70" s="116"/>
      <c r="BD70" s="116"/>
      <c r="BE70" s="116"/>
      <c r="BF70" s="116"/>
      <c r="BG70" s="116"/>
      <c r="BH70" s="116"/>
      <c r="BI70" s="116"/>
      <c r="BJ70" s="116"/>
      <c r="BK70" s="116"/>
      <c r="BL70" s="117"/>
    </row>
    <row r="71" spans="2:64" s="3" customFormat="1" ht="15">
      <c r="B71" s="36"/>
      <c r="C71" s="16"/>
      <c r="D71" s="684"/>
      <c r="E71" s="685"/>
      <c r="F71" s="689"/>
      <c r="G71" s="689"/>
      <c r="H71" s="686"/>
      <c r="I71" s="686"/>
      <c r="J71" s="686"/>
      <c r="K71" s="686"/>
      <c r="L71" s="686"/>
      <c r="M71" s="686"/>
      <c r="N71" s="16"/>
      <c r="O71" s="16"/>
      <c r="P71" s="16"/>
      <c r="Q71" s="16"/>
      <c r="R71" s="36"/>
      <c r="S71" s="36"/>
      <c r="T71" s="36"/>
      <c r="U71" s="16"/>
      <c r="V71" s="16"/>
      <c r="W71" s="16"/>
      <c r="X71" s="36"/>
      <c r="Y71" s="36"/>
      <c r="Z71" s="36"/>
      <c r="AA71" s="36"/>
      <c r="AB71" s="36"/>
      <c r="AC71" s="36"/>
      <c r="AD71" s="36"/>
      <c r="AE71" s="36"/>
      <c r="AF71" s="16"/>
      <c r="AG71" s="16"/>
      <c r="AH71" s="16"/>
      <c r="AI71" s="16"/>
      <c r="AJ71" s="16"/>
      <c r="AK71" s="16"/>
      <c r="AL71" s="16"/>
      <c r="AM71" s="16"/>
      <c r="AN71" s="16"/>
      <c r="AO71" s="16"/>
      <c r="AP71" s="16"/>
      <c r="AQ71" s="16"/>
      <c r="AR71" s="16"/>
      <c r="AS71" s="16"/>
      <c r="AT71" s="16"/>
      <c r="AU71" s="116"/>
      <c r="AV71" s="116"/>
      <c r="AW71" s="116"/>
      <c r="AX71" s="116"/>
      <c r="AY71" s="116"/>
      <c r="AZ71" s="116"/>
      <c r="BA71" s="116"/>
      <c r="BB71" s="116"/>
      <c r="BC71" s="116"/>
      <c r="BD71" s="116"/>
      <c r="BE71" s="116"/>
      <c r="BF71" s="116"/>
      <c r="BG71" s="116"/>
      <c r="BH71" s="116"/>
      <c r="BI71" s="116"/>
      <c r="BJ71" s="116"/>
      <c r="BK71" s="116"/>
      <c r="BL71" s="117"/>
    </row>
    <row r="72" spans="2:64" s="3" customFormat="1" ht="15">
      <c r="B72" s="36"/>
      <c r="C72" s="16"/>
      <c r="D72" s="684"/>
      <c r="E72" s="685"/>
      <c r="F72" s="689"/>
      <c r="G72" s="689"/>
      <c r="H72" s="686"/>
      <c r="I72" s="686"/>
      <c r="J72" s="686"/>
      <c r="K72" s="686"/>
      <c r="L72" s="686"/>
      <c r="M72" s="686"/>
      <c r="N72" s="16"/>
      <c r="O72" s="16"/>
      <c r="P72" s="16"/>
      <c r="Q72" s="16"/>
      <c r="R72" s="36"/>
      <c r="S72" s="36"/>
      <c r="T72" s="36"/>
      <c r="U72" s="16"/>
      <c r="V72" s="16"/>
      <c r="W72" s="16"/>
      <c r="X72" s="36"/>
      <c r="Y72" s="36"/>
      <c r="Z72" s="36"/>
      <c r="AA72" s="36"/>
      <c r="AB72" s="36"/>
      <c r="AC72" s="36"/>
      <c r="AD72" s="36"/>
      <c r="AE72" s="36"/>
      <c r="AF72" s="16"/>
      <c r="AG72" s="16"/>
      <c r="AH72" s="16"/>
      <c r="AI72" s="16"/>
      <c r="AJ72" s="16"/>
      <c r="AK72" s="16"/>
      <c r="AL72" s="16"/>
      <c r="AM72" s="16"/>
      <c r="AN72" s="16"/>
      <c r="AO72" s="16"/>
      <c r="AP72" s="16"/>
      <c r="AQ72" s="16"/>
      <c r="AR72" s="16"/>
      <c r="AS72" s="16"/>
      <c r="AT72" s="16"/>
      <c r="AU72" s="116"/>
      <c r="AV72" s="116"/>
      <c r="AW72" s="116"/>
      <c r="AX72" s="116"/>
      <c r="AY72" s="116"/>
      <c r="AZ72" s="116"/>
      <c r="BA72" s="116"/>
      <c r="BB72" s="116"/>
      <c r="BC72" s="116"/>
      <c r="BD72" s="116"/>
      <c r="BE72" s="116"/>
      <c r="BF72" s="116"/>
      <c r="BG72" s="116"/>
      <c r="BH72" s="116"/>
      <c r="BI72" s="116"/>
      <c r="BJ72" s="116"/>
      <c r="BK72" s="116"/>
      <c r="BL72" s="117"/>
    </row>
    <row r="73" spans="2:64" s="3" customFormat="1" ht="15">
      <c r="B73" s="36"/>
      <c r="C73" s="16"/>
      <c r="D73" s="688"/>
      <c r="E73" s="685"/>
      <c r="F73" s="683"/>
      <c r="G73" s="683"/>
      <c r="H73" s="686"/>
      <c r="I73" s="683"/>
      <c r="J73" s="683"/>
      <c r="K73" s="683"/>
      <c r="L73" s="683"/>
      <c r="M73" s="683"/>
      <c r="N73" s="16"/>
      <c r="O73" s="16"/>
      <c r="P73" s="16"/>
      <c r="Q73" s="16"/>
      <c r="R73" s="36"/>
      <c r="S73" s="36"/>
      <c r="T73" s="36"/>
      <c r="U73" s="16"/>
      <c r="V73" s="16"/>
      <c r="W73" s="16"/>
      <c r="X73" s="36"/>
      <c r="Y73" s="36"/>
      <c r="Z73" s="36"/>
      <c r="AA73" s="36"/>
      <c r="AB73" s="36"/>
      <c r="AC73" s="36"/>
      <c r="AD73" s="36"/>
      <c r="AE73" s="36"/>
      <c r="AF73" s="16"/>
      <c r="AG73" s="16"/>
      <c r="AH73" s="16"/>
      <c r="AI73" s="16"/>
      <c r="AJ73" s="16"/>
      <c r="AK73" s="16"/>
      <c r="AL73" s="16"/>
      <c r="AM73" s="16"/>
      <c r="AN73" s="16"/>
      <c r="AO73" s="16"/>
      <c r="AP73" s="16"/>
      <c r="AQ73" s="16"/>
      <c r="AR73" s="16"/>
      <c r="AS73" s="16"/>
      <c r="AT73" s="16"/>
      <c r="AU73" s="116"/>
      <c r="AV73" s="116"/>
      <c r="AW73" s="116"/>
      <c r="AX73" s="116"/>
      <c r="AY73" s="116"/>
      <c r="AZ73" s="116"/>
      <c r="BA73" s="116"/>
      <c r="BB73" s="116"/>
      <c r="BC73" s="116"/>
      <c r="BD73" s="116"/>
      <c r="BE73" s="116"/>
      <c r="BF73" s="116"/>
      <c r="BG73" s="116"/>
      <c r="BH73" s="116"/>
      <c r="BI73" s="116"/>
      <c r="BJ73" s="116"/>
      <c r="BK73" s="116"/>
      <c r="BL73" s="117"/>
    </row>
    <row r="74" spans="2:64" s="3" customFormat="1" ht="15">
      <c r="B74" s="36"/>
      <c r="C74" s="16"/>
      <c r="D74" s="679"/>
      <c r="E74" s="679"/>
      <c r="F74" s="679"/>
      <c r="G74" s="679"/>
      <c r="H74" s="679"/>
      <c r="I74" s="690"/>
      <c r="J74" s="690"/>
      <c r="K74" s="690"/>
      <c r="L74" s="690"/>
      <c r="M74" s="690"/>
      <c r="N74" s="16"/>
      <c r="O74" s="16"/>
      <c r="P74" s="16"/>
      <c r="Q74" s="16"/>
      <c r="R74" s="36"/>
      <c r="S74" s="36"/>
      <c r="T74" s="36"/>
      <c r="U74" s="16"/>
      <c r="V74" s="16"/>
      <c r="W74" s="16"/>
      <c r="X74" s="36"/>
      <c r="Y74" s="36"/>
      <c r="Z74" s="36"/>
      <c r="AA74" s="36"/>
      <c r="AB74" s="36"/>
      <c r="AC74" s="36"/>
      <c r="AD74" s="36"/>
      <c r="AE74" s="36"/>
      <c r="AF74" s="16"/>
      <c r="AG74" s="16"/>
      <c r="AH74" s="16"/>
      <c r="AI74" s="16"/>
      <c r="AJ74" s="16"/>
      <c r="AK74" s="16"/>
      <c r="AL74" s="16"/>
      <c r="AM74" s="16"/>
      <c r="AN74" s="16"/>
      <c r="AO74" s="16"/>
      <c r="AP74" s="16"/>
      <c r="AQ74" s="16"/>
      <c r="AR74" s="16"/>
      <c r="AS74" s="16"/>
      <c r="AT74" s="16"/>
      <c r="AU74" s="116"/>
      <c r="AV74" s="116"/>
      <c r="AW74" s="116"/>
      <c r="AX74" s="116"/>
      <c r="AY74" s="116"/>
      <c r="AZ74" s="116"/>
      <c r="BA74" s="116"/>
      <c r="BB74" s="116"/>
      <c r="BC74" s="116"/>
      <c r="BD74" s="116"/>
      <c r="BE74" s="116"/>
      <c r="BF74" s="116"/>
      <c r="BG74" s="116"/>
      <c r="BH74" s="116"/>
      <c r="BI74" s="116"/>
      <c r="BJ74" s="116"/>
      <c r="BK74" s="116"/>
      <c r="BL74" s="117"/>
    </row>
    <row r="75" spans="2:64" s="3" customFormat="1" ht="16.8">
      <c r="B75" s="36"/>
      <c r="C75" s="16"/>
      <c r="D75" s="680"/>
      <c r="E75" s="681"/>
      <c r="F75" s="682"/>
      <c r="G75" s="682"/>
      <c r="H75" s="686"/>
      <c r="I75" s="691"/>
      <c r="J75" s="691"/>
      <c r="K75" s="691"/>
      <c r="L75" s="691"/>
      <c r="M75" s="691"/>
      <c r="N75" s="16"/>
      <c r="O75" s="16"/>
      <c r="P75" s="16"/>
      <c r="Q75" s="16"/>
      <c r="R75" s="36"/>
      <c r="S75" s="36"/>
      <c r="T75" s="36"/>
      <c r="U75" s="16"/>
      <c r="V75" s="16"/>
      <c r="W75" s="16"/>
      <c r="X75" s="36"/>
      <c r="Y75" s="36"/>
      <c r="Z75" s="36"/>
      <c r="AA75" s="36"/>
      <c r="AB75" s="36"/>
      <c r="AC75" s="36"/>
      <c r="AD75" s="36"/>
      <c r="AE75" s="36"/>
      <c r="AF75" s="16"/>
      <c r="AG75" s="16"/>
      <c r="AH75" s="16"/>
      <c r="AI75" s="16"/>
      <c r="AJ75" s="16"/>
      <c r="AK75" s="16"/>
      <c r="AL75" s="16"/>
      <c r="AM75" s="16"/>
      <c r="AN75" s="16"/>
      <c r="AO75" s="16"/>
      <c r="AP75" s="16"/>
      <c r="AQ75" s="16"/>
      <c r="AR75" s="16"/>
      <c r="AS75" s="16"/>
      <c r="AT75" s="16"/>
      <c r="AU75" s="116"/>
      <c r="AV75" s="116"/>
      <c r="AW75" s="116"/>
      <c r="AX75" s="116"/>
      <c r="AY75" s="116"/>
      <c r="AZ75" s="116"/>
      <c r="BA75" s="116"/>
      <c r="BB75" s="116"/>
      <c r="BC75" s="116"/>
      <c r="BD75" s="116"/>
      <c r="BE75" s="116"/>
      <c r="BF75" s="116"/>
      <c r="BG75" s="116"/>
      <c r="BH75" s="116"/>
      <c r="BI75" s="116"/>
      <c r="BJ75" s="116"/>
      <c r="BK75" s="116"/>
      <c r="BL75" s="117"/>
    </row>
    <row r="76" spans="2:64" s="3" customFormat="1" ht="15">
      <c r="B76" s="36"/>
      <c r="C76" s="16"/>
      <c r="D76" s="684"/>
      <c r="E76" s="685"/>
      <c r="F76" s="689"/>
      <c r="G76" s="689"/>
      <c r="H76" s="686"/>
      <c r="I76" s="686"/>
      <c r="J76" s="686"/>
      <c r="K76" s="686"/>
      <c r="L76" s="686"/>
      <c r="M76" s="686"/>
      <c r="N76" s="16"/>
      <c r="O76" s="16"/>
      <c r="P76" s="16"/>
      <c r="Q76" s="16"/>
      <c r="R76" s="36"/>
      <c r="S76" s="36"/>
      <c r="T76" s="36"/>
      <c r="U76" s="16"/>
      <c r="V76" s="16"/>
      <c r="W76" s="16"/>
      <c r="X76" s="36"/>
      <c r="Y76" s="36"/>
      <c r="Z76" s="36"/>
      <c r="AA76" s="36"/>
      <c r="AB76" s="36"/>
      <c r="AC76" s="36"/>
      <c r="AD76" s="36"/>
      <c r="AE76" s="36"/>
      <c r="AF76" s="16"/>
      <c r="AG76" s="16"/>
      <c r="AH76" s="16"/>
      <c r="AI76" s="16"/>
      <c r="AJ76" s="16"/>
      <c r="AK76" s="16"/>
      <c r="AL76" s="16"/>
      <c r="AM76" s="16"/>
      <c r="AN76" s="16"/>
      <c r="AO76" s="16"/>
      <c r="AP76" s="16"/>
      <c r="AQ76" s="16"/>
      <c r="AR76" s="16"/>
      <c r="AS76" s="16"/>
      <c r="AT76" s="16"/>
      <c r="AU76" s="116"/>
      <c r="AV76" s="116"/>
      <c r="AW76" s="116"/>
      <c r="AX76" s="116"/>
      <c r="AY76" s="116"/>
      <c r="AZ76" s="116"/>
      <c r="BA76" s="116"/>
      <c r="BB76" s="116"/>
      <c r="BC76" s="116"/>
      <c r="BD76" s="116"/>
      <c r="BE76" s="116"/>
      <c r="BF76" s="116"/>
      <c r="BG76" s="116"/>
      <c r="BH76" s="116"/>
      <c r="BI76" s="116"/>
      <c r="BJ76" s="116"/>
      <c r="BK76" s="116"/>
      <c r="BL76" s="117"/>
    </row>
    <row r="77" spans="2:64" s="3" customFormat="1" ht="15">
      <c r="B77" s="36"/>
      <c r="C77" s="16"/>
      <c r="D77" s="684"/>
      <c r="E77" s="685"/>
      <c r="F77" s="689"/>
      <c r="G77" s="689"/>
      <c r="H77" s="686"/>
      <c r="I77" s="686"/>
      <c r="J77" s="686"/>
      <c r="K77" s="686"/>
      <c r="L77" s="686"/>
      <c r="M77" s="686"/>
      <c r="N77" s="16"/>
      <c r="O77" s="16"/>
      <c r="P77" s="16"/>
      <c r="Q77" s="16"/>
      <c r="R77" s="36"/>
      <c r="S77" s="36"/>
      <c r="T77" s="36"/>
      <c r="U77" s="16"/>
      <c r="V77" s="16"/>
      <c r="W77" s="16"/>
      <c r="X77" s="36"/>
      <c r="Y77" s="36"/>
      <c r="Z77" s="36"/>
      <c r="AA77" s="36"/>
      <c r="AB77" s="36"/>
      <c r="AC77" s="36"/>
      <c r="AD77" s="36"/>
      <c r="AE77" s="36"/>
      <c r="AF77" s="16"/>
      <c r="AG77" s="16"/>
      <c r="AH77" s="16"/>
      <c r="AI77" s="16"/>
      <c r="AJ77" s="16"/>
      <c r="AK77" s="16"/>
      <c r="AL77" s="16"/>
      <c r="AM77" s="16"/>
      <c r="AN77" s="16"/>
      <c r="AO77" s="16"/>
      <c r="AP77" s="16"/>
      <c r="AQ77" s="16"/>
      <c r="AR77" s="16"/>
      <c r="AS77" s="16"/>
      <c r="AT77" s="16"/>
      <c r="AU77" s="116"/>
      <c r="AV77" s="116"/>
      <c r="AW77" s="116"/>
      <c r="AX77" s="116"/>
      <c r="AY77" s="116"/>
      <c r="AZ77" s="116"/>
      <c r="BA77" s="116"/>
      <c r="BB77" s="116"/>
      <c r="BC77" s="116"/>
      <c r="BD77" s="116"/>
      <c r="BE77" s="116"/>
      <c r="BF77" s="116"/>
      <c r="BG77" s="116"/>
      <c r="BH77" s="116"/>
      <c r="BI77" s="116"/>
      <c r="BJ77" s="116"/>
      <c r="BK77" s="116"/>
      <c r="BL77" s="117"/>
    </row>
    <row r="78" spans="2:64" s="3" customFormat="1" ht="15">
      <c r="B78" s="36"/>
      <c r="C78" s="16"/>
      <c r="D78" s="684"/>
      <c r="E78" s="685"/>
      <c r="F78" s="689"/>
      <c r="G78" s="689"/>
      <c r="H78" s="686"/>
      <c r="I78" s="686"/>
      <c r="J78" s="686"/>
      <c r="K78" s="686"/>
      <c r="L78" s="686"/>
      <c r="M78" s="686"/>
      <c r="N78" s="16"/>
      <c r="O78" s="16"/>
      <c r="P78" s="16"/>
      <c r="Q78" s="16"/>
      <c r="R78" s="36"/>
      <c r="S78" s="36"/>
      <c r="T78" s="36"/>
      <c r="U78" s="16"/>
      <c r="V78" s="16"/>
      <c r="W78" s="16"/>
      <c r="X78" s="36"/>
      <c r="Y78" s="36"/>
      <c r="Z78" s="36"/>
      <c r="AA78" s="36"/>
      <c r="AB78" s="36"/>
      <c r="AC78" s="36"/>
      <c r="AD78" s="36"/>
      <c r="AE78" s="36"/>
      <c r="AF78" s="16"/>
      <c r="AG78" s="16"/>
      <c r="AH78" s="16"/>
      <c r="AI78" s="16"/>
      <c r="AJ78" s="16"/>
      <c r="AK78" s="16"/>
      <c r="AL78" s="16"/>
      <c r="AM78" s="16"/>
      <c r="AN78" s="16"/>
      <c r="AO78" s="16"/>
      <c r="AP78" s="16"/>
      <c r="AQ78" s="16"/>
      <c r="AR78" s="16"/>
      <c r="AS78" s="16"/>
      <c r="AT78" s="16"/>
      <c r="AU78" s="116"/>
      <c r="AV78" s="116"/>
      <c r="AW78" s="116"/>
      <c r="AX78" s="116"/>
      <c r="AY78" s="116"/>
      <c r="AZ78" s="116"/>
      <c r="BA78" s="116"/>
      <c r="BB78" s="116"/>
      <c r="BC78" s="116"/>
      <c r="BD78" s="116"/>
      <c r="BE78" s="116"/>
      <c r="BF78" s="116"/>
      <c r="BG78" s="116"/>
      <c r="BH78" s="116"/>
      <c r="BI78" s="116"/>
      <c r="BJ78" s="116"/>
      <c r="BK78" s="116"/>
      <c r="BL78" s="117"/>
    </row>
    <row r="79" spans="2:64" s="3" customFormat="1" ht="15">
      <c r="B79" s="36"/>
      <c r="C79" s="16"/>
      <c r="D79" s="684"/>
      <c r="E79" s="685"/>
      <c r="F79" s="689"/>
      <c r="G79" s="689"/>
      <c r="H79" s="686"/>
      <c r="I79" s="686"/>
      <c r="J79" s="686"/>
      <c r="K79" s="686"/>
      <c r="L79" s="686"/>
      <c r="M79" s="686"/>
      <c r="N79" s="16"/>
      <c r="O79" s="16"/>
      <c r="P79" s="16"/>
      <c r="Q79" s="16"/>
      <c r="R79" s="36"/>
      <c r="S79" s="36"/>
      <c r="T79" s="36"/>
      <c r="U79" s="16"/>
      <c r="V79" s="16"/>
      <c r="W79" s="16"/>
      <c r="X79" s="36"/>
      <c r="Y79" s="36"/>
      <c r="Z79" s="36"/>
      <c r="AA79" s="36"/>
      <c r="AB79" s="36"/>
      <c r="AC79" s="36"/>
      <c r="AD79" s="36"/>
      <c r="AE79" s="36"/>
      <c r="AF79" s="16"/>
      <c r="AG79" s="16"/>
      <c r="AH79" s="16"/>
      <c r="AI79" s="16"/>
      <c r="AJ79" s="16"/>
      <c r="AK79" s="16"/>
      <c r="AL79" s="16"/>
      <c r="AM79" s="16"/>
      <c r="AN79" s="16"/>
      <c r="AO79" s="16"/>
      <c r="AP79" s="16"/>
      <c r="AQ79" s="16"/>
      <c r="AR79" s="16"/>
      <c r="AS79" s="16"/>
      <c r="AT79" s="16"/>
      <c r="AU79" s="116"/>
      <c r="AV79" s="116"/>
      <c r="AW79" s="116"/>
      <c r="AX79" s="116"/>
      <c r="AY79" s="116"/>
      <c r="AZ79" s="116"/>
      <c r="BA79" s="116"/>
      <c r="BB79" s="116"/>
      <c r="BC79" s="116"/>
      <c r="BD79" s="116"/>
      <c r="BE79" s="116"/>
      <c r="BF79" s="116"/>
      <c r="BG79" s="116"/>
      <c r="BH79" s="116"/>
      <c r="BI79" s="116"/>
      <c r="BJ79" s="116"/>
      <c r="BK79" s="116"/>
      <c r="BL79" s="117"/>
    </row>
    <row r="80" spans="2:64" s="3" customFormat="1" ht="15">
      <c r="B80" s="36"/>
      <c r="C80" s="16"/>
      <c r="D80" s="684"/>
      <c r="E80" s="685"/>
      <c r="F80" s="689"/>
      <c r="G80" s="689"/>
      <c r="H80" s="686"/>
      <c r="I80" s="686"/>
      <c r="J80" s="686"/>
      <c r="K80" s="686"/>
      <c r="L80" s="686"/>
      <c r="M80" s="686"/>
      <c r="N80" s="16"/>
      <c r="O80" s="16"/>
      <c r="P80" s="16"/>
      <c r="Q80" s="16"/>
      <c r="R80" s="36"/>
      <c r="S80" s="36"/>
      <c r="T80" s="36"/>
      <c r="U80" s="16"/>
      <c r="V80" s="16"/>
      <c r="W80" s="16"/>
      <c r="X80" s="36"/>
      <c r="Y80" s="36"/>
      <c r="Z80" s="36"/>
      <c r="AA80" s="36"/>
      <c r="AB80" s="36"/>
      <c r="AC80" s="36"/>
      <c r="AD80" s="36"/>
      <c r="AE80" s="36"/>
      <c r="AF80" s="16"/>
      <c r="AG80" s="16"/>
      <c r="AH80" s="16"/>
      <c r="AI80" s="16"/>
      <c r="AJ80" s="16"/>
      <c r="AK80" s="16"/>
      <c r="AL80" s="16"/>
      <c r="AM80" s="16"/>
      <c r="AN80" s="16"/>
      <c r="AO80" s="16"/>
      <c r="AP80" s="16"/>
      <c r="AQ80" s="16"/>
      <c r="AR80" s="16"/>
      <c r="AS80" s="16"/>
      <c r="AT80" s="16"/>
      <c r="AU80" s="116"/>
      <c r="AV80" s="116"/>
      <c r="AW80" s="116"/>
      <c r="AX80" s="116"/>
      <c r="AY80" s="116"/>
      <c r="AZ80" s="116"/>
      <c r="BA80" s="116"/>
      <c r="BB80" s="116"/>
      <c r="BC80" s="116"/>
      <c r="BD80" s="116"/>
      <c r="BE80" s="116"/>
      <c r="BF80" s="116"/>
      <c r="BG80" s="116"/>
      <c r="BH80" s="116"/>
      <c r="BI80" s="116"/>
      <c r="BJ80" s="116"/>
      <c r="BK80" s="116"/>
      <c r="BL80" s="117"/>
    </row>
    <row r="81" spans="2:64" s="3" customFormat="1" ht="15">
      <c r="B81" s="36"/>
      <c r="C81" s="16"/>
      <c r="D81" s="684"/>
      <c r="E81" s="685"/>
      <c r="F81" s="689"/>
      <c r="G81" s="689"/>
      <c r="H81" s="686"/>
      <c r="I81" s="686"/>
      <c r="J81" s="686"/>
      <c r="K81" s="686"/>
      <c r="L81" s="686"/>
      <c r="M81" s="686"/>
      <c r="N81" s="16"/>
      <c r="O81" s="16"/>
      <c r="P81" s="16"/>
      <c r="Q81" s="16"/>
      <c r="R81" s="36"/>
      <c r="S81" s="36"/>
      <c r="T81" s="36"/>
      <c r="U81" s="16"/>
      <c r="V81" s="16"/>
      <c r="W81" s="16"/>
      <c r="X81" s="36"/>
      <c r="Y81" s="36"/>
      <c r="Z81" s="36"/>
      <c r="AA81" s="36"/>
      <c r="AB81" s="36"/>
      <c r="AC81" s="36"/>
      <c r="AD81" s="36"/>
      <c r="AE81" s="36"/>
      <c r="AF81" s="16"/>
      <c r="AG81" s="16"/>
      <c r="AH81" s="16"/>
      <c r="AI81" s="16"/>
      <c r="AJ81" s="16"/>
      <c r="AK81" s="16"/>
      <c r="AL81" s="16"/>
      <c r="AM81" s="16"/>
      <c r="AN81" s="16"/>
      <c r="AO81" s="16"/>
      <c r="AP81" s="16"/>
      <c r="AQ81" s="16"/>
      <c r="AR81" s="16"/>
      <c r="AS81" s="16"/>
      <c r="AT81" s="16"/>
      <c r="AU81" s="116"/>
      <c r="AV81" s="116"/>
      <c r="AW81" s="116"/>
      <c r="AX81" s="116"/>
      <c r="AY81" s="116"/>
      <c r="AZ81" s="116"/>
      <c r="BA81" s="116"/>
      <c r="BB81" s="116"/>
      <c r="BC81" s="116"/>
      <c r="BD81" s="116"/>
      <c r="BE81" s="116"/>
      <c r="BF81" s="116"/>
      <c r="BG81" s="116"/>
      <c r="BH81" s="116"/>
      <c r="BI81" s="116"/>
      <c r="BJ81" s="116"/>
      <c r="BK81" s="116"/>
      <c r="BL81" s="117"/>
    </row>
    <row r="82" spans="2:64" s="3" customFormat="1" ht="15">
      <c r="B82" s="36"/>
      <c r="C82" s="16"/>
      <c r="D82" s="688"/>
      <c r="E82" s="692"/>
      <c r="F82" s="38"/>
      <c r="G82" s="38"/>
      <c r="H82" s="693"/>
      <c r="I82" s="38"/>
      <c r="J82" s="38"/>
      <c r="K82" s="38"/>
      <c r="L82" s="38"/>
      <c r="M82" s="38"/>
      <c r="N82" s="16"/>
      <c r="O82" s="16"/>
      <c r="P82" s="16"/>
      <c r="Q82" s="16"/>
      <c r="R82" s="36"/>
      <c r="S82" s="36"/>
      <c r="T82" s="36"/>
      <c r="U82" s="16"/>
      <c r="V82" s="16"/>
      <c r="W82" s="16"/>
      <c r="X82" s="36"/>
      <c r="Y82" s="36"/>
      <c r="Z82" s="36"/>
      <c r="AA82" s="36"/>
      <c r="AB82" s="36"/>
      <c r="AC82" s="36"/>
      <c r="AD82" s="36"/>
      <c r="AE82" s="36"/>
      <c r="AF82" s="16"/>
      <c r="AG82" s="16"/>
      <c r="AH82" s="16"/>
      <c r="AI82" s="16"/>
      <c r="AJ82" s="16"/>
      <c r="AK82" s="16"/>
      <c r="AL82" s="16"/>
      <c r="AM82" s="16"/>
      <c r="AN82" s="16"/>
      <c r="AO82" s="16"/>
      <c r="AP82" s="16"/>
      <c r="AQ82" s="16"/>
      <c r="AR82" s="16"/>
      <c r="AS82" s="16"/>
      <c r="AT82" s="16"/>
      <c r="AU82" s="116"/>
      <c r="AV82" s="116"/>
      <c r="AW82" s="116"/>
      <c r="AX82" s="116"/>
      <c r="AY82" s="116"/>
      <c r="AZ82" s="116"/>
      <c r="BA82" s="116"/>
      <c r="BB82" s="116"/>
      <c r="BC82" s="116"/>
      <c r="BD82" s="116"/>
      <c r="BE82" s="116"/>
      <c r="BF82" s="116"/>
      <c r="BG82" s="116"/>
      <c r="BH82" s="116"/>
      <c r="BI82" s="116"/>
      <c r="BJ82" s="116"/>
      <c r="BK82" s="116"/>
      <c r="BL82" s="117"/>
    </row>
    <row r="83" spans="2:64" s="3" customFormat="1" ht="9.9" customHeight="1">
      <c r="B83" s="36"/>
      <c r="C83" s="16"/>
      <c r="D83" s="16"/>
      <c r="E83" s="16"/>
      <c r="F83" s="16"/>
      <c r="G83" s="16"/>
      <c r="H83" s="16"/>
      <c r="I83" s="16"/>
      <c r="J83" s="16"/>
      <c r="K83" s="16"/>
      <c r="L83" s="16"/>
      <c r="M83" s="16"/>
      <c r="N83" s="16"/>
      <c r="O83" s="16"/>
      <c r="P83" s="16"/>
      <c r="Q83" s="16"/>
      <c r="R83" s="36"/>
      <c r="S83" s="36"/>
      <c r="T83" s="36"/>
      <c r="U83" s="16"/>
      <c r="V83" s="16"/>
      <c r="W83" s="16"/>
      <c r="X83" s="36"/>
      <c r="Y83" s="36"/>
      <c r="Z83" s="36"/>
      <c r="AA83" s="36"/>
      <c r="AB83" s="36"/>
      <c r="AC83" s="36"/>
      <c r="AD83" s="36"/>
      <c r="AE83" s="36"/>
      <c r="AF83" s="16"/>
      <c r="AG83" s="16"/>
      <c r="AH83" s="16"/>
      <c r="AI83" s="16"/>
      <c r="AJ83" s="16"/>
      <c r="AK83" s="16"/>
      <c r="AL83" s="16"/>
      <c r="AM83" s="16"/>
      <c r="AN83" s="16"/>
      <c r="AO83" s="16"/>
      <c r="AP83" s="16"/>
      <c r="AQ83" s="16"/>
      <c r="AR83" s="16"/>
      <c r="AS83" s="16"/>
      <c r="AT83" s="16"/>
      <c r="AU83" s="116"/>
      <c r="AV83" s="116"/>
      <c r="AW83" s="116"/>
      <c r="AX83" s="116"/>
      <c r="AY83" s="116"/>
      <c r="AZ83" s="116"/>
      <c r="BA83" s="116"/>
      <c r="BB83" s="116"/>
      <c r="BC83" s="116"/>
      <c r="BD83" s="116"/>
      <c r="BE83" s="116"/>
      <c r="BF83" s="116"/>
      <c r="BG83" s="116"/>
      <c r="BH83" s="116"/>
      <c r="BI83" s="116"/>
      <c r="BJ83" s="116"/>
      <c r="BK83" s="116"/>
      <c r="BL83" s="117"/>
    </row>
    <row r="84" spans="2:64" s="3" customFormat="1">
      <c r="B84" s="36"/>
      <c r="C84" s="16"/>
      <c r="D84" s="16"/>
      <c r="E84" s="16"/>
      <c r="F84" s="16"/>
      <c r="G84" s="16"/>
      <c r="H84" s="16"/>
      <c r="I84" s="16"/>
      <c r="J84" s="16"/>
      <c r="K84" s="16"/>
      <c r="L84" s="16"/>
      <c r="M84" s="16"/>
      <c r="N84" s="16"/>
      <c r="O84" s="16"/>
      <c r="P84" s="16"/>
      <c r="Q84" s="16"/>
      <c r="R84" s="36"/>
      <c r="S84" s="36"/>
      <c r="T84" s="36"/>
      <c r="U84" s="16"/>
      <c r="V84" s="16"/>
      <c r="W84" s="16"/>
      <c r="X84" s="36"/>
      <c r="Y84" s="36"/>
      <c r="Z84" s="36"/>
      <c r="AA84" s="36"/>
      <c r="AB84" s="36"/>
      <c r="AC84" s="36"/>
      <c r="AD84" s="36"/>
      <c r="AE84" s="36"/>
      <c r="AF84" s="16"/>
      <c r="AG84" s="16"/>
      <c r="AH84" s="16"/>
      <c r="AI84" s="16"/>
      <c r="AJ84" s="16"/>
      <c r="AK84" s="16"/>
      <c r="AL84" s="16"/>
      <c r="AM84" s="16"/>
      <c r="AN84" s="16"/>
      <c r="AO84" s="16"/>
      <c r="AP84" s="16"/>
      <c r="AQ84" s="16"/>
      <c r="AR84" s="16"/>
      <c r="AS84" s="16"/>
      <c r="AT84" s="16"/>
      <c r="AU84" s="116"/>
      <c r="AV84" s="116"/>
      <c r="AW84" s="116"/>
      <c r="AX84" s="116"/>
      <c r="AY84" s="116"/>
      <c r="AZ84" s="116"/>
      <c r="BA84" s="116"/>
      <c r="BB84" s="116"/>
      <c r="BC84" s="116"/>
      <c r="BD84" s="116"/>
      <c r="BE84" s="116"/>
      <c r="BF84" s="116"/>
      <c r="BG84" s="116"/>
      <c r="BH84" s="116"/>
      <c r="BI84" s="116"/>
      <c r="BJ84" s="116"/>
      <c r="BK84" s="116"/>
      <c r="BL84" s="117"/>
    </row>
    <row r="85" spans="2:64" s="3" customFormat="1">
      <c r="B85" s="36"/>
      <c r="C85" s="36"/>
      <c r="D85" s="36"/>
      <c r="E85" s="36"/>
      <c r="F85" s="36"/>
      <c r="G85" s="36"/>
      <c r="H85" s="36"/>
      <c r="I85" s="36"/>
      <c r="J85" s="36"/>
      <c r="K85" s="36"/>
      <c r="L85" s="36"/>
      <c r="M85" s="36"/>
      <c r="N85" s="36"/>
      <c r="O85" s="36"/>
      <c r="P85" s="36"/>
      <c r="Q85" s="36"/>
      <c r="R85" s="36"/>
      <c r="S85" s="36"/>
      <c r="T85" s="36"/>
      <c r="U85" s="16"/>
      <c r="V85" s="16"/>
      <c r="W85" s="16"/>
      <c r="X85" s="36"/>
      <c r="Y85" s="36"/>
      <c r="Z85" s="36"/>
      <c r="AA85" s="36"/>
      <c r="AB85" s="36"/>
      <c r="AC85" s="36"/>
      <c r="AD85" s="36"/>
      <c r="AE85" s="36"/>
      <c r="AF85" s="16"/>
      <c r="AG85" s="16"/>
      <c r="AH85" s="16"/>
      <c r="AI85" s="16"/>
      <c r="AJ85" s="16"/>
      <c r="AK85" s="16"/>
      <c r="AL85" s="16"/>
      <c r="AM85" s="16"/>
      <c r="AN85" s="16"/>
      <c r="AO85" s="16"/>
      <c r="AP85" s="16"/>
      <c r="AQ85" s="16"/>
      <c r="AR85" s="16"/>
      <c r="AS85" s="16"/>
      <c r="AT85" s="16"/>
      <c r="AU85" s="116"/>
      <c r="AV85" s="116"/>
      <c r="AW85" s="116"/>
      <c r="AX85" s="116"/>
      <c r="AY85" s="116"/>
      <c r="AZ85" s="116"/>
      <c r="BA85" s="116"/>
      <c r="BB85" s="116"/>
      <c r="BC85" s="116"/>
      <c r="BD85" s="116"/>
      <c r="BE85" s="116"/>
      <c r="BF85" s="116"/>
      <c r="BG85" s="116"/>
      <c r="BH85" s="116"/>
      <c r="BI85" s="116"/>
      <c r="BJ85" s="116"/>
      <c r="BK85" s="116"/>
      <c r="BL85" s="117"/>
    </row>
    <row r="86" spans="2:64" s="3" customFormat="1">
      <c r="B86" s="36"/>
      <c r="C86" s="36"/>
      <c r="D86" s="36"/>
      <c r="E86" s="36"/>
      <c r="F86" s="36"/>
      <c r="G86" s="36"/>
      <c r="H86" s="36"/>
      <c r="I86" s="36"/>
      <c r="J86" s="36"/>
      <c r="K86" s="36"/>
      <c r="L86" s="36"/>
      <c r="M86" s="36"/>
      <c r="N86" s="36"/>
      <c r="O86" s="36"/>
      <c r="P86" s="36"/>
      <c r="Q86" s="36"/>
      <c r="R86" s="36"/>
      <c r="S86" s="36"/>
      <c r="T86" s="36"/>
      <c r="U86" s="16"/>
      <c r="V86" s="16"/>
      <c r="W86" s="16"/>
      <c r="X86" s="36"/>
      <c r="Y86" s="36"/>
      <c r="Z86" s="36"/>
      <c r="AA86" s="36"/>
      <c r="AB86" s="36"/>
      <c r="AC86" s="36"/>
      <c r="AD86" s="36"/>
      <c r="AE86" s="36"/>
      <c r="AF86" s="16"/>
      <c r="AG86" s="16"/>
      <c r="AH86" s="16"/>
      <c r="AI86" s="16"/>
      <c r="AJ86" s="16"/>
      <c r="AK86" s="16"/>
      <c r="AL86" s="16"/>
      <c r="AM86" s="16"/>
      <c r="AN86" s="16"/>
      <c r="AO86" s="16"/>
      <c r="AP86" s="16"/>
      <c r="AQ86" s="16"/>
      <c r="AR86" s="16"/>
      <c r="AS86" s="16"/>
      <c r="AT86" s="16"/>
      <c r="AU86" s="116"/>
      <c r="AV86" s="116"/>
      <c r="AW86" s="116"/>
      <c r="AX86" s="116"/>
      <c r="AY86" s="116"/>
      <c r="AZ86" s="116"/>
      <c r="BA86" s="116"/>
      <c r="BB86" s="116"/>
      <c r="BC86" s="116"/>
      <c r="BD86" s="116"/>
      <c r="BE86" s="116"/>
      <c r="BF86" s="116"/>
      <c r="BG86" s="116"/>
      <c r="BH86" s="116"/>
      <c r="BI86" s="116"/>
      <c r="BJ86" s="116"/>
      <c r="BK86" s="116"/>
      <c r="BL86" s="117"/>
    </row>
    <row r="87" spans="2:64" s="3" customFormat="1">
      <c r="B87" s="36"/>
      <c r="C87" s="36"/>
      <c r="D87" s="36"/>
      <c r="E87" s="36"/>
      <c r="F87" s="36"/>
      <c r="G87" s="36"/>
      <c r="H87" s="36"/>
      <c r="I87" s="36"/>
      <c r="J87" s="36"/>
      <c r="K87" s="36"/>
      <c r="L87" s="36"/>
      <c r="M87" s="36"/>
      <c r="N87" s="36"/>
      <c r="O87" s="36"/>
      <c r="P87" s="36"/>
      <c r="Q87" s="36"/>
      <c r="R87" s="36"/>
      <c r="S87" s="36"/>
      <c r="T87" s="36"/>
      <c r="U87" s="16"/>
      <c r="V87" s="16"/>
      <c r="W87" s="16"/>
      <c r="X87" s="36"/>
      <c r="Y87" s="36"/>
      <c r="Z87" s="36"/>
      <c r="AA87" s="36"/>
      <c r="AB87" s="36"/>
      <c r="AC87" s="36"/>
      <c r="AD87" s="36"/>
      <c r="AE87" s="36"/>
      <c r="AF87" s="16"/>
      <c r="AG87" s="16"/>
      <c r="AH87" s="16"/>
      <c r="AI87" s="16"/>
      <c r="AJ87" s="16"/>
      <c r="AK87" s="16"/>
      <c r="AL87" s="16"/>
      <c r="AM87" s="16"/>
      <c r="AN87" s="16"/>
      <c r="AO87" s="16"/>
      <c r="AP87" s="16"/>
      <c r="AQ87" s="16"/>
      <c r="AR87" s="16"/>
      <c r="AS87" s="16"/>
      <c r="AT87" s="16"/>
      <c r="AU87" s="116"/>
      <c r="AV87" s="116"/>
      <c r="AW87" s="116"/>
      <c r="AX87" s="116"/>
      <c r="AY87" s="116"/>
      <c r="AZ87" s="116"/>
      <c r="BA87" s="116"/>
      <c r="BB87" s="116"/>
      <c r="BC87" s="116"/>
      <c r="BD87" s="116"/>
      <c r="BE87" s="116"/>
      <c r="BF87" s="116"/>
      <c r="BG87" s="116"/>
      <c r="BH87" s="116"/>
      <c r="BI87" s="116"/>
      <c r="BJ87" s="116"/>
      <c r="BK87" s="116"/>
      <c r="BL87" s="117"/>
    </row>
    <row r="88" spans="2:64" s="3" customFormat="1">
      <c r="B88" s="36"/>
      <c r="C88" s="36"/>
      <c r="D88" s="36"/>
      <c r="E88" s="36"/>
      <c r="F88" s="36"/>
      <c r="G88" s="36"/>
      <c r="H88" s="36"/>
      <c r="I88" s="36"/>
      <c r="J88" s="36"/>
      <c r="K88" s="36"/>
      <c r="L88" s="36"/>
      <c r="M88" s="36"/>
      <c r="N88" s="36"/>
      <c r="O88" s="36"/>
      <c r="P88" s="36"/>
      <c r="Q88" s="36"/>
      <c r="R88" s="36"/>
      <c r="S88" s="36"/>
      <c r="T88" s="36"/>
      <c r="U88" s="16"/>
      <c r="V88" s="16"/>
      <c r="W88" s="16"/>
      <c r="X88" s="36"/>
      <c r="Y88" s="36"/>
      <c r="Z88" s="36"/>
      <c r="AA88" s="36"/>
      <c r="AB88" s="36"/>
      <c r="AC88" s="36"/>
      <c r="AD88" s="36"/>
      <c r="AE88" s="36"/>
      <c r="AF88" s="16"/>
      <c r="AG88" s="16"/>
      <c r="AH88" s="16"/>
      <c r="AI88" s="16"/>
      <c r="AJ88" s="16"/>
      <c r="AK88" s="16"/>
      <c r="AL88" s="16"/>
      <c r="AM88" s="16"/>
      <c r="AN88" s="16"/>
      <c r="AO88" s="16"/>
      <c r="AP88" s="16"/>
      <c r="AQ88" s="16"/>
      <c r="AR88" s="16"/>
      <c r="AS88" s="16"/>
      <c r="AT88" s="16"/>
      <c r="AU88" s="116"/>
      <c r="AV88" s="116"/>
      <c r="AW88" s="116"/>
      <c r="AX88" s="116"/>
      <c r="AY88" s="116"/>
      <c r="AZ88" s="116"/>
      <c r="BA88" s="116"/>
      <c r="BB88" s="116"/>
      <c r="BC88" s="116"/>
      <c r="BD88" s="116"/>
      <c r="BE88" s="116"/>
      <c r="BF88" s="116"/>
      <c r="BG88" s="116"/>
      <c r="BH88" s="116"/>
      <c r="BI88" s="116"/>
      <c r="BJ88" s="116"/>
      <c r="BK88" s="116"/>
      <c r="BL88" s="117"/>
    </row>
    <row r="89" spans="2:64" s="3" customFormat="1">
      <c r="B89" s="36"/>
      <c r="C89" s="36"/>
      <c r="D89" s="36"/>
      <c r="E89" s="36"/>
      <c r="F89" s="36"/>
      <c r="G89" s="36"/>
      <c r="H89" s="36"/>
      <c r="I89" s="36"/>
      <c r="J89" s="36"/>
      <c r="K89" s="36"/>
      <c r="L89" s="36"/>
      <c r="M89" s="36"/>
      <c r="N89" s="36"/>
      <c r="O89" s="36"/>
      <c r="P89" s="36"/>
      <c r="Q89" s="36"/>
      <c r="R89" s="36"/>
      <c r="S89" s="36"/>
      <c r="T89" s="36"/>
      <c r="U89" s="16"/>
      <c r="V89" s="16"/>
      <c r="W89" s="16"/>
      <c r="X89" s="36"/>
      <c r="Y89" s="36"/>
      <c r="Z89" s="36"/>
      <c r="AA89" s="36"/>
      <c r="AB89" s="36"/>
      <c r="AC89" s="36"/>
      <c r="AD89" s="36"/>
      <c r="AE89" s="36"/>
      <c r="AF89" s="16"/>
      <c r="AG89" s="16"/>
      <c r="AH89" s="16"/>
      <c r="AI89" s="16"/>
      <c r="AJ89" s="16"/>
      <c r="AK89" s="16"/>
      <c r="AL89" s="16"/>
      <c r="AM89" s="16"/>
      <c r="AN89" s="16"/>
      <c r="AO89" s="16"/>
      <c r="AP89" s="16"/>
      <c r="AQ89" s="16"/>
      <c r="AR89" s="16"/>
      <c r="AS89" s="16"/>
      <c r="AT89" s="16"/>
      <c r="AU89" s="116"/>
      <c r="AV89" s="116"/>
      <c r="AW89" s="116"/>
      <c r="AX89" s="116"/>
      <c r="AY89" s="116"/>
      <c r="AZ89" s="116"/>
      <c r="BA89" s="116"/>
      <c r="BB89" s="116"/>
      <c r="BC89" s="116"/>
      <c r="BD89" s="116"/>
      <c r="BE89" s="116"/>
      <c r="BF89" s="116"/>
      <c r="BG89" s="116"/>
      <c r="BH89" s="116"/>
      <c r="BI89" s="116"/>
      <c r="BJ89" s="116"/>
      <c r="BK89" s="116"/>
      <c r="BL89" s="117"/>
    </row>
    <row r="90" spans="2:64" s="3" customFormat="1">
      <c r="B90" s="36"/>
      <c r="C90" s="36"/>
      <c r="D90" s="36"/>
      <c r="E90" s="36"/>
      <c r="F90" s="36"/>
      <c r="G90" s="36"/>
      <c r="H90" s="36"/>
      <c r="I90" s="36"/>
      <c r="J90" s="36"/>
      <c r="K90" s="36"/>
      <c r="L90" s="36"/>
      <c r="M90" s="36"/>
      <c r="N90" s="36"/>
      <c r="O90" s="36"/>
      <c r="P90" s="36"/>
      <c r="Q90" s="36"/>
      <c r="R90" s="36"/>
      <c r="S90" s="36"/>
      <c r="T90" s="36"/>
      <c r="U90" s="16"/>
      <c r="V90" s="16"/>
      <c r="W90" s="16"/>
      <c r="X90" s="36"/>
      <c r="Y90" s="36"/>
      <c r="Z90" s="36"/>
      <c r="AA90" s="36"/>
      <c r="AB90" s="36"/>
      <c r="AC90" s="36"/>
      <c r="AD90" s="36"/>
      <c r="AE90" s="36"/>
      <c r="AF90" s="16"/>
      <c r="AG90" s="16"/>
      <c r="AH90" s="16"/>
      <c r="AI90" s="16"/>
      <c r="AJ90" s="16"/>
      <c r="AK90" s="16"/>
      <c r="AL90" s="16"/>
      <c r="AM90" s="16"/>
      <c r="AN90" s="16"/>
      <c r="AO90" s="16"/>
      <c r="AP90" s="16"/>
      <c r="AQ90" s="16"/>
      <c r="AR90" s="16"/>
      <c r="AS90" s="16"/>
      <c r="AT90" s="16"/>
      <c r="AU90" s="116"/>
      <c r="AV90" s="116"/>
      <c r="AW90" s="116"/>
      <c r="AX90" s="116"/>
      <c r="AY90" s="116"/>
      <c r="AZ90" s="116"/>
      <c r="BA90" s="116"/>
      <c r="BB90" s="116"/>
      <c r="BC90" s="116"/>
      <c r="BD90" s="116"/>
      <c r="BE90" s="116"/>
      <c r="BF90" s="116"/>
      <c r="BG90" s="116"/>
      <c r="BH90" s="116"/>
      <c r="BI90" s="116"/>
      <c r="BJ90" s="116"/>
      <c r="BK90" s="116"/>
      <c r="BL90" s="117"/>
    </row>
    <row r="91" spans="2:64" s="3" customFormat="1">
      <c r="B91" s="36"/>
      <c r="C91" s="36"/>
      <c r="D91" s="36"/>
      <c r="E91" s="36"/>
      <c r="F91" s="36"/>
      <c r="G91" s="36"/>
      <c r="H91" s="36"/>
      <c r="I91" s="36"/>
      <c r="J91" s="36"/>
      <c r="K91" s="36"/>
      <c r="L91" s="36"/>
      <c r="M91" s="36"/>
      <c r="N91" s="36"/>
      <c r="O91" s="36"/>
      <c r="P91" s="36"/>
      <c r="Q91" s="36"/>
      <c r="R91" s="36"/>
      <c r="S91" s="36"/>
      <c r="T91" s="36"/>
      <c r="U91" s="16"/>
      <c r="V91" s="16"/>
      <c r="W91" s="16"/>
      <c r="X91" s="36"/>
      <c r="Y91" s="36"/>
      <c r="Z91" s="36"/>
      <c r="AA91" s="36"/>
      <c r="AB91" s="36"/>
      <c r="AC91" s="36"/>
      <c r="AD91" s="36"/>
      <c r="AE91" s="36"/>
      <c r="AF91" s="16"/>
      <c r="AG91" s="16"/>
      <c r="AH91" s="16"/>
      <c r="AI91" s="16"/>
      <c r="AJ91" s="16"/>
      <c r="AK91" s="16"/>
      <c r="AL91" s="16"/>
      <c r="AM91" s="16"/>
      <c r="AN91" s="16"/>
      <c r="AO91" s="16"/>
      <c r="AP91" s="16"/>
      <c r="AQ91" s="16"/>
      <c r="AR91" s="16"/>
      <c r="AS91" s="16"/>
      <c r="AT91" s="16"/>
      <c r="AU91" s="116"/>
      <c r="AV91" s="116"/>
      <c r="AW91" s="116"/>
      <c r="AX91" s="116"/>
      <c r="AY91" s="116"/>
      <c r="AZ91" s="116"/>
      <c r="BA91" s="116"/>
      <c r="BB91" s="116"/>
      <c r="BC91" s="116"/>
      <c r="BD91" s="116"/>
      <c r="BE91" s="116"/>
      <c r="BF91" s="116"/>
      <c r="BG91" s="116"/>
      <c r="BH91" s="116"/>
      <c r="BI91" s="116"/>
      <c r="BJ91" s="116"/>
      <c r="BK91" s="116"/>
      <c r="BL91" s="117"/>
    </row>
    <row r="92" spans="2:64" s="3" customFormat="1">
      <c r="B92" s="36"/>
      <c r="C92" s="36"/>
      <c r="D92" s="36"/>
      <c r="E92" s="36"/>
      <c r="F92" s="36"/>
      <c r="G92" s="36"/>
      <c r="H92" s="36"/>
      <c r="I92" s="36"/>
      <c r="J92" s="36"/>
      <c r="K92" s="36"/>
      <c r="L92" s="36"/>
      <c r="M92" s="36"/>
      <c r="N92" s="36"/>
      <c r="O92" s="36"/>
      <c r="P92" s="36"/>
      <c r="Q92" s="36"/>
      <c r="R92" s="36"/>
      <c r="S92" s="36"/>
      <c r="T92" s="36"/>
      <c r="U92" s="16"/>
      <c r="V92" s="16"/>
      <c r="W92" s="16"/>
      <c r="X92" s="36"/>
      <c r="Y92" s="36"/>
      <c r="Z92" s="36"/>
      <c r="AA92" s="36"/>
      <c r="AB92" s="36"/>
      <c r="AC92" s="36"/>
      <c r="AD92" s="36"/>
      <c r="AE92" s="36"/>
      <c r="AF92" s="16"/>
      <c r="AG92" s="16"/>
      <c r="AH92" s="16"/>
      <c r="AI92" s="16"/>
      <c r="AJ92" s="16"/>
      <c r="AK92" s="16"/>
      <c r="AL92" s="16"/>
      <c r="AM92" s="16"/>
      <c r="AN92" s="16"/>
      <c r="AO92" s="16"/>
      <c r="AP92" s="16"/>
      <c r="AQ92" s="16"/>
      <c r="AR92" s="16"/>
      <c r="AS92" s="16"/>
      <c r="AT92" s="16"/>
      <c r="AU92" s="116"/>
      <c r="AV92" s="116"/>
      <c r="AW92" s="116"/>
      <c r="AX92" s="116"/>
      <c r="AY92" s="116"/>
      <c r="AZ92" s="116"/>
      <c r="BA92" s="116"/>
      <c r="BB92" s="116"/>
      <c r="BC92" s="116"/>
      <c r="BD92" s="116"/>
      <c r="BE92" s="116"/>
      <c r="BF92" s="116"/>
      <c r="BG92" s="116"/>
      <c r="BH92" s="116"/>
      <c r="BI92" s="116"/>
      <c r="BJ92" s="116"/>
      <c r="BK92" s="116"/>
      <c r="BL92" s="117"/>
    </row>
    <row r="93" spans="2:64" s="3" customFormat="1">
      <c r="B93" s="36"/>
      <c r="C93" s="36"/>
      <c r="D93" s="36"/>
      <c r="E93" s="36"/>
      <c r="F93" s="36"/>
      <c r="G93" s="36"/>
      <c r="H93" s="36"/>
      <c r="I93" s="36"/>
      <c r="J93" s="36"/>
      <c r="K93" s="36"/>
      <c r="L93" s="36"/>
      <c r="M93" s="36"/>
      <c r="N93" s="36"/>
      <c r="O93" s="36"/>
      <c r="P93" s="36"/>
      <c r="Q93" s="36"/>
      <c r="R93" s="36"/>
      <c r="S93" s="36"/>
      <c r="T93" s="36"/>
      <c r="U93" s="16"/>
      <c r="V93" s="16"/>
      <c r="W93" s="16"/>
      <c r="X93" s="36"/>
      <c r="Y93" s="36"/>
      <c r="Z93" s="36"/>
      <c r="AA93" s="36"/>
      <c r="AB93" s="36"/>
      <c r="AC93" s="36"/>
      <c r="AD93" s="36"/>
      <c r="AE93" s="36"/>
      <c r="AF93" s="16"/>
      <c r="AG93" s="16"/>
      <c r="AH93" s="16"/>
      <c r="AI93" s="16"/>
      <c r="AJ93" s="16"/>
      <c r="AK93" s="16"/>
      <c r="AL93" s="16"/>
      <c r="AM93" s="16"/>
      <c r="AN93" s="16"/>
      <c r="AO93" s="16"/>
      <c r="AP93" s="16"/>
      <c r="AQ93" s="16"/>
      <c r="AR93" s="16"/>
      <c r="AS93" s="16"/>
      <c r="AT93" s="16"/>
      <c r="AU93" s="116"/>
      <c r="AV93" s="116"/>
      <c r="AW93" s="116"/>
      <c r="AX93" s="116"/>
      <c r="AY93" s="116"/>
      <c r="AZ93" s="116"/>
      <c r="BA93" s="116"/>
      <c r="BB93" s="116"/>
      <c r="BC93" s="116"/>
      <c r="BD93" s="116"/>
      <c r="BE93" s="116"/>
      <c r="BF93" s="116"/>
      <c r="BG93" s="116"/>
      <c r="BH93" s="116"/>
      <c r="BI93" s="116"/>
      <c r="BJ93" s="116"/>
      <c r="BK93" s="116"/>
      <c r="BL93" s="117"/>
    </row>
    <row r="94" spans="2:64" s="3" customFormat="1">
      <c r="B94" s="36"/>
      <c r="C94" s="36"/>
      <c r="D94" s="36"/>
      <c r="E94" s="36"/>
      <c r="F94" s="36"/>
      <c r="G94" s="36"/>
      <c r="H94" s="36"/>
      <c r="I94" s="36"/>
      <c r="J94" s="36"/>
      <c r="K94" s="36"/>
      <c r="L94" s="36"/>
      <c r="M94" s="36"/>
      <c r="N94" s="36"/>
      <c r="O94" s="36"/>
      <c r="P94" s="36"/>
      <c r="Q94" s="36"/>
      <c r="R94" s="36"/>
      <c r="S94" s="36"/>
      <c r="T94" s="36"/>
      <c r="U94" s="16"/>
      <c r="V94" s="16"/>
      <c r="W94" s="16"/>
      <c r="X94" s="36"/>
      <c r="Y94" s="36"/>
      <c r="Z94" s="36"/>
      <c r="AA94" s="36"/>
      <c r="AB94" s="36"/>
      <c r="AC94" s="36"/>
      <c r="AD94" s="36"/>
      <c r="AE94" s="36"/>
      <c r="AF94" s="16"/>
      <c r="AG94" s="16"/>
      <c r="AH94" s="16"/>
      <c r="AI94" s="16"/>
      <c r="AJ94" s="16"/>
      <c r="AK94" s="16"/>
      <c r="AL94" s="16"/>
      <c r="AM94" s="16"/>
      <c r="AN94" s="16"/>
      <c r="AO94" s="16"/>
      <c r="AP94" s="16"/>
      <c r="AQ94" s="16"/>
      <c r="AR94" s="16"/>
      <c r="AS94" s="16"/>
      <c r="AT94" s="16"/>
      <c r="AU94" s="116"/>
      <c r="AV94" s="116"/>
      <c r="AW94" s="116"/>
      <c r="AX94" s="116"/>
      <c r="AY94" s="116"/>
      <c r="AZ94" s="116"/>
      <c r="BA94" s="116"/>
      <c r="BB94" s="116"/>
      <c r="BC94" s="116"/>
      <c r="BD94" s="116"/>
      <c r="BE94" s="116"/>
      <c r="BF94" s="116"/>
      <c r="BG94" s="116"/>
      <c r="BH94" s="116"/>
      <c r="BI94" s="116"/>
      <c r="BJ94" s="116"/>
      <c r="BK94" s="116"/>
      <c r="BL94" s="117"/>
    </row>
    <row r="95" spans="2:64" s="3" customFormat="1">
      <c r="B95" s="36"/>
      <c r="C95" s="36"/>
      <c r="D95" s="36"/>
      <c r="E95" s="36"/>
      <c r="F95" s="36"/>
      <c r="G95" s="36"/>
      <c r="H95" s="36"/>
      <c r="I95" s="36"/>
      <c r="J95" s="36"/>
      <c r="K95" s="36"/>
      <c r="L95" s="36"/>
      <c r="M95" s="36"/>
      <c r="N95" s="36"/>
      <c r="O95" s="36"/>
      <c r="P95" s="36"/>
      <c r="Q95" s="36"/>
      <c r="R95" s="36"/>
      <c r="S95" s="36"/>
      <c r="T95" s="36"/>
      <c r="U95" s="16"/>
      <c r="V95" s="16"/>
      <c r="W95" s="16"/>
      <c r="X95" s="36"/>
      <c r="Y95" s="36"/>
      <c r="Z95" s="36"/>
      <c r="AA95" s="36"/>
      <c r="AB95" s="36"/>
      <c r="AC95" s="36"/>
      <c r="AD95" s="36"/>
      <c r="AE95" s="36"/>
      <c r="AF95" s="16"/>
      <c r="AG95" s="16"/>
      <c r="AH95" s="16"/>
      <c r="AI95" s="16"/>
      <c r="AJ95" s="16"/>
      <c r="AK95" s="16"/>
      <c r="AL95" s="16"/>
      <c r="AM95" s="16"/>
      <c r="AN95" s="16"/>
      <c r="AO95" s="16"/>
      <c r="AP95" s="16"/>
      <c r="AQ95" s="16"/>
      <c r="AR95" s="16"/>
      <c r="AS95" s="16"/>
      <c r="AT95" s="16"/>
      <c r="AU95" s="116"/>
      <c r="AV95" s="116"/>
      <c r="AW95" s="116"/>
      <c r="AX95" s="116"/>
      <c r="AY95" s="116"/>
      <c r="AZ95" s="116"/>
      <c r="BA95" s="116"/>
      <c r="BB95" s="116"/>
      <c r="BC95" s="116"/>
      <c r="BD95" s="116"/>
      <c r="BE95" s="116"/>
      <c r="BF95" s="116"/>
      <c r="BG95" s="116"/>
      <c r="BH95" s="116"/>
      <c r="BI95" s="116"/>
      <c r="BJ95" s="116"/>
      <c r="BK95" s="116"/>
      <c r="BL95" s="117"/>
    </row>
    <row r="96" spans="2:64" s="3" customFormat="1">
      <c r="B96" s="36"/>
      <c r="C96" s="36"/>
      <c r="D96" s="36"/>
      <c r="E96" s="36"/>
      <c r="F96" s="36"/>
      <c r="G96" s="36"/>
      <c r="H96" s="36"/>
      <c r="I96" s="36"/>
      <c r="J96" s="36"/>
      <c r="K96" s="36"/>
      <c r="L96" s="36"/>
      <c r="M96" s="36"/>
      <c r="N96" s="36"/>
      <c r="O96" s="36"/>
      <c r="P96" s="36"/>
      <c r="Q96" s="36"/>
      <c r="R96" s="36"/>
      <c r="S96" s="36"/>
      <c r="T96" s="36"/>
      <c r="U96" s="16"/>
      <c r="V96" s="16"/>
      <c r="W96" s="16"/>
      <c r="X96" s="36"/>
      <c r="Y96" s="36"/>
      <c r="Z96" s="36"/>
      <c r="AA96" s="36"/>
      <c r="AB96" s="36"/>
      <c r="AC96" s="36"/>
      <c r="AD96" s="36"/>
      <c r="AE96" s="36"/>
      <c r="AF96" s="16"/>
      <c r="AG96" s="16"/>
      <c r="AH96" s="16"/>
      <c r="AI96" s="16"/>
      <c r="AJ96" s="16"/>
      <c r="AK96" s="16"/>
      <c r="AL96" s="16"/>
      <c r="AM96" s="16"/>
      <c r="AN96" s="16"/>
      <c r="AO96" s="16"/>
      <c r="AP96" s="16"/>
      <c r="AQ96" s="16"/>
      <c r="AR96" s="16"/>
      <c r="AS96" s="16"/>
      <c r="AT96" s="16"/>
      <c r="AU96" s="116"/>
      <c r="AV96" s="116"/>
      <c r="AW96" s="116"/>
      <c r="AX96" s="116"/>
      <c r="AY96" s="116"/>
      <c r="AZ96" s="116"/>
      <c r="BA96" s="116"/>
      <c r="BB96" s="116"/>
      <c r="BC96" s="116"/>
      <c r="BD96" s="116"/>
      <c r="BE96" s="116"/>
      <c r="BF96" s="116"/>
      <c r="BG96" s="116"/>
      <c r="BH96" s="116"/>
      <c r="BI96" s="116"/>
      <c r="BJ96" s="116"/>
      <c r="BK96" s="116"/>
      <c r="BL96" s="117"/>
    </row>
    <row r="97" spans="2:64" s="3" customFormat="1">
      <c r="B97" s="36"/>
      <c r="C97" s="36"/>
      <c r="D97" s="36"/>
      <c r="E97" s="36"/>
      <c r="F97" s="36"/>
      <c r="G97" s="36"/>
      <c r="H97" s="36"/>
      <c r="I97" s="36"/>
      <c r="J97" s="36"/>
      <c r="K97" s="36"/>
      <c r="L97" s="36"/>
      <c r="M97" s="36"/>
      <c r="N97" s="36"/>
      <c r="O97" s="36"/>
      <c r="P97" s="36"/>
      <c r="Q97" s="36"/>
      <c r="R97" s="36"/>
      <c r="S97" s="36"/>
      <c r="T97" s="36"/>
      <c r="U97" s="16"/>
      <c r="V97" s="16"/>
      <c r="W97" s="16"/>
      <c r="X97" s="36"/>
      <c r="Y97" s="36"/>
      <c r="Z97" s="36"/>
      <c r="AA97" s="36"/>
      <c r="AB97" s="36"/>
      <c r="AC97" s="36"/>
      <c r="AD97" s="36"/>
      <c r="AE97" s="36"/>
      <c r="AF97" s="16"/>
      <c r="AG97" s="16"/>
      <c r="AH97" s="16"/>
      <c r="AI97" s="16"/>
      <c r="AJ97" s="16"/>
      <c r="AK97" s="16"/>
      <c r="AL97" s="16"/>
      <c r="AM97" s="16"/>
      <c r="AN97" s="16"/>
      <c r="AO97" s="16"/>
      <c r="AP97" s="16"/>
      <c r="AQ97" s="16"/>
      <c r="AR97" s="16"/>
      <c r="AS97" s="16"/>
      <c r="AT97" s="16"/>
      <c r="AU97" s="116"/>
      <c r="AV97" s="116"/>
      <c r="AW97" s="116"/>
      <c r="AX97" s="116"/>
      <c r="AY97" s="116"/>
      <c r="AZ97" s="116"/>
      <c r="BA97" s="116"/>
      <c r="BB97" s="116"/>
      <c r="BC97" s="116"/>
      <c r="BD97" s="116"/>
      <c r="BE97" s="116"/>
      <c r="BF97" s="116"/>
      <c r="BG97" s="116"/>
      <c r="BH97" s="116"/>
      <c r="BI97" s="116"/>
      <c r="BJ97" s="116"/>
      <c r="BK97" s="116"/>
      <c r="BL97" s="117"/>
    </row>
    <row r="98" spans="2:64" s="3" customFormat="1">
      <c r="B98" s="36"/>
      <c r="C98" s="36"/>
      <c r="D98" s="36"/>
      <c r="E98" s="36"/>
      <c r="F98" s="36"/>
      <c r="G98" s="36"/>
      <c r="H98" s="36"/>
      <c r="I98" s="36"/>
      <c r="J98" s="36"/>
      <c r="K98" s="36"/>
      <c r="L98" s="36"/>
      <c r="M98" s="36"/>
      <c r="N98" s="36"/>
      <c r="O98" s="36"/>
      <c r="P98" s="36"/>
      <c r="Q98" s="36"/>
      <c r="R98" s="36"/>
      <c r="S98" s="36"/>
      <c r="T98" s="36"/>
      <c r="U98" s="16"/>
      <c r="V98" s="16"/>
      <c r="W98" s="16"/>
      <c r="X98" s="36"/>
      <c r="Y98" s="36"/>
      <c r="Z98" s="36"/>
      <c r="AA98" s="36"/>
      <c r="AB98" s="36"/>
      <c r="AC98" s="36"/>
      <c r="AD98" s="36"/>
      <c r="AE98" s="36"/>
      <c r="AF98" s="16"/>
      <c r="AG98" s="16"/>
      <c r="AH98" s="16"/>
      <c r="AI98" s="16"/>
      <c r="AJ98" s="16"/>
      <c r="AK98" s="16"/>
      <c r="AL98" s="16"/>
      <c r="AM98" s="16"/>
      <c r="AN98" s="16"/>
      <c r="AO98" s="16"/>
      <c r="AP98" s="16"/>
      <c r="AQ98" s="16"/>
      <c r="AR98" s="16"/>
      <c r="AS98" s="16"/>
      <c r="AT98" s="16"/>
      <c r="AU98" s="116"/>
      <c r="AV98" s="116"/>
      <c r="AW98" s="116"/>
      <c r="AX98" s="116"/>
      <c r="AY98" s="116"/>
      <c r="AZ98" s="116"/>
      <c r="BA98" s="116"/>
      <c r="BB98" s="116"/>
      <c r="BC98" s="116"/>
      <c r="BD98" s="116"/>
      <c r="BE98" s="116"/>
      <c r="BF98" s="116"/>
      <c r="BG98" s="116"/>
      <c r="BH98" s="116"/>
      <c r="BI98" s="116"/>
      <c r="BJ98" s="116"/>
      <c r="BK98" s="116"/>
      <c r="BL98" s="117"/>
    </row>
    <row r="99" spans="2:64" s="3" customFormat="1">
      <c r="B99" s="36"/>
      <c r="C99" s="36"/>
      <c r="D99" s="36"/>
      <c r="E99" s="36"/>
      <c r="F99" s="36"/>
      <c r="G99" s="36"/>
      <c r="H99" s="36"/>
      <c r="I99" s="36"/>
      <c r="J99" s="36"/>
      <c r="K99" s="36"/>
      <c r="L99" s="36"/>
      <c r="M99" s="36"/>
      <c r="N99" s="36"/>
      <c r="O99" s="36"/>
      <c r="P99" s="36"/>
      <c r="Q99" s="36"/>
      <c r="R99" s="36"/>
      <c r="S99" s="36"/>
      <c r="T99" s="36"/>
      <c r="U99" s="16"/>
      <c r="V99" s="16"/>
      <c r="W99" s="16"/>
      <c r="X99" s="36"/>
      <c r="Y99" s="36"/>
      <c r="Z99" s="36"/>
      <c r="AA99" s="36"/>
      <c r="AB99" s="36"/>
      <c r="AC99" s="36"/>
      <c r="AD99" s="36"/>
      <c r="AE99" s="36"/>
      <c r="AF99" s="16"/>
      <c r="AG99" s="16"/>
      <c r="AH99" s="16"/>
      <c r="AI99" s="16"/>
      <c r="AJ99" s="16"/>
      <c r="AK99" s="16"/>
      <c r="AL99" s="16"/>
      <c r="AM99" s="16"/>
      <c r="AN99" s="16"/>
      <c r="AO99" s="16"/>
      <c r="AP99" s="16"/>
      <c r="AQ99" s="16"/>
      <c r="AR99" s="16"/>
      <c r="AS99" s="16"/>
      <c r="AT99" s="16"/>
      <c r="AU99" s="116"/>
      <c r="AV99" s="116"/>
      <c r="AW99" s="116"/>
      <c r="AX99" s="116"/>
      <c r="AY99" s="116"/>
      <c r="AZ99" s="116"/>
      <c r="BA99" s="116"/>
      <c r="BB99" s="116"/>
      <c r="BC99" s="116"/>
      <c r="BD99" s="116"/>
      <c r="BE99" s="116"/>
      <c r="BF99" s="116"/>
      <c r="BG99" s="116"/>
      <c r="BH99" s="116"/>
      <c r="BI99" s="116"/>
      <c r="BJ99" s="116"/>
      <c r="BK99" s="116"/>
      <c r="BL99" s="117"/>
    </row>
    <row r="100" spans="2:64" s="3" customFormat="1">
      <c r="B100" s="36"/>
      <c r="C100" s="36"/>
      <c r="D100" s="36"/>
      <c r="E100" s="36"/>
      <c r="F100" s="36"/>
      <c r="G100" s="36"/>
      <c r="H100" s="36"/>
      <c r="I100" s="36"/>
      <c r="J100" s="36"/>
      <c r="K100" s="36"/>
      <c r="L100" s="36"/>
      <c r="M100" s="36"/>
      <c r="N100" s="36"/>
      <c r="O100" s="36"/>
      <c r="P100" s="36"/>
      <c r="Q100" s="36"/>
      <c r="R100" s="36"/>
      <c r="S100" s="36"/>
      <c r="T100" s="36"/>
      <c r="U100" s="16"/>
      <c r="V100" s="16"/>
      <c r="W100" s="16"/>
      <c r="X100" s="36"/>
      <c r="Y100" s="36"/>
      <c r="Z100" s="36"/>
      <c r="AA100" s="36"/>
      <c r="AB100" s="36"/>
      <c r="AC100" s="36"/>
      <c r="AD100" s="36"/>
      <c r="AE100" s="36"/>
      <c r="AF100" s="16"/>
      <c r="AG100" s="16"/>
      <c r="AH100" s="16"/>
      <c r="AI100" s="16"/>
      <c r="AJ100" s="16"/>
      <c r="AK100" s="16"/>
      <c r="AL100" s="16"/>
      <c r="AM100" s="16"/>
      <c r="AN100" s="16"/>
      <c r="AO100" s="16"/>
      <c r="AP100" s="16"/>
      <c r="AQ100" s="16"/>
      <c r="AR100" s="16"/>
      <c r="AS100" s="16"/>
      <c r="AT100" s="16"/>
      <c r="AU100" s="116"/>
      <c r="AV100" s="116"/>
      <c r="AW100" s="116"/>
      <c r="AX100" s="116"/>
      <c r="AY100" s="116"/>
      <c r="AZ100" s="116"/>
      <c r="BA100" s="116"/>
      <c r="BB100" s="116"/>
      <c r="BC100" s="116"/>
      <c r="BD100" s="116"/>
      <c r="BE100" s="116"/>
      <c r="BF100" s="116"/>
      <c r="BG100" s="116"/>
      <c r="BH100" s="116"/>
      <c r="BI100" s="116"/>
      <c r="BJ100" s="116"/>
      <c r="BK100" s="116"/>
      <c r="BL100" s="117"/>
    </row>
    <row r="101" spans="2:64" s="3" customFormat="1">
      <c r="B101" s="36"/>
      <c r="C101" s="36"/>
      <c r="D101" s="36"/>
      <c r="E101" s="36"/>
      <c r="F101" s="36"/>
      <c r="G101" s="36"/>
      <c r="H101" s="36"/>
      <c r="I101" s="36"/>
      <c r="J101" s="36"/>
      <c r="K101" s="36"/>
      <c r="L101" s="36"/>
      <c r="M101" s="36"/>
      <c r="N101" s="36"/>
      <c r="O101" s="36"/>
      <c r="P101" s="36"/>
      <c r="Q101" s="36"/>
      <c r="R101" s="36"/>
      <c r="S101" s="36"/>
      <c r="T101" s="36"/>
      <c r="U101" s="16"/>
      <c r="V101" s="16"/>
      <c r="W101" s="16"/>
      <c r="X101" s="36"/>
      <c r="Y101" s="36"/>
      <c r="Z101" s="36"/>
      <c r="AA101" s="36"/>
      <c r="AB101" s="36"/>
      <c r="AC101" s="36"/>
      <c r="AD101" s="36"/>
      <c r="AE101" s="36"/>
      <c r="AF101" s="16"/>
      <c r="AG101" s="16"/>
      <c r="AH101" s="16"/>
      <c r="AI101" s="16"/>
      <c r="AJ101" s="16"/>
      <c r="AK101" s="16"/>
      <c r="AL101" s="16"/>
      <c r="AM101" s="16"/>
      <c r="AN101" s="16"/>
      <c r="AO101" s="16"/>
      <c r="AP101" s="16"/>
      <c r="AQ101" s="16"/>
      <c r="AR101" s="16"/>
      <c r="AS101" s="16"/>
      <c r="AT101" s="16"/>
      <c r="AU101" s="116"/>
      <c r="AV101" s="116"/>
      <c r="AW101" s="116"/>
      <c r="AX101" s="116"/>
      <c r="AY101" s="116"/>
      <c r="AZ101" s="116"/>
      <c r="BA101" s="116"/>
      <c r="BB101" s="116"/>
      <c r="BC101" s="116"/>
      <c r="BD101" s="116"/>
      <c r="BE101" s="116"/>
      <c r="BF101" s="116"/>
      <c r="BG101" s="116"/>
      <c r="BH101" s="116"/>
      <c r="BI101" s="116"/>
      <c r="BJ101" s="116"/>
      <c r="BK101" s="116"/>
      <c r="BL101" s="117"/>
    </row>
    <row r="102" spans="2:64" s="3" customFormat="1">
      <c r="B102" s="36"/>
      <c r="C102" s="36"/>
      <c r="D102" s="36"/>
      <c r="E102" s="36"/>
      <c r="F102" s="36"/>
      <c r="G102" s="36"/>
      <c r="H102" s="36"/>
      <c r="I102" s="36"/>
      <c r="J102" s="36"/>
      <c r="K102" s="36"/>
      <c r="L102" s="36"/>
      <c r="M102" s="36"/>
      <c r="N102" s="36"/>
      <c r="O102" s="36"/>
      <c r="P102" s="36"/>
      <c r="Q102" s="36"/>
      <c r="R102" s="36"/>
      <c r="S102" s="36"/>
      <c r="T102" s="36"/>
      <c r="U102" s="16"/>
      <c r="V102" s="16"/>
      <c r="W102" s="16"/>
      <c r="X102" s="36"/>
      <c r="Y102" s="36"/>
      <c r="Z102" s="36"/>
      <c r="AA102" s="36"/>
      <c r="AB102" s="36"/>
      <c r="AC102" s="36"/>
      <c r="AD102" s="36"/>
      <c r="AE102" s="36"/>
      <c r="AF102" s="16"/>
      <c r="AG102" s="16"/>
      <c r="AH102" s="16"/>
      <c r="AI102" s="16"/>
      <c r="AJ102" s="16"/>
      <c r="AK102" s="16"/>
      <c r="AL102" s="16"/>
      <c r="AM102" s="16"/>
      <c r="AN102" s="16"/>
      <c r="AO102" s="16"/>
      <c r="AP102" s="16"/>
      <c r="AQ102" s="16"/>
      <c r="AR102" s="16"/>
      <c r="AS102" s="16"/>
      <c r="AT102" s="16"/>
      <c r="AU102" s="116"/>
      <c r="AV102" s="116"/>
      <c r="AW102" s="116"/>
      <c r="AX102" s="116"/>
      <c r="AY102" s="116"/>
      <c r="AZ102" s="116"/>
      <c r="BA102" s="116"/>
      <c r="BB102" s="116"/>
      <c r="BC102" s="116"/>
      <c r="BD102" s="116"/>
      <c r="BE102" s="116"/>
      <c r="BF102" s="116"/>
      <c r="BG102" s="116"/>
      <c r="BH102" s="116"/>
      <c r="BI102" s="116"/>
      <c r="BJ102" s="116"/>
      <c r="BK102" s="116"/>
      <c r="BL102" s="117"/>
    </row>
    <row r="103" spans="2:64" s="3" customFormat="1">
      <c r="B103" s="36"/>
      <c r="C103" s="36"/>
      <c r="D103" s="36"/>
      <c r="E103" s="36"/>
      <c r="F103" s="36"/>
      <c r="G103" s="36"/>
      <c r="H103" s="36"/>
      <c r="I103" s="36"/>
      <c r="J103" s="36"/>
      <c r="K103" s="36"/>
      <c r="L103" s="36"/>
      <c r="M103" s="36"/>
      <c r="N103" s="36"/>
      <c r="O103" s="36"/>
      <c r="P103" s="36"/>
      <c r="Q103" s="36"/>
      <c r="R103" s="36"/>
      <c r="S103" s="36"/>
      <c r="T103" s="36"/>
      <c r="U103" s="16"/>
      <c r="V103" s="16"/>
      <c r="W103" s="16"/>
      <c r="X103" s="36"/>
      <c r="Y103" s="36"/>
      <c r="Z103" s="36"/>
      <c r="AA103" s="36"/>
      <c r="AB103" s="36"/>
      <c r="AC103" s="36"/>
      <c r="AD103" s="36"/>
      <c r="AE103" s="36"/>
      <c r="AF103" s="16"/>
      <c r="AG103" s="16"/>
      <c r="AH103" s="16"/>
      <c r="AI103" s="16"/>
      <c r="AJ103" s="16"/>
      <c r="AK103" s="16"/>
      <c r="AL103" s="16"/>
      <c r="AM103" s="16"/>
      <c r="AN103" s="16"/>
      <c r="AO103" s="16"/>
      <c r="AP103" s="16"/>
      <c r="AQ103" s="16"/>
      <c r="AR103" s="16"/>
      <c r="AS103" s="16"/>
      <c r="AT103" s="16"/>
      <c r="AU103" s="116"/>
      <c r="AV103" s="116"/>
      <c r="AW103" s="116"/>
      <c r="AX103" s="116"/>
      <c r="AY103" s="116"/>
      <c r="AZ103" s="116"/>
      <c r="BA103" s="116"/>
      <c r="BB103" s="116"/>
      <c r="BC103" s="116"/>
      <c r="BD103" s="116"/>
      <c r="BE103" s="116"/>
      <c r="BF103" s="116"/>
      <c r="BG103" s="116"/>
      <c r="BH103" s="116"/>
      <c r="BI103" s="116"/>
      <c r="BJ103" s="116"/>
      <c r="BK103" s="116"/>
      <c r="BL103" s="117"/>
    </row>
    <row r="104" spans="2:64" s="3" customFormat="1">
      <c r="B104" s="36"/>
      <c r="C104" s="36"/>
      <c r="D104" s="36"/>
      <c r="E104" s="36"/>
      <c r="F104" s="36"/>
      <c r="G104" s="36"/>
      <c r="H104" s="36"/>
      <c r="I104" s="36"/>
      <c r="J104" s="36"/>
      <c r="K104" s="36"/>
      <c r="L104" s="36"/>
      <c r="M104" s="36"/>
      <c r="N104" s="36"/>
      <c r="O104" s="36"/>
      <c r="P104" s="36"/>
      <c r="Q104" s="36"/>
      <c r="R104" s="36"/>
      <c r="S104" s="36"/>
      <c r="T104" s="36"/>
      <c r="U104" s="16"/>
      <c r="V104" s="16"/>
      <c r="W104" s="16"/>
      <c r="X104" s="36"/>
      <c r="Y104" s="36"/>
      <c r="Z104" s="36"/>
      <c r="AA104" s="36"/>
      <c r="AB104" s="36"/>
      <c r="AC104" s="36"/>
      <c r="AD104" s="36"/>
      <c r="AE104" s="36"/>
      <c r="AF104" s="16"/>
      <c r="AG104" s="16"/>
      <c r="AH104" s="16"/>
      <c r="AI104" s="16"/>
      <c r="AJ104" s="16"/>
      <c r="AK104" s="16"/>
      <c r="AL104" s="16"/>
      <c r="AM104" s="16"/>
      <c r="AN104" s="16"/>
      <c r="AO104" s="16"/>
      <c r="AP104" s="16"/>
      <c r="AQ104" s="16"/>
      <c r="AR104" s="16"/>
      <c r="AS104" s="16"/>
      <c r="AT104" s="16"/>
      <c r="AU104" s="116"/>
      <c r="AV104" s="116"/>
      <c r="AW104" s="116"/>
      <c r="AX104" s="116"/>
      <c r="AY104" s="116"/>
      <c r="AZ104" s="116"/>
      <c r="BA104" s="116"/>
      <c r="BB104" s="116"/>
      <c r="BC104" s="116"/>
      <c r="BD104" s="116"/>
      <c r="BE104" s="116"/>
      <c r="BF104" s="116"/>
      <c r="BG104" s="116"/>
      <c r="BH104" s="116"/>
      <c r="BI104" s="116"/>
      <c r="BJ104" s="116"/>
      <c r="BK104" s="116"/>
      <c r="BL104" s="117"/>
    </row>
    <row r="105" spans="2:64" s="3" customFormat="1">
      <c r="B105" s="36"/>
      <c r="C105" s="36"/>
      <c r="D105" s="36"/>
      <c r="E105" s="36"/>
      <c r="F105" s="36"/>
      <c r="G105" s="36"/>
      <c r="H105" s="36"/>
      <c r="I105" s="36"/>
      <c r="J105" s="36"/>
      <c r="K105" s="36"/>
      <c r="L105" s="36"/>
      <c r="M105" s="36"/>
      <c r="N105" s="36"/>
      <c r="O105" s="36"/>
      <c r="P105" s="36"/>
      <c r="Q105" s="36"/>
      <c r="R105" s="36"/>
      <c r="S105" s="36"/>
      <c r="T105" s="36"/>
      <c r="U105" s="16"/>
      <c r="V105" s="16"/>
      <c r="W105" s="16"/>
      <c r="X105" s="36"/>
      <c r="Y105" s="36"/>
      <c r="Z105" s="36"/>
      <c r="AA105" s="36"/>
      <c r="AB105" s="36"/>
      <c r="AC105" s="36"/>
      <c r="AD105" s="36"/>
      <c r="AE105" s="36"/>
      <c r="AF105" s="16"/>
      <c r="AG105" s="16"/>
      <c r="AH105" s="16"/>
      <c r="AI105" s="16"/>
      <c r="AJ105" s="16"/>
      <c r="AK105" s="16"/>
      <c r="AL105" s="16"/>
      <c r="AM105" s="16"/>
      <c r="AN105" s="16"/>
      <c r="AO105" s="16"/>
      <c r="AP105" s="16"/>
      <c r="AQ105" s="16"/>
      <c r="AR105" s="16"/>
      <c r="AS105" s="16"/>
      <c r="AT105" s="16"/>
      <c r="AU105" s="116"/>
      <c r="AV105" s="116"/>
      <c r="AW105" s="116"/>
      <c r="AX105" s="116"/>
      <c r="AY105" s="116"/>
      <c r="AZ105" s="116"/>
      <c r="BA105" s="116"/>
      <c r="BB105" s="116"/>
      <c r="BC105" s="116"/>
      <c r="BD105" s="116"/>
      <c r="BE105" s="116"/>
      <c r="BF105" s="116"/>
      <c r="BG105" s="116"/>
      <c r="BH105" s="116"/>
      <c r="BI105" s="116"/>
      <c r="BJ105" s="116"/>
      <c r="BK105" s="116"/>
      <c r="BL105" s="117"/>
    </row>
    <row r="106" spans="2:64" s="3" customFormat="1">
      <c r="B106" s="36"/>
      <c r="C106" s="36"/>
      <c r="D106" s="36"/>
      <c r="E106" s="36"/>
      <c r="F106" s="36"/>
      <c r="G106" s="36"/>
      <c r="H106" s="36"/>
      <c r="I106" s="36"/>
      <c r="J106" s="36"/>
      <c r="K106" s="36"/>
      <c r="L106" s="36"/>
      <c r="M106" s="36"/>
      <c r="N106" s="36"/>
      <c r="O106" s="36"/>
      <c r="P106" s="36"/>
      <c r="Q106" s="36"/>
      <c r="R106" s="36"/>
      <c r="S106" s="36"/>
      <c r="T106" s="36"/>
      <c r="U106" s="16"/>
      <c r="V106" s="16"/>
      <c r="W106" s="16"/>
      <c r="X106" s="36"/>
      <c r="Y106" s="36"/>
      <c r="Z106" s="36"/>
      <c r="AA106" s="36"/>
      <c r="AB106" s="36"/>
      <c r="AC106" s="36"/>
      <c r="AD106" s="36"/>
      <c r="AE106" s="36"/>
      <c r="AF106" s="16"/>
      <c r="AG106" s="16"/>
      <c r="AH106" s="16"/>
      <c r="AI106" s="16"/>
      <c r="AJ106" s="16"/>
      <c r="AK106" s="16"/>
      <c r="AL106" s="16"/>
      <c r="AM106" s="16"/>
      <c r="AN106" s="16"/>
      <c r="AO106" s="16"/>
      <c r="AP106" s="16"/>
      <c r="AQ106" s="16"/>
      <c r="AR106" s="16"/>
      <c r="AS106" s="16"/>
      <c r="AT106" s="16"/>
      <c r="AU106" s="116"/>
      <c r="AV106" s="116"/>
      <c r="AW106" s="116"/>
      <c r="AX106" s="116"/>
      <c r="AY106" s="116"/>
      <c r="AZ106" s="116"/>
      <c r="BA106" s="116"/>
      <c r="BB106" s="116"/>
      <c r="BC106" s="116"/>
      <c r="BD106" s="116"/>
      <c r="BE106" s="116"/>
      <c r="BF106" s="116"/>
      <c r="BG106" s="116"/>
      <c r="BH106" s="116"/>
      <c r="BI106" s="116"/>
      <c r="BJ106" s="116"/>
      <c r="BK106" s="116"/>
      <c r="BL106" s="117"/>
    </row>
    <row r="107" spans="2:64" s="3" customFormat="1">
      <c r="B107" s="36"/>
      <c r="C107" s="36"/>
      <c r="D107" s="36"/>
      <c r="E107" s="36"/>
      <c r="F107" s="36"/>
      <c r="G107" s="36"/>
      <c r="H107" s="36"/>
      <c r="I107" s="36"/>
      <c r="J107" s="36"/>
      <c r="K107" s="36"/>
      <c r="L107" s="36"/>
      <c r="M107" s="36"/>
      <c r="N107" s="36"/>
      <c r="O107" s="36"/>
      <c r="P107" s="36"/>
      <c r="Q107" s="36"/>
      <c r="R107" s="36"/>
      <c r="S107" s="36"/>
      <c r="T107" s="36"/>
      <c r="U107" s="16"/>
      <c r="V107" s="16"/>
      <c r="W107" s="16"/>
      <c r="X107" s="36"/>
      <c r="Y107" s="36"/>
      <c r="Z107" s="36"/>
      <c r="AA107" s="36"/>
      <c r="AB107" s="36"/>
      <c r="AC107" s="36"/>
      <c r="AD107" s="36"/>
      <c r="AE107" s="36"/>
      <c r="AF107" s="16"/>
      <c r="AG107" s="16"/>
      <c r="AH107" s="16"/>
      <c r="AI107" s="16"/>
      <c r="AJ107" s="16"/>
      <c r="AK107" s="16"/>
      <c r="AL107" s="16"/>
      <c r="AM107" s="16"/>
      <c r="AN107" s="16"/>
      <c r="AO107" s="16"/>
      <c r="AP107" s="16"/>
      <c r="AQ107" s="16"/>
      <c r="AR107" s="16"/>
      <c r="AS107" s="16"/>
      <c r="AT107" s="16"/>
      <c r="AU107" s="116"/>
      <c r="AV107" s="116"/>
      <c r="AW107" s="116"/>
      <c r="AX107" s="116"/>
      <c r="AY107" s="116"/>
      <c r="AZ107" s="116"/>
      <c r="BA107" s="116"/>
      <c r="BB107" s="116"/>
      <c r="BC107" s="116"/>
      <c r="BD107" s="116"/>
      <c r="BE107" s="116"/>
      <c r="BF107" s="116"/>
      <c r="BG107" s="116"/>
      <c r="BH107" s="116"/>
      <c r="BI107" s="116"/>
      <c r="BJ107" s="116"/>
      <c r="BK107" s="116"/>
      <c r="BL107" s="117"/>
    </row>
    <row r="108" spans="2:64" s="3" customFormat="1">
      <c r="B108" s="36"/>
      <c r="C108" s="36"/>
      <c r="D108" s="36"/>
      <c r="E108" s="36"/>
      <c r="F108" s="36"/>
      <c r="G108" s="36"/>
      <c r="H108" s="36"/>
      <c r="I108" s="36"/>
      <c r="J108" s="36"/>
      <c r="K108" s="36"/>
      <c r="L108" s="36"/>
      <c r="M108" s="36"/>
      <c r="N108" s="36"/>
      <c r="O108" s="36"/>
      <c r="P108" s="36"/>
      <c r="Q108" s="36"/>
      <c r="R108" s="36"/>
      <c r="S108" s="36"/>
      <c r="T108" s="36"/>
      <c r="U108" s="16"/>
      <c r="V108" s="16"/>
      <c r="W108" s="16"/>
      <c r="X108" s="36"/>
      <c r="Y108" s="36"/>
      <c r="Z108" s="36"/>
      <c r="AA108" s="36"/>
      <c r="AB108" s="36"/>
      <c r="AC108" s="36"/>
      <c r="AD108" s="36"/>
      <c r="AE108" s="36"/>
      <c r="AF108" s="16"/>
      <c r="AG108" s="16"/>
      <c r="AH108" s="16"/>
      <c r="AI108" s="16"/>
      <c r="AJ108" s="16"/>
      <c r="AK108" s="16"/>
      <c r="AL108" s="16"/>
      <c r="AM108" s="16"/>
      <c r="AN108" s="16"/>
      <c r="AO108" s="16"/>
      <c r="AP108" s="16"/>
      <c r="AQ108" s="16"/>
      <c r="AR108" s="16"/>
      <c r="AS108" s="16"/>
      <c r="AT108" s="16"/>
      <c r="AU108" s="116"/>
      <c r="AV108" s="116"/>
      <c r="AW108" s="116"/>
      <c r="AX108" s="116"/>
      <c r="AY108" s="116"/>
      <c r="AZ108" s="116"/>
      <c r="BA108" s="116"/>
      <c r="BB108" s="116"/>
      <c r="BC108" s="116"/>
      <c r="BD108" s="116"/>
      <c r="BE108" s="116"/>
      <c r="BF108" s="116"/>
      <c r="BG108" s="116"/>
      <c r="BH108" s="116"/>
      <c r="BI108" s="116"/>
      <c r="BJ108" s="116"/>
      <c r="BK108" s="116"/>
      <c r="BL108" s="117"/>
    </row>
    <row r="109" spans="2:64" s="3" customFormat="1">
      <c r="B109" s="36"/>
      <c r="C109" s="36"/>
      <c r="D109" s="36"/>
      <c r="E109" s="36"/>
      <c r="F109" s="36"/>
      <c r="G109" s="36"/>
      <c r="H109" s="36"/>
      <c r="I109" s="36"/>
      <c r="J109" s="36"/>
      <c r="K109" s="36"/>
      <c r="L109" s="36"/>
      <c r="M109" s="36"/>
      <c r="N109" s="36"/>
      <c r="O109" s="36"/>
      <c r="P109" s="36"/>
      <c r="Q109" s="36"/>
      <c r="R109" s="36"/>
      <c r="S109" s="36"/>
      <c r="T109" s="36"/>
      <c r="U109" s="16"/>
      <c r="V109" s="16"/>
      <c r="W109" s="16"/>
      <c r="X109" s="36"/>
      <c r="Y109" s="36"/>
      <c r="Z109" s="36"/>
      <c r="AA109" s="36"/>
      <c r="AB109" s="36"/>
      <c r="AC109" s="36"/>
      <c r="AD109" s="36"/>
      <c r="AE109" s="36"/>
      <c r="AF109" s="16"/>
      <c r="AG109" s="16"/>
      <c r="AH109" s="16"/>
      <c r="AI109" s="16"/>
      <c r="AJ109" s="16"/>
      <c r="AK109" s="16"/>
      <c r="AL109" s="16"/>
      <c r="AM109" s="16"/>
      <c r="AN109" s="16"/>
      <c r="AO109" s="16"/>
      <c r="AP109" s="16"/>
      <c r="AQ109" s="16"/>
      <c r="AR109" s="16"/>
      <c r="AS109" s="16"/>
      <c r="AT109" s="16"/>
      <c r="AU109" s="116"/>
      <c r="AV109" s="116"/>
      <c r="AW109" s="116"/>
      <c r="AX109" s="116"/>
      <c r="AY109" s="116"/>
      <c r="AZ109" s="116"/>
      <c r="BA109" s="116"/>
      <c r="BB109" s="116"/>
      <c r="BC109" s="116"/>
      <c r="BD109" s="116"/>
      <c r="BE109" s="116"/>
      <c r="BF109" s="116"/>
      <c r="BG109" s="116"/>
      <c r="BH109" s="116"/>
      <c r="BI109" s="116"/>
      <c r="BJ109" s="116"/>
      <c r="BK109" s="116"/>
      <c r="BL109" s="117"/>
    </row>
    <row r="110" spans="2:64" s="3" customFormat="1">
      <c r="B110" s="36"/>
      <c r="C110" s="36"/>
      <c r="D110" s="36"/>
      <c r="E110" s="36"/>
      <c r="F110" s="36"/>
      <c r="G110" s="36"/>
      <c r="H110" s="36"/>
      <c r="I110" s="36"/>
      <c r="J110" s="36"/>
      <c r="K110" s="36"/>
      <c r="L110" s="36"/>
      <c r="M110" s="36"/>
      <c r="N110" s="36"/>
      <c r="O110" s="36"/>
      <c r="P110" s="36"/>
      <c r="Q110" s="36"/>
      <c r="R110" s="36"/>
      <c r="S110" s="36"/>
      <c r="T110" s="36"/>
      <c r="U110" s="16"/>
      <c r="V110" s="16"/>
      <c r="W110" s="16"/>
      <c r="X110" s="36"/>
      <c r="Y110" s="36"/>
      <c r="Z110" s="36"/>
      <c r="AA110" s="36"/>
      <c r="AB110" s="36"/>
      <c r="AC110" s="36"/>
      <c r="AD110" s="36"/>
      <c r="AE110" s="36"/>
      <c r="AF110" s="16"/>
      <c r="AG110" s="16"/>
      <c r="AH110" s="16"/>
      <c r="AI110" s="16"/>
      <c r="AJ110" s="16"/>
      <c r="AK110" s="16"/>
      <c r="AL110" s="16"/>
      <c r="AM110" s="16"/>
      <c r="AN110" s="16"/>
      <c r="AO110" s="16"/>
      <c r="AP110" s="16"/>
      <c r="AQ110" s="16"/>
      <c r="AR110" s="16"/>
      <c r="AS110" s="16"/>
      <c r="AT110" s="16"/>
      <c r="AU110" s="116"/>
      <c r="AV110" s="116"/>
      <c r="AW110" s="116"/>
      <c r="AX110" s="116"/>
      <c r="AY110" s="116"/>
      <c r="AZ110" s="116"/>
      <c r="BA110" s="116"/>
      <c r="BB110" s="116"/>
      <c r="BC110" s="116"/>
      <c r="BD110" s="116"/>
      <c r="BE110" s="116"/>
      <c r="BF110" s="116"/>
      <c r="BG110" s="116"/>
      <c r="BH110" s="116"/>
      <c r="BI110" s="116"/>
      <c r="BJ110" s="116"/>
      <c r="BK110" s="116"/>
      <c r="BL110" s="117"/>
    </row>
    <row r="111" spans="2:64" s="3" customFormat="1">
      <c r="B111" s="36"/>
      <c r="C111" s="36"/>
      <c r="D111" s="36"/>
      <c r="E111" s="36"/>
      <c r="F111" s="36"/>
      <c r="G111" s="36"/>
      <c r="H111" s="36"/>
      <c r="I111" s="36"/>
      <c r="J111" s="36"/>
      <c r="K111" s="36"/>
      <c r="L111" s="36"/>
      <c r="M111" s="36"/>
      <c r="N111" s="36"/>
      <c r="O111" s="36"/>
      <c r="P111" s="36"/>
      <c r="Q111" s="36"/>
      <c r="R111" s="36"/>
      <c r="S111" s="36"/>
      <c r="T111" s="36"/>
      <c r="U111" s="16"/>
      <c r="V111" s="16"/>
      <c r="W111" s="16"/>
      <c r="X111" s="36"/>
      <c r="Y111" s="36"/>
      <c r="Z111" s="36"/>
      <c r="AA111" s="36"/>
      <c r="AB111" s="36"/>
      <c r="AC111" s="36"/>
      <c r="AD111" s="36"/>
      <c r="AE111" s="36"/>
      <c r="AF111" s="16"/>
      <c r="AG111" s="16"/>
      <c r="AH111" s="16"/>
      <c r="AI111" s="16"/>
      <c r="AJ111" s="16"/>
      <c r="AK111" s="16"/>
      <c r="AL111" s="16"/>
      <c r="AM111" s="16"/>
      <c r="AN111" s="16"/>
      <c r="AO111" s="16"/>
      <c r="AP111" s="16"/>
      <c r="AQ111" s="16"/>
      <c r="AR111" s="16"/>
      <c r="AS111" s="16"/>
      <c r="AT111" s="16"/>
      <c r="AU111" s="116"/>
      <c r="AV111" s="116"/>
      <c r="AW111" s="116"/>
      <c r="AX111" s="116"/>
      <c r="AY111" s="116"/>
      <c r="AZ111" s="116"/>
      <c r="BA111" s="116"/>
      <c r="BB111" s="116"/>
      <c r="BC111" s="116"/>
      <c r="BD111" s="116"/>
      <c r="BE111" s="116"/>
      <c r="BF111" s="116"/>
      <c r="BG111" s="116"/>
      <c r="BH111" s="116"/>
      <c r="BI111" s="116"/>
      <c r="BJ111" s="116"/>
      <c r="BK111" s="116"/>
      <c r="BL111" s="117"/>
    </row>
    <row r="112" spans="2:64" s="3" customFormat="1">
      <c r="B112" s="36"/>
      <c r="C112" s="36"/>
      <c r="D112" s="36"/>
      <c r="E112" s="36"/>
      <c r="F112" s="36"/>
      <c r="G112" s="36"/>
      <c r="H112" s="36"/>
      <c r="I112" s="36"/>
      <c r="J112" s="36"/>
      <c r="K112" s="36"/>
      <c r="L112" s="36"/>
      <c r="M112" s="36"/>
      <c r="N112" s="36"/>
      <c r="O112" s="36"/>
      <c r="P112" s="36"/>
      <c r="Q112" s="36"/>
      <c r="R112" s="36"/>
      <c r="S112" s="36"/>
      <c r="T112" s="36"/>
      <c r="U112" s="16"/>
      <c r="V112" s="16"/>
      <c r="W112" s="16"/>
      <c r="X112" s="36"/>
      <c r="Y112" s="36"/>
      <c r="Z112" s="36"/>
      <c r="AA112" s="36"/>
      <c r="AB112" s="36"/>
      <c r="AC112" s="36"/>
      <c r="AD112" s="36"/>
      <c r="AE112" s="36"/>
      <c r="AF112" s="16"/>
      <c r="AG112" s="16"/>
      <c r="AH112" s="16"/>
      <c r="AI112" s="16"/>
      <c r="AJ112" s="16"/>
      <c r="AK112" s="16"/>
      <c r="AL112" s="16"/>
      <c r="AM112" s="16"/>
      <c r="AN112" s="16"/>
      <c r="AO112" s="16"/>
      <c r="AP112" s="16"/>
      <c r="AQ112" s="16"/>
      <c r="AR112" s="16"/>
      <c r="AS112" s="16"/>
      <c r="AT112" s="16"/>
      <c r="AU112" s="116"/>
      <c r="AV112" s="116"/>
      <c r="AW112" s="116"/>
      <c r="AX112" s="116"/>
      <c r="AY112" s="116"/>
      <c r="AZ112" s="116"/>
      <c r="BA112" s="116"/>
      <c r="BB112" s="116"/>
      <c r="BC112" s="116"/>
      <c r="BD112" s="116"/>
      <c r="BE112" s="116"/>
      <c r="BF112" s="116"/>
      <c r="BG112" s="116"/>
      <c r="BH112" s="116"/>
      <c r="BI112" s="116"/>
      <c r="BJ112" s="116"/>
      <c r="BK112" s="116"/>
      <c r="BL112" s="117"/>
    </row>
    <row r="113" spans="2:80" s="3" customFormat="1">
      <c r="B113" s="36"/>
      <c r="C113" s="36"/>
      <c r="D113" s="36"/>
      <c r="E113" s="36"/>
      <c r="F113" s="36"/>
      <c r="G113" s="36"/>
      <c r="H113" s="36"/>
      <c r="I113" s="36"/>
      <c r="J113" s="36"/>
      <c r="K113" s="36"/>
      <c r="L113" s="36"/>
      <c r="M113" s="36"/>
      <c r="N113" s="36"/>
      <c r="O113" s="36"/>
      <c r="P113" s="36"/>
      <c r="Q113" s="36"/>
      <c r="R113" s="36"/>
      <c r="S113" s="36"/>
      <c r="T113" s="36"/>
      <c r="U113" s="16"/>
      <c r="V113" s="16"/>
      <c r="W113" s="16"/>
      <c r="X113" s="36"/>
      <c r="Y113" s="36"/>
      <c r="Z113" s="36"/>
      <c r="AA113" s="36"/>
      <c r="AB113" s="36"/>
      <c r="AC113" s="36"/>
      <c r="AD113" s="36"/>
      <c r="AE113" s="36"/>
      <c r="AF113" s="16"/>
      <c r="AG113" s="16"/>
      <c r="AH113" s="16"/>
      <c r="AI113" s="16"/>
      <c r="AJ113" s="16"/>
      <c r="AK113" s="16"/>
      <c r="AL113" s="16"/>
      <c r="AM113" s="16"/>
      <c r="AN113" s="16"/>
      <c r="AO113" s="16"/>
      <c r="AP113" s="16"/>
      <c r="AQ113" s="16"/>
      <c r="AR113" s="16"/>
      <c r="AS113" s="16"/>
      <c r="AT113" s="16"/>
      <c r="AU113" s="116"/>
      <c r="AV113" s="116"/>
      <c r="AW113" s="116"/>
      <c r="AX113" s="116"/>
      <c r="AY113" s="116"/>
      <c r="AZ113" s="116"/>
      <c r="BA113" s="116"/>
      <c r="BB113" s="116"/>
      <c r="BC113" s="116"/>
      <c r="BD113" s="116"/>
      <c r="BE113" s="116"/>
      <c r="BF113" s="116"/>
      <c r="BG113" s="116"/>
      <c r="BH113" s="116"/>
      <c r="BI113" s="116"/>
      <c r="BJ113" s="116"/>
      <c r="BK113" s="116"/>
      <c r="BL113" s="117"/>
      <c r="BS113" s="677"/>
      <c r="BT113" s="677"/>
      <c r="BU113" s="677"/>
      <c r="BV113" s="677"/>
      <c r="BW113" s="677"/>
      <c r="BX113" s="677"/>
      <c r="BY113" s="677"/>
      <c r="BZ113" s="677"/>
      <c r="CA113" s="677"/>
      <c r="CB113" s="677"/>
    </row>
    <row r="114" spans="2:80" s="3" customFormat="1">
      <c r="B114" s="36"/>
      <c r="C114" s="36"/>
      <c r="D114" s="36"/>
      <c r="E114" s="36"/>
      <c r="F114" s="36"/>
      <c r="G114" s="36"/>
      <c r="H114" s="36"/>
      <c r="I114" s="36"/>
      <c r="J114" s="36"/>
      <c r="K114" s="36"/>
      <c r="L114" s="36"/>
      <c r="M114" s="36"/>
      <c r="N114" s="36"/>
      <c r="O114" s="36"/>
      <c r="P114" s="36"/>
      <c r="Q114" s="36"/>
      <c r="R114" s="36"/>
      <c r="S114" s="36"/>
      <c r="T114" s="36"/>
      <c r="U114" s="16"/>
      <c r="V114" s="16"/>
      <c r="W114" s="16"/>
      <c r="X114" s="36"/>
      <c r="Y114" s="36"/>
      <c r="Z114" s="36"/>
      <c r="AA114" s="36"/>
      <c r="AB114" s="36"/>
      <c r="AC114" s="36"/>
      <c r="AD114" s="36"/>
      <c r="AE114" s="36"/>
      <c r="AF114" s="16"/>
      <c r="AG114" s="16"/>
      <c r="AH114" s="16"/>
      <c r="AI114" s="16"/>
      <c r="AJ114" s="16"/>
      <c r="AK114" s="16"/>
      <c r="AL114" s="16"/>
      <c r="AM114" s="16"/>
      <c r="AN114" s="16"/>
      <c r="AO114" s="16"/>
      <c r="AP114" s="16"/>
      <c r="AQ114" s="16"/>
      <c r="AR114" s="16"/>
      <c r="AS114" s="16"/>
      <c r="AT114" s="16"/>
      <c r="AU114" s="116"/>
      <c r="AV114" s="116"/>
      <c r="AW114" s="116"/>
      <c r="AX114" s="116"/>
      <c r="AY114" s="116"/>
      <c r="AZ114" s="116"/>
      <c r="BA114" s="116"/>
      <c r="BB114" s="116"/>
      <c r="BC114" s="116"/>
      <c r="BD114" s="116"/>
      <c r="BE114" s="116"/>
      <c r="BF114" s="116"/>
      <c r="BG114" s="116"/>
      <c r="BH114" s="116"/>
      <c r="BI114" s="116"/>
      <c r="BJ114" s="116"/>
      <c r="BK114" s="116"/>
      <c r="BL114" s="117"/>
      <c r="BS114" s="677"/>
      <c r="BT114" s="677"/>
      <c r="BU114" s="677"/>
      <c r="BV114" s="677"/>
      <c r="BW114" s="677"/>
      <c r="BX114" s="677"/>
      <c r="BY114" s="677"/>
      <c r="BZ114" s="677"/>
      <c r="CA114" s="677"/>
      <c r="CB114" s="677"/>
    </row>
    <row r="115" spans="2:80" s="3" customFormat="1">
      <c r="B115" s="36"/>
      <c r="C115" s="36"/>
      <c r="D115" s="36"/>
      <c r="E115" s="36"/>
      <c r="F115" s="36"/>
      <c r="G115" s="36"/>
      <c r="H115" s="36"/>
      <c r="I115" s="36"/>
      <c r="J115" s="36"/>
      <c r="K115" s="36"/>
      <c r="L115" s="36"/>
      <c r="M115" s="36"/>
      <c r="N115" s="36"/>
      <c r="O115" s="36"/>
      <c r="P115" s="36"/>
      <c r="Q115" s="36"/>
      <c r="R115" s="36"/>
      <c r="S115" s="36"/>
      <c r="T115" s="36"/>
      <c r="U115" s="16"/>
      <c r="V115" s="16"/>
      <c r="W115" s="16"/>
      <c r="X115" s="36"/>
      <c r="Y115" s="36"/>
      <c r="Z115" s="36"/>
      <c r="AA115" s="36"/>
      <c r="AB115" s="36"/>
      <c r="AC115" s="36"/>
      <c r="AD115" s="36"/>
      <c r="AE115" s="36"/>
      <c r="AF115" s="16"/>
      <c r="AG115" s="16"/>
      <c r="AH115" s="16"/>
      <c r="AI115" s="16"/>
      <c r="AJ115" s="16"/>
      <c r="AK115" s="16"/>
      <c r="AL115" s="16"/>
      <c r="AM115" s="16"/>
      <c r="AN115" s="16"/>
      <c r="AO115" s="16"/>
      <c r="AP115" s="16"/>
      <c r="AQ115" s="16"/>
      <c r="AR115" s="16"/>
      <c r="AS115" s="16"/>
      <c r="AT115" s="16"/>
      <c r="AU115" s="116"/>
      <c r="AV115" s="116"/>
      <c r="AW115" s="116"/>
      <c r="AX115" s="116"/>
      <c r="AY115" s="116"/>
      <c r="AZ115" s="116"/>
      <c r="BA115" s="116"/>
      <c r="BB115" s="116"/>
      <c r="BC115" s="116"/>
      <c r="BD115" s="116"/>
      <c r="BE115" s="116"/>
      <c r="BF115" s="116"/>
      <c r="BG115" s="116"/>
      <c r="BH115" s="116"/>
      <c r="BI115" s="116"/>
      <c r="BJ115" s="116"/>
      <c r="BK115" s="116"/>
      <c r="BL115" s="117"/>
      <c r="BS115" s="677"/>
      <c r="BT115" s="677"/>
      <c r="BU115" s="677"/>
      <c r="BV115" s="677"/>
      <c r="BW115" s="677"/>
      <c r="BX115" s="677"/>
      <c r="BY115" s="677"/>
      <c r="BZ115" s="677"/>
      <c r="CA115" s="677"/>
      <c r="CB115" s="677"/>
    </row>
    <row r="116" spans="2:80" s="3" customFormat="1">
      <c r="B116" s="36"/>
      <c r="C116" s="36"/>
      <c r="D116" s="36"/>
      <c r="E116" s="36"/>
      <c r="F116" s="36"/>
      <c r="G116" s="36"/>
      <c r="H116" s="36"/>
      <c r="I116" s="36"/>
      <c r="J116" s="36"/>
      <c r="K116" s="36"/>
      <c r="L116" s="36"/>
      <c r="M116" s="36"/>
      <c r="N116" s="36"/>
      <c r="O116" s="36"/>
      <c r="P116" s="36"/>
      <c r="Q116" s="36"/>
      <c r="R116" s="36"/>
      <c r="S116" s="36"/>
      <c r="T116" s="36"/>
      <c r="U116" s="16"/>
      <c r="V116" s="16"/>
      <c r="W116" s="16"/>
      <c r="X116" s="36"/>
      <c r="Y116" s="36"/>
      <c r="Z116" s="36"/>
      <c r="AA116" s="36"/>
      <c r="AB116" s="36"/>
      <c r="AC116" s="36"/>
      <c r="AD116" s="36"/>
      <c r="AE116" s="36"/>
      <c r="AF116" s="16"/>
      <c r="AG116" s="16"/>
      <c r="AH116" s="16"/>
      <c r="AI116" s="16"/>
      <c r="AJ116" s="16"/>
      <c r="AK116" s="16"/>
      <c r="AL116" s="16"/>
      <c r="AM116" s="16"/>
      <c r="AN116" s="16"/>
      <c r="AO116" s="16"/>
      <c r="AP116" s="16"/>
      <c r="AQ116" s="16"/>
      <c r="AR116" s="16"/>
      <c r="AS116" s="16"/>
      <c r="AT116" s="16"/>
      <c r="AU116" s="116"/>
      <c r="AV116" s="116"/>
      <c r="AW116" s="116"/>
      <c r="AX116" s="116"/>
      <c r="AY116" s="116"/>
      <c r="AZ116" s="116"/>
      <c r="BA116" s="116"/>
      <c r="BB116" s="116"/>
      <c r="BC116" s="116"/>
      <c r="BD116" s="116"/>
      <c r="BE116" s="116"/>
      <c r="BF116" s="116"/>
      <c r="BG116" s="116"/>
      <c r="BH116" s="116"/>
      <c r="BI116" s="116"/>
      <c r="BJ116" s="116"/>
      <c r="BK116" s="116"/>
      <c r="BL116" s="117"/>
      <c r="BS116" s="677"/>
      <c r="BT116" s="677"/>
      <c r="BU116" s="677"/>
      <c r="BV116" s="677"/>
      <c r="BW116" s="677"/>
      <c r="BX116" s="677"/>
      <c r="BY116" s="677"/>
      <c r="BZ116" s="677"/>
      <c r="CA116" s="677"/>
      <c r="CB116" s="677"/>
    </row>
    <row r="117" spans="2:80" s="3" customFormat="1">
      <c r="B117" s="36"/>
      <c r="C117" s="36"/>
      <c r="D117" s="36"/>
      <c r="E117" s="36"/>
      <c r="F117" s="36"/>
      <c r="G117" s="36"/>
      <c r="H117" s="36"/>
      <c r="I117" s="36"/>
      <c r="J117" s="36"/>
      <c r="K117" s="36"/>
      <c r="L117" s="36"/>
      <c r="M117" s="36"/>
      <c r="N117" s="36"/>
      <c r="O117" s="36"/>
      <c r="P117" s="36"/>
      <c r="Q117" s="36"/>
      <c r="R117" s="36"/>
      <c r="S117" s="36"/>
      <c r="T117" s="36"/>
      <c r="U117" s="16"/>
      <c r="V117" s="16"/>
      <c r="W117" s="16"/>
      <c r="X117" s="36"/>
      <c r="Y117" s="36"/>
      <c r="Z117" s="36"/>
      <c r="AA117" s="36"/>
      <c r="AB117" s="36"/>
      <c r="AC117" s="36"/>
      <c r="AD117" s="36"/>
      <c r="AE117" s="36"/>
      <c r="AF117" s="16"/>
      <c r="AG117" s="16"/>
      <c r="AH117" s="16"/>
      <c r="AI117" s="16"/>
      <c r="AJ117" s="16"/>
      <c r="AK117" s="16"/>
      <c r="AL117" s="16"/>
      <c r="AM117" s="16"/>
      <c r="AN117" s="16"/>
      <c r="AO117" s="16"/>
      <c r="AP117" s="16"/>
      <c r="AQ117" s="16"/>
      <c r="AR117" s="16"/>
      <c r="AS117" s="16"/>
      <c r="AT117" s="16"/>
      <c r="AU117" s="116"/>
      <c r="AV117" s="116"/>
      <c r="AW117" s="116"/>
      <c r="AX117" s="116"/>
      <c r="AY117" s="116"/>
      <c r="AZ117" s="116"/>
      <c r="BA117" s="116"/>
      <c r="BB117" s="116"/>
      <c r="BC117" s="116"/>
      <c r="BD117" s="116"/>
      <c r="BE117" s="116"/>
      <c r="BF117" s="116"/>
      <c r="BG117" s="116"/>
      <c r="BH117" s="116"/>
      <c r="BI117" s="116"/>
      <c r="BJ117" s="116"/>
      <c r="BK117" s="116"/>
      <c r="BL117" s="117"/>
      <c r="BS117" s="677"/>
      <c r="BT117" s="677"/>
      <c r="BU117" s="677"/>
      <c r="BV117" s="677"/>
      <c r="BW117" s="677"/>
      <c r="BX117" s="677"/>
      <c r="BY117" s="677"/>
      <c r="BZ117" s="677"/>
      <c r="CA117" s="677"/>
      <c r="CB117" s="677"/>
    </row>
    <row r="118" spans="2:80" s="3" customFormat="1">
      <c r="B118" s="36"/>
      <c r="C118" s="36"/>
      <c r="D118" s="36"/>
      <c r="E118" s="36"/>
      <c r="F118" s="36"/>
      <c r="G118" s="36"/>
      <c r="H118" s="36"/>
      <c r="I118" s="36"/>
      <c r="J118" s="36"/>
      <c r="K118" s="36"/>
      <c r="L118" s="36"/>
      <c r="M118" s="36"/>
      <c r="N118" s="36"/>
      <c r="O118" s="36"/>
      <c r="P118" s="36"/>
      <c r="Q118" s="36"/>
      <c r="R118" s="36"/>
      <c r="S118" s="36"/>
      <c r="T118" s="36"/>
      <c r="U118" s="16"/>
      <c r="V118" s="16"/>
      <c r="W118" s="16"/>
      <c r="X118" s="36"/>
      <c r="Y118" s="36"/>
      <c r="Z118" s="36"/>
      <c r="AA118" s="36"/>
      <c r="AB118" s="36"/>
      <c r="AC118" s="36"/>
      <c r="AD118" s="36"/>
      <c r="AE118" s="36"/>
      <c r="AF118" s="16"/>
      <c r="AG118" s="16"/>
      <c r="AH118" s="16"/>
      <c r="AI118" s="16"/>
      <c r="AJ118" s="16"/>
      <c r="AK118" s="16"/>
      <c r="AL118" s="16"/>
      <c r="AM118" s="16"/>
      <c r="AN118" s="16"/>
      <c r="AO118" s="16"/>
      <c r="AP118" s="16"/>
      <c r="AQ118" s="16"/>
      <c r="AR118" s="16"/>
      <c r="AS118" s="16"/>
      <c r="AT118" s="16"/>
      <c r="AU118" s="116"/>
      <c r="AV118" s="116"/>
      <c r="AW118" s="116"/>
      <c r="AX118" s="116"/>
      <c r="AY118" s="116"/>
      <c r="AZ118" s="116"/>
      <c r="BA118" s="116"/>
      <c r="BB118" s="116"/>
      <c r="BC118" s="116"/>
      <c r="BD118" s="116"/>
      <c r="BE118" s="116"/>
      <c r="BF118" s="116"/>
      <c r="BG118" s="116"/>
      <c r="BH118" s="116"/>
      <c r="BI118" s="116"/>
      <c r="BJ118" s="116"/>
      <c r="BK118" s="116"/>
      <c r="BL118" s="117"/>
      <c r="BS118" s="677"/>
      <c r="BT118" s="677"/>
      <c r="BU118" s="677"/>
      <c r="BV118" s="677"/>
      <c r="BW118" s="677"/>
      <c r="BX118" s="677"/>
      <c r="BY118" s="677"/>
      <c r="BZ118" s="677"/>
      <c r="CA118" s="677"/>
      <c r="CB118" s="677"/>
    </row>
    <row r="119" spans="2:80" s="3" customFormat="1">
      <c r="B119" s="36"/>
      <c r="C119" s="36"/>
      <c r="D119" s="36"/>
      <c r="E119" s="36"/>
      <c r="F119" s="36"/>
      <c r="G119" s="36"/>
      <c r="H119" s="36"/>
      <c r="I119" s="36"/>
      <c r="J119" s="36"/>
      <c r="K119" s="36"/>
      <c r="L119" s="36"/>
      <c r="M119" s="36"/>
      <c r="N119" s="36"/>
      <c r="O119" s="36"/>
      <c r="P119" s="36"/>
      <c r="Q119" s="36"/>
      <c r="R119" s="36"/>
      <c r="S119" s="36"/>
      <c r="T119" s="36"/>
      <c r="U119" s="16"/>
      <c r="V119" s="16"/>
      <c r="W119" s="16"/>
      <c r="X119" s="36"/>
      <c r="Y119" s="36"/>
      <c r="Z119" s="36"/>
      <c r="AA119" s="36"/>
      <c r="AB119" s="36"/>
      <c r="AC119" s="36"/>
      <c r="AD119" s="36"/>
      <c r="AE119" s="36"/>
      <c r="AF119" s="16"/>
      <c r="AG119" s="16"/>
      <c r="AH119" s="16"/>
      <c r="AI119" s="16"/>
      <c r="AJ119" s="16"/>
      <c r="AK119" s="16"/>
      <c r="AL119" s="16"/>
      <c r="AM119" s="16"/>
      <c r="AN119" s="16"/>
      <c r="AO119" s="16"/>
      <c r="AP119" s="16"/>
      <c r="AQ119" s="16"/>
      <c r="AR119" s="16"/>
      <c r="AS119" s="16"/>
      <c r="AT119" s="16"/>
      <c r="AU119" s="116"/>
      <c r="AV119" s="116"/>
      <c r="AW119" s="116"/>
      <c r="AX119" s="116"/>
      <c r="AY119" s="116"/>
      <c r="AZ119" s="116"/>
      <c r="BA119" s="116"/>
      <c r="BB119" s="116"/>
      <c r="BC119" s="116"/>
      <c r="BD119" s="116"/>
      <c r="BE119" s="116"/>
      <c r="BF119" s="116"/>
      <c r="BG119" s="116"/>
      <c r="BH119" s="116"/>
      <c r="BI119" s="116"/>
      <c r="BJ119" s="116"/>
      <c r="BK119" s="116"/>
      <c r="BL119" s="117"/>
      <c r="BS119" s="677"/>
      <c r="BT119" s="677"/>
      <c r="BU119" s="677"/>
      <c r="BV119" s="677"/>
      <c r="BW119" s="677"/>
      <c r="BX119" s="677"/>
      <c r="BY119" s="677"/>
      <c r="BZ119" s="677"/>
      <c r="CA119" s="677"/>
      <c r="CB119" s="677"/>
    </row>
    <row r="120" spans="2:80" s="3" customFormat="1">
      <c r="B120" s="36"/>
      <c r="C120" s="36"/>
      <c r="D120" s="36"/>
      <c r="E120" s="36"/>
      <c r="F120" s="36"/>
      <c r="G120" s="36"/>
      <c r="H120" s="36"/>
      <c r="I120" s="36"/>
      <c r="J120" s="36"/>
      <c r="K120" s="36"/>
      <c r="L120" s="36"/>
      <c r="M120" s="36"/>
      <c r="N120" s="36"/>
      <c r="O120" s="36"/>
      <c r="P120" s="36"/>
      <c r="Q120" s="36"/>
      <c r="R120" s="36"/>
      <c r="S120" s="36"/>
      <c r="T120" s="36"/>
      <c r="U120" s="16"/>
      <c r="V120" s="16"/>
      <c r="W120" s="16"/>
      <c r="X120" s="36"/>
      <c r="Y120" s="36"/>
      <c r="Z120" s="36"/>
      <c r="AA120" s="36"/>
      <c r="AB120" s="36"/>
      <c r="AC120" s="36"/>
      <c r="AD120" s="36"/>
      <c r="AE120" s="36"/>
      <c r="AF120" s="16"/>
      <c r="AG120" s="16"/>
      <c r="AH120" s="16"/>
      <c r="AI120" s="16"/>
      <c r="AJ120" s="16"/>
      <c r="AK120" s="16"/>
      <c r="AL120" s="16"/>
      <c r="AM120" s="16"/>
      <c r="AN120" s="16"/>
      <c r="AO120" s="16"/>
      <c r="AP120" s="16"/>
      <c r="AQ120" s="16"/>
      <c r="AR120" s="16"/>
      <c r="AS120" s="16"/>
      <c r="AT120" s="16"/>
      <c r="AU120" s="116"/>
      <c r="AV120" s="116"/>
      <c r="AW120" s="116"/>
      <c r="AX120" s="116"/>
      <c r="AY120" s="116"/>
      <c r="AZ120" s="116"/>
      <c r="BA120" s="116"/>
      <c r="BB120" s="116"/>
      <c r="BC120" s="116"/>
      <c r="BD120" s="116"/>
      <c r="BE120" s="116"/>
      <c r="BF120" s="116"/>
      <c r="BG120" s="116"/>
      <c r="BH120" s="116"/>
      <c r="BI120" s="116"/>
      <c r="BJ120" s="116"/>
      <c r="BK120" s="116"/>
      <c r="BL120" s="117"/>
      <c r="BS120" s="677"/>
      <c r="BT120" s="677"/>
      <c r="BU120" s="677"/>
      <c r="BV120" s="677"/>
      <c r="BW120" s="677"/>
      <c r="BX120" s="677"/>
      <c r="BY120" s="677"/>
      <c r="BZ120" s="677"/>
      <c r="CA120" s="677"/>
      <c r="CB120" s="677"/>
    </row>
    <row r="121" spans="2:80" s="3" customFormat="1">
      <c r="B121" s="36"/>
      <c r="C121" s="36"/>
      <c r="D121" s="36"/>
      <c r="E121" s="36"/>
      <c r="F121" s="36"/>
      <c r="G121" s="36"/>
      <c r="H121" s="36"/>
      <c r="I121" s="36"/>
      <c r="J121" s="36"/>
      <c r="K121" s="36"/>
      <c r="L121" s="36"/>
      <c r="M121" s="36"/>
      <c r="N121" s="36"/>
      <c r="O121" s="36"/>
      <c r="P121" s="36"/>
      <c r="Q121" s="36"/>
      <c r="R121" s="36"/>
      <c r="S121" s="36"/>
      <c r="T121" s="36"/>
      <c r="U121" s="16"/>
      <c r="V121" s="16"/>
      <c r="W121" s="16"/>
      <c r="X121" s="36"/>
      <c r="Y121" s="36"/>
      <c r="Z121" s="36"/>
      <c r="AA121" s="36"/>
      <c r="AB121" s="36"/>
      <c r="AC121" s="36"/>
      <c r="AD121" s="36"/>
      <c r="AE121" s="36"/>
      <c r="AF121" s="16"/>
      <c r="AG121" s="16"/>
      <c r="AH121" s="16"/>
      <c r="AI121" s="16"/>
      <c r="AJ121" s="16"/>
      <c r="AK121" s="16"/>
      <c r="AL121" s="16"/>
      <c r="AM121" s="16"/>
      <c r="AN121" s="16"/>
      <c r="AO121" s="16"/>
      <c r="AP121" s="16"/>
      <c r="AQ121" s="16"/>
      <c r="AR121" s="16"/>
      <c r="AS121" s="16"/>
      <c r="AT121" s="16"/>
      <c r="AU121" s="116"/>
      <c r="AV121" s="116"/>
      <c r="AW121" s="116"/>
      <c r="AX121" s="116"/>
      <c r="AY121" s="116"/>
      <c r="AZ121" s="116"/>
      <c r="BA121" s="116"/>
      <c r="BB121" s="116"/>
      <c r="BC121" s="116"/>
      <c r="BD121" s="116"/>
      <c r="BE121" s="116"/>
      <c r="BF121" s="116"/>
      <c r="BG121" s="116"/>
      <c r="BH121" s="116"/>
      <c r="BI121" s="116"/>
      <c r="BJ121" s="116"/>
      <c r="BK121" s="116"/>
      <c r="BL121" s="117"/>
      <c r="BS121" s="677"/>
      <c r="BT121" s="677"/>
      <c r="BU121" s="677"/>
      <c r="BV121" s="677"/>
      <c r="BW121" s="677"/>
      <c r="BX121" s="677"/>
      <c r="BY121" s="677"/>
      <c r="BZ121" s="677"/>
      <c r="CA121" s="677"/>
      <c r="CB121" s="677"/>
    </row>
    <row r="122" spans="2:80" s="3" customFormat="1">
      <c r="B122" s="36"/>
      <c r="C122" s="36"/>
      <c r="D122" s="36"/>
      <c r="E122" s="36"/>
      <c r="F122" s="36"/>
      <c r="G122" s="36"/>
      <c r="H122" s="36"/>
      <c r="I122" s="36"/>
      <c r="J122" s="36"/>
      <c r="K122" s="36"/>
      <c r="L122" s="36"/>
      <c r="M122" s="36"/>
      <c r="N122" s="36"/>
      <c r="O122" s="36"/>
      <c r="P122" s="36"/>
      <c r="Q122" s="36"/>
      <c r="R122" s="36"/>
      <c r="S122" s="36"/>
      <c r="T122" s="36"/>
      <c r="U122" s="16"/>
      <c r="V122" s="16"/>
      <c r="W122" s="16"/>
      <c r="X122" s="36"/>
      <c r="Y122" s="36"/>
      <c r="Z122" s="36"/>
      <c r="AA122" s="36"/>
      <c r="AB122" s="36"/>
      <c r="AC122" s="36"/>
      <c r="AD122" s="36"/>
      <c r="AE122" s="36"/>
      <c r="AF122" s="16"/>
      <c r="AG122" s="16"/>
      <c r="AH122" s="16"/>
      <c r="AI122" s="16"/>
      <c r="AJ122" s="16"/>
      <c r="AK122" s="16"/>
      <c r="AL122" s="16"/>
      <c r="AM122" s="16"/>
      <c r="AN122" s="16"/>
      <c r="AO122" s="16"/>
      <c r="AP122" s="16"/>
      <c r="AQ122" s="16"/>
      <c r="AR122" s="16"/>
      <c r="AS122" s="16"/>
      <c r="AT122" s="16"/>
      <c r="AU122" s="116"/>
      <c r="AV122" s="116"/>
      <c r="AW122" s="116"/>
      <c r="AX122" s="116"/>
      <c r="AY122" s="116"/>
      <c r="AZ122" s="116"/>
      <c r="BA122" s="116"/>
      <c r="BB122" s="116"/>
      <c r="BC122" s="116"/>
      <c r="BD122" s="116"/>
      <c r="BE122" s="116"/>
      <c r="BF122" s="116"/>
      <c r="BG122" s="116"/>
      <c r="BH122" s="116"/>
      <c r="BI122" s="116"/>
      <c r="BJ122" s="116"/>
      <c r="BK122" s="116"/>
      <c r="BL122" s="117"/>
      <c r="BS122" s="677"/>
      <c r="BT122" s="677"/>
      <c r="BU122" s="677"/>
      <c r="BV122" s="677"/>
      <c r="BW122" s="677"/>
      <c r="BX122" s="677"/>
      <c r="BY122" s="677"/>
      <c r="BZ122" s="677"/>
      <c r="CA122" s="677"/>
      <c r="CB122" s="677"/>
    </row>
    <row r="123" spans="2:80" s="3" customFormat="1">
      <c r="B123" s="36"/>
      <c r="C123" s="36"/>
      <c r="D123" s="36"/>
      <c r="E123" s="36"/>
      <c r="F123" s="36"/>
      <c r="G123" s="36"/>
      <c r="H123" s="36"/>
      <c r="I123" s="36"/>
      <c r="J123" s="36"/>
      <c r="K123" s="36"/>
      <c r="L123" s="36"/>
      <c r="M123" s="36"/>
      <c r="N123" s="36"/>
      <c r="O123" s="36"/>
      <c r="P123" s="36"/>
      <c r="Q123" s="36"/>
      <c r="R123" s="36"/>
      <c r="S123" s="36"/>
      <c r="T123" s="36"/>
      <c r="U123" s="16"/>
      <c r="V123" s="16"/>
      <c r="W123" s="16"/>
      <c r="X123" s="36"/>
      <c r="Y123" s="36"/>
      <c r="Z123" s="36"/>
      <c r="AA123" s="36"/>
      <c r="AB123" s="36"/>
      <c r="AC123" s="36"/>
      <c r="AD123" s="36"/>
      <c r="AE123" s="36"/>
      <c r="AF123" s="16"/>
      <c r="AG123" s="16"/>
      <c r="AH123" s="16"/>
      <c r="AI123" s="16"/>
      <c r="AJ123" s="16"/>
      <c r="AK123" s="16"/>
      <c r="AL123" s="16"/>
      <c r="AM123" s="16"/>
      <c r="AN123" s="16"/>
      <c r="AO123" s="16"/>
      <c r="AP123" s="16"/>
      <c r="AQ123" s="16"/>
      <c r="AR123" s="16"/>
      <c r="AS123" s="16"/>
      <c r="AT123" s="16"/>
      <c r="AU123" s="116"/>
      <c r="AV123" s="116"/>
      <c r="AW123" s="116"/>
      <c r="AX123" s="116"/>
      <c r="AY123" s="116"/>
      <c r="AZ123" s="116"/>
      <c r="BA123" s="116"/>
      <c r="BB123" s="116"/>
      <c r="BC123" s="116"/>
      <c r="BD123" s="116"/>
      <c r="BE123" s="116"/>
      <c r="BF123" s="116"/>
      <c r="BG123" s="116"/>
      <c r="BH123" s="116"/>
      <c r="BI123" s="116"/>
      <c r="BJ123" s="116"/>
      <c r="BK123" s="116"/>
      <c r="BL123" s="117"/>
      <c r="BS123" s="677"/>
      <c r="BT123" s="677"/>
      <c r="BU123" s="677"/>
      <c r="BV123" s="677"/>
      <c r="BW123" s="677"/>
      <c r="BX123" s="677"/>
      <c r="BY123" s="677"/>
      <c r="BZ123" s="677"/>
      <c r="CA123" s="677"/>
      <c r="CB123" s="677"/>
    </row>
    <row r="124" spans="2:80" s="3" customFormat="1">
      <c r="B124" s="36"/>
      <c r="C124" s="36"/>
      <c r="D124" s="36"/>
      <c r="E124" s="36"/>
      <c r="F124" s="36"/>
      <c r="G124" s="36"/>
      <c r="H124" s="36"/>
      <c r="I124" s="36"/>
      <c r="J124" s="36"/>
      <c r="K124" s="36"/>
      <c r="L124" s="36"/>
      <c r="M124" s="36"/>
      <c r="N124" s="36"/>
      <c r="O124" s="36"/>
      <c r="P124" s="36"/>
      <c r="Q124" s="36"/>
      <c r="R124" s="36"/>
      <c r="S124" s="36"/>
      <c r="T124" s="36"/>
      <c r="U124" s="16"/>
      <c r="V124" s="16"/>
      <c r="W124" s="16"/>
      <c r="X124" s="36"/>
      <c r="Y124" s="36"/>
      <c r="Z124" s="36"/>
      <c r="AA124" s="36"/>
      <c r="AB124" s="36"/>
      <c r="AC124" s="36"/>
      <c r="AD124" s="36"/>
      <c r="AE124" s="36"/>
      <c r="AF124" s="16"/>
      <c r="AG124" s="16"/>
      <c r="AH124" s="16"/>
      <c r="AI124" s="16"/>
      <c r="AJ124" s="16"/>
      <c r="AK124" s="16"/>
      <c r="AL124" s="16"/>
      <c r="AM124" s="16"/>
      <c r="AN124" s="16"/>
      <c r="AO124" s="16"/>
      <c r="AP124" s="16"/>
      <c r="AQ124" s="16"/>
      <c r="AR124" s="16"/>
      <c r="AS124" s="16"/>
      <c r="AT124" s="16"/>
      <c r="AU124" s="116"/>
      <c r="AV124" s="116"/>
      <c r="AW124" s="116"/>
      <c r="AX124" s="116"/>
      <c r="AY124" s="116"/>
      <c r="AZ124" s="116"/>
      <c r="BA124" s="116"/>
      <c r="BB124" s="116"/>
      <c r="BC124" s="116"/>
      <c r="BD124" s="116"/>
      <c r="BE124" s="116"/>
      <c r="BF124" s="116"/>
      <c r="BG124" s="116"/>
      <c r="BH124" s="116"/>
      <c r="BI124" s="116"/>
      <c r="BJ124" s="116"/>
      <c r="BK124" s="116"/>
      <c r="BL124" s="117"/>
      <c r="BS124" s="677"/>
      <c r="BT124" s="677"/>
      <c r="BU124" s="677"/>
      <c r="BV124" s="677"/>
      <c r="BW124" s="677"/>
      <c r="BX124" s="677"/>
      <c r="BY124" s="677"/>
      <c r="BZ124" s="677"/>
      <c r="CA124" s="677"/>
      <c r="CB124" s="677"/>
    </row>
    <row r="125" spans="2:80" s="3" customFormat="1">
      <c r="B125" s="36"/>
      <c r="C125" s="36"/>
      <c r="D125" s="36"/>
      <c r="E125" s="36"/>
      <c r="F125" s="36"/>
      <c r="G125" s="36"/>
      <c r="H125" s="36"/>
      <c r="I125" s="36"/>
      <c r="J125" s="36"/>
      <c r="K125" s="36"/>
      <c r="L125" s="36"/>
      <c r="M125" s="36"/>
      <c r="N125" s="36"/>
      <c r="O125" s="36"/>
      <c r="P125" s="36"/>
      <c r="Q125" s="36"/>
      <c r="R125" s="36"/>
      <c r="S125" s="36"/>
      <c r="T125" s="36"/>
      <c r="U125" s="16"/>
      <c r="V125" s="16"/>
      <c r="W125" s="16"/>
      <c r="X125" s="36"/>
      <c r="Y125" s="36"/>
      <c r="Z125" s="36"/>
      <c r="AA125" s="36"/>
      <c r="AB125" s="36"/>
      <c r="AC125" s="36"/>
      <c r="AD125" s="36"/>
      <c r="AE125" s="36"/>
      <c r="AF125" s="16"/>
      <c r="AG125" s="16"/>
      <c r="AH125" s="16"/>
      <c r="AI125" s="16"/>
      <c r="AJ125" s="16"/>
      <c r="AK125" s="16"/>
      <c r="AL125" s="16"/>
      <c r="AM125" s="16"/>
      <c r="AN125" s="16"/>
      <c r="AO125" s="16"/>
      <c r="AP125" s="16"/>
      <c r="AQ125" s="16"/>
      <c r="AR125" s="16"/>
      <c r="AS125" s="16"/>
      <c r="AT125" s="16"/>
      <c r="AU125" s="116"/>
      <c r="AV125" s="116"/>
      <c r="AW125" s="116"/>
      <c r="AX125" s="116"/>
      <c r="AY125" s="116"/>
      <c r="AZ125" s="116"/>
      <c r="BA125" s="116"/>
      <c r="BB125" s="116"/>
      <c r="BC125" s="116"/>
      <c r="BD125" s="116"/>
      <c r="BE125" s="116"/>
      <c r="BF125" s="116"/>
      <c r="BG125" s="116"/>
      <c r="BH125" s="116"/>
      <c r="BI125" s="116"/>
      <c r="BJ125" s="116"/>
      <c r="BK125" s="116"/>
      <c r="BL125" s="117"/>
      <c r="BS125" s="677"/>
      <c r="BT125" s="677"/>
      <c r="BU125" s="677"/>
      <c r="BV125" s="677"/>
      <c r="BW125" s="677"/>
      <c r="BX125" s="677"/>
      <c r="BY125" s="677"/>
      <c r="BZ125" s="677"/>
      <c r="CA125" s="677"/>
      <c r="CB125" s="677"/>
    </row>
    <row r="126" spans="2:80" s="3" customFormat="1">
      <c r="B126" s="36"/>
      <c r="C126" s="36"/>
      <c r="D126" s="36"/>
      <c r="E126" s="36"/>
      <c r="F126" s="36"/>
      <c r="G126" s="36"/>
      <c r="H126" s="36"/>
      <c r="I126" s="36"/>
      <c r="J126" s="36"/>
      <c r="K126" s="36"/>
      <c r="L126" s="36"/>
      <c r="M126" s="36"/>
      <c r="N126" s="36"/>
      <c r="O126" s="36"/>
      <c r="P126" s="36"/>
      <c r="Q126" s="36"/>
      <c r="R126" s="36"/>
      <c r="S126" s="36"/>
      <c r="T126" s="36"/>
      <c r="U126" s="16"/>
      <c r="V126" s="16"/>
      <c r="W126" s="16"/>
      <c r="X126" s="36"/>
      <c r="Y126" s="36"/>
      <c r="Z126" s="36"/>
      <c r="AA126" s="36"/>
      <c r="AB126" s="36"/>
      <c r="AC126" s="36"/>
      <c r="AD126" s="36"/>
      <c r="AE126" s="36"/>
      <c r="AF126" s="16"/>
      <c r="AG126" s="16"/>
      <c r="AH126" s="16"/>
      <c r="AI126" s="16"/>
      <c r="AJ126" s="16"/>
      <c r="AK126" s="16"/>
      <c r="AL126" s="16"/>
      <c r="AM126" s="16"/>
      <c r="AN126" s="16"/>
      <c r="AO126" s="16"/>
      <c r="AP126" s="16"/>
      <c r="AQ126" s="16"/>
      <c r="AR126" s="16"/>
      <c r="AS126" s="16"/>
      <c r="AT126" s="16"/>
      <c r="AU126" s="116"/>
      <c r="AV126" s="116"/>
      <c r="AW126" s="116"/>
      <c r="AX126" s="116"/>
      <c r="AY126" s="116"/>
      <c r="AZ126" s="116"/>
      <c r="BA126" s="116"/>
      <c r="BB126" s="116"/>
      <c r="BC126" s="116"/>
      <c r="BD126" s="116"/>
      <c r="BE126" s="116"/>
      <c r="BF126" s="116"/>
      <c r="BG126" s="116"/>
      <c r="BH126" s="116"/>
      <c r="BI126" s="116"/>
      <c r="BJ126" s="116"/>
      <c r="BK126" s="116"/>
      <c r="BL126" s="117"/>
      <c r="BS126" s="677"/>
      <c r="BT126" s="677"/>
      <c r="BU126" s="677"/>
      <c r="BV126" s="677"/>
      <c r="BW126" s="677"/>
      <c r="BX126" s="677"/>
      <c r="BY126" s="677"/>
      <c r="BZ126" s="677"/>
      <c r="CA126" s="677"/>
      <c r="CB126" s="677"/>
    </row>
    <row r="127" spans="2:80" s="3" customFormat="1">
      <c r="B127" s="36"/>
      <c r="C127" s="36"/>
      <c r="D127" s="36"/>
      <c r="E127" s="36"/>
      <c r="F127" s="36"/>
      <c r="G127" s="36"/>
      <c r="H127" s="36"/>
      <c r="I127" s="36"/>
      <c r="J127" s="36"/>
      <c r="K127" s="36"/>
      <c r="L127" s="36"/>
      <c r="M127" s="36"/>
      <c r="N127" s="36"/>
      <c r="O127" s="36"/>
      <c r="P127" s="36"/>
      <c r="Q127" s="36"/>
      <c r="R127" s="36"/>
      <c r="S127" s="36"/>
      <c r="T127" s="36"/>
      <c r="U127" s="16"/>
      <c r="V127" s="16"/>
      <c r="W127" s="16"/>
      <c r="X127" s="36"/>
      <c r="Y127" s="36"/>
      <c r="Z127" s="36"/>
      <c r="AA127" s="36"/>
      <c r="AB127" s="36"/>
      <c r="AC127" s="36"/>
      <c r="AD127" s="36"/>
      <c r="AE127" s="36"/>
      <c r="AF127" s="16"/>
      <c r="AG127" s="16"/>
      <c r="AH127" s="16"/>
      <c r="AI127" s="16"/>
      <c r="AJ127" s="16"/>
      <c r="AK127" s="16"/>
      <c r="AL127" s="16"/>
      <c r="AM127" s="16"/>
      <c r="AN127" s="16"/>
      <c r="AO127" s="16"/>
      <c r="AP127" s="16"/>
      <c r="AQ127" s="16"/>
      <c r="AR127" s="16"/>
      <c r="AS127" s="16"/>
      <c r="AT127" s="16"/>
      <c r="AU127" s="116"/>
      <c r="AV127" s="116"/>
      <c r="AW127" s="116"/>
      <c r="AX127" s="116"/>
      <c r="AY127" s="116"/>
      <c r="AZ127" s="116"/>
      <c r="BA127" s="116"/>
      <c r="BB127" s="116"/>
      <c r="BC127" s="116"/>
      <c r="BD127" s="116"/>
      <c r="BE127" s="116"/>
      <c r="BF127" s="116"/>
      <c r="BG127" s="116"/>
      <c r="BH127" s="116"/>
      <c r="BI127" s="116"/>
      <c r="BJ127" s="116"/>
      <c r="BK127" s="116"/>
      <c r="BL127" s="117"/>
      <c r="BS127" s="677"/>
      <c r="BT127" s="677"/>
      <c r="BU127" s="677"/>
      <c r="BV127" s="677"/>
      <c r="BW127" s="677"/>
      <c r="BX127" s="677"/>
      <c r="BY127" s="677"/>
      <c r="BZ127" s="677"/>
      <c r="CA127" s="677"/>
      <c r="CB127" s="677"/>
    </row>
    <row r="128" spans="2:80" s="3" customFormat="1">
      <c r="B128" s="36"/>
      <c r="C128" s="36"/>
      <c r="D128" s="36"/>
      <c r="E128" s="36"/>
      <c r="F128" s="36"/>
      <c r="G128" s="36"/>
      <c r="H128" s="36"/>
      <c r="I128" s="36"/>
      <c r="J128" s="36"/>
      <c r="K128" s="36"/>
      <c r="L128" s="36"/>
      <c r="M128" s="36"/>
      <c r="N128" s="36"/>
      <c r="O128" s="36"/>
      <c r="P128" s="36"/>
      <c r="Q128" s="36"/>
      <c r="R128" s="36"/>
      <c r="S128" s="36"/>
      <c r="T128" s="36"/>
      <c r="U128" s="16"/>
      <c r="V128" s="16"/>
      <c r="W128" s="16"/>
      <c r="X128" s="36"/>
      <c r="Y128" s="36"/>
      <c r="Z128" s="36"/>
      <c r="AA128" s="36"/>
      <c r="AB128" s="36"/>
      <c r="AC128" s="36"/>
      <c r="AD128" s="36"/>
      <c r="AE128" s="36"/>
      <c r="AF128" s="16"/>
      <c r="AG128" s="16"/>
      <c r="AH128" s="16"/>
      <c r="AI128" s="16"/>
      <c r="AJ128" s="16"/>
      <c r="AK128" s="16"/>
      <c r="AL128" s="16"/>
      <c r="AM128" s="16"/>
      <c r="AN128" s="16"/>
      <c r="AO128" s="16"/>
      <c r="AP128" s="16"/>
      <c r="AQ128" s="16"/>
      <c r="AR128" s="16"/>
      <c r="AS128" s="16"/>
      <c r="AT128" s="16"/>
      <c r="AU128" s="116"/>
      <c r="AV128" s="116"/>
      <c r="AW128" s="116"/>
      <c r="AX128" s="116"/>
      <c r="AY128" s="116"/>
      <c r="AZ128" s="116"/>
      <c r="BA128" s="116"/>
      <c r="BB128" s="116"/>
      <c r="BC128" s="116"/>
      <c r="BD128" s="116"/>
      <c r="BE128" s="116"/>
      <c r="BF128" s="116"/>
      <c r="BG128" s="116"/>
      <c r="BH128" s="116"/>
      <c r="BI128" s="116"/>
      <c r="BJ128" s="116"/>
      <c r="BK128" s="116"/>
      <c r="BL128" s="117"/>
      <c r="BS128" s="677"/>
      <c r="BT128" s="677"/>
      <c r="BU128" s="677"/>
      <c r="BV128" s="677"/>
      <c r="BW128" s="677"/>
      <c r="BX128" s="677"/>
      <c r="BY128" s="677"/>
      <c r="BZ128" s="677"/>
      <c r="CA128" s="677"/>
      <c r="CB128" s="677"/>
    </row>
    <row r="129" spans="2:80" s="3" customFormat="1">
      <c r="B129" s="36"/>
      <c r="C129" s="36"/>
      <c r="D129" s="36"/>
      <c r="E129" s="36"/>
      <c r="F129" s="36"/>
      <c r="G129" s="36"/>
      <c r="H129" s="36"/>
      <c r="I129" s="36"/>
      <c r="J129" s="36"/>
      <c r="K129" s="36"/>
      <c r="L129" s="36"/>
      <c r="M129" s="36"/>
      <c r="N129" s="36"/>
      <c r="O129" s="36"/>
      <c r="P129" s="36"/>
      <c r="Q129" s="36"/>
      <c r="R129" s="36"/>
      <c r="S129" s="36"/>
      <c r="T129" s="36"/>
      <c r="U129" s="16"/>
      <c r="V129" s="16"/>
      <c r="W129" s="16"/>
      <c r="X129" s="36"/>
      <c r="Y129" s="36"/>
      <c r="Z129" s="36"/>
      <c r="AA129" s="36"/>
      <c r="AB129" s="36"/>
      <c r="AC129" s="36"/>
      <c r="AD129" s="36"/>
      <c r="AE129" s="36"/>
      <c r="AF129" s="16"/>
      <c r="AG129" s="16"/>
      <c r="AH129" s="16"/>
      <c r="AI129" s="16"/>
      <c r="AJ129" s="16"/>
      <c r="AK129" s="16"/>
      <c r="AL129" s="16"/>
      <c r="AM129" s="16"/>
      <c r="AN129" s="16"/>
      <c r="AO129" s="16"/>
      <c r="AP129" s="16"/>
      <c r="AQ129" s="16"/>
      <c r="AR129" s="16"/>
      <c r="AS129" s="16"/>
      <c r="AT129" s="16"/>
      <c r="AU129" s="116"/>
      <c r="AV129" s="116"/>
      <c r="AW129" s="116"/>
      <c r="AX129" s="116"/>
      <c r="AY129" s="116"/>
      <c r="AZ129" s="116"/>
      <c r="BA129" s="116"/>
      <c r="BB129" s="116"/>
      <c r="BC129" s="116"/>
      <c r="BD129" s="116"/>
      <c r="BE129" s="116"/>
      <c r="BF129" s="116"/>
      <c r="BG129" s="116"/>
      <c r="BH129" s="116"/>
      <c r="BI129" s="116"/>
      <c r="BJ129" s="116"/>
      <c r="BK129" s="116"/>
      <c r="BL129" s="117"/>
      <c r="BS129" s="677"/>
      <c r="BT129" s="677"/>
      <c r="BU129" s="677"/>
      <c r="BV129" s="677"/>
      <c r="BW129" s="677"/>
      <c r="BX129" s="677"/>
      <c r="BY129" s="677"/>
      <c r="BZ129" s="677"/>
      <c r="CA129" s="677"/>
      <c r="CB129" s="677"/>
    </row>
    <row r="130" spans="2:80" s="3" customFormat="1">
      <c r="B130" s="36"/>
      <c r="C130" s="36"/>
      <c r="D130" s="36"/>
      <c r="E130" s="36"/>
      <c r="F130" s="36"/>
      <c r="G130" s="36"/>
      <c r="H130" s="36"/>
      <c r="I130" s="36"/>
      <c r="J130" s="36"/>
      <c r="K130" s="36"/>
      <c r="L130" s="36"/>
      <c r="M130" s="36"/>
      <c r="N130" s="36"/>
      <c r="O130" s="36"/>
      <c r="P130" s="36"/>
      <c r="Q130" s="36"/>
      <c r="R130" s="36"/>
      <c r="S130" s="36"/>
      <c r="T130" s="36"/>
      <c r="U130" s="16"/>
      <c r="V130" s="16"/>
      <c r="W130" s="16"/>
      <c r="X130" s="36"/>
      <c r="Y130" s="36"/>
      <c r="Z130" s="36"/>
      <c r="AA130" s="36"/>
      <c r="AB130" s="36"/>
      <c r="AC130" s="36"/>
      <c r="AD130" s="36"/>
      <c r="AE130" s="36"/>
      <c r="AF130" s="16"/>
      <c r="AG130" s="16"/>
      <c r="AH130" s="16"/>
      <c r="AI130" s="16"/>
      <c r="AJ130" s="16"/>
      <c r="AK130" s="16"/>
      <c r="AL130" s="16"/>
      <c r="AM130" s="16"/>
      <c r="AN130" s="16"/>
      <c r="AO130" s="16"/>
      <c r="AP130" s="16"/>
      <c r="AQ130" s="16"/>
      <c r="AR130" s="16"/>
      <c r="AS130" s="16"/>
      <c r="AT130" s="16"/>
      <c r="AU130" s="116"/>
      <c r="AV130" s="116"/>
      <c r="AW130" s="116"/>
      <c r="AX130" s="116"/>
      <c r="AY130" s="116"/>
      <c r="AZ130" s="116"/>
      <c r="BA130" s="116"/>
      <c r="BB130" s="116"/>
      <c r="BC130" s="116"/>
      <c r="BD130" s="116"/>
      <c r="BE130" s="116"/>
      <c r="BF130" s="116"/>
      <c r="BG130" s="116"/>
      <c r="BH130" s="116"/>
      <c r="BI130" s="116"/>
      <c r="BJ130" s="116"/>
      <c r="BK130" s="116"/>
      <c r="BL130" s="117"/>
      <c r="BS130" s="677"/>
      <c r="BT130" s="677"/>
      <c r="BU130" s="677"/>
      <c r="BV130" s="677"/>
      <c r="BW130" s="677"/>
      <c r="BX130" s="677"/>
      <c r="BY130" s="677"/>
      <c r="BZ130" s="677"/>
      <c r="CA130" s="677"/>
      <c r="CB130" s="677"/>
    </row>
    <row r="131" spans="2:80" s="3" customFormat="1">
      <c r="B131" s="36"/>
      <c r="C131" s="36"/>
      <c r="D131" s="36"/>
      <c r="E131" s="36"/>
      <c r="F131" s="36"/>
      <c r="G131" s="36"/>
      <c r="H131" s="36"/>
      <c r="I131" s="36"/>
      <c r="J131" s="36"/>
      <c r="K131" s="36"/>
      <c r="L131" s="36"/>
      <c r="M131" s="36"/>
      <c r="N131" s="36"/>
      <c r="O131" s="36"/>
      <c r="P131" s="36"/>
      <c r="Q131" s="36"/>
      <c r="R131" s="36"/>
      <c r="S131" s="36"/>
      <c r="T131" s="36"/>
      <c r="U131" s="16"/>
      <c r="V131" s="16"/>
      <c r="W131" s="16"/>
      <c r="X131" s="36"/>
      <c r="Y131" s="36"/>
      <c r="Z131" s="36"/>
      <c r="AA131" s="36"/>
      <c r="AB131" s="36"/>
      <c r="AC131" s="36"/>
      <c r="AD131" s="36"/>
      <c r="AE131" s="36"/>
      <c r="AF131" s="16"/>
      <c r="AG131" s="16"/>
      <c r="AH131" s="16"/>
      <c r="AI131" s="16"/>
      <c r="AJ131" s="16"/>
      <c r="AK131" s="16"/>
      <c r="AL131" s="16"/>
      <c r="AM131" s="16"/>
      <c r="AN131" s="16"/>
      <c r="AO131" s="16"/>
      <c r="AP131" s="16"/>
      <c r="AQ131" s="16"/>
      <c r="AR131" s="16"/>
      <c r="AS131" s="16"/>
      <c r="AT131" s="16"/>
      <c r="AU131" s="116"/>
      <c r="AV131" s="116"/>
      <c r="AW131" s="116"/>
      <c r="AX131" s="116"/>
      <c r="AY131" s="116"/>
      <c r="AZ131" s="116"/>
      <c r="BA131" s="116"/>
      <c r="BB131" s="116"/>
      <c r="BC131" s="116"/>
      <c r="BD131" s="116"/>
      <c r="BE131" s="116"/>
      <c r="BF131" s="116"/>
      <c r="BG131" s="116"/>
      <c r="BH131" s="116"/>
      <c r="BI131" s="116"/>
      <c r="BJ131" s="116"/>
      <c r="BK131" s="116"/>
      <c r="BL131" s="117"/>
      <c r="BS131" s="677"/>
      <c r="BT131" s="677"/>
      <c r="BU131" s="677"/>
      <c r="BV131" s="677"/>
      <c r="BW131" s="677"/>
      <c r="BX131" s="677"/>
      <c r="BY131" s="677"/>
      <c r="BZ131" s="677"/>
      <c r="CA131" s="677"/>
      <c r="CB131" s="677"/>
    </row>
    <row r="132" spans="2:80" s="3" customFormat="1">
      <c r="B132" s="36"/>
      <c r="C132" s="36"/>
      <c r="D132" s="36"/>
      <c r="E132" s="36"/>
      <c r="F132" s="36"/>
      <c r="G132" s="36"/>
      <c r="H132" s="36"/>
      <c r="I132" s="36"/>
      <c r="J132" s="36"/>
      <c r="K132" s="36"/>
      <c r="L132" s="36"/>
      <c r="M132" s="36"/>
      <c r="N132" s="36"/>
      <c r="O132" s="36"/>
      <c r="P132" s="36"/>
      <c r="Q132" s="36"/>
      <c r="R132" s="36"/>
      <c r="S132" s="36"/>
      <c r="T132" s="36"/>
      <c r="U132" s="16"/>
      <c r="V132" s="16"/>
      <c r="W132" s="16"/>
      <c r="X132" s="36"/>
      <c r="Y132" s="36"/>
      <c r="Z132" s="36"/>
      <c r="AA132" s="36"/>
      <c r="AB132" s="36"/>
      <c r="AC132" s="36"/>
      <c r="AD132" s="36"/>
      <c r="AE132" s="36"/>
      <c r="AF132" s="16"/>
      <c r="AG132" s="16"/>
      <c r="AH132" s="16"/>
      <c r="AI132" s="16"/>
      <c r="AJ132" s="16"/>
      <c r="AK132" s="16"/>
      <c r="AL132" s="16"/>
      <c r="AM132" s="16"/>
      <c r="AN132" s="16"/>
      <c r="AO132" s="16"/>
      <c r="AP132" s="16"/>
      <c r="AQ132" s="16"/>
      <c r="AR132" s="16"/>
      <c r="AS132" s="16"/>
      <c r="AT132" s="16"/>
      <c r="AU132" s="116"/>
      <c r="AV132" s="116"/>
      <c r="AW132" s="116"/>
      <c r="AX132" s="116"/>
      <c r="AY132" s="116"/>
      <c r="AZ132" s="116"/>
      <c r="BA132" s="116"/>
      <c r="BB132" s="116"/>
      <c r="BC132" s="116"/>
      <c r="BD132" s="116"/>
      <c r="BE132" s="116"/>
      <c r="BF132" s="116"/>
      <c r="BG132" s="116"/>
      <c r="BH132" s="116"/>
      <c r="BI132" s="116"/>
      <c r="BJ132" s="116"/>
      <c r="BK132" s="116"/>
      <c r="BL132" s="117"/>
      <c r="BS132" s="677"/>
      <c r="BT132" s="677"/>
      <c r="BU132" s="677"/>
      <c r="BV132" s="677"/>
      <c r="BW132" s="677"/>
      <c r="BX132" s="677"/>
      <c r="BY132" s="677"/>
      <c r="BZ132" s="677"/>
      <c r="CA132" s="677"/>
      <c r="CB132" s="677"/>
    </row>
    <row r="133" spans="2:80" s="3" customFormat="1">
      <c r="B133" s="36"/>
      <c r="C133" s="36"/>
      <c r="D133" s="36"/>
      <c r="E133" s="36"/>
      <c r="F133" s="36"/>
      <c r="G133" s="36"/>
      <c r="H133" s="36"/>
      <c r="I133" s="36"/>
      <c r="J133" s="36"/>
      <c r="K133" s="36"/>
      <c r="L133" s="36"/>
      <c r="M133" s="36"/>
      <c r="N133" s="36"/>
      <c r="O133" s="36"/>
      <c r="P133" s="36"/>
      <c r="Q133" s="36"/>
      <c r="R133" s="36"/>
      <c r="S133" s="36"/>
      <c r="T133" s="36"/>
      <c r="U133" s="16"/>
      <c r="V133" s="16"/>
      <c r="W133" s="16"/>
      <c r="X133" s="36"/>
      <c r="Y133" s="36"/>
      <c r="Z133" s="36"/>
      <c r="AA133" s="36"/>
      <c r="AB133" s="36"/>
      <c r="AC133" s="36"/>
      <c r="AD133" s="36"/>
      <c r="AE133" s="36"/>
      <c r="AF133" s="16"/>
      <c r="AG133" s="16"/>
      <c r="AH133" s="16"/>
      <c r="AI133" s="16"/>
      <c r="AJ133" s="16"/>
      <c r="AK133" s="16"/>
      <c r="AL133" s="16"/>
      <c r="AM133" s="16"/>
      <c r="AN133" s="16"/>
      <c r="AO133" s="16"/>
      <c r="AP133" s="16"/>
      <c r="AQ133" s="16"/>
      <c r="AR133" s="16"/>
      <c r="AS133" s="16"/>
      <c r="AT133" s="16"/>
      <c r="AU133" s="116"/>
      <c r="AV133" s="116"/>
      <c r="AW133" s="116"/>
      <c r="AX133" s="116"/>
      <c r="AY133" s="116"/>
      <c r="AZ133" s="116"/>
      <c r="BA133" s="116"/>
      <c r="BB133" s="116"/>
      <c r="BC133" s="116"/>
      <c r="BD133" s="116"/>
      <c r="BE133" s="116"/>
      <c r="BF133" s="116"/>
      <c r="BG133" s="116"/>
      <c r="BH133" s="116"/>
      <c r="BI133" s="116"/>
      <c r="BJ133" s="116"/>
      <c r="BK133" s="116"/>
      <c r="BL133" s="117"/>
      <c r="BS133" s="677"/>
      <c r="BT133" s="677"/>
      <c r="BU133" s="677"/>
      <c r="BV133" s="677"/>
      <c r="BW133" s="677"/>
      <c r="BX133" s="677"/>
      <c r="BY133" s="677"/>
      <c r="BZ133" s="677"/>
      <c r="CA133" s="677"/>
      <c r="CB133" s="677"/>
    </row>
    <row r="134" spans="2:80" s="3" customFormat="1">
      <c r="B134" s="36"/>
      <c r="C134" s="36"/>
      <c r="D134" s="36"/>
      <c r="E134" s="36"/>
      <c r="F134" s="36"/>
      <c r="G134" s="36"/>
      <c r="H134" s="36"/>
      <c r="I134" s="36"/>
      <c r="J134" s="36"/>
      <c r="K134" s="36"/>
      <c r="L134" s="36"/>
      <c r="M134" s="36"/>
      <c r="N134" s="36"/>
      <c r="O134" s="36"/>
      <c r="P134" s="36"/>
      <c r="Q134" s="36"/>
      <c r="R134" s="36"/>
      <c r="S134" s="36"/>
      <c r="T134" s="36"/>
      <c r="U134" s="16"/>
      <c r="V134" s="16"/>
      <c r="W134" s="16"/>
      <c r="X134" s="36"/>
      <c r="Y134" s="36"/>
      <c r="Z134" s="36"/>
      <c r="AA134" s="36"/>
      <c r="AB134" s="36"/>
      <c r="AC134" s="36"/>
      <c r="AD134" s="36"/>
      <c r="AE134" s="36"/>
      <c r="AF134" s="16"/>
      <c r="AG134" s="16"/>
      <c r="AH134" s="16"/>
      <c r="AI134" s="16"/>
      <c r="AJ134" s="16"/>
      <c r="AK134" s="16"/>
      <c r="AL134" s="16"/>
      <c r="AM134" s="16"/>
      <c r="AN134" s="16"/>
      <c r="AO134" s="16"/>
      <c r="AP134" s="16"/>
      <c r="AQ134" s="16"/>
      <c r="AR134" s="16"/>
      <c r="AS134" s="16"/>
      <c r="AT134" s="16"/>
      <c r="AU134" s="116"/>
      <c r="AV134" s="116"/>
      <c r="AW134" s="116"/>
      <c r="AX134" s="116"/>
      <c r="AY134" s="116"/>
      <c r="AZ134" s="116"/>
      <c r="BA134" s="116"/>
      <c r="BB134" s="116"/>
      <c r="BC134" s="116"/>
      <c r="BD134" s="116"/>
      <c r="BE134" s="116"/>
      <c r="BF134" s="116"/>
      <c r="BG134" s="116"/>
      <c r="BH134" s="116"/>
      <c r="BI134" s="116"/>
      <c r="BJ134" s="116"/>
      <c r="BK134" s="116"/>
      <c r="BL134" s="117"/>
      <c r="BS134" s="677"/>
      <c r="BT134" s="677"/>
      <c r="BU134" s="677"/>
      <c r="BV134" s="677"/>
      <c r="BW134" s="677"/>
      <c r="BX134" s="677"/>
      <c r="BY134" s="677"/>
      <c r="BZ134" s="677"/>
      <c r="CA134" s="677"/>
      <c r="CB134" s="677"/>
    </row>
    <row r="135" spans="2:80" s="3" customFormat="1">
      <c r="B135" s="36"/>
      <c r="C135" s="36"/>
      <c r="D135" s="36"/>
      <c r="E135" s="36"/>
      <c r="F135" s="36"/>
      <c r="G135" s="36"/>
      <c r="H135" s="36"/>
      <c r="I135" s="36"/>
      <c r="J135" s="36"/>
      <c r="K135" s="36"/>
      <c r="L135" s="36"/>
      <c r="M135" s="36"/>
      <c r="N135" s="36"/>
      <c r="O135" s="36"/>
      <c r="P135" s="36"/>
      <c r="Q135" s="36"/>
      <c r="R135" s="36"/>
      <c r="S135" s="36"/>
      <c r="T135" s="36"/>
      <c r="U135" s="16"/>
      <c r="V135" s="16"/>
      <c r="W135" s="16"/>
      <c r="X135" s="36"/>
      <c r="Y135" s="36"/>
      <c r="Z135" s="36"/>
      <c r="AA135" s="36"/>
      <c r="AB135" s="36"/>
      <c r="AC135" s="36"/>
      <c r="AD135" s="36"/>
      <c r="AE135" s="36"/>
      <c r="AF135" s="16"/>
      <c r="AG135" s="16"/>
      <c r="AH135" s="16"/>
      <c r="AI135" s="16"/>
      <c r="AJ135" s="16"/>
      <c r="AK135" s="16"/>
      <c r="AL135" s="16"/>
      <c r="AM135" s="16"/>
      <c r="AN135" s="16"/>
      <c r="AO135" s="16"/>
      <c r="AP135" s="16"/>
      <c r="AQ135" s="16"/>
      <c r="AR135" s="16"/>
      <c r="AS135" s="16"/>
      <c r="AT135" s="16"/>
      <c r="AU135" s="116"/>
      <c r="AV135" s="116"/>
      <c r="AW135" s="116"/>
      <c r="AX135" s="116"/>
      <c r="AY135" s="116"/>
      <c r="AZ135" s="116"/>
      <c r="BA135" s="116"/>
      <c r="BB135" s="116"/>
      <c r="BC135" s="116"/>
      <c r="BD135" s="116"/>
      <c r="BE135" s="116"/>
      <c r="BF135" s="116"/>
      <c r="BG135" s="116"/>
      <c r="BH135" s="116"/>
      <c r="BI135" s="116"/>
      <c r="BJ135" s="116"/>
      <c r="BK135" s="116"/>
      <c r="BL135" s="117"/>
      <c r="BS135" s="677"/>
      <c r="BT135" s="677"/>
      <c r="BU135" s="677"/>
      <c r="BV135" s="677"/>
      <c r="BW135" s="677"/>
      <c r="BX135" s="677"/>
      <c r="BY135" s="677"/>
      <c r="BZ135" s="677"/>
      <c r="CA135" s="677"/>
      <c r="CB135" s="677"/>
    </row>
    <row r="136" spans="2:80" s="3" customFormat="1" ht="15">
      <c r="B136" s="36"/>
      <c r="C136" s="36"/>
      <c r="D136" s="36"/>
      <c r="E136" s="36"/>
      <c r="F136" s="36"/>
      <c r="G136" s="36"/>
      <c r="H136" s="36"/>
      <c r="I136" s="36"/>
      <c r="J136" s="36"/>
      <c r="K136" s="36"/>
      <c r="L136" s="36"/>
      <c r="M136" s="36"/>
      <c r="N136" s="36"/>
      <c r="O136" s="36"/>
      <c r="P136" s="36"/>
      <c r="Q136" s="36"/>
      <c r="R136" s="36"/>
      <c r="S136" s="36"/>
      <c r="T136" s="36"/>
      <c r="U136" s="16"/>
      <c r="V136" s="16"/>
      <c r="W136" s="16"/>
      <c r="X136" s="36"/>
      <c r="Y136" s="36"/>
      <c r="Z136" s="36"/>
      <c r="AA136" s="36"/>
      <c r="AB136" s="36"/>
      <c r="AC136" s="36"/>
      <c r="AD136" s="36"/>
      <c r="AE136" s="36"/>
      <c r="AF136" s="16"/>
      <c r="AG136" s="16"/>
      <c r="AH136" s="16"/>
      <c r="AI136" s="16"/>
      <c r="AJ136" s="16"/>
      <c r="AK136" s="16"/>
      <c r="AL136" s="16"/>
      <c r="AM136" s="16"/>
      <c r="AN136" s="16"/>
      <c r="AO136" s="16"/>
      <c r="AP136" s="16"/>
      <c r="AQ136" s="16"/>
      <c r="AR136" s="16"/>
      <c r="AS136" s="16"/>
      <c r="AT136" s="16"/>
      <c r="AU136" s="116"/>
      <c r="AV136" s="116"/>
      <c r="AW136" s="116"/>
      <c r="AX136" s="116"/>
      <c r="AY136" s="116"/>
      <c r="AZ136" s="116"/>
      <c r="BA136" s="116"/>
      <c r="BB136" s="116"/>
      <c r="BC136" s="116"/>
      <c r="BD136" s="116"/>
      <c r="BE136" s="116"/>
      <c r="BF136" s="116"/>
      <c r="BG136" s="116"/>
      <c r="BH136" s="116"/>
      <c r="BI136" s="116"/>
      <c r="BJ136" s="116"/>
      <c r="BK136" s="116"/>
      <c r="BL136" s="117"/>
      <c r="BS136" s="677"/>
      <c r="BT136" s="677"/>
      <c r="BU136" s="677"/>
      <c r="BV136" s="677"/>
      <c r="BW136" s="678" t="s">
        <v>375</v>
      </c>
      <c r="BX136" s="677"/>
      <c r="BY136" s="677"/>
      <c r="BZ136" s="677"/>
      <c r="CA136" s="677"/>
      <c r="CB136" s="677"/>
    </row>
    <row r="137" spans="2:80" s="3" customFormat="1">
      <c r="B137" s="36"/>
      <c r="C137" s="36"/>
      <c r="D137" s="36"/>
      <c r="E137" s="36"/>
      <c r="F137" s="36"/>
      <c r="G137" s="36"/>
      <c r="H137" s="36"/>
      <c r="I137" s="36"/>
      <c r="J137" s="36"/>
      <c r="K137" s="36"/>
      <c r="L137" s="36"/>
      <c r="M137" s="36"/>
      <c r="N137" s="36"/>
      <c r="O137" s="36"/>
      <c r="P137" s="36"/>
      <c r="Q137" s="36"/>
      <c r="R137" s="36"/>
      <c r="S137" s="36"/>
      <c r="T137" s="36"/>
      <c r="U137" s="16"/>
      <c r="V137" s="16"/>
      <c r="W137" s="16"/>
      <c r="X137" s="36"/>
      <c r="Y137" s="36"/>
      <c r="Z137" s="36"/>
      <c r="AA137" s="36"/>
      <c r="AB137" s="36"/>
      <c r="AC137" s="36"/>
      <c r="AD137" s="36"/>
      <c r="AE137" s="36"/>
      <c r="AF137" s="16"/>
      <c r="AG137" s="16"/>
      <c r="AH137" s="16"/>
      <c r="AI137" s="16"/>
      <c r="AJ137" s="16"/>
      <c r="AK137" s="16"/>
      <c r="AL137" s="16"/>
      <c r="AM137" s="16"/>
      <c r="AN137" s="16"/>
      <c r="AO137" s="16"/>
      <c r="AP137" s="16"/>
      <c r="AQ137" s="16"/>
      <c r="AR137" s="16"/>
      <c r="AS137" s="16"/>
      <c r="AT137" s="16"/>
      <c r="AU137" s="116"/>
      <c r="AV137" s="116"/>
      <c r="AW137" s="116"/>
      <c r="AX137" s="116"/>
      <c r="AY137" s="116"/>
      <c r="AZ137" s="116"/>
      <c r="BA137" s="116"/>
      <c r="BB137" s="116"/>
      <c r="BC137" s="116"/>
      <c r="BD137" s="116"/>
      <c r="BE137" s="116"/>
      <c r="BF137" s="116"/>
      <c r="BG137" s="116"/>
      <c r="BH137" s="116"/>
      <c r="BI137" s="116"/>
      <c r="BJ137" s="116"/>
      <c r="BK137" s="116"/>
      <c r="BL137" s="117"/>
      <c r="BS137" s="677"/>
      <c r="BT137" s="677"/>
      <c r="BU137" s="677"/>
      <c r="BV137" s="677"/>
      <c r="BW137" s="677"/>
      <c r="BX137" s="677"/>
      <c r="BY137" s="677"/>
      <c r="BZ137" s="677"/>
      <c r="CA137" s="677"/>
      <c r="CB137" s="677"/>
    </row>
    <row r="138" spans="2:80" s="3" customFormat="1">
      <c r="B138" s="36"/>
      <c r="C138" s="36"/>
      <c r="D138" s="36"/>
      <c r="E138" s="36"/>
      <c r="F138" s="36"/>
      <c r="G138" s="36"/>
      <c r="H138" s="36"/>
      <c r="I138" s="36"/>
      <c r="J138" s="36"/>
      <c r="K138" s="36"/>
      <c r="L138" s="36"/>
      <c r="M138" s="36"/>
      <c r="N138" s="36"/>
      <c r="O138" s="36"/>
      <c r="P138" s="36"/>
      <c r="Q138" s="36"/>
      <c r="R138" s="36"/>
      <c r="S138" s="36"/>
      <c r="T138" s="36"/>
      <c r="U138" s="16"/>
      <c r="V138" s="16"/>
      <c r="W138" s="16"/>
      <c r="X138" s="36"/>
      <c r="Y138" s="36"/>
      <c r="Z138" s="36"/>
      <c r="AA138" s="36"/>
      <c r="AB138" s="36"/>
      <c r="AC138" s="36"/>
      <c r="AD138" s="36"/>
      <c r="AE138" s="36"/>
      <c r="AF138" s="16"/>
      <c r="AG138" s="16"/>
      <c r="AH138" s="16"/>
      <c r="AI138" s="16"/>
      <c r="AJ138" s="16"/>
      <c r="AK138" s="16"/>
      <c r="AL138" s="16"/>
      <c r="AM138" s="16"/>
      <c r="AN138" s="16"/>
      <c r="AO138" s="16"/>
      <c r="AP138" s="16"/>
      <c r="AQ138" s="16"/>
      <c r="AR138" s="16"/>
      <c r="AS138" s="16"/>
      <c r="AT138" s="16"/>
      <c r="AU138" s="116"/>
      <c r="AV138" s="116"/>
      <c r="AW138" s="116"/>
      <c r="AX138" s="116"/>
      <c r="AY138" s="116"/>
      <c r="AZ138" s="116"/>
      <c r="BA138" s="116"/>
      <c r="BB138" s="116"/>
      <c r="BC138" s="116"/>
      <c r="BD138" s="116"/>
      <c r="BE138" s="116"/>
      <c r="BF138" s="116"/>
      <c r="BG138" s="116"/>
      <c r="BH138" s="116"/>
      <c r="BI138" s="116"/>
      <c r="BJ138" s="116"/>
      <c r="BK138" s="116"/>
      <c r="BL138" s="117"/>
      <c r="BS138" s="677"/>
      <c r="BT138" s="677"/>
      <c r="BU138" s="677"/>
      <c r="BV138" s="677"/>
      <c r="BW138" s="677"/>
      <c r="BX138" s="677"/>
      <c r="BY138" s="677"/>
      <c r="BZ138" s="677"/>
      <c r="CA138" s="677"/>
      <c r="CB138" s="677"/>
    </row>
    <row r="139" spans="2:80" s="3" customFormat="1">
      <c r="B139" s="36"/>
      <c r="C139" s="16"/>
      <c r="D139" s="16"/>
      <c r="E139" s="16"/>
      <c r="F139" s="16"/>
      <c r="G139" s="16"/>
      <c r="H139" s="16"/>
      <c r="I139" s="16"/>
      <c r="J139" s="16"/>
      <c r="K139" s="16"/>
      <c r="L139" s="16"/>
      <c r="M139" s="16"/>
      <c r="N139" s="16"/>
      <c r="O139" s="16"/>
      <c r="P139" s="36"/>
      <c r="Q139" s="36"/>
      <c r="R139" s="36"/>
      <c r="S139" s="36"/>
      <c r="T139" s="36"/>
      <c r="U139" s="16"/>
      <c r="V139" s="16"/>
      <c r="W139" s="16"/>
      <c r="X139" s="36"/>
      <c r="Y139" s="36"/>
      <c r="Z139" s="36"/>
      <c r="AA139" s="36"/>
      <c r="AB139" s="36"/>
      <c r="AC139" s="36"/>
      <c r="AD139" s="36"/>
      <c r="AE139" s="36"/>
      <c r="AF139" s="16"/>
      <c r="AG139" s="16"/>
      <c r="AH139" s="16"/>
      <c r="AI139" s="16"/>
      <c r="AJ139" s="16"/>
      <c r="AK139" s="16"/>
      <c r="AL139" s="16"/>
      <c r="AM139" s="16"/>
      <c r="AN139" s="16"/>
      <c r="AO139" s="16"/>
      <c r="AP139" s="16"/>
      <c r="AQ139" s="16"/>
      <c r="AR139" s="16"/>
      <c r="AS139" s="16"/>
      <c r="AT139" s="16"/>
      <c r="AU139" s="116"/>
      <c r="AV139" s="116"/>
      <c r="AW139" s="116"/>
      <c r="AX139" s="116"/>
      <c r="AY139" s="116"/>
      <c r="AZ139" s="116"/>
      <c r="BA139" s="116"/>
      <c r="BB139" s="116"/>
      <c r="BC139" s="116"/>
      <c r="BD139" s="116"/>
      <c r="BE139" s="116"/>
      <c r="BF139" s="116"/>
      <c r="BG139" s="116"/>
      <c r="BH139" s="116"/>
      <c r="BI139" s="116"/>
      <c r="BJ139" s="116"/>
      <c r="BK139" s="116"/>
      <c r="BL139" s="117"/>
      <c r="BS139" s="677"/>
      <c r="BT139" s="677"/>
      <c r="BU139" s="677"/>
      <c r="BV139" s="677"/>
      <c r="BW139" s="677"/>
      <c r="BX139" s="677"/>
      <c r="BY139" s="677"/>
      <c r="BZ139" s="677"/>
      <c r="CA139" s="677"/>
      <c r="CB139" s="677"/>
    </row>
    <row r="140" spans="2:80" s="3" customFormat="1" ht="20.399999999999999">
      <c r="B140" s="36"/>
      <c r="C140" s="16"/>
      <c r="D140" s="604"/>
      <c r="E140" s="16"/>
      <c r="F140" s="16"/>
      <c r="G140" s="16"/>
      <c r="H140" s="16"/>
      <c r="I140" s="16"/>
      <c r="J140" s="16"/>
      <c r="K140" s="16"/>
      <c r="L140" s="16"/>
      <c r="M140" s="16"/>
      <c r="N140" s="16"/>
      <c r="O140" s="16"/>
      <c r="P140" s="36"/>
      <c r="Q140" s="36"/>
      <c r="R140" s="36"/>
      <c r="S140" s="36"/>
      <c r="T140" s="36"/>
      <c r="U140" s="16"/>
      <c r="V140" s="16"/>
      <c r="W140" s="16"/>
      <c r="X140" s="36"/>
      <c r="Y140" s="36"/>
      <c r="Z140" s="36"/>
      <c r="AA140" s="36"/>
      <c r="AB140" s="36"/>
      <c r="AC140" s="36"/>
      <c r="AD140" s="36"/>
      <c r="AE140" s="36"/>
      <c r="AF140" s="16"/>
      <c r="AG140" s="16"/>
      <c r="AH140" s="16"/>
      <c r="AI140" s="16"/>
      <c r="AJ140" s="16"/>
      <c r="AK140" s="16"/>
      <c r="AL140" s="16"/>
      <c r="AM140" s="16"/>
      <c r="AN140" s="16"/>
      <c r="AO140" s="16"/>
      <c r="AP140" s="16"/>
      <c r="AQ140" s="16"/>
      <c r="AR140" s="16"/>
      <c r="AS140" s="16"/>
      <c r="AT140" s="16"/>
      <c r="AU140" s="116"/>
      <c r="AV140" s="116"/>
      <c r="AW140" s="116"/>
      <c r="AX140" s="116"/>
      <c r="AY140" s="116"/>
      <c r="AZ140" s="116"/>
      <c r="BA140" s="116"/>
      <c r="BB140" s="116"/>
      <c r="BC140" s="116"/>
      <c r="BD140" s="116"/>
      <c r="BE140" s="116"/>
      <c r="BF140" s="116"/>
      <c r="BG140" s="116"/>
      <c r="BH140" s="116"/>
      <c r="BI140" s="116"/>
      <c r="BJ140" s="116"/>
      <c r="BK140" s="116"/>
      <c r="BL140" s="117"/>
      <c r="BS140" s="677"/>
      <c r="BT140" s="677"/>
      <c r="BU140" s="677"/>
      <c r="BV140" s="677"/>
      <c r="BW140" s="677"/>
      <c r="BX140" s="677"/>
      <c r="BY140" s="677"/>
      <c r="BZ140" s="677"/>
      <c r="CA140" s="677"/>
      <c r="CB140" s="677"/>
    </row>
    <row r="141" spans="2:80" s="3" customFormat="1">
      <c r="B141" s="36"/>
      <c r="C141" s="16"/>
      <c r="D141" s="16"/>
      <c r="E141" s="16"/>
      <c r="F141" s="16"/>
      <c r="G141" s="16"/>
      <c r="H141" s="16"/>
      <c r="I141" s="16"/>
      <c r="J141" s="16"/>
      <c r="K141" s="16"/>
      <c r="L141" s="16"/>
      <c r="M141" s="16"/>
      <c r="N141" s="16"/>
      <c r="O141" s="16"/>
      <c r="P141" s="36"/>
      <c r="Q141" s="36"/>
      <c r="R141" s="36"/>
      <c r="S141" s="36"/>
      <c r="T141" s="36"/>
      <c r="U141" s="16"/>
      <c r="V141" s="16"/>
      <c r="W141" s="16"/>
      <c r="X141" s="36"/>
      <c r="Y141" s="36"/>
      <c r="Z141" s="36"/>
      <c r="AA141" s="36"/>
      <c r="AB141" s="36"/>
      <c r="AC141" s="36"/>
      <c r="AD141" s="36"/>
      <c r="AE141" s="36"/>
      <c r="AF141" s="16"/>
      <c r="AG141" s="16"/>
      <c r="AH141" s="16"/>
      <c r="AI141" s="16"/>
      <c r="AJ141" s="16"/>
      <c r="AK141" s="16"/>
      <c r="AL141" s="16"/>
      <c r="AM141" s="16"/>
      <c r="AN141" s="16"/>
      <c r="AO141" s="16"/>
      <c r="AP141" s="16"/>
      <c r="AQ141" s="16"/>
      <c r="AR141" s="16"/>
      <c r="AS141" s="16"/>
      <c r="AT141" s="16"/>
      <c r="AU141" s="116"/>
      <c r="AV141" s="116"/>
      <c r="AW141" s="116"/>
      <c r="AX141" s="116"/>
      <c r="AY141" s="116"/>
      <c r="AZ141" s="116"/>
      <c r="BA141" s="116"/>
      <c r="BB141" s="116"/>
      <c r="BC141" s="116"/>
      <c r="BD141" s="116"/>
      <c r="BE141" s="116"/>
      <c r="BF141" s="116"/>
      <c r="BG141" s="116"/>
      <c r="BH141" s="116"/>
      <c r="BI141" s="116"/>
      <c r="BJ141" s="116"/>
      <c r="BK141" s="116"/>
      <c r="BL141" s="117"/>
      <c r="BS141" s="677"/>
      <c r="BT141" s="677"/>
      <c r="BU141" s="677"/>
      <c r="BV141" s="677"/>
      <c r="BW141" s="677"/>
      <c r="BX141" s="677"/>
      <c r="BY141" s="677"/>
      <c r="BZ141" s="677"/>
      <c r="CA141" s="677"/>
      <c r="CB141" s="677"/>
    </row>
    <row r="142" spans="2:80" s="3" customFormat="1" ht="13.8">
      <c r="B142" s="36"/>
      <c r="C142" s="16"/>
      <c r="D142" s="605"/>
      <c r="E142" s="122"/>
      <c r="F142" s="122"/>
      <c r="G142" s="122"/>
      <c r="H142" s="122"/>
      <c r="I142" s="122"/>
      <c r="J142" s="122"/>
      <c r="K142" s="122"/>
      <c r="L142" s="122"/>
      <c r="M142" s="122"/>
      <c r="N142" s="122"/>
      <c r="O142" s="122"/>
      <c r="P142" s="36"/>
      <c r="Q142" s="36"/>
      <c r="R142" s="36"/>
      <c r="S142" s="36"/>
      <c r="T142" s="36"/>
      <c r="U142" s="16"/>
      <c r="V142" s="16"/>
      <c r="W142" s="16"/>
      <c r="X142" s="36"/>
      <c r="Y142" s="36"/>
      <c r="Z142" s="36"/>
      <c r="AA142" s="36"/>
      <c r="AB142" s="36"/>
      <c r="AC142" s="36"/>
      <c r="AD142" s="36"/>
      <c r="AE142" s="36"/>
      <c r="AF142" s="16"/>
      <c r="AG142" s="16"/>
      <c r="AH142" s="16"/>
      <c r="AI142" s="16"/>
      <c r="AJ142" s="16"/>
      <c r="AK142" s="16"/>
      <c r="AL142" s="16"/>
      <c r="AM142" s="16"/>
      <c r="AN142" s="16"/>
      <c r="AO142" s="16"/>
      <c r="AP142" s="16"/>
      <c r="AQ142" s="16"/>
      <c r="AR142" s="16"/>
      <c r="AS142" s="16"/>
      <c r="AT142" s="16"/>
      <c r="AU142" s="116"/>
      <c r="AV142" s="116"/>
      <c r="AW142" s="116"/>
      <c r="AX142" s="116"/>
      <c r="AY142" s="116"/>
      <c r="AZ142" s="116"/>
      <c r="BA142" s="116"/>
      <c r="BB142" s="116"/>
      <c r="BC142" s="116"/>
      <c r="BD142" s="116"/>
      <c r="BE142" s="116"/>
      <c r="BF142" s="116"/>
      <c r="BG142" s="116"/>
      <c r="BH142" s="116"/>
      <c r="BI142" s="116"/>
      <c r="BJ142" s="116"/>
      <c r="BK142" s="116"/>
      <c r="BL142" s="117"/>
      <c r="BS142" s="677"/>
      <c r="BT142" s="677"/>
      <c r="BU142" s="677"/>
      <c r="BV142" s="677"/>
      <c r="BW142" s="677"/>
      <c r="BX142" s="677"/>
      <c r="BY142" s="677"/>
      <c r="BZ142" s="677"/>
      <c r="CA142" s="677"/>
      <c r="CB142" s="677"/>
    </row>
    <row r="143" spans="2:80" s="3" customFormat="1" ht="17.25" customHeight="1">
      <c r="B143" s="36"/>
      <c r="C143" s="16"/>
      <c r="D143" s="606"/>
      <c r="E143" s="122"/>
      <c r="F143" s="122"/>
      <c r="G143" s="122"/>
      <c r="H143" s="122"/>
      <c r="I143" s="122"/>
      <c r="J143" s="122"/>
      <c r="K143" s="122"/>
      <c r="L143" s="122"/>
      <c r="M143" s="122"/>
      <c r="N143" s="122"/>
      <c r="O143" s="122"/>
      <c r="P143" s="36"/>
      <c r="Q143" s="36"/>
      <c r="R143" s="36"/>
      <c r="S143" s="36"/>
      <c r="T143" s="36"/>
      <c r="U143" s="16"/>
      <c r="V143" s="16"/>
      <c r="W143" s="16"/>
      <c r="X143" s="36"/>
      <c r="Y143" s="36"/>
      <c r="Z143" s="36"/>
      <c r="AA143" s="36"/>
      <c r="AB143" s="36"/>
      <c r="AC143" s="36"/>
      <c r="AD143" s="36"/>
      <c r="AE143" s="36"/>
      <c r="AF143" s="16"/>
      <c r="AG143" s="16"/>
      <c r="AH143" s="16"/>
      <c r="AI143" s="16"/>
      <c r="AJ143" s="16"/>
      <c r="AK143" s="16"/>
      <c r="AL143" s="16"/>
      <c r="AM143" s="16"/>
      <c r="AN143" s="16"/>
      <c r="AO143" s="16"/>
      <c r="AP143" s="16"/>
      <c r="AQ143" s="16"/>
      <c r="AR143" s="16"/>
      <c r="AS143" s="16"/>
      <c r="AT143" s="16"/>
      <c r="AU143" s="116"/>
      <c r="AV143" s="116"/>
      <c r="AW143" s="116"/>
      <c r="AX143" s="116"/>
      <c r="AY143" s="116"/>
      <c r="AZ143" s="116"/>
      <c r="BA143" s="116"/>
      <c r="BB143" s="116"/>
      <c r="BC143" s="116"/>
      <c r="BD143" s="116"/>
      <c r="BE143" s="116"/>
      <c r="BF143" s="116"/>
      <c r="BG143" s="116"/>
      <c r="BH143" s="116"/>
      <c r="BI143" s="116"/>
      <c r="BJ143" s="116"/>
      <c r="BK143" s="116"/>
      <c r="BL143" s="117"/>
      <c r="BS143" s="677"/>
      <c r="BT143" s="677"/>
      <c r="BU143" s="677"/>
      <c r="BV143" s="677"/>
      <c r="BW143" s="677"/>
      <c r="BX143" s="677"/>
      <c r="BY143" s="677"/>
      <c r="BZ143" s="677"/>
      <c r="CA143" s="677"/>
      <c r="CB143" s="677"/>
    </row>
    <row r="144" spans="2:80" s="3" customFormat="1" ht="3.75" customHeight="1">
      <c r="B144" s="36"/>
      <c r="C144" s="16"/>
      <c r="D144" s="607"/>
      <c r="E144" s="122"/>
      <c r="F144" s="122"/>
      <c r="G144" s="122"/>
      <c r="H144" s="122"/>
      <c r="I144" s="122"/>
      <c r="J144" s="122"/>
      <c r="K144" s="122"/>
      <c r="L144" s="122"/>
      <c r="M144" s="122"/>
      <c r="N144" s="122"/>
      <c r="O144" s="122"/>
      <c r="P144" s="36"/>
      <c r="Q144" s="36"/>
      <c r="R144" s="36"/>
      <c r="S144" s="36"/>
      <c r="T144" s="36"/>
      <c r="U144" s="16"/>
      <c r="V144" s="16"/>
      <c r="W144" s="16"/>
      <c r="X144" s="36"/>
      <c r="Y144" s="36"/>
      <c r="Z144" s="36"/>
      <c r="AA144" s="36"/>
      <c r="AB144" s="36"/>
      <c r="AC144" s="36"/>
      <c r="AD144" s="36"/>
      <c r="AE144" s="36"/>
      <c r="AF144" s="16"/>
      <c r="AG144" s="16"/>
      <c r="AH144" s="16"/>
      <c r="AI144" s="16"/>
      <c r="AJ144" s="16"/>
      <c r="AK144" s="16"/>
      <c r="AL144" s="16"/>
      <c r="AM144" s="16"/>
      <c r="AN144" s="16"/>
      <c r="AO144" s="16"/>
      <c r="AP144" s="16"/>
      <c r="AQ144" s="16"/>
      <c r="AR144" s="16"/>
      <c r="AS144" s="16"/>
      <c r="AT144" s="16"/>
      <c r="AU144" s="116"/>
      <c r="AV144" s="116"/>
      <c r="AW144" s="116"/>
      <c r="AX144" s="116"/>
      <c r="AY144" s="116"/>
      <c r="AZ144" s="116"/>
      <c r="BA144" s="116"/>
      <c r="BB144" s="116"/>
      <c r="BC144" s="116"/>
      <c r="BD144" s="116"/>
      <c r="BE144" s="116"/>
      <c r="BF144" s="116"/>
      <c r="BG144" s="116"/>
      <c r="BH144" s="116"/>
      <c r="BI144" s="116"/>
      <c r="BJ144" s="116"/>
      <c r="BK144" s="116"/>
      <c r="BL144" s="117"/>
      <c r="BS144" s="677"/>
      <c r="BT144" s="677"/>
      <c r="BU144" s="677"/>
      <c r="BV144" s="677"/>
      <c r="BW144" s="677"/>
      <c r="BX144" s="677"/>
      <c r="BY144" s="677"/>
      <c r="BZ144" s="677"/>
      <c r="CA144" s="677"/>
      <c r="CB144" s="677"/>
    </row>
    <row r="145" spans="2:80" s="3" customFormat="1">
      <c r="B145" s="36"/>
      <c r="C145" s="16"/>
      <c r="D145" s="607"/>
      <c r="E145" s="122"/>
      <c r="F145" s="122"/>
      <c r="G145" s="122"/>
      <c r="H145" s="122"/>
      <c r="I145" s="122"/>
      <c r="J145" s="122"/>
      <c r="K145" s="122"/>
      <c r="L145" s="122"/>
      <c r="M145" s="122"/>
      <c r="N145" s="122"/>
      <c r="O145" s="122"/>
      <c r="P145" s="36"/>
      <c r="Q145" s="36"/>
      <c r="R145" s="36"/>
      <c r="S145" s="36"/>
      <c r="T145" s="36"/>
      <c r="U145" s="16"/>
      <c r="V145" s="16"/>
      <c r="W145" s="16"/>
      <c r="X145" s="36"/>
      <c r="Y145" s="36"/>
      <c r="Z145" s="36"/>
      <c r="AA145" s="36"/>
      <c r="AB145" s="36"/>
      <c r="AC145" s="36"/>
      <c r="AD145" s="36"/>
      <c r="AE145" s="36"/>
      <c r="AF145" s="16"/>
      <c r="AG145" s="16"/>
      <c r="AH145" s="16"/>
      <c r="AI145" s="16"/>
      <c r="AJ145" s="16"/>
      <c r="AK145" s="16"/>
      <c r="AL145" s="16"/>
      <c r="AM145" s="16"/>
      <c r="AN145" s="16"/>
      <c r="AO145" s="16"/>
      <c r="AP145" s="16"/>
      <c r="AQ145" s="16"/>
      <c r="AR145" s="16"/>
      <c r="AS145" s="16"/>
      <c r="AT145" s="16"/>
      <c r="AU145" s="116"/>
      <c r="AV145" s="116"/>
      <c r="AW145" s="116"/>
      <c r="AX145" s="116"/>
      <c r="AY145" s="116"/>
      <c r="AZ145" s="116"/>
      <c r="BA145" s="116"/>
      <c r="BB145" s="116"/>
      <c r="BC145" s="116"/>
      <c r="BD145" s="116"/>
      <c r="BE145" s="116"/>
      <c r="BF145" s="116"/>
      <c r="BG145" s="116"/>
      <c r="BH145" s="116"/>
      <c r="BI145" s="116"/>
      <c r="BJ145" s="116"/>
      <c r="BK145" s="116"/>
      <c r="BL145" s="117"/>
      <c r="BS145" s="677"/>
      <c r="BT145" s="677"/>
      <c r="BU145" s="677"/>
      <c r="BV145" s="677"/>
      <c r="BW145" s="677"/>
      <c r="BX145" s="677"/>
      <c r="BY145" s="677"/>
      <c r="BZ145" s="677"/>
      <c r="CA145" s="677"/>
      <c r="CB145" s="677"/>
    </row>
    <row r="146" spans="2:80" s="3" customFormat="1" ht="16.5" customHeight="1">
      <c r="B146" s="36"/>
      <c r="C146" s="16"/>
      <c r="D146" s="608"/>
      <c r="E146" s="122"/>
      <c r="F146" s="609"/>
      <c r="G146" s="609"/>
      <c r="H146" s="122"/>
      <c r="I146" s="122"/>
      <c r="J146" s="122"/>
      <c r="K146" s="122"/>
      <c r="L146" s="122"/>
      <c r="M146" s="122"/>
      <c r="N146" s="122"/>
      <c r="O146" s="122"/>
      <c r="P146" s="36"/>
      <c r="Q146" s="36"/>
      <c r="R146" s="36"/>
      <c r="S146" s="36"/>
      <c r="T146" s="36"/>
      <c r="U146" s="16"/>
      <c r="V146" s="16"/>
      <c r="W146" s="16"/>
      <c r="X146" s="36"/>
      <c r="Y146" s="36"/>
      <c r="Z146" s="36"/>
      <c r="AA146" s="36"/>
      <c r="AB146" s="36"/>
      <c r="AC146" s="36"/>
      <c r="AD146" s="36"/>
      <c r="AE146" s="36"/>
      <c r="AF146" s="16"/>
      <c r="AG146" s="16"/>
      <c r="AH146" s="16"/>
      <c r="AI146" s="16"/>
      <c r="AJ146" s="16"/>
      <c r="AK146" s="16"/>
      <c r="AL146" s="16"/>
      <c r="AM146" s="16"/>
      <c r="AN146" s="16"/>
      <c r="AO146" s="16"/>
      <c r="AP146" s="16"/>
      <c r="AQ146" s="16"/>
      <c r="AR146" s="16"/>
      <c r="AS146" s="16"/>
      <c r="AT146" s="16"/>
      <c r="AU146" s="116"/>
      <c r="AV146" s="116"/>
      <c r="AW146" s="116"/>
      <c r="AX146" s="116"/>
      <c r="AY146" s="116"/>
      <c r="AZ146" s="116"/>
      <c r="BA146" s="116"/>
      <c r="BB146" s="116"/>
      <c r="BC146" s="116"/>
      <c r="BD146" s="116"/>
      <c r="BE146" s="116"/>
      <c r="BF146" s="116"/>
      <c r="BG146" s="116"/>
      <c r="BH146" s="116"/>
      <c r="BI146" s="116"/>
      <c r="BJ146" s="116"/>
      <c r="BK146" s="116"/>
      <c r="BL146" s="117"/>
      <c r="BS146" s="677"/>
      <c r="BT146" s="677"/>
      <c r="BU146" s="677"/>
      <c r="BV146" s="677"/>
      <c r="BW146" s="677"/>
      <c r="BX146" s="677"/>
      <c r="BY146" s="677"/>
      <c r="BZ146" s="677"/>
      <c r="CA146" s="677"/>
      <c r="CB146" s="677"/>
    </row>
    <row r="147" spans="2:80" s="3" customFormat="1">
      <c r="B147" s="36"/>
      <c r="C147" s="16"/>
      <c r="D147" s="608"/>
      <c r="E147" s="122"/>
      <c r="F147" s="609"/>
      <c r="G147" s="609"/>
      <c r="H147" s="122"/>
      <c r="I147" s="122"/>
      <c r="J147" s="122"/>
      <c r="K147" s="122"/>
      <c r="L147" s="122"/>
      <c r="M147" s="122"/>
      <c r="N147" s="122"/>
      <c r="O147" s="122"/>
      <c r="P147" s="36"/>
      <c r="Q147" s="36"/>
      <c r="R147" s="36"/>
      <c r="S147" s="36"/>
      <c r="T147" s="36"/>
      <c r="U147" s="16"/>
      <c r="V147" s="16"/>
      <c r="W147" s="16"/>
      <c r="X147" s="36"/>
      <c r="Y147" s="36"/>
      <c r="Z147" s="36"/>
      <c r="AA147" s="36"/>
      <c r="AB147" s="36"/>
      <c r="AC147" s="36"/>
      <c r="AD147" s="36"/>
      <c r="AE147" s="36"/>
      <c r="AF147" s="16"/>
      <c r="AG147" s="16"/>
      <c r="AH147" s="16"/>
      <c r="AI147" s="16"/>
      <c r="AJ147" s="16"/>
      <c r="AK147" s="16"/>
      <c r="AL147" s="16"/>
      <c r="AM147" s="16"/>
      <c r="AN147" s="16"/>
      <c r="AO147" s="16"/>
      <c r="AP147" s="16"/>
      <c r="AQ147" s="16"/>
      <c r="AR147" s="16"/>
      <c r="AS147" s="16"/>
      <c r="AT147" s="16"/>
      <c r="AU147" s="116"/>
      <c r="AV147" s="116"/>
      <c r="AW147" s="116"/>
      <c r="AX147" s="116"/>
      <c r="AY147" s="116"/>
      <c r="AZ147" s="116"/>
      <c r="BA147" s="116"/>
      <c r="BB147" s="116"/>
      <c r="BC147" s="116"/>
      <c r="BD147" s="116"/>
      <c r="BE147" s="116"/>
      <c r="BF147" s="116"/>
      <c r="BG147" s="116"/>
      <c r="BH147" s="116"/>
      <c r="BI147" s="116"/>
      <c r="BJ147" s="116"/>
      <c r="BK147" s="116"/>
      <c r="BL147" s="117"/>
      <c r="BS147" s="677"/>
      <c r="BT147" s="677"/>
      <c r="BU147" s="677"/>
      <c r="BV147" s="677"/>
      <c r="BW147" s="677"/>
      <c r="BX147" s="677"/>
      <c r="BY147" s="677"/>
      <c r="BZ147" s="677"/>
      <c r="CA147" s="677"/>
      <c r="CB147" s="677"/>
    </row>
    <row r="148" spans="2:80" s="3" customFormat="1">
      <c r="B148" s="36"/>
      <c r="C148" s="16"/>
      <c r="D148" s="608"/>
      <c r="E148" s="122"/>
      <c r="F148" s="609"/>
      <c r="G148" s="609"/>
      <c r="H148" s="122"/>
      <c r="I148" s="122"/>
      <c r="J148" s="122"/>
      <c r="K148" s="122"/>
      <c r="L148" s="122"/>
      <c r="M148" s="122"/>
      <c r="N148" s="122"/>
      <c r="O148" s="122"/>
      <c r="P148" s="36"/>
      <c r="Q148" s="36"/>
      <c r="R148" s="36"/>
      <c r="S148" s="36"/>
      <c r="T148" s="36"/>
      <c r="U148" s="16"/>
      <c r="V148" s="16"/>
      <c r="W148" s="16"/>
      <c r="X148" s="36"/>
      <c r="Y148" s="36"/>
      <c r="Z148" s="36"/>
      <c r="AA148" s="36"/>
      <c r="AB148" s="36"/>
      <c r="AC148" s="36"/>
      <c r="AD148" s="36"/>
      <c r="AE148" s="36"/>
      <c r="AF148" s="16"/>
      <c r="AG148" s="16"/>
      <c r="AH148" s="16"/>
      <c r="AI148" s="16"/>
      <c r="AJ148" s="16"/>
      <c r="AK148" s="16"/>
      <c r="AL148" s="16"/>
      <c r="AM148" s="16"/>
      <c r="AN148" s="16"/>
      <c r="AO148" s="16"/>
      <c r="AP148" s="16"/>
      <c r="AQ148" s="16"/>
      <c r="AR148" s="16"/>
      <c r="AS148" s="16"/>
      <c r="AT148" s="16"/>
      <c r="AU148" s="116"/>
      <c r="AV148" s="116"/>
      <c r="AW148" s="116"/>
      <c r="AX148" s="116"/>
      <c r="AY148" s="116"/>
      <c r="AZ148" s="116"/>
      <c r="BA148" s="116"/>
      <c r="BB148" s="116"/>
      <c r="BC148" s="116"/>
      <c r="BD148" s="116"/>
      <c r="BE148" s="116"/>
      <c r="BF148" s="116"/>
      <c r="BG148" s="116"/>
      <c r="BH148" s="116"/>
      <c r="BI148" s="116"/>
      <c r="BJ148" s="116"/>
      <c r="BK148" s="116"/>
      <c r="BL148" s="117"/>
      <c r="BS148" s="677"/>
      <c r="BT148" s="677"/>
      <c r="BU148" s="677"/>
      <c r="BV148" s="677"/>
      <c r="BW148" s="677"/>
      <c r="BX148" s="677"/>
      <c r="BY148" s="677"/>
      <c r="BZ148" s="677"/>
      <c r="CA148" s="677"/>
      <c r="CB148" s="677"/>
    </row>
    <row r="149" spans="2:80" s="3" customFormat="1">
      <c r="B149" s="36"/>
      <c r="C149" s="16"/>
      <c r="D149" s="608"/>
      <c r="E149" s="122"/>
      <c r="F149" s="609"/>
      <c r="G149" s="609"/>
      <c r="H149" s="122"/>
      <c r="I149" s="122"/>
      <c r="J149" s="122"/>
      <c r="K149" s="122"/>
      <c r="L149" s="122"/>
      <c r="M149" s="122"/>
      <c r="N149" s="122"/>
      <c r="O149" s="122"/>
      <c r="P149" s="36"/>
      <c r="Q149" s="36"/>
      <c r="R149" s="36"/>
      <c r="S149" s="36"/>
      <c r="T149" s="36"/>
      <c r="U149" s="16"/>
      <c r="V149" s="16"/>
      <c r="W149" s="16"/>
      <c r="X149" s="36"/>
      <c r="Y149" s="36"/>
      <c r="Z149" s="36"/>
      <c r="AA149" s="36"/>
      <c r="AB149" s="36"/>
      <c r="AC149" s="36"/>
      <c r="AD149" s="36"/>
      <c r="AE149" s="36"/>
      <c r="AF149" s="16"/>
      <c r="AG149" s="16"/>
      <c r="AH149" s="16"/>
      <c r="AI149" s="16"/>
      <c r="AJ149" s="16"/>
      <c r="AK149" s="16"/>
      <c r="AL149" s="16"/>
      <c r="AM149" s="16"/>
      <c r="AN149" s="16"/>
      <c r="AO149" s="16"/>
      <c r="AP149" s="16"/>
      <c r="AQ149" s="16"/>
      <c r="AR149" s="16"/>
      <c r="AS149" s="16"/>
      <c r="AT149" s="16"/>
      <c r="AU149" s="116"/>
      <c r="AV149" s="116"/>
      <c r="AW149" s="116"/>
      <c r="AX149" s="116"/>
      <c r="AY149" s="116"/>
      <c r="AZ149" s="116"/>
      <c r="BA149" s="116"/>
      <c r="BB149" s="116"/>
      <c r="BC149" s="116"/>
      <c r="BD149" s="116"/>
      <c r="BE149" s="116"/>
      <c r="BF149" s="116"/>
      <c r="BG149" s="116"/>
      <c r="BH149" s="116"/>
      <c r="BI149" s="116"/>
      <c r="BJ149" s="116"/>
      <c r="BK149" s="116"/>
      <c r="BL149" s="117"/>
      <c r="BS149" s="677"/>
      <c r="BT149" s="677"/>
      <c r="BU149" s="677"/>
      <c r="BV149" s="677"/>
      <c r="BW149" s="677"/>
      <c r="BX149" s="677"/>
      <c r="BY149" s="677"/>
      <c r="BZ149" s="677"/>
      <c r="CA149" s="677"/>
      <c r="CB149" s="677"/>
    </row>
    <row r="150" spans="2:80" s="3" customFormat="1" ht="9.9" customHeight="1">
      <c r="B150" s="36"/>
      <c r="C150" s="16"/>
      <c r="D150" s="607"/>
      <c r="E150" s="122"/>
      <c r="F150" s="122"/>
      <c r="G150" s="122"/>
      <c r="H150" s="122"/>
      <c r="I150" s="122"/>
      <c r="J150" s="122"/>
      <c r="K150" s="122"/>
      <c r="L150" s="122"/>
      <c r="M150" s="122"/>
      <c r="N150" s="122"/>
      <c r="O150" s="122"/>
      <c r="P150" s="36"/>
      <c r="Q150" s="36"/>
      <c r="R150" s="36"/>
      <c r="S150" s="36"/>
      <c r="T150" s="36"/>
      <c r="U150" s="16"/>
      <c r="V150" s="16"/>
      <c r="W150" s="16"/>
      <c r="X150" s="36"/>
      <c r="Y150" s="36"/>
      <c r="Z150" s="36"/>
      <c r="AA150" s="36"/>
      <c r="AB150" s="36"/>
      <c r="AC150" s="36"/>
      <c r="AD150" s="36"/>
      <c r="AE150" s="36"/>
      <c r="AF150" s="16"/>
      <c r="AG150" s="16"/>
      <c r="AH150" s="16"/>
      <c r="AI150" s="16"/>
      <c r="AJ150" s="16"/>
      <c r="AK150" s="16"/>
      <c r="AL150" s="16"/>
      <c r="AM150" s="16"/>
      <c r="AN150" s="16"/>
      <c r="AO150" s="16"/>
      <c r="AP150" s="16"/>
      <c r="AQ150" s="16"/>
      <c r="AR150" s="16"/>
      <c r="AS150" s="16"/>
      <c r="AT150" s="16"/>
      <c r="AU150" s="116"/>
      <c r="AV150" s="116"/>
      <c r="AW150" s="116"/>
      <c r="AX150" s="116"/>
      <c r="AY150" s="116"/>
      <c r="AZ150" s="116"/>
      <c r="BA150" s="116"/>
      <c r="BB150" s="116"/>
      <c r="BC150" s="116"/>
      <c r="BD150" s="116"/>
      <c r="BE150" s="116"/>
      <c r="BF150" s="116"/>
      <c r="BG150" s="116"/>
      <c r="BH150" s="116"/>
      <c r="BI150" s="116"/>
      <c r="BJ150" s="116"/>
      <c r="BK150" s="116"/>
      <c r="BL150" s="117"/>
      <c r="BS150" s="677"/>
      <c r="BT150" s="677"/>
      <c r="BU150" s="677"/>
      <c r="BV150" s="677"/>
      <c r="BW150" s="677"/>
      <c r="BX150" s="677"/>
      <c r="BY150" s="677"/>
      <c r="BZ150" s="677"/>
      <c r="CA150" s="677"/>
      <c r="CB150" s="677"/>
    </row>
    <row r="151" spans="2:80" s="3" customFormat="1" ht="9.9" customHeight="1">
      <c r="B151" s="36"/>
      <c r="C151" s="16"/>
      <c r="D151" s="631"/>
      <c r="E151" s="122"/>
      <c r="F151" s="122"/>
      <c r="G151" s="122"/>
      <c r="H151" s="122"/>
      <c r="I151" s="122"/>
      <c r="J151" s="122"/>
      <c r="K151" s="122"/>
      <c r="L151" s="122"/>
      <c r="M151" s="122"/>
      <c r="N151" s="122"/>
      <c r="O151" s="122"/>
      <c r="P151" s="36"/>
      <c r="Q151" s="36"/>
      <c r="R151" s="36"/>
      <c r="S151" s="36"/>
      <c r="T151" s="36"/>
      <c r="U151" s="16"/>
      <c r="V151" s="16"/>
      <c r="W151" s="16"/>
      <c r="X151" s="36"/>
      <c r="Y151" s="36"/>
      <c r="Z151" s="36"/>
      <c r="AA151" s="36"/>
      <c r="AB151" s="36"/>
      <c r="AC151" s="36"/>
      <c r="AD151" s="36"/>
      <c r="AE151" s="36"/>
      <c r="AF151" s="16"/>
      <c r="AG151" s="16"/>
      <c r="AH151" s="16"/>
      <c r="AI151" s="16"/>
      <c r="AJ151" s="16"/>
      <c r="AK151" s="16"/>
      <c r="AL151" s="16"/>
      <c r="AM151" s="16"/>
      <c r="AN151" s="16"/>
      <c r="AO151" s="16"/>
      <c r="AP151" s="16"/>
      <c r="AQ151" s="16"/>
      <c r="AR151" s="16"/>
      <c r="AS151" s="16"/>
      <c r="AT151" s="16"/>
      <c r="AU151" s="116"/>
      <c r="AV151" s="116"/>
      <c r="AW151" s="116"/>
      <c r="AX151" s="116"/>
      <c r="AY151" s="116"/>
      <c r="AZ151" s="116"/>
      <c r="BA151" s="116"/>
      <c r="BB151" s="116"/>
      <c r="BC151" s="116"/>
      <c r="BD151" s="116"/>
      <c r="BE151" s="116"/>
      <c r="BF151" s="116"/>
      <c r="BG151" s="116"/>
      <c r="BH151" s="116"/>
      <c r="BI151" s="116"/>
      <c r="BJ151" s="116"/>
      <c r="BK151" s="116"/>
      <c r="BL151" s="117"/>
      <c r="BS151" s="677"/>
      <c r="BT151" s="677"/>
      <c r="BU151" s="677"/>
      <c r="BV151" s="677"/>
      <c r="BW151" s="677"/>
      <c r="BX151" s="677"/>
      <c r="BY151" s="677"/>
      <c r="BZ151" s="677"/>
      <c r="CA151" s="677"/>
      <c r="CB151" s="677"/>
    </row>
    <row r="152" spans="2:80" s="3" customFormat="1" ht="16.8">
      <c r="B152" s="36"/>
      <c r="C152" s="16"/>
      <c r="D152" s="1132"/>
      <c r="E152" s="1132"/>
      <c r="F152" s="1132"/>
      <c r="G152" s="1132"/>
      <c r="H152" s="1132"/>
      <c r="I152" s="122"/>
      <c r="J152" s="122"/>
      <c r="K152" s="122"/>
      <c r="L152" s="122"/>
      <c r="M152" s="122"/>
      <c r="N152" s="122"/>
      <c r="O152" s="122"/>
      <c r="P152" s="36"/>
      <c r="Q152" s="36"/>
      <c r="R152" s="36"/>
      <c r="S152" s="36"/>
      <c r="T152" s="36"/>
      <c r="U152" s="16"/>
      <c r="V152" s="16"/>
      <c r="W152" s="16"/>
      <c r="X152" s="36"/>
      <c r="Y152" s="36"/>
      <c r="Z152" s="36"/>
      <c r="AA152" s="36"/>
      <c r="AB152" s="36"/>
      <c r="AC152" s="36"/>
      <c r="AD152" s="36"/>
      <c r="AE152" s="36"/>
      <c r="AF152" s="16"/>
      <c r="AG152" s="16"/>
      <c r="AH152" s="16"/>
      <c r="AI152" s="16"/>
      <c r="AJ152" s="16"/>
      <c r="AK152" s="16"/>
      <c r="AL152" s="16"/>
      <c r="AM152" s="16"/>
      <c r="AN152" s="16"/>
      <c r="AO152" s="16"/>
      <c r="AP152" s="16"/>
      <c r="AQ152" s="16"/>
      <c r="AR152" s="16"/>
      <c r="AS152" s="16"/>
      <c r="AT152" s="16"/>
      <c r="AU152" s="116"/>
      <c r="AV152" s="116"/>
      <c r="AW152" s="116"/>
      <c r="AX152" s="116"/>
      <c r="AY152" s="116"/>
      <c r="AZ152" s="116"/>
      <c r="BA152" s="116"/>
      <c r="BB152" s="116"/>
      <c r="BC152" s="116"/>
      <c r="BD152" s="116"/>
      <c r="BE152" s="116"/>
      <c r="BF152" s="116"/>
      <c r="BG152" s="116"/>
      <c r="BH152" s="116"/>
      <c r="BI152" s="116"/>
      <c r="BJ152" s="116"/>
      <c r="BK152" s="116"/>
      <c r="BL152" s="117"/>
      <c r="BS152" s="677"/>
      <c r="BT152" s="677"/>
      <c r="BU152" s="677"/>
      <c r="BV152" s="677"/>
      <c r="BW152" s="677"/>
      <c r="BX152" s="677"/>
      <c r="BY152" s="677"/>
      <c r="BZ152" s="677"/>
      <c r="CA152" s="677"/>
      <c r="CB152" s="677"/>
    </row>
    <row r="153" spans="2:80" s="3" customFormat="1" ht="4.5" customHeight="1">
      <c r="B153" s="36"/>
      <c r="C153" s="16"/>
      <c r="D153" s="631"/>
      <c r="E153" s="122"/>
      <c r="F153" s="122"/>
      <c r="G153" s="122"/>
      <c r="H153" s="122"/>
      <c r="I153" s="122"/>
      <c r="J153" s="122"/>
      <c r="K153" s="122"/>
      <c r="L153" s="122"/>
      <c r="M153" s="122"/>
      <c r="N153" s="122"/>
      <c r="O153" s="122"/>
      <c r="P153" s="36"/>
      <c r="Q153" s="36"/>
      <c r="R153" s="36"/>
      <c r="S153" s="36"/>
      <c r="T153" s="36"/>
      <c r="U153" s="16"/>
      <c r="V153" s="16"/>
      <c r="W153" s="16"/>
      <c r="X153" s="36"/>
      <c r="Y153" s="36"/>
      <c r="Z153" s="36"/>
      <c r="AA153" s="36"/>
      <c r="AB153" s="36"/>
      <c r="AC153" s="36"/>
      <c r="AD153" s="36"/>
      <c r="AE153" s="36"/>
      <c r="AF153" s="16"/>
      <c r="AG153" s="16"/>
      <c r="AH153" s="16"/>
      <c r="AI153" s="16"/>
      <c r="AJ153" s="16"/>
      <c r="AK153" s="16"/>
      <c r="AL153" s="16"/>
      <c r="AM153" s="16"/>
      <c r="AN153" s="16"/>
      <c r="AO153" s="16"/>
      <c r="AP153" s="16"/>
      <c r="AQ153" s="16"/>
      <c r="AR153" s="16"/>
      <c r="AS153" s="16"/>
      <c r="AT153" s="16"/>
      <c r="AU153" s="116"/>
      <c r="AV153" s="116"/>
      <c r="AW153" s="116"/>
      <c r="AX153" s="116"/>
      <c r="AY153" s="116"/>
      <c r="AZ153" s="116"/>
      <c r="BA153" s="116"/>
      <c r="BB153" s="116"/>
      <c r="BC153" s="116"/>
      <c r="BD153" s="116"/>
      <c r="BE153" s="116"/>
      <c r="BF153" s="116"/>
      <c r="BG153" s="116"/>
      <c r="BH153" s="116"/>
      <c r="BI153" s="116"/>
      <c r="BJ153" s="116"/>
      <c r="BK153" s="116"/>
      <c r="BL153" s="117"/>
      <c r="BS153" s="677"/>
      <c r="BT153" s="677"/>
      <c r="BU153" s="677"/>
      <c r="BV153" s="677"/>
      <c r="BW153" s="677"/>
      <c r="BX153" s="677"/>
      <c r="BY153" s="677"/>
      <c r="BZ153" s="677"/>
      <c r="CA153" s="677"/>
      <c r="CB153" s="677"/>
    </row>
    <row r="154" spans="2:80" s="3" customFormat="1">
      <c r="B154" s="36"/>
      <c r="C154" s="16"/>
      <c r="D154" s="631"/>
      <c r="E154" s="122"/>
      <c r="F154" s="122"/>
      <c r="G154" s="122"/>
      <c r="H154" s="122"/>
      <c r="I154" s="122"/>
      <c r="J154" s="122"/>
      <c r="K154" s="122"/>
      <c r="L154" s="122"/>
      <c r="M154" s="122"/>
      <c r="N154" s="122"/>
      <c r="O154" s="122"/>
      <c r="P154" s="36"/>
      <c r="Q154" s="36"/>
      <c r="R154" s="36"/>
      <c r="S154" s="36"/>
      <c r="T154" s="36"/>
      <c r="U154" s="16"/>
      <c r="V154" s="16"/>
      <c r="W154" s="16"/>
      <c r="X154" s="36"/>
      <c r="Y154" s="36"/>
      <c r="Z154" s="36"/>
      <c r="AA154" s="36"/>
      <c r="AB154" s="36"/>
      <c r="AC154" s="36"/>
      <c r="AD154" s="36"/>
      <c r="AE154" s="36"/>
      <c r="AF154" s="16"/>
      <c r="AG154" s="16"/>
      <c r="AH154" s="16"/>
      <c r="AI154" s="16"/>
      <c r="AJ154" s="16"/>
      <c r="AK154" s="16"/>
      <c r="AL154" s="16"/>
      <c r="AM154" s="16"/>
      <c r="AN154" s="16"/>
      <c r="AO154" s="16"/>
      <c r="AP154" s="16"/>
      <c r="AQ154" s="16"/>
      <c r="AR154" s="16"/>
      <c r="AS154" s="16"/>
      <c r="AT154" s="16"/>
      <c r="AU154" s="116"/>
      <c r="AV154" s="116"/>
      <c r="AW154" s="116"/>
      <c r="AX154" s="116"/>
      <c r="AY154" s="116"/>
      <c r="AZ154" s="116"/>
      <c r="BA154" s="116"/>
      <c r="BB154" s="116"/>
      <c r="BC154" s="116"/>
      <c r="BD154" s="116"/>
      <c r="BE154" s="116"/>
      <c r="BF154" s="116"/>
      <c r="BG154" s="116"/>
      <c r="BH154" s="116"/>
      <c r="BI154" s="116"/>
      <c r="BJ154" s="116"/>
      <c r="BK154" s="116"/>
      <c r="BL154" s="117"/>
      <c r="BS154" s="677"/>
      <c r="BT154" s="677"/>
      <c r="BU154" s="677"/>
      <c r="BV154" s="677"/>
      <c r="BW154" s="677"/>
      <c r="BX154" s="677"/>
      <c r="BY154" s="677"/>
      <c r="BZ154" s="677"/>
      <c r="CA154" s="677"/>
      <c r="CB154" s="677"/>
    </row>
    <row r="155" spans="2:80" s="3" customFormat="1">
      <c r="B155" s="36"/>
      <c r="C155" s="16"/>
      <c r="D155" s="607"/>
      <c r="E155" s="122"/>
      <c r="F155" s="122"/>
      <c r="G155" s="122"/>
      <c r="H155" s="122"/>
      <c r="I155" s="122"/>
      <c r="J155" s="122"/>
      <c r="K155" s="122"/>
      <c r="L155" s="122"/>
      <c r="M155" s="122"/>
      <c r="N155" s="122"/>
      <c r="O155" s="122"/>
      <c r="P155" s="36"/>
      <c r="Q155" s="36"/>
      <c r="R155" s="36"/>
      <c r="S155" s="36"/>
      <c r="T155" s="36"/>
      <c r="U155" s="16"/>
      <c r="V155" s="16"/>
      <c r="W155" s="16"/>
      <c r="X155" s="36"/>
      <c r="Y155" s="36"/>
      <c r="Z155" s="36"/>
      <c r="AA155" s="36"/>
      <c r="AB155" s="36"/>
      <c r="AC155" s="36"/>
      <c r="AD155" s="36"/>
      <c r="AE155" s="36"/>
      <c r="AF155" s="16"/>
      <c r="AG155" s="16"/>
      <c r="AH155" s="16"/>
      <c r="AI155" s="16"/>
      <c r="AJ155" s="16"/>
      <c r="AK155" s="16"/>
      <c r="AL155" s="16"/>
      <c r="AM155" s="16"/>
      <c r="AN155" s="16"/>
      <c r="AO155" s="16"/>
      <c r="AP155" s="16"/>
      <c r="AQ155" s="16"/>
      <c r="AR155" s="16"/>
      <c r="AS155" s="16"/>
      <c r="AT155" s="16"/>
      <c r="AU155" s="116"/>
      <c r="AV155" s="116"/>
      <c r="AW155" s="116"/>
      <c r="AX155" s="116"/>
      <c r="AY155" s="116"/>
      <c r="AZ155" s="116"/>
      <c r="BA155" s="116"/>
      <c r="BB155" s="116"/>
      <c r="BC155" s="116"/>
      <c r="BD155" s="116"/>
      <c r="BE155" s="116"/>
      <c r="BF155" s="116"/>
      <c r="BG155" s="116"/>
      <c r="BH155" s="116"/>
      <c r="BI155" s="116"/>
      <c r="BJ155" s="116"/>
      <c r="BK155" s="116"/>
      <c r="BL155" s="117"/>
      <c r="BS155" s="677"/>
      <c r="BT155" s="677"/>
      <c r="BU155" s="677"/>
      <c r="BV155" s="677"/>
      <c r="BW155" s="677"/>
      <c r="BX155" s="677"/>
      <c r="BY155" s="677"/>
      <c r="BZ155" s="677"/>
      <c r="CA155" s="677"/>
      <c r="CB155" s="677"/>
    </row>
    <row r="156" spans="2:80" s="3" customFormat="1">
      <c r="B156" s="36"/>
      <c r="C156" s="16"/>
      <c r="D156" s="607"/>
      <c r="E156" s="122"/>
      <c r="F156" s="122"/>
      <c r="G156" s="122"/>
      <c r="H156" s="122"/>
      <c r="I156" s="122"/>
      <c r="J156" s="122"/>
      <c r="K156" s="122"/>
      <c r="L156" s="122"/>
      <c r="M156" s="122"/>
      <c r="N156" s="122"/>
      <c r="O156" s="122"/>
      <c r="P156" s="36"/>
      <c r="Q156" s="36"/>
      <c r="R156" s="36"/>
      <c r="S156" s="36"/>
      <c r="T156" s="36"/>
      <c r="U156" s="16"/>
      <c r="V156" s="16"/>
      <c r="W156" s="16"/>
      <c r="X156" s="36"/>
      <c r="Y156" s="36"/>
      <c r="Z156" s="36"/>
      <c r="AA156" s="36"/>
      <c r="AB156" s="36"/>
      <c r="AC156" s="36"/>
      <c r="AD156" s="36"/>
      <c r="AE156" s="36"/>
      <c r="AF156" s="16"/>
      <c r="AG156" s="16"/>
      <c r="AH156" s="16"/>
      <c r="AI156" s="16"/>
      <c r="AJ156" s="16"/>
      <c r="AK156" s="16"/>
      <c r="AL156" s="16"/>
      <c r="AM156" s="16"/>
      <c r="AN156" s="16"/>
      <c r="AO156" s="16"/>
      <c r="AP156" s="16"/>
      <c r="AQ156" s="16"/>
      <c r="AR156" s="16"/>
      <c r="AS156" s="16"/>
      <c r="AT156" s="16"/>
      <c r="AU156" s="116"/>
      <c r="AV156" s="116"/>
      <c r="AW156" s="116"/>
      <c r="AX156" s="116"/>
      <c r="AY156" s="116"/>
      <c r="AZ156" s="116"/>
      <c r="BA156" s="116"/>
      <c r="BB156" s="116"/>
      <c r="BC156" s="116"/>
      <c r="BD156" s="116"/>
      <c r="BE156" s="116"/>
      <c r="BF156" s="116"/>
      <c r="BG156" s="116"/>
      <c r="BH156" s="116"/>
      <c r="BI156" s="116"/>
      <c r="BJ156" s="116"/>
      <c r="BK156" s="116"/>
      <c r="BL156" s="117"/>
      <c r="BS156" s="677"/>
      <c r="BT156" s="677"/>
      <c r="BU156" s="677"/>
      <c r="BV156" s="677"/>
      <c r="BW156" s="677"/>
      <c r="BX156" s="677"/>
      <c r="BY156" s="677"/>
      <c r="BZ156" s="677"/>
      <c r="CA156" s="677"/>
      <c r="CB156" s="677"/>
    </row>
    <row r="157" spans="2:80" s="3" customFormat="1" ht="14.25" customHeight="1">
      <c r="B157" s="36"/>
      <c r="C157" s="16"/>
      <c r="D157" s="632"/>
      <c r="E157" s="122"/>
      <c r="F157" s="122"/>
      <c r="G157" s="122"/>
      <c r="H157" s="122"/>
      <c r="I157" s="122"/>
      <c r="J157" s="122"/>
      <c r="K157" s="122"/>
      <c r="L157" s="122"/>
      <c r="M157" s="122"/>
      <c r="N157" s="122"/>
      <c r="O157" s="122"/>
      <c r="P157" s="36"/>
      <c r="Q157" s="36"/>
      <c r="R157" s="36"/>
      <c r="S157" s="36"/>
      <c r="T157" s="36"/>
      <c r="U157" s="16"/>
      <c r="V157" s="16"/>
      <c r="W157" s="16"/>
      <c r="X157" s="36"/>
      <c r="Y157" s="36"/>
      <c r="Z157" s="36"/>
      <c r="AA157" s="36"/>
      <c r="AB157" s="36"/>
      <c r="AC157" s="36"/>
      <c r="AD157" s="36"/>
      <c r="AE157" s="36"/>
      <c r="AF157" s="16"/>
      <c r="AG157" s="16"/>
      <c r="AH157" s="16"/>
      <c r="AI157" s="16"/>
      <c r="AJ157" s="16"/>
      <c r="AK157" s="16"/>
      <c r="AL157" s="16"/>
      <c r="AM157" s="16"/>
      <c r="AN157" s="16"/>
      <c r="AO157" s="16"/>
      <c r="AP157" s="16"/>
      <c r="AQ157" s="16"/>
      <c r="AR157" s="16"/>
      <c r="AS157" s="16"/>
      <c r="AT157" s="16"/>
      <c r="AU157" s="116"/>
      <c r="AV157" s="116"/>
      <c r="AW157" s="116"/>
      <c r="AX157" s="116"/>
      <c r="AY157" s="116"/>
      <c r="AZ157" s="116"/>
      <c r="BA157" s="116"/>
      <c r="BB157" s="116"/>
      <c r="BC157" s="116"/>
      <c r="BD157" s="116"/>
      <c r="BE157" s="116"/>
      <c r="BF157" s="116"/>
      <c r="BG157" s="116"/>
      <c r="BH157" s="116"/>
      <c r="BI157" s="116"/>
      <c r="BJ157" s="116"/>
      <c r="BK157" s="116"/>
      <c r="BL157" s="117"/>
      <c r="BS157" s="677"/>
      <c r="BT157" s="677"/>
      <c r="BU157" s="677"/>
      <c r="BV157" s="677"/>
      <c r="BW157" s="677"/>
      <c r="BX157" s="677"/>
      <c r="BY157" s="677"/>
      <c r="BZ157" s="677"/>
      <c r="CA157" s="677"/>
      <c r="CB157" s="677"/>
    </row>
    <row r="158" spans="2:80" s="3" customFormat="1">
      <c r="B158" s="36"/>
      <c r="C158" s="16"/>
      <c r="D158" s="633"/>
      <c r="E158" s="122"/>
      <c r="F158" s="122"/>
      <c r="G158" s="122"/>
      <c r="H158" s="122"/>
      <c r="I158" s="122"/>
      <c r="J158" s="122"/>
      <c r="K158" s="122"/>
      <c r="L158" s="122"/>
      <c r="M158" s="122"/>
      <c r="N158" s="122"/>
      <c r="O158" s="122"/>
      <c r="P158" s="36"/>
      <c r="Q158" s="36"/>
      <c r="R158" s="36"/>
      <c r="S158" s="36"/>
      <c r="T158" s="36"/>
      <c r="U158" s="16"/>
      <c r="V158" s="16"/>
      <c r="W158" s="16"/>
      <c r="X158" s="36"/>
      <c r="Y158" s="36"/>
      <c r="Z158" s="36"/>
      <c r="AA158" s="36"/>
      <c r="AB158" s="36"/>
      <c r="AC158" s="36"/>
      <c r="AD158" s="36"/>
      <c r="AE158" s="36"/>
      <c r="AF158" s="16"/>
      <c r="AG158" s="16"/>
      <c r="AH158" s="16"/>
      <c r="AI158" s="16"/>
      <c r="AJ158" s="16"/>
      <c r="AK158" s="16"/>
      <c r="AL158" s="16"/>
      <c r="AM158" s="16"/>
      <c r="AN158" s="16"/>
      <c r="AO158" s="16"/>
      <c r="AP158" s="16"/>
      <c r="AQ158" s="16"/>
      <c r="AR158" s="16"/>
      <c r="AS158" s="16"/>
      <c r="AT158" s="16"/>
      <c r="AU158" s="116"/>
      <c r="AV158" s="116"/>
      <c r="AW158" s="116"/>
      <c r="AX158" s="116"/>
      <c r="AY158" s="116"/>
      <c r="AZ158" s="116"/>
      <c r="BA158" s="116"/>
      <c r="BB158" s="116"/>
      <c r="BC158" s="116"/>
      <c r="BD158" s="116"/>
      <c r="BE158" s="116"/>
      <c r="BF158" s="116"/>
      <c r="BG158" s="116"/>
      <c r="BH158" s="116"/>
      <c r="BI158" s="116"/>
      <c r="BJ158" s="116"/>
      <c r="BK158" s="116"/>
      <c r="BL158" s="117"/>
      <c r="BS158" s="677"/>
      <c r="BT158" s="677"/>
      <c r="BU158" s="677"/>
      <c r="BV158" s="677"/>
      <c r="BW158" s="677"/>
      <c r="BX158" s="677"/>
      <c r="BY158" s="677"/>
      <c r="BZ158" s="677"/>
      <c r="CA158" s="677"/>
      <c r="CB158" s="677"/>
    </row>
    <row r="159" spans="2:80" s="3" customFormat="1">
      <c r="B159" s="36"/>
      <c r="C159" s="16"/>
      <c r="D159" s="634"/>
      <c r="E159" s="122"/>
      <c r="F159" s="122"/>
      <c r="G159" s="122"/>
      <c r="H159" s="122"/>
      <c r="I159" s="122"/>
      <c r="J159" s="122"/>
      <c r="K159" s="122"/>
      <c r="L159" s="122"/>
      <c r="M159" s="122"/>
      <c r="N159" s="122"/>
      <c r="O159" s="122"/>
      <c r="P159" s="36"/>
      <c r="Q159" s="36"/>
      <c r="R159" s="36"/>
      <c r="S159" s="36"/>
      <c r="T159" s="36"/>
      <c r="U159" s="16"/>
      <c r="V159" s="16"/>
      <c r="W159" s="16"/>
      <c r="X159" s="36"/>
      <c r="Y159" s="36"/>
      <c r="Z159" s="36"/>
      <c r="AA159" s="36"/>
      <c r="AB159" s="36"/>
      <c r="AC159" s="36"/>
      <c r="AD159" s="36"/>
      <c r="AE159" s="36"/>
      <c r="AF159" s="16"/>
      <c r="AG159" s="16"/>
      <c r="AH159" s="16"/>
      <c r="AI159" s="16"/>
      <c r="AJ159" s="16"/>
      <c r="AK159" s="16"/>
      <c r="AL159" s="16"/>
      <c r="AM159" s="16"/>
      <c r="AN159" s="16"/>
      <c r="AO159" s="16"/>
      <c r="AP159" s="16"/>
      <c r="AQ159" s="16"/>
      <c r="AR159" s="16"/>
      <c r="AS159" s="16"/>
      <c r="AT159" s="16"/>
      <c r="AU159" s="116"/>
      <c r="AV159" s="116"/>
      <c r="AW159" s="116"/>
      <c r="AX159" s="116"/>
      <c r="AY159" s="116"/>
      <c r="AZ159" s="116"/>
      <c r="BA159" s="116"/>
      <c r="BB159" s="116"/>
      <c r="BC159" s="116"/>
      <c r="BD159" s="116"/>
      <c r="BE159" s="116"/>
      <c r="BF159" s="116"/>
      <c r="BG159" s="116"/>
      <c r="BH159" s="116"/>
      <c r="BI159" s="116"/>
      <c r="BJ159" s="116"/>
      <c r="BK159" s="116"/>
      <c r="BL159" s="117"/>
      <c r="BS159" s="677"/>
      <c r="BT159" s="677"/>
      <c r="BU159" s="677"/>
      <c r="BV159" s="677"/>
      <c r="BW159" s="677"/>
      <c r="BX159" s="677"/>
      <c r="BY159" s="677"/>
      <c r="BZ159" s="677"/>
      <c r="CA159" s="677"/>
      <c r="CB159" s="677"/>
    </row>
    <row r="160" spans="2:80" s="3" customFormat="1">
      <c r="B160" s="36"/>
      <c r="C160" s="16"/>
      <c r="D160" s="635"/>
      <c r="E160" s="122"/>
      <c r="F160" s="122"/>
      <c r="G160" s="122"/>
      <c r="H160" s="122"/>
      <c r="I160" s="122"/>
      <c r="J160" s="122"/>
      <c r="K160" s="122"/>
      <c r="L160" s="122"/>
      <c r="M160" s="122"/>
      <c r="N160" s="122"/>
      <c r="O160" s="122"/>
      <c r="P160" s="36"/>
      <c r="Q160" s="36"/>
      <c r="R160" s="36"/>
      <c r="S160" s="36"/>
      <c r="T160" s="36"/>
      <c r="U160" s="16"/>
      <c r="V160" s="16"/>
      <c r="W160" s="16"/>
      <c r="X160" s="36"/>
      <c r="Y160" s="36"/>
      <c r="Z160" s="36"/>
      <c r="AA160" s="36"/>
      <c r="AB160" s="36"/>
      <c r="AC160" s="36"/>
      <c r="AD160" s="36"/>
      <c r="AE160" s="36"/>
      <c r="AF160" s="16"/>
      <c r="AG160" s="16"/>
      <c r="AH160" s="16"/>
      <c r="AI160" s="16"/>
      <c r="AJ160" s="16"/>
      <c r="AK160" s="16"/>
      <c r="AL160" s="16"/>
      <c r="AM160" s="16"/>
      <c r="AN160" s="16"/>
      <c r="AO160" s="16"/>
      <c r="AP160" s="16"/>
      <c r="AQ160" s="16"/>
      <c r="AR160" s="16"/>
      <c r="AS160" s="16"/>
      <c r="AT160" s="16"/>
      <c r="AU160" s="116"/>
      <c r="AV160" s="116"/>
      <c r="AW160" s="116"/>
      <c r="AX160" s="116"/>
      <c r="AY160" s="116"/>
      <c r="AZ160" s="116"/>
      <c r="BA160" s="116"/>
      <c r="BB160" s="116"/>
      <c r="BC160" s="116"/>
      <c r="BD160" s="116"/>
      <c r="BE160" s="116"/>
      <c r="BF160" s="116"/>
      <c r="BG160" s="116"/>
      <c r="BH160" s="116"/>
      <c r="BI160" s="116"/>
      <c r="BJ160" s="116"/>
      <c r="BK160" s="116"/>
      <c r="BL160" s="117"/>
      <c r="BS160" s="677"/>
      <c r="BT160" s="677"/>
      <c r="BU160" s="677"/>
      <c r="BV160" s="677"/>
      <c r="BW160" s="677"/>
      <c r="BX160" s="677"/>
      <c r="BY160" s="677"/>
      <c r="BZ160" s="677"/>
      <c r="CA160" s="677"/>
      <c r="CB160" s="677"/>
    </row>
    <row r="161" spans="2:80" s="3" customFormat="1">
      <c r="B161" s="36"/>
      <c r="C161" s="16"/>
      <c r="D161" s="16"/>
      <c r="E161" s="122"/>
      <c r="F161" s="636"/>
      <c r="G161" s="636"/>
      <c r="H161" s="122"/>
      <c r="I161" s="122"/>
      <c r="J161" s="122"/>
      <c r="K161" s="122"/>
      <c r="L161" s="122"/>
      <c r="M161" s="122"/>
      <c r="N161" s="122"/>
      <c r="O161" s="122"/>
      <c r="P161" s="36"/>
      <c r="Q161" s="36"/>
      <c r="R161" s="36"/>
      <c r="S161" s="36"/>
      <c r="T161" s="36"/>
      <c r="U161" s="16"/>
      <c r="V161" s="16"/>
      <c r="W161" s="16"/>
      <c r="X161" s="36"/>
      <c r="Y161" s="36"/>
      <c r="Z161" s="36"/>
      <c r="AA161" s="36"/>
      <c r="AB161" s="36"/>
      <c r="AC161" s="36"/>
      <c r="AD161" s="36"/>
      <c r="AE161" s="36"/>
      <c r="AF161" s="16"/>
      <c r="AG161" s="16"/>
      <c r="AH161" s="16"/>
      <c r="AI161" s="16"/>
      <c r="AJ161" s="16"/>
      <c r="AK161" s="16"/>
      <c r="AL161" s="16"/>
      <c r="AM161" s="16"/>
      <c r="AN161" s="16"/>
      <c r="AO161" s="16"/>
      <c r="AP161" s="16"/>
      <c r="AQ161" s="16"/>
      <c r="AR161" s="16"/>
      <c r="AS161" s="16"/>
      <c r="AT161" s="16"/>
      <c r="AU161" s="116"/>
      <c r="AV161" s="116"/>
      <c r="AW161" s="116"/>
      <c r="AX161" s="116"/>
      <c r="AY161" s="116"/>
      <c r="AZ161" s="116"/>
      <c r="BA161" s="116"/>
      <c r="BB161" s="116"/>
      <c r="BC161" s="116"/>
      <c r="BD161" s="116"/>
      <c r="BE161" s="116"/>
      <c r="BF161" s="116"/>
      <c r="BG161" s="116"/>
      <c r="BH161" s="116"/>
      <c r="BI161" s="116"/>
      <c r="BJ161" s="116"/>
      <c r="BK161" s="116"/>
      <c r="BL161" s="117"/>
      <c r="BS161" s="677"/>
      <c r="BT161" s="677"/>
      <c r="BU161" s="677"/>
      <c r="BV161" s="677"/>
      <c r="BW161" s="677"/>
      <c r="BX161" s="677"/>
      <c r="BY161" s="677"/>
      <c r="BZ161" s="677"/>
      <c r="CA161" s="677"/>
      <c r="CB161" s="677"/>
    </row>
    <row r="162" spans="2:80" s="3" customFormat="1">
      <c r="B162" s="36"/>
      <c r="C162" s="16"/>
      <c r="D162" s="16"/>
      <c r="E162" s="122"/>
      <c r="F162" s="122"/>
      <c r="G162" s="122"/>
      <c r="H162" s="122"/>
      <c r="I162" s="122"/>
      <c r="J162" s="122"/>
      <c r="K162" s="122"/>
      <c r="L162" s="122"/>
      <c r="M162" s="122"/>
      <c r="N162" s="122"/>
      <c r="O162" s="122"/>
      <c r="P162" s="36"/>
      <c r="Q162" s="36"/>
      <c r="R162" s="36"/>
      <c r="S162" s="36"/>
      <c r="T162" s="36"/>
      <c r="U162" s="16"/>
      <c r="V162" s="16"/>
      <c r="W162" s="16"/>
      <c r="X162" s="36"/>
      <c r="Y162" s="36"/>
      <c r="Z162" s="36"/>
      <c r="AA162" s="36"/>
      <c r="AB162" s="36"/>
      <c r="AC162" s="36"/>
      <c r="AD162" s="36"/>
      <c r="AE162" s="36"/>
      <c r="AF162" s="16"/>
      <c r="AG162" s="16"/>
      <c r="AH162" s="16"/>
      <c r="AI162" s="16"/>
      <c r="AJ162" s="16"/>
      <c r="AK162" s="16"/>
      <c r="AL162" s="16"/>
      <c r="AM162" s="16"/>
      <c r="AN162" s="16"/>
      <c r="AO162" s="16"/>
      <c r="AP162" s="16"/>
      <c r="AQ162" s="16"/>
      <c r="AR162" s="16"/>
      <c r="AS162" s="16"/>
      <c r="AT162" s="16"/>
      <c r="AU162" s="116"/>
      <c r="AV162" s="116"/>
      <c r="AW162" s="116"/>
      <c r="AX162" s="116"/>
      <c r="AY162" s="116"/>
      <c r="AZ162" s="116"/>
      <c r="BA162" s="116"/>
      <c r="BB162" s="116"/>
      <c r="BC162" s="116"/>
      <c r="BD162" s="116"/>
      <c r="BE162" s="116"/>
      <c r="BF162" s="116"/>
      <c r="BG162" s="116"/>
      <c r="BH162" s="116"/>
      <c r="BI162" s="116"/>
      <c r="BJ162" s="116"/>
      <c r="BK162" s="116"/>
      <c r="BL162" s="117"/>
      <c r="BS162" s="677"/>
      <c r="BT162" s="677"/>
      <c r="BU162" s="677"/>
      <c r="BV162" s="677"/>
      <c r="BW162" s="677"/>
      <c r="BX162" s="677"/>
      <c r="BY162" s="677"/>
      <c r="BZ162" s="677"/>
      <c r="CA162" s="677"/>
      <c r="CB162" s="677"/>
    </row>
    <row r="163" spans="2:80" s="3" customFormat="1">
      <c r="B163" s="36"/>
      <c r="C163" s="16"/>
      <c r="D163" s="16"/>
      <c r="E163" s="122"/>
      <c r="F163" s="122"/>
      <c r="G163" s="122"/>
      <c r="H163" s="122"/>
      <c r="I163" s="122"/>
      <c r="J163" s="122"/>
      <c r="K163" s="122"/>
      <c r="L163" s="122"/>
      <c r="M163" s="122"/>
      <c r="N163" s="122"/>
      <c r="O163" s="122"/>
      <c r="P163" s="36"/>
      <c r="Q163" s="36"/>
      <c r="R163" s="36"/>
      <c r="S163" s="36"/>
      <c r="T163" s="36"/>
      <c r="U163" s="16"/>
      <c r="V163" s="16"/>
      <c r="W163" s="16"/>
      <c r="X163" s="36"/>
      <c r="Y163" s="36"/>
      <c r="Z163" s="36"/>
      <c r="AA163" s="36"/>
      <c r="AB163" s="36"/>
      <c r="AC163" s="36"/>
      <c r="AD163" s="36"/>
      <c r="AE163" s="36"/>
      <c r="AF163" s="16"/>
      <c r="AG163" s="16"/>
      <c r="AH163" s="16"/>
      <c r="AI163" s="16"/>
      <c r="AJ163" s="16"/>
      <c r="AK163" s="16"/>
      <c r="AL163" s="16"/>
      <c r="AM163" s="16"/>
      <c r="AN163" s="16"/>
      <c r="AO163" s="16"/>
      <c r="AP163" s="16"/>
      <c r="AQ163" s="16"/>
      <c r="AR163" s="16"/>
      <c r="AS163" s="16"/>
      <c r="AT163" s="16"/>
      <c r="AU163" s="116"/>
      <c r="AV163" s="116"/>
      <c r="AW163" s="116"/>
      <c r="AX163" s="116"/>
      <c r="AY163" s="116"/>
      <c r="AZ163" s="116"/>
      <c r="BA163" s="116"/>
      <c r="BB163" s="116"/>
      <c r="BC163" s="116"/>
      <c r="BD163" s="116"/>
      <c r="BE163" s="116"/>
      <c r="BF163" s="116"/>
      <c r="BG163" s="116"/>
      <c r="BH163" s="116"/>
      <c r="BI163" s="116"/>
      <c r="BJ163" s="116"/>
      <c r="BK163" s="116"/>
      <c r="BL163" s="117"/>
    </row>
    <row r="164" spans="2:80" s="3" customFormat="1">
      <c r="B164" s="36"/>
      <c r="C164" s="16"/>
      <c r="D164" s="16"/>
      <c r="E164" s="122"/>
      <c r="F164" s="122"/>
      <c r="G164" s="122"/>
      <c r="H164" s="122"/>
      <c r="I164" s="122"/>
      <c r="J164" s="122"/>
      <c r="K164" s="122"/>
      <c r="L164" s="122"/>
      <c r="M164" s="122"/>
      <c r="N164" s="122"/>
      <c r="O164" s="122"/>
      <c r="P164" s="36"/>
      <c r="Q164" s="36"/>
      <c r="R164" s="36"/>
      <c r="S164" s="36"/>
      <c r="T164" s="36"/>
      <c r="U164" s="16"/>
      <c r="V164" s="16"/>
      <c r="W164" s="16"/>
      <c r="X164" s="36"/>
      <c r="Y164" s="36"/>
      <c r="Z164" s="36"/>
      <c r="AA164" s="36"/>
      <c r="AB164" s="36"/>
      <c r="AC164" s="36"/>
      <c r="AD164" s="36"/>
      <c r="AE164" s="36"/>
      <c r="AF164" s="16"/>
      <c r="AG164" s="16"/>
      <c r="AH164" s="16"/>
      <c r="AI164" s="16"/>
      <c r="AJ164" s="16"/>
      <c r="AK164" s="16"/>
      <c r="AL164" s="16"/>
      <c r="AM164" s="16"/>
      <c r="AN164" s="16"/>
      <c r="AO164" s="16"/>
      <c r="AP164" s="16"/>
      <c r="AQ164" s="16"/>
      <c r="AR164" s="16"/>
      <c r="AS164" s="16"/>
      <c r="AT164" s="16"/>
      <c r="AU164" s="116"/>
      <c r="AV164" s="116"/>
      <c r="AW164" s="116"/>
      <c r="AX164" s="116"/>
      <c r="AY164" s="116"/>
      <c r="AZ164" s="116"/>
      <c r="BA164" s="116"/>
      <c r="BB164" s="116"/>
      <c r="BC164" s="116"/>
      <c r="BD164" s="116"/>
      <c r="BE164" s="116"/>
      <c r="BF164" s="116"/>
      <c r="BG164" s="116"/>
      <c r="BH164" s="116"/>
      <c r="BI164" s="116"/>
      <c r="BJ164" s="116"/>
      <c r="BK164" s="116"/>
      <c r="BL164" s="117"/>
    </row>
    <row r="165" spans="2:80" s="3" customFormat="1">
      <c r="B165" s="36"/>
      <c r="C165" s="16"/>
      <c r="D165" s="633"/>
      <c r="E165" s="122"/>
      <c r="F165" s="122"/>
      <c r="G165" s="122"/>
      <c r="H165" s="122"/>
      <c r="I165" s="122"/>
      <c r="J165" s="122"/>
      <c r="K165" s="122"/>
      <c r="L165" s="122"/>
      <c r="M165" s="122"/>
      <c r="N165" s="122"/>
      <c r="O165" s="122"/>
      <c r="P165" s="36"/>
      <c r="Q165" s="36"/>
      <c r="R165" s="36"/>
      <c r="S165" s="36"/>
      <c r="T165" s="36"/>
      <c r="U165" s="16"/>
      <c r="V165" s="16"/>
      <c r="W165" s="16"/>
      <c r="X165" s="36"/>
      <c r="Y165" s="36"/>
      <c r="Z165" s="36"/>
      <c r="AA165" s="36"/>
      <c r="AB165" s="36"/>
      <c r="AC165" s="36"/>
      <c r="AD165" s="36"/>
      <c r="AE165" s="36"/>
      <c r="AF165" s="16"/>
      <c r="AG165" s="16"/>
      <c r="AH165" s="16"/>
      <c r="AI165" s="16"/>
      <c r="AJ165" s="16"/>
      <c r="AK165" s="16"/>
      <c r="AL165" s="16"/>
      <c r="AM165" s="16"/>
      <c r="AN165" s="16"/>
      <c r="AO165" s="16"/>
      <c r="AP165" s="16"/>
      <c r="AQ165" s="16"/>
      <c r="AR165" s="16"/>
      <c r="AS165" s="16"/>
      <c r="AT165" s="16"/>
      <c r="AU165" s="116"/>
      <c r="AV165" s="116"/>
      <c r="AW165" s="116"/>
      <c r="AX165" s="116"/>
      <c r="AY165" s="116"/>
      <c r="AZ165" s="116"/>
      <c r="BA165" s="116"/>
      <c r="BB165" s="116"/>
      <c r="BC165" s="116"/>
      <c r="BD165" s="116"/>
      <c r="BE165" s="116"/>
      <c r="BF165" s="116"/>
      <c r="BG165" s="116"/>
      <c r="BH165" s="116"/>
      <c r="BI165" s="116"/>
      <c r="BJ165" s="116"/>
      <c r="BK165" s="116"/>
      <c r="BL165" s="117"/>
    </row>
    <row r="166" spans="2:80" s="3" customFormat="1">
      <c r="B166" s="36"/>
      <c r="C166" s="16"/>
      <c r="D166" s="631"/>
      <c r="E166" s="122"/>
      <c r="F166" s="122"/>
      <c r="G166" s="122"/>
      <c r="H166" s="122"/>
      <c r="I166" s="122"/>
      <c r="J166" s="122"/>
      <c r="K166" s="122"/>
      <c r="L166" s="122"/>
      <c r="M166" s="122"/>
      <c r="N166" s="122"/>
      <c r="O166" s="122"/>
      <c r="P166" s="36"/>
      <c r="Q166" s="36"/>
      <c r="R166" s="36"/>
      <c r="S166" s="36"/>
      <c r="T166" s="36"/>
      <c r="U166" s="16"/>
      <c r="V166" s="16"/>
      <c r="W166" s="16"/>
      <c r="X166" s="36"/>
      <c r="Y166" s="36"/>
      <c r="Z166" s="36"/>
      <c r="AA166" s="36"/>
      <c r="AB166" s="36"/>
      <c r="AC166" s="36"/>
      <c r="AD166" s="36"/>
      <c r="AE166" s="36"/>
      <c r="AF166" s="16"/>
      <c r="AG166" s="16"/>
      <c r="AH166" s="16"/>
      <c r="AI166" s="16"/>
      <c r="AJ166" s="16"/>
      <c r="AK166" s="16"/>
      <c r="AL166" s="16"/>
      <c r="AM166" s="16"/>
      <c r="AN166" s="16"/>
      <c r="AO166" s="16"/>
      <c r="AP166" s="16"/>
      <c r="AQ166" s="16"/>
      <c r="AR166" s="16"/>
      <c r="AS166" s="16"/>
      <c r="AT166" s="16"/>
      <c r="AU166" s="116"/>
      <c r="AV166" s="116"/>
      <c r="AW166" s="116"/>
      <c r="AX166" s="116"/>
      <c r="AY166" s="116"/>
      <c r="AZ166" s="116"/>
      <c r="BA166" s="116"/>
      <c r="BB166" s="116"/>
      <c r="BC166" s="116"/>
      <c r="BD166" s="116"/>
      <c r="BE166" s="116"/>
      <c r="BF166" s="116"/>
      <c r="BG166" s="116"/>
      <c r="BH166" s="116"/>
      <c r="BI166" s="116"/>
      <c r="BJ166" s="116"/>
      <c r="BK166" s="116"/>
      <c r="BL166" s="117"/>
    </row>
    <row r="167" spans="2:80" s="3" customFormat="1">
      <c r="B167" s="36"/>
      <c r="C167" s="16"/>
      <c r="D167" s="16"/>
      <c r="E167" s="122"/>
      <c r="F167" s="122"/>
      <c r="G167" s="122"/>
      <c r="H167" s="122"/>
      <c r="I167" s="122"/>
      <c r="J167" s="122"/>
      <c r="K167" s="122"/>
      <c r="L167" s="122"/>
      <c r="M167" s="122"/>
      <c r="N167" s="122"/>
      <c r="O167" s="122"/>
      <c r="P167" s="36"/>
      <c r="Q167" s="36"/>
      <c r="R167" s="36"/>
      <c r="S167" s="36"/>
      <c r="T167" s="36"/>
      <c r="U167" s="16"/>
      <c r="V167" s="16"/>
      <c r="W167" s="16"/>
      <c r="X167" s="36"/>
      <c r="Y167" s="36"/>
      <c r="Z167" s="36"/>
      <c r="AA167" s="36"/>
      <c r="AB167" s="36"/>
      <c r="AC167" s="36"/>
      <c r="AD167" s="36"/>
      <c r="AE167" s="36"/>
      <c r="AF167" s="16"/>
      <c r="AG167" s="16"/>
      <c r="AH167" s="16"/>
      <c r="AI167" s="16"/>
      <c r="AJ167" s="16"/>
      <c r="AK167" s="16"/>
      <c r="AL167" s="16"/>
      <c r="AM167" s="16"/>
      <c r="AN167" s="16"/>
      <c r="AO167" s="16"/>
      <c r="AP167" s="16"/>
      <c r="AQ167" s="16"/>
      <c r="AR167" s="16"/>
      <c r="AS167" s="16"/>
      <c r="AT167" s="16"/>
      <c r="AU167" s="116"/>
      <c r="AV167" s="116"/>
      <c r="AW167" s="116"/>
      <c r="AX167" s="116"/>
      <c r="AY167" s="116"/>
      <c r="AZ167" s="116"/>
      <c r="BA167" s="116"/>
      <c r="BB167" s="116"/>
      <c r="BC167" s="116"/>
      <c r="BD167" s="116"/>
      <c r="BE167" s="116"/>
      <c r="BF167" s="116"/>
      <c r="BG167" s="116"/>
      <c r="BH167" s="116"/>
      <c r="BI167" s="116"/>
      <c r="BJ167" s="116"/>
      <c r="BK167" s="116"/>
      <c r="BL167" s="117"/>
    </row>
    <row r="168" spans="2:80" s="3" customFormat="1">
      <c r="B168" s="36"/>
      <c r="C168" s="16"/>
      <c r="D168" s="16"/>
      <c r="E168" s="122"/>
      <c r="F168" s="122"/>
      <c r="G168" s="122"/>
      <c r="H168" s="122"/>
      <c r="I168" s="122"/>
      <c r="J168" s="122"/>
      <c r="K168" s="122"/>
      <c r="L168" s="122"/>
      <c r="M168" s="122"/>
      <c r="N168" s="122"/>
      <c r="O168" s="122"/>
      <c r="P168" s="36"/>
      <c r="Q168" s="36"/>
      <c r="R168" s="36"/>
      <c r="S168" s="36"/>
      <c r="T168" s="36"/>
      <c r="U168" s="16"/>
      <c r="V168" s="16"/>
      <c r="W168" s="16"/>
      <c r="X168" s="36"/>
      <c r="Y168" s="36"/>
      <c r="Z168" s="36"/>
      <c r="AA168" s="36"/>
      <c r="AB168" s="36"/>
      <c r="AC168" s="36"/>
      <c r="AD168" s="36"/>
      <c r="AE168" s="36"/>
      <c r="AF168" s="16"/>
      <c r="AG168" s="16"/>
      <c r="AH168" s="16"/>
      <c r="AI168" s="16"/>
      <c r="AJ168" s="16"/>
      <c r="AK168" s="16"/>
      <c r="AL168" s="16"/>
      <c r="AM168" s="16"/>
      <c r="AN168" s="16"/>
      <c r="AO168" s="16"/>
      <c r="AP168" s="16"/>
      <c r="AQ168" s="16"/>
      <c r="AR168" s="16"/>
      <c r="AS168" s="16"/>
      <c r="AT168" s="16"/>
      <c r="AU168" s="116"/>
      <c r="AV168" s="116"/>
      <c r="AW168" s="116"/>
      <c r="AX168" s="116"/>
      <c r="AY168" s="116"/>
      <c r="AZ168" s="116"/>
      <c r="BA168" s="116"/>
      <c r="BB168" s="116"/>
      <c r="BC168" s="116"/>
      <c r="BD168" s="116"/>
      <c r="BE168" s="116"/>
      <c r="BF168" s="116"/>
      <c r="BG168" s="116"/>
      <c r="BH168" s="116"/>
      <c r="BI168" s="116"/>
      <c r="BJ168" s="116"/>
      <c r="BK168" s="116"/>
      <c r="BL168" s="117"/>
    </row>
    <row r="169" spans="2:80" s="3" customFormat="1" ht="13.5" customHeight="1">
      <c r="B169" s="36"/>
      <c r="C169" s="16"/>
      <c r="D169" s="635"/>
      <c r="E169" s="122"/>
      <c r="F169" s="122"/>
      <c r="G169" s="122"/>
      <c r="H169" s="122"/>
      <c r="I169" s="122"/>
      <c r="J169" s="122"/>
      <c r="K169" s="122"/>
      <c r="L169" s="122"/>
      <c r="M169" s="122"/>
      <c r="N169" s="122"/>
      <c r="O169" s="122"/>
      <c r="P169" s="36"/>
      <c r="Q169" s="36"/>
      <c r="R169" s="36"/>
      <c r="S169" s="36"/>
      <c r="T169" s="36"/>
      <c r="U169" s="16"/>
      <c r="V169" s="16"/>
      <c r="W169" s="16"/>
      <c r="X169" s="36"/>
      <c r="Y169" s="36"/>
      <c r="Z169" s="36"/>
      <c r="AA169" s="36"/>
      <c r="AB169" s="36"/>
      <c r="AC169" s="36"/>
      <c r="AD169" s="36"/>
      <c r="AE169" s="36"/>
      <c r="AF169" s="16"/>
      <c r="AG169" s="16"/>
      <c r="AH169" s="16"/>
      <c r="AI169" s="16"/>
      <c r="AJ169" s="16"/>
      <c r="AK169" s="16"/>
      <c r="AL169" s="16"/>
      <c r="AM169" s="16"/>
      <c r="AN169" s="16"/>
      <c r="AO169" s="16"/>
      <c r="AP169" s="16"/>
      <c r="AQ169" s="16"/>
      <c r="AR169" s="16"/>
      <c r="AS169" s="16"/>
      <c r="AT169" s="16"/>
      <c r="AU169" s="116"/>
      <c r="AV169" s="116"/>
      <c r="AW169" s="116"/>
      <c r="AX169" s="116"/>
      <c r="AY169" s="116"/>
      <c r="AZ169" s="116"/>
      <c r="BA169" s="116"/>
      <c r="BB169" s="116"/>
      <c r="BC169" s="116"/>
      <c r="BD169" s="116"/>
      <c r="BE169" s="116"/>
      <c r="BF169" s="116"/>
      <c r="BG169" s="116"/>
      <c r="BH169" s="116"/>
      <c r="BI169" s="116"/>
      <c r="BJ169" s="116"/>
      <c r="BK169" s="116"/>
      <c r="BL169" s="117"/>
    </row>
    <row r="170" spans="2:80" s="3" customFormat="1">
      <c r="B170" s="36"/>
      <c r="C170" s="16"/>
      <c r="D170" s="16"/>
      <c r="E170" s="122"/>
      <c r="F170" s="122"/>
      <c r="G170" s="122"/>
      <c r="H170" s="122"/>
      <c r="I170" s="122"/>
      <c r="J170" s="122"/>
      <c r="K170" s="122"/>
      <c r="L170" s="122"/>
      <c r="M170" s="122"/>
      <c r="N170" s="122"/>
      <c r="O170" s="122"/>
      <c r="P170" s="36"/>
      <c r="Q170" s="36"/>
      <c r="R170" s="36"/>
      <c r="S170" s="36"/>
      <c r="T170" s="36"/>
      <c r="U170" s="16"/>
      <c r="V170" s="16"/>
      <c r="W170" s="16"/>
      <c r="X170" s="36"/>
      <c r="Y170" s="36"/>
      <c r="Z170" s="36"/>
      <c r="AA170" s="36"/>
      <c r="AB170" s="36"/>
      <c r="AC170" s="36"/>
      <c r="AD170" s="36"/>
      <c r="AE170" s="36"/>
      <c r="AF170" s="16"/>
      <c r="AG170" s="16"/>
      <c r="AH170" s="16"/>
      <c r="AI170" s="16"/>
      <c r="AJ170" s="16"/>
      <c r="AK170" s="16"/>
      <c r="AL170" s="16"/>
      <c r="AM170" s="16"/>
      <c r="AN170" s="16"/>
      <c r="AO170" s="16"/>
      <c r="AP170" s="16"/>
      <c r="AQ170" s="16"/>
      <c r="AR170" s="16"/>
      <c r="AS170" s="16"/>
      <c r="AT170" s="16"/>
      <c r="AU170" s="116"/>
      <c r="AV170" s="116"/>
      <c r="AW170" s="116"/>
      <c r="AX170" s="116"/>
      <c r="AY170" s="116"/>
      <c r="AZ170" s="116"/>
      <c r="BA170" s="116"/>
      <c r="BB170" s="116"/>
      <c r="BC170" s="116"/>
      <c r="BD170" s="116"/>
      <c r="BE170" s="116"/>
      <c r="BF170" s="116"/>
      <c r="BG170" s="116"/>
      <c r="BH170" s="116"/>
      <c r="BI170" s="116"/>
      <c r="BJ170" s="116"/>
      <c r="BK170" s="116"/>
      <c r="BL170" s="117"/>
    </row>
    <row r="171" spans="2:80" s="3" customFormat="1">
      <c r="B171" s="36"/>
      <c r="C171" s="16"/>
      <c r="D171" s="16"/>
      <c r="E171" s="122"/>
      <c r="F171" s="122"/>
      <c r="G171" s="122"/>
      <c r="H171" s="122"/>
      <c r="I171" s="122"/>
      <c r="J171" s="122"/>
      <c r="K171" s="122"/>
      <c r="L171" s="122"/>
      <c r="M171" s="122"/>
      <c r="N171" s="122"/>
      <c r="O171" s="122"/>
      <c r="P171" s="36"/>
      <c r="Q171" s="36"/>
      <c r="R171" s="36"/>
      <c r="S171" s="36"/>
      <c r="T171" s="36"/>
      <c r="U171" s="16"/>
      <c r="V171" s="16"/>
      <c r="W171" s="16"/>
      <c r="X171" s="36"/>
      <c r="Y171" s="36"/>
      <c r="Z171" s="36"/>
      <c r="AA171" s="36"/>
      <c r="AB171" s="36"/>
      <c r="AC171" s="36"/>
      <c r="AD171" s="36"/>
      <c r="AE171" s="36"/>
      <c r="AF171" s="16"/>
      <c r="AG171" s="16"/>
      <c r="AH171" s="16"/>
      <c r="AI171" s="16"/>
      <c r="AJ171" s="16"/>
      <c r="AK171" s="16"/>
      <c r="AL171" s="16"/>
      <c r="AM171" s="16"/>
      <c r="AN171" s="16"/>
      <c r="AO171" s="16"/>
      <c r="AP171" s="16"/>
      <c r="AQ171" s="16"/>
      <c r="AR171" s="16"/>
      <c r="AS171" s="16"/>
      <c r="AT171" s="16"/>
      <c r="AU171" s="116"/>
      <c r="AV171" s="116"/>
      <c r="AW171" s="116"/>
      <c r="AX171" s="116"/>
      <c r="AY171" s="116"/>
      <c r="AZ171" s="116"/>
      <c r="BA171" s="116"/>
      <c r="BB171" s="116"/>
      <c r="BC171" s="116"/>
      <c r="BD171" s="116"/>
      <c r="BE171" s="116"/>
      <c r="BF171" s="116"/>
      <c r="BG171" s="116"/>
      <c r="BH171" s="116"/>
      <c r="BI171" s="116"/>
      <c r="BJ171" s="116"/>
      <c r="BK171" s="116"/>
      <c r="BL171" s="117"/>
    </row>
    <row r="172" spans="2:80" s="3" customFormat="1">
      <c r="B172" s="36"/>
      <c r="C172" s="16"/>
      <c r="D172" s="16"/>
      <c r="E172" s="122"/>
      <c r="F172" s="122"/>
      <c r="G172" s="122"/>
      <c r="H172" s="122"/>
      <c r="I172" s="122"/>
      <c r="J172" s="122"/>
      <c r="K172" s="122"/>
      <c r="L172" s="122"/>
      <c r="M172" s="122"/>
      <c r="N172" s="122"/>
      <c r="O172" s="122"/>
      <c r="P172" s="36"/>
      <c r="Q172" s="36"/>
      <c r="R172" s="36"/>
      <c r="S172" s="36"/>
      <c r="T172" s="36"/>
      <c r="U172" s="16"/>
      <c r="V172" s="16"/>
      <c r="W172" s="16"/>
      <c r="X172" s="36"/>
      <c r="Y172" s="36"/>
      <c r="Z172" s="36"/>
      <c r="AA172" s="36"/>
      <c r="AB172" s="36"/>
      <c r="AC172" s="36"/>
      <c r="AD172" s="36"/>
      <c r="AE172" s="36"/>
      <c r="AF172" s="16"/>
      <c r="AG172" s="16"/>
      <c r="AH172" s="16"/>
      <c r="AI172" s="16"/>
      <c r="AJ172" s="16"/>
      <c r="AK172" s="16"/>
      <c r="AL172" s="16"/>
      <c r="AM172" s="16"/>
      <c r="AN172" s="16"/>
      <c r="AO172" s="16"/>
      <c r="AP172" s="16"/>
      <c r="AQ172" s="16"/>
      <c r="AR172" s="16"/>
      <c r="AS172" s="16"/>
      <c r="AT172" s="16"/>
      <c r="AU172" s="116"/>
      <c r="AV172" s="116"/>
      <c r="AW172" s="116"/>
      <c r="AX172" s="116"/>
      <c r="AY172" s="116"/>
      <c r="AZ172" s="116"/>
      <c r="BA172" s="116"/>
      <c r="BB172" s="116"/>
      <c r="BC172" s="116"/>
      <c r="BD172" s="116"/>
      <c r="BE172" s="116"/>
      <c r="BF172" s="116"/>
      <c r="BG172" s="116"/>
      <c r="BH172" s="116"/>
      <c r="BI172" s="116"/>
      <c r="BJ172" s="116"/>
      <c r="BK172" s="116"/>
      <c r="BL172" s="117"/>
    </row>
    <row r="173" spans="2:80" s="3" customFormat="1">
      <c r="B173" s="36"/>
      <c r="C173" s="16"/>
      <c r="D173" s="16"/>
      <c r="E173" s="122"/>
      <c r="F173" s="122"/>
      <c r="G173" s="122"/>
      <c r="H173" s="122"/>
      <c r="I173" s="122"/>
      <c r="J173" s="122"/>
      <c r="K173" s="122"/>
      <c r="L173" s="122"/>
      <c r="M173" s="122"/>
      <c r="N173" s="122"/>
      <c r="O173" s="122"/>
      <c r="P173" s="36"/>
      <c r="Q173" s="36"/>
      <c r="R173" s="36"/>
      <c r="S173" s="36"/>
      <c r="T173" s="36"/>
      <c r="U173" s="16"/>
      <c r="V173" s="16"/>
      <c r="W173" s="16"/>
      <c r="X173" s="36"/>
      <c r="Y173" s="36"/>
      <c r="Z173" s="36"/>
      <c r="AA173" s="36"/>
      <c r="AB173" s="36"/>
      <c r="AC173" s="36"/>
      <c r="AD173" s="36"/>
      <c r="AE173" s="36"/>
      <c r="AF173" s="16"/>
      <c r="AG173" s="16"/>
      <c r="AH173" s="16"/>
      <c r="AI173" s="16"/>
      <c r="AJ173" s="16"/>
      <c r="AK173" s="16"/>
      <c r="AL173" s="16"/>
      <c r="AM173" s="16"/>
      <c r="AN173" s="16"/>
      <c r="AO173" s="16"/>
      <c r="AP173" s="16"/>
      <c r="AQ173" s="16"/>
      <c r="AR173" s="16"/>
      <c r="AS173" s="16"/>
      <c r="AT173" s="16"/>
      <c r="AU173" s="116"/>
      <c r="AV173" s="116"/>
      <c r="AW173" s="116"/>
      <c r="AX173" s="116"/>
      <c r="AY173" s="116"/>
      <c r="AZ173" s="116"/>
      <c r="BA173" s="116"/>
      <c r="BB173" s="116"/>
      <c r="BC173" s="116"/>
      <c r="BD173" s="116"/>
      <c r="BE173" s="116"/>
      <c r="BF173" s="116"/>
      <c r="BG173" s="116"/>
      <c r="BH173" s="116"/>
      <c r="BI173" s="116"/>
      <c r="BJ173" s="116"/>
      <c r="BK173" s="116"/>
      <c r="BL173" s="117"/>
    </row>
    <row r="174" spans="2:80" s="3" customFormat="1">
      <c r="B174" s="36"/>
      <c r="C174" s="16"/>
      <c r="D174" s="633"/>
      <c r="E174" s="122"/>
      <c r="F174" s="122"/>
      <c r="G174" s="122"/>
      <c r="H174" s="122"/>
      <c r="I174" s="122"/>
      <c r="J174" s="122"/>
      <c r="K174" s="122"/>
      <c r="L174" s="122"/>
      <c r="M174" s="122"/>
      <c r="N174" s="122"/>
      <c r="O174" s="122"/>
      <c r="P174" s="36"/>
      <c r="Q174" s="36"/>
      <c r="R174" s="36"/>
      <c r="S174" s="36"/>
      <c r="T174" s="36"/>
      <c r="U174" s="16"/>
      <c r="V174" s="16"/>
      <c r="W174" s="16"/>
      <c r="X174" s="36"/>
      <c r="Y174" s="36"/>
      <c r="Z174" s="36"/>
      <c r="AA174" s="36"/>
      <c r="AB174" s="36"/>
      <c r="AC174" s="36"/>
      <c r="AD174" s="36"/>
      <c r="AE174" s="36"/>
      <c r="AF174" s="16"/>
      <c r="AG174" s="16"/>
      <c r="AH174" s="16"/>
      <c r="AI174" s="16"/>
      <c r="AJ174" s="16"/>
      <c r="AK174" s="16"/>
      <c r="AL174" s="16"/>
      <c r="AM174" s="16"/>
      <c r="AN174" s="16"/>
      <c r="AO174" s="16"/>
      <c r="AP174" s="16"/>
      <c r="AQ174" s="16"/>
      <c r="AR174" s="16"/>
      <c r="AS174" s="16"/>
      <c r="AT174" s="16"/>
      <c r="AU174" s="116"/>
      <c r="AV174" s="116"/>
      <c r="AW174" s="116"/>
      <c r="AX174" s="116"/>
      <c r="AY174" s="116"/>
      <c r="AZ174" s="116"/>
      <c r="BA174" s="116"/>
      <c r="BB174" s="116"/>
      <c r="BC174" s="116"/>
      <c r="BD174" s="116"/>
      <c r="BE174" s="116"/>
      <c r="BF174" s="116"/>
      <c r="BG174" s="116"/>
      <c r="BH174" s="116"/>
      <c r="BI174" s="116"/>
      <c r="BJ174" s="116"/>
      <c r="BK174" s="116"/>
      <c r="BL174" s="117"/>
    </row>
    <row r="175" spans="2:80" s="3" customFormat="1">
      <c r="B175" s="36"/>
      <c r="C175" s="16"/>
      <c r="D175" s="631"/>
      <c r="E175" s="122"/>
      <c r="F175" s="122"/>
      <c r="G175" s="122"/>
      <c r="H175" s="122"/>
      <c r="I175" s="122"/>
      <c r="J175" s="122"/>
      <c r="K175" s="122"/>
      <c r="L175" s="122"/>
      <c r="M175" s="122"/>
      <c r="N175" s="122"/>
      <c r="O175" s="122"/>
      <c r="P175" s="36"/>
      <c r="Q175" s="36"/>
      <c r="R175" s="36"/>
      <c r="S175" s="36"/>
      <c r="T175" s="36"/>
      <c r="U175" s="16"/>
      <c r="V175" s="16"/>
      <c r="W175" s="16"/>
      <c r="X175" s="36"/>
      <c r="Y175" s="36"/>
      <c r="Z175" s="36"/>
      <c r="AA175" s="36"/>
      <c r="AB175" s="36"/>
      <c r="AC175" s="36"/>
      <c r="AD175" s="36"/>
      <c r="AE175" s="36"/>
      <c r="AF175" s="16"/>
      <c r="AG175" s="16"/>
      <c r="AH175" s="16"/>
      <c r="AI175" s="16"/>
      <c r="AJ175" s="16"/>
      <c r="AK175" s="16"/>
      <c r="AL175" s="16"/>
      <c r="AM175" s="16"/>
      <c r="AN175" s="16"/>
      <c r="AO175" s="16"/>
      <c r="AP175" s="16"/>
      <c r="AQ175" s="16"/>
      <c r="AR175" s="16"/>
      <c r="AS175" s="16"/>
      <c r="AT175" s="16"/>
      <c r="AU175" s="116"/>
      <c r="AV175" s="116"/>
      <c r="AW175" s="116"/>
      <c r="AX175" s="116"/>
      <c r="AY175" s="116"/>
      <c r="AZ175" s="116"/>
      <c r="BA175" s="116"/>
      <c r="BB175" s="116"/>
      <c r="BC175" s="116"/>
      <c r="BD175" s="116"/>
      <c r="BE175" s="116"/>
      <c r="BF175" s="116"/>
      <c r="BG175" s="116"/>
      <c r="BH175" s="116"/>
      <c r="BI175" s="116"/>
      <c r="BJ175" s="116"/>
      <c r="BK175" s="116"/>
      <c r="BL175" s="117"/>
    </row>
    <row r="176" spans="2:80" s="3" customFormat="1">
      <c r="B176" s="36"/>
      <c r="C176" s="16"/>
      <c r="D176" s="16"/>
      <c r="E176" s="122"/>
      <c r="F176" s="122"/>
      <c r="G176" s="122"/>
      <c r="H176" s="122"/>
      <c r="I176" s="122"/>
      <c r="J176" s="122"/>
      <c r="K176" s="122"/>
      <c r="L176" s="122"/>
      <c r="M176" s="122"/>
      <c r="N176" s="122"/>
      <c r="O176" s="122"/>
      <c r="P176" s="36"/>
      <c r="Q176" s="36"/>
      <c r="R176" s="36"/>
      <c r="S176" s="36"/>
      <c r="T176" s="36"/>
      <c r="U176" s="16"/>
      <c r="V176" s="16"/>
      <c r="W176" s="16"/>
      <c r="X176" s="36"/>
      <c r="Y176" s="36"/>
      <c r="Z176" s="36"/>
      <c r="AA176" s="36"/>
      <c r="AB176" s="36"/>
      <c r="AC176" s="36"/>
      <c r="AD176" s="36"/>
      <c r="AE176" s="36"/>
      <c r="AF176" s="16"/>
      <c r="AG176" s="16"/>
      <c r="AH176" s="16"/>
      <c r="AI176" s="16"/>
      <c r="AJ176" s="16"/>
      <c r="AK176" s="16"/>
      <c r="AL176" s="16"/>
      <c r="AM176" s="16"/>
      <c r="AN176" s="16"/>
      <c r="AO176" s="16"/>
      <c r="AP176" s="16"/>
      <c r="AQ176" s="16"/>
      <c r="AR176" s="16"/>
      <c r="AS176" s="16"/>
      <c r="AT176" s="16"/>
      <c r="AU176" s="116"/>
      <c r="AV176" s="116"/>
      <c r="AW176" s="116"/>
      <c r="AX176" s="116"/>
      <c r="AY176" s="116"/>
      <c r="AZ176" s="116"/>
      <c r="BA176" s="116"/>
      <c r="BB176" s="116"/>
      <c r="BC176" s="116"/>
      <c r="BD176" s="116"/>
      <c r="BE176" s="116"/>
      <c r="BF176" s="116"/>
      <c r="BG176" s="116"/>
      <c r="BH176" s="116"/>
      <c r="BI176" s="116"/>
      <c r="BJ176" s="116"/>
      <c r="BK176" s="116"/>
      <c r="BL176" s="117"/>
    </row>
    <row r="177" spans="2:64" s="3" customFormat="1">
      <c r="B177" s="36"/>
      <c r="C177" s="16"/>
      <c r="D177" s="16"/>
      <c r="E177" s="122"/>
      <c r="F177" s="122"/>
      <c r="G177" s="122"/>
      <c r="H177" s="122"/>
      <c r="I177" s="122"/>
      <c r="J177" s="122"/>
      <c r="K177" s="122"/>
      <c r="L177" s="122"/>
      <c r="M177" s="122"/>
      <c r="N177" s="122"/>
      <c r="O177" s="122"/>
      <c r="P177" s="36"/>
      <c r="Q177" s="36"/>
      <c r="R177" s="36"/>
      <c r="S177" s="36"/>
      <c r="T177" s="36"/>
      <c r="U177" s="16"/>
      <c r="V177" s="16"/>
      <c r="W177" s="16"/>
      <c r="X177" s="36"/>
      <c r="Y177" s="36"/>
      <c r="Z177" s="36"/>
      <c r="AA177" s="36"/>
      <c r="AB177" s="36"/>
      <c r="AC177" s="36"/>
      <c r="AD177" s="36"/>
      <c r="AE177" s="36"/>
      <c r="AF177" s="16"/>
      <c r="AG177" s="16"/>
      <c r="AH177" s="16"/>
      <c r="AI177" s="16"/>
      <c r="AJ177" s="16"/>
      <c r="AK177" s="16"/>
      <c r="AL177" s="16"/>
      <c r="AM177" s="16"/>
      <c r="AN177" s="16"/>
      <c r="AO177" s="16"/>
      <c r="AP177" s="16"/>
      <c r="AQ177" s="16"/>
      <c r="AR177" s="16"/>
      <c r="AS177" s="16"/>
      <c r="AT177" s="16"/>
      <c r="AU177" s="116"/>
      <c r="AV177" s="116"/>
      <c r="AW177" s="116"/>
      <c r="AX177" s="116"/>
      <c r="AY177" s="116"/>
      <c r="AZ177" s="116"/>
      <c r="BA177" s="116"/>
      <c r="BB177" s="116"/>
      <c r="BC177" s="116"/>
      <c r="BD177" s="116"/>
      <c r="BE177" s="116"/>
      <c r="BF177" s="116"/>
      <c r="BG177" s="116"/>
      <c r="BH177" s="116"/>
      <c r="BI177" s="116"/>
      <c r="BJ177" s="116"/>
      <c r="BK177" s="116"/>
      <c r="BL177" s="117"/>
    </row>
    <row r="178" spans="2:64" s="3" customFormat="1">
      <c r="B178" s="36"/>
      <c r="C178" s="16"/>
      <c r="D178" s="635"/>
      <c r="E178" s="122"/>
      <c r="F178" s="122"/>
      <c r="G178" s="122"/>
      <c r="H178" s="122"/>
      <c r="I178" s="122"/>
      <c r="J178" s="122"/>
      <c r="K178" s="122"/>
      <c r="L178" s="122"/>
      <c r="M178" s="122"/>
      <c r="N178" s="122"/>
      <c r="O178" s="122"/>
      <c r="P178" s="36"/>
      <c r="Q178" s="36"/>
      <c r="R178" s="36"/>
      <c r="S178" s="36"/>
      <c r="T178" s="36"/>
      <c r="U178" s="16"/>
      <c r="V178" s="16"/>
      <c r="W178" s="16"/>
      <c r="X178" s="36"/>
      <c r="Y178" s="36"/>
      <c r="Z178" s="36"/>
      <c r="AA178" s="36"/>
      <c r="AB178" s="36"/>
      <c r="AC178" s="36"/>
      <c r="AD178" s="36"/>
      <c r="AE178" s="36"/>
      <c r="AF178" s="16"/>
      <c r="AG178" s="16"/>
      <c r="AH178" s="16"/>
      <c r="AI178" s="16"/>
      <c r="AJ178" s="16"/>
      <c r="AK178" s="16"/>
      <c r="AL178" s="16"/>
      <c r="AM178" s="16"/>
      <c r="AN178" s="16"/>
      <c r="AO178" s="16"/>
      <c r="AP178" s="16"/>
      <c r="AQ178" s="16"/>
      <c r="AR178" s="16"/>
      <c r="AS178" s="16"/>
      <c r="AT178" s="16"/>
      <c r="AU178" s="116"/>
      <c r="AV178" s="116"/>
      <c r="AW178" s="116"/>
      <c r="AX178" s="116"/>
      <c r="AY178" s="116"/>
      <c r="AZ178" s="116"/>
      <c r="BA178" s="116"/>
      <c r="BB178" s="116"/>
      <c r="BC178" s="116"/>
      <c r="BD178" s="116"/>
      <c r="BE178" s="116"/>
      <c r="BF178" s="116"/>
      <c r="BG178" s="116"/>
      <c r="BH178" s="116"/>
      <c r="BI178" s="116"/>
      <c r="BJ178" s="116"/>
      <c r="BK178" s="116"/>
      <c r="BL178" s="117"/>
    </row>
    <row r="179" spans="2:64" s="3" customFormat="1">
      <c r="B179" s="36"/>
      <c r="C179" s="16"/>
      <c r="D179" s="633"/>
      <c r="E179" s="122"/>
      <c r="F179" s="122"/>
      <c r="G179" s="122"/>
      <c r="H179" s="122"/>
      <c r="I179" s="122"/>
      <c r="J179" s="122"/>
      <c r="K179" s="122"/>
      <c r="L179" s="122"/>
      <c r="M179" s="122"/>
      <c r="N179" s="122"/>
      <c r="O179" s="122"/>
      <c r="P179" s="36"/>
      <c r="Q179" s="36"/>
      <c r="R179" s="36"/>
      <c r="S179" s="36"/>
      <c r="T179" s="36"/>
      <c r="U179" s="16"/>
      <c r="V179" s="16"/>
      <c r="W179" s="16"/>
      <c r="X179" s="36"/>
      <c r="Y179" s="36"/>
      <c r="Z179" s="36"/>
      <c r="AA179" s="36"/>
      <c r="AB179" s="36"/>
      <c r="AC179" s="36"/>
      <c r="AD179" s="36"/>
      <c r="AE179" s="36"/>
      <c r="AF179" s="16"/>
      <c r="AG179" s="16"/>
      <c r="AH179" s="16"/>
      <c r="AI179" s="16"/>
      <c r="AJ179" s="16"/>
      <c r="AK179" s="16"/>
      <c r="AL179" s="16"/>
      <c r="AM179" s="16"/>
      <c r="AN179" s="16"/>
      <c r="AO179" s="16"/>
      <c r="AP179" s="16"/>
      <c r="AQ179" s="16"/>
      <c r="AR179" s="16"/>
      <c r="AS179" s="16"/>
      <c r="AT179" s="16"/>
      <c r="AU179" s="116"/>
      <c r="AV179" s="116"/>
      <c r="AW179" s="116"/>
      <c r="AX179" s="116"/>
      <c r="AY179" s="116"/>
      <c r="AZ179" s="116"/>
      <c r="BA179" s="116"/>
      <c r="BB179" s="116"/>
      <c r="BC179" s="116"/>
      <c r="BD179" s="116"/>
      <c r="BE179" s="116"/>
      <c r="BF179" s="116"/>
      <c r="BG179" s="116"/>
      <c r="BH179" s="116"/>
      <c r="BI179" s="116"/>
      <c r="BJ179" s="116"/>
      <c r="BK179" s="116"/>
      <c r="BL179" s="117"/>
    </row>
    <row r="180" spans="2:64" s="3" customFormat="1">
      <c r="B180" s="36"/>
      <c r="C180" s="16"/>
      <c r="D180" s="633"/>
      <c r="E180" s="122"/>
      <c r="F180" s="122"/>
      <c r="G180" s="122"/>
      <c r="H180" s="122"/>
      <c r="I180" s="122"/>
      <c r="J180" s="122"/>
      <c r="K180" s="122"/>
      <c r="L180" s="122"/>
      <c r="M180" s="122"/>
      <c r="N180" s="122"/>
      <c r="O180" s="122"/>
      <c r="P180" s="36"/>
      <c r="Q180" s="36"/>
      <c r="R180" s="36"/>
      <c r="S180" s="36"/>
      <c r="T180" s="36"/>
      <c r="U180" s="16"/>
      <c r="V180" s="16"/>
      <c r="W180" s="16"/>
      <c r="X180" s="36"/>
      <c r="Y180" s="36"/>
      <c r="Z180" s="36"/>
      <c r="AA180" s="36"/>
      <c r="AB180" s="36"/>
      <c r="AC180" s="36"/>
      <c r="AD180" s="36"/>
      <c r="AE180" s="36"/>
      <c r="AF180" s="16"/>
      <c r="AG180" s="16"/>
      <c r="AH180" s="16"/>
      <c r="AI180" s="16"/>
      <c r="AJ180" s="16"/>
      <c r="AK180" s="16"/>
      <c r="AL180" s="16"/>
      <c r="AM180" s="16"/>
      <c r="AN180" s="16"/>
      <c r="AO180" s="16"/>
      <c r="AP180" s="16"/>
      <c r="AQ180" s="16"/>
      <c r="AR180" s="16"/>
      <c r="AS180" s="16"/>
      <c r="AT180" s="16"/>
      <c r="AU180" s="116"/>
      <c r="AV180" s="116"/>
      <c r="AW180" s="116"/>
      <c r="AX180" s="116"/>
      <c r="AY180" s="116"/>
      <c r="AZ180" s="116"/>
      <c r="BA180" s="116"/>
      <c r="BB180" s="116"/>
      <c r="BC180" s="116"/>
      <c r="BD180" s="116"/>
      <c r="BE180" s="116"/>
      <c r="BF180" s="116"/>
      <c r="BG180" s="116"/>
      <c r="BH180" s="116"/>
      <c r="BI180" s="116"/>
      <c r="BJ180" s="116"/>
      <c r="BK180" s="116"/>
      <c r="BL180" s="117"/>
    </row>
    <row r="181" spans="2:64" s="3" customFormat="1" ht="16.8">
      <c r="B181" s="36"/>
      <c r="C181" s="16"/>
      <c r="D181" s="637"/>
      <c r="E181" s="122"/>
      <c r="F181" s="122"/>
      <c r="G181" s="122"/>
      <c r="H181" s="122"/>
      <c r="I181" s="122"/>
      <c r="J181" s="122"/>
      <c r="K181" s="122"/>
      <c r="L181" s="122"/>
      <c r="M181" s="122"/>
      <c r="N181" s="122"/>
      <c r="O181" s="122"/>
      <c r="P181" s="36"/>
      <c r="Q181" s="36"/>
      <c r="R181" s="36"/>
      <c r="S181" s="36"/>
      <c r="T181" s="36"/>
      <c r="U181" s="16"/>
      <c r="V181" s="16"/>
      <c r="W181" s="16"/>
      <c r="X181" s="36"/>
      <c r="Y181" s="36"/>
      <c r="Z181" s="36"/>
      <c r="AA181" s="36"/>
      <c r="AB181" s="36"/>
      <c r="AC181" s="36"/>
      <c r="AD181" s="36"/>
      <c r="AE181" s="36"/>
      <c r="AF181" s="16"/>
      <c r="AG181" s="16"/>
      <c r="AH181" s="16"/>
      <c r="AI181" s="16"/>
      <c r="AJ181" s="16"/>
      <c r="AK181" s="16"/>
      <c r="AL181" s="16"/>
      <c r="AM181" s="16"/>
      <c r="AN181" s="16"/>
      <c r="AO181" s="16"/>
      <c r="AP181" s="16"/>
      <c r="AQ181" s="16"/>
      <c r="AR181" s="16"/>
      <c r="AS181" s="16"/>
      <c r="AT181" s="16"/>
      <c r="AU181" s="116"/>
      <c r="AV181" s="116"/>
      <c r="AW181" s="116"/>
      <c r="AX181" s="116"/>
      <c r="AY181" s="116"/>
      <c r="AZ181" s="116"/>
      <c r="BA181" s="116"/>
      <c r="BB181" s="116"/>
      <c r="BC181" s="116"/>
      <c r="BD181" s="116"/>
      <c r="BE181" s="116"/>
      <c r="BF181" s="116"/>
      <c r="BG181" s="116"/>
      <c r="BH181" s="116"/>
      <c r="BI181" s="116"/>
      <c r="BJ181" s="116"/>
      <c r="BK181" s="116"/>
      <c r="BL181" s="117"/>
    </row>
    <row r="182" spans="2:64" s="3" customFormat="1">
      <c r="B182" s="36"/>
      <c r="C182" s="16"/>
      <c r="D182" s="633"/>
      <c r="E182" s="122"/>
      <c r="F182" s="122"/>
      <c r="G182" s="122"/>
      <c r="H182" s="122"/>
      <c r="I182" s="122"/>
      <c r="J182" s="122"/>
      <c r="K182" s="122"/>
      <c r="L182" s="122"/>
      <c r="M182" s="122"/>
      <c r="N182" s="122"/>
      <c r="O182" s="122"/>
      <c r="P182" s="36"/>
      <c r="Q182" s="36"/>
      <c r="R182" s="36"/>
      <c r="S182" s="36"/>
      <c r="T182" s="36"/>
      <c r="U182" s="16"/>
      <c r="V182" s="16"/>
      <c r="W182" s="16"/>
      <c r="X182" s="36"/>
      <c r="Y182" s="36"/>
      <c r="Z182" s="36"/>
      <c r="AA182" s="36"/>
      <c r="AB182" s="36"/>
      <c r="AC182" s="36"/>
      <c r="AD182" s="36"/>
      <c r="AE182" s="36"/>
      <c r="AF182" s="16"/>
      <c r="AG182" s="16"/>
      <c r="AH182" s="16"/>
      <c r="AI182" s="16"/>
      <c r="AJ182" s="16"/>
      <c r="AK182" s="16"/>
      <c r="AL182" s="16"/>
      <c r="AM182" s="16"/>
      <c r="AN182" s="16"/>
      <c r="AO182" s="16"/>
      <c r="AP182" s="16"/>
      <c r="AQ182" s="16"/>
      <c r="AR182" s="16"/>
      <c r="AS182" s="16"/>
      <c r="AT182" s="16"/>
      <c r="AU182" s="116"/>
      <c r="AV182" s="116"/>
      <c r="AW182" s="116"/>
      <c r="AX182" s="116"/>
      <c r="AY182" s="116"/>
      <c r="AZ182" s="116"/>
      <c r="BA182" s="116"/>
      <c r="BB182" s="116"/>
      <c r="BC182" s="116"/>
      <c r="BD182" s="116"/>
      <c r="BE182" s="116"/>
      <c r="BF182" s="116"/>
      <c r="BG182" s="116"/>
      <c r="BH182" s="116"/>
      <c r="BI182" s="116"/>
      <c r="BJ182" s="116"/>
      <c r="BK182" s="116"/>
      <c r="BL182" s="117"/>
    </row>
    <row r="183" spans="2:64" s="3" customFormat="1">
      <c r="B183" s="36"/>
      <c r="C183" s="16"/>
      <c r="D183" s="16"/>
      <c r="E183" s="122"/>
      <c r="F183" s="122"/>
      <c r="G183" s="122"/>
      <c r="H183" s="122"/>
      <c r="I183" s="122"/>
      <c r="J183" s="122"/>
      <c r="K183" s="122"/>
      <c r="L183" s="122"/>
      <c r="M183" s="122"/>
      <c r="N183" s="122"/>
      <c r="O183" s="122"/>
      <c r="P183" s="36"/>
      <c r="Q183" s="36"/>
      <c r="R183" s="36"/>
      <c r="S183" s="36"/>
      <c r="T183" s="36"/>
      <c r="U183" s="16"/>
      <c r="V183" s="16"/>
      <c r="W183" s="16"/>
      <c r="X183" s="36"/>
      <c r="Y183" s="36"/>
      <c r="Z183" s="36"/>
      <c r="AA183" s="36"/>
      <c r="AB183" s="36"/>
      <c r="AC183" s="36"/>
      <c r="AD183" s="36"/>
      <c r="AE183" s="36"/>
      <c r="AF183" s="16"/>
      <c r="AG183" s="16"/>
      <c r="AH183" s="16"/>
      <c r="AI183" s="16"/>
      <c r="AJ183" s="16"/>
      <c r="AK183" s="16"/>
      <c r="AL183" s="16"/>
      <c r="AM183" s="16"/>
      <c r="AN183" s="16"/>
      <c r="AO183" s="16"/>
      <c r="AP183" s="16"/>
      <c r="AQ183" s="16"/>
      <c r="AR183" s="16"/>
      <c r="AS183" s="16"/>
      <c r="AT183" s="16"/>
      <c r="AU183" s="116"/>
      <c r="AV183" s="116"/>
      <c r="AW183" s="116"/>
      <c r="AX183" s="116"/>
      <c r="AY183" s="116"/>
      <c r="AZ183" s="116"/>
      <c r="BA183" s="116"/>
      <c r="BB183" s="116"/>
      <c r="BC183" s="116"/>
      <c r="BD183" s="116"/>
      <c r="BE183" s="116"/>
      <c r="BF183" s="116"/>
      <c r="BG183" s="116"/>
      <c r="BH183" s="116"/>
      <c r="BI183" s="116"/>
      <c r="BJ183" s="116"/>
      <c r="BK183" s="116"/>
      <c r="BL183" s="117"/>
    </row>
    <row r="184" spans="2:64" s="3" customFormat="1">
      <c r="B184" s="36"/>
      <c r="C184" s="16"/>
      <c r="D184" s="16"/>
      <c r="E184" s="122"/>
      <c r="F184" s="122"/>
      <c r="G184" s="122"/>
      <c r="H184" s="122"/>
      <c r="I184" s="122"/>
      <c r="J184" s="122"/>
      <c r="K184" s="122"/>
      <c r="L184" s="122"/>
      <c r="M184" s="122"/>
      <c r="N184" s="122"/>
      <c r="O184" s="122"/>
      <c r="P184" s="36"/>
      <c r="Q184" s="36"/>
      <c r="R184" s="36"/>
      <c r="S184" s="36"/>
      <c r="T184" s="36"/>
      <c r="U184" s="16"/>
      <c r="V184" s="16"/>
      <c r="W184" s="16"/>
      <c r="X184" s="36"/>
      <c r="Y184" s="36"/>
      <c r="Z184" s="36"/>
      <c r="AA184" s="36"/>
      <c r="AB184" s="36"/>
      <c r="AC184" s="36"/>
      <c r="AD184" s="36"/>
      <c r="AE184" s="36"/>
      <c r="AF184" s="16"/>
      <c r="AG184" s="16"/>
      <c r="AH184" s="16"/>
      <c r="AI184" s="16"/>
      <c r="AJ184" s="16"/>
      <c r="AK184" s="16"/>
      <c r="AL184" s="16"/>
      <c r="AM184" s="16"/>
      <c r="AN184" s="16"/>
      <c r="AO184" s="16"/>
      <c r="AP184" s="16"/>
      <c r="AQ184" s="16"/>
      <c r="AR184" s="16"/>
      <c r="AS184" s="16"/>
      <c r="AT184" s="16"/>
      <c r="AU184" s="116"/>
      <c r="AV184" s="116"/>
      <c r="AW184" s="116"/>
      <c r="AX184" s="116"/>
      <c r="AY184" s="116"/>
      <c r="AZ184" s="116"/>
      <c r="BA184" s="116"/>
      <c r="BB184" s="116"/>
      <c r="BC184" s="116"/>
      <c r="BD184" s="116"/>
      <c r="BE184" s="116"/>
      <c r="BF184" s="116"/>
      <c r="BG184" s="116"/>
      <c r="BH184" s="116"/>
      <c r="BI184" s="116"/>
      <c r="BJ184" s="116"/>
      <c r="BK184" s="116"/>
      <c r="BL184" s="117"/>
    </row>
    <row r="185" spans="2:64" s="3" customFormat="1">
      <c r="B185" s="36"/>
      <c r="C185" s="16"/>
      <c r="D185" s="16"/>
      <c r="E185" s="122"/>
      <c r="F185" s="122"/>
      <c r="G185" s="122"/>
      <c r="H185" s="122"/>
      <c r="I185" s="122"/>
      <c r="J185" s="122"/>
      <c r="K185" s="122"/>
      <c r="L185" s="122"/>
      <c r="M185" s="122"/>
      <c r="N185" s="122"/>
      <c r="O185" s="122"/>
      <c r="P185" s="36"/>
      <c r="Q185" s="36"/>
      <c r="R185" s="36"/>
      <c r="S185" s="36"/>
      <c r="T185" s="36"/>
      <c r="U185" s="16"/>
      <c r="V185" s="16"/>
      <c r="W185" s="16"/>
      <c r="X185" s="36"/>
      <c r="Y185" s="36"/>
      <c r="Z185" s="36"/>
      <c r="AA185" s="36"/>
      <c r="AB185" s="36"/>
      <c r="AC185" s="36"/>
      <c r="AD185" s="36"/>
      <c r="AE185" s="36"/>
      <c r="AF185" s="16"/>
      <c r="AG185" s="16"/>
      <c r="AH185" s="16"/>
      <c r="AI185" s="16"/>
      <c r="AJ185" s="16"/>
      <c r="AK185" s="16"/>
      <c r="AL185" s="16"/>
      <c r="AM185" s="16"/>
      <c r="AN185" s="16"/>
      <c r="AO185" s="16"/>
      <c r="AP185" s="16"/>
      <c r="AQ185" s="16"/>
      <c r="AR185" s="16"/>
      <c r="AS185" s="16"/>
      <c r="AT185" s="16"/>
      <c r="AU185" s="116"/>
      <c r="AV185" s="116"/>
      <c r="AW185" s="116"/>
      <c r="AX185" s="116"/>
      <c r="AY185" s="116"/>
      <c r="AZ185" s="116"/>
      <c r="BA185" s="116"/>
      <c r="BB185" s="116"/>
      <c r="BC185" s="116"/>
      <c r="BD185" s="116"/>
      <c r="BE185" s="116"/>
      <c r="BF185" s="116"/>
      <c r="BG185" s="116"/>
      <c r="BH185" s="116"/>
      <c r="BI185" s="116"/>
      <c r="BJ185" s="116"/>
      <c r="BK185" s="116"/>
      <c r="BL185" s="117"/>
    </row>
    <row r="186" spans="2:64" s="3" customFormat="1">
      <c r="B186" s="36"/>
      <c r="C186" s="16"/>
      <c r="D186" s="607"/>
      <c r="E186" s="122"/>
      <c r="F186" s="122"/>
      <c r="G186" s="122"/>
      <c r="H186" s="122"/>
      <c r="I186" s="122"/>
      <c r="J186" s="122"/>
      <c r="K186" s="122"/>
      <c r="L186" s="122"/>
      <c r="M186" s="122"/>
      <c r="N186" s="122"/>
      <c r="O186" s="122"/>
      <c r="P186" s="36"/>
      <c r="Q186" s="36"/>
      <c r="R186" s="36"/>
      <c r="S186" s="36"/>
      <c r="T186" s="36"/>
      <c r="U186" s="16"/>
      <c r="V186" s="16"/>
      <c r="W186" s="16"/>
      <c r="X186" s="36"/>
      <c r="Y186" s="36"/>
      <c r="Z186" s="36"/>
      <c r="AA186" s="36"/>
      <c r="AB186" s="36"/>
      <c r="AC186" s="36"/>
      <c r="AD186" s="36"/>
      <c r="AE186" s="36"/>
      <c r="AF186" s="16"/>
      <c r="AG186" s="16"/>
      <c r="AH186" s="16"/>
      <c r="AI186" s="16"/>
      <c r="AJ186" s="16"/>
      <c r="AK186" s="16"/>
      <c r="AL186" s="16"/>
      <c r="AM186" s="16"/>
      <c r="AN186" s="16"/>
      <c r="AO186" s="16"/>
      <c r="AP186" s="16"/>
      <c r="AQ186" s="16"/>
      <c r="AR186" s="16"/>
      <c r="AS186" s="16"/>
      <c r="AT186" s="16"/>
      <c r="AU186" s="116"/>
      <c r="AV186" s="116"/>
      <c r="AW186" s="116"/>
      <c r="AX186" s="116"/>
      <c r="AY186" s="116"/>
      <c r="AZ186" s="116"/>
      <c r="BA186" s="116"/>
      <c r="BB186" s="116"/>
      <c r="BC186" s="116"/>
      <c r="BD186" s="116"/>
      <c r="BE186" s="116"/>
      <c r="BF186" s="116"/>
      <c r="BG186" s="116"/>
      <c r="BH186" s="116"/>
      <c r="BI186" s="116"/>
      <c r="BJ186" s="116"/>
      <c r="BK186" s="116"/>
      <c r="BL186" s="117"/>
    </row>
    <row r="187" spans="2:64" s="3" customFormat="1" ht="9.9" customHeight="1">
      <c r="B187" s="36"/>
      <c r="C187" s="16"/>
      <c r="D187" s="607"/>
      <c r="E187" s="122"/>
      <c r="F187" s="122"/>
      <c r="G187" s="122"/>
      <c r="H187" s="122"/>
      <c r="I187" s="122"/>
      <c r="J187" s="122"/>
      <c r="K187" s="122"/>
      <c r="L187" s="122"/>
      <c r="M187" s="122"/>
      <c r="N187" s="122"/>
      <c r="O187" s="122"/>
      <c r="P187" s="36"/>
      <c r="Q187" s="36"/>
      <c r="R187" s="36"/>
      <c r="S187" s="36"/>
      <c r="T187" s="36"/>
      <c r="U187" s="16"/>
      <c r="V187" s="16"/>
      <c r="W187" s="16"/>
      <c r="X187" s="36"/>
      <c r="Y187" s="36"/>
      <c r="Z187" s="36"/>
      <c r="AA187" s="36"/>
      <c r="AB187" s="36"/>
      <c r="AC187" s="36"/>
      <c r="AD187" s="36"/>
      <c r="AE187" s="36"/>
      <c r="AF187" s="16"/>
      <c r="AG187" s="16"/>
      <c r="AH187" s="16"/>
      <c r="AI187" s="16"/>
      <c r="AJ187" s="16"/>
      <c r="AK187" s="16"/>
      <c r="AL187" s="16"/>
      <c r="AM187" s="16"/>
      <c r="AN187" s="16"/>
      <c r="AO187" s="16"/>
      <c r="AP187" s="16"/>
      <c r="AQ187" s="16"/>
      <c r="AR187" s="16"/>
      <c r="AS187" s="16"/>
      <c r="AT187" s="16"/>
      <c r="AU187" s="116"/>
      <c r="AV187" s="116"/>
      <c r="AW187" s="116"/>
      <c r="AX187" s="116"/>
      <c r="AY187" s="116"/>
      <c r="AZ187" s="116"/>
      <c r="BA187" s="116"/>
      <c r="BB187" s="116"/>
      <c r="BC187" s="116"/>
      <c r="BD187" s="116"/>
      <c r="BE187" s="116"/>
      <c r="BF187" s="116"/>
      <c r="BG187" s="116"/>
      <c r="BH187" s="116"/>
      <c r="BI187" s="116"/>
      <c r="BJ187" s="116"/>
      <c r="BK187" s="116"/>
      <c r="BL187" s="117"/>
    </row>
    <row r="188" spans="2:64" s="3" customFormat="1" ht="9.9" customHeight="1">
      <c r="B188" s="36"/>
      <c r="C188" s="16"/>
      <c r="D188" s="631"/>
      <c r="E188" s="122"/>
      <c r="F188" s="122"/>
      <c r="G188" s="122"/>
      <c r="H188" s="122"/>
      <c r="I188" s="122"/>
      <c r="J188" s="122"/>
      <c r="K188" s="122"/>
      <c r="L188" s="122"/>
      <c r="M188" s="122"/>
      <c r="N188" s="122"/>
      <c r="O188" s="122"/>
      <c r="P188" s="36"/>
      <c r="Q188" s="36"/>
      <c r="R188" s="36"/>
      <c r="S188" s="36"/>
      <c r="T188" s="36"/>
      <c r="U188" s="16"/>
      <c r="V188" s="16"/>
      <c r="W188" s="16"/>
      <c r="X188" s="36"/>
      <c r="Y188" s="36"/>
      <c r="Z188" s="36"/>
      <c r="AA188" s="36"/>
      <c r="AB188" s="36"/>
      <c r="AC188" s="36"/>
      <c r="AD188" s="36"/>
      <c r="AE188" s="36"/>
      <c r="AF188" s="16"/>
      <c r="AG188" s="16"/>
      <c r="AH188" s="16"/>
      <c r="AI188" s="16"/>
      <c r="AJ188" s="16"/>
      <c r="AK188" s="16"/>
      <c r="AL188" s="16"/>
      <c r="AM188" s="16"/>
      <c r="AN188" s="16"/>
      <c r="AO188" s="16"/>
      <c r="AP188" s="16"/>
      <c r="AQ188" s="16"/>
      <c r="AR188" s="16"/>
      <c r="AS188" s="16"/>
      <c r="AT188" s="16"/>
      <c r="AU188" s="116"/>
      <c r="AV188" s="116"/>
      <c r="AW188" s="116"/>
      <c r="AX188" s="116"/>
      <c r="AY188" s="116"/>
      <c r="AZ188" s="116"/>
      <c r="BA188" s="116"/>
      <c r="BB188" s="116"/>
      <c r="BC188" s="116"/>
      <c r="BD188" s="116"/>
      <c r="BE188" s="116"/>
      <c r="BF188" s="116"/>
      <c r="BG188" s="116"/>
      <c r="BH188" s="116"/>
      <c r="BI188" s="116"/>
      <c r="BJ188" s="116"/>
      <c r="BK188" s="116"/>
      <c r="BL188" s="117"/>
    </row>
    <row r="189" spans="2:64" s="3" customFormat="1" ht="17.25" customHeight="1">
      <c r="B189" s="36"/>
      <c r="C189" s="16"/>
      <c r="D189" s="1132"/>
      <c r="E189" s="1132"/>
      <c r="F189" s="1132"/>
      <c r="G189" s="1132"/>
      <c r="H189" s="1132"/>
      <c r="I189" s="122"/>
      <c r="J189" s="122"/>
      <c r="K189" s="122"/>
      <c r="L189" s="122"/>
      <c r="M189" s="122"/>
      <c r="N189" s="122"/>
      <c r="O189" s="122"/>
      <c r="P189" s="36"/>
      <c r="Q189" s="36"/>
      <c r="R189" s="36"/>
      <c r="S189" s="36"/>
      <c r="T189" s="36"/>
      <c r="U189" s="16"/>
      <c r="V189" s="16"/>
      <c r="W189" s="16"/>
      <c r="X189" s="36"/>
      <c r="Y189" s="36"/>
      <c r="Z189" s="36"/>
      <c r="AA189" s="36"/>
      <c r="AB189" s="36"/>
      <c r="AC189" s="36"/>
      <c r="AD189" s="36"/>
      <c r="AE189" s="36"/>
      <c r="AF189" s="16"/>
      <c r="AG189" s="16"/>
      <c r="AH189" s="16"/>
      <c r="AI189" s="16"/>
      <c r="AJ189" s="16"/>
      <c r="AK189" s="16"/>
      <c r="AL189" s="16"/>
      <c r="AM189" s="16"/>
      <c r="AN189" s="16"/>
      <c r="AO189" s="16"/>
      <c r="AP189" s="16"/>
      <c r="AQ189" s="16"/>
      <c r="AR189" s="16"/>
      <c r="AS189" s="16"/>
      <c r="AT189" s="16"/>
      <c r="AU189" s="116"/>
      <c r="AV189" s="116"/>
      <c r="AW189" s="116"/>
      <c r="AX189" s="116"/>
      <c r="AY189" s="116"/>
      <c r="AZ189" s="116"/>
      <c r="BA189" s="116"/>
      <c r="BB189" s="116"/>
      <c r="BC189" s="116"/>
      <c r="BD189" s="116"/>
      <c r="BE189" s="116"/>
      <c r="BF189" s="116"/>
      <c r="BG189" s="116"/>
      <c r="BH189" s="116"/>
      <c r="BI189" s="116"/>
      <c r="BJ189" s="116"/>
      <c r="BK189" s="116"/>
      <c r="BL189" s="117"/>
    </row>
    <row r="190" spans="2:64" s="3" customFormat="1" ht="5.0999999999999996" customHeight="1">
      <c r="B190" s="36"/>
      <c r="C190" s="16"/>
      <c r="D190" s="631"/>
      <c r="E190" s="122"/>
      <c r="F190" s="122"/>
      <c r="G190" s="122"/>
      <c r="H190" s="122"/>
      <c r="I190" s="122"/>
      <c r="J190" s="122"/>
      <c r="K190" s="122"/>
      <c r="L190" s="122"/>
      <c r="M190" s="122"/>
      <c r="N190" s="122"/>
      <c r="O190" s="122"/>
      <c r="P190" s="36"/>
      <c r="Q190" s="36"/>
      <c r="R190" s="36"/>
      <c r="S190" s="36"/>
      <c r="T190" s="36"/>
      <c r="U190" s="16"/>
      <c r="V190" s="16"/>
      <c r="W190" s="16"/>
      <c r="X190" s="36"/>
      <c r="Y190" s="36"/>
      <c r="Z190" s="36"/>
      <c r="AA190" s="36"/>
      <c r="AB190" s="36"/>
      <c r="AC190" s="36"/>
      <c r="AD190" s="36"/>
      <c r="AE190" s="36"/>
      <c r="AF190" s="16"/>
      <c r="AG190" s="16"/>
      <c r="AH190" s="16"/>
      <c r="AI190" s="16"/>
      <c r="AJ190" s="16"/>
      <c r="AK190" s="16"/>
      <c r="AL190" s="16"/>
      <c r="AM190" s="16"/>
      <c r="AN190" s="16"/>
      <c r="AO190" s="16"/>
      <c r="AP190" s="16"/>
      <c r="AQ190" s="16"/>
      <c r="AR190" s="16"/>
      <c r="AS190" s="16"/>
      <c r="AT190" s="16"/>
      <c r="AU190" s="116"/>
      <c r="AV190" s="116"/>
      <c r="AW190" s="116"/>
      <c r="AX190" s="116"/>
      <c r="AY190" s="116"/>
      <c r="AZ190" s="116"/>
      <c r="BA190" s="116"/>
      <c r="BB190" s="116"/>
      <c r="BC190" s="116"/>
      <c r="BD190" s="116"/>
      <c r="BE190" s="116"/>
      <c r="BF190" s="116"/>
      <c r="BG190" s="116"/>
      <c r="BH190" s="116"/>
      <c r="BI190" s="116"/>
      <c r="BJ190" s="116"/>
      <c r="BK190" s="116"/>
      <c r="BL190" s="117"/>
    </row>
    <row r="191" spans="2:64" s="3" customFormat="1">
      <c r="B191" s="36"/>
      <c r="C191" s="16"/>
      <c r="D191" s="638"/>
      <c r="E191" s="639"/>
      <c r="F191" s="640"/>
      <c r="G191" s="640"/>
      <c r="H191" s="16"/>
      <c r="I191" s="641"/>
      <c r="J191" s="122"/>
      <c r="K191" s="122"/>
      <c r="L191" s="122"/>
      <c r="M191" s="122"/>
      <c r="N191" s="122"/>
      <c r="O191" s="122"/>
      <c r="P191" s="36"/>
      <c r="Q191" s="36"/>
      <c r="R191" s="36"/>
      <c r="S191" s="36"/>
      <c r="T191" s="36"/>
      <c r="U191" s="16"/>
      <c r="V191" s="16"/>
      <c r="W191" s="16"/>
      <c r="X191" s="36"/>
      <c r="Y191" s="36"/>
      <c r="Z191" s="36"/>
      <c r="AA191" s="36"/>
      <c r="AB191" s="36"/>
      <c r="AC191" s="36"/>
      <c r="AD191" s="36"/>
      <c r="AE191" s="36"/>
      <c r="AF191" s="16"/>
      <c r="AG191" s="16"/>
      <c r="AH191" s="16"/>
      <c r="AI191" s="16"/>
      <c r="AJ191" s="16"/>
      <c r="AK191" s="16"/>
      <c r="AL191" s="16"/>
      <c r="AM191" s="16"/>
      <c r="AN191" s="16"/>
      <c r="AO191" s="16"/>
      <c r="AP191" s="16"/>
      <c r="AQ191" s="16"/>
      <c r="AR191" s="16"/>
      <c r="AS191" s="16"/>
      <c r="AT191" s="16"/>
      <c r="AU191" s="116"/>
      <c r="AV191" s="116"/>
      <c r="AW191" s="116"/>
      <c r="AX191" s="116"/>
      <c r="AY191" s="116"/>
      <c r="AZ191" s="116"/>
      <c r="BA191" s="116"/>
      <c r="BB191" s="116"/>
      <c r="BC191" s="116"/>
      <c r="BD191" s="116"/>
      <c r="BE191" s="116"/>
      <c r="BF191" s="116"/>
      <c r="BG191" s="116"/>
      <c r="BH191" s="116"/>
      <c r="BI191" s="116"/>
      <c r="BJ191" s="116"/>
      <c r="BK191" s="116"/>
      <c r="BL191" s="117"/>
    </row>
    <row r="192" spans="2:64" s="3" customFormat="1" ht="5.0999999999999996" customHeight="1">
      <c r="B192" s="36"/>
      <c r="C192" s="16"/>
      <c r="D192" s="642"/>
      <c r="E192" s="16"/>
      <c r="F192" s="123"/>
      <c r="G192" s="123"/>
      <c r="H192" s="643"/>
      <c r="I192" s="644"/>
      <c r="J192" s="122"/>
      <c r="K192" s="122"/>
      <c r="L192" s="122"/>
      <c r="M192" s="122"/>
      <c r="N192" s="122"/>
      <c r="O192" s="122"/>
      <c r="P192" s="36"/>
      <c r="Q192" s="36"/>
      <c r="R192" s="36"/>
      <c r="S192" s="36"/>
      <c r="T192" s="36"/>
      <c r="U192" s="16"/>
      <c r="V192" s="16"/>
      <c r="W192" s="16"/>
      <c r="X192" s="36"/>
      <c r="Y192" s="36"/>
      <c r="Z192" s="36"/>
      <c r="AA192" s="36"/>
      <c r="AB192" s="36"/>
      <c r="AC192" s="36"/>
      <c r="AD192" s="36"/>
      <c r="AE192" s="36"/>
      <c r="AF192" s="16"/>
      <c r="AG192" s="16"/>
      <c r="AH192" s="16"/>
      <c r="AI192" s="16"/>
      <c r="AJ192" s="16"/>
      <c r="AK192" s="16"/>
      <c r="AL192" s="16"/>
      <c r="AM192" s="16"/>
      <c r="AN192" s="16"/>
      <c r="AO192" s="16"/>
      <c r="AP192" s="16"/>
      <c r="AQ192" s="16"/>
      <c r="AR192" s="16"/>
      <c r="AS192" s="16"/>
      <c r="AT192" s="16"/>
      <c r="AU192" s="116"/>
      <c r="AV192" s="116"/>
      <c r="AW192" s="116"/>
      <c r="AX192" s="116"/>
      <c r="AY192" s="116"/>
      <c r="AZ192" s="116"/>
      <c r="BA192" s="116"/>
      <c r="BB192" s="116"/>
      <c r="BC192" s="116"/>
      <c r="BD192" s="116"/>
      <c r="BE192" s="116"/>
      <c r="BF192" s="116"/>
      <c r="BG192" s="116"/>
      <c r="BH192" s="116"/>
      <c r="BI192" s="116"/>
      <c r="BJ192" s="116"/>
      <c r="BK192" s="116"/>
      <c r="BL192" s="117"/>
    </row>
    <row r="193" spans="2:64" s="3" customFormat="1">
      <c r="B193" s="36"/>
      <c r="C193" s="16"/>
      <c r="D193" s="638"/>
      <c r="E193" s="639"/>
      <c r="F193" s="640"/>
      <c r="G193" s="640"/>
      <c r="H193" s="16"/>
      <c r="I193" s="641"/>
      <c r="J193" s="122"/>
      <c r="K193" s="122"/>
      <c r="L193" s="122"/>
      <c r="M193" s="122"/>
      <c r="N193" s="122"/>
      <c r="O193" s="122"/>
      <c r="P193" s="36"/>
      <c r="Q193" s="36"/>
      <c r="R193" s="36"/>
      <c r="S193" s="36"/>
      <c r="T193" s="36"/>
      <c r="U193" s="16"/>
      <c r="V193" s="16"/>
      <c r="W193" s="16"/>
      <c r="X193" s="36"/>
      <c r="Y193" s="36"/>
      <c r="Z193" s="36"/>
      <c r="AA193" s="36"/>
      <c r="AB193" s="36"/>
      <c r="AC193" s="36"/>
      <c r="AD193" s="36"/>
      <c r="AE193" s="36"/>
      <c r="AF193" s="16"/>
      <c r="AG193" s="16"/>
      <c r="AH193" s="16"/>
      <c r="AI193" s="16"/>
      <c r="AJ193" s="16"/>
      <c r="AK193" s="16"/>
      <c r="AL193" s="16"/>
      <c r="AM193" s="16"/>
      <c r="AN193" s="16"/>
      <c r="AO193" s="16"/>
      <c r="AP193" s="16"/>
      <c r="AQ193" s="16"/>
      <c r="AR193" s="16"/>
      <c r="AS193" s="16"/>
      <c r="AT193" s="16"/>
      <c r="AU193" s="116"/>
      <c r="AV193" s="116"/>
      <c r="AW193" s="116"/>
      <c r="AX193" s="116"/>
      <c r="AY193" s="116"/>
      <c r="AZ193" s="116"/>
      <c r="BA193" s="116"/>
      <c r="BB193" s="116"/>
      <c r="BC193" s="116"/>
      <c r="BD193" s="116"/>
      <c r="BE193" s="116"/>
      <c r="BF193" s="116"/>
      <c r="BG193" s="116"/>
      <c r="BH193" s="116"/>
      <c r="BI193" s="116"/>
      <c r="BJ193" s="116"/>
      <c r="BK193" s="116"/>
      <c r="BL193" s="117"/>
    </row>
    <row r="194" spans="2:64" s="3" customFormat="1" ht="5.0999999999999996" customHeight="1">
      <c r="B194" s="36"/>
      <c r="C194" s="16"/>
      <c r="D194" s="645"/>
      <c r="E194" s="123"/>
      <c r="F194" s="123"/>
      <c r="G194" s="123"/>
      <c r="H194" s="123"/>
      <c r="I194" s="644"/>
      <c r="J194" s="122"/>
      <c r="K194" s="122"/>
      <c r="L194" s="122"/>
      <c r="M194" s="122"/>
      <c r="N194" s="122"/>
      <c r="O194" s="122"/>
      <c r="P194" s="36"/>
      <c r="Q194" s="36"/>
      <c r="R194" s="36"/>
      <c r="S194" s="36"/>
      <c r="T194" s="36"/>
      <c r="U194" s="16"/>
      <c r="V194" s="16"/>
      <c r="W194" s="16"/>
      <c r="X194" s="36"/>
      <c r="Y194" s="36"/>
      <c r="Z194" s="36"/>
      <c r="AA194" s="36"/>
      <c r="AB194" s="36"/>
      <c r="AC194" s="36"/>
      <c r="AD194" s="36"/>
      <c r="AE194" s="36"/>
      <c r="AF194" s="16"/>
      <c r="AG194" s="16"/>
      <c r="AH194" s="16"/>
      <c r="AI194" s="16"/>
      <c r="AJ194" s="16"/>
      <c r="AK194" s="16"/>
      <c r="AL194" s="16"/>
      <c r="AM194" s="16"/>
      <c r="AN194" s="16"/>
      <c r="AO194" s="16"/>
      <c r="AP194" s="16"/>
      <c r="AQ194" s="16"/>
      <c r="AR194" s="16"/>
      <c r="AS194" s="16"/>
      <c r="AT194" s="16"/>
      <c r="AU194" s="116"/>
      <c r="AV194" s="116"/>
      <c r="AW194" s="116"/>
      <c r="AX194" s="116"/>
      <c r="AY194" s="116"/>
      <c r="AZ194" s="116"/>
      <c r="BA194" s="116"/>
      <c r="BB194" s="116"/>
      <c r="BC194" s="116"/>
      <c r="BD194" s="116"/>
      <c r="BE194" s="116"/>
      <c r="BF194" s="116"/>
      <c r="BG194" s="116"/>
      <c r="BH194" s="116"/>
      <c r="BI194" s="116"/>
      <c r="BJ194" s="116"/>
      <c r="BK194" s="116"/>
      <c r="BL194" s="117"/>
    </row>
    <row r="195" spans="2:64" s="3" customFormat="1">
      <c r="B195" s="36"/>
      <c r="C195" s="16"/>
      <c r="D195" s="638"/>
      <c r="E195" s="639"/>
      <c r="F195" s="640"/>
      <c r="G195" s="640"/>
      <c r="H195" s="16"/>
      <c r="I195" s="641"/>
      <c r="J195" s="122"/>
      <c r="K195" s="122"/>
      <c r="L195" s="122"/>
      <c r="M195" s="122"/>
      <c r="N195" s="122"/>
      <c r="O195" s="122"/>
      <c r="P195" s="36"/>
      <c r="Q195" s="36"/>
      <c r="R195" s="36"/>
      <c r="S195" s="36"/>
      <c r="T195" s="36"/>
      <c r="U195" s="16"/>
      <c r="V195" s="16"/>
      <c r="W195" s="16"/>
      <c r="X195" s="36"/>
      <c r="Y195" s="36"/>
      <c r="Z195" s="36"/>
      <c r="AA195" s="36"/>
      <c r="AB195" s="36"/>
      <c r="AC195" s="36"/>
      <c r="AD195" s="36"/>
      <c r="AE195" s="36"/>
      <c r="AF195" s="16"/>
      <c r="AG195" s="16"/>
      <c r="AH195" s="16"/>
      <c r="AI195" s="16"/>
      <c r="AJ195" s="16"/>
      <c r="AK195" s="16"/>
      <c r="AL195" s="16"/>
      <c r="AM195" s="16"/>
      <c r="AN195" s="16"/>
      <c r="AO195" s="16"/>
      <c r="AP195" s="16"/>
      <c r="AQ195" s="16"/>
      <c r="AR195" s="16"/>
      <c r="AS195" s="16"/>
      <c r="AT195" s="16"/>
      <c r="AU195" s="116"/>
      <c r="AV195" s="116"/>
      <c r="AW195" s="116"/>
      <c r="AX195" s="116"/>
      <c r="AY195" s="116"/>
      <c r="AZ195" s="116"/>
      <c r="BA195" s="116"/>
      <c r="BB195" s="116"/>
      <c r="BC195" s="116"/>
      <c r="BD195" s="116"/>
      <c r="BE195" s="116"/>
      <c r="BF195" s="116"/>
      <c r="BG195" s="116"/>
      <c r="BH195" s="116"/>
      <c r="BI195" s="116"/>
      <c r="BJ195" s="116"/>
      <c r="BK195" s="116"/>
      <c r="BL195" s="117"/>
    </row>
    <row r="196" spans="2:64" s="3" customFormat="1" ht="5.0999999999999996" customHeight="1">
      <c r="B196" s="36"/>
      <c r="C196" s="16"/>
      <c r="D196" s="645"/>
      <c r="E196" s="123"/>
      <c r="F196" s="123"/>
      <c r="G196" s="123"/>
      <c r="H196" s="123"/>
      <c r="I196" s="644"/>
      <c r="J196" s="122"/>
      <c r="K196" s="122"/>
      <c r="L196" s="122"/>
      <c r="M196" s="122"/>
      <c r="N196" s="122"/>
      <c r="O196" s="122"/>
      <c r="P196" s="36"/>
      <c r="Q196" s="36"/>
      <c r="R196" s="36"/>
      <c r="S196" s="36"/>
      <c r="T196" s="36"/>
      <c r="U196" s="16"/>
      <c r="V196" s="16"/>
      <c r="W196" s="16"/>
      <c r="X196" s="36"/>
      <c r="Y196" s="36"/>
      <c r="Z196" s="36"/>
      <c r="AA196" s="36"/>
      <c r="AB196" s="36"/>
      <c r="AC196" s="36"/>
      <c r="AD196" s="36"/>
      <c r="AE196" s="36"/>
      <c r="AF196" s="16"/>
      <c r="AG196" s="16"/>
      <c r="AH196" s="16"/>
      <c r="AI196" s="16"/>
      <c r="AJ196" s="16"/>
      <c r="AK196" s="16"/>
      <c r="AL196" s="16"/>
      <c r="AM196" s="16"/>
      <c r="AN196" s="16"/>
      <c r="AO196" s="16"/>
      <c r="AP196" s="16"/>
      <c r="AQ196" s="16"/>
      <c r="AR196" s="16"/>
      <c r="AS196" s="16"/>
      <c r="AT196" s="16"/>
      <c r="AU196" s="116"/>
      <c r="AV196" s="116"/>
      <c r="AW196" s="116"/>
      <c r="AX196" s="116"/>
      <c r="AY196" s="116"/>
      <c r="AZ196" s="116"/>
      <c r="BA196" s="116"/>
      <c r="BB196" s="116"/>
      <c r="BC196" s="116"/>
      <c r="BD196" s="116"/>
      <c r="BE196" s="116"/>
      <c r="BF196" s="116"/>
      <c r="BG196" s="116"/>
      <c r="BH196" s="116"/>
      <c r="BI196" s="116"/>
      <c r="BJ196" s="116"/>
      <c r="BK196" s="116"/>
      <c r="BL196" s="117"/>
    </row>
    <row r="197" spans="2:64" s="3" customFormat="1">
      <c r="B197" s="36"/>
      <c r="C197" s="16"/>
      <c r="D197" s="638"/>
      <c r="E197" s="639"/>
      <c r="F197" s="640"/>
      <c r="G197" s="640"/>
      <c r="H197" s="16"/>
      <c r="I197" s="641"/>
      <c r="J197" s="122"/>
      <c r="K197" s="122"/>
      <c r="L197" s="122"/>
      <c r="M197" s="122"/>
      <c r="N197" s="122"/>
      <c r="O197" s="122"/>
      <c r="P197" s="36"/>
      <c r="Q197" s="36"/>
      <c r="R197" s="36"/>
      <c r="S197" s="36"/>
      <c r="T197" s="36"/>
      <c r="U197" s="16"/>
      <c r="V197" s="16"/>
      <c r="W197" s="16"/>
      <c r="X197" s="36"/>
      <c r="Y197" s="36"/>
      <c r="Z197" s="36"/>
      <c r="AA197" s="36"/>
      <c r="AB197" s="36"/>
      <c r="AC197" s="36"/>
      <c r="AD197" s="36"/>
      <c r="AE197" s="36"/>
      <c r="AF197" s="16"/>
      <c r="AG197" s="16"/>
      <c r="AH197" s="16"/>
      <c r="AI197" s="16"/>
      <c r="AJ197" s="16"/>
      <c r="AK197" s="16"/>
      <c r="AL197" s="16"/>
      <c r="AM197" s="16"/>
      <c r="AN197" s="16"/>
      <c r="AO197" s="16"/>
      <c r="AP197" s="16"/>
      <c r="AQ197" s="16"/>
      <c r="AR197" s="16"/>
      <c r="AS197" s="16"/>
      <c r="AT197" s="16"/>
      <c r="AU197" s="116"/>
      <c r="AV197" s="116"/>
      <c r="AW197" s="116"/>
      <c r="AX197" s="116"/>
      <c r="AY197" s="116"/>
      <c r="AZ197" s="116"/>
      <c r="BA197" s="116"/>
      <c r="BB197" s="116"/>
      <c r="BC197" s="116"/>
      <c r="BD197" s="116"/>
      <c r="BE197" s="116"/>
      <c r="BF197" s="116"/>
      <c r="BG197" s="116"/>
      <c r="BH197" s="116"/>
      <c r="BI197" s="116"/>
      <c r="BJ197" s="116"/>
      <c r="BK197" s="116"/>
      <c r="BL197" s="117"/>
    </row>
    <row r="198" spans="2:64" s="3" customFormat="1" ht="5.0999999999999996" customHeight="1">
      <c r="B198" s="36"/>
      <c r="C198" s="16"/>
      <c r="D198" s="645"/>
      <c r="E198" s="123"/>
      <c r="F198" s="123"/>
      <c r="G198" s="123"/>
      <c r="H198" s="123"/>
      <c r="I198" s="644"/>
      <c r="J198" s="122"/>
      <c r="K198" s="122"/>
      <c r="L198" s="122"/>
      <c r="M198" s="122"/>
      <c r="N198" s="122"/>
      <c r="O198" s="122"/>
      <c r="P198" s="36"/>
      <c r="Q198" s="36"/>
      <c r="R198" s="36"/>
      <c r="S198" s="36"/>
      <c r="T198" s="36"/>
      <c r="U198" s="16"/>
      <c r="V198" s="16"/>
      <c r="W198" s="16"/>
      <c r="X198" s="36"/>
      <c r="Y198" s="36"/>
      <c r="Z198" s="36"/>
      <c r="AA198" s="36"/>
      <c r="AB198" s="36"/>
      <c r="AC198" s="36"/>
      <c r="AD198" s="36"/>
      <c r="AE198" s="36"/>
      <c r="AF198" s="16"/>
      <c r="AG198" s="16"/>
      <c r="AH198" s="16"/>
      <c r="AI198" s="16"/>
      <c r="AJ198" s="16"/>
      <c r="AK198" s="16"/>
      <c r="AL198" s="16"/>
      <c r="AM198" s="16"/>
      <c r="AN198" s="16"/>
      <c r="AO198" s="16"/>
      <c r="AP198" s="16"/>
      <c r="AQ198" s="16"/>
      <c r="AR198" s="16"/>
      <c r="AS198" s="16"/>
      <c r="AT198" s="16"/>
      <c r="AU198" s="116"/>
      <c r="AV198" s="116"/>
      <c r="AW198" s="116"/>
      <c r="AX198" s="116"/>
      <c r="AY198" s="116"/>
      <c r="AZ198" s="116"/>
      <c r="BA198" s="116"/>
      <c r="BB198" s="116"/>
      <c r="BC198" s="116"/>
      <c r="BD198" s="116"/>
      <c r="BE198" s="116"/>
      <c r="BF198" s="116"/>
      <c r="BG198" s="116"/>
      <c r="BH198" s="116"/>
      <c r="BI198" s="116"/>
      <c r="BJ198" s="116"/>
      <c r="BK198" s="116"/>
      <c r="BL198" s="117"/>
    </row>
    <row r="199" spans="2:64" s="3" customFormat="1">
      <c r="B199" s="36"/>
      <c r="C199" s="16"/>
      <c r="D199" s="638"/>
      <c r="E199" s="639"/>
      <c r="F199" s="646"/>
      <c r="G199" s="646"/>
      <c r="H199" s="16"/>
      <c r="I199" s="641"/>
      <c r="J199" s="122"/>
      <c r="K199" s="122"/>
      <c r="L199" s="122"/>
      <c r="M199" s="122"/>
      <c r="N199" s="122"/>
      <c r="O199" s="122"/>
      <c r="P199" s="36"/>
      <c r="Q199" s="36"/>
      <c r="R199" s="36"/>
      <c r="S199" s="36"/>
      <c r="T199" s="36"/>
      <c r="U199" s="16"/>
      <c r="V199" s="16"/>
      <c r="W199" s="16"/>
      <c r="X199" s="36"/>
      <c r="Y199" s="36"/>
      <c r="Z199" s="36"/>
      <c r="AA199" s="36"/>
      <c r="AB199" s="36"/>
      <c r="AC199" s="36"/>
      <c r="AD199" s="36"/>
      <c r="AE199" s="36"/>
      <c r="AF199" s="16"/>
      <c r="AG199" s="16"/>
      <c r="AH199" s="16"/>
      <c r="AI199" s="16"/>
      <c r="AJ199" s="16"/>
      <c r="AK199" s="16"/>
      <c r="AL199" s="16"/>
      <c r="AM199" s="16"/>
      <c r="AN199" s="16"/>
      <c r="AO199" s="16"/>
      <c r="AP199" s="16"/>
      <c r="AQ199" s="16"/>
      <c r="AR199" s="16"/>
      <c r="AS199" s="16"/>
      <c r="AT199" s="16"/>
      <c r="AU199" s="116"/>
      <c r="AV199" s="116"/>
      <c r="AW199" s="116"/>
      <c r="AX199" s="116"/>
      <c r="AY199" s="116"/>
      <c r="AZ199" s="116"/>
      <c r="BA199" s="116"/>
      <c r="BB199" s="116"/>
      <c r="BC199" s="116"/>
      <c r="BD199" s="116"/>
      <c r="BE199" s="116"/>
      <c r="BF199" s="116"/>
      <c r="BG199" s="116"/>
      <c r="BH199" s="116"/>
      <c r="BI199" s="116"/>
      <c r="BJ199" s="116"/>
      <c r="BK199" s="116"/>
      <c r="BL199" s="117"/>
    </row>
    <row r="200" spans="2:64" s="3" customFormat="1" ht="5.0999999999999996" customHeight="1">
      <c r="B200" s="36"/>
      <c r="C200" s="16"/>
      <c r="D200" s="647"/>
      <c r="E200" s="648"/>
      <c r="F200" s="648"/>
      <c r="G200" s="648"/>
      <c r="H200" s="648"/>
      <c r="I200" s="122"/>
      <c r="J200" s="122"/>
      <c r="K200" s="122"/>
      <c r="L200" s="122"/>
      <c r="M200" s="122"/>
      <c r="N200" s="122"/>
      <c r="O200" s="122"/>
      <c r="P200" s="36"/>
      <c r="Q200" s="36"/>
      <c r="R200" s="36"/>
      <c r="S200" s="36"/>
      <c r="T200" s="36"/>
      <c r="U200" s="16"/>
      <c r="V200" s="16"/>
      <c r="W200" s="16"/>
      <c r="X200" s="36"/>
      <c r="Y200" s="36"/>
      <c r="Z200" s="36"/>
      <c r="AA200" s="36"/>
      <c r="AB200" s="36"/>
      <c r="AC200" s="36"/>
      <c r="AD200" s="36"/>
      <c r="AE200" s="36"/>
      <c r="AF200" s="16"/>
      <c r="AG200" s="16"/>
      <c r="AH200" s="16"/>
      <c r="AI200" s="16"/>
      <c r="AJ200" s="16"/>
      <c r="AK200" s="16"/>
      <c r="AL200" s="16"/>
      <c r="AM200" s="16"/>
      <c r="AN200" s="16"/>
      <c r="AO200" s="16"/>
      <c r="AP200" s="16"/>
      <c r="AQ200" s="16"/>
      <c r="AR200" s="16"/>
      <c r="AS200" s="16"/>
      <c r="AT200" s="16"/>
      <c r="AU200" s="116"/>
      <c r="AV200" s="116"/>
      <c r="AW200" s="116"/>
      <c r="AX200" s="116"/>
      <c r="AY200" s="116"/>
      <c r="AZ200" s="116"/>
      <c r="BA200" s="116"/>
      <c r="BB200" s="116"/>
      <c r="BC200" s="116"/>
      <c r="BD200" s="116"/>
      <c r="BE200" s="116"/>
      <c r="BF200" s="116"/>
      <c r="BG200" s="116"/>
      <c r="BH200" s="116"/>
      <c r="BI200" s="116"/>
      <c r="BJ200" s="116"/>
      <c r="BK200" s="116"/>
      <c r="BL200" s="117"/>
    </row>
    <row r="201" spans="2:64" s="3" customFormat="1" ht="8.25" customHeight="1">
      <c r="B201" s="36"/>
      <c r="C201" s="16"/>
      <c r="D201" s="649"/>
      <c r="E201" s="123"/>
      <c r="F201" s="123"/>
      <c r="G201" s="123"/>
      <c r="H201" s="123"/>
      <c r="I201" s="122"/>
      <c r="J201" s="122"/>
      <c r="K201" s="122"/>
      <c r="L201" s="122"/>
      <c r="M201" s="122"/>
      <c r="N201" s="122"/>
      <c r="O201" s="122"/>
      <c r="P201" s="36"/>
      <c r="Q201" s="36"/>
      <c r="R201" s="36"/>
      <c r="S201" s="36"/>
      <c r="T201" s="36"/>
      <c r="U201" s="16"/>
      <c r="V201" s="16"/>
      <c r="W201" s="16"/>
      <c r="X201" s="36"/>
      <c r="Y201" s="36"/>
      <c r="Z201" s="36"/>
      <c r="AA201" s="36"/>
      <c r="AB201" s="36"/>
      <c r="AC201" s="36"/>
      <c r="AD201" s="36"/>
      <c r="AE201" s="36"/>
      <c r="AF201" s="16"/>
      <c r="AG201" s="16"/>
      <c r="AH201" s="16"/>
      <c r="AI201" s="16"/>
      <c r="AJ201" s="16"/>
      <c r="AK201" s="16"/>
      <c r="AL201" s="16"/>
      <c r="AM201" s="16"/>
      <c r="AN201" s="16"/>
      <c r="AO201" s="16"/>
      <c r="AP201" s="16"/>
      <c r="AQ201" s="16"/>
      <c r="AR201" s="16"/>
      <c r="AS201" s="16"/>
      <c r="AT201" s="16"/>
      <c r="AU201" s="116"/>
      <c r="AV201" s="116"/>
      <c r="AW201" s="116"/>
      <c r="AX201" s="116"/>
      <c r="AY201" s="116"/>
      <c r="AZ201" s="116"/>
      <c r="BA201" s="116"/>
      <c r="BB201" s="116"/>
      <c r="BC201" s="116"/>
      <c r="BD201" s="116"/>
      <c r="BE201" s="116"/>
      <c r="BF201" s="116"/>
      <c r="BG201" s="116"/>
      <c r="BH201" s="116"/>
      <c r="BI201" s="116"/>
      <c r="BJ201" s="116"/>
      <c r="BK201" s="116"/>
      <c r="BL201" s="117"/>
    </row>
    <row r="202" spans="2:64" s="3" customFormat="1">
      <c r="B202" s="36"/>
      <c r="C202" s="16"/>
      <c r="D202" s="650"/>
      <c r="E202" s="137"/>
      <c r="F202" s="651"/>
      <c r="G202" s="651"/>
      <c r="H202" s="16"/>
      <c r="I202" s="641"/>
      <c r="J202" s="16"/>
      <c r="K202" s="16"/>
      <c r="L202" s="16"/>
      <c r="M202" s="16"/>
      <c r="N202" s="16"/>
      <c r="O202" s="16"/>
      <c r="P202" s="36"/>
      <c r="Q202" s="36"/>
      <c r="R202" s="36"/>
      <c r="S202" s="36"/>
      <c r="T202" s="36"/>
      <c r="U202" s="16"/>
      <c r="V202" s="16"/>
      <c r="W202" s="16"/>
      <c r="X202" s="36"/>
      <c r="Y202" s="36"/>
      <c r="Z202" s="36"/>
      <c r="AA202" s="36"/>
      <c r="AB202" s="36"/>
      <c r="AC202" s="36"/>
      <c r="AD202" s="36"/>
      <c r="AE202" s="36"/>
      <c r="AF202" s="16"/>
      <c r="AG202" s="16"/>
      <c r="AH202" s="16"/>
      <c r="AI202" s="16"/>
      <c r="AJ202" s="16"/>
      <c r="AK202" s="16"/>
      <c r="AL202" s="16"/>
      <c r="AM202" s="16"/>
      <c r="AN202" s="16"/>
      <c r="AO202" s="16"/>
      <c r="AP202" s="16"/>
      <c r="AQ202" s="16"/>
      <c r="AR202" s="16"/>
      <c r="AS202" s="16"/>
      <c r="AT202" s="16"/>
      <c r="AU202" s="116"/>
      <c r="AV202" s="116"/>
      <c r="AW202" s="116"/>
      <c r="AX202" s="116"/>
      <c r="AY202" s="116"/>
      <c r="AZ202" s="116"/>
      <c r="BA202" s="116"/>
      <c r="BB202" s="116"/>
      <c r="BC202" s="116"/>
      <c r="BD202" s="116"/>
      <c r="BE202" s="116"/>
      <c r="BF202" s="116"/>
      <c r="BG202" s="116"/>
      <c r="BH202" s="116"/>
      <c r="BI202" s="116"/>
      <c r="BJ202" s="116"/>
      <c r="BK202" s="116"/>
      <c r="BL202" s="117"/>
    </row>
    <row r="203" spans="2:64" s="3" customFormat="1" ht="6.75" customHeight="1">
      <c r="B203" s="36"/>
      <c r="C203" s="16"/>
      <c r="D203" s="16"/>
      <c r="E203" s="16"/>
      <c r="F203" s="16"/>
      <c r="G203" s="16"/>
      <c r="H203" s="16"/>
      <c r="I203" s="16"/>
      <c r="J203" s="16"/>
      <c r="K203" s="16"/>
      <c r="L203" s="16"/>
      <c r="M203" s="16"/>
      <c r="N203" s="16"/>
      <c r="O203" s="16"/>
      <c r="P203" s="36"/>
      <c r="Q203" s="36"/>
      <c r="R203" s="36"/>
      <c r="S203" s="36"/>
      <c r="T203" s="36"/>
      <c r="U203" s="16"/>
      <c r="V203" s="16"/>
      <c r="W203" s="16"/>
      <c r="X203" s="36"/>
      <c r="Y203" s="36"/>
      <c r="Z203" s="36"/>
      <c r="AA203" s="36"/>
      <c r="AB203" s="36"/>
      <c r="AC203" s="36"/>
      <c r="AD203" s="36"/>
      <c r="AE203" s="36"/>
      <c r="AF203" s="16"/>
      <c r="AG203" s="16"/>
      <c r="AH203" s="16"/>
      <c r="AI203" s="16"/>
      <c r="AJ203" s="16"/>
      <c r="AK203" s="16"/>
      <c r="AL203" s="16"/>
      <c r="AM203" s="16"/>
      <c r="AN203" s="16"/>
      <c r="AO203" s="16"/>
      <c r="AP203" s="16"/>
      <c r="AQ203" s="16"/>
      <c r="AR203" s="16"/>
      <c r="AS203" s="16"/>
      <c r="AT203" s="16"/>
      <c r="AU203" s="116"/>
      <c r="AV203" s="116"/>
      <c r="AW203" s="116"/>
      <c r="AX203" s="116"/>
      <c r="AY203" s="116"/>
      <c r="AZ203" s="116"/>
      <c r="BA203" s="116"/>
      <c r="BB203" s="116"/>
      <c r="BC203" s="116"/>
      <c r="BD203" s="116"/>
      <c r="BE203" s="116"/>
      <c r="BF203" s="116"/>
      <c r="BG203" s="116"/>
      <c r="BH203" s="116"/>
      <c r="BI203" s="116"/>
      <c r="BJ203" s="116"/>
      <c r="BK203" s="116"/>
      <c r="BL203" s="117"/>
    </row>
    <row r="204" spans="2:64" s="3" customFormat="1">
      <c r="B204" s="36"/>
      <c r="C204" s="16"/>
      <c r="D204" s="16"/>
      <c r="E204" s="16"/>
      <c r="F204" s="16"/>
      <c r="G204" s="16"/>
      <c r="H204" s="16"/>
      <c r="I204" s="16"/>
      <c r="J204" s="16"/>
      <c r="K204" s="16"/>
      <c r="L204" s="16"/>
      <c r="M204" s="16"/>
      <c r="N204" s="16"/>
      <c r="O204" s="16"/>
      <c r="P204" s="36"/>
      <c r="Q204" s="36"/>
      <c r="R204" s="36"/>
      <c r="S204" s="36"/>
      <c r="T204" s="36"/>
      <c r="U204" s="16"/>
      <c r="V204" s="16"/>
      <c r="W204" s="16"/>
      <c r="X204" s="36"/>
      <c r="Y204" s="36"/>
      <c r="Z204" s="36"/>
      <c r="AA204" s="36"/>
      <c r="AB204" s="36"/>
      <c r="AC204" s="36"/>
      <c r="AD204" s="36"/>
      <c r="AE204" s="36"/>
      <c r="AF204" s="16"/>
      <c r="AG204" s="16"/>
      <c r="AH204" s="16"/>
      <c r="AI204" s="16"/>
      <c r="AJ204" s="16"/>
      <c r="AK204" s="16"/>
      <c r="AL204" s="16"/>
      <c r="AM204" s="16"/>
      <c r="AN204" s="16"/>
      <c r="AO204" s="16"/>
      <c r="AP204" s="16"/>
      <c r="AQ204" s="16"/>
      <c r="AR204" s="16"/>
      <c r="AS204" s="16"/>
      <c r="AT204" s="16"/>
      <c r="AU204" s="116"/>
      <c r="AV204" s="116"/>
      <c r="AW204" s="116"/>
      <c r="AX204" s="116"/>
      <c r="AY204" s="116"/>
      <c r="AZ204" s="116"/>
      <c r="BA204" s="116"/>
      <c r="BB204" s="116"/>
      <c r="BC204" s="116"/>
      <c r="BD204" s="116"/>
      <c r="BE204" s="116"/>
      <c r="BF204" s="116"/>
      <c r="BG204" s="116"/>
      <c r="BH204" s="116"/>
      <c r="BI204" s="116"/>
      <c r="BJ204" s="116"/>
      <c r="BK204" s="116"/>
      <c r="BL204" s="117"/>
    </row>
    <row r="205" spans="2:64" s="3" customFormat="1">
      <c r="B205" s="36"/>
      <c r="C205" s="16"/>
      <c r="D205" s="16"/>
      <c r="E205" s="16"/>
      <c r="F205" s="16"/>
      <c r="G205" s="16"/>
      <c r="H205" s="16"/>
      <c r="I205" s="16"/>
      <c r="J205" s="16"/>
      <c r="K205" s="16"/>
      <c r="L205" s="16"/>
      <c r="M205" s="16"/>
      <c r="N205" s="16"/>
      <c r="O205" s="16"/>
      <c r="P205" s="36"/>
      <c r="Q205" s="36"/>
      <c r="R205" s="36"/>
      <c r="S205" s="36"/>
      <c r="T205" s="36"/>
      <c r="U205" s="16"/>
      <c r="V205" s="16"/>
      <c r="W205" s="16"/>
      <c r="X205" s="36"/>
      <c r="Y205" s="36"/>
      <c r="Z205" s="36"/>
      <c r="AA205" s="36"/>
      <c r="AB205" s="36"/>
      <c r="AC205" s="36"/>
      <c r="AD205" s="36"/>
      <c r="AE205" s="36"/>
      <c r="AF205" s="16"/>
      <c r="AG205" s="16"/>
      <c r="AH205" s="16"/>
      <c r="AI205" s="16"/>
      <c r="AJ205" s="16"/>
      <c r="AK205" s="16"/>
      <c r="AL205" s="16"/>
      <c r="AM205" s="16"/>
      <c r="AN205" s="16"/>
      <c r="AO205" s="16"/>
      <c r="AP205" s="16"/>
      <c r="AQ205" s="16"/>
      <c r="AR205" s="16"/>
      <c r="AS205" s="16"/>
      <c r="AT205" s="16"/>
      <c r="AU205" s="116"/>
      <c r="AV205" s="116"/>
      <c r="AW205" s="116"/>
      <c r="AX205" s="116"/>
      <c r="AY205" s="116"/>
      <c r="AZ205" s="116"/>
      <c r="BA205" s="116"/>
      <c r="BB205" s="116"/>
      <c r="BC205" s="116"/>
      <c r="BD205" s="116"/>
      <c r="BE205" s="116"/>
      <c r="BF205" s="116"/>
      <c r="BG205" s="116"/>
      <c r="BH205" s="116"/>
      <c r="BI205" s="116"/>
      <c r="BJ205" s="116"/>
      <c r="BK205" s="116"/>
      <c r="BL205" s="117"/>
    </row>
    <row r="206" spans="2:64" s="3" customFormat="1">
      <c r="B206" s="36"/>
      <c r="C206" s="16"/>
      <c r="D206" s="16"/>
      <c r="E206" s="16"/>
      <c r="F206" s="16"/>
      <c r="G206" s="16"/>
      <c r="H206" s="16"/>
      <c r="I206" s="16"/>
      <c r="J206" s="16"/>
      <c r="K206" s="16"/>
      <c r="L206" s="16"/>
      <c r="M206" s="16"/>
      <c r="N206" s="16"/>
      <c r="O206" s="16"/>
      <c r="P206" s="36"/>
      <c r="Q206" s="36"/>
      <c r="R206" s="36"/>
      <c r="S206" s="36"/>
      <c r="T206" s="36"/>
      <c r="U206" s="16"/>
      <c r="V206" s="16"/>
      <c r="W206" s="16"/>
      <c r="X206" s="36"/>
      <c r="Y206" s="36"/>
      <c r="Z206" s="36"/>
      <c r="AA206" s="36"/>
      <c r="AB206" s="36"/>
      <c r="AC206" s="36"/>
      <c r="AD206" s="36"/>
      <c r="AE206" s="36"/>
      <c r="AF206" s="16"/>
      <c r="AG206" s="16"/>
      <c r="AH206" s="16"/>
      <c r="AI206" s="16"/>
      <c r="AJ206" s="16"/>
      <c r="AK206" s="16"/>
      <c r="AL206" s="16"/>
      <c r="AM206" s="16"/>
      <c r="AN206" s="16"/>
      <c r="AO206" s="16"/>
      <c r="AP206" s="16"/>
      <c r="AQ206" s="16"/>
      <c r="AR206" s="16"/>
      <c r="AS206" s="16"/>
      <c r="AT206" s="16"/>
      <c r="AU206" s="116"/>
      <c r="AV206" s="116"/>
      <c r="AW206" s="116"/>
      <c r="AX206" s="116"/>
      <c r="AY206" s="116"/>
      <c r="AZ206" s="116"/>
      <c r="BA206" s="116"/>
      <c r="BB206" s="116"/>
      <c r="BC206" s="116"/>
      <c r="BD206" s="116"/>
      <c r="BE206" s="116"/>
      <c r="BF206" s="116"/>
      <c r="BG206" s="116"/>
      <c r="BH206" s="116"/>
      <c r="BI206" s="116"/>
      <c r="BJ206" s="116"/>
      <c r="BK206" s="116"/>
      <c r="BL206" s="117"/>
    </row>
    <row r="207" spans="2:64" s="3" customFormat="1">
      <c r="B207" s="36"/>
      <c r="C207" s="16"/>
      <c r="D207" s="16"/>
      <c r="E207" s="16"/>
      <c r="F207" s="16"/>
      <c r="G207" s="16"/>
      <c r="H207" s="16"/>
      <c r="I207" s="16"/>
      <c r="J207" s="16"/>
      <c r="K207" s="16"/>
      <c r="L207" s="16"/>
      <c r="M207" s="16"/>
      <c r="N207" s="16"/>
      <c r="O207" s="16"/>
      <c r="P207" s="36"/>
      <c r="Q207" s="36"/>
      <c r="R207" s="36"/>
      <c r="S207" s="36"/>
      <c r="T207" s="36"/>
      <c r="U207" s="16"/>
      <c r="V207" s="16"/>
      <c r="W207" s="16"/>
      <c r="X207" s="36"/>
      <c r="Y207" s="36"/>
      <c r="Z207" s="36"/>
      <c r="AA207" s="36"/>
      <c r="AB207" s="36"/>
      <c r="AC207" s="36"/>
      <c r="AD207" s="36"/>
      <c r="AE207" s="36"/>
      <c r="AF207" s="16"/>
      <c r="AG207" s="16"/>
      <c r="AH207" s="16"/>
      <c r="AI207" s="16"/>
      <c r="AJ207" s="16"/>
      <c r="AK207" s="16"/>
      <c r="AL207" s="16"/>
      <c r="AM207" s="16"/>
      <c r="AN207" s="16"/>
      <c r="AO207" s="16"/>
      <c r="AP207" s="16"/>
      <c r="AQ207" s="16"/>
      <c r="AR207" s="16"/>
      <c r="AS207" s="16"/>
      <c r="AT207" s="16"/>
      <c r="AU207" s="116"/>
      <c r="AV207" s="116"/>
      <c r="AW207" s="116"/>
      <c r="AX207" s="116"/>
      <c r="AY207" s="116"/>
      <c r="AZ207" s="116"/>
      <c r="BA207" s="116"/>
      <c r="BB207" s="116"/>
      <c r="BC207" s="116"/>
      <c r="BD207" s="116"/>
      <c r="BE207" s="116"/>
      <c r="BF207" s="116"/>
      <c r="BG207" s="116"/>
      <c r="BH207" s="116"/>
      <c r="BI207" s="116"/>
      <c r="BJ207" s="116"/>
      <c r="BK207" s="116"/>
      <c r="BL207" s="117"/>
    </row>
    <row r="208" spans="2:64" s="3" customFormat="1">
      <c r="B208" s="36"/>
      <c r="C208" s="16"/>
      <c r="D208" s="16"/>
      <c r="E208" s="16"/>
      <c r="F208" s="16"/>
      <c r="G208" s="16"/>
      <c r="H208" s="16"/>
      <c r="I208" s="16"/>
      <c r="J208" s="16"/>
      <c r="K208" s="16"/>
      <c r="L208" s="16"/>
      <c r="M208" s="16"/>
      <c r="N208" s="16"/>
      <c r="O208" s="16"/>
      <c r="P208" s="36"/>
      <c r="Q208" s="36"/>
      <c r="R208" s="36"/>
      <c r="S208" s="36"/>
      <c r="T208" s="36"/>
      <c r="U208" s="16"/>
      <c r="V208" s="16"/>
      <c r="W208" s="16"/>
      <c r="X208" s="36"/>
      <c r="Y208" s="36"/>
      <c r="Z208" s="36"/>
      <c r="AA208" s="36"/>
      <c r="AB208" s="36"/>
      <c r="AC208" s="36"/>
      <c r="AD208" s="36"/>
      <c r="AE208" s="36"/>
      <c r="AF208" s="16"/>
      <c r="AG208" s="16"/>
      <c r="AH208" s="16"/>
      <c r="AI208" s="16"/>
      <c r="AJ208" s="16"/>
      <c r="AK208" s="16"/>
      <c r="AL208" s="16"/>
      <c r="AM208" s="16"/>
      <c r="AN208" s="16"/>
      <c r="AO208" s="16"/>
      <c r="AP208" s="16"/>
      <c r="AQ208" s="16"/>
      <c r="AR208" s="16"/>
      <c r="AS208" s="16"/>
      <c r="AT208" s="16"/>
      <c r="AU208" s="116"/>
      <c r="AV208" s="116"/>
      <c r="AW208" s="116"/>
      <c r="AX208" s="116"/>
      <c r="AY208" s="116"/>
      <c r="AZ208" s="116"/>
      <c r="BA208" s="116"/>
      <c r="BB208" s="116"/>
      <c r="BC208" s="116"/>
      <c r="BD208" s="116"/>
      <c r="BE208" s="116"/>
      <c r="BF208" s="116"/>
      <c r="BG208" s="116"/>
      <c r="BH208" s="116"/>
      <c r="BI208" s="116"/>
      <c r="BJ208" s="116"/>
      <c r="BK208" s="116"/>
      <c r="BL208" s="117"/>
    </row>
    <row r="209" spans="1:64" s="3" customFormat="1">
      <c r="B209" s="36"/>
      <c r="C209" s="16"/>
      <c r="D209" s="16"/>
      <c r="E209" s="16"/>
      <c r="F209" s="16"/>
      <c r="G209" s="16"/>
      <c r="H209" s="16"/>
      <c r="I209" s="16"/>
      <c r="J209" s="16"/>
      <c r="K209" s="16"/>
      <c r="L209" s="16"/>
      <c r="M209" s="16"/>
      <c r="N209" s="16"/>
      <c r="O209" s="16"/>
      <c r="P209" s="36"/>
      <c r="Q209" s="36"/>
      <c r="R209" s="36"/>
      <c r="S209" s="36"/>
      <c r="T209" s="36"/>
      <c r="U209" s="16"/>
      <c r="V209" s="16"/>
      <c r="W209" s="16"/>
      <c r="X209" s="36"/>
      <c r="Y209" s="36"/>
      <c r="Z209" s="36"/>
      <c r="AA209" s="36"/>
      <c r="AB209" s="36"/>
      <c r="AC209" s="36"/>
      <c r="AD209" s="36"/>
      <c r="AE209" s="36"/>
      <c r="AF209" s="16"/>
      <c r="AG209" s="16"/>
      <c r="AH209" s="16"/>
      <c r="AI209" s="16"/>
      <c r="AJ209" s="16"/>
      <c r="AK209" s="16"/>
      <c r="AL209" s="16"/>
      <c r="AM209" s="16"/>
      <c r="AN209" s="16"/>
      <c r="AO209" s="16"/>
      <c r="AP209" s="16"/>
      <c r="AQ209" s="16"/>
      <c r="AR209" s="16"/>
      <c r="AS209" s="16"/>
      <c r="AT209" s="16"/>
      <c r="AU209" s="116"/>
      <c r="AV209" s="116"/>
      <c r="AW209" s="116"/>
      <c r="AX209" s="116"/>
      <c r="AY209" s="116"/>
      <c r="AZ209" s="116"/>
      <c r="BA209" s="116"/>
      <c r="BB209" s="116"/>
      <c r="BC209" s="116"/>
      <c r="BD209" s="116"/>
      <c r="BE209" s="116"/>
      <c r="BF209" s="116"/>
      <c r="BG209" s="116"/>
      <c r="BH209" s="116"/>
      <c r="BI209" s="116"/>
      <c r="BJ209" s="116"/>
      <c r="BK209" s="116"/>
      <c r="BL209" s="117"/>
    </row>
    <row r="210" spans="1:64" s="3" customFormat="1">
      <c r="B210" s="36"/>
      <c r="C210" s="16"/>
      <c r="D210" s="16"/>
      <c r="E210" s="16"/>
      <c r="F210" s="16"/>
      <c r="G210" s="16"/>
      <c r="H210" s="16"/>
      <c r="I210" s="16"/>
      <c r="J210" s="16"/>
      <c r="K210" s="16"/>
      <c r="L210" s="16"/>
      <c r="M210" s="16"/>
      <c r="N210" s="16"/>
      <c r="O210" s="16"/>
      <c r="P210" s="36"/>
      <c r="Q210" s="36"/>
      <c r="R210" s="36"/>
      <c r="S210" s="36"/>
      <c r="T210" s="36"/>
      <c r="U210" s="16"/>
      <c r="V210" s="16"/>
      <c r="W210" s="16"/>
      <c r="X210" s="36"/>
      <c r="Y210" s="36"/>
      <c r="Z210" s="36"/>
      <c r="AA210" s="36"/>
      <c r="AB210" s="36"/>
      <c r="AC210" s="36"/>
      <c r="AD210" s="36"/>
      <c r="AE210" s="36"/>
      <c r="AF210" s="16"/>
      <c r="AG210" s="16"/>
      <c r="AH210" s="16"/>
      <c r="AI210" s="16"/>
      <c r="AJ210" s="16"/>
      <c r="AK210" s="16"/>
      <c r="AL210" s="16"/>
      <c r="AM210" s="16"/>
      <c r="AN210" s="16"/>
      <c r="AO210" s="16"/>
      <c r="AP210" s="16"/>
      <c r="AQ210" s="16"/>
      <c r="AR210" s="16"/>
      <c r="AS210" s="16"/>
      <c r="AT210" s="16"/>
      <c r="AU210" s="116"/>
      <c r="AV210" s="116"/>
      <c r="AW210" s="116"/>
      <c r="AX210" s="116"/>
      <c r="AY210" s="116"/>
      <c r="AZ210" s="116"/>
      <c r="BA210" s="116"/>
      <c r="BB210" s="116"/>
      <c r="BC210" s="116"/>
      <c r="BD210" s="116"/>
      <c r="BE210" s="116"/>
      <c r="BF210" s="116"/>
      <c r="BG210" s="116"/>
      <c r="BH210" s="116"/>
      <c r="BI210" s="116"/>
      <c r="BJ210" s="116"/>
      <c r="BK210" s="116"/>
      <c r="BL210" s="117"/>
    </row>
    <row r="211" spans="1:64" s="3" customFormat="1">
      <c r="B211" s="36"/>
      <c r="C211" s="16"/>
      <c r="D211" s="16"/>
      <c r="E211" s="16"/>
      <c r="F211" s="16"/>
      <c r="G211" s="16"/>
      <c r="H211" s="16"/>
      <c r="I211" s="16"/>
      <c r="J211" s="16"/>
      <c r="K211" s="16"/>
      <c r="L211" s="16"/>
      <c r="M211" s="16"/>
      <c r="N211" s="16"/>
      <c r="O211" s="16"/>
      <c r="P211" s="36"/>
      <c r="Q211" s="36"/>
      <c r="R211" s="36"/>
      <c r="S211" s="36"/>
      <c r="T211" s="36"/>
      <c r="U211" s="16"/>
      <c r="V211" s="16"/>
      <c r="W211" s="16"/>
      <c r="X211" s="36"/>
      <c r="Y211" s="36"/>
      <c r="Z211" s="36"/>
      <c r="AA211" s="36"/>
      <c r="AB211" s="36"/>
      <c r="AC211" s="36"/>
      <c r="AD211" s="36"/>
      <c r="AE211" s="36"/>
      <c r="AF211" s="16"/>
      <c r="AG211" s="16"/>
      <c r="AH211" s="16"/>
      <c r="AI211" s="16"/>
      <c r="AJ211" s="16"/>
      <c r="AK211" s="16"/>
      <c r="AL211" s="16"/>
      <c r="AM211" s="16"/>
      <c r="AN211" s="16"/>
      <c r="AO211" s="16"/>
      <c r="AP211" s="16"/>
      <c r="AQ211" s="16"/>
      <c r="AR211" s="16"/>
      <c r="AS211" s="16"/>
      <c r="AT211" s="16"/>
      <c r="AU211" s="116"/>
      <c r="AV211" s="116"/>
      <c r="AW211" s="116"/>
      <c r="AX211" s="116"/>
      <c r="AY211" s="116"/>
      <c r="AZ211" s="116"/>
      <c r="BA211" s="116"/>
      <c r="BB211" s="116"/>
      <c r="BC211" s="116"/>
      <c r="BD211" s="116"/>
      <c r="BE211" s="116"/>
      <c r="BF211" s="116"/>
      <c r="BG211" s="116"/>
      <c r="BH211" s="116"/>
      <c r="BI211" s="116"/>
      <c r="BJ211" s="116"/>
      <c r="BK211" s="116"/>
      <c r="BL211" s="117"/>
    </row>
    <row r="212" spans="1:64" s="3" customFormat="1">
      <c r="B212" s="36"/>
      <c r="C212" s="16"/>
      <c r="D212" s="16"/>
      <c r="E212" s="16"/>
      <c r="F212" s="16"/>
      <c r="G212" s="16"/>
      <c r="H212" s="16"/>
      <c r="I212" s="16"/>
      <c r="J212" s="16"/>
      <c r="K212" s="16"/>
      <c r="L212" s="16"/>
      <c r="M212" s="16"/>
      <c r="N212" s="16"/>
      <c r="O212" s="16"/>
      <c r="P212" s="36"/>
      <c r="Q212" s="36"/>
      <c r="R212" s="36"/>
      <c r="S212" s="36"/>
      <c r="T212" s="36"/>
      <c r="U212" s="16"/>
      <c r="V212" s="16"/>
      <c r="W212" s="16"/>
      <c r="X212" s="36"/>
      <c r="Y212" s="36"/>
      <c r="Z212" s="36"/>
      <c r="AA212" s="36"/>
      <c r="AB212" s="36"/>
      <c r="AC212" s="36"/>
      <c r="AD212" s="36"/>
      <c r="AE212" s="36"/>
      <c r="AF212" s="16"/>
      <c r="AG212" s="16"/>
      <c r="AH212" s="16"/>
      <c r="AI212" s="16"/>
      <c r="AJ212" s="16"/>
      <c r="AK212" s="16"/>
      <c r="AL212" s="16"/>
      <c r="AM212" s="16"/>
      <c r="AN212" s="16"/>
      <c r="AO212" s="16"/>
      <c r="AP212" s="16"/>
      <c r="AQ212" s="16"/>
      <c r="AR212" s="16"/>
      <c r="AS212" s="16"/>
      <c r="AT212" s="16"/>
      <c r="AU212" s="116"/>
      <c r="AV212" s="116"/>
      <c r="AW212" s="116"/>
      <c r="AX212" s="116"/>
      <c r="AY212" s="116"/>
      <c r="AZ212" s="116"/>
      <c r="BA212" s="116"/>
      <c r="BB212" s="116"/>
      <c r="BC212" s="116"/>
      <c r="BD212" s="116"/>
      <c r="BE212" s="116"/>
      <c r="BF212" s="116"/>
      <c r="BG212" s="116"/>
      <c r="BH212" s="116"/>
      <c r="BI212" s="116"/>
      <c r="BJ212" s="116"/>
      <c r="BK212" s="116"/>
      <c r="BL212" s="117"/>
    </row>
    <row r="213" spans="1:64" s="3" customFormat="1">
      <c r="B213" s="36"/>
      <c r="C213" s="16"/>
      <c r="D213" s="16"/>
      <c r="E213" s="16"/>
      <c r="F213" s="16"/>
      <c r="G213" s="16"/>
      <c r="H213" s="16"/>
      <c r="I213" s="16"/>
      <c r="J213" s="16"/>
      <c r="K213" s="16"/>
      <c r="L213" s="16"/>
      <c r="M213" s="16"/>
      <c r="N213" s="16"/>
      <c r="O213" s="16"/>
      <c r="P213" s="36"/>
      <c r="Q213" s="36"/>
      <c r="R213" s="36"/>
      <c r="S213" s="36"/>
      <c r="T213" s="36"/>
      <c r="U213" s="16"/>
      <c r="V213" s="16"/>
      <c r="W213" s="16"/>
      <c r="X213" s="36"/>
      <c r="Y213" s="36"/>
      <c r="Z213" s="36"/>
      <c r="AA213" s="36"/>
      <c r="AB213" s="36"/>
      <c r="AC213" s="36"/>
      <c r="AD213" s="36"/>
      <c r="AE213" s="36"/>
      <c r="AF213" s="16"/>
      <c r="AG213" s="16"/>
      <c r="AH213" s="16"/>
      <c r="AI213" s="16"/>
      <c r="AJ213" s="16"/>
      <c r="AK213" s="16"/>
      <c r="AL213" s="16"/>
      <c r="AM213" s="16"/>
      <c r="AN213" s="16"/>
      <c r="AO213" s="16"/>
      <c r="AP213" s="16"/>
      <c r="AQ213" s="16"/>
      <c r="AR213" s="16"/>
      <c r="AS213" s="16"/>
      <c r="AT213" s="16"/>
      <c r="AU213" s="116"/>
      <c r="AV213" s="116"/>
      <c r="AW213" s="116"/>
      <c r="AX213" s="116"/>
      <c r="AY213" s="116"/>
      <c r="AZ213" s="116"/>
      <c r="BA213" s="116"/>
      <c r="BB213" s="116"/>
      <c r="BC213" s="116"/>
      <c r="BD213" s="116"/>
      <c r="BE213" s="116"/>
      <c r="BF213" s="116"/>
      <c r="BG213" s="116"/>
      <c r="BH213" s="116"/>
      <c r="BI213" s="116"/>
      <c r="BJ213" s="116"/>
      <c r="BK213" s="116"/>
      <c r="BL213" s="117"/>
    </row>
    <row r="214" spans="1:64" s="3" customFormat="1">
      <c r="B214" s="36"/>
      <c r="C214" s="16"/>
      <c r="D214" s="16"/>
      <c r="E214" s="16"/>
      <c r="F214" s="16"/>
      <c r="G214" s="16"/>
      <c r="H214" s="16"/>
      <c r="I214" s="16"/>
      <c r="J214" s="16"/>
      <c r="K214" s="16"/>
      <c r="L214" s="16"/>
      <c r="M214" s="16"/>
      <c r="N214" s="16"/>
      <c r="O214" s="16"/>
      <c r="P214" s="36"/>
      <c r="Q214" s="36"/>
      <c r="R214" s="36"/>
      <c r="S214" s="36"/>
      <c r="T214" s="36"/>
      <c r="U214" s="16"/>
      <c r="V214" s="16"/>
      <c r="W214" s="16"/>
      <c r="X214" s="36"/>
      <c r="Y214" s="36"/>
      <c r="Z214" s="36"/>
      <c r="AA214" s="36"/>
      <c r="AB214" s="36"/>
      <c r="AC214" s="36"/>
      <c r="AD214" s="36"/>
      <c r="AE214" s="36"/>
      <c r="AF214" s="16"/>
      <c r="AG214" s="16"/>
      <c r="AH214" s="16"/>
      <c r="AI214" s="16"/>
      <c r="AJ214" s="16"/>
      <c r="AK214" s="16"/>
      <c r="AL214" s="16"/>
      <c r="AM214" s="16"/>
      <c r="AN214" s="16"/>
      <c r="AO214" s="16"/>
      <c r="AP214" s="16"/>
      <c r="AQ214" s="16"/>
      <c r="AR214" s="16"/>
      <c r="AS214" s="16"/>
      <c r="AT214" s="16"/>
      <c r="AU214" s="116"/>
      <c r="AV214" s="116"/>
      <c r="AW214" s="116"/>
      <c r="AX214" s="116"/>
      <c r="AY214" s="116"/>
      <c r="AZ214" s="116"/>
      <c r="BA214" s="116"/>
      <c r="BB214" s="116"/>
      <c r="BC214" s="116"/>
      <c r="BD214" s="116"/>
      <c r="BE214" s="116"/>
      <c r="BF214" s="116"/>
      <c r="BG214" s="116"/>
      <c r="BH214" s="116"/>
      <c r="BI214" s="116"/>
      <c r="BJ214" s="116"/>
      <c r="BK214" s="116"/>
      <c r="BL214" s="117"/>
    </row>
    <row r="215" spans="1:64" s="3" customFormat="1">
      <c r="B215" s="36"/>
      <c r="C215" s="16"/>
      <c r="D215" s="16"/>
      <c r="E215" s="16"/>
      <c r="F215" s="16"/>
      <c r="G215" s="16"/>
      <c r="H215" s="16"/>
      <c r="I215" s="16"/>
      <c r="J215" s="16"/>
      <c r="K215" s="16"/>
      <c r="L215" s="16"/>
      <c r="M215" s="16"/>
      <c r="N215" s="16"/>
      <c r="O215" s="16"/>
      <c r="P215" s="36"/>
      <c r="Q215" s="36"/>
      <c r="R215" s="36"/>
      <c r="S215" s="36"/>
      <c r="T215" s="36"/>
      <c r="U215" s="16"/>
      <c r="V215" s="16"/>
      <c r="W215" s="16"/>
      <c r="X215" s="36"/>
      <c r="Y215" s="36"/>
      <c r="Z215" s="36"/>
      <c r="AA215" s="36"/>
      <c r="AB215" s="36"/>
      <c r="AC215" s="36"/>
      <c r="AD215" s="36"/>
      <c r="AE215" s="36"/>
      <c r="AF215" s="16"/>
      <c r="AG215" s="16"/>
      <c r="AH215" s="16"/>
      <c r="AI215" s="16"/>
      <c r="AJ215" s="16"/>
      <c r="AK215" s="16"/>
      <c r="AL215" s="16"/>
      <c r="AM215" s="16"/>
      <c r="AN215" s="16"/>
      <c r="AO215" s="16"/>
      <c r="AP215" s="16"/>
      <c r="AQ215" s="16"/>
      <c r="AR215" s="16"/>
      <c r="AS215" s="16"/>
      <c r="AT215" s="16"/>
      <c r="AU215" s="116"/>
      <c r="AV215" s="116"/>
      <c r="AW215" s="116"/>
      <c r="AX215" s="116"/>
      <c r="AY215" s="116"/>
      <c r="AZ215" s="116"/>
      <c r="BA215" s="116"/>
      <c r="BB215" s="116"/>
      <c r="BC215" s="116"/>
      <c r="BD215" s="116"/>
      <c r="BE215" s="116"/>
      <c r="BF215" s="116"/>
      <c r="BG215" s="116"/>
      <c r="BH215" s="116"/>
      <c r="BI215" s="116"/>
      <c r="BJ215" s="116"/>
      <c r="BK215" s="116"/>
      <c r="BL215" s="117"/>
    </row>
    <row r="216" spans="1:64" s="3" customFormat="1">
      <c r="B216" s="36"/>
      <c r="C216" s="16"/>
      <c r="D216" s="16"/>
      <c r="E216" s="16"/>
      <c r="F216" s="16"/>
      <c r="G216" s="16"/>
      <c r="H216" s="16"/>
      <c r="I216" s="16"/>
      <c r="J216" s="16"/>
      <c r="K216" s="16"/>
      <c r="L216" s="16"/>
      <c r="M216" s="16"/>
      <c r="N216" s="16"/>
      <c r="O216" s="16"/>
      <c r="P216" s="36"/>
      <c r="Q216" s="36"/>
      <c r="R216" s="36"/>
      <c r="S216" s="36"/>
      <c r="T216" s="36"/>
      <c r="U216" s="16"/>
      <c r="V216" s="16"/>
      <c r="W216" s="16"/>
      <c r="X216" s="36"/>
      <c r="Y216" s="36"/>
      <c r="Z216" s="36"/>
      <c r="AA216" s="36"/>
      <c r="AB216" s="36"/>
      <c r="AC216" s="36"/>
      <c r="AD216" s="36"/>
      <c r="AE216" s="36"/>
      <c r="AF216" s="16"/>
      <c r="AG216" s="16"/>
      <c r="AH216" s="16"/>
      <c r="AI216" s="16"/>
      <c r="AJ216" s="16"/>
      <c r="AK216" s="16"/>
      <c r="AL216" s="16"/>
      <c r="AM216" s="16"/>
      <c r="AN216" s="16"/>
      <c r="AO216" s="16"/>
      <c r="AP216" s="16"/>
      <c r="AQ216" s="16"/>
      <c r="AR216" s="16"/>
      <c r="AS216" s="16"/>
      <c r="AT216" s="16"/>
      <c r="AU216" s="116"/>
      <c r="AV216" s="116"/>
      <c r="AW216" s="116"/>
      <c r="AX216" s="116"/>
      <c r="AY216" s="116"/>
      <c r="AZ216" s="116"/>
      <c r="BA216" s="116"/>
      <c r="BB216" s="116"/>
      <c r="BC216" s="116"/>
      <c r="BD216" s="116"/>
      <c r="BE216" s="116"/>
      <c r="BF216" s="116"/>
      <c r="BG216" s="116"/>
      <c r="BH216" s="116"/>
      <c r="BI216" s="116"/>
      <c r="BJ216" s="116"/>
      <c r="BK216" s="116"/>
      <c r="BL216" s="117"/>
    </row>
    <row r="217" spans="1:64" s="3" customFormat="1">
      <c r="A217" s="1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c r="AE217" s="16"/>
      <c r="AF217" s="16"/>
      <c r="AG217" s="16"/>
      <c r="AH217" s="16"/>
      <c r="AI217" s="16"/>
      <c r="AJ217" s="16"/>
      <c r="AK217" s="16"/>
      <c r="AL217" s="16"/>
      <c r="AM217" s="16"/>
      <c r="AN217" s="16"/>
      <c r="AO217" s="16"/>
      <c r="AP217" s="16"/>
      <c r="AQ217" s="16"/>
      <c r="AR217" s="16"/>
      <c r="AS217" s="16"/>
      <c r="AT217" s="16"/>
      <c r="AU217" s="116"/>
      <c r="AV217" s="116"/>
      <c r="AW217" s="116"/>
      <c r="AX217" s="116"/>
      <c r="AY217" s="116"/>
      <c r="AZ217" s="116"/>
      <c r="BA217" s="116"/>
      <c r="BB217" s="116"/>
      <c r="BC217" s="116"/>
      <c r="BD217" s="116"/>
      <c r="BE217" s="116"/>
      <c r="BF217" s="116"/>
      <c r="BG217" s="116"/>
      <c r="BH217" s="116"/>
      <c r="BI217" s="116"/>
      <c r="BJ217" s="116"/>
      <c r="BK217" s="116"/>
      <c r="BL217" s="117"/>
    </row>
    <row r="218" spans="1:64" s="3" customFormat="1">
      <c r="A218" s="1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c r="AE218" s="16"/>
      <c r="AF218" s="16"/>
      <c r="AG218" s="16"/>
      <c r="AH218" s="16"/>
      <c r="AI218" s="16"/>
      <c r="AJ218" s="16"/>
      <c r="AK218" s="16"/>
      <c r="AL218" s="16"/>
      <c r="AM218" s="16"/>
      <c r="AN218" s="16"/>
      <c r="AO218" s="16"/>
      <c r="AP218" s="16"/>
      <c r="AQ218" s="16"/>
      <c r="AR218" s="16"/>
      <c r="AS218" s="16"/>
      <c r="AT218" s="16"/>
      <c r="AU218" s="116"/>
      <c r="AV218" s="116"/>
      <c r="AW218" s="116"/>
      <c r="AX218" s="116"/>
      <c r="AY218" s="116"/>
      <c r="AZ218" s="116"/>
      <c r="BA218" s="116"/>
      <c r="BB218" s="116"/>
      <c r="BC218" s="116"/>
      <c r="BD218" s="116"/>
      <c r="BE218" s="116"/>
      <c r="BF218" s="116"/>
      <c r="BG218" s="116"/>
      <c r="BH218" s="116"/>
      <c r="BI218" s="116"/>
      <c r="BJ218" s="116"/>
      <c r="BK218" s="116"/>
      <c r="BL218" s="117"/>
    </row>
    <row r="219" spans="1:64" s="3" customFormat="1">
      <c r="A219" s="1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c r="AE219" s="16"/>
      <c r="AF219" s="16"/>
      <c r="AG219" s="16"/>
      <c r="AH219" s="16"/>
      <c r="AI219" s="16"/>
      <c r="AJ219" s="16"/>
      <c r="AK219" s="16"/>
      <c r="AL219" s="16"/>
      <c r="AM219" s="16"/>
      <c r="AN219" s="16"/>
      <c r="AO219" s="16"/>
      <c r="AP219" s="16"/>
      <c r="AQ219" s="16"/>
      <c r="AR219" s="16"/>
      <c r="AS219" s="16"/>
      <c r="AT219" s="16"/>
      <c r="AU219" s="116"/>
      <c r="AV219" s="116"/>
      <c r="AW219" s="116"/>
      <c r="AX219" s="116"/>
      <c r="AY219" s="116"/>
      <c r="AZ219" s="116"/>
      <c r="BA219" s="116"/>
      <c r="BB219" s="116"/>
      <c r="BC219" s="116"/>
      <c r="BD219" s="116"/>
      <c r="BE219" s="116"/>
      <c r="BF219" s="116"/>
      <c r="BG219" s="116"/>
      <c r="BH219" s="116"/>
      <c r="BI219" s="116"/>
      <c r="BJ219" s="116"/>
      <c r="BK219" s="116"/>
      <c r="BL219" s="117"/>
    </row>
    <row r="220" spans="1:64" s="3" customFormat="1">
      <c r="A220" s="1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c r="AE220" s="16"/>
      <c r="AF220" s="16"/>
      <c r="AG220" s="16"/>
      <c r="AH220" s="16"/>
      <c r="AI220" s="16"/>
      <c r="AJ220" s="16"/>
      <c r="AK220" s="16"/>
      <c r="AL220" s="16"/>
      <c r="AM220" s="16"/>
      <c r="AN220" s="16"/>
      <c r="AO220" s="16"/>
      <c r="AP220" s="16"/>
      <c r="AQ220" s="16"/>
      <c r="AR220" s="16"/>
      <c r="AS220" s="16"/>
      <c r="AT220" s="16"/>
      <c r="AU220" s="116"/>
      <c r="AV220" s="116"/>
      <c r="AW220" s="116"/>
      <c r="AX220" s="116"/>
      <c r="AY220" s="116"/>
      <c r="AZ220" s="116"/>
      <c r="BA220" s="116"/>
      <c r="BB220" s="116"/>
      <c r="BC220" s="116"/>
      <c r="BD220" s="116"/>
      <c r="BE220" s="116"/>
      <c r="BF220" s="116"/>
      <c r="BG220" s="116"/>
      <c r="BH220" s="116"/>
      <c r="BI220" s="116"/>
      <c r="BJ220" s="116"/>
      <c r="BK220" s="116"/>
      <c r="BL220" s="117"/>
    </row>
    <row r="221" spans="1:64" s="3" customFormat="1">
      <c r="A221" s="1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16"/>
      <c r="AH221" s="16"/>
      <c r="AI221" s="16"/>
      <c r="AJ221" s="16"/>
      <c r="AK221" s="16"/>
      <c r="AL221" s="16"/>
      <c r="AM221" s="16"/>
      <c r="AN221" s="16"/>
      <c r="AO221" s="16"/>
      <c r="AP221" s="16"/>
      <c r="AQ221" s="16"/>
      <c r="AR221" s="16"/>
      <c r="AS221" s="16"/>
      <c r="AT221" s="16"/>
      <c r="AU221" s="116"/>
      <c r="AV221" s="116"/>
      <c r="AW221" s="116"/>
      <c r="AX221" s="116"/>
      <c r="AY221" s="116"/>
      <c r="AZ221" s="116"/>
      <c r="BA221" s="116"/>
      <c r="BB221" s="116"/>
      <c r="BC221" s="116"/>
      <c r="BD221" s="116"/>
      <c r="BE221" s="116"/>
      <c r="BF221" s="116"/>
      <c r="BG221" s="116"/>
      <c r="BH221" s="116"/>
      <c r="BI221" s="116"/>
      <c r="BJ221" s="116"/>
      <c r="BK221" s="116"/>
      <c r="BL221" s="117"/>
    </row>
    <row r="222" spans="1:64" s="3" customFormat="1">
      <c r="A222" s="1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6"/>
      <c r="AU222" s="116"/>
      <c r="AV222" s="116"/>
      <c r="AW222" s="116"/>
      <c r="AX222" s="116"/>
      <c r="AY222" s="116"/>
      <c r="AZ222" s="116"/>
      <c r="BA222" s="116"/>
      <c r="BB222" s="116"/>
      <c r="BC222" s="116"/>
      <c r="BD222" s="116"/>
      <c r="BE222" s="116"/>
      <c r="BF222" s="116"/>
      <c r="BG222" s="116"/>
      <c r="BH222" s="116"/>
      <c r="BI222" s="116"/>
      <c r="BJ222" s="116"/>
      <c r="BK222" s="116"/>
      <c r="BL222" s="117"/>
    </row>
    <row r="223" spans="1:64" s="3" customFormat="1">
      <c r="A223" s="1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c r="AE223" s="16"/>
      <c r="AF223" s="16"/>
      <c r="AG223" s="16"/>
      <c r="AH223" s="16"/>
      <c r="AI223" s="16"/>
      <c r="AJ223" s="16"/>
      <c r="AK223" s="16"/>
      <c r="AL223" s="16"/>
      <c r="AM223" s="16"/>
      <c r="AN223" s="16"/>
      <c r="AO223" s="16"/>
      <c r="AP223" s="16"/>
      <c r="AQ223" s="16"/>
      <c r="AR223" s="16"/>
      <c r="AS223" s="16"/>
      <c r="AT223" s="16"/>
      <c r="AU223" s="116"/>
      <c r="AV223" s="116"/>
      <c r="AW223" s="116"/>
      <c r="AX223" s="116"/>
      <c r="AY223" s="116"/>
      <c r="AZ223" s="116"/>
      <c r="BA223" s="116"/>
      <c r="BB223" s="116"/>
      <c r="BC223" s="116"/>
      <c r="BD223" s="116"/>
      <c r="BE223" s="116"/>
      <c r="BF223" s="116"/>
      <c r="BG223" s="116"/>
      <c r="BH223" s="116"/>
      <c r="BI223" s="116"/>
      <c r="BJ223" s="116"/>
      <c r="BK223" s="116"/>
      <c r="BL223" s="117"/>
    </row>
    <row r="224" spans="1:64" s="3" customFormat="1">
      <c r="A224" s="1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c r="AE224" s="16"/>
      <c r="AF224" s="16"/>
      <c r="AG224" s="16"/>
      <c r="AH224" s="16"/>
      <c r="AI224" s="16"/>
      <c r="AJ224" s="16"/>
      <c r="AK224" s="16"/>
      <c r="AL224" s="16"/>
      <c r="AM224" s="16"/>
      <c r="AN224" s="16"/>
      <c r="AO224" s="16"/>
      <c r="AP224" s="16"/>
      <c r="AQ224" s="16"/>
      <c r="AR224" s="16"/>
      <c r="AS224" s="16"/>
      <c r="AT224" s="16"/>
      <c r="AU224" s="116"/>
      <c r="AV224" s="116"/>
      <c r="AW224" s="116"/>
      <c r="AX224" s="116"/>
      <c r="AY224" s="116"/>
      <c r="AZ224" s="116"/>
      <c r="BA224" s="116"/>
      <c r="BB224" s="116"/>
      <c r="BC224" s="116"/>
      <c r="BD224" s="116"/>
      <c r="BE224" s="116"/>
      <c r="BF224" s="116"/>
      <c r="BG224" s="116"/>
      <c r="BH224" s="116"/>
      <c r="BI224" s="116"/>
      <c r="BJ224" s="116"/>
      <c r="BK224" s="116"/>
      <c r="BL224" s="117"/>
    </row>
    <row r="225" spans="1:64" s="3" customFormat="1">
      <c r="A225" s="1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c r="AE225" s="16"/>
      <c r="AF225" s="16"/>
      <c r="AG225" s="16"/>
      <c r="AH225" s="16"/>
      <c r="AI225" s="16"/>
      <c r="AJ225" s="16"/>
      <c r="AK225" s="16"/>
      <c r="AL225" s="16"/>
      <c r="AM225" s="16"/>
      <c r="AN225" s="16"/>
      <c r="AO225" s="16"/>
      <c r="AP225" s="16"/>
      <c r="AQ225" s="16"/>
      <c r="AR225" s="16"/>
      <c r="AS225" s="16"/>
      <c r="AT225" s="16"/>
      <c r="AU225" s="116"/>
      <c r="AV225" s="116"/>
      <c r="AW225" s="116"/>
      <c r="AX225" s="116"/>
      <c r="AY225" s="116"/>
      <c r="AZ225" s="116"/>
      <c r="BA225" s="116"/>
      <c r="BB225" s="116"/>
      <c r="BC225" s="116"/>
      <c r="BD225" s="116"/>
      <c r="BE225" s="116"/>
      <c r="BF225" s="116"/>
      <c r="BG225" s="116"/>
      <c r="BH225" s="116"/>
      <c r="BI225" s="116"/>
      <c r="BJ225" s="116"/>
      <c r="BK225" s="116"/>
      <c r="BL225" s="117"/>
    </row>
    <row r="226" spans="1:64" s="3" customFormat="1">
      <c r="A226" s="1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c r="AN226" s="16"/>
      <c r="AO226" s="16"/>
      <c r="AP226" s="16"/>
      <c r="AQ226" s="16"/>
      <c r="AR226" s="16"/>
      <c r="AS226" s="16"/>
      <c r="AT226" s="16"/>
      <c r="AU226" s="116"/>
      <c r="AV226" s="116"/>
      <c r="AW226" s="116"/>
      <c r="AX226" s="116"/>
      <c r="AY226" s="116"/>
      <c r="AZ226" s="116"/>
      <c r="BA226" s="116"/>
      <c r="BB226" s="116"/>
      <c r="BC226" s="116"/>
      <c r="BD226" s="116"/>
      <c r="BE226" s="116"/>
      <c r="BF226" s="116"/>
      <c r="BG226" s="116"/>
      <c r="BH226" s="116"/>
      <c r="BI226" s="116"/>
      <c r="BJ226" s="116"/>
      <c r="BK226" s="116"/>
      <c r="BL226" s="117"/>
    </row>
    <row r="227" spans="1:64" s="3" customFormat="1">
      <c r="A227" s="1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c r="AE227" s="16"/>
      <c r="AF227" s="16"/>
      <c r="AG227" s="16"/>
      <c r="AH227" s="16"/>
      <c r="AI227" s="16"/>
      <c r="AJ227" s="16"/>
      <c r="AK227" s="16"/>
      <c r="AL227" s="16"/>
      <c r="AM227" s="16"/>
      <c r="AN227" s="16"/>
      <c r="AO227" s="16"/>
      <c r="AP227" s="16"/>
      <c r="AQ227" s="16"/>
      <c r="AR227" s="16"/>
      <c r="AS227" s="16"/>
      <c r="AT227" s="16"/>
      <c r="AU227" s="116"/>
      <c r="AV227" s="116"/>
      <c r="AW227" s="116"/>
      <c r="AX227" s="116"/>
      <c r="AY227" s="116"/>
      <c r="AZ227" s="116"/>
      <c r="BA227" s="116"/>
      <c r="BB227" s="116"/>
      <c r="BC227" s="116"/>
      <c r="BD227" s="116"/>
      <c r="BE227" s="116"/>
      <c r="BF227" s="116"/>
      <c r="BG227" s="116"/>
      <c r="BH227" s="116"/>
      <c r="BI227" s="116"/>
      <c r="BJ227" s="116"/>
      <c r="BK227" s="116"/>
      <c r="BL227" s="117"/>
    </row>
    <row r="228" spans="1:64" s="3" customFormat="1">
      <c r="A228" s="1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c r="AN228" s="16"/>
      <c r="AO228" s="16"/>
      <c r="AP228" s="16"/>
      <c r="AQ228" s="16"/>
      <c r="AR228" s="16"/>
      <c r="AS228" s="16"/>
      <c r="AT228" s="16"/>
      <c r="AU228" s="116"/>
      <c r="AV228" s="116"/>
      <c r="AW228" s="116"/>
      <c r="AX228" s="116"/>
      <c r="AY228" s="116"/>
      <c r="AZ228" s="116"/>
      <c r="BA228" s="116"/>
      <c r="BB228" s="116"/>
      <c r="BC228" s="116"/>
      <c r="BD228" s="116"/>
      <c r="BE228" s="116"/>
      <c r="BF228" s="116"/>
      <c r="BG228" s="116"/>
      <c r="BH228" s="116"/>
      <c r="BI228" s="116"/>
      <c r="BJ228" s="116"/>
      <c r="BK228" s="116"/>
      <c r="BL228" s="117"/>
    </row>
    <row r="229" spans="1:64" s="3" customFormat="1">
      <c r="A229" s="1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c r="AE229" s="16"/>
      <c r="AF229" s="16"/>
      <c r="AG229" s="16"/>
      <c r="AH229" s="16"/>
      <c r="AI229" s="16"/>
      <c r="AJ229" s="16"/>
      <c r="AK229" s="16"/>
      <c r="AL229" s="16"/>
      <c r="AM229" s="16"/>
      <c r="AN229" s="16"/>
      <c r="AO229" s="16"/>
      <c r="AP229" s="16"/>
      <c r="AQ229" s="16"/>
      <c r="AR229" s="16"/>
      <c r="AS229" s="16"/>
      <c r="AT229" s="16"/>
      <c r="AU229" s="116"/>
      <c r="AV229" s="116"/>
      <c r="AW229" s="116"/>
      <c r="AX229" s="116"/>
      <c r="AY229" s="116"/>
      <c r="AZ229" s="116"/>
      <c r="BA229" s="116"/>
      <c r="BB229" s="116"/>
      <c r="BC229" s="116"/>
      <c r="BD229" s="116"/>
      <c r="BE229" s="116"/>
      <c r="BF229" s="116"/>
      <c r="BG229" s="116"/>
      <c r="BH229" s="116"/>
      <c r="BI229" s="116"/>
      <c r="BJ229" s="116"/>
      <c r="BK229" s="116"/>
      <c r="BL229" s="117"/>
    </row>
    <row r="230" spans="1:64" s="3" customFormat="1">
      <c r="A230" s="1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c r="AN230" s="16"/>
      <c r="AO230" s="16"/>
      <c r="AP230" s="16"/>
      <c r="AQ230" s="16"/>
      <c r="AR230" s="16"/>
      <c r="AS230" s="16"/>
      <c r="AT230" s="16"/>
      <c r="AU230" s="116"/>
      <c r="AV230" s="116"/>
      <c r="AW230" s="116"/>
      <c r="AX230" s="116"/>
      <c r="AY230" s="116"/>
      <c r="AZ230" s="116"/>
      <c r="BA230" s="116"/>
      <c r="BB230" s="116"/>
      <c r="BC230" s="116"/>
      <c r="BD230" s="116"/>
      <c r="BE230" s="116"/>
      <c r="BF230" s="116"/>
      <c r="BG230" s="116"/>
      <c r="BH230" s="116"/>
      <c r="BI230" s="116"/>
      <c r="BJ230" s="116"/>
      <c r="BK230" s="116"/>
      <c r="BL230" s="117"/>
    </row>
    <row r="231" spans="1:64" s="3" customFormat="1">
      <c r="A231" s="1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c r="AE231" s="16"/>
      <c r="AF231" s="16"/>
      <c r="AG231" s="16"/>
      <c r="AH231" s="16"/>
      <c r="AI231" s="16"/>
      <c r="AJ231" s="16"/>
      <c r="AK231" s="16"/>
      <c r="AL231" s="16"/>
      <c r="AM231" s="16"/>
      <c r="AN231" s="16"/>
      <c r="AO231" s="16"/>
      <c r="AP231" s="16"/>
      <c r="AQ231" s="16"/>
      <c r="AR231" s="16"/>
      <c r="AS231" s="16"/>
      <c r="AT231" s="16"/>
      <c r="AU231" s="116"/>
      <c r="AV231" s="116"/>
      <c r="AW231" s="116"/>
      <c r="AX231" s="116"/>
      <c r="AY231" s="116"/>
      <c r="AZ231" s="116"/>
      <c r="BA231" s="116"/>
      <c r="BB231" s="116"/>
      <c r="BC231" s="116"/>
      <c r="BD231" s="116"/>
      <c r="BE231" s="116"/>
      <c r="BF231" s="116"/>
      <c r="BG231" s="116"/>
      <c r="BH231" s="116"/>
      <c r="BI231" s="116"/>
      <c r="BJ231" s="116"/>
      <c r="BK231" s="116"/>
      <c r="BL231" s="117"/>
    </row>
    <row r="232" spans="1:64" s="3" customFormat="1">
      <c r="A232" s="1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c r="AE232" s="16"/>
      <c r="AF232" s="16"/>
      <c r="AG232" s="16"/>
      <c r="AH232" s="16"/>
      <c r="AI232" s="16"/>
      <c r="AJ232" s="16"/>
      <c r="AK232" s="16"/>
      <c r="AL232" s="16"/>
      <c r="AM232" s="16"/>
      <c r="AN232" s="16"/>
      <c r="AO232" s="16"/>
      <c r="AP232" s="16"/>
      <c r="AQ232" s="16"/>
      <c r="AR232" s="16"/>
      <c r="AS232" s="16"/>
      <c r="AT232" s="16"/>
      <c r="AU232" s="116"/>
      <c r="AV232" s="116"/>
      <c r="AW232" s="116"/>
      <c r="AX232" s="116"/>
      <c r="AY232" s="116"/>
      <c r="AZ232" s="116"/>
      <c r="BA232" s="116"/>
      <c r="BB232" s="116"/>
      <c r="BC232" s="116"/>
      <c r="BD232" s="116"/>
      <c r="BE232" s="116"/>
      <c r="BF232" s="116"/>
      <c r="BG232" s="116"/>
      <c r="BH232" s="116"/>
      <c r="BI232" s="116"/>
      <c r="BJ232" s="116"/>
      <c r="BK232" s="116"/>
      <c r="BL232" s="117"/>
    </row>
    <row r="233" spans="1:64" s="3" customFormat="1">
      <c r="A233" s="1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c r="AE233" s="16"/>
      <c r="AF233" s="16"/>
      <c r="AG233" s="16"/>
      <c r="AH233" s="16"/>
      <c r="AI233" s="16"/>
      <c r="AJ233" s="16"/>
      <c r="AK233" s="16"/>
      <c r="AL233" s="16"/>
      <c r="AM233" s="16"/>
      <c r="AN233" s="16"/>
      <c r="AO233" s="16"/>
      <c r="AP233" s="16"/>
      <c r="AQ233" s="16"/>
      <c r="AR233" s="16"/>
      <c r="AS233" s="16"/>
      <c r="AT233" s="16"/>
      <c r="AU233" s="116"/>
      <c r="AV233" s="116"/>
      <c r="AW233" s="116"/>
      <c r="AX233" s="116"/>
      <c r="AY233" s="116"/>
      <c r="AZ233" s="116"/>
      <c r="BA233" s="116"/>
      <c r="BB233" s="116"/>
      <c r="BC233" s="116"/>
      <c r="BD233" s="116"/>
      <c r="BE233" s="116"/>
      <c r="BF233" s="116"/>
      <c r="BG233" s="116"/>
      <c r="BH233" s="116"/>
      <c r="BI233" s="116"/>
      <c r="BJ233" s="116"/>
      <c r="BK233" s="116"/>
      <c r="BL233" s="117"/>
    </row>
    <row r="234" spans="1:64" s="3" customFormat="1">
      <c r="A234" s="1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c r="AE234" s="16"/>
      <c r="AF234" s="16"/>
      <c r="AG234" s="16"/>
      <c r="AH234" s="16"/>
      <c r="AI234" s="16"/>
      <c r="AJ234" s="16"/>
      <c r="AK234" s="16"/>
      <c r="AL234" s="16"/>
      <c r="AM234" s="16"/>
      <c r="AN234" s="16"/>
      <c r="AO234" s="16"/>
      <c r="AP234" s="16"/>
      <c r="AQ234" s="16"/>
      <c r="AR234" s="16"/>
      <c r="AS234" s="16"/>
      <c r="AT234" s="16"/>
      <c r="AU234" s="116"/>
      <c r="AV234" s="116"/>
      <c r="AW234" s="116"/>
      <c r="AX234" s="116"/>
      <c r="AY234" s="116"/>
      <c r="AZ234" s="116"/>
      <c r="BA234" s="116"/>
      <c r="BB234" s="116"/>
      <c r="BC234" s="116"/>
      <c r="BD234" s="116"/>
      <c r="BE234" s="116"/>
      <c r="BF234" s="116"/>
      <c r="BG234" s="116"/>
      <c r="BH234" s="116"/>
      <c r="BI234" s="116"/>
      <c r="BJ234" s="116"/>
      <c r="BK234" s="116"/>
      <c r="BL234" s="117"/>
    </row>
    <row r="235" spans="1:64" s="3" customFormat="1">
      <c r="A235" s="1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c r="AE235" s="16"/>
      <c r="AF235" s="16"/>
      <c r="AG235" s="16"/>
      <c r="AH235" s="16"/>
      <c r="AI235" s="16"/>
      <c r="AJ235" s="16"/>
      <c r="AK235" s="16"/>
      <c r="AL235" s="16"/>
      <c r="AM235" s="16"/>
      <c r="AN235" s="16"/>
      <c r="AO235" s="16"/>
      <c r="AP235" s="16"/>
      <c r="AQ235" s="16"/>
      <c r="AR235" s="16"/>
      <c r="AS235" s="16"/>
      <c r="AT235" s="16"/>
      <c r="AU235" s="116"/>
      <c r="AV235" s="116"/>
      <c r="AW235" s="116"/>
      <c r="AX235" s="116"/>
      <c r="AY235" s="116"/>
      <c r="AZ235" s="116"/>
      <c r="BA235" s="116"/>
      <c r="BB235" s="116"/>
      <c r="BC235" s="116"/>
      <c r="BD235" s="116"/>
      <c r="BE235" s="116"/>
      <c r="BF235" s="116"/>
      <c r="BG235" s="116"/>
      <c r="BH235" s="116"/>
      <c r="BI235" s="116"/>
      <c r="BJ235" s="116"/>
      <c r="BK235" s="116"/>
      <c r="BL235" s="117"/>
    </row>
    <row r="236" spans="1:64" s="3" customFormat="1">
      <c r="A236" s="1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c r="AE236" s="16"/>
      <c r="AF236" s="16"/>
      <c r="AG236" s="16"/>
      <c r="AH236" s="16"/>
      <c r="AI236" s="16"/>
      <c r="AJ236" s="16"/>
      <c r="AK236" s="16"/>
      <c r="AL236" s="16"/>
      <c r="AM236" s="16"/>
      <c r="AN236" s="16"/>
      <c r="AO236" s="16"/>
      <c r="AP236" s="16"/>
      <c r="AQ236" s="16"/>
      <c r="AR236" s="16"/>
      <c r="AS236" s="16"/>
      <c r="AT236" s="16"/>
      <c r="AU236" s="116"/>
      <c r="AV236" s="116"/>
      <c r="AW236" s="116"/>
      <c r="AX236" s="116"/>
      <c r="AY236" s="116"/>
      <c r="AZ236" s="116"/>
      <c r="BA236" s="116"/>
      <c r="BB236" s="116"/>
      <c r="BC236" s="116"/>
      <c r="BD236" s="116"/>
      <c r="BE236" s="116"/>
      <c r="BF236" s="116"/>
      <c r="BG236" s="116"/>
      <c r="BH236" s="116"/>
      <c r="BI236" s="116"/>
      <c r="BJ236" s="116"/>
      <c r="BK236" s="116"/>
      <c r="BL236" s="117"/>
    </row>
    <row r="237" spans="1:64" s="3" customFormat="1">
      <c r="A237" s="1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c r="AE237" s="16"/>
      <c r="AF237" s="16"/>
      <c r="AG237" s="16"/>
      <c r="AH237" s="16"/>
      <c r="AI237" s="16"/>
      <c r="AJ237" s="16"/>
      <c r="AK237" s="16"/>
      <c r="AL237" s="16"/>
      <c r="AM237" s="16"/>
      <c r="AN237" s="16"/>
      <c r="AO237" s="16"/>
      <c r="AP237" s="16"/>
      <c r="AQ237" s="16"/>
      <c r="AR237" s="16"/>
      <c r="AS237" s="16"/>
      <c r="AT237" s="16"/>
      <c r="AU237" s="116"/>
      <c r="AV237" s="116"/>
      <c r="AW237" s="116"/>
      <c r="AX237" s="116"/>
      <c r="AY237" s="116"/>
      <c r="AZ237" s="116"/>
      <c r="BA237" s="116"/>
      <c r="BB237" s="116"/>
      <c r="BC237" s="116"/>
      <c r="BD237" s="116"/>
      <c r="BE237" s="116"/>
      <c r="BF237" s="116"/>
      <c r="BG237" s="116"/>
      <c r="BH237" s="116"/>
      <c r="BI237" s="116"/>
      <c r="BJ237" s="116"/>
      <c r="BK237" s="116"/>
      <c r="BL237" s="117"/>
    </row>
    <row r="238" spans="1:64" s="3" customFormat="1">
      <c r="A238" s="1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c r="AE238" s="16"/>
      <c r="AF238" s="16"/>
      <c r="AG238" s="16"/>
      <c r="AH238" s="16"/>
      <c r="AI238" s="16"/>
      <c r="AJ238" s="16"/>
      <c r="AK238" s="16"/>
      <c r="AL238" s="16"/>
      <c r="AM238" s="16"/>
      <c r="AN238" s="16"/>
      <c r="AO238" s="16"/>
      <c r="AP238" s="16"/>
      <c r="AQ238" s="16"/>
      <c r="AR238" s="16"/>
      <c r="AS238" s="16"/>
      <c r="AT238" s="16"/>
      <c r="AU238" s="116"/>
      <c r="AV238" s="116"/>
      <c r="AW238" s="116"/>
      <c r="AX238" s="116"/>
      <c r="AY238" s="116"/>
      <c r="AZ238" s="116"/>
      <c r="BA238" s="116"/>
      <c r="BB238" s="116"/>
      <c r="BC238" s="116"/>
      <c r="BD238" s="116"/>
      <c r="BE238" s="116"/>
      <c r="BF238" s="116"/>
      <c r="BG238" s="116"/>
      <c r="BH238" s="116"/>
      <c r="BI238" s="116"/>
      <c r="BJ238" s="116"/>
      <c r="BK238" s="116"/>
      <c r="BL238" s="117"/>
    </row>
    <row r="239" spans="1:64" s="3" customFormat="1">
      <c r="A239" s="1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c r="AE239" s="16"/>
      <c r="AF239" s="16"/>
      <c r="AG239" s="16"/>
      <c r="AH239" s="16"/>
      <c r="AI239" s="16"/>
      <c r="AJ239" s="16"/>
      <c r="AK239" s="16"/>
      <c r="AL239" s="16"/>
      <c r="AM239" s="16"/>
      <c r="AN239" s="16"/>
      <c r="AO239" s="16"/>
      <c r="AP239" s="16"/>
      <c r="AQ239" s="16"/>
      <c r="AR239" s="16"/>
      <c r="AS239" s="16"/>
      <c r="AT239" s="16"/>
      <c r="AU239" s="116"/>
      <c r="AV239" s="116"/>
      <c r="AW239" s="116"/>
      <c r="AX239" s="116"/>
      <c r="AY239" s="116"/>
      <c r="AZ239" s="116"/>
      <c r="BA239" s="116"/>
      <c r="BB239" s="116"/>
      <c r="BC239" s="116"/>
      <c r="BD239" s="116"/>
      <c r="BE239" s="116"/>
      <c r="BF239" s="116"/>
      <c r="BG239" s="116"/>
      <c r="BH239" s="116"/>
      <c r="BI239" s="116"/>
      <c r="BJ239" s="116"/>
      <c r="BK239" s="116"/>
      <c r="BL239" s="117"/>
    </row>
    <row r="240" spans="1:64" s="3" customFormat="1">
      <c r="A240" s="1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c r="AE240" s="16"/>
      <c r="AF240" s="16"/>
      <c r="AG240" s="16"/>
      <c r="AH240" s="16"/>
      <c r="AI240" s="16"/>
      <c r="AJ240" s="16"/>
      <c r="AK240" s="16"/>
      <c r="AL240" s="16"/>
      <c r="AM240" s="16"/>
      <c r="AN240" s="16"/>
      <c r="AO240" s="16"/>
      <c r="AP240" s="16"/>
      <c r="AQ240" s="16"/>
      <c r="AR240" s="16"/>
      <c r="AS240" s="16"/>
      <c r="AT240" s="16"/>
      <c r="AU240" s="116"/>
      <c r="AV240" s="116"/>
      <c r="AW240" s="116"/>
      <c r="AX240" s="116"/>
      <c r="AY240" s="116"/>
      <c r="AZ240" s="116"/>
      <c r="BA240" s="116"/>
      <c r="BB240" s="116"/>
      <c r="BC240" s="116"/>
      <c r="BD240" s="116"/>
      <c r="BE240" s="116"/>
      <c r="BF240" s="116"/>
      <c r="BG240" s="116"/>
      <c r="BH240" s="116"/>
      <c r="BI240" s="116"/>
      <c r="BJ240" s="116"/>
      <c r="BK240" s="116"/>
      <c r="BL240" s="117"/>
    </row>
    <row r="241" spans="1:64" s="3" customFormat="1">
      <c r="A241" s="1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c r="AE241" s="16"/>
      <c r="AF241" s="16"/>
      <c r="AG241" s="16"/>
      <c r="AH241" s="16"/>
      <c r="AI241" s="16"/>
      <c r="AJ241" s="16"/>
      <c r="AK241" s="16"/>
      <c r="AL241" s="16"/>
      <c r="AM241" s="16"/>
      <c r="AN241" s="16"/>
      <c r="AO241" s="16"/>
      <c r="AP241" s="16"/>
      <c r="AQ241" s="16"/>
      <c r="AR241" s="16"/>
      <c r="AS241" s="16"/>
      <c r="AT241" s="16"/>
      <c r="AU241" s="116"/>
      <c r="AV241" s="116"/>
      <c r="AW241" s="116"/>
      <c r="AX241" s="116"/>
      <c r="AY241" s="116"/>
      <c r="AZ241" s="116"/>
      <c r="BA241" s="116"/>
      <c r="BB241" s="116"/>
      <c r="BC241" s="116"/>
      <c r="BD241" s="116"/>
      <c r="BE241" s="116"/>
      <c r="BF241" s="116"/>
      <c r="BG241" s="116"/>
      <c r="BH241" s="116"/>
      <c r="BI241" s="116"/>
      <c r="BJ241" s="116"/>
      <c r="BK241" s="116"/>
      <c r="BL241" s="117"/>
    </row>
    <row r="242" spans="1:64" s="3" customFormat="1">
      <c r="A242" s="1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c r="AE242" s="16"/>
      <c r="AF242" s="16"/>
      <c r="AG242" s="16"/>
      <c r="AH242" s="16"/>
      <c r="AI242" s="16"/>
      <c r="AJ242" s="16"/>
      <c r="AK242" s="16"/>
      <c r="AL242" s="16"/>
      <c r="AM242" s="16"/>
      <c r="AN242" s="16"/>
      <c r="AO242" s="16"/>
      <c r="AP242" s="16"/>
      <c r="AQ242" s="16"/>
      <c r="AR242" s="16"/>
      <c r="AS242" s="16"/>
      <c r="AT242" s="16"/>
      <c r="AU242" s="116"/>
      <c r="AV242" s="116"/>
      <c r="AW242" s="116"/>
      <c r="AX242" s="116"/>
      <c r="AY242" s="116"/>
      <c r="AZ242" s="116"/>
      <c r="BA242" s="116"/>
      <c r="BB242" s="116"/>
      <c r="BC242" s="116"/>
      <c r="BD242" s="116"/>
      <c r="BE242" s="116"/>
      <c r="BF242" s="116"/>
      <c r="BG242" s="116"/>
      <c r="BH242" s="116"/>
      <c r="BI242" s="116"/>
      <c r="BJ242" s="116"/>
      <c r="BK242" s="116"/>
      <c r="BL242" s="117"/>
    </row>
    <row r="243" spans="1:64" s="3" customFormat="1">
      <c r="A243" s="1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c r="AE243" s="16"/>
      <c r="AF243" s="16"/>
      <c r="AG243" s="16"/>
      <c r="AH243" s="16"/>
      <c r="AI243" s="16"/>
      <c r="AJ243" s="16"/>
      <c r="AK243" s="16"/>
      <c r="AL243" s="16"/>
      <c r="AM243" s="16"/>
      <c r="AN243" s="16"/>
      <c r="AO243" s="16"/>
      <c r="AP243" s="16"/>
      <c r="AQ243" s="16"/>
      <c r="AR243" s="16"/>
      <c r="AS243" s="16"/>
      <c r="AT243" s="16"/>
      <c r="AU243" s="116"/>
      <c r="AV243" s="116"/>
      <c r="AW243" s="116"/>
      <c r="AX243" s="116"/>
      <c r="AY243" s="116"/>
      <c r="AZ243" s="116"/>
      <c r="BA243" s="116"/>
      <c r="BB243" s="116"/>
      <c r="BC243" s="116"/>
      <c r="BD243" s="116"/>
      <c r="BE243" s="116"/>
      <c r="BF243" s="116"/>
      <c r="BG243" s="116"/>
      <c r="BH243" s="116"/>
      <c r="BI243" s="116"/>
      <c r="BJ243" s="116"/>
      <c r="BK243" s="116"/>
      <c r="BL243" s="117"/>
    </row>
    <row r="244" spans="1:64" s="3" customFormat="1">
      <c r="A244" s="1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c r="AE244" s="16"/>
      <c r="AF244" s="16"/>
      <c r="AG244" s="16"/>
      <c r="AH244" s="16"/>
      <c r="AI244" s="16"/>
      <c r="AJ244" s="16"/>
      <c r="AK244" s="16"/>
      <c r="AL244" s="16"/>
      <c r="AM244" s="16"/>
      <c r="AN244" s="16"/>
      <c r="AO244" s="16"/>
      <c r="AP244" s="16"/>
      <c r="AQ244" s="16"/>
      <c r="AR244" s="16"/>
      <c r="AS244" s="16"/>
      <c r="AT244" s="16"/>
      <c r="AU244" s="116"/>
      <c r="AV244" s="116"/>
      <c r="AW244" s="116"/>
      <c r="AX244" s="116"/>
      <c r="AY244" s="116"/>
      <c r="AZ244" s="116"/>
      <c r="BA244" s="116"/>
      <c r="BB244" s="116"/>
      <c r="BC244" s="116"/>
      <c r="BD244" s="116"/>
      <c r="BE244" s="116"/>
      <c r="BF244" s="116"/>
      <c r="BG244" s="116"/>
      <c r="BH244" s="116"/>
      <c r="BI244" s="116"/>
      <c r="BJ244" s="116"/>
      <c r="BK244" s="116"/>
      <c r="BL244" s="117"/>
    </row>
    <row r="245" spans="1:64" s="3" customFormat="1">
      <c r="A245" s="1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c r="AE245" s="16"/>
      <c r="AF245" s="16"/>
      <c r="AG245" s="16"/>
      <c r="AH245" s="16"/>
      <c r="AI245" s="16"/>
      <c r="AJ245" s="16"/>
      <c r="AK245" s="16"/>
      <c r="AL245" s="16"/>
      <c r="AM245" s="16"/>
      <c r="AN245" s="16"/>
      <c r="AO245" s="16"/>
      <c r="AP245" s="16"/>
      <c r="AQ245" s="16"/>
      <c r="AR245" s="16"/>
      <c r="AS245" s="16"/>
      <c r="AT245" s="16"/>
      <c r="AU245" s="116"/>
      <c r="AV245" s="116"/>
      <c r="AW245" s="116"/>
      <c r="AX245" s="116"/>
      <c r="AY245" s="116"/>
      <c r="AZ245" s="116"/>
      <c r="BA245" s="116"/>
      <c r="BB245" s="116"/>
      <c r="BC245" s="116"/>
      <c r="BD245" s="116"/>
      <c r="BE245" s="116"/>
      <c r="BF245" s="116"/>
      <c r="BG245" s="116"/>
      <c r="BH245" s="116"/>
      <c r="BI245" s="116"/>
      <c r="BJ245" s="116"/>
      <c r="BK245" s="116"/>
      <c r="BL245" s="117"/>
    </row>
    <row r="246" spans="1:64" s="3" customFormat="1">
      <c r="A246" s="1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c r="AE246" s="16"/>
      <c r="AF246" s="16"/>
      <c r="AG246" s="16"/>
      <c r="AH246" s="16"/>
      <c r="AI246" s="16"/>
      <c r="AJ246" s="16"/>
      <c r="AK246" s="16"/>
      <c r="AL246" s="16"/>
      <c r="AM246" s="16"/>
      <c r="AN246" s="16"/>
      <c r="AO246" s="16"/>
      <c r="AP246" s="16"/>
      <c r="AQ246" s="16"/>
      <c r="AR246" s="16"/>
      <c r="AS246" s="16"/>
      <c r="AT246" s="16"/>
      <c r="AU246" s="116"/>
      <c r="AV246" s="116"/>
      <c r="AW246" s="116"/>
      <c r="AX246" s="116"/>
      <c r="AY246" s="116"/>
      <c r="AZ246" s="116"/>
      <c r="BA246" s="116"/>
      <c r="BB246" s="116"/>
      <c r="BC246" s="116"/>
      <c r="BD246" s="116"/>
      <c r="BE246" s="116"/>
      <c r="BF246" s="116"/>
      <c r="BG246" s="116"/>
      <c r="BH246" s="116"/>
      <c r="BI246" s="116"/>
      <c r="BJ246" s="116"/>
      <c r="BK246" s="116"/>
      <c r="BL246" s="117"/>
    </row>
    <row r="247" spans="1:64" s="3" customFormat="1">
      <c r="A247" s="1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c r="AE247" s="16"/>
      <c r="AF247" s="16"/>
      <c r="AG247" s="16"/>
      <c r="AH247" s="16"/>
      <c r="AI247" s="16"/>
      <c r="AJ247" s="16"/>
      <c r="AK247" s="16"/>
      <c r="AL247" s="16"/>
      <c r="AM247" s="16"/>
      <c r="AN247" s="16"/>
      <c r="AO247" s="16"/>
      <c r="AP247" s="16"/>
      <c r="AQ247" s="16"/>
      <c r="AR247" s="16"/>
      <c r="AS247" s="16"/>
      <c r="AT247" s="16"/>
      <c r="AU247" s="116"/>
      <c r="AV247" s="116"/>
      <c r="AW247" s="116"/>
      <c r="AX247" s="116"/>
      <c r="AY247" s="116"/>
      <c r="AZ247" s="116"/>
      <c r="BA247" s="116"/>
      <c r="BB247" s="116"/>
      <c r="BC247" s="116"/>
      <c r="BD247" s="116"/>
      <c r="BE247" s="116"/>
      <c r="BF247" s="116"/>
      <c r="BG247" s="116"/>
      <c r="BH247" s="116"/>
      <c r="BI247" s="116"/>
      <c r="BJ247" s="116"/>
      <c r="BK247" s="116"/>
      <c r="BL247" s="117"/>
    </row>
    <row r="248" spans="1:64" s="3" customFormat="1">
      <c r="A248" s="1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c r="AE248" s="16"/>
      <c r="AF248" s="16"/>
      <c r="AG248" s="16"/>
      <c r="AH248" s="16"/>
      <c r="AI248" s="16"/>
      <c r="AJ248" s="16"/>
      <c r="AK248" s="16"/>
      <c r="AL248" s="16"/>
      <c r="AM248" s="16"/>
      <c r="AN248" s="16"/>
      <c r="AO248" s="16"/>
      <c r="AP248" s="16"/>
      <c r="AQ248" s="16"/>
      <c r="AR248" s="16"/>
      <c r="AS248" s="16"/>
      <c r="AT248" s="16"/>
      <c r="AU248" s="116"/>
      <c r="AV248" s="116"/>
      <c r="AW248" s="116"/>
      <c r="AX248" s="116"/>
      <c r="AY248" s="116"/>
      <c r="AZ248" s="116"/>
      <c r="BA248" s="116"/>
      <c r="BB248" s="116"/>
      <c r="BC248" s="116"/>
      <c r="BD248" s="116"/>
      <c r="BE248" s="116"/>
      <c r="BF248" s="116"/>
      <c r="BG248" s="116"/>
      <c r="BH248" s="116"/>
      <c r="BI248" s="116"/>
      <c r="BJ248" s="116"/>
      <c r="BK248" s="116"/>
      <c r="BL248" s="117"/>
    </row>
    <row r="249" spans="1:64" s="3" customFormat="1">
      <c r="A249" s="1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c r="AE249" s="16"/>
      <c r="AF249" s="16"/>
      <c r="AG249" s="16"/>
      <c r="AH249" s="16"/>
      <c r="AI249" s="16"/>
      <c r="AJ249" s="16"/>
      <c r="AK249" s="16"/>
      <c r="AL249" s="16"/>
      <c r="AM249" s="16"/>
      <c r="AN249" s="16"/>
      <c r="AO249" s="16"/>
      <c r="AP249" s="16"/>
      <c r="AQ249" s="16"/>
      <c r="AR249" s="16"/>
      <c r="AS249" s="16"/>
      <c r="AT249" s="16"/>
      <c r="AU249" s="116"/>
      <c r="AV249" s="116"/>
      <c r="AW249" s="116"/>
      <c r="AX249" s="116"/>
      <c r="AY249" s="116"/>
      <c r="AZ249" s="116"/>
      <c r="BA249" s="116"/>
      <c r="BB249" s="116"/>
      <c r="BC249" s="116"/>
      <c r="BD249" s="116"/>
      <c r="BE249" s="116"/>
      <c r="BF249" s="116"/>
      <c r="BG249" s="116"/>
      <c r="BH249" s="116"/>
      <c r="BI249" s="116"/>
      <c r="BJ249" s="116"/>
      <c r="BK249" s="116"/>
      <c r="BL249" s="117"/>
    </row>
    <row r="250" spans="1:64" s="3" customFormat="1">
      <c r="A250" s="1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c r="AE250" s="16"/>
      <c r="AF250" s="16"/>
      <c r="AG250" s="16"/>
      <c r="AH250" s="16"/>
      <c r="AI250" s="16"/>
      <c r="AJ250" s="16"/>
      <c r="AK250" s="16"/>
      <c r="AL250" s="16"/>
      <c r="AM250" s="16"/>
      <c r="AN250" s="16"/>
      <c r="AO250" s="16"/>
      <c r="AP250" s="16"/>
      <c r="AQ250" s="16"/>
      <c r="AR250" s="16"/>
      <c r="AS250" s="16"/>
      <c r="AT250" s="16"/>
      <c r="AU250" s="116"/>
      <c r="AV250" s="116"/>
      <c r="AW250" s="116"/>
      <c r="AX250" s="116"/>
      <c r="AY250" s="116"/>
      <c r="AZ250" s="116"/>
      <c r="BA250" s="116"/>
      <c r="BB250" s="116"/>
      <c r="BC250" s="116"/>
      <c r="BD250" s="116"/>
      <c r="BE250" s="116"/>
      <c r="BF250" s="116"/>
      <c r="BG250" s="116"/>
      <c r="BH250" s="116"/>
      <c r="BI250" s="116"/>
      <c r="BJ250" s="116"/>
      <c r="BK250" s="116"/>
      <c r="BL250" s="117"/>
    </row>
    <row r="251" spans="1:64" s="3" customFormat="1">
      <c r="A251" s="1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c r="AE251" s="16"/>
      <c r="AF251" s="16"/>
      <c r="AG251" s="16"/>
      <c r="AH251" s="16"/>
      <c r="AI251" s="16"/>
      <c r="AJ251" s="16"/>
      <c r="AK251" s="16"/>
      <c r="AL251" s="16"/>
      <c r="AM251" s="16"/>
      <c r="AN251" s="16"/>
      <c r="AO251" s="16"/>
      <c r="AP251" s="16"/>
      <c r="AQ251" s="16"/>
      <c r="AR251" s="16"/>
      <c r="AS251" s="16"/>
      <c r="AT251" s="16"/>
      <c r="AU251" s="116"/>
      <c r="AV251" s="116"/>
      <c r="AW251" s="116"/>
      <c r="AX251" s="116"/>
      <c r="AY251" s="116"/>
      <c r="AZ251" s="116"/>
      <c r="BA251" s="116"/>
      <c r="BB251" s="116"/>
      <c r="BC251" s="116"/>
      <c r="BD251" s="116"/>
      <c r="BE251" s="116"/>
      <c r="BF251" s="116"/>
      <c r="BG251" s="116"/>
      <c r="BH251" s="116"/>
      <c r="BI251" s="116"/>
      <c r="BJ251" s="116"/>
      <c r="BK251" s="116"/>
      <c r="BL251" s="117"/>
    </row>
    <row r="252" spans="1:64" s="3" customFormat="1">
      <c r="A252" s="1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c r="AE252" s="16"/>
      <c r="AF252" s="16"/>
      <c r="AG252" s="16"/>
      <c r="AH252" s="16"/>
      <c r="AI252" s="16"/>
      <c r="AJ252" s="16"/>
      <c r="AK252" s="16"/>
      <c r="AL252" s="16"/>
      <c r="AM252" s="16"/>
      <c r="AN252" s="16"/>
      <c r="AO252" s="16"/>
      <c r="AP252" s="16"/>
      <c r="AQ252" s="16"/>
      <c r="AR252" s="16"/>
      <c r="AS252" s="16"/>
      <c r="AT252" s="16"/>
      <c r="AU252" s="116"/>
      <c r="AV252" s="116"/>
      <c r="AW252" s="116"/>
      <c r="AX252" s="116"/>
      <c r="AY252" s="116"/>
      <c r="AZ252" s="116"/>
      <c r="BA252" s="116"/>
      <c r="BB252" s="116"/>
      <c r="BC252" s="116"/>
      <c r="BD252" s="116"/>
      <c r="BE252" s="116"/>
      <c r="BF252" s="116"/>
      <c r="BG252" s="116"/>
      <c r="BH252" s="116"/>
      <c r="BI252" s="116"/>
      <c r="BJ252" s="116"/>
      <c r="BK252" s="116"/>
      <c r="BL252" s="117"/>
    </row>
    <row r="253" spans="1:64" s="3" customFormat="1">
      <c r="A253" s="1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c r="AE253" s="16"/>
      <c r="AF253" s="16"/>
      <c r="AG253" s="16"/>
      <c r="AH253" s="16"/>
      <c r="AI253" s="16"/>
      <c r="AJ253" s="16"/>
      <c r="AK253" s="16"/>
      <c r="AL253" s="16"/>
      <c r="AM253" s="16"/>
      <c r="AN253" s="16"/>
      <c r="AO253" s="16"/>
      <c r="AP253" s="16"/>
      <c r="AQ253" s="16"/>
      <c r="AR253" s="16"/>
      <c r="AS253" s="16"/>
      <c r="AT253" s="16"/>
      <c r="AU253" s="116"/>
      <c r="AV253" s="116"/>
      <c r="AW253" s="116"/>
      <c r="AX253" s="116"/>
      <c r="AY253" s="116"/>
      <c r="AZ253" s="116"/>
      <c r="BA253" s="116"/>
      <c r="BB253" s="116"/>
      <c r="BC253" s="116"/>
      <c r="BD253" s="116"/>
      <c r="BE253" s="116"/>
      <c r="BF253" s="116"/>
      <c r="BG253" s="116"/>
      <c r="BH253" s="116"/>
      <c r="BI253" s="116"/>
      <c r="BJ253" s="116"/>
      <c r="BK253" s="116"/>
      <c r="BL253" s="117"/>
    </row>
    <row r="254" spans="1:64" s="3" customFormat="1">
      <c r="A254" s="1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c r="AE254" s="16"/>
      <c r="AF254" s="16"/>
      <c r="AG254" s="16"/>
      <c r="AH254" s="16"/>
      <c r="AI254" s="16"/>
      <c r="AJ254" s="16"/>
      <c r="AK254" s="16"/>
      <c r="AL254" s="16"/>
      <c r="AM254" s="16"/>
      <c r="AN254" s="16"/>
      <c r="AO254" s="16"/>
      <c r="AP254" s="16"/>
      <c r="AQ254" s="16"/>
      <c r="AR254" s="16"/>
      <c r="AS254" s="16"/>
      <c r="AT254" s="16"/>
      <c r="AU254" s="116"/>
      <c r="AV254" s="116"/>
      <c r="AW254" s="116"/>
      <c r="AX254" s="116"/>
      <c r="AY254" s="116"/>
      <c r="AZ254" s="116"/>
      <c r="BA254" s="116"/>
      <c r="BB254" s="116"/>
      <c r="BC254" s="116"/>
      <c r="BD254" s="116"/>
      <c r="BE254" s="116"/>
      <c r="BF254" s="116"/>
      <c r="BG254" s="116"/>
      <c r="BH254" s="116"/>
      <c r="BI254" s="116"/>
      <c r="BJ254" s="116"/>
      <c r="BK254" s="116"/>
      <c r="BL254" s="117"/>
    </row>
    <row r="255" spans="1:64" s="3" customFormat="1">
      <c r="A255" s="1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c r="AE255" s="16"/>
      <c r="AF255" s="16"/>
      <c r="AG255" s="16"/>
      <c r="AH255" s="16"/>
      <c r="AI255" s="16"/>
      <c r="AJ255" s="16"/>
      <c r="AK255" s="16"/>
      <c r="AL255" s="16"/>
      <c r="AM255" s="16"/>
      <c r="AN255" s="16"/>
      <c r="AO255" s="16"/>
      <c r="AP255" s="16"/>
      <c r="AQ255" s="16"/>
      <c r="AR255" s="16"/>
      <c r="AS255" s="16"/>
      <c r="AT255" s="16"/>
      <c r="AU255" s="116"/>
      <c r="AV255" s="116"/>
      <c r="AW255" s="116"/>
      <c r="AX255" s="116"/>
      <c r="AY255" s="116"/>
      <c r="AZ255" s="116"/>
      <c r="BA255" s="116"/>
      <c r="BB255" s="116"/>
      <c r="BC255" s="116"/>
      <c r="BD255" s="116"/>
      <c r="BE255" s="116"/>
      <c r="BF255" s="116"/>
      <c r="BG255" s="116"/>
      <c r="BH255" s="116"/>
      <c r="BI255" s="116"/>
      <c r="BJ255" s="116"/>
      <c r="BK255" s="116"/>
      <c r="BL255" s="117"/>
    </row>
    <row r="256" spans="1:64" s="3" customFormat="1">
      <c r="A256" s="1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L256" s="16"/>
      <c r="AM256" s="16"/>
      <c r="AN256" s="16"/>
      <c r="AO256" s="16"/>
      <c r="AP256" s="16"/>
      <c r="AQ256" s="16"/>
      <c r="AR256" s="16"/>
      <c r="AS256" s="16"/>
      <c r="AT256" s="16"/>
      <c r="AU256" s="116"/>
      <c r="AV256" s="116"/>
      <c r="AW256" s="116"/>
      <c r="AX256" s="116"/>
      <c r="AY256" s="116"/>
      <c r="AZ256" s="116"/>
      <c r="BA256" s="116"/>
      <c r="BB256" s="116"/>
      <c r="BC256" s="116"/>
      <c r="BD256" s="116"/>
      <c r="BE256" s="116"/>
      <c r="BF256" s="116"/>
      <c r="BG256" s="116"/>
      <c r="BH256" s="116"/>
      <c r="BI256" s="116"/>
      <c r="BJ256" s="116"/>
      <c r="BK256" s="116"/>
      <c r="BL256" s="117"/>
    </row>
    <row r="257" spans="1:64" s="3" customFormat="1">
      <c r="A257" s="1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c r="AE257" s="16"/>
      <c r="AF257" s="16"/>
      <c r="AG257" s="16"/>
      <c r="AH257" s="16"/>
      <c r="AI257" s="16"/>
      <c r="AJ257" s="16"/>
      <c r="AK257" s="16"/>
      <c r="AL257" s="16"/>
      <c r="AM257" s="16"/>
      <c r="AN257" s="16"/>
      <c r="AO257" s="16"/>
      <c r="AP257" s="16"/>
      <c r="AQ257" s="16"/>
      <c r="AR257" s="16"/>
      <c r="AS257" s="16"/>
      <c r="AT257" s="16"/>
      <c r="AU257" s="116"/>
      <c r="AV257" s="116"/>
      <c r="AW257" s="116"/>
      <c r="AX257" s="116"/>
      <c r="AY257" s="116"/>
      <c r="AZ257" s="116"/>
      <c r="BA257" s="116"/>
      <c r="BB257" s="116"/>
      <c r="BC257" s="116"/>
      <c r="BD257" s="116"/>
      <c r="BE257" s="116"/>
      <c r="BF257" s="116"/>
      <c r="BG257" s="116"/>
      <c r="BH257" s="116"/>
      <c r="BI257" s="116"/>
      <c r="BJ257" s="116"/>
      <c r="BK257" s="116"/>
      <c r="BL257" s="117"/>
    </row>
    <row r="258" spans="1:64" s="3" customFormat="1">
      <c r="A258" s="1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c r="AE258" s="16"/>
      <c r="AF258" s="16"/>
      <c r="AG258" s="16"/>
      <c r="AH258" s="16"/>
      <c r="AI258" s="16"/>
      <c r="AJ258" s="16"/>
      <c r="AK258" s="16"/>
      <c r="AL258" s="16"/>
      <c r="AM258" s="16"/>
      <c r="AN258" s="16"/>
      <c r="AO258" s="16"/>
      <c r="AP258" s="16"/>
      <c r="AQ258" s="16"/>
      <c r="AR258" s="16"/>
      <c r="AS258" s="16"/>
      <c r="AT258" s="16"/>
      <c r="AU258" s="116"/>
      <c r="AV258" s="116"/>
      <c r="AW258" s="116"/>
      <c r="AX258" s="116"/>
      <c r="AY258" s="116"/>
      <c r="AZ258" s="116"/>
      <c r="BA258" s="116"/>
      <c r="BB258" s="116"/>
      <c r="BC258" s="116"/>
      <c r="BD258" s="116"/>
      <c r="BE258" s="116"/>
      <c r="BF258" s="116"/>
      <c r="BG258" s="116"/>
      <c r="BH258" s="116"/>
      <c r="BI258" s="116"/>
      <c r="BJ258" s="116"/>
      <c r="BK258" s="116"/>
      <c r="BL258" s="117"/>
    </row>
    <row r="259" spans="1:64" s="3" customFormat="1">
      <c r="A259" s="1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c r="AE259" s="16"/>
      <c r="AF259" s="16"/>
      <c r="AG259" s="16"/>
      <c r="AH259" s="16"/>
      <c r="AI259" s="16"/>
      <c r="AJ259" s="16"/>
      <c r="AK259" s="16"/>
      <c r="AL259" s="16"/>
      <c r="AM259" s="16"/>
      <c r="AN259" s="16"/>
      <c r="AO259" s="16"/>
      <c r="AP259" s="16"/>
      <c r="AQ259" s="16"/>
      <c r="AR259" s="16"/>
      <c r="AS259" s="16"/>
      <c r="AT259" s="16"/>
      <c r="AU259" s="116"/>
      <c r="AV259" s="116"/>
      <c r="AW259" s="116"/>
      <c r="AX259" s="116"/>
      <c r="AY259" s="116"/>
      <c r="AZ259" s="116"/>
      <c r="BA259" s="116"/>
      <c r="BB259" s="116"/>
      <c r="BC259" s="116"/>
      <c r="BD259" s="116"/>
      <c r="BE259" s="116"/>
      <c r="BF259" s="116"/>
      <c r="BG259" s="116"/>
      <c r="BH259" s="116"/>
      <c r="BI259" s="116"/>
      <c r="BJ259" s="116"/>
      <c r="BK259" s="116"/>
      <c r="BL259" s="117"/>
    </row>
    <row r="260" spans="1:64" s="3" customFormat="1">
      <c r="A260" s="1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c r="AE260" s="16"/>
      <c r="AF260" s="16"/>
      <c r="AG260" s="16"/>
      <c r="AH260" s="16"/>
      <c r="AI260" s="16"/>
      <c r="AJ260" s="16"/>
      <c r="AK260" s="16"/>
      <c r="AL260" s="16"/>
      <c r="AM260" s="16"/>
      <c r="AN260" s="16"/>
      <c r="AO260" s="16"/>
      <c r="AP260" s="16"/>
      <c r="AQ260" s="16"/>
      <c r="AR260" s="16"/>
      <c r="AS260" s="16"/>
      <c r="AT260" s="16"/>
      <c r="AU260" s="116"/>
      <c r="AV260" s="116"/>
      <c r="AW260" s="116"/>
      <c r="AX260" s="116"/>
      <c r="AY260" s="116"/>
      <c r="AZ260" s="116"/>
      <c r="BA260" s="116"/>
      <c r="BB260" s="116"/>
      <c r="BC260" s="116"/>
      <c r="BD260" s="116"/>
      <c r="BE260" s="116"/>
      <c r="BF260" s="116"/>
      <c r="BG260" s="116"/>
      <c r="BH260" s="116"/>
      <c r="BI260" s="116"/>
      <c r="BJ260" s="116"/>
      <c r="BK260" s="116"/>
      <c r="BL260" s="117"/>
    </row>
    <row r="261" spans="1:64" s="3" customFormat="1" ht="13.8">
      <c r="A261" s="116"/>
      <c r="B261" s="16"/>
      <c r="C261" s="16"/>
      <c r="D261" s="125"/>
      <c r="E261" s="125"/>
      <c r="F261" s="125"/>
      <c r="G261" s="125"/>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c r="AE261" s="16"/>
      <c r="AF261" s="16"/>
      <c r="AG261" s="16"/>
      <c r="AH261" s="16"/>
      <c r="AI261" s="16"/>
      <c r="AJ261" s="16"/>
      <c r="AK261" s="16"/>
      <c r="AL261" s="16"/>
      <c r="AM261" s="16"/>
      <c r="AN261" s="16"/>
      <c r="AO261" s="16"/>
      <c r="AP261" s="16"/>
      <c r="AQ261" s="16"/>
      <c r="AR261" s="16"/>
      <c r="AS261" s="16"/>
      <c r="AT261" s="16"/>
      <c r="AU261" s="116"/>
      <c r="AV261" s="116"/>
      <c r="AW261" s="116"/>
      <c r="AX261" s="116"/>
      <c r="AY261" s="116"/>
      <c r="AZ261" s="116"/>
      <c r="BA261" s="116"/>
      <c r="BB261" s="116"/>
      <c r="BC261" s="116"/>
      <c r="BD261" s="116"/>
      <c r="BE261" s="116"/>
      <c r="BF261" s="116"/>
      <c r="BG261" s="116"/>
      <c r="BH261" s="116"/>
      <c r="BI261" s="116"/>
      <c r="BJ261" s="116"/>
      <c r="BK261" s="116"/>
      <c r="BL261" s="117"/>
    </row>
    <row r="262" spans="1:64" s="3" customFormat="1" ht="13.8">
      <c r="A262" s="116"/>
      <c r="B262" s="16"/>
      <c r="C262" s="16"/>
      <c r="D262" s="652"/>
      <c r="E262" s="652"/>
      <c r="F262" s="653"/>
      <c r="G262" s="653"/>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c r="AE262" s="16"/>
      <c r="AF262" s="16"/>
      <c r="AG262" s="16"/>
      <c r="AH262" s="16"/>
      <c r="AI262" s="16"/>
      <c r="AJ262" s="16"/>
      <c r="AK262" s="16"/>
      <c r="AL262" s="16"/>
      <c r="AM262" s="16"/>
      <c r="AN262" s="16"/>
      <c r="AO262" s="16"/>
      <c r="AP262" s="16"/>
      <c r="AQ262" s="16"/>
      <c r="AR262" s="16"/>
      <c r="AS262" s="16"/>
      <c r="AT262" s="16"/>
      <c r="AU262" s="116"/>
      <c r="AV262" s="116"/>
      <c r="AW262" s="116"/>
      <c r="AX262" s="116"/>
      <c r="AY262" s="116"/>
      <c r="AZ262" s="116"/>
      <c r="BA262" s="116"/>
      <c r="BB262" s="116"/>
      <c r="BC262" s="116"/>
      <c r="BD262" s="116"/>
      <c r="BE262" s="116"/>
      <c r="BF262" s="116"/>
      <c r="BG262" s="116"/>
      <c r="BH262" s="116"/>
      <c r="BI262" s="116"/>
      <c r="BJ262" s="116"/>
      <c r="BK262" s="116"/>
      <c r="BL262" s="117"/>
    </row>
    <row r="263" spans="1:64" s="3" customFormat="1">
      <c r="A263" s="1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c r="AE263" s="16"/>
      <c r="AF263" s="16"/>
      <c r="AG263" s="16"/>
      <c r="AH263" s="16"/>
      <c r="AI263" s="16"/>
      <c r="AJ263" s="16"/>
      <c r="AK263" s="16"/>
      <c r="AL263" s="16"/>
      <c r="AM263" s="16"/>
      <c r="AN263" s="16"/>
      <c r="AO263" s="16"/>
      <c r="AP263" s="16"/>
      <c r="AQ263" s="16"/>
      <c r="AR263" s="16"/>
      <c r="AS263" s="16"/>
      <c r="AT263" s="16"/>
      <c r="AU263" s="116"/>
      <c r="AV263" s="116"/>
      <c r="AW263" s="116"/>
      <c r="AX263" s="116"/>
      <c r="AY263" s="116"/>
      <c r="AZ263" s="116"/>
      <c r="BA263" s="116"/>
      <c r="BB263" s="116"/>
      <c r="BC263" s="116"/>
      <c r="BD263" s="116"/>
      <c r="BE263" s="116"/>
      <c r="BF263" s="116"/>
      <c r="BG263" s="116"/>
      <c r="BH263" s="116"/>
      <c r="BI263" s="116"/>
      <c r="BJ263" s="116"/>
      <c r="BK263" s="116"/>
      <c r="BL263" s="117"/>
    </row>
    <row r="264" spans="1:64" s="3" customFormat="1" ht="3" customHeight="1">
      <c r="A264" s="1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c r="AE264" s="16"/>
      <c r="AF264" s="16"/>
      <c r="AG264" s="16"/>
      <c r="AH264" s="16"/>
      <c r="AI264" s="16"/>
      <c r="AJ264" s="16"/>
      <c r="AK264" s="16"/>
      <c r="AL264" s="16"/>
      <c r="AM264" s="16"/>
      <c r="AN264" s="16"/>
      <c r="AO264" s="16"/>
      <c r="AP264" s="16"/>
      <c r="AQ264" s="16"/>
      <c r="AR264" s="16"/>
      <c r="AS264" s="16"/>
      <c r="AT264" s="16"/>
      <c r="AU264" s="116"/>
      <c r="AV264" s="116"/>
      <c r="AW264" s="116"/>
      <c r="AX264" s="116"/>
      <c r="AY264" s="116"/>
      <c r="AZ264" s="116"/>
      <c r="BA264" s="116"/>
      <c r="BB264" s="116"/>
      <c r="BC264" s="116"/>
      <c r="BD264" s="116"/>
      <c r="BE264" s="116"/>
      <c r="BF264" s="116"/>
      <c r="BG264" s="116"/>
      <c r="BH264" s="116"/>
      <c r="BI264" s="116"/>
      <c r="BJ264" s="116"/>
      <c r="BK264" s="116"/>
      <c r="BL264" s="117"/>
    </row>
    <row r="265" spans="1:64" s="3" customFormat="1">
      <c r="A265" s="1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c r="AE265" s="16"/>
      <c r="AF265" s="16"/>
      <c r="AG265" s="16"/>
      <c r="AH265" s="16"/>
      <c r="AI265" s="16"/>
      <c r="AJ265" s="16"/>
      <c r="AK265" s="16"/>
      <c r="AL265" s="16"/>
      <c r="AM265" s="16"/>
      <c r="AN265" s="16"/>
      <c r="AO265" s="16"/>
      <c r="AP265" s="16"/>
      <c r="AQ265" s="16"/>
      <c r="AR265" s="16"/>
      <c r="AS265" s="16"/>
      <c r="AT265" s="16"/>
      <c r="AU265" s="116"/>
      <c r="AV265" s="116"/>
      <c r="AW265" s="116"/>
      <c r="AX265" s="116"/>
      <c r="AY265" s="116"/>
      <c r="AZ265" s="116"/>
      <c r="BA265" s="116"/>
      <c r="BB265" s="116"/>
      <c r="BC265" s="116"/>
      <c r="BD265" s="116"/>
      <c r="BE265" s="116"/>
      <c r="BF265" s="116"/>
      <c r="BG265" s="116"/>
      <c r="BH265" s="116"/>
      <c r="BI265" s="116"/>
      <c r="BJ265" s="116"/>
      <c r="BK265" s="116"/>
      <c r="BL265" s="117"/>
    </row>
    <row r="266" spans="1:64" s="3" customFormat="1" ht="3" customHeight="1">
      <c r="A266" s="1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16"/>
      <c r="AO266" s="16"/>
      <c r="AP266" s="16"/>
      <c r="AQ266" s="16"/>
      <c r="AR266" s="16"/>
      <c r="AS266" s="16"/>
      <c r="AT266" s="16"/>
      <c r="AU266" s="116"/>
      <c r="AV266" s="116"/>
      <c r="AW266" s="116"/>
      <c r="AX266" s="116"/>
      <c r="AY266" s="116"/>
      <c r="AZ266" s="116"/>
      <c r="BA266" s="116"/>
      <c r="BB266" s="116"/>
      <c r="BC266" s="116"/>
      <c r="BD266" s="116"/>
      <c r="BE266" s="116"/>
      <c r="BF266" s="116"/>
      <c r="BG266" s="116"/>
      <c r="BH266" s="116"/>
      <c r="BI266" s="116"/>
      <c r="BJ266" s="116"/>
      <c r="BK266" s="116"/>
      <c r="BL266" s="117"/>
    </row>
    <row r="267" spans="1:64" s="3" customFormat="1">
      <c r="A267" s="1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c r="AE267" s="16"/>
      <c r="AF267" s="16"/>
      <c r="AG267" s="16"/>
      <c r="AH267" s="16"/>
      <c r="AI267" s="16"/>
      <c r="AJ267" s="16"/>
      <c r="AK267" s="16"/>
      <c r="AL267" s="16"/>
      <c r="AM267" s="16"/>
      <c r="AN267" s="16"/>
      <c r="AO267" s="16"/>
      <c r="AP267" s="16"/>
      <c r="AQ267" s="16"/>
      <c r="AR267" s="16"/>
      <c r="AS267" s="16"/>
      <c r="AT267" s="16"/>
      <c r="AU267" s="116"/>
      <c r="AV267" s="116"/>
      <c r="AW267" s="116"/>
      <c r="AX267" s="116"/>
      <c r="AY267" s="116"/>
      <c r="AZ267" s="116"/>
      <c r="BA267" s="116"/>
      <c r="BB267" s="116"/>
      <c r="BC267" s="116"/>
      <c r="BD267" s="116"/>
      <c r="BE267" s="116"/>
      <c r="BF267" s="116"/>
      <c r="BG267" s="116"/>
      <c r="BH267" s="116"/>
      <c r="BI267" s="116"/>
      <c r="BJ267" s="116"/>
      <c r="BK267" s="116"/>
      <c r="BL267" s="117"/>
    </row>
    <row r="268" spans="1:64" s="3" customFormat="1">
      <c r="A268" s="1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c r="AE268" s="16"/>
      <c r="AF268" s="16"/>
      <c r="AG268" s="16"/>
      <c r="AH268" s="16"/>
      <c r="AI268" s="16"/>
      <c r="AJ268" s="16"/>
      <c r="AK268" s="16"/>
      <c r="AL268" s="16"/>
      <c r="AM268" s="16"/>
      <c r="AN268" s="16"/>
      <c r="AO268" s="16"/>
      <c r="AP268" s="16"/>
      <c r="AQ268" s="16"/>
      <c r="AR268" s="16"/>
      <c r="AS268" s="16"/>
      <c r="AT268" s="16"/>
      <c r="AU268" s="116"/>
      <c r="AV268" s="116"/>
      <c r="AW268" s="116"/>
      <c r="AX268" s="116"/>
      <c r="AY268" s="116"/>
      <c r="AZ268" s="116"/>
      <c r="BA268" s="116"/>
      <c r="BB268" s="116"/>
      <c r="BC268" s="116"/>
      <c r="BD268" s="116"/>
      <c r="BE268" s="116"/>
      <c r="BF268" s="116"/>
      <c r="BG268" s="116"/>
      <c r="BH268" s="116"/>
      <c r="BI268" s="116"/>
      <c r="BJ268" s="116"/>
      <c r="BK268" s="116"/>
      <c r="BL268" s="117"/>
    </row>
    <row r="269" spans="1:64" s="3" customFormat="1">
      <c r="A269" s="1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c r="AE269" s="16"/>
      <c r="AF269" s="16"/>
      <c r="AG269" s="16"/>
      <c r="AH269" s="16"/>
      <c r="AI269" s="16"/>
      <c r="AJ269" s="16"/>
      <c r="AK269" s="16"/>
      <c r="AL269" s="16"/>
      <c r="AM269" s="16"/>
      <c r="AN269" s="16"/>
      <c r="AO269" s="16"/>
      <c r="AP269" s="16"/>
      <c r="AQ269" s="16"/>
      <c r="AR269" s="16"/>
      <c r="AS269" s="16"/>
      <c r="AT269" s="16"/>
      <c r="AU269" s="116"/>
      <c r="AV269" s="116"/>
      <c r="AW269" s="116"/>
      <c r="AX269" s="116"/>
      <c r="AY269" s="116"/>
      <c r="AZ269" s="116"/>
      <c r="BA269" s="116"/>
      <c r="BB269" s="116"/>
      <c r="BC269" s="116"/>
      <c r="BD269" s="116"/>
      <c r="BE269" s="116"/>
      <c r="BF269" s="116"/>
      <c r="BG269" s="116"/>
      <c r="BH269" s="116"/>
      <c r="BI269" s="116"/>
      <c r="BJ269" s="116"/>
      <c r="BK269" s="116"/>
      <c r="BL269" s="117"/>
    </row>
    <row r="270" spans="1:64" s="3" customFormat="1">
      <c r="A270" s="1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16"/>
      <c r="AO270" s="16"/>
      <c r="AP270" s="16"/>
      <c r="AQ270" s="16"/>
      <c r="AR270" s="16"/>
      <c r="AS270" s="16"/>
      <c r="AT270" s="16"/>
      <c r="AU270" s="116"/>
      <c r="AV270" s="116"/>
      <c r="AW270" s="116"/>
      <c r="AX270" s="116"/>
      <c r="AY270" s="116"/>
      <c r="AZ270" s="116"/>
      <c r="BA270" s="116"/>
      <c r="BB270" s="116"/>
      <c r="BC270" s="116"/>
      <c r="BD270" s="116"/>
      <c r="BE270" s="116"/>
      <c r="BF270" s="116"/>
      <c r="BG270" s="116"/>
      <c r="BH270" s="116"/>
      <c r="BI270" s="116"/>
      <c r="BJ270" s="116"/>
      <c r="BK270" s="116"/>
      <c r="BL270" s="117"/>
    </row>
    <row r="271" spans="1:64" s="3" customFormat="1">
      <c r="A271" s="1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c r="AE271" s="16"/>
      <c r="AF271" s="16"/>
      <c r="AG271" s="16"/>
      <c r="AH271" s="16"/>
      <c r="AI271" s="16"/>
      <c r="AJ271" s="16"/>
      <c r="AK271" s="16"/>
      <c r="AL271" s="16"/>
      <c r="AM271" s="16"/>
      <c r="AN271" s="16"/>
      <c r="AO271" s="16"/>
      <c r="AP271" s="16"/>
      <c r="AQ271" s="16"/>
      <c r="AR271" s="16"/>
      <c r="AS271" s="16"/>
      <c r="AT271" s="16"/>
      <c r="AU271" s="116"/>
      <c r="AV271" s="116"/>
      <c r="AW271" s="116"/>
      <c r="AX271" s="116"/>
      <c r="AY271" s="116"/>
      <c r="AZ271" s="116"/>
      <c r="BA271" s="116"/>
      <c r="BB271" s="116"/>
      <c r="BC271" s="116"/>
      <c r="BD271" s="116"/>
      <c r="BE271" s="116"/>
      <c r="BF271" s="116"/>
      <c r="BG271" s="116"/>
      <c r="BH271" s="116"/>
      <c r="BI271" s="116"/>
      <c r="BJ271" s="116"/>
      <c r="BK271" s="116"/>
      <c r="BL271" s="117"/>
    </row>
    <row r="272" spans="1:64" s="3" customFormat="1">
      <c r="A272" s="1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c r="AE272" s="16"/>
      <c r="AF272" s="16"/>
      <c r="AG272" s="16"/>
      <c r="AH272" s="16"/>
      <c r="AI272" s="16"/>
      <c r="AJ272" s="16"/>
      <c r="AK272" s="16"/>
      <c r="AL272" s="16"/>
      <c r="AM272" s="16"/>
      <c r="AN272" s="16"/>
      <c r="AO272" s="16"/>
      <c r="AP272" s="16"/>
      <c r="AQ272" s="16"/>
      <c r="AR272" s="16"/>
      <c r="AS272" s="16"/>
      <c r="AT272" s="16"/>
      <c r="AU272" s="116"/>
      <c r="AV272" s="116"/>
      <c r="AW272" s="116"/>
      <c r="AX272" s="116"/>
      <c r="AY272" s="116"/>
      <c r="AZ272" s="116"/>
      <c r="BA272" s="116"/>
      <c r="BB272" s="116"/>
      <c r="BC272" s="116"/>
      <c r="BD272" s="116"/>
      <c r="BE272" s="116"/>
      <c r="BF272" s="116"/>
      <c r="BG272" s="116"/>
      <c r="BH272" s="116"/>
      <c r="BI272" s="116"/>
      <c r="BJ272" s="116"/>
      <c r="BK272" s="116"/>
      <c r="BL272" s="117"/>
    </row>
    <row r="273" spans="1:64" s="3" customFormat="1">
      <c r="A273" s="1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c r="AE273" s="16"/>
      <c r="AF273" s="16"/>
      <c r="AG273" s="16"/>
      <c r="AH273" s="16"/>
      <c r="AI273" s="16"/>
      <c r="AJ273" s="16"/>
      <c r="AK273" s="16"/>
      <c r="AL273" s="16"/>
      <c r="AM273" s="16"/>
      <c r="AN273" s="16"/>
      <c r="AO273" s="16"/>
      <c r="AP273" s="16"/>
      <c r="AQ273" s="16"/>
      <c r="AR273" s="16"/>
      <c r="AS273" s="16"/>
      <c r="AT273" s="16"/>
      <c r="AU273" s="116"/>
      <c r="AV273" s="116"/>
      <c r="AW273" s="116"/>
      <c r="AX273" s="116"/>
      <c r="AY273" s="116"/>
      <c r="AZ273" s="116"/>
      <c r="BA273" s="116"/>
      <c r="BB273" s="116"/>
      <c r="BC273" s="116"/>
      <c r="BD273" s="116"/>
      <c r="BE273" s="116"/>
      <c r="BF273" s="116"/>
      <c r="BG273" s="116"/>
      <c r="BH273" s="116"/>
      <c r="BI273" s="116"/>
      <c r="BJ273" s="116"/>
      <c r="BK273" s="116"/>
      <c r="BL273" s="117"/>
    </row>
    <row r="274" spans="1:64" s="3" customFormat="1">
      <c r="A274" s="1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c r="AE274" s="16"/>
      <c r="AF274" s="16"/>
      <c r="AG274" s="16"/>
      <c r="AH274" s="16"/>
      <c r="AI274" s="16"/>
      <c r="AJ274" s="16"/>
      <c r="AK274" s="16"/>
      <c r="AL274" s="16"/>
      <c r="AM274" s="16"/>
      <c r="AN274" s="16"/>
      <c r="AO274" s="16"/>
      <c r="AP274" s="16"/>
      <c r="AQ274" s="16"/>
      <c r="AR274" s="16"/>
      <c r="AS274" s="16"/>
      <c r="AT274" s="16"/>
      <c r="AU274" s="116"/>
      <c r="AV274" s="116"/>
      <c r="AW274" s="116"/>
      <c r="AX274" s="116"/>
      <c r="AY274" s="116"/>
      <c r="AZ274" s="116"/>
      <c r="BA274" s="116"/>
      <c r="BB274" s="116"/>
      <c r="BC274" s="116"/>
      <c r="BD274" s="116"/>
      <c r="BE274" s="116"/>
      <c r="BF274" s="116"/>
      <c r="BG274" s="116"/>
      <c r="BH274" s="116"/>
      <c r="BI274" s="116"/>
      <c r="BJ274" s="116"/>
      <c r="BK274" s="116"/>
      <c r="BL274" s="117"/>
    </row>
    <row r="275" spans="1:64" s="36" customFormat="1">
      <c r="A275" s="116"/>
      <c r="B275" s="16"/>
      <c r="C275" s="16"/>
      <c r="D275" s="123"/>
      <c r="E275" s="123"/>
      <c r="F275" s="123"/>
      <c r="G275" s="123"/>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c r="AE275" s="16"/>
      <c r="AF275" s="16"/>
      <c r="AG275" s="16"/>
      <c r="AH275" s="16"/>
      <c r="AI275" s="16"/>
      <c r="AJ275" s="16"/>
      <c r="AK275" s="16"/>
      <c r="AL275" s="16"/>
      <c r="AM275" s="16"/>
      <c r="AN275" s="16"/>
      <c r="AO275" s="16"/>
      <c r="AP275" s="16"/>
      <c r="AQ275" s="16"/>
      <c r="AR275" s="16"/>
      <c r="AS275" s="16"/>
      <c r="AT275" s="16"/>
      <c r="AU275" s="16"/>
      <c r="AV275" s="16"/>
      <c r="AW275" s="16"/>
      <c r="AX275" s="16"/>
      <c r="AY275" s="16"/>
      <c r="AZ275" s="16"/>
      <c r="BA275" s="16"/>
      <c r="BB275" s="16"/>
      <c r="BC275" s="16"/>
      <c r="BD275" s="16"/>
      <c r="BE275" s="16"/>
      <c r="BF275" s="16"/>
      <c r="BG275" s="16"/>
      <c r="BH275" s="16"/>
      <c r="BI275" s="16"/>
      <c r="BJ275" s="16"/>
      <c r="BK275" s="16"/>
      <c r="BL275" s="120"/>
    </row>
    <row r="276" spans="1:64" s="3" customFormat="1">
      <c r="A276" s="1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c r="AE276" s="16"/>
      <c r="AF276" s="16"/>
      <c r="AG276" s="16"/>
      <c r="AH276" s="16"/>
      <c r="AI276" s="16"/>
      <c r="AJ276" s="16"/>
      <c r="AK276" s="16"/>
      <c r="AL276" s="16"/>
      <c r="AM276" s="16"/>
      <c r="AN276" s="16"/>
      <c r="AO276" s="16"/>
      <c r="AP276" s="16"/>
      <c r="AQ276" s="16"/>
      <c r="AR276" s="16"/>
      <c r="AS276" s="16"/>
      <c r="AT276" s="16"/>
      <c r="AU276" s="116"/>
      <c r="AV276" s="116"/>
      <c r="AW276" s="116"/>
      <c r="AX276" s="116"/>
      <c r="AY276" s="116"/>
      <c r="AZ276" s="116"/>
      <c r="BA276" s="116"/>
      <c r="BB276" s="116"/>
      <c r="BC276" s="116"/>
      <c r="BD276" s="116"/>
      <c r="BE276" s="116"/>
      <c r="BF276" s="116"/>
      <c r="BG276" s="116"/>
      <c r="BH276" s="116"/>
      <c r="BI276" s="116"/>
      <c r="BJ276" s="116"/>
      <c r="BK276" s="116"/>
      <c r="BL276" s="117"/>
    </row>
    <row r="277" spans="1:64" s="3" customFormat="1">
      <c r="A277" s="1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c r="AE277" s="16"/>
      <c r="AF277" s="16"/>
      <c r="AG277" s="16"/>
      <c r="AH277" s="16"/>
      <c r="AI277" s="16"/>
      <c r="AJ277" s="16"/>
      <c r="AK277" s="16"/>
      <c r="AL277" s="16"/>
      <c r="AM277" s="16"/>
      <c r="AN277" s="16"/>
      <c r="AO277" s="16"/>
      <c r="AP277" s="16"/>
      <c r="AQ277" s="16"/>
      <c r="AR277" s="16"/>
      <c r="AS277" s="16"/>
      <c r="AT277" s="16"/>
      <c r="AU277" s="116"/>
      <c r="AV277" s="116"/>
      <c r="AW277" s="116"/>
      <c r="AX277" s="116"/>
      <c r="AY277" s="116"/>
      <c r="AZ277" s="116"/>
      <c r="BA277" s="116"/>
      <c r="BB277" s="116"/>
      <c r="BC277" s="116"/>
      <c r="BD277" s="116"/>
      <c r="BE277" s="116"/>
      <c r="BF277" s="116"/>
      <c r="BG277" s="116"/>
      <c r="BH277" s="116"/>
      <c r="BI277" s="116"/>
      <c r="BJ277" s="116"/>
      <c r="BK277" s="116"/>
      <c r="BL277" s="117"/>
    </row>
    <row r="278" spans="1:64" s="3" customFormat="1">
      <c r="A278" s="1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6"/>
      <c r="AI278" s="16"/>
      <c r="AJ278" s="16"/>
      <c r="AK278" s="16"/>
      <c r="AL278" s="16"/>
      <c r="AM278" s="16"/>
      <c r="AN278" s="16"/>
      <c r="AO278" s="16"/>
      <c r="AP278" s="16"/>
      <c r="AQ278" s="16"/>
      <c r="AR278" s="16"/>
      <c r="AS278" s="16"/>
      <c r="AT278" s="16"/>
      <c r="AU278" s="116"/>
      <c r="AV278" s="116"/>
      <c r="AW278" s="116"/>
      <c r="AX278" s="116"/>
      <c r="AY278" s="116"/>
      <c r="AZ278" s="116"/>
      <c r="BA278" s="116"/>
      <c r="BB278" s="116"/>
      <c r="BC278" s="116"/>
      <c r="BD278" s="116"/>
      <c r="BE278" s="116"/>
      <c r="BF278" s="116"/>
      <c r="BG278" s="116"/>
      <c r="BH278" s="116"/>
      <c r="BI278" s="116"/>
      <c r="BJ278" s="116"/>
      <c r="BK278" s="116"/>
      <c r="BL278" s="117"/>
    </row>
    <row r="279" spans="1:64" s="3" customFormat="1">
      <c r="A279" s="1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c r="AE279" s="16"/>
      <c r="AF279" s="16"/>
      <c r="AG279" s="16"/>
      <c r="AH279" s="16"/>
      <c r="AI279" s="16"/>
      <c r="AJ279" s="16"/>
      <c r="AK279" s="16"/>
      <c r="AL279" s="16"/>
      <c r="AM279" s="16"/>
      <c r="AN279" s="16"/>
      <c r="AO279" s="16"/>
      <c r="AP279" s="16"/>
      <c r="AQ279" s="16"/>
      <c r="AR279" s="16"/>
      <c r="AS279" s="16"/>
      <c r="AT279" s="16"/>
      <c r="AU279" s="116"/>
      <c r="AV279" s="116"/>
      <c r="AW279" s="116"/>
      <c r="AX279" s="116"/>
      <c r="AY279" s="116"/>
      <c r="AZ279" s="116"/>
      <c r="BA279" s="116"/>
      <c r="BB279" s="116"/>
      <c r="BC279" s="116"/>
      <c r="BD279" s="116"/>
      <c r="BE279" s="116"/>
      <c r="BF279" s="116"/>
      <c r="BG279" s="116"/>
      <c r="BH279" s="116"/>
      <c r="BI279" s="116"/>
      <c r="BJ279" s="116"/>
      <c r="BK279" s="116"/>
      <c r="BL279" s="117"/>
    </row>
    <row r="280" spans="1:64" s="3" customFormat="1">
      <c r="A280" s="1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c r="AE280" s="16"/>
      <c r="AF280" s="16"/>
      <c r="AG280" s="16"/>
      <c r="AH280" s="16"/>
      <c r="AI280" s="16"/>
      <c r="AJ280" s="16"/>
      <c r="AK280" s="16"/>
      <c r="AL280" s="16"/>
      <c r="AM280" s="16"/>
      <c r="AN280" s="16"/>
      <c r="AO280" s="16"/>
      <c r="AP280" s="16"/>
      <c r="AQ280" s="16"/>
      <c r="AR280" s="16"/>
      <c r="AS280" s="16"/>
      <c r="AT280" s="16"/>
      <c r="AU280" s="116"/>
      <c r="AV280" s="116"/>
      <c r="AW280" s="116"/>
      <c r="AX280" s="116"/>
      <c r="AY280" s="116"/>
      <c r="AZ280" s="116"/>
      <c r="BA280" s="116"/>
      <c r="BB280" s="116"/>
      <c r="BC280" s="116"/>
      <c r="BD280" s="116"/>
      <c r="BE280" s="116"/>
      <c r="BF280" s="116"/>
      <c r="BG280" s="116"/>
      <c r="BH280" s="116"/>
      <c r="BI280" s="116"/>
      <c r="BJ280" s="116"/>
      <c r="BK280" s="116"/>
      <c r="BL280" s="117"/>
    </row>
    <row r="281" spans="1:64" s="3" customFormat="1">
      <c r="A281" s="1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c r="AE281" s="16"/>
      <c r="AF281" s="16"/>
      <c r="AG281" s="16"/>
      <c r="AH281" s="16"/>
      <c r="AI281" s="16"/>
      <c r="AJ281" s="16"/>
      <c r="AK281" s="16"/>
      <c r="AL281" s="16"/>
      <c r="AM281" s="16"/>
      <c r="AN281" s="16"/>
      <c r="AO281" s="16"/>
      <c r="AP281" s="16"/>
      <c r="AQ281" s="16"/>
      <c r="AR281" s="16"/>
      <c r="AS281" s="16"/>
      <c r="AT281" s="16"/>
      <c r="AU281" s="116"/>
      <c r="AV281" s="116"/>
      <c r="AW281" s="116"/>
      <c r="AX281" s="116"/>
      <c r="AY281" s="116"/>
      <c r="AZ281" s="116"/>
      <c r="BA281" s="116"/>
      <c r="BB281" s="116"/>
      <c r="BC281" s="116"/>
      <c r="BD281" s="116"/>
      <c r="BE281" s="116"/>
      <c r="BF281" s="116"/>
      <c r="BG281" s="116"/>
      <c r="BH281" s="116"/>
      <c r="BI281" s="116"/>
      <c r="BJ281" s="116"/>
      <c r="BK281" s="116"/>
      <c r="BL281" s="117"/>
    </row>
    <row r="282" spans="1:64" s="3" customFormat="1">
      <c r="A282" s="1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c r="AE282" s="16"/>
      <c r="AF282" s="16"/>
      <c r="AG282" s="16"/>
      <c r="AH282" s="16"/>
      <c r="AI282" s="16"/>
      <c r="AJ282" s="16"/>
      <c r="AK282" s="16"/>
      <c r="AL282" s="16"/>
      <c r="AM282" s="16"/>
      <c r="AN282" s="16"/>
      <c r="AO282" s="16"/>
      <c r="AP282" s="16"/>
      <c r="AQ282" s="16"/>
      <c r="AR282" s="16"/>
      <c r="AS282" s="16"/>
      <c r="AT282" s="16"/>
      <c r="AU282" s="116"/>
      <c r="AV282" s="116"/>
      <c r="AW282" s="116"/>
      <c r="AX282" s="116"/>
      <c r="AY282" s="116"/>
      <c r="AZ282" s="116"/>
      <c r="BA282" s="116"/>
      <c r="BB282" s="116"/>
      <c r="BC282" s="116"/>
      <c r="BD282" s="116"/>
      <c r="BE282" s="116"/>
      <c r="BF282" s="116"/>
      <c r="BG282" s="116"/>
      <c r="BH282" s="116"/>
      <c r="BI282" s="116"/>
      <c r="BJ282" s="116"/>
      <c r="BK282" s="116"/>
      <c r="BL282" s="117"/>
    </row>
    <row r="283" spans="1:64" s="3" customFormat="1">
      <c r="A283" s="1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c r="AE283" s="16"/>
      <c r="AF283" s="16"/>
      <c r="AG283" s="16"/>
      <c r="AH283" s="16"/>
      <c r="AI283" s="16"/>
      <c r="AJ283" s="16"/>
      <c r="AK283" s="16"/>
      <c r="AL283" s="16"/>
      <c r="AM283" s="16"/>
      <c r="AN283" s="16"/>
      <c r="AO283" s="16"/>
      <c r="AP283" s="16"/>
      <c r="AQ283" s="16"/>
      <c r="AR283" s="16"/>
      <c r="AS283" s="16"/>
      <c r="AT283" s="16"/>
      <c r="AU283" s="116"/>
      <c r="AV283" s="116"/>
      <c r="AW283" s="116"/>
      <c r="AX283" s="116"/>
      <c r="AY283" s="116"/>
      <c r="AZ283" s="116"/>
      <c r="BA283" s="116"/>
      <c r="BB283" s="116"/>
      <c r="BC283" s="116"/>
      <c r="BD283" s="116"/>
      <c r="BE283" s="116"/>
      <c r="BF283" s="116"/>
      <c r="BG283" s="116"/>
      <c r="BH283" s="116"/>
      <c r="BI283" s="116"/>
      <c r="BJ283" s="116"/>
      <c r="BK283" s="116"/>
      <c r="BL283" s="117"/>
    </row>
    <row r="284" spans="1:64" s="3" customFormat="1">
      <c r="A284" s="1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c r="AE284" s="16"/>
      <c r="AF284" s="16"/>
      <c r="AG284" s="16"/>
      <c r="AH284" s="16"/>
      <c r="AI284" s="16"/>
      <c r="AJ284" s="16"/>
      <c r="AK284" s="16"/>
      <c r="AL284" s="16"/>
      <c r="AM284" s="16"/>
      <c r="AN284" s="16"/>
      <c r="AO284" s="16"/>
      <c r="AP284" s="16"/>
      <c r="AQ284" s="16"/>
      <c r="AR284" s="16"/>
      <c r="AS284" s="16"/>
      <c r="AT284" s="16"/>
      <c r="AU284" s="116"/>
      <c r="AV284" s="116"/>
      <c r="AW284" s="116"/>
      <c r="AX284" s="116"/>
      <c r="AY284" s="116"/>
      <c r="AZ284" s="116"/>
      <c r="BA284" s="116"/>
      <c r="BB284" s="116"/>
      <c r="BC284" s="116"/>
      <c r="BD284" s="116"/>
      <c r="BE284" s="116"/>
      <c r="BF284" s="116"/>
      <c r="BG284" s="116"/>
      <c r="BH284" s="116"/>
      <c r="BI284" s="116"/>
      <c r="BJ284" s="116"/>
      <c r="BK284" s="116"/>
      <c r="BL284" s="117"/>
    </row>
    <row r="285" spans="1:64" s="3" customFormat="1">
      <c r="A285" s="1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c r="AE285" s="16"/>
      <c r="AF285" s="16"/>
      <c r="AG285" s="16"/>
      <c r="AH285" s="16"/>
      <c r="AI285" s="16"/>
      <c r="AJ285" s="16"/>
      <c r="AK285" s="16"/>
      <c r="AL285" s="16"/>
      <c r="AM285" s="16"/>
      <c r="AN285" s="16"/>
      <c r="AO285" s="16"/>
      <c r="AP285" s="16"/>
      <c r="AQ285" s="16"/>
      <c r="AR285" s="16"/>
      <c r="AS285" s="16"/>
      <c r="AT285" s="16"/>
      <c r="AU285" s="116"/>
      <c r="AV285" s="116"/>
      <c r="AW285" s="116"/>
      <c r="AX285" s="116"/>
      <c r="AY285" s="116"/>
      <c r="AZ285" s="116"/>
      <c r="BA285" s="116"/>
      <c r="BB285" s="116"/>
      <c r="BC285" s="116"/>
      <c r="BD285" s="116"/>
      <c r="BE285" s="116"/>
      <c r="BF285" s="116"/>
      <c r="BG285" s="116"/>
      <c r="BH285" s="116"/>
      <c r="BI285" s="116"/>
      <c r="BJ285" s="116"/>
      <c r="BK285" s="116"/>
      <c r="BL285" s="117"/>
    </row>
    <row r="286" spans="1:64" s="3" customFormat="1">
      <c r="A286" s="1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c r="AE286" s="16"/>
      <c r="AF286" s="16"/>
      <c r="AG286" s="16"/>
      <c r="AH286" s="16"/>
      <c r="AI286" s="16"/>
      <c r="AJ286" s="16"/>
      <c r="AK286" s="16"/>
      <c r="AL286" s="16"/>
      <c r="AM286" s="16"/>
      <c r="AN286" s="16"/>
      <c r="AO286" s="16"/>
      <c r="AP286" s="16"/>
      <c r="AQ286" s="16"/>
      <c r="AR286" s="16"/>
      <c r="AS286" s="16"/>
      <c r="AT286" s="16"/>
      <c r="AU286" s="116"/>
      <c r="AV286" s="116"/>
      <c r="AW286" s="116"/>
      <c r="AX286" s="116"/>
      <c r="AY286" s="116"/>
      <c r="AZ286" s="116"/>
      <c r="BA286" s="116"/>
      <c r="BB286" s="116"/>
      <c r="BC286" s="116"/>
      <c r="BD286" s="116"/>
      <c r="BE286" s="116"/>
      <c r="BF286" s="116"/>
      <c r="BG286" s="116"/>
      <c r="BH286" s="116"/>
      <c r="BI286" s="116"/>
      <c r="BJ286" s="116"/>
      <c r="BK286" s="116"/>
      <c r="BL286" s="117"/>
    </row>
    <row r="287" spans="1:64" s="3" customFormat="1">
      <c r="A287" s="1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c r="AE287" s="16"/>
      <c r="AF287" s="16"/>
      <c r="AG287" s="16"/>
      <c r="AH287" s="16"/>
      <c r="AI287" s="16"/>
      <c r="AJ287" s="16"/>
      <c r="AK287" s="16"/>
      <c r="AL287" s="16"/>
      <c r="AM287" s="16"/>
      <c r="AN287" s="16"/>
      <c r="AO287" s="16"/>
      <c r="AP287" s="16"/>
      <c r="AQ287" s="16"/>
      <c r="AR287" s="16"/>
      <c r="AS287" s="16"/>
      <c r="AT287" s="16"/>
      <c r="AU287" s="116"/>
      <c r="AV287" s="116"/>
      <c r="AW287" s="116"/>
      <c r="AX287" s="116"/>
      <c r="AY287" s="116"/>
      <c r="AZ287" s="116"/>
      <c r="BA287" s="116"/>
      <c r="BB287" s="116"/>
      <c r="BC287" s="116"/>
      <c r="BD287" s="116"/>
      <c r="BE287" s="116"/>
      <c r="BF287" s="116"/>
      <c r="BG287" s="116"/>
      <c r="BH287" s="116"/>
      <c r="BI287" s="116"/>
      <c r="BJ287" s="116"/>
      <c r="BK287" s="116"/>
      <c r="BL287" s="117"/>
    </row>
    <row r="288" spans="1:64" s="3" customFormat="1">
      <c r="A288" s="1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c r="AE288" s="16"/>
      <c r="AF288" s="16"/>
      <c r="AG288" s="16"/>
      <c r="AH288" s="16"/>
      <c r="AI288" s="16"/>
      <c r="AJ288" s="16"/>
      <c r="AK288" s="16"/>
      <c r="AL288" s="16"/>
      <c r="AM288" s="16"/>
      <c r="AN288" s="16"/>
      <c r="AO288" s="16"/>
      <c r="AP288" s="16"/>
      <c r="AQ288" s="16"/>
      <c r="AR288" s="16"/>
      <c r="AS288" s="16"/>
      <c r="AT288" s="16"/>
      <c r="AU288" s="116"/>
      <c r="AV288" s="116"/>
      <c r="AW288" s="116"/>
      <c r="AX288" s="116"/>
      <c r="AY288" s="116"/>
      <c r="AZ288" s="116"/>
      <c r="BA288" s="116"/>
      <c r="BB288" s="116"/>
      <c r="BC288" s="116"/>
      <c r="BD288" s="116"/>
      <c r="BE288" s="116"/>
      <c r="BF288" s="116"/>
      <c r="BG288" s="116"/>
      <c r="BH288" s="116"/>
      <c r="BI288" s="116"/>
      <c r="BJ288" s="116"/>
      <c r="BK288" s="116"/>
      <c r="BL288" s="117"/>
    </row>
    <row r="289" spans="1:64" s="3" customFormat="1">
      <c r="A289" s="1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c r="AE289" s="16"/>
      <c r="AF289" s="16"/>
      <c r="AG289" s="16"/>
      <c r="AH289" s="16"/>
      <c r="AI289" s="16"/>
      <c r="AJ289" s="16"/>
      <c r="AK289" s="16"/>
      <c r="AL289" s="16"/>
      <c r="AM289" s="16"/>
      <c r="AN289" s="16"/>
      <c r="AO289" s="16"/>
      <c r="AP289" s="16"/>
      <c r="AQ289" s="16"/>
      <c r="AR289" s="16"/>
      <c r="AS289" s="16"/>
      <c r="AT289" s="16"/>
      <c r="AU289" s="116"/>
      <c r="AV289" s="116"/>
      <c r="AW289" s="116"/>
      <c r="AX289" s="116"/>
      <c r="AY289" s="116"/>
      <c r="AZ289" s="116"/>
      <c r="BA289" s="116"/>
      <c r="BB289" s="116"/>
      <c r="BC289" s="116"/>
      <c r="BD289" s="116"/>
      <c r="BE289" s="116"/>
      <c r="BF289" s="116"/>
      <c r="BG289" s="116"/>
      <c r="BH289" s="116"/>
      <c r="BI289" s="116"/>
      <c r="BJ289" s="116"/>
      <c r="BK289" s="116"/>
      <c r="BL289" s="117"/>
    </row>
    <row r="290" spans="1:64" s="3" customFormat="1">
      <c r="A290" s="1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c r="AE290" s="16"/>
      <c r="AF290" s="16"/>
      <c r="AG290" s="16"/>
      <c r="AH290" s="16"/>
      <c r="AI290" s="16"/>
      <c r="AJ290" s="16"/>
      <c r="AK290" s="16"/>
      <c r="AL290" s="16"/>
      <c r="AM290" s="16"/>
      <c r="AN290" s="16"/>
      <c r="AO290" s="16"/>
      <c r="AP290" s="16"/>
      <c r="AQ290" s="16"/>
      <c r="AR290" s="16"/>
      <c r="AS290" s="16"/>
      <c r="AT290" s="16"/>
      <c r="AU290" s="116"/>
      <c r="AV290" s="116"/>
      <c r="AW290" s="116"/>
      <c r="AX290" s="116"/>
      <c r="AY290" s="116"/>
      <c r="AZ290" s="116"/>
      <c r="BA290" s="116"/>
      <c r="BB290" s="116"/>
      <c r="BC290" s="116"/>
      <c r="BD290" s="116"/>
      <c r="BE290" s="116"/>
      <c r="BF290" s="116"/>
      <c r="BG290" s="116"/>
      <c r="BH290" s="116"/>
      <c r="BI290" s="116"/>
      <c r="BJ290" s="116"/>
      <c r="BK290" s="116"/>
      <c r="BL290" s="117"/>
    </row>
    <row r="291" spans="1:64" s="3" customFormat="1">
      <c r="A291" s="1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c r="AE291" s="16"/>
      <c r="AF291" s="16"/>
      <c r="AG291" s="16"/>
      <c r="AH291" s="16"/>
      <c r="AI291" s="16"/>
      <c r="AJ291" s="16"/>
      <c r="AK291" s="16"/>
      <c r="AL291" s="16"/>
      <c r="AM291" s="16"/>
      <c r="AN291" s="16"/>
      <c r="AO291" s="16"/>
      <c r="AP291" s="16"/>
      <c r="AQ291" s="16"/>
      <c r="AR291" s="16"/>
      <c r="AS291" s="16"/>
      <c r="AT291" s="16"/>
      <c r="AU291" s="116"/>
      <c r="AV291" s="116"/>
      <c r="AW291" s="116"/>
      <c r="AX291" s="116"/>
      <c r="AY291" s="116"/>
      <c r="AZ291" s="116"/>
      <c r="BA291" s="116"/>
      <c r="BB291" s="116"/>
      <c r="BC291" s="116"/>
      <c r="BD291" s="116"/>
      <c r="BE291" s="116"/>
      <c r="BF291" s="116"/>
      <c r="BG291" s="116"/>
      <c r="BH291" s="116"/>
      <c r="BI291" s="116"/>
      <c r="BJ291" s="116"/>
      <c r="BK291" s="116"/>
      <c r="BL291" s="117"/>
    </row>
    <row r="292" spans="1:64" s="3" customFormat="1">
      <c r="A292" s="1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c r="AE292" s="16"/>
      <c r="AF292" s="16"/>
      <c r="AG292" s="16"/>
      <c r="AH292" s="16"/>
      <c r="AI292" s="16"/>
      <c r="AJ292" s="16"/>
      <c r="AK292" s="16"/>
      <c r="AL292" s="16"/>
      <c r="AM292" s="16"/>
      <c r="AN292" s="16"/>
      <c r="AO292" s="16"/>
      <c r="AP292" s="16"/>
      <c r="AQ292" s="16"/>
      <c r="AR292" s="16"/>
      <c r="AS292" s="16"/>
      <c r="AT292" s="16"/>
      <c r="AU292" s="116"/>
      <c r="AV292" s="116"/>
      <c r="AW292" s="116"/>
      <c r="AX292" s="116"/>
      <c r="AY292" s="116"/>
      <c r="AZ292" s="116"/>
      <c r="BA292" s="116"/>
      <c r="BB292" s="116"/>
      <c r="BC292" s="116"/>
      <c r="BD292" s="116"/>
      <c r="BE292" s="116"/>
      <c r="BF292" s="116"/>
      <c r="BG292" s="116"/>
      <c r="BH292" s="116"/>
      <c r="BI292" s="116"/>
      <c r="BJ292" s="116"/>
      <c r="BK292" s="116"/>
      <c r="BL292" s="117"/>
    </row>
    <row r="293" spans="1:64" s="3" customFormat="1">
      <c r="A293" s="1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c r="AE293" s="16"/>
      <c r="AF293" s="16"/>
      <c r="AG293" s="16"/>
      <c r="AH293" s="16"/>
      <c r="AI293" s="16"/>
      <c r="AJ293" s="16"/>
      <c r="AK293" s="16"/>
      <c r="AL293" s="16"/>
      <c r="AM293" s="16"/>
      <c r="AN293" s="16"/>
      <c r="AO293" s="16"/>
      <c r="AP293" s="16"/>
      <c r="AQ293" s="16"/>
      <c r="AR293" s="16"/>
      <c r="AS293" s="16"/>
      <c r="AT293" s="16"/>
      <c r="AU293" s="116"/>
      <c r="AV293" s="116"/>
      <c r="AW293" s="116"/>
      <c r="AX293" s="116"/>
      <c r="AY293" s="116"/>
      <c r="AZ293" s="116"/>
      <c r="BA293" s="116"/>
      <c r="BB293" s="116"/>
      <c r="BC293" s="116"/>
      <c r="BD293" s="116"/>
      <c r="BE293" s="116"/>
      <c r="BF293" s="116"/>
      <c r="BG293" s="116"/>
      <c r="BH293" s="116"/>
      <c r="BI293" s="116"/>
      <c r="BJ293" s="116"/>
      <c r="BK293" s="116"/>
      <c r="BL293" s="117"/>
    </row>
    <row r="294" spans="1:64" s="3" customFormat="1">
      <c r="A294" s="1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c r="AE294" s="16"/>
      <c r="AF294" s="16"/>
      <c r="AG294" s="16"/>
      <c r="AH294" s="16"/>
      <c r="AI294" s="16"/>
      <c r="AJ294" s="16"/>
      <c r="AK294" s="16"/>
      <c r="AL294" s="16"/>
      <c r="AM294" s="16"/>
      <c r="AN294" s="16"/>
      <c r="AO294" s="16"/>
      <c r="AP294" s="16"/>
      <c r="AQ294" s="16"/>
      <c r="AR294" s="16"/>
      <c r="AS294" s="16"/>
      <c r="AT294" s="16"/>
      <c r="AU294" s="116"/>
      <c r="AV294" s="116"/>
      <c r="AW294" s="116"/>
      <c r="AX294" s="116"/>
      <c r="AY294" s="116"/>
      <c r="AZ294" s="116"/>
      <c r="BA294" s="116"/>
      <c r="BB294" s="116"/>
      <c r="BC294" s="116"/>
      <c r="BD294" s="116"/>
      <c r="BE294" s="116"/>
      <c r="BF294" s="116"/>
      <c r="BG294" s="116"/>
      <c r="BH294" s="116"/>
      <c r="BI294" s="116"/>
      <c r="BJ294" s="116"/>
      <c r="BK294" s="116"/>
      <c r="BL294" s="117"/>
    </row>
    <row r="295" spans="1:64" s="3" customFormat="1">
      <c r="A295" s="1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c r="AE295" s="16"/>
      <c r="AF295" s="16"/>
      <c r="AG295" s="16"/>
      <c r="AH295" s="16"/>
      <c r="AI295" s="16"/>
      <c r="AJ295" s="16"/>
      <c r="AK295" s="16"/>
      <c r="AL295" s="16"/>
      <c r="AM295" s="16"/>
      <c r="AN295" s="16"/>
      <c r="AO295" s="16"/>
      <c r="AP295" s="16"/>
      <c r="AQ295" s="16"/>
      <c r="AR295" s="16"/>
      <c r="AS295" s="16"/>
      <c r="AT295" s="16"/>
      <c r="AU295" s="116"/>
      <c r="AV295" s="116"/>
      <c r="AW295" s="116"/>
      <c r="AX295" s="116"/>
      <c r="AY295" s="116"/>
      <c r="AZ295" s="116"/>
      <c r="BA295" s="116"/>
      <c r="BB295" s="116"/>
      <c r="BC295" s="116"/>
      <c r="BD295" s="116"/>
      <c r="BE295" s="116"/>
      <c r="BF295" s="116"/>
      <c r="BG295" s="116"/>
      <c r="BH295" s="116"/>
      <c r="BI295" s="116"/>
      <c r="BJ295" s="116"/>
      <c r="BK295" s="116"/>
      <c r="BL295" s="117"/>
    </row>
    <row r="296" spans="1:64" s="3" customFormat="1">
      <c r="A296" s="1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c r="AE296" s="16"/>
      <c r="AF296" s="16"/>
      <c r="AG296" s="16"/>
      <c r="AH296" s="16"/>
      <c r="AI296" s="16"/>
      <c r="AJ296" s="16"/>
      <c r="AK296" s="16"/>
      <c r="AL296" s="16"/>
      <c r="AM296" s="16"/>
      <c r="AN296" s="16"/>
      <c r="AO296" s="16"/>
      <c r="AP296" s="16"/>
      <c r="AQ296" s="16"/>
      <c r="AR296" s="16"/>
      <c r="AS296" s="16"/>
      <c r="AT296" s="16"/>
      <c r="AU296" s="116"/>
      <c r="AV296" s="116"/>
      <c r="AW296" s="116"/>
      <c r="AX296" s="116"/>
      <c r="AY296" s="116"/>
      <c r="AZ296" s="116"/>
      <c r="BA296" s="116"/>
      <c r="BB296" s="116"/>
      <c r="BC296" s="116"/>
      <c r="BD296" s="116"/>
      <c r="BE296" s="116"/>
      <c r="BF296" s="116"/>
      <c r="BG296" s="116"/>
      <c r="BH296" s="116"/>
      <c r="BI296" s="116"/>
      <c r="BJ296" s="116"/>
      <c r="BK296" s="116"/>
      <c r="BL296" s="117"/>
    </row>
    <row r="297" spans="1:64" s="3" customFormat="1">
      <c r="A297" s="1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c r="AE297" s="16"/>
      <c r="AF297" s="16"/>
      <c r="AG297" s="16"/>
      <c r="AH297" s="16"/>
      <c r="AI297" s="16"/>
      <c r="AJ297" s="16"/>
      <c r="AK297" s="16"/>
      <c r="AL297" s="16"/>
      <c r="AM297" s="16"/>
      <c r="AN297" s="16"/>
      <c r="AO297" s="16"/>
      <c r="AP297" s="16"/>
      <c r="AQ297" s="16"/>
      <c r="AR297" s="16"/>
      <c r="AS297" s="16"/>
      <c r="AT297" s="16"/>
      <c r="AU297" s="116"/>
      <c r="AV297" s="116"/>
      <c r="AW297" s="116"/>
      <c r="AX297" s="116"/>
      <c r="AY297" s="116"/>
      <c r="AZ297" s="116"/>
      <c r="BA297" s="116"/>
      <c r="BB297" s="116"/>
      <c r="BC297" s="116"/>
      <c r="BD297" s="116"/>
      <c r="BE297" s="116"/>
      <c r="BF297" s="116"/>
      <c r="BG297" s="116"/>
      <c r="BH297" s="116"/>
      <c r="BI297" s="116"/>
      <c r="BJ297" s="116"/>
      <c r="BK297" s="116"/>
      <c r="BL297" s="117"/>
    </row>
    <row r="298" spans="1:64" s="3" customFormat="1">
      <c r="A298" s="1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c r="AE298" s="16"/>
      <c r="AF298" s="16"/>
      <c r="AG298" s="16"/>
      <c r="AH298" s="16"/>
      <c r="AI298" s="16"/>
      <c r="AJ298" s="16"/>
      <c r="AK298" s="16"/>
      <c r="AL298" s="16"/>
      <c r="AM298" s="16"/>
      <c r="AN298" s="16"/>
      <c r="AO298" s="16"/>
      <c r="AP298" s="16"/>
      <c r="AQ298" s="16"/>
      <c r="AR298" s="16"/>
      <c r="AS298" s="16"/>
      <c r="AT298" s="16"/>
      <c r="AU298" s="116"/>
      <c r="AV298" s="116"/>
      <c r="AW298" s="116"/>
      <c r="AX298" s="116"/>
      <c r="AY298" s="116"/>
      <c r="AZ298" s="116"/>
      <c r="BA298" s="116"/>
      <c r="BB298" s="116"/>
      <c r="BC298" s="116"/>
      <c r="BD298" s="116"/>
      <c r="BE298" s="116"/>
      <c r="BF298" s="116"/>
      <c r="BG298" s="116"/>
      <c r="BH298" s="116"/>
      <c r="BI298" s="116"/>
      <c r="BJ298" s="116"/>
      <c r="BK298" s="116"/>
      <c r="BL298" s="117"/>
    </row>
    <row r="299" spans="1:64" s="3" customFormat="1">
      <c r="A299" s="1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c r="AE299" s="16"/>
      <c r="AF299" s="16"/>
      <c r="AG299" s="16"/>
      <c r="AH299" s="16"/>
      <c r="AI299" s="16"/>
      <c r="AJ299" s="16"/>
      <c r="AK299" s="16"/>
      <c r="AL299" s="16"/>
      <c r="AM299" s="16"/>
      <c r="AN299" s="16"/>
      <c r="AO299" s="16"/>
      <c r="AP299" s="16"/>
      <c r="AQ299" s="16"/>
      <c r="AR299" s="16"/>
      <c r="AS299" s="16"/>
      <c r="AT299" s="16"/>
      <c r="AU299" s="116"/>
      <c r="AV299" s="116"/>
      <c r="AW299" s="116"/>
      <c r="AX299" s="116"/>
      <c r="AY299" s="116"/>
      <c r="AZ299" s="116"/>
      <c r="BA299" s="116"/>
      <c r="BB299" s="116"/>
      <c r="BC299" s="116"/>
      <c r="BD299" s="116"/>
      <c r="BE299" s="116"/>
      <c r="BF299" s="116"/>
      <c r="BG299" s="116"/>
      <c r="BH299" s="116"/>
      <c r="BI299" s="116"/>
      <c r="BJ299" s="116"/>
      <c r="BK299" s="116"/>
      <c r="BL299" s="117"/>
    </row>
    <row r="300" spans="1:64" s="3" customFormat="1">
      <c r="A300" s="1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c r="AE300" s="16"/>
      <c r="AF300" s="16"/>
      <c r="AG300" s="16"/>
      <c r="AH300" s="16"/>
      <c r="AI300" s="16"/>
      <c r="AJ300" s="16"/>
      <c r="AK300" s="16"/>
      <c r="AL300" s="16"/>
      <c r="AM300" s="16"/>
      <c r="AN300" s="16"/>
      <c r="AO300" s="16"/>
      <c r="AP300" s="16"/>
      <c r="AQ300" s="16"/>
      <c r="AR300" s="16"/>
      <c r="AS300" s="16"/>
      <c r="AT300" s="16"/>
      <c r="AU300" s="116"/>
      <c r="AV300" s="116"/>
      <c r="AW300" s="116"/>
      <c r="AX300" s="116"/>
      <c r="AY300" s="116"/>
      <c r="AZ300" s="116"/>
      <c r="BA300" s="116"/>
      <c r="BB300" s="116"/>
      <c r="BC300" s="116"/>
      <c r="BD300" s="116"/>
      <c r="BE300" s="116"/>
      <c r="BF300" s="116"/>
      <c r="BG300" s="116"/>
      <c r="BH300" s="116"/>
      <c r="BI300" s="116"/>
      <c r="BJ300" s="116"/>
      <c r="BK300" s="116"/>
      <c r="BL300" s="117"/>
    </row>
    <row r="301" spans="1:64" s="3" customFormat="1">
      <c r="A301" s="1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c r="AE301" s="16"/>
      <c r="AF301" s="16"/>
      <c r="AG301" s="16"/>
      <c r="AH301" s="16"/>
      <c r="AI301" s="16"/>
      <c r="AJ301" s="16"/>
      <c r="AK301" s="16"/>
      <c r="AL301" s="16"/>
      <c r="AM301" s="16"/>
      <c r="AN301" s="16"/>
      <c r="AO301" s="16"/>
      <c r="AP301" s="16"/>
      <c r="AQ301" s="16"/>
      <c r="AR301" s="16"/>
      <c r="AS301" s="16"/>
      <c r="AT301" s="16"/>
      <c r="AU301" s="116"/>
      <c r="AV301" s="116"/>
      <c r="AW301" s="116"/>
      <c r="AX301" s="116"/>
      <c r="AY301" s="116"/>
      <c r="AZ301" s="116"/>
      <c r="BA301" s="116"/>
      <c r="BB301" s="116"/>
      <c r="BC301" s="116"/>
      <c r="BD301" s="116"/>
      <c r="BE301" s="116"/>
      <c r="BF301" s="116"/>
      <c r="BG301" s="116"/>
      <c r="BH301" s="116"/>
      <c r="BI301" s="116"/>
      <c r="BJ301" s="116"/>
      <c r="BK301" s="116"/>
      <c r="BL301" s="117"/>
    </row>
    <row r="302" spans="1:64" s="3" customFormat="1">
      <c r="A302" s="1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c r="AE302" s="16"/>
      <c r="AF302" s="16"/>
      <c r="AG302" s="16"/>
      <c r="AH302" s="16"/>
      <c r="AI302" s="16"/>
      <c r="AJ302" s="16"/>
      <c r="AK302" s="16"/>
      <c r="AL302" s="16"/>
      <c r="AM302" s="16"/>
      <c r="AN302" s="16"/>
      <c r="AO302" s="16"/>
      <c r="AP302" s="16"/>
      <c r="AQ302" s="16"/>
      <c r="AR302" s="16"/>
      <c r="AS302" s="16"/>
      <c r="AT302" s="16"/>
      <c r="AU302" s="116"/>
      <c r="AV302" s="116"/>
      <c r="AW302" s="116"/>
      <c r="AX302" s="116"/>
      <c r="AY302" s="116"/>
      <c r="AZ302" s="116"/>
      <c r="BA302" s="116"/>
      <c r="BB302" s="116"/>
      <c r="BC302" s="116"/>
      <c r="BD302" s="116"/>
      <c r="BE302" s="116"/>
      <c r="BF302" s="116"/>
      <c r="BG302" s="116"/>
      <c r="BH302" s="116"/>
      <c r="BI302" s="116"/>
      <c r="BJ302" s="116"/>
      <c r="BK302" s="116"/>
      <c r="BL302" s="117"/>
    </row>
    <row r="303" spans="1:64" s="3" customFormat="1">
      <c r="A303" s="1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c r="AE303" s="16"/>
      <c r="AF303" s="16"/>
      <c r="AG303" s="16"/>
      <c r="AH303" s="16"/>
      <c r="AI303" s="16"/>
      <c r="AJ303" s="16"/>
      <c r="AK303" s="16"/>
      <c r="AL303" s="16"/>
      <c r="AM303" s="16"/>
      <c r="AN303" s="16"/>
      <c r="AO303" s="16"/>
      <c r="AP303" s="16"/>
      <c r="AQ303" s="16"/>
      <c r="AR303" s="16"/>
      <c r="AS303" s="16"/>
      <c r="AT303" s="16"/>
      <c r="AU303" s="116"/>
      <c r="AV303" s="116"/>
      <c r="AW303" s="116"/>
      <c r="AX303" s="116"/>
      <c r="AY303" s="116"/>
      <c r="AZ303" s="116"/>
      <c r="BA303" s="116"/>
      <c r="BB303" s="116"/>
      <c r="BC303" s="116"/>
      <c r="BD303" s="116"/>
      <c r="BE303" s="116"/>
      <c r="BF303" s="116"/>
      <c r="BG303" s="116"/>
      <c r="BH303" s="116"/>
      <c r="BI303" s="116"/>
      <c r="BJ303" s="116"/>
      <c r="BK303" s="116"/>
      <c r="BL303" s="117"/>
    </row>
    <row r="304" spans="1:64" s="3" customFormat="1">
      <c r="A304" s="1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6"/>
      <c r="AS304" s="16"/>
      <c r="AT304" s="16"/>
      <c r="AU304" s="116"/>
      <c r="AV304" s="116"/>
      <c r="AW304" s="116"/>
      <c r="AX304" s="116"/>
      <c r="AY304" s="116"/>
      <c r="AZ304" s="116"/>
      <c r="BA304" s="116"/>
      <c r="BB304" s="116"/>
      <c r="BC304" s="116"/>
      <c r="BD304" s="116"/>
      <c r="BE304" s="116"/>
      <c r="BF304" s="116"/>
      <c r="BG304" s="116"/>
      <c r="BH304" s="116"/>
      <c r="BI304" s="116"/>
      <c r="BJ304" s="116"/>
      <c r="BK304" s="116"/>
      <c r="BL304" s="117"/>
    </row>
    <row r="305" spans="1:64" s="3" customFormat="1">
      <c r="A305" s="1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c r="AM305" s="16"/>
      <c r="AN305" s="16"/>
      <c r="AO305" s="16"/>
      <c r="AP305" s="16"/>
      <c r="AQ305" s="16"/>
      <c r="AR305" s="16"/>
      <c r="AS305" s="16"/>
      <c r="AT305" s="16"/>
      <c r="AU305" s="116"/>
      <c r="AV305" s="116"/>
      <c r="AW305" s="116"/>
      <c r="AX305" s="116"/>
      <c r="AY305" s="116"/>
      <c r="AZ305" s="116"/>
      <c r="BA305" s="116"/>
      <c r="BB305" s="116"/>
      <c r="BC305" s="116"/>
      <c r="BD305" s="116"/>
      <c r="BE305" s="116"/>
      <c r="BF305" s="116"/>
      <c r="BG305" s="116"/>
      <c r="BH305" s="116"/>
      <c r="BI305" s="116"/>
      <c r="BJ305" s="116"/>
      <c r="BK305" s="116"/>
      <c r="BL305" s="117"/>
    </row>
    <row r="306" spans="1:64" s="3" customFormat="1">
      <c r="A306" s="1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c r="AE306" s="16"/>
      <c r="AF306" s="16"/>
      <c r="AG306" s="16"/>
      <c r="AH306" s="16"/>
      <c r="AI306" s="16"/>
      <c r="AJ306" s="16"/>
      <c r="AK306" s="16"/>
      <c r="AL306" s="16"/>
      <c r="AM306" s="16"/>
      <c r="AN306" s="16"/>
      <c r="AO306" s="16"/>
      <c r="AP306" s="16"/>
      <c r="AQ306" s="16"/>
      <c r="AR306" s="16"/>
      <c r="AS306" s="16"/>
      <c r="AT306" s="16"/>
      <c r="AU306" s="116"/>
      <c r="AV306" s="116"/>
      <c r="AW306" s="116"/>
      <c r="AX306" s="116"/>
      <c r="AY306" s="116"/>
      <c r="AZ306" s="116"/>
      <c r="BA306" s="116"/>
      <c r="BB306" s="116"/>
      <c r="BC306" s="116"/>
      <c r="BD306" s="116"/>
      <c r="BE306" s="116"/>
      <c r="BF306" s="116"/>
      <c r="BG306" s="116"/>
      <c r="BH306" s="116"/>
      <c r="BI306" s="116"/>
      <c r="BJ306" s="116"/>
      <c r="BK306" s="116"/>
      <c r="BL306" s="117"/>
    </row>
    <row r="307" spans="1:64" s="3" customFormat="1">
      <c r="A307" s="1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c r="AE307" s="16"/>
      <c r="AF307" s="16"/>
      <c r="AG307" s="16"/>
      <c r="AH307" s="16"/>
      <c r="AI307" s="16"/>
      <c r="AJ307" s="16"/>
      <c r="AK307" s="16"/>
      <c r="AL307" s="16"/>
      <c r="AM307" s="16"/>
      <c r="AN307" s="16"/>
      <c r="AO307" s="16"/>
      <c r="AP307" s="16"/>
      <c r="AQ307" s="16"/>
      <c r="AR307" s="16"/>
      <c r="AS307" s="16"/>
      <c r="AT307" s="16"/>
      <c r="AU307" s="116"/>
      <c r="AV307" s="116"/>
      <c r="AW307" s="116"/>
      <c r="AX307" s="116"/>
      <c r="AY307" s="116"/>
      <c r="AZ307" s="116"/>
      <c r="BA307" s="116"/>
      <c r="BB307" s="116"/>
      <c r="BC307" s="116"/>
      <c r="BD307" s="116"/>
      <c r="BE307" s="116"/>
      <c r="BF307" s="116"/>
      <c r="BG307" s="116"/>
      <c r="BH307" s="116"/>
      <c r="BI307" s="116"/>
      <c r="BJ307" s="116"/>
      <c r="BK307" s="116"/>
      <c r="BL307" s="117"/>
    </row>
    <row r="308" spans="1:64" s="3" customFormat="1">
      <c r="A308" s="1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c r="AE308" s="16"/>
      <c r="AF308" s="16"/>
      <c r="AG308" s="16"/>
      <c r="AH308" s="16"/>
      <c r="AI308" s="16"/>
      <c r="AJ308" s="16"/>
      <c r="AK308" s="16"/>
      <c r="AL308" s="16"/>
      <c r="AM308" s="16"/>
      <c r="AN308" s="16"/>
      <c r="AO308" s="16"/>
      <c r="AP308" s="16"/>
      <c r="AQ308" s="16"/>
      <c r="AR308" s="16"/>
      <c r="AS308" s="16"/>
      <c r="AT308" s="16"/>
      <c r="AU308" s="116"/>
      <c r="AV308" s="116"/>
      <c r="AW308" s="116"/>
      <c r="AX308" s="116"/>
      <c r="AY308" s="116"/>
      <c r="AZ308" s="116"/>
      <c r="BA308" s="116"/>
      <c r="BB308" s="116"/>
      <c r="BC308" s="116"/>
      <c r="BD308" s="116"/>
      <c r="BE308" s="116"/>
      <c r="BF308" s="116"/>
      <c r="BG308" s="116"/>
      <c r="BH308" s="116"/>
      <c r="BI308" s="116"/>
      <c r="BJ308" s="116"/>
      <c r="BK308" s="116"/>
      <c r="BL308" s="117"/>
    </row>
    <row r="309" spans="1:64" s="3" customFormat="1">
      <c r="A309" s="1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c r="AE309" s="16"/>
      <c r="AF309" s="16"/>
      <c r="AG309" s="16"/>
      <c r="AH309" s="16"/>
      <c r="AI309" s="16"/>
      <c r="AJ309" s="16"/>
      <c r="AK309" s="16"/>
      <c r="AL309" s="16"/>
      <c r="AM309" s="16"/>
      <c r="AN309" s="16"/>
      <c r="AO309" s="16"/>
      <c r="AP309" s="16"/>
      <c r="AQ309" s="16"/>
      <c r="AR309" s="16"/>
      <c r="AS309" s="16"/>
      <c r="AT309" s="16"/>
      <c r="AU309" s="116"/>
      <c r="AV309" s="116"/>
      <c r="AW309" s="116"/>
      <c r="AX309" s="116"/>
      <c r="AY309" s="116"/>
      <c r="AZ309" s="116"/>
      <c r="BA309" s="116"/>
      <c r="BB309" s="116"/>
      <c r="BC309" s="116"/>
      <c r="BD309" s="116"/>
      <c r="BE309" s="116"/>
      <c r="BF309" s="116"/>
      <c r="BG309" s="116"/>
      <c r="BH309" s="116"/>
      <c r="BI309" s="116"/>
      <c r="BJ309" s="116"/>
      <c r="BK309" s="116"/>
      <c r="BL309" s="117"/>
    </row>
    <row r="310" spans="1:64" s="3" customFormat="1">
      <c r="A310" s="1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c r="AE310" s="16"/>
      <c r="AF310" s="16"/>
      <c r="AG310" s="16"/>
      <c r="AH310" s="16"/>
      <c r="AI310" s="16"/>
      <c r="AJ310" s="16"/>
      <c r="AK310" s="16"/>
      <c r="AL310" s="16"/>
      <c r="AM310" s="16"/>
      <c r="AN310" s="16"/>
      <c r="AO310" s="16"/>
      <c r="AP310" s="16"/>
      <c r="AQ310" s="16"/>
      <c r="AR310" s="16"/>
      <c r="AS310" s="16"/>
      <c r="AT310" s="16"/>
      <c r="AU310" s="116"/>
      <c r="AV310" s="116"/>
      <c r="AW310" s="116"/>
      <c r="AX310" s="116"/>
      <c r="AY310" s="116"/>
      <c r="AZ310" s="116"/>
      <c r="BA310" s="116"/>
      <c r="BB310" s="116"/>
      <c r="BC310" s="116"/>
      <c r="BD310" s="116"/>
      <c r="BE310" s="116"/>
      <c r="BF310" s="116"/>
      <c r="BG310" s="116"/>
      <c r="BH310" s="116"/>
      <c r="BI310" s="116"/>
      <c r="BJ310" s="116"/>
      <c r="BK310" s="116"/>
      <c r="BL310" s="117"/>
    </row>
    <row r="311" spans="1:64" s="3" customFormat="1">
      <c r="A311" s="1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c r="AE311" s="16"/>
      <c r="AF311" s="16"/>
      <c r="AG311" s="16"/>
      <c r="AH311" s="16"/>
      <c r="AI311" s="16"/>
      <c r="AJ311" s="16"/>
      <c r="AK311" s="16"/>
      <c r="AL311" s="16"/>
      <c r="AM311" s="16"/>
      <c r="AN311" s="16"/>
      <c r="AO311" s="16"/>
      <c r="AP311" s="16"/>
      <c r="AQ311" s="16"/>
      <c r="AR311" s="16"/>
      <c r="AS311" s="16"/>
      <c r="AT311" s="16"/>
      <c r="AU311" s="116"/>
      <c r="AV311" s="116"/>
      <c r="AW311" s="116"/>
      <c r="AX311" s="116"/>
      <c r="AY311" s="116"/>
      <c r="AZ311" s="116"/>
      <c r="BA311" s="116"/>
      <c r="BB311" s="116"/>
      <c r="BC311" s="116"/>
      <c r="BD311" s="116"/>
      <c r="BE311" s="116"/>
      <c r="BF311" s="116"/>
      <c r="BG311" s="116"/>
      <c r="BH311" s="116"/>
      <c r="BI311" s="116"/>
      <c r="BJ311" s="116"/>
      <c r="BK311" s="116"/>
      <c r="BL311" s="117"/>
    </row>
    <row r="312" spans="1:64" s="3" customFormat="1">
      <c r="A312" s="1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c r="AE312" s="16"/>
      <c r="AF312" s="16"/>
      <c r="AG312" s="16"/>
      <c r="AH312" s="16"/>
      <c r="AI312" s="16"/>
      <c r="AJ312" s="16"/>
      <c r="AK312" s="16"/>
      <c r="AL312" s="16"/>
      <c r="AM312" s="16"/>
      <c r="AN312" s="16"/>
      <c r="AO312" s="16"/>
      <c r="AP312" s="16"/>
      <c r="AQ312" s="16"/>
      <c r="AR312" s="16"/>
      <c r="AS312" s="16"/>
      <c r="AT312" s="16"/>
      <c r="AU312" s="116"/>
      <c r="AV312" s="116"/>
      <c r="AW312" s="116"/>
      <c r="AX312" s="116"/>
      <c r="AY312" s="116"/>
      <c r="AZ312" s="116"/>
      <c r="BA312" s="116"/>
      <c r="BB312" s="116"/>
      <c r="BC312" s="116"/>
      <c r="BD312" s="116"/>
      <c r="BE312" s="116"/>
      <c r="BF312" s="116"/>
      <c r="BG312" s="116"/>
      <c r="BH312" s="116"/>
      <c r="BI312" s="116"/>
      <c r="BJ312" s="116"/>
      <c r="BK312" s="116"/>
      <c r="BL312" s="117"/>
    </row>
    <row r="313" spans="1:64" s="3" customFormat="1">
      <c r="A313" s="1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c r="AE313" s="16"/>
      <c r="AF313" s="16"/>
      <c r="AG313" s="16"/>
      <c r="AH313" s="16"/>
      <c r="AI313" s="16"/>
      <c r="AJ313" s="16"/>
      <c r="AK313" s="16"/>
      <c r="AL313" s="16"/>
      <c r="AM313" s="16"/>
      <c r="AN313" s="16"/>
      <c r="AO313" s="16"/>
      <c r="AP313" s="16"/>
      <c r="AQ313" s="16"/>
      <c r="AR313" s="16"/>
      <c r="AS313" s="16"/>
      <c r="AT313" s="16"/>
      <c r="AU313" s="116"/>
      <c r="AV313" s="116"/>
      <c r="AW313" s="116"/>
      <c r="AX313" s="116"/>
      <c r="AY313" s="116"/>
      <c r="AZ313" s="116"/>
      <c r="BA313" s="116"/>
      <c r="BB313" s="116"/>
      <c r="BC313" s="116"/>
      <c r="BD313" s="116"/>
      <c r="BE313" s="116"/>
      <c r="BF313" s="116"/>
      <c r="BG313" s="116"/>
      <c r="BH313" s="116"/>
      <c r="BI313" s="116"/>
      <c r="BJ313" s="116"/>
      <c r="BK313" s="116"/>
      <c r="BL313" s="117"/>
    </row>
    <row r="314" spans="1:64" s="3" customFormat="1">
      <c r="A314" s="1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c r="AE314" s="16"/>
      <c r="AF314" s="16"/>
      <c r="AG314" s="16"/>
      <c r="AH314" s="16"/>
      <c r="AI314" s="16"/>
      <c r="AJ314" s="16"/>
      <c r="AK314" s="16"/>
      <c r="AL314" s="16"/>
      <c r="AM314" s="16"/>
      <c r="AN314" s="16"/>
      <c r="AO314" s="16"/>
      <c r="AP314" s="16"/>
      <c r="AQ314" s="16"/>
      <c r="AR314" s="16"/>
      <c r="AS314" s="16"/>
      <c r="AT314" s="16"/>
      <c r="AU314" s="116"/>
      <c r="AV314" s="116"/>
      <c r="AW314" s="116"/>
      <c r="AX314" s="116"/>
      <c r="AY314" s="116"/>
      <c r="AZ314" s="116"/>
      <c r="BA314" s="116"/>
      <c r="BB314" s="116"/>
      <c r="BC314" s="116"/>
      <c r="BD314" s="116"/>
      <c r="BE314" s="116"/>
      <c r="BF314" s="116"/>
      <c r="BG314" s="116"/>
      <c r="BH314" s="116"/>
      <c r="BI314" s="116"/>
      <c r="BJ314" s="116"/>
      <c r="BK314" s="116"/>
      <c r="BL314" s="117"/>
    </row>
    <row r="315" spans="1:64" s="3" customFormat="1">
      <c r="A315" s="1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c r="AE315" s="16"/>
      <c r="AF315" s="16"/>
      <c r="AG315" s="16"/>
      <c r="AH315" s="16"/>
      <c r="AI315" s="16"/>
      <c r="AJ315" s="16"/>
      <c r="AK315" s="16"/>
      <c r="AL315" s="16"/>
      <c r="AM315" s="16"/>
      <c r="AN315" s="16"/>
      <c r="AO315" s="16"/>
      <c r="AP315" s="16"/>
      <c r="AQ315" s="16"/>
      <c r="AR315" s="16"/>
      <c r="AS315" s="16"/>
      <c r="AT315" s="16"/>
      <c r="AU315" s="116"/>
      <c r="AV315" s="116"/>
      <c r="AW315" s="116"/>
      <c r="AX315" s="116"/>
      <c r="AY315" s="116"/>
      <c r="AZ315" s="116"/>
      <c r="BA315" s="116"/>
      <c r="BB315" s="116"/>
      <c r="BC315" s="116"/>
      <c r="BD315" s="116"/>
      <c r="BE315" s="116"/>
      <c r="BF315" s="116"/>
      <c r="BG315" s="116"/>
      <c r="BH315" s="116"/>
      <c r="BI315" s="116"/>
      <c r="BJ315" s="116"/>
      <c r="BK315" s="116"/>
      <c r="BL315" s="117"/>
    </row>
    <row r="316" spans="1:64" s="3" customFormat="1">
      <c r="A316" s="1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c r="AE316" s="16"/>
      <c r="AF316" s="16"/>
      <c r="AG316" s="16"/>
      <c r="AH316" s="16"/>
      <c r="AI316" s="16"/>
      <c r="AJ316" s="16"/>
      <c r="AK316" s="16"/>
      <c r="AL316" s="16"/>
      <c r="AM316" s="16"/>
      <c r="AN316" s="16"/>
      <c r="AO316" s="16"/>
      <c r="AP316" s="16"/>
      <c r="AQ316" s="16"/>
      <c r="AR316" s="16"/>
      <c r="AS316" s="16"/>
      <c r="AT316" s="16"/>
      <c r="AU316" s="116"/>
      <c r="AV316" s="116"/>
      <c r="AW316" s="116"/>
      <c r="AX316" s="116"/>
      <c r="AY316" s="116"/>
      <c r="AZ316" s="116"/>
      <c r="BA316" s="116"/>
      <c r="BB316" s="116"/>
      <c r="BC316" s="116"/>
      <c r="BD316" s="116"/>
      <c r="BE316" s="116"/>
      <c r="BF316" s="116"/>
      <c r="BG316" s="116"/>
      <c r="BH316" s="116"/>
      <c r="BI316" s="116"/>
      <c r="BJ316" s="116"/>
      <c r="BK316" s="116"/>
      <c r="BL316" s="117"/>
    </row>
    <row r="317" spans="1:64" s="3" customFormat="1">
      <c r="A317" s="1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c r="AE317" s="16"/>
      <c r="AF317" s="16"/>
      <c r="AG317" s="16"/>
      <c r="AH317" s="16"/>
      <c r="AI317" s="16"/>
      <c r="AJ317" s="16"/>
      <c r="AK317" s="16"/>
      <c r="AL317" s="16"/>
      <c r="AM317" s="16"/>
      <c r="AN317" s="16"/>
      <c r="AO317" s="16"/>
      <c r="AP317" s="16"/>
      <c r="AQ317" s="16"/>
      <c r="AR317" s="16"/>
      <c r="AS317" s="16"/>
      <c r="AT317" s="16"/>
      <c r="AU317" s="116"/>
      <c r="AV317" s="116"/>
      <c r="AW317" s="116"/>
      <c r="AX317" s="116"/>
      <c r="AY317" s="116"/>
      <c r="AZ317" s="116"/>
      <c r="BA317" s="116"/>
      <c r="BB317" s="116"/>
      <c r="BC317" s="116"/>
      <c r="BD317" s="116"/>
      <c r="BE317" s="116"/>
      <c r="BF317" s="116"/>
      <c r="BG317" s="116"/>
      <c r="BH317" s="116"/>
      <c r="BI317" s="116"/>
      <c r="BJ317" s="116"/>
      <c r="BK317" s="116"/>
      <c r="BL317" s="117"/>
    </row>
    <row r="318" spans="1:64" s="3" customFormat="1">
      <c r="A318" s="1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c r="AE318" s="16"/>
      <c r="AF318" s="16"/>
      <c r="AG318" s="16"/>
      <c r="AH318" s="16"/>
      <c r="AI318" s="16"/>
      <c r="AJ318" s="16"/>
      <c r="AK318" s="16"/>
      <c r="AL318" s="16"/>
      <c r="AM318" s="16"/>
      <c r="AN318" s="16"/>
      <c r="AO318" s="16"/>
      <c r="AP318" s="16"/>
      <c r="AQ318" s="16"/>
      <c r="AR318" s="16"/>
      <c r="AS318" s="16"/>
      <c r="AT318" s="16"/>
      <c r="AU318" s="116"/>
      <c r="AV318" s="116"/>
      <c r="AW318" s="116"/>
      <c r="AX318" s="116"/>
      <c r="AY318" s="116"/>
      <c r="AZ318" s="116"/>
      <c r="BA318" s="116"/>
      <c r="BB318" s="116"/>
      <c r="BC318" s="116"/>
      <c r="BD318" s="116"/>
      <c r="BE318" s="116"/>
      <c r="BF318" s="116"/>
      <c r="BG318" s="116"/>
      <c r="BH318" s="116"/>
      <c r="BI318" s="116"/>
      <c r="BJ318" s="116"/>
      <c r="BK318" s="116"/>
      <c r="BL318" s="117"/>
    </row>
    <row r="319" spans="1:64" s="3" customFormat="1">
      <c r="A319" s="1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c r="AE319" s="16"/>
      <c r="AF319" s="16"/>
      <c r="AG319" s="16"/>
      <c r="AH319" s="16"/>
      <c r="AI319" s="16"/>
      <c r="AJ319" s="16"/>
      <c r="AK319" s="16"/>
      <c r="AL319" s="16"/>
      <c r="AM319" s="16"/>
      <c r="AN319" s="16"/>
      <c r="AO319" s="16"/>
      <c r="AP319" s="16"/>
      <c r="AQ319" s="16"/>
      <c r="AR319" s="16"/>
      <c r="AS319" s="16"/>
      <c r="AT319" s="16"/>
      <c r="AU319" s="116"/>
      <c r="AV319" s="116"/>
      <c r="AW319" s="116"/>
      <c r="AX319" s="116"/>
      <c r="AY319" s="116"/>
      <c r="AZ319" s="116"/>
      <c r="BA319" s="116"/>
      <c r="BB319" s="116"/>
      <c r="BC319" s="116"/>
      <c r="BD319" s="116"/>
      <c r="BE319" s="116"/>
      <c r="BF319" s="116"/>
      <c r="BG319" s="116"/>
      <c r="BH319" s="116"/>
      <c r="BI319" s="116"/>
      <c r="BJ319" s="116"/>
      <c r="BK319" s="116"/>
      <c r="BL319" s="117"/>
    </row>
    <row r="320" spans="1:64" s="3" customFormat="1">
      <c r="A320" s="1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c r="AE320" s="16"/>
      <c r="AF320" s="16"/>
      <c r="AG320" s="16"/>
      <c r="AH320" s="16"/>
      <c r="AI320" s="16"/>
      <c r="AJ320" s="16"/>
      <c r="AK320" s="16"/>
      <c r="AL320" s="16"/>
      <c r="AM320" s="16"/>
      <c r="AN320" s="16"/>
      <c r="AO320" s="16"/>
      <c r="AP320" s="16"/>
      <c r="AQ320" s="16"/>
      <c r="AR320" s="16"/>
      <c r="AS320" s="16"/>
      <c r="AT320" s="16"/>
      <c r="AU320" s="116"/>
      <c r="AV320" s="116"/>
      <c r="AW320" s="116"/>
      <c r="AX320" s="116"/>
      <c r="AY320" s="116"/>
      <c r="AZ320" s="116"/>
      <c r="BA320" s="116"/>
      <c r="BB320" s="116"/>
      <c r="BC320" s="116"/>
      <c r="BD320" s="116"/>
      <c r="BE320" s="116"/>
      <c r="BF320" s="116"/>
      <c r="BG320" s="116"/>
      <c r="BH320" s="116"/>
      <c r="BI320" s="116"/>
      <c r="BJ320" s="116"/>
      <c r="BK320" s="116"/>
      <c r="BL320" s="117"/>
    </row>
    <row r="321" spans="1:64" s="3" customFormat="1">
      <c r="A321" s="1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c r="AE321" s="16"/>
      <c r="AF321" s="16"/>
      <c r="AG321" s="16"/>
      <c r="AH321" s="16"/>
      <c r="AI321" s="16"/>
      <c r="AJ321" s="16"/>
      <c r="AK321" s="16"/>
      <c r="AL321" s="16"/>
      <c r="AM321" s="16"/>
      <c r="AN321" s="16"/>
      <c r="AO321" s="16"/>
      <c r="AP321" s="16"/>
      <c r="AQ321" s="16"/>
      <c r="AR321" s="16"/>
      <c r="AS321" s="16"/>
      <c r="AT321" s="16"/>
      <c r="AU321" s="116"/>
      <c r="AV321" s="116"/>
      <c r="AW321" s="116"/>
      <c r="AX321" s="116"/>
      <c r="AY321" s="116"/>
      <c r="AZ321" s="116"/>
      <c r="BA321" s="116"/>
      <c r="BB321" s="116"/>
      <c r="BC321" s="116"/>
      <c r="BD321" s="116"/>
      <c r="BE321" s="116"/>
      <c r="BF321" s="116"/>
      <c r="BG321" s="116"/>
      <c r="BH321" s="116"/>
      <c r="BI321" s="116"/>
      <c r="BJ321" s="116"/>
      <c r="BK321" s="116"/>
      <c r="BL321" s="117"/>
    </row>
    <row r="322" spans="1:64" s="3" customFormat="1">
      <c r="A322" s="1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c r="AE322" s="16"/>
      <c r="AF322" s="16"/>
      <c r="AG322" s="16"/>
      <c r="AH322" s="16"/>
      <c r="AI322" s="16"/>
      <c r="AJ322" s="16"/>
      <c r="AK322" s="16"/>
      <c r="AL322" s="16"/>
      <c r="AM322" s="16"/>
      <c r="AN322" s="16"/>
      <c r="AO322" s="16"/>
      <c r="AP322" s="16"/>
      <c r="AQ322" s="16"/>
      <c r="AR322" s="16"/>
      <c r="AS322" s="16"/>
      <c r="AT322" s="16"/>
      <c r="AU322" s="116"/>
      <c r="AV322" s="116"/>
      <c r="AW322" s="116"/>
      <c r="AX322" s="116"/>
      <c r="AY322" s="116"/>
      <c r="AZ322" s="116"/>
      <c r="BA322" s="116"/>
      <c r="BB322" s="116"/>
      <c r="BC322" s="116"/>
      <c r="BD322" s="116"/>
      <c r="BE322" s="116"/>
      <c r="BF322" s="116"/>
      <c r="BG322" s="116"/>
      <c r="BH322" s="116"/>
      <c r="BI322" s="116"/>
      <c r="BJ322" s="116"/>
      <c r="BK322" s="116"/>
      <c r="BL322" s="117"/>
    </row>
    <row r="323" spans="1:64" s="3" customFormat="1">
      <c r="A323" s="1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c r="AE323" s="16"/>
      <c r="AF323" s="16"/>
      <c r="AG323" s="16"/>
      <c r="AH323" s="16"/>
      <c r="AI323" s="16"/>
      <c r="AJ323" s="16"/>
      <c r="AK323" s="16"/>
      <c r="AL323" s="16"/>
      <c r="AM323" s="16"/>
      <c r="AN323" s="16"/>
      <c r="AO323" s="16"/>
      <c r="AP323" s="16"/>
      <c r="AQ323" s="16"/>
      <c r="AR323" s="16"/>
      <c r="AS323" s="16"/>
      <c r="AT323" s="16"/>
      <c r="AU323" s="116"/>
      <c r="AV323" s="116"/>
      <c r="AW323" s="116"/>
      <c r="AX323" s="116"/>
      <c r="AY323" s="116"/>
      <c r="AZ323" s="116"/>
      <c r="BA323" s="116"/>
      <c r="BB323" s="116"/>
      <c r="BC323" s="116"/>
      <c r="BD323" s="116"/>
      <c r="BE323" s="116"/>
      <c r="BF323" s="116"/>
      <c r="BG323" s="116"/>
      <c r="BH323" s="116"/>
      <c r="BI323" s="116"/>
      <c r="BJ323" s="116"/>
      <c r="BK323" s="116"/>
      <c r="BL323" s="117"/>
    </row>
    <row r="324" spans="1:64" s="3" customFormat="1">
      <c r="A324" s="1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c r="AE324" s="16"/>
      <c r="AF324" s="16"/>
      <c r="AG324" s="16"/>
      <c r="AH324" s="16"/>
      <c r="AI324" s="16"/>
      <c r="AJ324" s="16"/>
      <c r="AK324" s="16"/>
      <c r="AL324" s="16"/>
      <c r="AM324" s="16"/>
      <c r="AN324" s="16"/>
      <c r="AO324" s="16"/>
      <c r="AP324" s="16"/>
      <c r="AQ324" s="16"/>
      <c r="AR324" s="16"/>
      <c r="AS324" s="16"/>
      <c r="AT324" s="16"/>
      <c r="AU324" s="116"/>
      <c r="AV324" s="116"/>
      <c r="AW324" s="116"/>
      <c r="AX324" s="116"/>
      <c r="AY324" s="116"/>
      <c r="AZ324" s="116"/>
      <c r="BA324" s="116"/>
      <c r="BB324" s="116"/>
      <c r="BC324" s="116"/>
      <c r="BD324" s="116"/>
      <c r="BE324" s="116"/>
      <c r="BF324" s="116"/>
      <c r="BG324" s="116"/>
      <c r="BH324" s="116"/>
      <c r="BI324" s="116"/>
      <c r="BJ324" s="116"/>
      <c r="BK324" s="116"/>
      <c r="BL324" s="117"/>
    </row>
    <row r="325" spans="1:64" s="3" customFormat="1">
      <c r="A325" s="1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c r="AE325" s="16"/>
      <c r="AF325" s="16"/>
      <c r="AG325" s="16"/>
      <c r="AH325" s="16"/>
      <c r="AI325" s="16"/>
      <c r="AJ325" s="16"/>
      <c r="AK325" s="16"/>
      <c r="AL325" s="16"/>
      <c r="AM325" s="16"/>
      <c r="AN325" s="16"/>
      <c r="AO325" s="16"/>
      <c r="AP325" s="16"/>
      <c r="AQ325" s="16"/>
      <c r="AR325" s="16"/>
      <c r="AS325" s="16"/>
      <c r="AT325" s="16"/>
      <c r="AU325" s="116"/>
      <c r="AV325" s="116"/>
      <c r="AW325" s="116"/>
      <c r="AX325" s="116"/>
      <c r="AY325" s="116"/>
      <c r="AZ325" s="116"/>
      <c r="BA325" s="116"/>
      <c r="BB325" s="116"/>
      <c r="BC325" s="116"/>
      <c r="BD325" s="116"/>
      <c r="BE325" s="116"/>
      <c r="BF325" s="116"/>
      <c r="BG325" s="116"/>
      <c r="BH325" s="116"/>
      <c r="BI325" s="116"/>
      <c r="BJ325" s="116"/>
      <c r="BK325" s="116"/>
      <c r="BL325" s="117"/>
    </row>
    <row r="326" spans="1:64" s="3" customFormat="1">
      <c r="A326" s="1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c r="AE326" s="16"/>
      <c r="AF326" s="16"/>
      <c r="AG326" s="16"/>
      <c r="AH326" s="16"/>
      <c r="AI326" s="16"/>
      <c r="AJ326" s="16"/>
      <c r="AK326" s="16"/>
      <c r="AL326" s="16"/>
      <c r="AM326" s="16"/>
      <c r="AN326" s="16"/>
      <c r="AO326" s="16"/>
      <c r="AP326" s="16"/>
      <c r="AQ326" s="16"/>
      <c r="AR326" s="16"/>
      <c r="AS326" s="16"/>
      <c r="AT326" s="16"/>
      <c r="AU326" s="116"/>
      <c r="AV326" s="116"/>
      <c r="AW326" s="116"/>
      <c r="AX326" s="116"/>
      <c r="AY326" s="116"/>
      <c r="AZ326" s="116"/>
      <c r="BA326" s="116"/>
      <c r="BB326" s="116"/>
      <c r="BC326" s="116"/>
      <c r="BD326" s="116"/>
      <c r="BE326" s="116"/>
      <c r="BF326" s="116"/>
      <c r="BG326" s="116"/>
      <c r="BH326" s="116"/>
      <c r="BI326" s="116"/>
      <c r="BJ326" s="116"/>
      <c r="BK326" s="116"/>
      <c r="BL326" s="117"/>
    </row>
    <row r="327" spans="1:64" s="3" customFormat="1">
      <c r="A327" s="1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c r="AE327" s="16"/>
      <c r="AF327" s="16"/>
      <c r="AG327" s="16"/>
      <c r="AH327" s="16"/>
      <c r="AI327" s="16"/>
      <c r="AJ327" s="16"/>
      <c r="AK327" s="16"/>
      <c r="AL327" s="16"/>
      <c r="AM327" s="16"/>
      <c r="AN327" s="16"/>
      <c r="AO327" s="16"/>
      <c r="AP327" s="16"/>
      <c r="AQ327" s="16"/>
      <c r="AR327" s="16"/>
      <c r="AS327" s="16"/>
      <c r="AT327" s="16"/>
      <c r="AU327" s="116"/>
      <c r="AV327" s="116"/>
      <c r="AW327" s="116"/>
      <c r="AX327" s="116"/>
      <c r="AY327" s="116"/>
      <c r="AZ327" s="116"/>
      <c r="BA327" s="116"/>
      <c r="BB327" s="116"/>
      <c r="BC327" s="116"/>
      <c r="BD327" s="116"/>
      <c r="BE327" s="116"/>
      <c r="BF327" s="116"/>
      <c r="BG327" s="116"/>
      <c r="BH327" s="116"/>
      <c r="BI327" s="116"/>
      <c r="BJ327" s="116"/>
      <c r="BK327" s="116"/>
      <c r="BL327" s="117"/>
    </row>
    <row r="328" spans="1:64" s="3" customFormat="1">
      <c r="A328" s="1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c r="AE328" s="16"/>
      <c r="AF328" s="16"/>
      <c r="AG328" s="16"/>
      <c r="AH328" s="16"/>
      <c r="AI328" s="16"/>
      <c r="AJ328" s="16"/>
      <c r="AK328" s="16"/>
      <c r="AL328" s="16"/>
      <c r="AM328" s="16"/>
      <c r="AN328" s="16"/>
      <c r="AO328" s="16"/>
      <c r="AP328" s="16"/>
      <c r="AQ328" s="16"/>
      <c r="AR328" s="16"/>
      <c r="AS328" s="16"/>
      <c r="AT328" s="16"/>
      <c r="AU328" s="116"/>
      <c r="AV328" s="116"/>
      <c r="AW328" s="116"/>
      <c r="AX328" s="116"/>
      <c r="AY328" s="116"/>
      <c r="AZ328" s="116"/>
      <c r="BA328" s="116"/>
      <c r="BB328" s="116"/>
      <c r="BC328" s="116"/>
      <c r="BD328" s="116"/>
      <c r="BE328" s="116"/>
      <c r="BF328" s="116"/>
      <c r="BG328" s="116"/>
      <c r="BH328" s="116"/>
      <c r="BI328" s="116"/>
      <c r="BJ328" s="116"/>
      <c r="BK328" s="116"/>
      <c r="BL328" s="117"/>
    </row>
    <row r="329" spans="1:64" s="3" customFormat="1">
      <c r="A329" s="1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c r="AE329" s="16"/>
      <c r="AF329" s="16"/>
      <c r="AG329" s="16"/>
      <c r="AH329" s="16"/>
      <c r="AI329" s="16"/>
      <c r="AJ329" s="16"/>
      <c r="AK329" s="16"/>
      <c r="AL329" s="16"/>
      <c r="AM329" s="16"/>
      <c r="AN329" s="16"/>
      <c r="AO329" s="16"/>
      <c r="AP329" s="16"/>
      <c r="AQ329" s="16"/>
      <c r="AR329" s="16"/>
      <c r="AS329" s="16"/>
      <c r="AT329" s="16"/>
      <c r="AU329" s="116"/>
      <c r="AV329" s="116"/>
      <c r="AW329" s="116"/>
      <c r="AX329" s="116"/>
      <c r="AY329" s="116"/>
      <c r="AZ329" s="116"/>
      <c r="BA329" s="116"/>
      <c r="BB329" s="116"/>
      <c r="BC329" s="116"/>
      <c r="BD329" s="116"/>
      <c r="BE329" s="116"/>
      <c r="BF329" s="116"/>
      <c r="BG329" s="116"/>
      <c r="BH329" s="116"/>
      <c r="BI329" s="116"/>
      <c r="BJ329" s="116"/>
      <c r="BK329" s="116"/>
      <c r="BL329" s="117"/>
    </row>
    <row r="330" spans="1:64" s="3" customFormat="1">
      <c r="A330" s="1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c r="AE330" s="16"/>
      <c r="AF330" s="16"/>
      <c r="AG330" s="16"/>
      <c r="AH330" s="16"/>
      <c r="AI330" s="16"/>
      <c r="AJ330" s="16"/>
      <c r="AK330" s="16"/>
      <c r="AL330" s="16"/>
      <c r="AM330" s="16"/>
      <c r="AN330" s="16"/>
      <c r="AO330" s="16"/>
      <c r="AP330" s="16"/>
      <c r="AQ330" s="16"/>
      <c r="AR330" s="16"/>
      <c r="AS330" s="16"/>
      <c r="AT330" s="16"/>
      <c r="AU330" s="116"/>
      <c r="AV330" s="116"/>
      <c r="AW330" s="116"/>
      <c r="AX330" s="116"/>
      <c r="AY330" s="116"/>
      <c r="AZ330" s="116"/>
      <c r="BA330" s="116"/>
      <c r="BB330" s="116"/>
      <c r="BC330" s="116"/>
      <c r="BD330" s="116"/>
      <c r="BE330" s="116"/>
      <c r="BF330" s="116"/>
      <c r="BG330" s="116"/>
      <c r="BH330" s="116"/>
      <c r="BI330" s="116"/>
      <c r="BJ330" s="116"/>
      <c r="BK330" s="116"/>
      <c r="BL330" s="117"/>
    </row>
    <row r="331" spans="1:64" s="3" customFormat="1">
      <c r="A331" s="1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16"/>
      <c r="AV331" s="116"/>
      <c r="AW331" s="116"/>
      <c r="AX331" s="116"/>
      <c r="AY331" s="116"/>
      <c r="AZ331" s="116"/>
      <c r="BA331" s="116"/>
      <c r="BB331" s="116"/>
      <c r="BC331" s="116"/>
      <c r="BD331" s="116"/>
      <c r="BE331" s="116"/>
      <c r="BF331" s="116"/>
      <c r="BG331" s="116"/>
      <c r="BH331" s="116"/>
      <c r="BI331" s="116"/>
      <c r="BJ331" s="116"/>
      <c r="BK331" s="116"/>
      <c r="BL331" s="117"/>
    </row>
    <row r="332" spans="1:64" s="3" customFormat="1">
      <c r="A332" s="1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c r="AE332" s="16"/>
      <c r="AF332" s="16"/>
      <c r="AG332" s="16"/>
      <c r="AH332" s="16"/>
      <c r="AI332" s="16"/>
      <c r="AJ332" s="16"/>
      <c r="AK332" s="16"/>
      <c r="AL332" s="16"/>
      <c r="AM332" s="16"/>
      <c r="AN332" s="16"/>
      <c r="AO332" s="16"/>
      <c r="AP332" s="16"/>
      <c r="AQ332" s="16"/>
      <c r="AR332" s="16"/>
      <c r="AS332" s="16"/>
      <c r="AT332" s="16"/>
      <c r="AU332" s="116"/>
      <c r="AV332" s="116"/>
      <c r="AW332" s="116"/>
      <c r="AX332" s="116"/>
      <c r="AY332" s="116"/>
      <c r="AZ332" s="116"/>
      <c r="BA332" s="116"/>
      <c r="BB332" s="116"/>
      <c r="BC332" s="116"/>
      <c r="BD332" s="116"/>
      <c r="BE332" s="116"/>
      <c r="BF332" s="116"/>
      <c r="BG332" s="116"/>
      <c r="BH332" s="116"/>
      <c r="BI332" s="116"/>
      <c r="BJ332" s="116"/>
      <c r="BK332" s="116"/>
      <c r="BL332" s="117"/>
    </row>
    <row r="333" spans="1:64" s="3" customFormat="1">
      <c r="A333" s="1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c r="AE333" s="16"/>
      <c r="AF333" s="16"/>
      <c r="AG333" s="16"/>
      <c r="AH333" s="16"/>
      <c r="AI333" s="16"/>
      <c r="AJ333" s="16"/>
      <c r="AK333" s="16"/>
      <c r="AL333" s="16"/>
      <c r="AM333" s="16"/>
      <c r="AN333" s="16"/>
      <c r="AO333" s="16"/>
      <c r="AP333" s="16"/>
      <c r="AQ333" s="16"/>
      <c r="AR333" s="16"/>
      <c r="AS333" s="16"/>
      <c r="AT333" s="16"/>
      <c r="AU333" s="116"/>
      <c r="AV333" s="116"/>
      <c r="AW333" s="116"/>
      <c r="AX333" s="116"/>
      <c r="AY333" s="116"/>
      <c r="AZ333" s="116"/>
      <c r="BA333" s="116"/>
      <c r="BB333" s="116"/>
      <c r="BC333" s="116"/>
      <c r="BD333" s="116"/>
      <c r="BE333" s="116"/>
      <c r="BF333" s="116"/>
      <c r="BG333" s="116"/>
      <c r="BH333" s="116"/>
      <c r="BI333" s="116"/>
      <c r="BJ333" s="116"/>
      <c r="BK333" s="116"/>
      <c r="BL333" s="117"/>
    </row>
    <row r="334" spans="1:64" s="3" customFormat="1">
      <c r="A334" s="1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c r="AE334" s="16"/>
      <c r="AF334" s="16"/>
      <c r="AG334" s="16"/>
      <c r="AH334" s="16"/>
      <c r="AI334" s="16"/>
      <c r="AJ334" s="16"/>
      <c r="AK334" s="16"/>
      <c r="AL334" s="16"/>
      <c r="AM334" s="16"/>
      <c r="AN334" s="16"/>
      <c r="AO334" s="16"/>
      <c r="AP334" s="16"/>
      <c r="AQ334" s="16"/>
      <c r="AR334" s="16"/>
      <c r="AS334" s="16"/>
      <c r="AT334" s="16"/>
      <c r="AU334" s="116"/>
      <c r="AV334" s="116"/>
      <c r="AW334" s="116"/>
      <c r="AX334" s="116"/>
      <c r="AY334" s="116"/>
      <c r="AZ334" s="116"/>
      <c r="BA334" s="116"/>
      <c r="BB334" s="116"/>
      <c r="BC334" s="116"/>
      <c r="BD334" s="116"/>
      <c r="BE334" s="116"/>
      <c r="BF334" s="116"/>
      <c r="BG334" s="116"/>
      <c r="BH334" s="116"/>
      <c r="BI334" s="116"/>
      <c r="BJ334" s="116"/>
      <c r="BK334" s="116"/>
      <c r="BL334" s="117"/>
    </row>
    <row r="335" spans="1:64" s="3" customFormat="1">
      <c r="A335" s="1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c r="AE335" s="16"/>
      <c r="AF335" s="16"/>
      <c r="AG335" s="16"/>
      <c r="AH335" s="16"/>
      <c r="AI335" s="16"/>
      <c r="AJ335" s="16"/>
      <c r="AK335" s="16"/>
      <c r="AL335" s="16"/>
      <c r="AM335" s="16"/>
      <c r="AN335" s="16"/>
      <c r="AO335" s="16"/>
      <c r="AP335" s="16"/>
      <c r="AQ335" s="16"/>
      <c r="AR335" s="16"/>
      <c r="AS335" s="16"/>
      <c r="AT335" s="16"/>
      <c r="AU335" s="116"/>
      <c r="AV335" s="116"/>
      <c r="AW335" s="116"/>
      <c r="AX335" s="116"/>
      <c r="AY335" s="116"/>
      <c r="AZ335" s="116"/>
      <c r="BA335" s="116"/>
      <c r="BB335" s="116"/>
      <c r="BC335" s="116"/>
      <c r="BD335" s="116"/>
      <c r="BE335" s="116"/>
      <c r="BF335" s="116"/>
      <c r="BG335" s="116"/>
      <c r="BH335" s="116"/>
      <c r="BI335" s="116"/>
      <c r="BJ335" s="116"/>
      <c r="BK335" s="116"/>
      <c r="BL335" s="117"/>
    </row>
    <row r="336" spans="1:64" s="3" customFormat="1">
      <c r="A336" s="1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16"/>
      <c r="AV336" s="116"/>
      <c r="AW336" s="116"/>
      <c r="AX336" s="116"/>
      <c r="AY336" s="116"/>
      <c r="AZ336" s="116"/>
      <c r="BA336" s="116"/>
      <c r="BB336" s="116"/>
      <c r="BC336" s="116"/>
      <c r="BD336" s="116"/>
      <c r="BE336" s="116"/>
      <c r="BF336" s="116"/>
      <c r="BG336" s="116"/>
      <c r="BH336" s="116"/>
      <c r="BI336" s="116"/>
      <c r="BJ336" s="116"/>
      <c r="BK336" s="116"/>
      <c r="BL336" s="117"/>
    </row>
    <row r="337" spans="1:64" s="3" customFormat="1">
      <c r="A337" s="1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c r="AD337" s="16"/>
      <c r="AE337" s="16"/>
      <c r="AF337" s="16"/>
      <c r="AG337" s="16"/>
      <c r="AH337" s="16"/>
      <c r="AI337" s="16"/>
      <c r="AJ337" s="16"/>
      <c r="AK337" s="16"/>
      <c r="AL337" s="16"/>
      <c r="AM337" s="16"/>
      <c r="AN337" s="16"/>
      <c r="AO337" s="16"/>
      <c r="AP337" s="16"/>
      <c r="AQ337" s="16"/>
      <c r="AR337" s="16"/>
      <c r="AS337" s="16"/>
      <c r="AT337" s="16"/>
      <c r="AU337" s="116"/>
      <c r="AV337" s="116"/>
      <c r="AW337" s="116"/>
      <c r="AX337" s="116"/>
      <c r="AY337" s="116"/>
      <c r="AZ337" s="116"/>
      <c r="BA337" s="116"/>
      <c r="BB337" s="116"/>
      <c r="BC337" s="116"/>
      <c r="BD337" s="116"/>
      <c r="BE337" s="116"/>
      <c r="BF337" s="116"/>
      <c r="BG337" s="116"/>
      <c r="BH337" s="116"/>
      <c r="BI337" s="116"/>
      <c r="BJ337" s="116"/>
      <c r="BK337" s="116"/>
      <c r="BL337" s="117"/>
    </row>
    <row r="338" spans="1:64" s="3" customFormat="1">
      <c r="A338" s="1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c r="AD338" s="16"/>
      <c r="AE338" s="16"/>
      <c r="AF338" s="16"/>
      <c r="AG338" s="16"/>
      <c r="AH338" s="16"/>
      <c r="AI338" s="16"/>
      <c r="AJ338" s="16"/>
      <c r="AK338" s="16"/>
      <c r="AL338" s="16"/>
      <c r="AM338" s="16"/>
      <c r="AN338" s="16"/>
      <c r="AO338" s="16"/>
      <c r="AP338" s="16"/>
      <c r="AQ338" s="16"/>
      <c r="AR338" s="16"/>
      <c r="AS338" s="16"/>
      <c r="AT338" s="16"/>
      <c r="AU338" s="116"/>
      <c r="AV338" s="116"/>
      <c r="AW338" s="116"/>
      <c r="AX338" s="116"/>
      <c r="AY338" s="116"/>
      <c r="AZ338" s="116"/>
      <c r="BA338" s="116"/>
      <c r="BB338" s="116"/>
      <c r="BC338" s="116"/>
      <c r="BD338" s="116"/>
      <c r="BE338" s="116"/>
      <c r="BF338" s="116"/>
      <c r="BG338" s="116"/>
      <c r="BH338" s="116"/>
      <c r="BI338" s="116"/>
      <c r="BJ338" s="116"/>
      <c r="BK338" s="116"/>
      <c r="BL338" s="117"/>
    </row>
    <row r="339" spans="1:64" s="3" customFormat="1">
      <c r="A339" s="1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c r="AD339" s="16"/>
      <c r="AE339" s="16"/>
      <c r="AF339" s="16"/>
      <c r="AG339" s="16"/>
      <c r="AH339" s="16"/>
      <c r="AI339" s="16"/>
      <c r="AJ339" s="16"/>
      <c r="AK339" s="16"/>
      <c r="AL339" s="16"/>
      <c r="AM339" s="16"/>
      <c r="AN339" s="16"/>
      <c r="AO339" s="16"/>
      <c r="AP339" s="16"/>
      <c r="AQ339" s="16"/>
      <c r="AR339" s="16"/>
      <c r="AS339" s="16"/>
      <c r="AT339" s="16"/>
      <c r="AU339" s="116"/>
      <c r="AV339" s="116"/>
      <c r="AW339" s="116"/>
      <c r="AX339" s="116"/>
      <c r="AY339" s="116"/>
      <c r="AZ339" s="116"/>
      <c r="BA339" s="116"/>
      <c r="BB339" s="116"/>
      <c r="BC339" s="116"/>
      <c r="BD339" s="116"/>
      <c r="BE339" s="116"/>
      <c r="BF339" s="116"/>
      <c r="BG339" s="116"/>
      <c r="BH339" s="116"/>
      <c r="BI339" s="116"/>
      <c r="BJ339" s="116"/>
      <c r="BK339" s="116"/>
      <c r="BL339" s="117"/>
    </row>
    <row r="340" spans="1:64" s="3" customFormat="1">
      <c r="A340" s="1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c r="AD340" s="16"/>
      <c r="AE340" s="16"/>
      <c r="AF340" s="16"/>
      <c r="AG340" s="16"/>
      <c r="AH340" s="16"/>
      <c r="AI340" s="16"/>
      <c r="AJ340" s="16"/>
      <c r="AK340" s="16"/>
      <c r="AL340" s="16"/>
      <c r="AM340" s="16"/>
      <c r="AN340" s="16"/>
      <c r="AO340" s="16"/>
      <c r="AP340" s="16"/>
      <c r="AQ340" s="16"/>
      <c r="AR340" s="16"/>
      <c r="AS340" s="16"/>
      <c r="AT340" s="16"/>
      <c r="AU340" s="116"/>
      <c r="AV340" s="116"/>
      <c r="AW340" s="116"/>
      <c r="AX340" s="116"/>
      <c r="AY340" s="116"/>
      <c r="AZ340" s="116"/>
      <c r="BA340" s="116"/>
      <c r="BB340" s="116"/>
      <c r="BC340" s="116"/>
      <c r="BD340" s="116"/>
      <c r="BE340" s="116"/>
      <c r="BF340" s="116"/>
      <c r="BG340" s="116"/>
      <c r="BH340" s="116"/>
      <c r="BI340" s="116"/>
      <c r="BJ340" s="116"/>
      <c r="BK340" s="116"/>
      <c r="BL340" s="117"/>
    </row>
    <row r="341" spans="1:64" s="3" customFormat="1">
      <c r="A341" s="1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c r="AD341" s="16"/>
      <c r="AE341" s="16"/>
      <c r="AF341" s="16"/>
      <c r="AG341" s="16"/>
      <c r="AH341" s="16"/>
      <c r="AI341" s="16"/>
      <c r="AJ341" s="16"/>
      <c r="AK341" s="16"/>
      <c r="AL341" s="16"/>
      <c r="AM341" s="16"/>
      <c r="AN341" s="16"/>
      <c r="AO341" s="16"/>
      <c r="AP341" s="16"/>
      <c r="AQ341" s="16"/>
      <c r="AR341" s="16"/>
      <c r="AS341" s="16"/>
      <c r="AT341" s="16"/>
      <c r="AU341" s="116"/>
      <c r="AV341" s="116"/>
      <c r="AW341" s="116"/>
      <c r="AX341" s="116"/>
      <c r="AY341" s="116"/>
      <c r="AZ341" s="116"/>
      <c r="BA341" s="116"/>
      <c r="BB341" s="116"/>
      <c r="BC341" s="116"/>
      <c r="BD341" s="116"/>
      <c r="BE341" s="116"/>
      <c r="BF341" s="116"/>
      <c r="BG341" s="116"/>
      <c r="BH341" s="116"/>
      <c r="BI341" s="116"/>
      <c r="BJ341" s="116"/>
      <c r="BK341" s="116"/>
      <c r="BL341" s="117"/>
    </row>
    <row r="342" spans="1:64" s="3" customFormat="1">
      <c r="A342" s="1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c r="AE342" s="16"/>
      <c r="AF342" s="16"/>
      <c r="AG342" s="16"/>
      <c r="AH342" s="16"/>
      <c r="AI342" s="16"/>
      <c r="AJ342" s="16"/>
      <c r="AK342" s="16"/>
      <c r="AL342" s="16"/>
      <c r="AM342" s="16"/>
      <c r="AN342" s="16"/>
      <c r="AO342" s="16"/>
      <c r="AP342" s="16"/>
      <c r="AQ342" s="16"/>
      <c r="AR342" s="16"/>
      <c r="AS342" s="16"/>
      <c r="AT342" s="16"/>
      <c r="AU342" s="116"/>
      <c r="AV342" s="116"/>
      <c r="AW342" s="116"/>
      <c r="AX342" s="116"/>
      <c r="AY342" s="116"/>
      <c r="AZ342" s="116"/>
      <c r="BA342" s="116"/>
      <c r="BB342" s="116"/>
      <c r="BC342" s="116"/>
      <c r="BD342" s="116"/>
      <c r="BE342" s="116"/>
      <c r="BF342" s="116"/>
      <c r="BG342" s="116"/>
      <c r="BH342" s="116"/>
      <c r="BI342" s="116"/>
      <c r="BJ342" s="116"/>
      <c r="BK342" s="116"/>
      <c r="BL342" s="117"/>
    </row>
    <row r="343" spans="1:64" s="3" customFormat="1">
      <c r="A343" s="1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c r="AD343" s="16"/>
      <c r="AE343" s="16"/>
      <c r="AF343" s="16"/>
      <c r="AG343" s="16"/>
      <c r="AH343" s="16"/>
      <c r="AI343" s="16"/>
      <c r="AJ343" s="16"/>
      <c r="AK343" s="16"/>
      <c r="AL343" s="16"/>
      <c r="AM343" s="16"/>
      <c r="AN343" s="16"/>
      <c r="AO343" s="16"/>
      <c r="AP343" s="16"/>
      <c r="AQ343" s="16"/>
      <c r="AR343" s="16"/>
      <c r="AS343" s="16"/>
      <c r="AT343" s="16"/>
      <c r="AU343" s="116"/>
      <c r="AV343" s="116"/>
      <c r="AW343" s="116"/>
      <c r="AX343" s="116"/>
      <c r="AY343" s="116"/>
      <c r="AZ343" s="116"/>
      <c r="BA343" s="116"/>
      <c r="BB343" s="116"/>
      <c r="BC343" s="116"/>
      <c r="BD343" s="116"/>
      <c r="BE343" s="116"/>
      <c r="BF343" s="116"/>
      <c r="BG343" s="116"/>
      <c r="BH343" s="116"/>
      <c r="BI343" s="116"/>
      <c r="BJ343" s="116"/>
      <c r="BK343" s="116"/>
      <c r="BL343" s="117"/>
    </row>
    <row r="344" spans="1:64" s="3" customFormat="1">
      <c r="A344" s="1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c r="AD344" s="16"/>
      <c r="AE344" s="16"/>
      <c r="AF344" s="16"/>
      <c r="AG344" s="16"/>
      <c r="AH344" s="16"/>
      <c r="AI344" s="16"/>
      <c r="AJ344" s="16"/>
      <c r="AK344" s="16"/>
      <c r="AL344" s="16"/>
      <c r="AM344" s="16"/>
      <c r="AN344" s="16"/>
      <c r="AO344" s="16"/>
      <c r="AP344" s="16"/>
      <c r="AQ344" s="16"/>
      <c r="AR344" s="16"/>
      <c r="AS344" s="16"/>
      <c r="AT344" s="16"/>
      <c r="AU344" s="116"/>
      <c r="AV344" s="116"/>
      <c r="AW344" s="116"/>
      <c r="AX344" s="116"/>
      <c r="AY344" s="116"/>
      <c r="AZ344" s="116"/>
      <c r="BA344" s="116"/>
      <c r="BB344" s="116"/>
      <c r="BC344" s="116"/>
      <c r="BD344" s="116"/>
      <c r="BE344" s="116"/>
      <c r="BF344" s="116"/>
      <c r="BG344" s="116"/>
      <c r="BH344" s="116"/>
      <c r="BI344" s="116"/>
      <c r="BJ344" s="116"/>
      <c r="BK344" s="116"/>
      <c r="BL344" s="117"/>
    </row>
    <row r="345" spans="1:64" s="3" customFormat="1">
      <c r="A345" s="1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c r="AD345" s="16"/>
      <c r="AE345" s="16"/>
      <c r="AF345" s="16"/>
      <c r="AG345" s="16"/>
      <c r="AH345" s="16"/>
      <c r="AI345" s="16"/>
      <c r="AJ345" s="16"/>
      <c r="AK345" s="16"/>
      <c r="AL345" s="16"/>
      <c r="AM345" s="16"/>
      <c r="AN345" s="16"/>
      <c r="AO345" s="16"/>
      <c r="AP345" s="16"/>
      <c r="AQ345" s="16"/>
      <c r="AR345" s="16"/>
      <c r="AS345" s="16"/>
      <c r="AT345" s="16"/>
      <c r="AU345" s="116"/>
      <c r="AV345" s="116"/>
      <c r="AW345" s="116"/>
      <c r="AX345" s="116"/>
      <c r="AY345" s="116"/>
      <c r="AZ345" s="116"/>
      <c r="BA345" s="116"/>
      <c r="BB345" s="116"/>
      <c r="BC345" s="116"/>
      <c r="BD345" s="116"/>
      <c r="BE345" s="116"/>
      <c r="BF345" s="116"/>
      <c r="BG345" s="116"/>
      <c r="BH345" s="116"/>
      <c r="BI345" s="116"/>
      <c r="BJ345" s="116"/>
      <c r="BK345" s="116"/>
      <c r="BL345" s="117"/>
    </row>
    <row r="346" spans="1:64" s="3" customFormat="1">
      <c r="A346" s="1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c r="AD346" s="16"/>
      <c r="AE346" s="16"/>
      <c r="AF346" s="16"/>
      <c r="AG346" s="16"/>
      <c r="AH346" s="16"/>
      <c r="AI346" s="16"/>
      <c r="AJ346" s="16"/>
      <c r="AK346" s="16"/>
      <c r="AL346" s="16"/>
      <c r="AM346" s="16"/>
      <c r="AN346" s="16"/>
      <c r="AO346" s="16"/>
      <c r="AP346" s="16"/>
      <c r="AQ346" s="16"/>
      <c r="AR346" s="16"/>
      <c r="AS346" s="16"/>
      <c r="AT346" s="16"/>
      <c r="AU346" s="116"/>
      <c r="AV346" s="116"/>
      <c r="AW346" s="116"/>
      <c r="AX346" s="116"/>
      <c r="AY346" s="116"/>
      <c r="AZ346" s="116"/>
      <c r="BA346" s="116"/>
      <c r="BB346" s="116"/>
      <c r="BC346" s="116"/>
      <c r="BD346" s="116"/>
      <c r="BE346" s="116"/>
      <c r="BF346" s="116"/>
      <c r="BG346" s="116"/>
      <c r="BH346" s="116"/>
      <c r="BI346" s="116"/>
      <c r="BJ346" s="116"/>
      <c r="BK346" s="116"/>
      <c r="BL346" s="117"/>
    </row>
    <row r="347" spans="1:64" s="3" customFormat="1">
      <c r="A347" s="1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c r="AD347" s="16"/>
      <c r="AE347" s="16"/>
      <c r="AF347" s="16"/>
      <c r="AG347" s="16"/>
      <c r="AH347" s="16"/>
      <c r="AI347" s="16"/>
      <c r="AJ347" s="16"/>
      <c r="AK347" s="16"/>
      <c r="AL347" s="16"/>
      <c r="AM347" s="16"/>
      <c r="AN347" s="16"/>
      <c r="AO347" s="16"/>
      <c r="AP347" s="16"/>
      <c r="AQ347" s="16"/>
      <c r="AR347" s="16"/>
      <c r="AS347" s="16"/>
      <c r="AT347" s="16"/>
      <c r="AU347" s="116"/>
      <c r="AV347" s="116"/>
      <c r="AW347" s="116"/>
      <c r="AX347" s="116"/>
      <c r="AY347" s="116"/>
      <c r="AZ347" s="116"/>
      <c r="BA347" s="116"/>
      <c r="BB347" s="116"/>
      <c r="BC347" s="116"/>
      <c r="BD347" s="116"/>
      <c r="BE347" s="116"/>
      <c r="BF347" s="116"/>
      <c r="BG347" s="116"/>
      <c r="BH347" s="116"/>
      <c r="BI347" s="116"/>
      <c r="BJ347" s="116"/>
      <c r="BK347" s="116"/>
      <c r="BL347" s="117"/>
    </row>
    <row r="348" spans="1:64" s="3" customFormat="1">
      <c r="A348" s="1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c r="AD348" s="16"/>
      <c r="AE348" s="16"/>
      <c r="AF348" s="16"/>
      <c r="AG348" s="16"/>
      <c r="AH348" s="16"/>
      <c r="AI348" s="16"/>
      <c r="AJ348" s="16"/>
      <c r="AK348" s="16"/>
      <c r="AL348" s="16"/>
      <c r="AM348" s="16"/>
      <c r="AN348" s="16"/>
      <c r="AO348" s="16"/>
      <c r="AP348" s="16"/>
      <c r="AQ348" s="16"/>
      <c r="AR348" s="16"/>
      <c r="AS348" s="16"/>
      <c r="AT348" s="16"/>
      <c r="AU348" s="116"/>
      <c r="AV348" s="116"/>
      <c r="AW348" s="116"/>
      <c r="AX348" s="116"/>
      <c r="AY348" s="116"/>
      <c r="AZ348" s="116"/>
      <c r="BA348" s="116"/>
      <c r="BB348" s="116"/>
      <c r="BC348" s="116"/>
      <c r="BD348" s="116"/>
      <c r="BE348" s="116"/>
      <c r="BF348" s="116"/>
      <c r="BG348" s="116"/>
      <c r="BH348" s="116"/>
      <c r="BI348" s="116"/>
      <c r="BJ348" s="116"/>
      <c r="BK348" s="116"/>
      <c r="BL348" s="117"/>
    </row>
    <row r="349" spans="1:64" s="3" customFormat="1">
      <c r="A349" s="1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c r="AD349" s="16"/>
      <c r="AE349" s="16"/>
      <c r="AF349" s="16"/>
      <c r="AG349" s="16"/>
      <c r="AH349" s="16"/>
      <c r="AI349" s="16"/>
      <c r="AJ349" s="16"/>
      <c r="AK349" s="16"/>
      <c r="AL349" s="16"/>
      <c r="AM349" s="16"/>
      <c r="AN349" s="16"/>
      <c r="AO349" s="16"/>
      <c r="AP349" s="16"/>
      <c r="AQ349" s="16"/>
      <c r="AR349" s="16"/>
      <c r="AS349" s="16"/>
      <c r="AT349" s="16"/>
      <c r="AU349" s="116"/>
      <c r="AV349" s="116"/>
      <c r="AW349" s="116"/>
      <c r="AX349" s="116"/>
      <c r="AY349" s="116"/>
      <c r="AZ349" s="116"/>
      <c r="BA349" s="116"/>
      <c r="BB349" s="116"/>
      <c r="BC349" s="116"/>
      <c r="BD349" s="116"/>
      <c r="BE349" s="116"/>
      <c r="BF349" s="116"/>
      <c r="BG349" s="116"/>
      <c r="BH349" s="116"/>
      <c r="BI349" s="116"/>
      <c r="BJ349" s="116"/>
      <c r="BK349" s="116"/>
      <c r="BL349" s="117"/>
    </row>
    <row r="350" spans="1:64" s="3" customFormat="1">
      <c r="A350" s="1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c r="AE350" s="16"/>
      <c r="AF350" s="16"/>
      <c r="AG350" s="16"/>
      <c r="AH350" s="16"/>
      <c r="AI350" s="16"/>
      <c r="AJ350" s="16"/>
      <c r="AK350" s="16"/>
      <c r="AL350" s="16"/>
      <c r="AM350" s="16"/>
      <c r="AN350" s="16"/>
      <c r="AO350" s="16"/>
      <c r="AP350" s="16"/>
      <c r="AQ350" s="16"/>
      <c r="AR350" s="16"/>
      <c r="AS350" s="16"/>
      <c r="AT350" s="16"/>
      <c r="AU350" s="116"/>
      <c r="AV350" s="116"/>
      <c r="AW350" s="116"/>
      <c r="AX350" s="116"/>
      <c r="AY350" s="116"/>
      <c r="AZ350" s="116"/>
      <c r="BA350" s="116"/>
      <c r="BB350" s="116"/>
      <c r="BC350" s="116"/>
      <c r="BD350" s="116"/>
      <c r="BE350" s="116"/>
      <c r="BF350" s="116"/>
      <c r="BG350" s="116"/>
      <c r="BH350" s="116"/>
      <c r="BI350" s="116"/>
      <c r="BJ350" s="116"/>
      <c r="BK350" s="116"/>
      <c r="BL350" s="117"/>
    </row>
    <row r="351" spans="1:64" s="3" customFormat="1">
      <c r="A351" s="1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c r="AD351" s="16"/>
      <c r="AE351" s="16"/>
      <c r="AF351" s="16"/>
      <c r="AG351" s="16"/>
      <c r="AH351" s="16"/>
      <c r="AI351" s="16"/>
      <c r="AJ351" s="16"/>
      <c r="AK351" s="16"/>
      <c r="AL351" s="16"/>
      <c r="AM351" s="16"/>
      <c r="AN351" s="16"/>
      <c r="AO351" s="16"/>
      <c r="AP351" s="16"/>
      <c r="AQ351" s="16"/>
      <c r="AR351" s="16"/>
      <c r="AS351" s="16"/>
      <c r="AT351" s="16"/>
      <c r="AU351" s="116"/>
      <c r="AV351" s="116"/>
      <c r="AW351" s="116"/>
      <c r="AX351" s="116"/>
      <c r="AY351" s="116"/>
      <c r="AZ351" s="116"/>
      <c r="BA351" s="116"/>
      <c r="BB351" s="116"/>
      <c r="BC351" s="116"/>
      <c r="BD351" s="116"/>
      <c r="BE351" s="116"/>
      <c r="BF351" s="116"/>
      <c r="BG351" s="116"/>
      <c r="BH351" s="116"/>
      <c r="BI351" s="116"/>
      <c r="BJ351" s="116"/>
      <c r="BK351" s="116"/>
      <c r="BL351" s="117"/>
    </row>
    <row r="352" spans="1:64" s="3" customFormat="1">
      <c r="A352" s="1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c r="AD352" s="16"/>
      <c r="AE352" s="16"/>
      <c r="AF352" s="16"/>
      <c r="AG352" s="16"/>
      <c r="AH352" s="16"/>
      <c r="AI352" s="16"/>
      <c r="AJ352" s="16"/>
      <c r="AK352" s="16"/>
      <c r="AL352" s="16"/>
      <c r="AM352" s="16"/>
      <c r="AN352" s="16"/>
      <c r="AO352" s="16"/>
      <c r="AP352" s="16"/>
      <c r="AQ352" s="16"/>
      <c r="AR352" s="16"/>
      <c r="AS352" s="16"/>
      <c r="AT352" s="16"/>
      <c r="AU352" s="116"/>
      <c r="AV352" s="116"/>
      <c r="AW352" s="116"/>
      <c r="AX352" s="116"/>
      <c r="AY352" s="116"/>
      <c r="AZ352" s="116"/>
      <c r="BA352" s="116"/>
      <c r="BB352" s="116"/>
      <c r="BC352" s="116"/>
      <c r="BD352" s="116"/>
      <c r="BE352" s="116"/>
      <c r="BF352" s="116"/>
      <c r="BG352" s="116"/>
      <c r="BH352" s="116"/>
      <c r="BI352" s="116"/>
      <c r="BJ352" s="116"/>
      <c r="BK352" s="116"/>
      <c r="BL352" s="117"/>
    </row>
    <row r="353" spans="1:64" s="3" customFormat="1">
      <c r="A353" s="1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c r="AD353" s="16"/>
      <c r="AE353" s="16"/>
      <c r="AF353" s="16"/>
      <c r="AG353" s="16"/>
      <c r="AH353" s="16"/>
      <c r="AI353" s="16"/>
      <c r="AJ353" s="16"/>
      <c r="AK353" s="16"/>
      <c r="AL353" s="16"/>
      <c r="AM353" s="16"/>
      <c r="AN353" s="16"/>
      <c r="AO353" s="16"/>
      <c r="AP353" s="16"/>
      <c r="AQ353" s="16"/>
      <c r="AR353" s="16"/>
      <c r="AS353" s="16"/>
      <c r="AT353" s="16"/>
      <c r="AU353" s="116"/>
      <c r="AV353" s="116"/>
      <c r="AW353" s="116"/>
      <c r="AX353" s="116"/>
      <c r="AY353" s="116"/>
      <c r="AZ353" s="116"/>
      <c r="BA353" s="116"/>
      <c r="BB353" s="116"/>
      <c r="BC353" s="116"/>
      <c r="BD353" s="116"/>
      <c r="BE353" s="116"/>
      <c r="BF353" s="116"/>
      <c r="BG353" s="116"/>
      <c r="BH353" s="116"/>
      <c r="BI353" s="116"/>
      <c r="BJ353" s="116"/>
      <c r="BK353" s="116"/>
      <c r="BL353" s="117"/>
    </row>
    <row r="354" spans="1:64" s="3" customFormat="1">
      <c r="A354" s="1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c r="AD354" s="16"/>
      <c r="AE354" s="16"/>
      <c r="AF354" s="16"/>
      <c r="AG354" s="16"/>
      <c r="AH354" s="16"/>
      <c r="AI354" s="16"/>
      <c r="AJ354" s="16"/>
      <c r="AK354" s="16"/>
      <c r="AL354" s="16"/>
      <c r="AM354" s="16"/>
      <c r="AN354" s="16"/>
      <c r="AO354" s="16"/>
      <c r="AP354" s="16"/>
      <c r="AQ354" s="16"/>
      <c r="AR354" s="16"/>
      <c r="AS354" s="16"/>
      <c r="AT354" s="16"/>
      <c r="AU354" s="116"/>
      <c r="AV354" s="116"/>
      <c r="AW354" s="116"/>
      <c r="AX354" s="116"/>
      <c r="AY354" s="116"/>
      <c r="AZ354" s="116"/>
      <c r="BA354" s="116"/>
      <c r="BB354" s="116"/>
      <c r="BC354" s="116"/>
      <c r="BD354" s="116"/>
      <c r="BE354" s="116"/>
      <c r="BF354" s="116"/>
      <c r="BG354" s="116"/>
      <c r="BH354" s="116"/>
      <c r="BI354" s="116"/>
      <c r="BJ354" s="116"/>
      <c r="BK354" s="116"/>
      <c r="BL354" s="117"/>
    </row>
    <row r="355" spans="1:64" s="3" customFormat="1">
      <c r="A355" s="1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c r="AD355" s="16"/>
      <c r="AE355" s="16"/>
      <c r="AF355" s="16"/>
      <c r="AG355" s="16"/>
      <c r="AH355" s="16"/>
      <c r="AI355" s="16"/>
      <c r="AJ355" s="16"/>
      <c r="AK355" s="16"/>
      <c r="AL355" s="16"/>
      <c r="AM355" s="16"/>
      <c r="AN355" s="16"/>
      <c r="AO355" s="16"/>
      <c r="AP355" s="16"/>
      <c r="AQ355" s="16"/>
      <c r="AR355" s="16"/>
      <c r="AS355" s="16"/>
      <c r="AT355" s="16"/>
      <c r="AU355" s="116"/>
      <c r="AV355" s="116"/>
      <c r="AW355" s="116"/>
      <c r="AX355" s="116"/>
      <c r="AY355" s="116"/>
      <c r="AZ355" s="116"/>
      <c r="BA355" s="116"/>
      <c r="BB355" s="116"/>
      <c r="BC355" s="116"/>
      <c r="BD355" s="116"/>
      <c r="BE355" s="116"/>
      <c r="BF355" s="116"/>
      <c r="BG355" s="116"/>
      <c r="BH355" s="116"/>
      <c r="BI355" s="116"/>
      <c r="BJ355" s="116"/>
      <c r="BK355" s="116"/>
      <c r="BL355" s="117"/>
    </row>
    <row r="356" spans="1:64" s="3" customFormat="1">
      <c r="A356" s="1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c r="AD356" s="16"/>
      <c r="AE356" s="16"/>
      <c r="AF356" s="16"/>
      <c r="AG356" s="16"/>
      <c r="AH356" s="16"/>
      <c r="AI356" s="16"/>
      <c r="AJ356" s="16"/>
      <c r="AK356" s="16"/>
      <c r="AL356" s="16"/>
      <c r="AM356" s="16"/>
      <c r="AN356" s="16"/>
      <c r="AO356" s="16"/>
      <c r="AP356" s="16"/>
      <c r="AQ356" s="16"/>
      <c r="AR356" s="16"/>
      <c r="AS356" s="16"/>
      <c r="AT356" s="16"/>
      <c r="AU356" s="116"/>
      <c r="AV356" s="116"/>
      <c r="AW356" s="116"/>
      <c r="AX356" s="116"/>
      <c r="AY356" s="116"/>
      <c r="AZ356" s="116"/>
      <c r="BA356" s="116"/>
      <c r="BB356" s="116"/>
      <c r="BC356" s="116"/>
      <c r="BD356" s="116"/>
      <c r="BE356" s="116"/>
      <c r="BF356" s="116"/>
      <c r="BG356" s="116"/>
      <c r="BH356" s="116"/>
      <c r="BI356" s="116"/>
      <c r="BJ356" s="116"/>
      <c r="BK356" s="116"/>
      <c r="BL356" s="117"/>
    </row>
    <row r="357" spans="1:64" s="3" customFormat="1">
      <c r="A357" s="1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c r="AD357" s="16"/>
      <c r="AE357" s="16"/>
      <c r="AF357" s="16"/>
      <c r="AG357" s="16"/>
      <c r="AH357" s="16"/>
      <c r="AI357" s="16"/>
      <c r="AJ357" s="16"/>
      <c r="AK357" s="16"/>
      <c r="AL357" s="16"/>
      <c r="AM357" s="16"/>
      <c r="AN357" s="16"/>
      <c r="AO357" s="16"/>
      <c r="AP357" s="16"/>
      <c r="AQ357" s="16"/>
      <c r="AR357" s="16"/>
      <c r="AS357" s="16"/>
      <c r="AT357" s="16"/>
      <c r="AU357" s="116"/>
      <c r="AV357" s="116"/>
      <c r="AW357" s="116"/>
      <c r="AX357" s="116"/>
      <c r="AY357" s="116"/>
      <c r="AZ357" s="116"/>
      <c r="BA357" s="116"/>
      <c r="BB357" s="116"/>
      <c r="BC357" s="116"/>
      <c r="BD357" s="116"/>
      <c r="BE357" s="116"/>
      <c r="BF357" s="116"/>
      <c r="BG357" s="116"/>
      <c r="BH357" s="116"/>
      <c r="BI357" s="116"/>
      <c r="BJ357" s="116"/>
      <c r="BK357" s="116"/>
      <c r="BL357" s="117"/>
    </row>
    <row r="358" spans="1:64" s="3" customFormat="1">
      <c r="A358" s="1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c r="AD358" s="16"/>
      <c r="AE358" s="16"/>
      <c r="AF358" s="16"/>
      <c r="AG358" s="16"/>
      <c r="AH358" s="16"/>
      <c r="AI358" s="16"/>
      <c r="AJ358" s="16"/>
      <c r="AK358" s="16"/>
      <c r="AL358" s="16"/>
      <c r="AM358" s="16"/>
      <c r="AN358" s="16"/>
      <c r="AO358" s="16"/>
      <c r="AP358" s="16"/>
      <c r="AQ358" s="16"/>
      <c r="AR358" s="16"/>
      <c r="AS358" s="16"/>
      <c r="AT358" s="16"/>
      <c r="AU358" s="116"/>
      <c r="AV358" s="116"/>
      <c r="AW358" s="116"/>
      <c r="AX358" s="116"/>
      <c r="AY358" s="116"/>
      <c r="AZ358" s="116"/>
      <c r="BA358" s="116"/>
      <c r="BB358" s="116"/>
      <c r="BC358" s="116"/>
      <c r="BD358" s="116"/>
      <c r="BE358" s="116"/>
      <c r="BF358" s="116"/>
      <c r="BG358" s="116"/>
      <c r="BH358" s="116"/>
      <c r="BI358" s="116"/>
      <c r="BJ358" s="116"/>
      <c r="BK358" s="116"/>
      <c r="BL358" s="117"/>
    </row>
    <row r="359" spans="1:64" s="3" customFormat="1">
      <c r="A359" s="1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c r="AD359" s="16"/>
      <c r="AE359" s="16"/>
      <c r="AF359" s="16"/>
      <c r="AG359" s="16"/>
      <c r="AH359" s="16"/>
      <c r="AI359" s="16"/>
      <c r="AJ359" s="16"/>
      <c r="AK359" s="16"/>
      <c r="AL359" s="16"/>
      <c r="AM359" s="16"/>
      <c r="AN359" s="16"/>
      <c r="AO359" s="16"/>
      <c r="AP359" s="16"/>
      <c r="AQ359" s="16"/>
      <c r="AR359" s="16"/>
      <c r="AS359" s="16"/>
      <c r="AT359" s="16"/>
      <c r="AU359" s="116"/>
      <c r="AV359" s="116"/>
      <c r="AW359" s="116"/>
      <c r="AX359" s="116"/>
      <c r="AY359" s="116"/>
      <c r="AZ359" s="116"/>
      <c r="BA359" s="116"/>
      <c r="BB359" s="116"/>
      <c r="BC359" s="116"/>
      <c r="BD359" s="116"/>
      <c r="BE359" s="116"/>
      <c r="BF359" s="116"/>
      <c r="BG359" s="116"/>
      <c r="BH359" s="116"/>
      <c r="BI359" s="116"/>
      <c r="BJ359" s="116"/>
      <c r="BK359" s="116"/>
      <c r="BL359" s="117"/>
    </row>
    <row r="360" spans="1:64" s="3" customFormat="1">
      <c r="A360" s="1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c r="AD360" s="16"/>
      <c r="AE360" s="16"/>
      <c r="AF360" s="16"/>
      <c r="AG360" s="16"/>
      <c r="AH360" s="16"/>
      <c r="AI360" s="16"/>
      <c r="AJ360" s="16"/>
      <c r="AK360" s="16"/>
      <c r="AL360" s="16"/>
      <c r="AM360" s="16"/>
      <c r="AN360" s="16"/>
      <c r="AO360" s="16"/>
      <c r="AP360" s="16"/>
      <c r="AQ360" s="16"/>
      <c r="AR360" s="16"/>
      <c r="AS360" s="16"/>
      <c r="AT360" s="16"/>
      <c r="AU360" s="116"/>
      <c r="AV360" s="116"/>
      <c r="AW360" s="116"/>
      <c r="AX360" s="116"/>
      <c r="AY360" s="116"/>
      <c r="AZ360" s="116"/>
      <c r="BA360" s="116"/>
      <c r="BB360" s="116"/>
      <c r="BC360" s="116"/>
      <c r="BD360" s="116"/>
      <c r="BE360" s="116"/>
      <c r="BF360" s="116"/>
      <c r="BG360" s="116"/>
      <c r="BH360" s="116"/>
      <c r="BI360" s="116"/>
      <c r="BJ360" s="116"/>
      <c r="BK360" s="116"/>
      <c r="BL360" s="117"/>
    </row>
    <row r="361" spans="1:64" s="3" customFormat="1">
      <c r="A361" s="1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c r="AD361" s="16"/>
      <c r="AE361" s="16"/>
      <c r="AF361" s="16"/>
      <c r="AG361" s="16"/>
      <c r="AH361" s="16"/>
      <c r="AI361" s="16"/>
      <c r="AJ361" s="16"/>
      <c r="AK361" s="16"/>
      <c r="AL361" s="16"/>
      <c r="AM361" s="16"/>
      <c r="AN361" s="16"/>
      <c r="AO361" s="16"/>
      <c r="AP361" s="16"/>
      <c r="AQ361" s="16"/>
      <c r="AR361" s="16"/>
      <c r="AS361" s="16"/>
      <c r="AT361" s="16"/>
      <c r="AU361" s="116"/>
      <c r="AV361" s="116"/>
      <c r="AW361" s="116"/>
      <c r="AX361" s="116"/>
      <c r="AY361" s="116"/>
      <c r="AZ361" s="116"/>
      <c r="BA361" s="116"/>
      <c r="BB361" s="116"/>
      <c r="BC361" s="116"/>
      <c r="BD361" s="116"/>
      <c r="BE361" s="116"/>
      <c r="BF361" s="116"/>
      <c r="BG361" s="116"/>
      <c r="BH361" s="116"/>
      <c r="BI361" s="116"/>
      <c r="BJ361" s="116"/>
      <c r="BK361" s="116"/>
      <c r="BL361" s="117"/>
    </row>
    <row r="362" spans="1:64" s="3" customFormat="1">
      <c r="A362" s="1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c r="AD362" s="16"/>
      <c r="AE362" s="16"/>
      <c r="AF362" s="16"/>
      <c r="AG362" s="16"/>
      <c r="AH362" s="16"/>
      <c r="AI362" s="16"/>
      <c r="AJ362" s="16"/>
      <c r="AK362" s="16"/>
      <c r="AL362" s="16"/>
      <c r="AM362" s="16"/>
      <c r="AN362" s="16"/>
      <c r="AO362" s="16"/>
      <c r="AP362" s="16"/>
      <c r="AQ362" s="16"/>
      <c r="AR362" s="16"/>
      <c r="AS362" s="16"/>
      <c r="AT362" s="16"/>
      <c r="AU362" s="116"/>
      <c r="AV362" s="116"/>
      <c r="AW362" s="116"/>
      <c r="AX362" s="116"/>
      <c r="AY362" s="116"/>
      <c r="AZ362" s="116"/>
      <c r="BA362" s="116"/>
      <c r="BB362" s="116"/>
      <c r="BC362" s="116"/>
      <c r="BD362" s="116"/>
      <c r="BE362" s="116"/>
      <c r="BF362" s="116"/>
      <c r="BG362" s="116"/>
      <c r="BH362" s="116"/>
      <c r="BI362" s="116"/>
      <c r="BJ362" s="116"/>
      <c r="BK362" s="116"/>
      <c r="BL362" s="117"/>
    </row>
    <row r="363" spans="1:64" s="3" customFormat="1">
      <c r="A363" s="1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c r="AD363" s="16"/>
      <c r="AE363" s="16"/>
      <c r="AF363" s="16"/>
      <c r="AG363" s="16"/>
      <c r="AH363" s="16"/>
      <c r="AI363" s="16"/>
      <c r="AJ363" s="16"/>
      <c r="AK363" s="16"/>
      <c r="AL363" s="16"/>
      <c r="AM363" s="16"/>
      <c r="AN363" s="16"/>
      <c r="AO363" s="16"/>
      <c r="AP363" s="16"/>
      <c r="AQ363" s="16"/>
      <c r="AR363" s="16"/>
      <c r="AS363" s="16"/>
      <c r="AT363" s="16"/>
      <c r="AU363" s="116"/>
      <c r="AV363" s="116"/>
      <c r="AW363" s="116"/>
      <c r="AX363" s="116"/>
      <c r="AY363" s="116"/>
      <c r="AZ363" s="116"/>
      <c r="BA363" s="116"/>
      <c r="BB363" s="116"/>
      <c r="BC363" s="116"/>
      <c r="BD363" s="116"/>
      <c r="BE363" s="116"/>
      <c r="BF363" s="116"/>
      <c r="BG363" s="116"/>
      <c r="BH363" s="116"/>
      <c r="BI363" s="116"/>
      <c r="BJ363" s="116"/>
      <c r="BK363" s="116"/>
      <c r="BL363" s="117"/>
    </row>
    <row r="364" spans="1:64" s="3" customFormat="1">
      <c r="A364" s="1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c r="AD364" s="16"/>
      <c r="AE364" s="16"/>
      <c r="AF364" s="16"/>
      <c r="AG364" s="16"/>
      <c r="AH364" s="16"/>
      <c r="AI364" s="16"/>
      <c r="AJ364" s="16"/>
      <c r="AK364" s="16"/>
      <c r="AL364" s="16"/>
      <c r="AM364" s="16"/>
      <c r="AN364" s="16"/>
      <c r="AO364" s="16"/>
      <c r="AP364" s="16"/>
      <c r="AQ364" s="16"/>
      <c r="AR364" s="16"/>
      <c r="AS364" s="16"/>
      <c r="AT364" s="16"/>
      <c r="AU364" s="116"/>
      <c r="AV364" s="116"/>
      <c r="AW364" s="116"/>
      <c r="AX364" s="116"/>
      <c r="AY364" s="116"/>
      <c r="AZ364" s="116"/>
      <c r="BA364" s="116"/>
      <c r="BB364" s="116"/>
      <c r="BC364" s="116"/>
      <c r="BD364" s="116"/>
      <c r="BE364" s="116"/>
      <c r="BF364" s="116"/>
      <c r="BG364" s="116"/>
      <c r="BH364" s="116"/>
      <c r="BI364" s="116"/>
      <c r="BJ364" s="116"/>
      <c r="BK364" s="116"/>
      <c r="BL364" s="117"/>
    </row>
    <row r="365" spans="1:64" s="3" customFormat="1">
      <c r="A365" s="1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c r="AD365" s="16"/>
      <c r="AE365" s="16"/>
      <c r="AF365" s="16"/>
      <c r="AG365" s="16"/>
      <c r="AH365" s="16"/>
      <c r="AI365" s="16"/>
      <c r="AJ365" s="16"/>
      <c r="AK365" s="16"/>
      <c r="AL365" s="16"/>
      <c r="AM365" s="16"/>
      <c r="AN365" s="16"/>
      <c r="AO365" s="16"/>
      <c r="AP365" s="16"/>
      <c r="AQ365" s="16"/>
      <c r="AR365" s="16"/>
      <c r="AS365" s="16"/>
      <c r="AT365" s="16"/>
      <c r="AU365" s="116"/>
      <c r="AV365" s="116"/>
      <c r="AW365" s="116"/>
      <c r="AX365" s="116"/>
      <c r="AY365" s="116"/>
      <c r="AZ365" s="116"/>
      <c r="BA365" s="116"/>
      <c r="BB365" s="116"/>
      <c r="BC365" s="116"/>
      <c r="BD365" s="116"/>
      <c r="BE365" s="116"/>
      <c r="BF365" s="116"/>
      <c r="BG365" s="116"/>
      <c r="BH365" s="116"/>
      <c r="BI365" s="116"/>
      <c r="BJ365" s="116"/>
      <c r="BK365" s="116"/>
      <c r="BL365" s="117"/>
    </row>
    <row r="366" spans="1:64" s="3" customFormat="1">
      <c r="A366" s="1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c r="AE366" s="16"/>
      <c r="AF366" s="16"/>
      <c r="AG366" s="16"/>
      <c r="AH366" s="16"/>
      <c r="AI366" s="16"/>
      <c r="AJ366" s="16"/>
      <c r="AK366" s="16"/>
      <c r="AL366" s="16"/>
      <c r="AM366" s="16"/>
      <c r="AN366" s="16"/>
      <c r="AO366" s="16"/>
      <c r="AP366" s="16"/>
      <c r="AQ366" s="16"/>
      <c r="AR366" s="16"/>
      <c r="AS366" s="16"/>
      <c r="AT366" s="16"/>
      <c r="AU366" s="116"/>
      <c r="AV366" s="116"/>
      <c r="AW366" s="116"/>
      <c r="AX366" s="116"/>
      <c r="AY366" s="116"/>
      <c r="AZ366" s="116"/>
      <c r="BA366" s="116"/>
      <c r="BB366" s="116"/>
      <c r="BC366" s="116"/>
      <c r="BD366" s="116"/>
      <c r="BE366" s="116"/>
      <c r="BF366" s="116"/>
      <c r="BG366" s="116"/>
      <c r="BH366" s="116"/>
      <c r="BI366" s="116"/>
      <c r="BJ366" s="116"/>
      <c r="BK366" s="116"/>
      <c r="BL366" s="117"/>
    </row>
    <row r="367" spans="1:64" s="3" customFormat="1">
      <c r="A367" s="1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c r="AD367" s="16"/>
      <c r="AE367" s="16"/>
      <c r="AF367" s="16"/>
      <c r="AG367" s="16"/>
      <c r="AH367" s="16"/>
      <c r="AI367" s="16"/>
      <c r="AJ367" s="16"/>
      <c r="AK367" s="16"/>
      <c r="AL367" s="16"/>
      <c r="AM367" s="16"/>
      <c r="AN367" s="16"/>
      <c r="AO367" s="16"/>
      <c r="AP367" s="16"/>
      <c r="AQ367" s="16"/>
      <c r="AR367" s="16"/>
      <c r="AS367" s="16"/>
      <c r="AT367" s="16"/>
      <c r="AU367" s="116"/>
      <c r="AV367" s="116"/>
      <c r="AW367" s="116"/>
      <c r="AX367" s="116"/>
      <c r="AY367" s="116"/>
      <c r="AZ367" s="116"/>
      <c r="BA367" s="116"/>
      <c r="BB367" s="116"/>
      <c r="BC367" s="116"/>
      <c r="BD367" s="116"/>
      <c r="BE367" s="116"/>
      <c r="BF367" s="116"/>
      <c r="BG367" s="116"/>
      <c r="BH367" s="116"/>
      <c r="BI367" s="116"/>
      <c r="BJ367" s="116"/>
      <c r="BK367" s="116"/>
      <c r="BL367" s="117"/>
    </row>
    <row r="368" spans="1:64" s="3" customFormat="1">
      <c r="A368" s="1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c r="AE368" s="16"/>
      <c r="AF368" s="16"/>
      <c r="AG368" s="16"/>
      <c r="AH368" s="16"/>
      <c r="AI368" s="16"/>
      <c r="AJ368" s="16"/>
      <c r="AK368" s="16"/>
      <c r="AL368" s="16"/>
      <c r="AM368" s="16"/>
      <c r="AN368" s="16"/>
      <c r="AO368" s="16"/>
      <c r="AP368" s="16"/>
      <c r="AQ368" s="16"/>
      <c r="AR368" s="16"/>
      <c r="AS368" s="16"/>
      <c r="AT368" s="16"/>
      <c r="AU368" s="116"/>
      <c r="AV368" s="116"/>
      <c r="AW368" s="116"/>
      <c r="AX368" s="116"/>
      <c r="AY368" s="116"/>
      <c r="AZ368" s="116"/>
      <c r="BA368" s="116"/>
      <c r="BB368" s="116"/>
      <c r="BC368" s="116"/>
      <c r="BD368" s="116"/>
      <c r="BE368" s="116"/>
      <c r="BF368" s="116"/>
      <c r="BG368" s="116"/>
      <c r="BH368" s="116"/>
      <c r="BI368" s="116"/>
      <c r="BJ368" s="116"/>
      <c r="BK368" s="116"/>
      <c r="BL368" s="117"/>
    </row>
    <row r="369" spans="1:64" s="3" customFormat="1">
      <c r="A369" s="1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c r="AD369" s="16"/>
      <c r="AE369" s="16"/>
      <c r="AF369" s="16"/>
      <c r="AG369" s="16"/>
      <c r="AH369" s="16"/>
      <c r="AI369" s="16"/>
      <c r="AJ369" s="16"/>
      <c r="AK369" s="16"/>
      <c r="AL369" s="16"/>
      <c r="AM369" s="16"/>
      <c r="AN369" s="16"/>
      <c r="AO369" s="16"/>
      <c r="AP369" s="16"/>
      <c r="AQ369" s="16"/>
      <c r="AR369" s="16"/>
      <c r="AS369" s="16"/>
      <c r="AT369" s="16"/>
      <c r="AU369" s="116"/>
      <c r="AV369" s="116"/>
      <c r="AW369" s="116"/>
      <c r="AX369" s="116"/>
      <c r="AY369" s="116"/>
      <c r="AZ369" s="116"/>
      <c r="BA369" s="116"/>
      <c r="BB369" s="116"/>
      <c r="BC369" s="116"/>
      <c r="BD369" s="116"/>
      <c r="BE369" s="116"/>
      <c r="BF369" s="116"/>
      <c r="BG369" s="116"/>
      <c r="BH369" s="116"/>
      <c r="BI369" s="116"/>
      <c r="BJ369" s="116"/>
      <c r="BK369" s="116"/>
      <c r="BL369" s="117"/>
    </row>
    <row r="370" spans="1:64" s="3" customFormat="1">
      <c r="A370" s="1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c r="AD370" s="16"/>
      <c r="AE370" s="16"/>
      <c r="AF370" s="16"/>
      <c r="AG370" s="16"/>
      <c r="AH370" s="16"/>
      <c r="AI370" s="16"/>
      <c r="AJ370" s="16"/>
      <c r="AK370" s="16"/>
      <c r="AL370" s="16"/>
      <c r="AM370" s="16"/>
      <c r="AN370" s="16"/>
      <c r="AO370" s="16"/>
      <c r="AP370" s="16"/>
      <c r="AQ370" s="16"/>
      <c r="AR370" s="16"/>
      <c r="AS370" s="16"/>
      <c r="AT370" s="16"/>
      <c r="AU370" s="116"/>
      <c r="AV370" s="116"/>
      <c r="AW370" s="116"/>
      <c r="AX370" s="116"/>
      <c r="AY370" s="116"/>
      <c r="AZ370" s="116"/>
      <c r="BA370" s="116"/>
      <c r="BB370" s="116"/>
      <c r="BC370" s="116"/>
      <c r="BD370" s="116"/>
      <c r="BE370" s="116"/>
      <c r="BF370" s="116"/>
      <c r="BG370" s="116"/>
      <c r="BH370" s="116"/>
      <c r="BI370" s="116"/>
      <c r="BJ370" s="116"/>
      <c r="BK370" s="116"/>
      <c r="BL370" s="117"/>
    </row>
    <row r="371" spans="1:64" s="3" customFormat="1">
      <c r="A371" s="1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c r="AD371" s="16"/>
      <c r="AE371" s="16"/>
      <c r="AF371" s="16"/>
      <c r="AG371" s="16"/>
      <c r="AH371" s="16"/>
      <c r="AI371" s="16"/>
      <c r="AJ371" s="16"/>
      <c r="AK371" s="16"/>
      <c r="AL371" s="16"/>
      <c r="AM371" s="16"/>
      <c r="AN371" s="16"/>
      <c r="AO371" s="16"/>
      <c r="AP371" s="16"/>
      <c r="AQ371" s="16"/>
      <c r="AR371" s="16"/>
      <c r="AS371" s="16"/>
      <c r="AT371" s="16"/>
      <c r="AU371" s="116"/>
      <c r="AV371" s="116"/>
      <c r="AW371" s="116"/>
      <c r="AX371" s="116"/>
      <c r="AY371" s="116"/>
      <c r="AZ371" s="116"/>
      <c r="BA371" s="116"/>
      <c r="BB371" s="116"/>
      <c r="BC371" s="116"/>
      <c r="BD371" s="116"/>
      <c r="BE371" s="116"/>
      <c r="BF371" s="116"/>
      <c r="BG371" s="116"/>
      <c r="BH371" s="116"/>
      <c r="BI371" s="116"/>
      <c r="BJ371" s="116"/>
      <c r="BK371" s="116"/>
      <c r="BL371" s="117"/>
    </row>
    <row r="372" spans="1:64" s="3" customFormat="1">
      <c r="A372" s="1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c r="AE372" s="16"/>
      <c r="AF372" s="16"/>
      <c r="AG372" s="16"/>
      <c r="AH372" s="16"/>
      <c r="AI372" s="16"/>
      <c r="AJ372" s="16"/>
      <c r="AK372" s="16"/>
      <c r="AL372" s="16"/>
      <c r="AM372" s="16"/>
      <c r="AN372" s="16"/>
      <c r="AO372" s="16"/>
      <c r="AP372" s="16"/>
      <c r="AQ372" s="16"/>
      <c r="AR372" s="16"/>
      <c r="AS372" s="16"/>
      <c r="AT372" s="16"/>
      <c r="AU372" s="116"/>
      <c r="AV372" s="116"/>
      <c r="AW372" s="116"/>
      <c r="AX372" s="116"/>
      <c r="AY372" s="116"/>
      <c r="AZ372" s="116"/>
      <c r="BA372" s="116"/>
      <c r="BB372" s="116"/>
      <c r="BC372" s="116"/>
      <c r="BD372" s="116"/>
      <c r="BE372" s="116"/>
      <c r="BF372" s="116"/>
      <c r="BG372" s="116"/>
      <c r="BH372" s="116"/>
      <c r="BI372" s="116"/>
      <c r="BJ372" s="116"/>
      <c r="BK372" s="116"/>
      <c r="BL372" s="117"/>
    </row>
    <row r="373" spans="1:64" s="3" customFormat="1">
      <c r="A373" s="1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c r="AD373" s="16"/>
      <c r="AE373" s="16"/>
      <c r="AF373" s="16"/>
      <c r="AG373" s="16"/>
      <c r="AH373" s="16"/>
      <c r="AI373" s="16"/>
      <c r="AJ373" s="16"/>
      <c r="AK373" s="16"/>
      <c r="AL373" s="16"/>
      <c r="AM373" s="16"/>
      <c r="AN373" s="16"/>
      <c r="AO373" s="16"/>
      <c r="AP373" s="16"/>
      <c r="AQ373" s="16"/>
      <c r="AR373" s="16"/>
      <c r="AS373" s="16"/>
      <c r="AT373" s="16"/>
      <c r="AU373" s="116"/>
      <c r="AV373" s="116"/>
      <c r="AW373" s="116"/>
      <c r="AX373" s="116"/>
      <c r="AY373" s="116"/>
      <c r="AZ373" s="116"/>
      <c r="BA373" s="116"/>
      <c r="BB373" s="116"/>
      <c r="BC373" s="116"/>
      <c r="BD373" s="116"/>
      <c r="BE373" s="116"/>
      <c r="BF373" s="116"/>
      <c r="BG373" s="116"/>
      <c r="BH373" s="116"/>
      <c r="BI373" s="116"/>
      <c r="BJ373" s="116"/>
      <c r="BK373" s="116"/>
      <c r="BL373" s="117"/>
    </row>
    <row r="374" spans="1:64" s="3" customFormat="1">
      <c r="A374" s="1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c r="AE374" s="16"/>
      <c r="AF374" s="16"/>
      <c r="AG374" s="16"/>
      <c r="AH374" s="16"/>
      <c r="AI374" s="16"/>
      <c r="AJ374" s="16"/>
      <c r="AK374" s="16"/>
      <c r="AL374" s="16"/>
      <c r="AM374" s="16"/>
      <c r="AN374" s="16"/>
      <c r="AO374" s="16"/>
      <c r="AP374" s="16"/>
      <c r="AQ374" s="16"/>
      <c r="AR374" s="16"/>
      <c r="AS374" s="16"/>
      <c r="AT374" s="16"/>
      <c r="AU374" s="116"/>
      <c r="AV374" s="116"/>
      <c r="AW374" s="116"/>
      <c r="AX374" s="116"/>
      <c r="AY374" s="116"/>
      <c r="AZ374" s="116"/>
      <c r="BA374" s="116"/>
      <c r="BB374" s="116"/>
      <c r="BC374" s="116"/>
      <c r="BD374" s="116"/>
      <c r="BE374" s="116"/>
      <c r="BF374" s="116"/>
      <c r="BG374" s="116"/>
      <c r="BH374" s="116"/>
      <c r="BI374" s="116"/>
      <c r="BJ374" s="116"/>
      <c r="BK374" s="116"/>
      <c r="BL374" s="117"/>
    </row>
    <row r="375" spans="1:64" s="3" customFormat="1">
      <c r="A375" s="1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c r="AD375" s="16"/>
      <c r="AE375" s="16"/>
      <c r="AF375" s="16"/>
      <c r="AG375" s="16"/>
      <c r="AH375" s="16"/>
      <c r="AI375" s="16"/>
      <c r="AJ375" s="16"/>
      <c r="AK375" s="16"/>
      <c r="AL375" s="16"/>
      <c r="AM375" s="16"/>
      <c r="AN375" s="16"/>
      <c r="AO375" s="16"/>
      <c r="AP375" s="16"/>
      <c r="AQ375" s="16"/>
      <c r="AR375" s="16"/>
      <c r="AS375" s="16"/>
      <c r="AT375" s="16"/>
      <c r="AU375" s="116"/>
      <c r="AV375" s="116"/>
      <c r="AW375" s="116"/>
      <c r="AX375" s="116"/>
      <c r="AY375" s="116"/>
      <c r="AZ375" s="116"/>
      <c r="BA375" s="116"/>
      <c r="BB375" s="116"/>
      <c r="BC375" s="116"/>
      <c r="BD375" s="116"/>
      <c r="BE375" s="116"/>
      <c r="BF375" s="116"/>
      <c r="BG375" s="116"/>
      <c r="BH375" s="116"/>
      <c r="BI375" s="116"/>
      <c r="BJ375" s="116"/>
      <c r="BK375" s="116"/>
      <c r="BL375" s="117"/>
    </row>
    <row r="376" spans="1:64" s="3" customFormat="1">
      <c r="A376" s="1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c r="AF376" s="16"/>
      <c r="AG376" s="16"/>
      <c r="AH376" s="16"/>
      <c r="AI376" s="16"/>
      <c r="AJ376" s="16"/>
      <c r="AK376" s="16"/>
      <c r="AL376" s="16"/>
      <c r="AM376" s="16"/>
      <c r="AN376" s="16"/>
      <c r="AO376" s="16"/>
      <c r="AP376" s="16"/>
      <c r="AQ376" s="16"/>
      <c r="AR376" s="16"/>
      <c r="AS376" s="16"/>
      <c r="AT376" s="16"/>
      <c r="AU376" s="116"/>
      <c r="AV376" s="116"/>
      <c r="AW376" s="116"/>
      <c r="AX376" s="116"/>
      <c r="AY376" s="116"/>
      <c r="AZ376" s="116"/>
      <c r="BA376" s="116"/>
      <c r="BB376" s="116"/>
      <c r="BC376" s="116"/>
      <c r="BD376" s="116"/>
      <c r="BE376" s="116"/>
      <c r="BF376" s="116"/>
      <c r="BG376" s="116"/>
      <c r="BH376" s="116"/>
      <c r="BI376" s="116"/>
      <c r="BJ376" s="116"/>
      <c r="BK376" s="116"/>
      <c r="BL376" s="117"/>
    </row>
    <row r="377" spans="1:64" s="3" customFormat="1">
      <c r="A377" s="1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c r="AF377" s="16"/>
      <c r="AG377" s="16"/>
      <c r="AH377" s="16"/>
      <c r="AI377" s="16"/>
      <c r="AJ377" s="16"/>
      <c r="AK377" s="16"/>
      <c r="AL377" s="16"/>
      <c r="AM377" s="16"/>
      <c r="AN377" s="16"/>
      <c r="AO377" s="16"/>
      <c r="AP377" s="16"/>
      <c r="AQ377" s="16"/>
      <c r="AR377" s="16"/>
      <c r="AS377" s="16"/>
      <c r="AT377" s="16"/>
      <c r="AU377" s="116"/>
      <c r="AV377" s="116"/>
      <c r="AW377" s="116"/>
      <c r="AX377" s="116"/>
      <c r="AY377" s="116"/>
      <c r="AZ377" s="116"/>
      <c r="BA377" s="116"/>
      <c r="BB377" s="116"/>
      <c r="BC377" s="116"/>
      <c r="BD377" s="116"/>
      <c r="BE377" s="116"/>
      <c r="BF377" s="116"/>
      <c r="BG377" s="116"/>
      <c r="BH377" s="116"/>
      <c r="BI377" s="116"/>
      <c r="BJ377" s="116"/>
      <c r="BK377" s="116"/>
      <c r="BL377" s="117"/>
    </row>
    <row r="378" spans="1:64" s="3" customFormat="1">
      <c r="A378" s="1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c r="AE378" s="16"/>
      <c r="AF378" s="16"/>
      <c r="AG378" s="16"/>
      <c r="AH378" s="16"/>
      <c r="AI378" s="16"/>
      <c r="AJ378" s="16"/>
      <c r="AK378" s="16"/>
      <c r="AL378" s="16"/>
      <c r="AM378" s="16"/>
      <c r="AN378" s="16"/>
      <c r="AO378" s="16"/>
      <c r="AP378" s="16"/>
      <c r="AQ378" s="16"/>
      <c r="AR378" s="16"/>
      <c r="AS378" s="16"/>
      <c r="AT378" s="16"/>
      <c r="AU378" s="116"/>
      <c r="AV378" s="116"/>
      <c r="AW378" s="116"/>
      <c r="AX378" s="116"/>
      <c r="AY378" s="116"/>
      <c r="AZ378" s="116"/>
      <c r="BA378" s="116"/>
      <c r="BB378" s="116"/>
      <c r="BC378" s="116"/>
      <c r="BD378" s="116"/>
      <c r="BE378" s="116"/>
      <c r="BF378" s="116"/>
      <c r="BG378" s="116"/>
      <c r="BH378" s="116"/>
      <c r="BI378" s="116"/>
      <c r="BJ378" s="116"/>
      <c r="BK378" s="116"/>
      <c r="BL378" s="117"/>
    </row>
    <row r="379" spans="1:64" s="3" customFormat="1">
      <c r="A379" s="1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c r="AD379" s="16"/>
      <c r="AE379" s="16"/>
      <c r="AF379" s="16"/>
      <c r="AG379" s="16"/>
      <c r="AH379" s="16"/>
      <c r="AI379" s="16"/>
      <c r="AJ379" s="16"/>
      <c r="AK379" s="16"/>
      <c r="AL379" s="16"/>
      <c r="AM379" s="16"/>
      <c r="AN379" s="16"/>
      <c r="AO379" s="16"/>
      <c r="AP379" s="16"/>
      <c r="AQ379" s="16"/>
      <c r="AR379" s="16"/>
      <c r="AS379" s="16"/>
      <c r="AT379" s="16"/>
      <c r="AU379" s="116"/>
      <c r="AV379" s="116"/>
      <c r="AW379" s="116"/>
      <c r="AX379" s="116"/>
      <c r="AY379" s="116"/>
      <c r="AZ379" s="116"/>
      <c r="BA379" s="116"/>
      <c r="BB379" s="116"/>
      <c r="BC379" s="116"/>
      <c r="BD379" s="116"/>
      <c r="BE379" s="116"/>
      <c r="BF379" s="116"/>
      <c r="BG379" s="116"/>
      <c r="BH379" s="116"/>
      <c r="BI379" s="116"/>
      <c r="BJ379" s="116"/>
      <c r="BK379" s="116"/>
      <c r="BL379" s="117"/>
    </row>
    <row r="380" spans="1:64" s="3" customFormat="1">
      <c r="A380" s="1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c r="AD380" s="16"/>
      <c r="AE380" s="16"/>
      <c r="AF380" s="16"/>
      <c r="AG380" s="16"/>
      <c r="AH380" s="16"/>
      <c r="AI380" s="16"/>
      <c r="AJ380" s="16"/>
      <c r="AK380" s="16"/>
      <c r="AL380" s="16"/>
      <c r="AM380" s="16"/>
      <c r="AN380" s="16"/>
      <c r="AO380" s="16"/>
      <c r="AP380" s="16"/>
      <c r="AQ380" s="16"/>
      <c r="AR380" s="16"/>
      <c r="AS380" s="16"/>
      <c r="AT380" s="16"/>
      <c r="AU380" s="116"/>
      <c r="AV380" s="116"/>
      <c r="AW380" s="116"/>
      <c r="AX380" s="116"/>
      <c r="AY380" s="116"/>
      <c r="AZ380" s="116"/>
      <c r="BA380" s="116"/>
      <c r="BB380" s="116"/>
      <c r="BC380" s="116"/>
      <c r="BD380" s="116"/>
      <c r="BE380" s="116"/>
      <c r="BF380" s="116"/>
      <c r="BG380" s="116"/>
      <c r="BH380" s="116"/>
      <c r="BI380" s="116"/>
      <c r="BJ380" s="116"/>
      <c r="BK380" s="116"/>
      <c r="BL380" s="117"/>
    </row>
    <row r="381" spans="1:64" s="3" customFormat="1">
      <c r="A381" s="1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c r="AE381" s="16"/>
      <c r="AF381" s="16"/>
      <c r="AG381" s="16"/>
      <c r="AH381" s="16"/>
      <c r="AI381" s="16"/>
      <c r="AJ381" s="16"/>
      <c r="AK381" s="16"/>
      <c r="AL381" s="16"/>
      <c r="AM381" s="16"/>
      <c r="AN381" s="16"/>
      <c r="AO381" s="16"/>
      <c r="AP381" s="16"/>
      <c r="AQ381" s="16"/>
      <c r="AR381" s="16"/>
      <c r="AS381" s="16"/>
      <c r="AT381" s="16"/>
      <c r="AU381" s="116"/>
      <c r="AV381" s="116"/>
      <c r="AW381" s="116"/>
      <c r="AX381" s="116"/>
      <c r="AY381" s="116"/>
      <c r="AZ381" s="116"/>
      <c r="BA381" s="116"/>
      <c r="BB381" s="116"/>
      <c r="BC381" s="116"/>
      <c r="BD381" s="116"/>
      <c r="BE381" s="116"/>
      <c r="BF381" s="116"/>
      <c r="BG381" s="116"/>
      <c r="BH381" s="116"/>
      <c r="BI381" s="116"/>
      <c r="BJ381" s="116"/>
      <c r="BK381" s="116"/>
      <c r="BL381" s="117"/>
    </row>
    <row r="382" spans="1:64" s="3" customFormat="1">
      <c r="A382" s="1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c r="AE382" s="16"/>
      <c r="AF382" s="16"/>
      <c r="AG382" s="16"/>
      <c r="AH382" s="16"/>
      <c r="AI382" s="16"/>
      <c r="AJ382" s="16"/>
      <c r="AK382" s="16"/>
      <c r="AL382" s="16"/>
      <c r="AM382" s="16"/>
      <c r="AN382" s="16"/>
      <c r="AO382" s="16"/>
      <c r="AP382" s="16"/>
      <c r="AQ382" s="16"/>
      <c r="AR382" s="16"/>
      <c r="AS382" s="16"/>
      <c r="AT382" s="16"/>
      <c r="AU382" s="116"/>
      <c r="AV382" s="116"/>
      <c r="AW382" s="116"/>
      <c r="AX382" s="116"/>
      <c r="AY382" s="116"/>
      <c r="AZ382" s="116"/>
      <c r="BA382" s="116"/>
      <c r="BB382" s="116"/>
      <c r="BC382" s="116"/>
      <c r="BD382" s="116"/>
      <c r="BE382" s="116"/>
      <c r="BF382" s="116"/>
      <c r="BG382" s="116"/>
      <c r="BH382" s="116"/>
      <c r="BI382" s="116"/>
      <c r="BJ382" s="116"/>
      <c r="BK382" s="116"/>
      <c r="BL382" s="117"/>
    </row>
    <row r="383" spans="1:64" s="3" customFormat="1">
      <c r="A383" s="1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c r="AD383" s="16"/>
      <c r="AE383" s="16"/>
      <c r="AF383" s="16"/>
      <c r="AG383" s="16"/>
      <c r="AH383" s="16"/>
      <c r="AI383" s="16"/>
      <c r="AJ383" s="16"/>
      <c r="AK383" s="16"/>
      <c r="AL383" s="16"/>
      <c r="AM383" s="16"/>
      <c r="AN383" s="16"/>
      <c r="AO383" s="16"/>
      <c r="AP383" s="16"/>
      <c r="AQ383" s="16"/>
      <c r="AR383" s="16"/>
      <c r="AS383" s="16"/>
      <c r="AT383" s="16"/>
      <c r="AU383" s="116"/>
      <c r="AV383" s="116"/>
      <c r="AW383" s="116"/>
      <c r="AX383" s="116"/>
      <c r="AY383" s="116"/>
      <c r="AZ383" s="116"/>
      <c r="BA383" s="116"/>
      <c r="BB383" s="116"/>
      <c r="BC383" s="116"/>
      <c r="BD383" s="116"/>
      <c r="BE383" s="116"/>
      <c r="BF383" s="116"/>
      <c r="BG383" s="116"/>
      <c r="BH383" s="116"/>
      <c r="BI383" s="116"/>
      <c r="BJ383" s="116"/>
      <c r="BK383" s="116"/>
      <c r="BL383" s="117"/>
    </row>
    <row r="384" spans="1:64" s="3" customFormat="1">
      <c r="A384" s="1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c r="AD384" s="16"/>
      <c r="AE384" s="16"/>
      <c r="AF384" s="16"/>
      <c r="AG384" s="16"/>
      <c r="AH384" s="16"/>
      <c r="AI384" s="16"/>
      <c r="AJ384" s="16"/>
      <c r="AK384" s="16"/>
      <c r="AL384" s="16"/>
      <c r="AM384" s="16"/>
      <c r="AN384" s="16"/>
      <c r="AO384" s="16"/>
      <c r="AP384" s="16"/>
      <c r="AQ384" s="16"/>
      <c r="AR384" s="16"/>
      <c r="AS384" s="16"/>
      <c r="AT384" s="16"/>
      <c r="AU384" s="116"/>
      <c r="AV384" s="116"/>
      <c r="AW384" s="116"/>
      <c r="AX384" s="116"/>
      <c r="AY384" s="116"/>
      <c r="AZ384" s="116"/>
      <c r="BA384" s="116"/>
      <c r="BB384" s="116"/>
      <c r="BC384" s="116"/>
      <c r="BD384" s="116"/>
      <c r="BE384" s="116"/>
      <c r="BF384" s="116"/>
      <c r="BG384" s="116"/>
      <c r="BH384" s="116"/>
      <c r="BI384" s="116"/>
      <c r="BJ384" s="116"/>
      <c r="BK384" s="116"/>
      <c r="BL384" s="117"/>
    </row>
    <row r="385" spans="1:64" s="3" customFormat="1">
      <c r="A385" s="1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c r="AD385" s="16"/>
      <c r="AE385" s="16"/>
      <c r="AF385" s="16"/>
      <c r="AG385" s="16"/>
      <c r="AH385" s="16"/>
      <c r="AI385" s="16"/>
      <c r="AJ385" s="16"/>
      <c r="AK385" s="16"/>
      <c r="AL385" s="16"/>
      <c r="AM385" s="16"/>
      <c r="AN385" s="16"/>
      <c r="AO385" s="16"/>
      <c r="AP385" s="16"/>
      <c r="AQ385" s="16"/>
      <c r="AR385" s="16"/>
      <c r="AS385" s="16"/>
      <c r="AT385" s="16"/>
      <c r="AU385" s="116"/>
      <c r="AV385" s="116"/>
      <c r="AW385" s="116"/>
      <c r="AX385" s="116"/>
      <c r="AY385" s="116"/>
      <c r="AZ385" s="116"/>
      <c r="BA385" s="116"/>
      <c r="BB385" s="116"/>
      <c r="BC385" s="116"/>
      <c r="BD385" s="116"/>
      <c r="BE385" s="116"/>
      <c r="BF385" s="116"/>
      <c r="BG385" s="116"/>
      <c r="BH385" s="116"/>
      <c r="BI385" s="116"/>
      <c r="BJ385" s="116"/>
      <c r="BK385" s="116"/>
      <c r="BL385" s="117"/>
    </row>
    <row r="386" spans="1:64" s="3" customFormat="1">
      <c r="A386" s="1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c r="AE386" s="16"/>
      <c r="AF386" s="16"/>
      <c r="AG386" s="16"/>
      <c r="AH386" s="16"/>
      <c r="AI386" s="16"/>
      <c r="AJ386" s="16"/>
      <c r="AK386" s="16"/>
      <c r="AL386" s="16"/>
      <c r="AM386" s="16"/>
      <c r="AN386" s="16"/>
      <c r="AO386" s="16"/>
      <c r="AP386" s="16"/>
      <c r="AQ386" s="16"/>
      <c r="AR386" s="16"/>
      <c r="AS386" s="16"/>
      <c r="AT386" s="16"/>
      <c r="AU386" s="116"/>
      <c r="AV386" s="116"/>
      <c r="AW386" s="116"/>
      <c r="AX386" s="116"/>
      <c r="AY386" s="116"/>
      <c r="AZ386" s="116"/>
      <c r="BA386" s="116"/>
      <c r="BB386" s="116"/>
      <c r="BC386" s="116"/>
      <c r="BD386" s="116"/>
      <c r="BE386" s="116"/>
      <c r="BF386" s="116"/>
      <c r="BG386" s="116"/>
      <c r="BH386" s="116"/>
      <c r="BI386" s="116"/>
      <c r="BJ386" s="116"/>
      <c r="BK386" s="116"/>
      <c r="BL386" s="117"/>
    </row>
    <row r="387" spans="1:64" s="3" customFormat="1">
      <c r="A387" s="1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c r="AE387" s="16"/>
      <c r="AF387" s="16"/>
      <c r="AG387" s="16"/>
      <c r="AH387" s="16"/>
      <c r="AI387" s="16"/>
      <c r="AJ387" s="16"/>
      <c r="AK387" s="16"/>
      <c r="AL387" s="16"/>
      <c r="AM387" s="16"/>
      <c r="AN387" s="16"/>
      <c r="AO387" s="16"/>
      <c r="AP387" s="16"/>
      <c r="AQ387" s="16"/>
      <c r="AR387" s="16"/>
      <c r="AS387" s="16"/>
      <c r="AT387" s="16"/>
      <c r="AU387" s="116"/>
      <c r="AV387" s="116"/>
      <c r="AW387" s="116"/>
      <c r="AX387" s="116"/>
      <c r="AY387" s="116"/>
      <c r="AZ387" s="116"/>
      <c r="BA387" s="116"/>
      <c r="BB387" s="116"/>
      <c r="BC387" s="116"/>
      <c r="BD387" s="116"/>
      <c r="BE387" s="116"/>
      <c r="BF387" s="116"/>
      <c r="BG387" s="116"/>
      <c r="BH387" s="116"/>
      <c r="BI387" s="116"/>
      <c r="BJ387" s="116"/>
      <c r="BK387" s="116"/>
      <c r="BL387" s="117"/>
    </row>
    <row r="388" spans="1:64" s="3" customFormat="1">
      <c r="A388" s="1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6"/>
      <c r="AH388" s="16"/>
      <c r="AI388" s="16"/>
      <c r="AJ388" s="16"/>
      <c r="AK388" s="16"/>
      <c r="AL388" s="16"/>
      <c r="AM388" s="16"/>
      <c r="AN388" s="16"/>
      <c r="AO388" s="16"/>
      <c r="AP388" s="16"/>
      <c r="AQ388" s="16"/>
      <c r="AR388" s="16"/>
      <c r="AS388" s="16"/>
      <c r="AT388" s="16"/>
      <c r="AU388" s="116"/>
      <c r="AV388" s="116"/>
      <c r="AW388" s="116"/>
      <c r="AX388" s="116"/>
      <c r="AY388" s="116"/>
      <c r="AZ388" s="116"/>
      <c r="BA388" s="116"/>
      <c r="BB388" s="116"/>
      <c r="BC388" s="116"/>
      <c r="BD388" s="116"/>
      <c r="BE388" s="116"/>
      <c r="BF388" s="116"/>
      <c r="BG388" s="116"/>
      <c r="BH388" s="116"/>
      <c r="BI388" s="116"/>
      <c r="BJ388" s="116"/>
      <c r="BK388" s="116"/>
      <c r="BL388" s="117"/>
    </row>
    <row r="389" spans="1:64" s="3" customFormat="1">
      <c r="A389" s="1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6"/>
      <c r="AH389" s="16"/>
      <c r="AI389" s="16"/>
      <c r="AJ389" s="16"/>
      <c r="AK389" s="16"/>
      <c r="AL389" s="16"/>
      <c r="AM389" s="16"/>
      <c r="AN389" s="16"/>
      <c r="AO389" s="16"/>
      <c r="AP389" s="16"/>
      <c r="AQ389" s="16"/>
      <c r="AR389" s="16"/>
      <c r="AS389" s="16"/>
      <c r="AT389" s="16"/>
      <c r="AU389" s="116"/>
      <c r="AV389" s="116"/>
      <c r="AW389" s="116"/>
      <c r="AX389" s="116"/>
      <c r="AY389" s="116"/>
      <c r="AZ389" s="116"/>
      <c r="BA389" s="116"/>
      <c r="BB389" s="116"/>
      <c r="BC389" s="116"/>
      <c r="BD389" s="116"/>
      <c r="BE389" s="116"/>
      <c r="BF389" s="116"/>
      <c r="BG389" s="116"/>
      <c r="BH389" s="116"/>
      <c r="BI389" s="116"/>
      <c r="BJ389" s="116"/>
      <c r="BK389" s="116"/>
      <c r="BL389" s="117"/>
    </row>
    <row r="390" spans="1:64" s="3" customFormat="1">
      <c r="A390" s="1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6"/>
      <c r="AH390" s="16"/>
      <c r="AI390" s="16"/>
      <c r="AJ390" s="16"/>
      <c r="AK390" s="16"/>
      <c r="AL390" s="16"/>
      <c r="AM390" s="16"/>
      <c r="AN390" s="16"/>
      <c r="AO390" s="16"/>
      <c r="AP390" s="16"/>
      <c r="AQ390" s="16"/>
      <c r="AR390" s="16"/>
      <c r="AS390" s="16"/>
      <c r="AT390" s="16"/>
      <c r="AU390" s="116"/>
      <c r="AV390" s="116"/>
      <c r="AW390" s="116"/>
      <c r="AX390" s="116"/>
      <c r="AY390" s="116"/>
      <c r="AZ390" s="116"/>
      <c r="BA390" s="116"/>
      <c r="BB390" s="116"/>
      <c r="BC390" s="116"/>
      <c r="BD390" s="116"/>
      <c r="BE390" s="116"/>
      <c r="BF390" s="116"/>
      <c r="BG390" s="116"/>
      <c r="BH390" s="116"/>
      <c r="BI390" s="116"/>
      <c r="BJ390" s="116"/>
      <c r="BK390" s="116"/>
      <c r="BL390" s="117"/>
    </row>
    <row r="391" spans="1:64" s="3" customFormat="1">
      <c r="A391" s="1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c r="AD391" s="16"/>
      <c r="AE391" s="16"/>
      <c r="AF391" s="16"/>
      <c r="AG391" s="16"/>
      <c r="AH391" s="16"/>
      <c r="AI391" s="16"/>
      <c r="AJ391" s="16"/>
      <c r="AK391" s="16"/>
      <c r="AL391" s="16"/>
      <c r="AM391" s="16"/>
      <c r="AN391" s="16"/>
      <c r="AO391" s="16"/>
      <c r="AP391" s="16"/>
      <c r="AQ391" s="16"/>
      <c r="AR391" s="16"/>
      <c r="AS391" s="16"/>
      <c r="AT391" s="16"/>
      <c r="AU391" s="116"/>
      <c r="AV391" s="116"/>
      <c r="AW391" s="116"/>
      <c r="AX391" s="116"/>
      <c r="AY391" s="116"/>
      <c r="AZ391" s="116"/>
      <c r="BA391" s="116"/>
      <c r="BB391" s="116"/>
      <c r="BC391" s="116"/>
      <c r="BD391" s="116"/>
      <c r="BE391" s="116"/>
      <c r="BF391" s="116"/>
      <c r="BG391" s="116"/>
      <c r="BH391" s="116"/>
      <c r="BI391" s="116"/>
      <c r="BJ391" s="116"/>
      <c r="BK391" s="116"/>
      <c r="BL391" s="117"/>
    </row>
    <row r="392" spans="1:64" s="3" customFormat="1">
      <c r="A392" s="1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c r="AD392" s="16"/>
      <c r="AE392" s="16"/>
      <c r="AF392" s="16"/>
      <c r="AG392" s="16"/>
      <c r="AH392" s="16"/>
      <c r="AI392" s="16"/>
      <c r="AJ392" s="16"/>
      <c r="AK392" s="16"/>
      <c r="AL392" s="16"/>
      <c r="AM392" s="16"/>
      <c r="AN392" s="16"/>
      <c r="AO392" s="16"/>
      <c r="AP392" s="16"/>
      <c r="AQ392" s="16"/>
      <c r="AR392" s="16"/>
      <c r="AS392" s="16"/>
      <c r="AT392" s="16"/>
      <c r="AU392" s="116"/>
      <c r="AV392" s="116"/>
      <c r="AW392" s="116"/>
      <c r="AX392" s="116"/>
      <c r="AY392" s="116"/>
      <c r="AZ392" s="116"/>
      <c r="BA392" s="116"/>
      <c r="BB392" s="116"/>
      <c r="BC392" s="116"/>
      <c r="BD392" s="116"/>
      <c r="BE392" s="116"/>
      <c r="BF392" s="116"/>
      <c r="BG392" s="116"/>
      <c r="BH392" s="116"/>
      <c r="BI392" s="116"/>
      <c r="BJ392" s="116"/>
      <c r="BK392" s="116"/>
      <c r="BL392" s="117"/>
    </row>
    <row r="393" spans="1:64" s="3" customFormat="1">
      <c r="A393" s="1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c r="AD393" s="16"/>
      <c r="AE393" s="16"/>
      <c r="AF393" s="16"/>
      <c r="AG393" s="16"/>
      <c r="AH393" s="16"/>
      <c r="AI393" s="16"/>
      <c r="AJ393" s="16"/>
      <c r="AK393" s="16"/>
      <c r="AL393" s="16"/>
      <c r="AM393" s="16"/>
      <c r="AN393" s="16"/>
      <c r="AO393" s="16"/>
      <c r="AP393" s="16"/>
      <c r="AQ393" s="16"/>
      <c r="AR393" s="16"/>
      <c r="AS393" s="16"/>
      <c r="AT393" s="16"/>
      <c r="AU393" s="116"/>
      <c r="AV393" s="116"/>
      <c r="AW393" s="116"/>
      <c r="AX393" s="116"/>
      <c r="AY393" s="116"/>
      <c r="AZ393" s="116"/>
      <c r="BA393" s="116"/>
      <c r="BB393" s="116"/>
      <c r="BC393" s="116"/>
      <c r="BD393" s="116"/>
      <c r="BE393" s="116"/>
      <c r="BF393" s="116"/>
      <c r="BG393" s="116"/>
      <c r="BH393" s="116"/>
      <c r="BI393" s="116"/>
      <c r="BJ393" s="116"/>
      <c r="BK393" s="116"/>
      <c r="BL393" s="117"/>
    </row>
    <row r="394" spans="1:64" s="3" customFormat="1">
      <c r="A394" s="1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c r="AD394" s="16"/>
      <c r="AE394" s="16"/>
      <c r="AF394" s="16"/>
      <c r="AG394" s="16"/>
      <c r="AH394" s="16"/>
      <c r="AI394" s="16"/>
      <c r="AJ394" s="16"/>
      <c r="AK394" s="16"/>
      <c r="AL394" s="16"/>
      <c r="AM394" s="16"/>
      <c r="AN394" s="16"/>
      <c r="AO394" s="16"/>
      <c r="AP394" s="16"/>
      <c r="AQ394" s="16"/>
      <c r="AR394" s="16"/>
      <c r="AS394" s="16"/>
      <c r="AT394" s="16"/>
      <c r="AU394" s="116"/>
      <c r="AV394" s="116"/>
      <c r="AW394" s="116"/>
      <c r="AX394" s="116"/>
      <c r="AY394" s="116"/>
      <c r="AZ394" s="116"/>
      <c r="BA394" s="116"/>
      <c r="BB394" s="116"/>
      <c r="BC394" s="116"/>
      <c r="BD394" s="116"/>
      <c r="BE394" s="116"/>
      <c r="BF394" s="116"/>
      <c r="BG394" s="116"/>
      <c r="BH394" s="116"/>
      <c r="BI394" s="116"/>
      <c r="BJ394" s="116"/>
      <c r="BK394" s="116"/>
      <c r="BL394" s="117"/>
    </row>
    <row r="395" spans="1:64" s="3" customFormat="1">
      <c r="A395" s="1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c r="AD395" s="16"/>
      <c r="AE395" s="16"/>
      <c r="AF395" s="16"/>
      <c r="AG395" s="16"/>
      <c r="AH395" s="16"/>
      <c r="AI395" s="16"/>
      <c r="AJ395" s="16"/>
      <c r="AK395" s="16"/>
      <c r="AL395" s="16"/>
      <c r="AM395" s="16"/>
      <c r="AN395" s="16"/>
      <c r="AO395" s="16"/>
      <c r="AP395" s="16"/>
      <c r="AQ395" s="16"/>
      <c r="AR395" s="16"/>
      <c r="AS395" s="16"/>
      <c r="AT395" s="16"/>
      <c r="AU395" s="116"/>
      <c r="AV395" s="116"/>
      <c r="AW395" s="116"/>
      <c r="AX395" s="116"/>
      <c r="AY395" s="116"/>
      <c r="AZ395" s="116"/>
      <c r="BA395" s="116"/>
      <c r="BB395" s="116"/>
      <c r="BC395" s="116"/>
      <c r="BD395" s="116"/>
      <c r="BE395" s="116"/>
      <c r="BF395" s="116"/>
      <c r="BG395" s="116"/>
      <c r="BH395" s="116"/>
      <c r="BI395" s="116"/>
      <c r="BJ395" s="116"/>
      <c r="BK395" s="116"/>
      <c r="BL395" s="117"/>
    </row>
    <row r="396" spans="1:64" s="3" customFormat="1">
      <c r="A396" s="1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c r="AD396" s="16"/>
      <c r="AE396" s="16"/>
      <c r="AF396" s="16"/>
      <c r="AG396" s="16"/>
      <c r="AH396" s="16"/>
      <c r="AI396" s="16"/>
      <c r="AJ396" s="16"/>
      <c r="AK396" s="16"/>
      <c r="AL396" s="16"/>
      <c r="AM396" s="16"/>
      <c r="AN396" s="16"/>
      <c r="AO396" s="16"/>
      <c r="AP396" s="16"/>
      <c r="AQ396" s="16"/>
      <c r="AR396" s="16"/>
      <c r="AS396" s="16"/>
      <c r="AT396" s="16"/>
      <c r="AU396" s="116"/>
      <c r="AV396" s="116"/>
      <c r="AW396" s="116"/>
      <c r="AX396" s="116"/>
      <c r="AY396" s="116"/>
      <c r="AZ396" s="116"/>
      <c r="BA396" s="116"/>
      <c r="BB396" s="116"/>
      <c r="BC396" s="116"/>
      <c r="BD396" s="116"/>
      <c r="BE396" s="116"/>
      <c r="BF396" s="116"/>
      <c r="BG396" s="116"/>
      <c r="BH396" s="116"/>
      <c r="BI396" s="116"/>
      <c r="BJ396" s="116"/>
      <c r="BK396" s="116"/>
      <c r="BL396" s="117"/>
    </row>
    <row r="397" spans="1:64" s="3" customFormat="1">
      <c r="A397" s="1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c r="AD397" s="16"/>
      <c r="AE397" s="16"/>
      <c r="AF397" s="16"/>
      <c r="AG397" s="16"/>
      <c r="AH397" s="16"/>
      <c r="AI397" s="16"/>
      <c r="AJ397" s="16"/>
      <c r="AK397" s="16"/>
      <c r="AL397" s="16"/>
      <c r="AM397" s="16"/>
      <c r="AN397" s="16"/>
      <c r="AO397" s="16"/>
      <c r="AP397" s="16"/>
      <c r="AQ397" s="16"/>
      <c r="AR397" s="16"/>
      <c r="AS397" s="16"/>
      <c r="AT397" s="16"/>
      <c r="AU397" s="116"/>
      <c r="AV397" s="116"/>
      <c r="AW397" s="116"/>
      <c r="AX397" s="116"/>
      <c r="AY397" s="116"/>
      <c r="AZ397" s="116"/>
      <c r="BA397" s="116"/>
      <c r="BB397" s="116"/>
      <c r="BC397" s="116"/>
      <c r="BD397" s="116"/>
      <c r="BE397" s="116"/>
      <c r="BF397" s="116"/>
      <c r="BG397" s="116"/>
      <c r="BH397" s="116"/>
      <c r="BI397" s="116"/>
      <c r="BJ397" s="116"/>
      <c r="BK397" s="116"/>
      <c r="BL397" s="117"/>
    </row>
    <row r="398" spans="1:64" s="3" customFormat="1">
      <c r="A398" s="1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c r="AD398" s="16"/>
      <c r="AE398" s="16"/>
      <c r="AF398" s="16"/>
      <c r="AG398" s="16"/>
      <c r="AH398" s="16"/>
      <c r="AI398" s="16"/>
      <c r="AJ398" s="16"/>
      <c r="AK398" s="16"/>
      <c r="AL398" s="16"/>
      <c r="AM398" s="16"/>
      <c r="AN398" s="16"/>
      <c r="AO398" s="16"/>
      <c r="AP398" s="16"/>
      <c r="AQ398" s="16"/>
      <c r="AR398" s="16"/>
      <c r="AS398" s="16"/>
      <c r="AT398" s="16"/>
      <c r="AU398" s="116"/>
      <c r="AV398" s="116"/>
      <c r="AW398" s="116"/>
      <c r="AX398" s="116"/>
      <c r="AY398" s="116"/>
      <c r="AZ398" s="116"/>
      <c r="BA398" s="116"/>
      <c r="BB398" s="116"/>
      <c r="BC398" s="116"/>
      <c r="BD398" s="116"/>
      <c r="BE398" s="116"/>
      <c r="BF398" s="116"/>
      <c r="BG398" s="116"/>
      <c r="BH398" s="116"/>
      <c r="BI398" s="116"/>
      <c r="BJ398" s="116"/>
      <c r="BK398" s="116"/>
      <c r="BL398" s="117"/>
    </row>
    <row r="399" spans="1:64" s="3" customFormat="1">
      <c r="A399" s="1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c r="AD399" s="16"/>
      <c r="AE399" s="16"/>
      <c r="AF399" s="16"/>
      <c r="AG399" s="16"/>
      <c r="AH399" s="16"/>
      <c r="AI399" s="16"/>
      <c r="AJ399" s="16"/>
      <c r="AK399" s="16"/>
      <c r="AL399" s="16"/>
      <c r="AM399" s="16"/>
      <c r="AN399" s="16"/>
      <c r="AO399" s="16"/>
      <c r="AP399" s="16"/>
      <c r="AQ399" s="16"/>
      <c r="AR399" s="16"/>
      <c r="AS399" s="16"/>
      <c r="AT399" s="16"/>
      <c r="AU399" s="116"/>
      <c r="AV399" s="116"/>
      <c r="AW399" s="116"/>
      <c r="AX399" s="116"/>
      <c r="AY399" s="116"/>
      <c r="AZ399" s="116"/>
      <c r="BA399" s="116"/>
      <c r="BB399" s="116"/>
      <c r="BC399" s="116"/>
      <c r="BD399" s="116"/>
      <c r="BE399" s="116"/>
      <c r="BF399" s="116"/>
      <c r="BG399" s="116"/>
      <c r="BH399" s="116"/>
      <c r="BI399" s="116"/>
      <c r="BJ399" s="116"/>
      <c r="BK399" s="116"/>
      <c r="BL399" s="117"/>
    </row>
    <row r="400" spans="1:64" s="3" customFormat="1">
      <c r="A400" s="1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c r="AD400" s="16"/>
      <c r="AE400" s="16"/>
      <c r="AF400" s="16"/>
      <c r="AG400" s="16"/>
      <c r="AH400" s="16"/>
      <c r="AI400" s="16"/>
      <c r="AJ400" s="16"/>
      <c r="AK400" s="16"/>
      <c r="AL400" s="16"/>
      <c r="AM400" s="16"/>
      <c r="AN400" s="16"/>
      <c r="AO400" s="16"/>
      <c r="AP400" s="16"/>
      <c r="AQ400" s="16"/>
      <c r="AR400" s="16"/>
      <c r="AS400" s="16"/>
      <c r="AT400" s="16"/>
      <c r="AU400" s="116"/>
      <c r="AV400" s="116"/>
      <c r="AW400" s="116"/>
      <c r="AX400" s="116"/>
      <c r="AY400" s="116"/>
      <c r="AZ400" s="116"/>
      <c r="BA400" s="116"/>
      <c r="BB400" s="116"/>
      <c r="BC400" s="116"/>
      <c r="BD400" s="116"/>
      <c r="BE400" s="116"/>
      <c r="BF400" s="116"/>
      <c r="BG400" s="116"/>
      <c r="BH400" s="116"/>
      <c r="BI400" s="116"/>
      <c r="BJ400" s="116"/>
      <c r="BK400" s="116"/>
      <c r="BL400" s="117"/>
    </row>
    <row r="401" spans="1:64" s="3" customFormat="1">
      <c r="A401" s="1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c r="AD401" s="16"/>
      <c r="AE401" s="16"/>
      <c r="AF401" s="16"/>
      <c r="AG401" s="16"/>
      <c r="AH401" s="16"/>
      <c r="AI401" s="16"/>
      <c r="AJ401" s="16"/>
      <c r="AK401" s="16"/>
      <c r="AL401" s="16"/>
      <c r="AM401" s="16"/>
      <c r="AN401" s="16"/>
      <c r="AO401" s="16"/>
      <c r="AP401" s="16"/>
      <c r="AQ401" s="16"/>
      <c r="AR401" s="16"/>
      <c r="AS401" s="16"/>
      <c r="AT401" s="16"/>
      <c r="AU401" s="116"/>
      <c r="AV401" s="116"/>
      <c r="AW401" s="116"/>
      <c r="AX401" s="116"/>
      <c r="AY401" s="116"/>
      <c r="AZ401" s="116"/>
      <c r="BA401" s="116"/>
      <c r="BB401" s="116"/>
      <c r="BC401" s="116"/>
      <c r="BD401" s="116"/>
      <c r="BE401" s="116"/>
      <c r="BF401" s="116"/>
      <c r="BG401" s="116"/>
      <c r="BH401" s="116"/>
      <c r="BI401" s="116"/>
      <c r="BJ401" s="116"/>
      <c r="BK401" s="116"/>
      <c r="BL401" s="117"/>
    </row>
    <row r="402" spans="1:64" s="3" customFormat="1">
      <c r="A402" s="1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c r="AD402" s="16"/>
      <c r="AE402" s="16"/>
      <c r="AF402" s="16"/>
      <c r="AG402" s="16"/>
      <c r="AH402" s="16"/>
      <c r="AI402" s="16"/>
      <c r="AJ402" s="16"/>
      <c r="AK402" s="16"/>
      <c r="AL402" s="16"/>
      <c r="AM402" s="16"/>
      <c r="AN402" s="16"/>
      <c r="AO402" s="16"/>
      <c r="AP402" s="16"/>
      <c r="AQ402" s="16"/>
      <c r="AR402" s="16"/>
      <c r="AS402" s="16"/>
      <c r="AT402" s="16"/>
      <c r="AU402" s="116"/>
      <c r="AV402" s="116"/>
      <c r="AW402" s="116"/>
      <c r="AX402" s="116"/>
      <c r="AY402" s="116"/>
      <c r="AZ402" s="116"/>
      <c r="BA402" s="116"/>
      <c r="BB402" s="116"/>
      <c r="BC402" s="116"/>
      <c r="BD402" s="116"/>
      <c r="BE402" s="116"/>
      <c r="BF402" s="116"/>
      <c r="BG402" s="116"/>
      <c r="BH402" s="116"/>
      <c r="BI402" s="116"/>
      <c r="BJ402" s="116"/>
      <c r="BK402" s="116"/>
      <c r="BL402" s="117"/>
    </row>
    <row r="403" spans="1:64" s="3" customFormat="1">
      <c r="A403" s="1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c r="AD403" s="16"/>
      <c r="AE403" s="16"/>
      <c r="AF403" s="16"/>
      <c r="AG403" s="16"/>
      <c r="AH403" s="16"/>
      <c r="AI403" s="16"/>
      <c r="AJ403" s="16"/>
      <c r="AK403" s="16"/>
      <c r="AL403" s="16"/>
      <c r="AM403" s="16"/>
      <c r="AN403" s="16"/>
      <c r="AO403" s="16"/>
      <c r="AP403" s="16"/>
      <c r="AQ403" s="16"/>
      <c r="AR403" s="16"/>
      <c r="AS403" s="16"/>
      <c r="AT403" s="16"/>
      <c r="AU403" s="116"/>
      <c r="AV403" s="116"/>
      <c r="AW403" s="116"/>
      <c r="AX403" s="116"/>
      <c r="AY403" s="116"/>
      <c r="AZ403" s="116"/>
      <c r="BA403" s="116"/>
      <c r="BB403" s="116"/>
      <c r="BC403" s="116"/>
      <c r="BD403" s="116"/>
      <c r="BE403" s="116"/>
      <c r="BF403" s="116"/>
      <c r="BG403" s="116"/>
      <c r="BH403" s="116"/>
      <c r="BI403" s="116"/>
      <c r="BJ403" s="116"/>
      <c r="BK403" s="116"/>
      <c r="BL403" s="117"/>
    </row>
    <row r="404" spans="1:64" s="3" customFormat="1">
      <c r="A404" s="1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c r="AD404" s="16"/>
      <c r="AE404" s="16"/>
      <c r="AF404" s="16"/>
      <c r="AG404" s="16"/>
      <c r="AH404" s="16"/>
      <c r="AI404" s="16"/>
      <c r="AJ404" s="16"/>
      <c r="AK404" s="16"/>
      <c r="AL404" s="16"/>
      <c r="AM404" s="16"/>
      <c r="AN404" s="16"/>
      <c r="AO404" s="16"/>
      <c r="AP404" s="16"/>
      <c r="AQ404" s="16"/>
      <c r="AR404" s="16"/>
      <c r="AS404" s="16"/>
      <c r="AT404" s="16"/>
      <c r="AU404" s="116"/>
      <c r="AV404" s="116"/>
      <c r="AW404" s="116"/>
      <c r="AX404" s="116"/>
      <c r="AY404" s="116"/>
      <c r="AZ404" s="116"/>
      <c r="BA404" s="116"/>
      <c r="BB404" s="116"/>
      <c r="BC404" s="116"/>
      <c r="BD404" s="116"/>
      <c r="BE404" s="116"/>
      <c r="BF404" s="116"/>
      <c r="BG404" s="116"/>
      <c r="BH404" s="116"/>
      <c r="BI404" s="116"/>
      <c r="BJ404" s="116"/>
      <c r="BK404" s="116"/>
      <c r="BL404" s="117"/>
    </row>
    <row r="405" spans="1:64" s="3" customFormat="1">
      <c r="A405" s="1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c r="AD405" s="16"/>
      <c r="AE405" s="16"/>
      <c r="AF405" s="16"/>
      <c r="AG405" s="16"/>
      <c r="AH405" s="16"/>
      <c r="AI405" s="16"/>
      <c r="AJ405" s="16"/>
      <c r="AK405" s="16"/>
      <c r="AL405" s="16"/>
      <c r="AM405" s="16"/>
      <c r="AN405" s="16"/>
      <c r="AO405" s="16"/>
      <c r="AP405" s="16"/>
      <c r="AQ405" s="16"/>
      <c r="AR405" s="16"/>
      <c r="AS405" s="16"/>
      <c r="AT405" s="16"/>
      <c r="AU405" s="116"/>
      <c r="AV405" s="116"/>
      <c r="AW405" s="116"/>
      <c r="AX405" s="116"/>
      <c r="AY405" s="116"/>
      <c r="AZ405" s="116"/>
      <c r="BA405" s="116"/>
      <c r="BB405" s="116"/>
      <c r="BC405" s="116"/>
      <c r="BD405" s="116"/>
      <c r="BE405" s="116"/>
      <c r="BF405" s="116"/>
      <c r="BG405" s="116"/>
      <c r="BH405" s="116"/>
      <c r="BI405" s="116"/>
      <c r="BJ405" s="116"/>
      <c r="BK405" s="116"/>
      <c r="BL405" s="117"/>
    </row>
    <row r="406" spans="1:64" s="3" customFormat="1">
      <c r="A406" s="1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c r="AD406" s="16"/>
      <c r="AE406" s="16"/>
      <c r="AF406" s="16"/>
      <c r="AG406" s="16"/>
      <c r="AH406" s="16"/>
      <c r="AI406" s="16"/>
      <c r="AJ406" s="16"/>
      <c r="AK406" s="16"/>
      <c r="AL406" s="16"/>
      <c r="AM406" s="16"/>
      <c r="AN406" s="16"/>
      <c r="AO406" s="16"/>
      <c r="AP406" s="16"/>
      <c r="AQ406" s="16"/>
      <c r="AR406" s="16"/>
      <c r="AS406" s="16"/>
      <c r="AT406" s="16"/>
      <c r="AU406" s="116"/>
      <c r="AV406" s="116"/>
      <c r="AW406" s="116"/>
      <c r="AX406" s="116"/>
      <c r="AY406" s="116"/>
      <c r="AZ406" s="116"/>
      <c r="BA406" s="116"/>
      <c r="BB406" s="116"/>
      <c r="BC406" s="116"/>
      <c r="BD406" s="116"/>
      <c r="BE406" s="116"/>
      <c r="BF406" s="116"/>
      <c r="BG406" s="116"/>
      <c r="BH406" s="116"/>
      <c r="BI406" s="116"/>
      <c r="BJ406" s="116"/>
      <c r="BK406" s="116"/>
      <c r="BL406" s="117"/>
    </row>
    <row r="407" spans="1:64" s="3" customFormat="1">
      <c r="A407" s="1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c r="AD407" s="16"/>
      <c r="AE407" s="16"/>
      <c r="AF407" s="16"/>
      <c r="AG407" s="16"/>
      <c r="AH407" s="16"/>
      <c r="AI407" s="16"/>
      <c r="AJ407" s="16"/>
      <c r="AK407" s="16"/>
      <c r="AL407" s="16"/>
      <c r="AM407" s="16"/>
      <c r="AN407" s="16"/>
      <c r="AO407" s="16"/>
      <c r="AP407" s="16"/>
      <c r="AQ407" s="16"/>
      <c r="AR407" s="16"/>
      <c r="AS407" s="16"/>
      <c r="AT407" s="16"/>
      <c r="AU407" s="116"/>
      <c r="AV407" s="116"/>
      <c r="AW407" s="116"/>
      <c r="AX407" s="116"/>
      <c r="AY407" s="116"/>
      <c r="AZ407" s="116"/>
      <c r="BA407" s="116"/>
      <c r="BB407" s="116"/>
      <c r="BC407" s="116"/>
      <c r="BD407" s="116"/>
      <c r="BE407" s="116"/>
      <c r="BF407" s="116"/>
      <c r="BG407" s="116"/>
      <c r="BH407" s="116"/>
      <c r="BI407" s="116"/>
      <c r="BJ407" s="116"/>
      <c r="BK407" s="116"/>
      <c r="BL407" s="117"/>
    </row>
    <row r="408" spans="1:64" s="3" customFormat="1">
      <c r="A408" s="1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c r="AD408" s="16"/>
      <c r="AE408" s="16"/>
      <c r="AF408" s="16"/>
      <c r="AG408" s="16"/>
      <c r="AH408" s="16"/>
      <c r="AI408" s="16"/>
      <c r="AJ408" s="16"/>
      <c r="AK408" s="16"/>
      <c r="AL408" s="16"/>
      <c r="AM408" s="16"/>
      <c r="AN408" s="16"/>
      <c r="AO408" s="16"/>
      <c r="AP408" s="16"/>
      <c r="AQ408" s="16"/>
      <c r="AR408" s="16"/>
      <c r="AS408" s="16"/>
      <c r="AT408" s="16"/>
      <c r="AU408" s="116"/>
      <c r="AV408" s="116"/>
      <c r="AW408" s="116"/>
      <c r="AX408" s="116"/>
      <c r="AY408" s="116"/>
      <c r="AZ408" s="116"/>
      <c r="BA408" s="116"/>
      <c r="BB408" s="116"/>
      <c r="BC408" s="116"/>
      <c r="BD408" s="116"/>
      <c r="BE408" s="116"/>
      <c r="BF408" s="116"/>
      <c r="BG408" s="116"/>
      <c r="BH408" s="116"/>
      <c r="BI408" s="116"/>
      <c r="BJ408" s="116"/>
      <c r="BK408" s="116"/>
      <c r="BL408" s="117"/>
    </row>
    <row r="409" spans="1:64" s="3" customFormat="1">
      <c r="A409" s="1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c r="AD409" s="16"/>
      <c r="AE409" s="16"/>
      <c r="AF409" s="16"/>
      <c r="AG409" s="16"/>
      <c r="AH409" s="16"/>
      <c r="AI409" s="16"/>
      <c r="AJ409" s="16"/>
      <c r="AK409" s="16"/>
      <c r="AL409" s="16"/>
      <c r="AM409" s="16"/>
      <c r="AN409" s="16"/>
      <c r="AO409" s="16"/>
      <c r="AP409" s="16"/>
      <c r="AQ409" s="16"/>
      <c r="AR409" s="16"/>
      <c r="AS409" s="16"/>
      <c r="AT409" s="16"/>
      <c r="AU409" s="116"/>
      <c r="AV409" s="116"/>
      <c r="AW409" s="116"/>
      <c r="AX409" s="116"/>
      <c r="AY409" s="116"/>
      <c r="AZ409" s="116"/>
      <c r="BA409" s="116"/>
      <c r="BB409" s="116"/>
      <c r="BC409" s="116"/>
      <c r="BD409" s="116"/>
      <c r="BE409" s="116"/>
      <c r="BF409" s="116"/>
      <c r="BG409" s="116"/>
      <c r="BH409" s="116"/>
      <c r="BI409" s="116"/>
      <c r="BJ409" s="116"/>
      <c r="BK409" s="116"/>
      <c r="BL409" s="117"/>
    </row>
    <row r="410" spans="1:64" s="3" customFormat="1">
      <c r="A410" s="1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c r="AD410" s="16"/>
      <c r="AE410" s="16"/>
      <c r="AF410" s="16"/>
      <c r="AG410" s="16"/>
      <c r="AH410" s="16"/>
      <c r="AI410" s="16"/>
      <c r="AJ410" s="16"/>
      <c r="AK410" s="16"/>
      <c r="AL410" s="16"/>
      <c r="AM410" s="16"/>
      <c r="AN410" s="16"/>
      <c r="AO410" s="16"/>
      <c r="AP410" s="16"/>
      <c r="AQ410" s="16"/>
      <c r="AR410" s="16"/>
      <c r="AS410" s="16"/>
      <c r="AT410" s="16"/>
      <c r="AU410" s="116"/>
      <c r="AV410" s="116"/>
      <c r="AW410" s="116"/>
      <c r="AX410" s="116"/>
      <c r="AY410" s="116"/>
      <c r="AZ410" s="116"/>
      <c r="BA410" s="116"/>
      <c r="BB410" s="116"/>
      <c r="BC410" s="116"/>
      <c r="BD410" s="116"/>
      <c r="BE410" s="116"/>
      <c r="BF410" s="116"/>
      <c r="BG410" s="116"/>
      <c r="BH410" s="116"/>
      <c r="BI410" s="116"/>
      <c r="BJ410" s="116"/>
      <c r="BK410" s="116"/>
      <c r="BL410" s="117"/>
    </row>
    <row r="411" spans="1:64" s="3" customFormat="1">
      <c r="A411" s="1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c r="AD411" s="16"/>
      <c r="AE411" s="16"/>
      <c r="AF411" s="16"/>
      <c r="AG411" s="16"/>
      <c r="AH411" s="16"/>
      <c r="AI411" s="16"/>
      <c r="AJ411" s="16"/>
      <c r="AK411" s="16"/>
      <c r="AL411" s="16"/>
      <c r="AM411" s="16"/>
      <c r="AN411" s="16"/>
      <c r="AO411" s="16"/>
      <c r="AP411" s="16"/>
      <c r="AQ411" s="16"/>
      <c r="AR411" s="16"/>
      <c r="AS411" s="16"/>
      <c r="AT411" s="16"/>
      <c r="AU411" s="116"/>
      <c r="AV411" s="116"/>
      <c r="AW411" s="116"/>
      <c r="AX411" s="116"/>
      <c r="AY411" s="116"/>
      <c r="AZ411" s="116"/>
      <c r="BA411" s="116"/>
      <c r="BB411" s="116"/>
      <c r="BC411" s="116"/>
      <c r="BD411" s="116"/>
      <c r="BE411" s="116"/>
      <c r="BF411" s="116"/>
      <c r="BG411" s="116"/>
      <c r="BH411" s="116"/>
      <c r="BI411" s="116"/>
      <c r="BJ411" s="116"/>
      <c r="BK411" s="116"/>
      <c r="BL411" s="117"/>
    </row>
    <row r="412" spans="1:64" s="3" customFormat="1">
      <c r="A412" s="1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c r="AD412" s="16"/>
      <c r="AE412" s="16"/>
      <c r="AF412" s="16"/>
      <c r="AG412" s="16"/>
      <c r="AH412" s="16"/>
      <c r="AI412" s="16"/>
      <c r="AJ412" s="16"/>
      <c r="AK412" s="16"/>
      <c r="AL412" s="16"/>
      <c r="AM412" s="16"/>
      <c r="AN412" s="16"/>
      <c r="AO412" s="16"/>
      <c r="AP412" s="16"/>
      <c r="AQ412" s="16"/>
      <c r="AR412" s="16"/>
      <c r="AS412" s="16"/>
      <c r="AT412" s="16"/>
      <c r="AU412" s="116"/>
      <c r="AV412" s="116"/>
      <c r="AW412" s="116"/>
      <c r="AX412" s="116"/>
      <c r="AY412" s="116"/>
      <c r="AZ412" s="116"/>
      <c r="BA412" s="116"/>
      <c r="BB412" s="116"/>
      <c r="BC412" s="116"/>
      <c r="BD412" s="116"/>
      <c r="BE412" s="116"/>
      <c r="BF412" s="116"/>
      <c r="BG412" s="116"/>
      <c r="BH412" s="116"/>
      <c r="BI412" s="116"/>
      <c r="BJ412" s="116"/>
      <c r="BK412" s="116"/>
      <c r="BL412" s="117"/>
    </row>
    <row r="413" spans="1:64" s="3" customFormat="1">
      <c r="A413" s="1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c r="AD413" s="16"/>
      <c r="AE413" s="16"/>
      <c r="AF413" s="16"/>
      <c r="AG413" s="16"/>
      <c r="AH413" s="16"/>
      <c r="AI413" s="16"/>
      <c r="AJ413" s="16"/>
      <c r="AK413" s="16"/>
      <c r="AL413" s="16"/>
      <c r="AM413" s="16"/>
      <c r="AN413" s="16"/>
      <c r="AO413" s="16"/>
      <c r="AP413" s="16"/>
      <c r="AQ413" s="16"/>
      <c r="AR413" s="16"/>
      <c r="AS413" s="16"/>
      <c r="AT413" s="16"/>
      <c r="AU413" s="116"/>
      <c r="AV413" s="116"/>
      <c r="AW413" s="116"/>
      <c r="AX413" s="116"/>
      <c r="AY413" s="116"/>
      <c r="AZ413" s="116"/>
      <c r="BA413" s="116"/>
      <c r="BB413" s="116"/>
      <c r="BC413" s="116"/>
      <c r="BD413" s="116"/>
      <c r="BE413" s="116"/>
      <c r="BF413" s="116"/>
      <c r="BG413" s="116"/>
      <c r="BH413" s="116"/>
      <c r="BI413" s="116"/>
      <c r="BJ413" s="116"/>
      <c r="BK413" s="116"/>
      <c r="BL413" s="117"/>
    </row>
    <row r="414" spans="1:64" s="3" customFormat="1">
      <c r="A414" s="1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c r="AD414" s="16"/>
      <c r="AE414" s="16"/>
      <c r="AF414" s="16"/>
      <c r="AG414" s="16"/>
      <c r="AH414" s="16"/>
      <c r="AI414" s="16"/>
      <c r="AJ414" s="16"/>
      <c r="AK414" s="16"/>
      <c r="AL414" s="16"/>
      <c r="AM414" s="16"/>
      <c r="AN414" s="16"/>
      <c r="AO414" s="16"/>
      <c r="AP414" s="16"/>
      <c r="AQ414" s="16"/>
      <c r="AR414" s="16"/>
      <c r="AS414" s="16"/>
      <c r="AT414" s="16"/>
      <c r="AU414" s="116"/>
      <c r="AV414" s="116"/>
      <c r="AW414" s="116"/>
      <c r="AX414" s="116"/>
      <c r="AY414" s="116"/>
      <c r="AZ414" s="116"/>
      <c r="BA414" s="116"/>
      <c r="BB414" s="116"/>
      <c r="BC414" s="116"/>
      <c r="BD414" s="116"/>
      <c r="BE414" s="116"/>
      <c r="BF414" s="116"/>
      <c r="BG414" s="116"/>
      <c r="BH414" s="116"/>
      <c r="BI414" s="116"/>
      <c r="BJ414" s="116"/>
      <c r="BK414" s="116"/>
      <c r="BL414" s="117"/>
    </row>
    <row r="415" spans="1:64" s="3" customFormat="1">
      <c r="A415" s="1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c r="AD415" s="16"/>
      <c r="AE415" s="16"/>
      <c r="AF415" s="16"/>
      <c r="AG415" s="16"/>
      <c r="AH415" s="16"/>
      <c r="AI415" s="16"/>
      <c r="AJ415" s="16"/>
      <c r="AK415" s="16"/>
      <c r="AL415" s="16"/>
      <c r="AM415" s="16"/>
      <c r="AN415" s="16"/>
      <c r="AO415" s="16"/>
      <c r="AP415" s="16"/>
      <c r="AQ415" s="16"/>
      <c r="AR415" s="16"/>
      <c r="AS415" s="16"/>
      <c r="AT415" s="16"/>
      <c r="AU415" s="116"/>
      <c r="AV415" s="116"/>
      <c r="AW415" s="116"/>
      <c r="AX415" s="116"/>
      <c r="AY415" s="116"/>
      <c r="AZ415" s="116"/>
      <c r="BA415" s="116"/>
      <c r="BB415" s="116"/>
      <c r="BC415" s="116"/>
      <c r="BD415" s="116"/>
      <c r="BE415" s="116"/>
      <c r="BF415" s="116"/>
      <c r="BG415" s="116"/>
      <c r="BH415" s="116"/>
      <c r="BI415" s="116"/>
      <c r="BJ415" s="116"/>
      <c r="BK415" s="116"/>
      <c r="BL415" s="117"/>
    </row>
    <row r="416" spans="1:64" s="3" customFormat="1">
      <c r="A416" s="1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c r="AD416" s="16"/>
      <c r="AE416" s="16"/>
      <c r="AF416" s="16"/>
      <c r="AG416" s="16"/>
      <c r="AH416" s="16"/>
      <c r="AI416" s="16"/>
      <c r="AJ416" s="16"/>
      <c r="AK416" s="16"/>
      <c r="AL416" s="16"/>
      <c r="AM416" s="16"/>
      <c r="AN416" s="16"/>
      <c r="AO416" s="16"/>
      <c r="AP416" s="16"/>
      <c r="AQ416" s="16"/>
      <c r="AR416" s="16"/>
      <c r="AS416" s="16"/>
      <c r="AT416" s="16"/>
      <c r="AU416" s="116"/>
      <c r="AV416" s="116"/>
      <c r="AW416" s="116"/>
      <c r="AX416" s="116"/>
      <c r="AY416" s="116"/>
      <c r="AZ416" s="116"/>
      <c r="BA416" s="116"/>
      <c r="BB416" s="116"/>
      <c r="BC416" s="116"/>
      <c r="BD416" s="116"/>
      <c r="BE416" s="116"/>
      <c r="BF416" s="116"/>
      <c r="BG416" s="116"/>
      <c r="BH416" s="116"/>
      <c r="BI416" s="116"/>
      <c r="BJ416" s="116"/>
      <c r="BK416" s="116"/>
      <c r="BL416" s="117"/>
    </row>
    <row r="417" spans="1:64" s="3" customFormat="1">
      <c r="A417" s="1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c r="AD417" s="16"/>
      <c r="AE417" s="16"/>
      <c r="AF417" s="16"/>
      <c r="AG417" s="16"/>
      <c r="AH417" s="16"/>
      <c r="AI417" s="16"/>
      <c r="AJ417" s="16"/>
      <c r="AK417" s="16"/>
      <c r="AL417" s="16"/>
      <c r="AM417" s="16"/>
      <c r="AN417" s="16"/>
      <c r="AO417" s="16"/>
      <c r="AP417" s="16"/>
      <c r="AQ417" s="16"/>
      <c r="AR417" s="16"/>
      <c r="AS417" s="16"/>
      <c r="AT417" s="16"/>
      <c r="AU417" s="116"/>
      <c r="AV417" s="116"/>
      <c r="AW417" s="116"/>
      <c r="AX417" s="116"/>
      <c r="AY417" s="116"/>
      <c r="AZ417" s="116"/>
      <c r="BA417" s="116"/>
      <c r="BB417" s="116"/>
      <c r="BC417" s="116"/>
      <c r="BD417" s="116"/>
      <c r="BE417" s="116"/>
      <c r="BF417" s="116"/>
      <c r="BG417" s="116"/>
      <c r="BH417" s="116"/>
      <c r="BI417" s="116"/>
      <c r="BJ417" s="116"/>
      <c r="BK417" s="116"/>
      <c r="BL417" s="117"/>
    </row>
    <row r="418" spans="1:64" s="3" customFormat="1">
      <c r="A418" s="1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c r="AD418" s="16"/>
      <c r="AE418" s="16"/>
      <c r="AF418" s="16"/>
      <c r="AG418" s="16"/>
      <c r="AH418" s="16"/>
      <c r="AI418" s="16"/>
      <c r="AJ418" s="16"/>
      <c r="AK418" s="16"/>
      <c r="AL418" s="16"/>
      <c r="AM418" s="16"/>
      <c r="AN418" s="16"/>
      <c r="AO418" s="16"/>
      <c r="AP418" s="16"/>
      <c r="AQ418" s="16"/>
      <c r="AR418" s="16"/>
      <c r="AS418" s="16"/>
      <c r="AT418" s="16"/>
      <c r="AU418" s="116"/>
      <c r="AV418" s="116"/>
      <c r="AW418" s="116"/>
      <c r="AX418" s="116"/>
      <c r="AY418" s="116"/>
      <c r="AZ418" s="116"/>
      <c r="BA418" s="116"/>
      <c r="BB418" s="116"/>
      <c r="BC418" s="116"/>
      <c r="BD418" s="116"/>
      <c r="BE418" s="116"/>
      <c r="BF418" s="116"/>
      <c r="BG418" s="116"/>
      <c r="BH418" s="116"/>
      <c r="BI418" s="116"/>
      <c r="BJ418" s="116"/>
      <c r="BK418" s="116"/>
      <c r="BL418" s="117"/>
    </row>
    <row r="419" spans="1:64" s="3" customFormat="1">
      <c r="A419" s="1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c r="AD419" s="16"/>
      <c r="AE419" s="16"/>
      <c r="AF419" s="16"/>
      <c r="AG419" s="16"/>
      <c r="AH419" s="16"/>
      <c r="AI419" s="16"/>
      <c r="AJ419" s="16"/>
      <c r="AK419" s="16"/>
      <c r="AL419" s="16"/>
      <c r="AM419" s="16"/>
      <c r="AN419" s="16"/>
      <c r="AO419" s="16"/>
      <c r="AP419" s="16"/>
      <c r="AQ419" s="16"/>
      <c r="AR419" s="16"/>
      <c r="AS419" s="16"/>
      <c r="AT419" s="16"/>
      <c r="AU419" s="116"/>
      <c r="AV419" s="116"/>
      <c r="AW419" s="116"/>
      <c r="AX419" s="116"/>
      <c r="AY419" s="116"/>
      <c r="AZ419" s="116"/>
      <c r="BA419" s="116"/>
      <c r="BB419" s="116"/>
      <c r="BC419" s="116"/>
      <c r="BD419" s="116"/>
      <c r="BE419" s="116"/>
      <c r="BF419" s="116"/>
      <c r="BG419" s="116"/>
      <c r="BH419" s="116"/>
      <c r="BI419" s="116"/>
      <c r="BJ419" s="116"/>
      <c r="BK419" s="116"/>
      <c r="BL419" s="117"/>
    </row>
    <row r="420" spans="1:64" s="3" customFormat="1">
      <c r="A420" s="1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c r="AD420" s="16"/>
      <c r="AE420" s="16"/>
      <c r="AF420" s="16"/>
      <c r="AG420" s="16"/>
      <c r="AH420" s="16"/>
      <c r="AI420" s="16"/>
      <c r="AJ420" s="16"/>
      <c r="AK420" s="16"/>
      <c r="AL420" s="16"/>
      <c r="AM420" s="16"/>
      <c r="AN420" s="16"/>
      <c r="AO420" s="16"/>
      <c r="AP420" s="16"/>
      <c r="AQ420" s="16"/>
      <c r="AR420" s="16"/>
      <c r="AS420" s="16"/>
      <c r="AT420" s="16"/>
      <c r="AU420" s="116"/>
      <c r="AV420" s="116"/>
      <c r="AW420" s="116"/>
      <c r="AX420" s="116"/>
      <c r="AY420" s="116"/>
      <c r="AZ420" s="116"/>
      <c r="BA420" s="116"/>
      <c r="BB420" s="116"/>
      <c r="BC420" s="116"/>
      <c r="BD420" s="116"/>
      <c r="BE420" s="116"/>
      <c r="BF420" s="116"/>
      <c r="BG420" s="116"/>
      <c r="BH420" s="116"/>
      <c r="BI420" s="116"/>
      <c r="BJ420" s="116"/>
      <c r="BK420" s="116"/>
      <c r="BL420" s="117"/>
    </row>
    <row r="421" spans="1:64" s="3" customFormat="1">
      <c r="A421" s="1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c r="AD421" s="16"/>
      <c r="AE421" s="16"/>
      <c r="AF421" s="16"/>
      <c r="AG421" s="16"/>
      <c r="AH421" s="16"/>
      <c r="AI421" s="16"/>
      <c r="AJ421" s="16"/>
      <c r="AK421" s="16"/>
      <c r="AL421" s="16"/>
      <c r="AM421" s="16"/>
      <c r="AN421" s="16"/>
      <c r="AO421" s="16"/>
      <c r="AP421" s="16"/>
      <c r="AQ421" s="16"/>
      <c r="AR421" s="16"/>
      <c r="AS421" s="16"/>
      <c r="AT421" s="16"/>
      <c r="AU421" s="116"/>
      <c r="AV421" s="116"/>
      <c r="AW421" s="116"/>
      <c r="AX421" s="116"/>
      <c r="AY421" s="116"/>
      <c r="AZ421" s="116"/>
      <c r="BA421" s="116"/>
      <c r="BB421" s="116"/>
      <c r="BC421" s="116"/>
      <c r="BD421" s="116"/>
      <c r="BE421" s="116"/>
      <c r="BF421" s="116"/>
      <c r="BG421" s="116"/>
      <c r="BH421" s="116"/>
      <c r="BI421" s="116"/>
      <c r="BJ421" s="116"/>
      <c r="BK421" s="116"/>
      <c r="BL421" s="117"/>
    </row>
    <row r="422" spans="1:64" s="3" customFormat="1">
      <c r="A422" s="1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c r="AK422" s="16"/>
      <c r="AL422" s="16"/>
      <c r="AM422" s="16"/>
      <c r="AN422" s="16"/>
      <c r="AO422" s="16"/>
      <c r="AP422" s="16"/>
      <c r="AQ422" s="16"/>
      <c r="AR422" s="16"/>
      <c r="AS422" s="16"/>
      <c r="AT422" s="16"/>
      <c r="AU422" s="116"/>
      <c r="AV422" s="116"/>
      <c r="AW422" s="116"/>
      <c r="AX422" s="116"/>
      <c r="AY422" s="116"/>
      <c r="AZ422" s="116"/>
      <c r="BA422" s="116"/>
      <c r="BB422" s="116"/>
      <c r="BC422" s="116"/>
      <c r="BD422" s="116"/>
      <c r="BE422" s="116"/>
      <c r="BF422" s="116"/>
      <c r="BG422" s="116"/>
      <c r="BH422" s="116"/>
      <c r="BI422" s="116"/>
      <c r="BJ422" s="116"/>
      <c r="BK422" s="116"/>
      <c r="BL422" s="117"/>
    </row>
    <row r="423" spans="1:64" s="3" customFormat="1">
      <c r="A423" s="1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c r="AD423" s="16"/>
      <c r="AE423" s="16"/>
      <c r="AF423" s="16"/>
      <c r="AG423" s="16"/>
      <c r="AH423" s="16"/>
      <c r="AI423" s="16"/>
      <c r="AJ423" s="16"/>
      <c r="AK423" s="16"/>
      <c r="AL423" s="16"/>
      <c r="AM423" s="16"/>
      <c r="AN423" s="16"/>
      <c r="AO423" s="16"/>
      <c r="AP423" s="16"/>
      <c r="AQ423" s="16"/>
      <c r="AR423" s="16"/>
      <c r="AS423" s="16"/>
      <c r="AT423" s="16"/>
      <c r="AU423" s="116"/>
      <c r="AV423" s="116"/>
      <c r="AW423" s="116"/>
      <c r="AX423" s="116"/>
      <c r="AY423" s="116"/>
      <c r="AZ423" s="116"/>
      <c r="BA423" s="116"/>
      <c r="BB423" s="116"/>
      <c r="BC423" s="116"/>
      <c r="BD423" s="116"/>
      <c r="BE423" s="116"/>
      <c r="BF423" s="116"/>
      <c r="BG423" s="116"/>
      <c r="BH423" s="116"/>
      <c r="BI423" s="116"/>
      <c r="BJ423" s="116"/>
      <c r="BK423" s="116"/>
      <c r="BL423" s="117"/>
    </row>
    <row r="424" spans="1:64" s="3" customFormat="1">
      <c r="A424" s="1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c r="AD424" s="16"/>
      <c r="AE424" s="16"/>
      <c r="AF424" s="16"/>
      <c r="AG424" s="16"/>
      <c r="AH424" s="16"/>
      <c r="AI424" s="16"/>
      <c r="AJ424" s="16"/>
      <c r="AK424" s="16"/>
      <c r="AL424" s="16"/>
      <c r="AM424" s="16"/>
      <c r="AN424" s="16"/>
      <c r="AO424" s="16"/>
      <c r="AP424" s="16"/>
      <c r="AQ424" s="16"/>
      <c r="AR424" s="16"/>
      <c r="AS424" s="16"/>
      <c r="AT424" s="16"/>
      <c r="AU424" s="116"/>
      <c r="AV424" s="116"/>
      <c r="AW424" s="116"/>
      <c r="AX424" s="116"/>
      <c r="AY424" s="116"/>
      <c r="AZ424" s="116"/>
      <c r="BA424" s="116"/>
      <c r="BB424" s="116"/>
      <c r="BC424" s="116"/>
      <c r="BD424" s="116"/>
      <c r="BE424" s="116"/>
      <c r="BF424" s="116"/>
      <c r="BG424" s="116"/>
      <c r="BH424" s="116"/>
      <c r="BI424" s="116"/>
      <c r="BJ424" s="116"/>
      <c r="BK424" s="116"/>
      <c r="BL424" s="117"/>
    </row>
    <row r="425" spans="1:64" s="3" customFormat="1">
      <c r="A425" s="1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c r="AD425" s="16"/>
      <c r="AE425" s="16"/>
      <c r="AF425" s="16"/>
      <c r="AG425" s="16"/>
      <c r="AH425" s="16"/>
      <c r="AI425" s="16"/>
      <c r="AJ425" s="16"/>
      <c r="AK425" s="16"/>
      <c r="AL425" s="16"/>
      <c r="AM425" s="16"/>
      <c r="AN425" s="16"/>
      <c r="AO425" s="16"/>
      <c r="AP425" s="16"/>
      <c r="AQ425" s="16"/>
      <c r="AR425" s="16"/>
      <c r="AS425" s="16"/>
      <c r="AT425" s="16"/>
      <c r="AU425" s="116"/>
      <c r="AV425" s="116"/>
      <c r="AW425" s="116"/>
      <c r="AX425" s="116"/>
      <c r="AY425" s="116"/>
      <c r="AZ425" s="116"/>
      <c r="BA425" s="116"/>
      <c r="BB425" s="116"/>
      <c r="BC425" s="116"/>
      <c r="BD425" s="116"/>
      <c r="BE425" s="116"/>
      <c r="BF425" s="116"/>
      <c r="BG425" s="116"/>
      <c r="BH425" s="116"/>
      <c r="BI425" s="116"/>
      <c r="BJ425" s="116"/>
      <c r="BK425" s="116"/>
      <c r="BL425" s="117"/>
    </row>
    <row r="426" spans="1:64" s="3" customFormat="1">
      <c r="A426" s="1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c r="AD426" s="16"/>
      <c r="AE426" s="16"/>
      <c r="AF426" s="16"/>
      <c r="AG426" s="16"/>
      <c r="AH426" s="16"/>
      <c r="AI426" s="16"/>
      <c r="AJ426" s="16"/>
      <c r="AK426" s="16"/>
      <c r="AL426" s="16"/>
      <c r="AM426" s="16"/>
      <c r="AN426" s="16"/>
      <c r="AO426" s="16"/>
      <c r="AP426" s="16"/>
      <c r="AQ426" s="16"/>
      <c r="AR426" s="16"/>
      <c r="AS426" s="16"/>
      <c r="AT426" s="16"/>
      <c r="AU426" s="116"/>
      <c r="AV426" s="116"/>
      <c r="AW426" s="116"/>
      <c r="AX426" s="116"/>
      <c r="AY426" s="116"/>
      <c r="AZ426" s="116"/>
      <c r="BA426" s="116"/>
      <c r="BB426" s="116"/>
      <c r="BC426" s="116"/>
      <c r="BD426" s="116"/>
      <c r="BE426" s="116"/>
      <c r="BF426" s="116"/>
      <c r="BG426" s="116"/>
      <c r="BH426" s="116"/>
      <c r="BI426" s="116"/>
      <c r="BJ426" s="116"/>
      <c r="BK426" s="116"/>
      <c r="BL426" s="117"/>
    </row>
    <row r="427" spans="1:64" s="3" customFormat="1">
      <c r="A427" s="1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c r="AD427" s="16"/>
      <c r="AE427" s="16"/>
      <c r="AF427" s="16"/>
      <c r="AG427" s="16"/>
      <c r="AH427" s="16"/>
      <c r="AI427" s="16"/>
      <c r="AJ427" s="16"/>
      <c r="AK427" s="16"/>
      <c r="AL427" s="16"/>
      <c r="AM427" s="16"/>
      <c r="AN427" s="16"/>
      <c r="AO427" s="16"/>
      <c r="AP427" s="16"/>
      <c r="AQ427" s="16"/>
      <c r="AR427" s="16"/>
      <c r="AS427" s="16"/>
      <c r="AT427" s="16"/>
      <c r="AU427" s="116"/>
      <c r="AV427" s="116"/>
      <c r="AW427" s="116"/>
      <c r="AX427" s="116"/>
      <c r="AY427" s="116"/>
      <c r="AZ427" s="116"/>
      <c r="BA427" s="116"/>
      <c r="BB427" s="116"/>
      <c r="BC427" s="116"/>
      <c r="BD427" s="116"/>
      <c r="BE427" s="116"/>
      <c r="BF427" s="116"/>
      <c r="BG427" s="116"/>
      <c r="BH427" s="116"/>
      <c r="BI427" s="116"/>
      <c r="BJ427" s="116"/>
      <c r="BK427" s="116"/>
      <c r="BL427" s="117"/>
    </row>
    <row r="428" spans="1:64" s="3" customFormat="1">
      <c r="A428" s="1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c r="AD428" s="16"/>
      <c r="AE428" s="16"/>
      <c r="AF428" s="16"/>
      <c r="AG428" s="16"/>
      <c r="AH428" s="16"/>
      <c r="AI428" s="16"/>
      <c r="AJ428" s="16"/>
      <c r="AK428" s="16"/>
      <c r="AL428" s="16"/>
      <c r="AM428" s="16"/>
      <c r="AN428" s="16"/>
      <c r="AO428" s="16"/>
      <c r="AP428" s="16"/>
      <c r="AQ428" s="16"/>
      <c r="AR428" s="16"/>
      <c r="AS428" s="16"/>
      <c r="AT428" s="16"/>
      <c r="AU428" s="116"/>
      <c r="AV428" s="116"/>
      <c r="AW428" s="116"/>
      <c r="AX428" s="116"/>
      <c r="AY428" s="116"/>
      <c r="AZ428" s="116"/>
      <c r="BA428" s="116"/>
      <c r="BB428" s="116"/>
      <c r="BC428" s="116"/>
      <c r="BD428" s="116"/>
      <c r="BE428" s="116"/>
      <c r="BF428" s="116"/>
      <c r="BG428" s="116"/>
      <c r="BH428" s="116"/>
      <c r="BI428" s="116"/>
      <c r="BJ428" s="116"/>
      <c r="BK428" s="116"/>
      <c r="BL428" s="117"/>
    </row>
    <row r="429" spans="1:64" s="3" customFormat="1">
      <c r="A429" s="1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c r="AA429" s="16"/>
      <c r="AB429" s="16"/>
      <c r="AC429" s="16"/>
      <c r="AD429" s="16"/>
      <c r="AE429" s="16"/>
      <c r="AF429" s="16"/>
      <c r="AG429" s="16"/>
      <c r="AH429" s="16"/>
      <c r="AI429" s="16"/>
      <c r="AJ429" s="16"/>
      <c r="AK429" s="16"/>
      <c r="AL429" s="16"/>
      <c r="AM429" s="16"/>
      <c r="AN429" s="16"/>
      <c r="AO429" s="16"/>
      <c r="AP429" s="16"/>
      <c r="AQ429" s="16"/>
      <c r="AR429" s="16"/>
      <c r="AS429" s="16"/>
      <c r="AT429" s="16"/>
      <c r="AU429" s="116"/>
      <c r="AV429" s="116"/>
      <c r="AW429" s="116"/>
      <c r="AX429" s="116"/>
      <c r="AY429" s="116"/>
      <c r="AZ429" s="116"/>
      <c r="BA429" s="116"/>
      <c r="BB429" s="116"/>
      <c r="BC429" s="116"/>
      <c r="BD429" s="116"/>
      <c r="BE429" s="116"/>
      <c r="BF429" s="116"/>
      <c r="BG429" s="116"/>
      <c r="BH429" s="116"/>
      <c r="BI429" s="116"/>
      <c r="BJ429" s="116"/>
      <c r="BK429" s="116"/>
      <c r="BL429" s="117"/>
    </row>
    <row r="430" spans="1:64" s="3" customFormat="1">
      <c r="A430" s="1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c r="AD430" s="16"/>
      <c r="AE430" s="16"/>
      <c r="AF430" s="16"/>
      <c r="AG430" s="16"/>
      <c r="AH430" s="16"/>
      <c r="AI430" s="16"/>
      <c r="AJ430" s="16"/>
      <c r="AK430" s="16"/>
      <c r="AL430" s="16"/>
      <c r="AM430" s="16"/>
      <c r="AN430" s="16"/>
      <c r="AO430" s="16"/>
      <c r="AP430" s="16"/>
      <c r="AQ430" s="16"/>
      <c r="AR430" s="16"/>
      <c r="AS430" s="16"/>
      <c r="AT430" s="16"/>
      <c r="AU430" s="116"/>
      <c r="AV430" s="116"/>
      <c r="AW430" s="116"/>
      <c r="AX430" s="116"/>
      <c r="AY430" s="116"/>
      <c r="AZ430" s="116"/>
      <c r="BA430" s="116"/>
      <c r="BB430" s="116"/>
      <c r="BC430" s="116"/>
      <c r="BD430" s="116"/>
      <c r="BE430" s="116"/>
      <c r="BF430" s="116"/>
      <c r="BG430" s="116"/>
      <c r="BH430" s="116"/>
      <c r="BI430" s="116"/>
      <c r="BJ430" s="116"/>
      <c r="BK430" s="116"/>
      <c r="BL430" s="117"/>
    </row>
    <row r="431" spans="1:64" s="3" customFormat="1">
      <c r="A431" s="1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c r="AD431" s="16"/>
      <c r="AE431" s="16"/>
      <c r="AF431" s="16"/>
      <c r="AG431" s="16"/>
      <c r="AH431" s="16"/>
      <c r="AI431" s="16"/>
      <c r="AJ431" s="16"/>
      <c r="AK431" s="16"/>
      <c r="AL431" s="16"/>
      <c r="AM431" s="16"/>
      <c r="AN431" s="16"/>
      <c r="AO431" s="16"/>
      <c r="AP431" s="16"/>
      <c r="AQ431" s="16"/>
      <c r="AR431" s="16"/>
      <c r="AS431" s="16"/>
      <c r="AT431" s="16"/>
      <c r="AU431" s="116"/>
      <c r="AV431" s="116"/>
      <c r="AW431" s="116"/>
      <c r="AX431" s="116"/>
      <c r="AY431" s="116"/>
      <c r="AZ431" s="116"/>
      <c r="BA431" s="116"/>
      <c r="BB431" s="116"/>
      <c r="BC431" s="116"/>
      <c r="BD431" s="116"/>
      <c r="BE431" s="116"/>
      <c r="BF431" s="116"/>
      <c r="BG431" s="116"/>
      <c r="BH431" s="116"/>
      <c r="BI431" s="116"/>
      <c r="BJ431" s="116"/>
      <c r="BK431" s="116"/>
      <c r="BL431" s="117"/>
    </row>
    <row r="432" spans="1:64" s="3" customFormat="1">
      <c r="A432" s="1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c r="AD432" s="16"/>
      <c r="AE432" s="16"/>
      <c r="AF432" s="16"/>
      <c r="AG432" s="16"/>
      <c r="AH432" s="16"/>
      <c r="AI432" s="16"/>
      <c r="AJ432" s="16"/>
      <c r="AK432" s="16"/>
      <c r="AL432" s="16"/>
      <c r="AM432" s="16"/>
      <c r="AN432" s="16"/>
      <c r="AO432" s="16"/>
      <c r="AP432" s="16"/>
      <c r="AQ432" s="16"/>
      <c r="AR432" s="16"/>
      <c r="AS432" s="16"/>
      <c r="AT432" s="16"/>
      <c r="AU432" s="116"/>
      <c r="AV432" s="116"/>
      <c r="AW432" s="116"/>
      <c r="AX432" s="116"/>
      <c r="AY432" s="116"/>
      <c r="AZ432" s="116"/>
      <c r="BA432" s="116"/>
      <c r="BB432" s="116"/>
      <c r="BC432" s="116"/>
      <c r="BD432" s="116"/>
      <c r="BE432" s="116"/>
      <c r="BF432" s="116"/>
      <c r="BG432" s="116"/>
      <c r="BH432" s="116"/>
      <c r="BI432" s="116"/>
      <c r="BJ432" s="116"/>
      <c r="BK432" s="116"/>
      <c r="BL432" s="117"/>
    </row>
    <row r="433" spans="1:64" s="3" customFormat="1">
      <c r="A433" s="1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c r="AD433" s="16"/>
      <c r="AE433" s="16"/>
      <c r="AF433" s="16"/>
      <c r="AG433" s="16"/>
      <c r="AH433" s="16"/>
      <c r="AI433" s="16"/>
      <c r="AJ433" s="16"/>
      <c r="AK433" s="16"/>
      <c r="AL433" s="16"/>
      <c r="AM433" s="16"/>
      <c r="AN433" s="16"/>
      <c r="AO433" s="16"/>
      <c r="AP433" s="16"/>
      <c r="AQ433" s="16"/>
      <c r="AR433" s="16"/>
      <c r="AS433" s="16"/>
      <c r="AT433" s="16"/>
      <c r="AU433" s="116"/>
      <c r="AV433" s="116"/>
      <c r="AW433" s="116"/>
      <c r="AX433" s="116"/>
      <c r="AY433" s="116"/>
      <c r="AZ433" s="116"/>
      <c r="BA433" s="116"/>
      <c r="BB433" s="116"/>
      <c r="BC433" s="116"/>
      <c r="BD433" s="116"/>
      <c r="BE433" s="116"/>
      <c r="BF433" s="116"/>
      <c r="BG433" s="116"/>
      <c r="BH433" s="116"/>
      <c r="BI433" s="116"/>
      <c r="BJ433" s="116"/>
      <c r="BK433" s="116"/>
      <c r="BL433" s="117"/>
    </row>
    <row r="434" spans="1:64" s="3" customFormat="1">
      <c r="A434" s="1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c r="AA434" s="16"/>
      <c r="AB434" s="16"/>
      <c r="AC434" s="16"/>
      <c r="AD434" s="16"/>
      <c r="AE434" s="16"/>
      <c r="AF434" s="16"/>
      <c r="AG434" s="16"/>
      <c r="AH434" s="16"/>
      <c r="AI434" s="16"/>
      <c r="AJ434" s="16"/>
      <c r="AK434" s="16"/>
      <c r="AL434" s="16"/>
      <c r="AM434" s="16"/>
      <c r="AN434" s="16"/>
      <c r="AO434" s="16"/>
      <c r="AP434" s="16"/>
      <c r="AQ434" s="16"/>
      <c r="AR434" s="16"/>
      <c r="AS434" s="16"/>
      <c r="AT434" s="16"/>
      <c r="AU434" s="116"/>
      <c r="AV434" s="116"/>
      <c r="AW434" s="116"/>
      <c r="AX434" s="116"/>
      <c r="AY434" s="116"/>
      <c r="AZ434" s="116"/>
      <c r="BA434" s="116"/>
      <c r="BB434" s="116"/>
      <c r="BC434" s="116"/>
      <c r="BD434" s="116"/>
      <c r="BE434" s="116"/>
      <c r="BF434" s="116"/>
      <c r="BG434" s="116"/>
      <c r="BH434" s="116"/>
      <c r="BI434" s="116"/>
      <c r="BJ434" s="116"/>
      <c r="BK434" s="116"/>
      <c r="BL434" s="117"/>
    </row>
    <row r="435" spans="1:64" s="3" customFormat="1">
      <c r="A435" s="1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c r="AA435" s="16"/>
      <c r="AB435" s="16"/>
      <c r="AC435" s="16"/>
      <c r="AD435" s="16"/>
      <c r="AE435" s="16"/>
      <c r="AF435" s="16"/>
      <c r="AG435" s="16"/>
      <c r="AH435" s="16"/>
      <c r="AI435" s="16"/>
      <c r="AJ435" s="16"/>
      <c r="AK435" s="16"/>
      <c r="AL435" s="16"/>
      <c r="AM435" s="16"/>
      <c r="AN435" s="16"/>
      <c r="AO435" s="16"/>
      <c r="AP435" s="16"/>
      <c r="AQ435" s="16"/>
      <c r="AR435" s="16"/>
      <c r="AS435" s="16"/>
      <c r="AT435" s="16"/>
      <c r="AU435" s="116"/>
      <c r="AV435" s="116"/>
      <c r="AW435" s="116"/>
      <c r="AX435" s="116"/>
      <c r="AY435" s="116"/>
      <c r="AZ435" s="116"/>
      <c r="BA435" s="116"/>
      <c r="BB435" s="116"/>
      <c r="BC435" s="116"/>
      <c r="BD435" s="116"/>
      <c r="BE435" s="116"/>
      <c r="BF435" s="116"/>
      <c r="BG435" s="116"/>
      <c r="BH435" s="116"/>
      <c r="BI435" s="116"/>
      <c r="BJ435" s="116"/>
      <c r="BK435" s="116"/>
      <c r="BL435" s="117"/>
    </row>
    <row r="436" spans="1:64" s="3" customFormat="1">
      <c r="A436" s="1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c r="AD436" s="16"/>
      <c r="AE436" s="16"/>
      <c r="AF436" s="16"/>
      <c r="AG436" s="16"/>
      <c r="AH436" s="16"/>
      <c r="AI436" s="16"/>
      <c r="AJ436" s="16"/>
      <c r="AK436" s="16"/>
      <c r="AL436" s="16"/>
      <c r="AM436" s="16"/>
      <c r="AN436" s="16"/>
      <c r="AO436" s="16"/>
      <c r="AP436" s="16"/>
      <c r="AQ436" s="16"/>
      <c r="AR436" s="16"/>
      <c r="AS436" s="16"/>
      <c r="AT436" s="16"/>
      <c r="AU436" s="116"/>
      <c r="AV436" s="116"/>
      <c r="AW436" s="116"/>
      <c r="AX436" s="116"/>
      <c r="AY436" s="116"/>
      <c r="AZ436" s="116"/>
      <c r="BA436" s="116"/>
      <c r="BB436" s="116"/>
      <c r="BC436" s="116"/>
      <c r="BD436" s="116"/>
      <c r="BE436" s="116"/>
      <c r="BF436" s="116"/>
      <c r="BG436" s="116"/>
      <c r="BH436" s="116"/>
      <c r="BI436" s="116"/>
      <c r="BJ436" s="116"/>
      <c r="BK436" s="116"/>
      <c r="BL436" s="117"/>
    </row>
    <row r="437" spans="1:64" s="3" customFormat="1">
      <c r="A437" s="1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c r="AA437" s="16"/>
      <c r="AB437" s="16"/>
      <c r="AC437" s="16"/>
      <c r="AD437" s="16"/>
      <c r="AE437" s="16"/>
      <c r="AF437" s="16"/>
      <c r="AG437" s="16"/>
      <c r="AH437" s="16"/>
      <c r="AI437" s="16"/>
      <c r="AJ437" s="16"/>
      <c r="AK437" s="16"/>
      <c r="AL437" s="16"/>
      <c r="AM437" s="16"/>
      <c r="AN437" s="16"/>
      <c r="AO437" s="16"/>
      <c r="AP437" s="16"/>
      <c r="AQ437" s="16"/>
      <c r="AR437" s="16"/>
      <c r="AS437" s="16"/>
      <c r="AT437" s="16"/>
      <c r="AU437" s="116"/>
      <c r="AV437" s="116"/>
      <c r="AW437" s="116"/>
      <c r="AX437" s="116"/>
      <c r="AY437" s="116"/>
      <c r="AZ437" s="116"/>
      <c r="BA437" s="116"/>
      <c r="BB437" s="116"/>
      <c r="BC437" s="116"/>
      <c r="BD437" s="116"/>
      <c r="BE437" s="116"/>
      <c r="BF437" s="116"/>
      <c r="BG437" s="116"/>
      <c r="BH437" s="116"/>
      <c r="BI437" s="116"/>
      <c r="BJ437" s="116"/>
      <c r="BK437" s="116"/>
      <c r="BL437" s="117"/>
    </row>
    <row r="438" spans="1:64" s="3" customFormat="1">
      <c r="A438" s="1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c r="AD438" s="16"/>
      <c r="AE438" s="16"/>
      <c r="AF438" s="16"/>
      <c r="AG438" s="16"/>
      <c r="AH438" s="16"/>
      <c r="AI438" s="16"/>
      <c r="AJ438" s="16"/>
      <c r="AK438" s="16"/>
      <c r="AL438" s="16"/>
      <c r="AM438" s="16"/>
      <c r="AN438" s="16"/>
      <c r="AO438" s="16"/>
      <c r="AP438" s="16"/>
      <c r="AQ438" s="16"/>
      <c r="AR438" s="16"/>
      <c r="AS438" s="16"/>
      <c r="AT438" s="16"/>
      <c r="AU438" s="116"/>
      <c r="AV438" s="116"/>
      <c r="AW438" s="116"/>
      <c r="AX438" s="116"/>
      <c r="AY438" s="116"/>
      <c r="AZ438" s="116"/>
      <c r="BA438" s="116"/>
      <c r="BB438" s="116"/>
      <c r="BC438" s="116"/>
      <c r="BD438" s="116"/>
      <c r="BE438" s="116"/>
      <c r="BF438" s="116"/>
      <c r="BG438" s="116"/>
      <c r="BH438" s="116"/>
      <c r="BI438" s="116"/>
      <c r="BJ438" s="116"/>
      <c r="BK438" s="116"/>
      <c r="BL438" s="117"/>
    </row>
    <row r="439" spans="1:64" s="3" customFormat="1">
      <c r="A439" s="1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c r="AA439" s="16"/>
      <c r="AB439" s="16"/>
      <c r="AC439" s="16"/>
      <c r="AD439" s="16"/>
      <c r="AE439" s="16"/>
      <c r="AF439" s="16"/>
      <c r="AG439" s="16"/>
      <c r="AH439" s="16"/>
      <c r="AI439" s="16"/>
      <c r="AJ439" s="16"/>
      <c r="AK439" s="16"/>
      <c r="AL439" s="16"/>
      <c r="AM439" s="16"/>
      <c r="AN439" s="16"/>
      <c r="AO439" s="16"/>
      <c r="AP439" s="16"/>
      <c r="AQ439" s="16"/>
      <c r="AR439" s="16"/>
      <c r="AS439" s="16"/>
      <c r="AT439" s="16"/>
      <c r="AU439" s="116"/>
      <c r="AV439" s="116"/>
      <c r="AW439" s="116"/>
      <c r="AX439" s="116"/>
      <c r="AY439" s="116"/>
      <c r="AZ439" s="116"/>
      <c r="BA439" s="116"/>
      <c r="BB439" s="116"/>
      <c r="BC439" s="116"/>
      <c r="BD439" s="116"/>
      <c r="BE439" s="116"/>
      <c r="BF439" s="116"/>
      <c r="BG439" s="116"/>
      <c r="BH439" s="116"/>
      <c r="BI439" s="116"/>
      <c r="BJ439" s="116"/>
      <c r="BK439" s="116"/>
      <c r="BL439" s="117"/>
    </row>
    <row r="440" spans="1:64" s="3" customFormat="1">
      <c r="A440" s="1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c r="AA440" s="16"/>
      <c r="AB440" s="16"/>
      <c r="AC440" s="16"/>
      <c r="AD440" s="16"/>
      <c r="AE440" s="16"/>
      <c r="AF440" s="16"/>
      <c r="AG440" s="16"/>
      <c r="AH440" s="16"/>
      <c r="AI440" s="16"/>
      <c r="AJ440" s="16"/>
      <c r="AK440" s="16"/>
      <c r="AL440" s="16"/>
      <c r="AM440" s="16"/>
      <c r="AN440" s="16"/>
      <c r="AO440" s="16"/>
      <c r="AP440" s="16"/>
      <c r="AQ440" s="16"/>
      <c r="AR440" s="16"/>
      <c r="AS440" s="16"/>
      <c r="AT440" s="16"/>
      <c r="AU440" s="116"/>
      <c r="AV440" s="116"/>
      <c r="AW440" s="116"/>
      <c r="AX440" s="116"/>
      <c r="AY440" s="116"/>
      <c r="AZ440" s="116"/>
      <c r="BA440" s="116"/>
      <c r="BB440" s="116"/>
      <c r="BC440" s="116"/>
      <c r="BD440" s="116"/>
      <c r="BE440" s="116"/>
      <c r="BF440" s="116"/>
      <c r="BG440" s="116"/>
      <c r="BH440" s="116"/>
      <c r="BI440" s="116"/>
      <c r="BJ440" s="116"/>
      <c r="BK440" s="116"/>
      <c r="BL440" s="117"/>
    </row>
    <row r="441" spans="1:64" s="3" customFormat="1">
      <c r="A441" s="1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c r="AA441" s="16"/>
      <c r="AB441" s="16"/>
      <c r="AC441" s="16"/>
      <c r="AD441" s="16"/>
      <c r="AE441" s="16"/>
      <c r="AF441" s="16"/>
      <c r="AG441" s="16"/>
      <c r="AH441" s="16"/>
      <c r="AI441" s="16"/>
      <c r="AJ441" s="16"/>
      <c r="AK441" s="16"/>
      <c r="AL441" s="16"/>
      <c r="AM441" s="16"/>
      <c r="AN441" s="16"/>
      <c r="AO441" s="16"/>
      <c r="AP441" s="16"/>
      <c r="AQ441" s="16"/>
      <c r="AR441" s="16"/>
      <c r="AS441" s="16"/>
      <c r="AT441" s="16"/>
      <c r="AU441" s="116"/>
      <c r="AV441" s="116"/>
      <c r="AW441" s="116"/>
      <c r="AX441" s="116"/>
      <c r="AY441" s="116"/>
      <c r="AZ441" s="116"/>
      <c r="BA441" s="116"/>
      <c r="BB441" s="116"/>
      <c r="BC441" s="116"/>
      <c r="BD441" s="116"/>
      <c r="BE441" s="116"/>
      <c r="BF441" s="116"/>
      <c r="BG441" s="116"/>
      <c r="BH441" s="116"/>
      <c r="BI441" s="116"/>
      <c r="BJ441" s="116"/>
      <c r="BK441" s="116"/>
      <c r="BL441" s="117"/>
    </row>
    <row r="442" spans="1:64" s="3" customFormat="1">
      <c r="A442" s="1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c r="AA442" s="16"/>
      <c r="AB442" s="16"/>
      <c r="AC442" s="16"/>
      <c r="AD442" s="16"/>
      <c r="AE442" s="16"/>
      <c r="AF442" s="16"/>
      <c r="AG442" s="16"/>
      <c r="AH442" s="16"/>
      <c r="AI442" s="16"/>
      <c r="AJ442" s="16"/>
      <c r="AK442" s="16"/>
      <c r="AL442" s="16"/>
      <c r="AM442" s="16"/>
      <c r="AN442" s="16"/>
      <c r="AO442" s="16"/>
      <c r="AP442" s="16"/>
      <c r="AQ442" s="16"/>
      <c r="AR442" s="16"/>
      <c r="AS442" s="16"/>
      <c r="AT442" s="16"/>
      <c r="AU442" s="116"/>
      <c r="AV442" s="116"/>
      <c r="AW442" s="116"/>
      <c r="AX442" s="116"/>
      <c r="AY442" s="116"/>
      <c r="AZ442" s="116"/>
      <c r="BA442" s="116"/>
      <c r="BB442" s="116"/>
      <c r="BC442" s="116"/>
      <c r="BD442" s="116"/>
      <c r="BE442" s="116"/>
      <c r="BF442" s="116"/>
      <c r="BG442" s="116"/>
      <c r="BH442" s="116"/>
      <c r="BI442" s="116"/>
      <c r="BJ442" s="116"/>
      <c r="BK442" s="116"/>
      <c r="BL442" s="117"/>
    </row>
    <row r="443" spans="1:64" s="3" customFormat="1">
      <c r="A443" s="1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c r="AA443" s="16"/>
      <c r="AB443" s="16"/>
      <c r="AC443" s="16"/>
      <c r="AD443" s="16"/>
      <c r="AE443" s="16"/>
      <c r="AF443" s="16"/>
      <c r="AG443" s="16"/>
      <c r="AH443" s="16"/>
      <c r="AI443" s="16"/>
      <c r="AJ443" s="16"/>
      <c r="AK443" s="16"/>
      <c r="AL443" s="16"/>
      <c r="AM443" s="16"/>
      <c r="AN443" s="16"/>
      <c r="AO443" s="16"/>
      <c r="AP443" s="16"/>
      <c r="AQ443" s="16"/>
      <c r="AR443" s="16"/>
      <c r="AS443" s="16"/>
      <c r="AT443" s="16"/>
      <c r="AU443" s="116"/>
      <c r="AV443" s="116"/>
      <c r="AW443" s="116"/>
      <c r="AX443" s="116"/>
      <c r="AY443" s="116"/>
      <c r="AZ443" s="116"/>
      <c r="BA443" s="116"/>
      <c r="BB443" s="116"/>
      <c r="BC443" s="116"/>
      <c r="BD443" s="116"/>
      <c r="BE443" s="116"/>
      <c r="BF443" s="116"/>
      <c r="BG443" s="116"/>
      <c r="BH443" s="116"/>
      <c r="BI443" s="116"/>
      <c r="BJ443" s="116"/>
      <c r="BK443" s="116"/>
      <c r="BL443" s="117"/>
    </row>
    <row r="444" spans="1:64" s="3" customFormat="1">
      <c r="A444" s="1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c r="AA444" s="16"/>
      <c r="AB444" s="16"/>
      <c r="AC444" s="16"/>
      <c r="AD444" s="16"/>
      <c r="AE444" s="16"/>
      <c r="AF444" s="16"/>
      <c r="AG444" s="16"/>
      <c r="AH444" s="16"/>
      <c r="AI444" s="16"/>
      <c r="AJ444" s="16"/>
      <c r="AK444" s="16"/>
      <c r="AL444" s="16"/>
      <c r="AM444" s="16"/>
      <c r="AN444" s="16"/>
      <c r="AO444" s="16"/>
      <c r="AP444" s="16"/>
      <c r="AQ444" s="16"/>
      <c r="AR444" s="16"/>
      <c r="AS444" s="16"/>
      <c r="AT444" s="16"/>
      <c r="AU444" s="116"/>
      <c r="AV444" s="116"/>
      <c r="AW444" s="116"/>
      <c r="AX444" s="116"/>
      <c r="AY444" s="116"/>
      <c r="AZ444" s="116"/>
      <c r="BA444" s="116"/>
      <c r="BB444" s="116"/>
      <c r="BC444" s="116"/>
      <c r="BD444" s="116"/>
      <c r="BE444" s="116"/>
      <c r="BF444" s="116"/>
      <c r="BG444" s="116"/>
      <c r="BH444" s="116"/>
      <c r="BI444" s="116"/>
      <c r="BJ444" s="116"/>
      <c r="BK444" s="116"/>
      <c r="BL444" s="117"/>
    </row>
    <row r="445" spans="1:64" s="3" customFormat="1">
      <c r="A445" s="1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c r="AA445" s="16"/>
      <c r="AB445" s="16"/>
      <c r="AC445" s="16"/>
      <c r="AD445" s="16"/>
      <c r="AE445" s="16"/>
      <c r="AF445" s="16"/>
      <c r="AG445" s="16"/>
      <c r="AH445" s="16"/>
      <c r="AI445" s="16"/>
      <c r="AJ445" s="16"/>
      <c r="AK445" s="16"/>
      <c r="AL445" s="16"/>
      <c r="AM445" s="16"/>
      <c r="AN445" s="16"/>
      <c r="AO445" s="16"/>
      <c r="AP445" s="16"/>
      <c r="AQ445" s="16"/>
      <c r="AR445" s="16"/>
      <c r="AS445" s="16"/>
      <c r="AT445" s="16"/>
      <c r="AU445" s="116"/>
      <c r="AV445" s="116"/>
      <c r="AW445" s="116"/>
      <c r="AX445" s="116"/>
      <c r="AY445" s="116"/>
      <c r="AZ445" s="116"/>
      <c r="BA445" s="116"/>
      <c r="BB445" s="116"/>
      <c r="BC445" s="116"/>
      <c r="BD445" s="116"/>
      <c r="BE445" s="116"/>
      <c r="BF445" s="116"/>
      <c r="BG445" s="116"/>
      <c r="BH445" s="116"/>
      <c r="BI445" s="116"/>
      <c r="BJ445" s="116"/>
      <c r="BK445" s="116"/>
      <c r="BL445" s="117"/>
    </row>
    <row r="446" spans="1:64" s="3" customFormat="1">
      <c r="A446" s="1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c r="AD446" s="16"/>
      <c r="AE446" s="16"/>
      <c r="AF446" s="16"/>
      <c r="AG446" s="16"/>
      <c r="AH446" s="16"/>
      <c r="AI446" s="16"/>
      <c r="AJ446" s="16"/>
      <c r="AK446" s="16"/>
      <c r="AL446" s="16"/>
      <c r="AM446" s="16"/>
      <c r="AN446" s="16"/>
      <c r="AO446" s="16"/>
      <c r="AP446" s="16"/>
      <c r="AQ446" s="16"/>
      <c r="AR446" s="16"/>
      <c r="AS446" s="16"/>
      <c r="AT446" s="16"/>
      <c r="AU446" s="116"/>
      <c r="AV446" s="116"/>
      <c r="AW446" s="116"/>
      <c r="AX446" s="116"/>
      <c r="AY446" s="116"/>
      <c r="AZ446" s="116"/>
      <c r="BA446" s="116"/>
      <c r="BB446" s="116"/>
      <c r="BC446" s="116"/>
      <c r="BD446" s="116"/>
      <c r="BE446" s="116"/>
      <c r="BF446" s="116"/>
      <c r="BG446" s="116"/>
      <c r="BH446" s="116"/>
      <c r="BI446" s="116"/>
      <c r="BJ446" s="116"/>
      <c r="BK446" s="116"/>
      <c r="BL446" s="117"/>
    </row>
    <row r="447" spans="1:64" s="3" customFormat="1">
      <c r="A447" s="1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c r="AA447" s="16"/>
      <c r="AB447" s="16"/>
      <c r="AC447" s="16"/>
      <c r="AD447" s="16"/>
      <c r="AE447" s="16"/>
      <c r="AF447" s="16"/>
      <c r="AG447" s="16"/>
      <c r="AH447" s="16"/>
      <c r="AI447" s="16"/>
      <c r="AJ447" s="16"/>
      <c r="AK447" s="16"/>
      <c r="AL447" s="16"/>
      <c r="AM447" s="16"/>
      <c r="AN447" s="16"/>
      <c r="AO447" s="16"/>
      <c r="AP447" s="16"/>
      <c r="AQ447" s="16"/>
      <c r="AR447" s="16"/>
      <c r="AS447" s="16"/>
      <c r="AT447" s="16"/>
      <c r="AU447" s="116"/>
      <c r="AV447" s="116"/>
      <c r="AW447" s="116"/>
      <c r="AX447" s="116"/>
      <c r="AY447" s="116"/>
      <c r="AZ447" s="116"/>
      <c r="BA447" s="116"/>
      <c r="BB447" s="116"/>
      <c r="BC447" s="116"/>
      <c r="BD447" s="116"/>
      <c r="BE447" s="116"/>
      <c r="BF447" s="116"/>
      <c r="BG447" s="116"/>
      <c r="BH447" s="116"/>
      <c r="BI447" s="116"/>
      <c r="BJ447" s="116"/>
      <c r="BK447" s="116"/>
      <c r="BL447" s="117"/>
    </row>
    <row r="448" spans="1:64" s="3" customFormat="1">
      <c r="A448" s="1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c r="AA448" s="16"/>
      <c r="AB448" s="16"/>
      <c r="AC448" s="16"/>
      <c r="AD448" s="16"/>
      <c r="AE448" s="16"/>
      <c r="AF448" s="16"/>
      <c r="AG448" s="16"/>
      <c r="AH448" s="16"/>
      <c r="AI448" s="16"/>
      <c r="AJ448" s="16"/>
      <c r="AK448" s="16"/>
      <c r="AL448" s="16"/>
      <c r="AM448" s="16"/>
      <c r="AN448" s="16"/>
      <c r="AO448" s="16"/>
      <c r="AP448" s="16"/>
      <c r="AQ448" s="16"/>
      <c r="AR448" s="16"/>
      <c r="AS448" s="16"/>
      <c r="AT448" s="16"/>
      <c r="AU448" s="116"/>
      <c r="AV448" s="116"/>
      <c r="AW448" s="116"/>
      <c r="AX448" s="116"/>
      <c r="AY448" s="116"/>
      <c r="AZ448" s="116"/>
      <c r="BA448" s="116"/>
      <c r="BB448" s="116"/>
      <c r="BC448" s="116"/>
      <c r="BD448" s="116"/>
      <c r="BE448" s="116"/>
      <c r="BF448" s="116"/>
      <c r="BG448" s="116"/>
      <c r="BH448" s="116"/>
      <c r="BI448" s="116"/>
      <c r="BJ448" s="116"/>
      <c r="BK448" s="116"/>
      <c r="BL448" s="117"/>
    </row>
    <row r="449" spans="1:64" s="3" customFormat="1">
      <c r="A449" s="1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c r="AD449" s="16"/>
      <c r="AE449" s="16"/>
      <c r="AF449" s="16"/>
      <c r="AG449" s="16"/>
      <c r="AH449" s="16"/>
      <c r="AI449" s="16"/>
      <c r="AJ449" s="16"/>
      <c r="AK449" s="16"/>
      <c r="AL449" s="16"/>
      <c r="AM449" s="16"/>
      <c r="AN449" s="16"/>
      <c r="AO449" s="16"/>
      <c r="AP449" s="16"/>
      <c r="AQ449" s="16"/>
      <c r="AR449" s="16"/>
      <c r="AS449" s="16"/>
      <c r="AT449" s="16"/>
      <c r="AU449" s="116"/>
      <c r="AV449" s="116"/>
      <c r="AW449" s="116"/>
      <c r="AX449" s="116"/>
      <c r="AY449" s="116"/>
      <c r="AZ449" s="116"/>
      <c r="BA449" s="116"/>
      <c r="BB449" s="116"/>
      <c r="BC449" s="116"/>
      <c r="BD449" s="116"/>
      <c r="BE449" s="116"/>
      <c r="BF449" s="116"/>
      <c r="BG449" s="116"/>
      <c r="BH449" s="116"/>
      <c r="BI449" s="116"/>
      <c r="BJ449" s="116"/>
      <c r="BK449" s="116"/>
      <c r="BL449" s="117"/>
    </row>
    <row r="450" spans="1:64" s="3" customFormat="1">
      <c r="A450" s="1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c r="AD450" s="16"/>
      <c r="AE450" s="16"/>
      <c r="AF450" s="16"/>
      <c r="AG450" s="16"/>
      <c r="AH450" s="16"/>
      <c r="AI450" s="16"/>
      <c r="AJ450" s="16"/>
      <c r="AK450" s="16"/>
      <c r="AL450" s="16"/>
      <c r="AM450" s="16"/>
      <c r="AN450" s="16"/>
      <c r="AO450" s="16"/>
      <c r="AP450" s="16"/>
      <c r="AQ450" s="16"/>
      <c r="AR450" s="16"/>
      <c r="AS450" s="16"/>
      <c r="AT450" s="16"/>
      <c r="AU450" s="116"/>
      <c r="AV450" s="116"/>
      <c r="AW450" s="116"/>
      <c r="AX450" s="116"/>
      <c r="AY450" s="116"/>
      <c r="AZ450" s="116"/>
      <c r="BA450" s="116"/>
      <c r="BB450" s="116"/>
      <c r="BC450" s="116"/>
      <c r="BD450" s="116"/>
      <c r="BE450" s="116"/>
      <c r="BF450" s="116"/>
      <c r="BG450" s="116"/>
      <c r="BH450" s="116"/>
      <c r="BI450" s="116"/>
      <c r="BJ450" s="116"/>
      <c r="BK450" s="116"/>
      <c r="BL450" s="117"/>
    </row>
    <row r="451" spans="1:64" s="3" customFormat="1">
      <c r="A451" s="1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c r="AA451" s="16"/>
      <c r="AB451" s="16"/>
      <c r="AC451" s="16"/>
      <c r="AD451" s="16"/>
      <c r="AE451" s="16"/>
      <c r="AF451" s="16"/>
      <c r="AG451" s="16"/>
      <c r="AH451" s="16"/>
      <c r="AI451" s="16"/>
      <c r="AJ451" s="16"/>
      <c r="AK451" s="16"/>
      <c r="AL451" s="16"/>
      <c r="AM451" s="16"/>
      <c r="AN451" s="16"/>
      <c r="AO451" s="16"/>
      <c r="AP451" s="16"/>
      <c r="AQ451" s="16"/>
      <c r="AR451" s="16"/>
      <c r="AS451" s="16"/>
      <c r="AT451" s="16"/>
      <c r="AU451" s="116"/>
      <c r="AV451" s="116"/>
      <c r="AW451" s="116"/>
      <c r="AX451" s="116"/>
      <c r="AY451" s="116"/>
      <c r="AZ451" s="116"/>
      <c r="BA451" s="116"/>
      <c r="BB451" s="116"/>
      <c r="BC451" s="116"/>
      <c r="BD451" s="116"/>
      <c r="BE451" s="116"/>
      <c r="BF451" s="116"/>
      <c r="BG451" s="116"/>
      <c r="BH451" s="116"/>
      <c r="BI451" s="116"/>
      <c r="BJ451" s="116"/>
      <c r="BK451" s="116"/>
      <c r="BL451" s="117"/>
    </row>
    <row r="452" spans="1:64" s="3" customFormat="1">
      <c r="A452" s="1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c r="AA452" s="16"/>
      <c r="AB452" s="16"/>
      <c r="AC452" s="16"/>
      <c r="AD452" s="16"/>
      <c r="AE452" s="16"/>
      <c r="AF452" s="16"/>
      <c r="AG452" s="16"/>
      <c r="AH452" s="16"/>
      <c r="AI452" s="16"/>
      <c r="AJ452" s="16"/>
      <c r="AK452" s="16"/>
      <c r="AL452" s="16"/>
      <c r="AM452" s="16"/>
      <c r="AN452" s="16"/>
      <c r="AO452" s="16"/>
      <c r="AP452" s="16"/>
      <c r="AQ452" s="16"/>
      <c r="AR452" s="16"/>
      <c r="AS452" s="16"/>
      <c r="AT452" s="16"/>
      <c r="AU452" s="116"/>
      <c r="AV452" s="116"/>
      <c r="AW452" s="116"/>
      <c r="AX452" s="116"/>
      <c r="AY452" s="116"/>
      <c r="AZ452" s="116"/>
      <c r="BA452" s="116"/>
      <c r="BB452" s="116"/>
      <c r="BC452" s="116"/>
      <c r="BD452" s="116"/>
      <c r="BE452" s="116"/>
      <c r="BF452" s="116"/>
      <c r="BG452" s="116"/>
      <c r="BH452" s="116"/>
      <c r="BI452" s="116"/>
      <c r="BJ452" s="116"/>
      <c r="BK452" s="116"/>
      <c r="BL452" s="117"/>
    </row>
    <row r="453" spans="1:64" s="3" customFormat="1">
      <c r="A453" s="1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c r="AA453" s="16"/>
      <c r="AB453" s="16"/>
      <c r="AC453" s="16"/>
      <c r="AD453" s="16"/>
      <c r="AE453" s="16"/>
      <c r="AF453" s="16"/>
      <c r="AG453" s="16"/>
      <c r="AH453" s="16"/>
      <c r="AI453" s="16"/>
      <c r="AJ453" s="16"/>
      <c r="AK453" s="16"/>
      <c r="AL453" s="16"/>
      <c r="AM453" s="16"/>
      <c r="AN453" s="16"/>
      <c r="AO453" s="16"/>
      <c r="AP453" s="16"/>
      <c r="AQ453" s="16"/>
      <c r="AR453" s="16"/>
      <c r="AS453" s="16"/>
      <c r="AT453" s="16"/>
      <c r="AU453" s="116"/>
      <c r="AV453" s="116"/>
      <c r="AW453" s="116"/>
      <c r="AX453" s="116"/>
      <c r="AY453" s="116"/>
      <c r="AZ453" s="116"/>
      <c r="BA453" s="116"/>
      <c r="BB453" s="116"/>
      <c r="BC453" s="116"/>
      <c r="BD453" s="116"/>
      <c r="BE453" s="116"/>
      <c r="BF453" s="116"/>
      <c r="BG453" s="116"/>
      <c r="BH453" s="116"/>
      <c r="BI453" s="116"/>
      <c r="BJ453" s="116"/>
      <c r="BK453" s="116"/>
      <c r="BL453" s="117"/>
    </row>
    <row r="454" spans="1:64" s="3" customFormat="1">
      <c r="A454" s="1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c r="AA454" s="16"/>
      <c r="AB454" s="16"/>
      <c r="AC454" s="16"/>
      <c r="AD454" s="16"/>
      <c r="AE454" s="16"/>
      <c r="AF454" s="16"/>
      <c r="AG454" s="16"/>
      <c r="AH454" s="16"/>
      <c r="AI454" s="16"/>
      <c r="AJ454" s="16"/>
      <c r="AK454" s="16"/>
      <c r="AL454" s="16"/>
      <c r="AM454" s="16"/>
      <c r="AN454" s="16"/>
      <c r="AO454" s="16"/>
      <c r="AP454" s="16"/>
      <c r="AQ454" s="16"/>
      <c r="AR454" s="16"/>
      <c r="AS454" s="16"/>
      <c r="AT454" s="16"/>
      <c r="AU454" s="116"/>
      <c r="AV454" s="116"/>
      <c r="AW454" s="116"/>
      <c r="AX454" s="116"/>
      <c r="AY454" s="116"/>
      <c r="AZ454" s="116"/>
      <c r="BA454" s="116"/>
      <c r="BB454" s="116"/>
      <c r="BC454" s="116"/>
      <c r="BD454" s="116"/>
      <c r="BE454" s="116"/>
      <c r="BF454" s="116"/>
      <c r="BG454" s="116"/>
      <c r="BH454" s="116"/>
      <c r="BI454" s="116"/>
      <c r="BJ454" s="116"/>
      <c r="BK454" s="116"/>
      <c r="BL454" s="117"/>
    </row>
    <row r="455" spans="1:64" s="3" customFormat="1">
      <c r="A455" s="1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c r="AD455" s="16"/>
      <c r="AE455" s="16"/>
      <c r="AF455" s="16"/>
      <c r="AG455" s="16"/>
      <c r="AH455" s="16"/>
      <c r="AI455" s="16"/>
      <c r="AJ455" s="16"/>
      <c r="AK455" s="16"/>
      <c r="AL455" s="16"/>
      <c r="AM455" s="16"/>
      <c r="AN455" s="16"/>
      <c r="AO455" s="16"/>
      <c r="AP455" s="16"/>
      <c r="AQ455" s="16"/>
      <c r="AR455" s="16"/>
      <c r="AS455" s="16"/>
      <c r="AT455" s="16"/>
      <c r="AU455" s="116"/>
      <c r="AV455" s="116"/>
      <c r="AW455" s="116"/>
      <c r="AX455" s="116"/>
      <c r="AY455" s="116"/>
      <c r="AZ455" s="116"/>
      <c r="BA455" s="116"/>
      <c r="BB455" s="116"/>
      <c r="BC455" s="116"/>
      <c r="BD455" s="116"/>
      <c r="BE455" s="116"/>
      <c r="BF455" s="116"/>
      <c r="BG455" s="116"/>
      <c r="BH455" s="116"/>
      <c r="BI455" s="116"/>
      <c r="BJ455" s="116"/>
      <c r="BK455" s="116"/>
      <c r="BL455" s="117"/>
    </row>
    <row r="456" spans="1:64" s="3" customFormat="1">
      <c r="A456" s="1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c r="AD456" s="16"/>
      <c r="AE456" s="16"/>
      <c r="AF456" s="16"/>
      <c r="AG456" s="16"/>
      <c r="AH456" s="16"/>
      <c r="AI456" s="16"/>
      <c r="AJ456" s="16"/>
      <c r="AK456" s="16"/>
      <c r="AL456" s="16"/>
      <c r="AM456" s="16"/>
      <c r="AN456" s="16"/>
      <c r="AO456" s="16"/>
      <c r="AP456" s="16"/>
      <c r="AQ456" s="16"/>
      <c r="AR456" s="16"/>
      <c r="AS456" s="16"/>
      <c r="AT456" s="16"/>
      <c r="AU456" s="116"/>
      <c r="AV456" s="116"/>
      <c r="AW456" s="116"/>
      <c r="AX456" s="116"/>
      <c r="AY456" s="116"/>
      <c r="AZ456" s="116"/>
      <c r="BA456" s="116"/>
      <c r="BB456" s="116"/>
      <c r="BC456" s="116"/>
      <c r="BD456" s="116"/>
      <c r="BE456" s="116"/>
      <c r="BF456" s="116"/>
      <c r="BG456" s="116"/>
      <c r="BH456" s="116"/>
      <c r="BI456" s="116"/>
      <c r="BJ456" s="116"/>
      <c r="BK456" s="116"/>
      <c r="BL456" s="117"/>
    </row>
    <row r="457" spans="1:64" s="3" customFormat="1">
      <c r="A457" s="1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c r="AD457" s="16"/>
      <c r="AE457" s="16"/>
      <c r="AF457" s="16"/>
      <c r="AG457" s="16"/>
      <c r="AH457" s="16"/>
      <c r="AI457" s="16"/>
      <c r="AJ457" s="16"/>
      <c r="AK457" s="16"/>
      <c r="AL457" s="16"/>
      <c r="AM457" s="16"/>
      <c r="AN457" s="16"/>
      <c r="AO457" s="16"/>
      <c r="AP457" s="16"/>
      <c r="AQ457" s="16"/>
      <c r="AR457" s="16"/>
      <c r="AS457" s="16"/>
      <c r="AT457" s="16"/>
      <c r="AU457" s="116"/>
      <c r="AV457" s="116"/>
      <c r="AW457" s="116"/>
      <c r="AX457" s="116"/>
      <c r="AY457" s="116"/>
      <c r="AZ457" s="116"/>
      <c r="BA457" s="116"/>
      <c r="BB457" s="116"/>
      <c r="BC457" s="116"/>
      <c r="BD457" s="116"/>
      <c r="BE457" s="116"/>
      <c r="BF457" s="116"/>
      <c r="BG457" s="116"/>
      <c r="BH457" s="116"/>
      <c r="BI457" s="116"/>
      <c r="BJ457" s="116"/>
      <c r="BK457" s="116"/>
      <c r="BL457" s="117"/>
    </row>
    <row r="458" spans="1:64" s="3" customFormat="1">
      <c r="A458" s="1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c r="AA458" s="16"/>
      <c r="AB458" s="16"/>
      <c r="AC458" s="16"/>
      <c r="AD458" s="16"/>
      <c r="AE458" s="16"/>
      <c r="AF458" s="16"/>
      <c r="AG458" s="16"/>
      <c r="AH458" s="16"/>
      <c r="AI458" s="16"/>
      <c r="AJ458" s="16"/>
      <c r="AK458" s="16"/>
      <c r="AL458" s="16"/>
      <c r="AM458" s="16"/>
      <c r="AN458" s="16"/>
      <c r="AO458" s="16"/>
      <c r="AP458" s="16"/>
      <c r="AQ458" s="16"/>
      <c r="AR458" s="16"/>
      <c r="AS458" s="16"/>
      <c r="AT458" s="16"/>
      <c r="AU458" s="116"/>
      <c r="AV458" s="116"/>
      <c r="AW458" s="116"/>
      <c r="AX458" s="116"/>
      <c r="AY458" s="116"/>
      <c r="AZ458" s="116"/>
      <c r="BA458" s="116"/>
      <c r="BB458" s="116"/>
      <c r="BC458" s="116"/>
      <c r="BD458" s="116"/>
      <c r="BE458" s="116"/>
      <c r="BF458" s="116"/>
      <c r="BG458" s="116"/>
      <c r="BH458" s="116"/>
      <c r="BI458" s="116"/>
      <c r="BJ458" s="116"/>
      <c r="BK458" s="116"/>
      <c r="BL458" s="117"/>
    </row>
    <row r="459" spans="1:64" s="3" customFormat="1">
      <c r="A459" s="1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c r="AA459" s="16"/>
      <c r="AB459" s="16"/>
      <c r="AC459" s="16"/>
      <c r="AD459" s="16"/>
      <c r="AE459" s="16"/>
      <c r="AF459" s="16"/>
      <c r="AG459" s="16"/>
      <c r="AH459" s="16"/>
      <c r="AI459" s="16"/>
      <c r="AJ459" s="16"/>
      <c r="AK459" s="16"/>
      <c r="AL459" s="16"/>
      <c r="AM459" s="16"/>
      <c r="AN459" s="16"/>
      <c r="AO459" s="16"/>
      <c r="AP459" s="16"/>
      <c r="AQ459" s="16"/>
      <c r="AR459" s="16"/>
      <c r="AS459" s="16"/>
      <c r="AT459" s="16"/>
      <c r="AU459" s="116"/>
      <c r="AV459" s="116"/>
      <c r="AW459" s="116"/>
      <c r="AX459" s="116"/>
      <c r="AY459" s="116"/>
      <c r="AZ459" s="116"/>
      <c r="BA459" s="116"/>
      <c r="BB459" s="116"/>
      <c r="BC459" s="116"/>
      <c r="BD459" s="116"/>
      <c r="BE459" s="116"/>
      <c r="BF459" s="116"/>
      <c r="BG459" s="116"/>
      <c r="BH459" s="116"/>
      <c r="BI459" s="116"/>
      <c r="BJ459" s="116"/>
      <c r="BK459" s="116"/>
      <c r="BL459" s="117"/>
    </row>
    <row r="460" spans="1:64" s="3" customFormat="1">
      <c r="A460" s="1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c r="AA460" s="16"/>
      <c r="AB460" s="16"/>
      <c r="AC460" s="16"/>
      <c r="AD460" s="16"/>
      <c r="AE460" s="16"/>
      <c r="AF460" s="16"/>
      <c r="AG460" s="16"/>
      <c r="AH460" s="16"/>
      <c r="AI460" s="16"/>
      <c r="AJ460" s="16"/>
      <c r="AK460" s="16"/>
      <c r="AL460" s="16"/>
      <c r="AM460" s="16"/>
      <c r="AN460" s="16"/>
      <c r="AO460" s="16"/>
      <c r="AP460" s="16"/>
      <c r="AQ460" s="16"/>
      <c r="AR460" s="16"/>
      <c r="AS460" s="16"/>
      <c r="AT460" s="16"/>
      <c r="AU460" s="116"/>
      <c r="AV460" s="116"/>
      <c r="AW460" s="116"/>
      <c r="AX460" s="116"/>
      <c r="AY460" s="116"/>
      <c r="AZ460" s="116"/>
      <c r="BA460" s="116"/>
      <c r="BB460" s="116"/>
      <c r="BC460" s="116"/>
      <c r="BD460" s="116"/>
      <c r="BE460" s="116"/>
      <c r="BF460" s="116"/>
      <c r="BG460" s="116"/>
      <c r="BH460" s="116"/>
      <c r="BI460" s="116"/>
      <c r="BJ460" s="116"/>
      <c r="BK460" s="116"/>
      <c r="BL460" s="117"/>
    </row>
    <row r="461" spans="1:64" s="3" customFormat="1">
      <c r="A461" s="1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c r="AA461" s="16"/>
      <c r="AB461" s="16"/>
      <c r="AC461" s="16"/>
      <c r="AD461" s="16"/>
      <c r="AE461" s="16"/>
      <c r="AF461" s="16"/>
      <c r="AG461" s="16"/>
      <c r="AH461" s="16"/>
      <c r="AI461" s="16"/>
      <c r="AJ461" s="16"/>
      <c r="AK461" s="16"/>
      <c r="AL461" s="16"/>
      <c r="AM461" s="16"/>
      <c r="AN461" s="16"/>
      <c r="AO461" s="16"/>
      <c r="AP461" s="16"/>
      <c r="AQ461" s="16"/>
      <c r="AR461" s="16"/>
      <c r="AS461" s="16"/>
      <c r="AT461" s="16"/>
      <c r="AU461" s="116"/>
      <c r="AV461" s="116"/>
      <c r="AW461" s="116"/>
      <c r="AX461" s="116"/>
      <c r="AY461" s="116"/>
      <c r="AZ461" s="116"/>
      <c r="BA461" s="116"/>
      <c r="BB461" s="116"/>
      <c r="BC461" s="116"/>
      <c r="BD461" s="116"/>
      <c r="BE461" s="116"/>
      <c r="BF461" s="116"/>
      <c r="BG461" s="116"/>
      <c r="BH461" s="116"/>
      <c r="BI461" s="116"/>
      <c r="BJ461" s="116"/>
      <c r="BK461" s="116"/>
      <c r="BL461" s="117"/>
    </row>
    <row r="462" spans="1:64" s="3" customFormat="1">
      <c r="A462" s="1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c r="AA462" s="16"/>
      <c r="AB462" s="16"/>
      <c r="AC462" s="16"/>
      <c r="AD462" s="16"/>
      <c r="AE462" s="16"/>
      <c r="AF462" s="16"/>
      <c r="AG462" s="16"/>
      <c r="AH462" s="16"/>
      <c r="AI462" s="16"/>
      <c r="AJ462" s="16"/>
      <c r="AK462" s="16"/>
      <c r="AL462" s="16"/>
      <c r="AM462" s="16"/>
      <c r="AN462" s="16"/>
      <c r="AO462" s="16"/>
      <c r="AP462" s="16"/>
      <c r="AQ462" s="16"/>
      <c r="AR462" s="16"/>
      <c r="AS462" s="16"/>
      <c r="AT462" s="16"/>
      <c r="AU462" s="116"/>
      <c r="AV462" s="116"/>
      <c r="AW462" s="116"/>
      <c r="AX462" s="116"/>
      <c r="AY462" s="116"/>
      <c r="AZ462" s="116"/>
      <c r="BA462" s="116"/>
      <c r="BB462" s="116"/>
      <c r="BC462" s="116"/>
      <c r="BD462" s="116"/>
      <c r="BE462" s="116"/>
      <c r="BF462" s="116"/>
      <c r="BG462" s="116"/>
      <c r="BH462" s="116"/>
      <c r="BI462" s="116"/>
      <c r="BJ462" s="116"/>
      <c r="BK462" s="116"/>
      <c r="BL462" s="117"/>
    </row>
    <row r="463" spans="1:64" s="3" customFormat="1">
      <c r="A463" s="1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c r="AA463" s="16"/>
      <c r="AB463" s="16"/>
      <c r="AC463" s="16"/>
      <c r="AD463" s="16"/>
      <c r="AE463" s="16"/>
      <c r="AF463" s="16"/>
      <c r="AG463" s="16"/>
      <c r="AH463" s="16"/>
      <c r="AI463" s="16"/>
      <c r="AJ463" s="16"/>
      <c r="AK463" s="16"/>
      <c r="AL463" s="16"/>
      <c r="AM463" s="16"/>
      <c r="AN463" s="16"/>
      <c r="AO463" s="16"/>
      <c r="AP463" s="16"/>
      <c r="AQ463" s="16"/>
      <c r="AR463" s="16"/>
      <c r="AS463" s="16"/>
      <c r="AT463" s="16"/>
      <c r="AU463" s="116"/>
      <c r="AV463" s="116"/>
      <c r="AW463" s="116"/>
      <c r="AX463" s="116"/>
      <c r="AY463" s="116"/>
      <c r="AZ463" s="116"/>
      <c r="BA463" s="116"/>
      <c r="BB463" s="116"/>
      <c r="BC463" s="116"/>
      <c r="BD463" s="116"/>
      <c r="BE463" s="116"/>
      <c r="BF463" s="116"/>
      <c r="BG463" s="116"/>
      <c r="BH463" s="116"/>
      <c r="BI463" s="116"/>
      <c r="BJ463" s="116"/>
      <c r="BK463" s="116"/>
      <c r="BL463" s="117"/>
    </row>
    <row r="464" spans="1:64" s="3" customFormat="1">
      <c r="A464" s="1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c r="AA464" s="16"/>
      <c r="AB464" s="16"/>
      <c r="AC464" s="16"/>
      <c r="AD464" s="16"/>
      <c r="AE464" s="16"/>
      <c r="AF464" s="16"/>
      <c r="AG464" s="16"/>
      <c r="AH464" s="16"/>
      <c r="AI464" s="16"/>
      <c r="AJ464" s="16"/>
      <c r="AK464" s="16"/>
      <c r="AL464" s="16"/>
      <c r="AM464" s="16"/>
      <c r="AN464" s="16"/>
      <c r="AO464" s="16"/>
      <c r="AP464" s="16"/>
      <c r="AQ464" s="16"/>
      <c r="AR464" s="16"/>
      <c r="AS464" s="16"/>
      <c r="AT464" s="16"/>
      <c r="AU464" s="116"/>
      <c r="AV464" s="116"/>
      <c r="AW464" s="116"/>
      <c r="AX464" s="116"/>
      <c r="AY464" s="116"/>
      <c r="AZ464" s="116"/>
      <c r="BA464" s="116"/>
      <c r="BB464" s="116"/>
      <c r="BC464" s="116"/>
      <c r="BD464" s="116"/>
      <c r="BE464" s="116"/>
      <c r="BF464" s="116"/>
      <c r="BG464" s="116"/>
      <c r="BH464" s="116"/>
      <c r="BI464" s="116"/>
      <c r="BJ464" s="116"/>
      <c r="BK464" s="116"/>
      <c r="BL464" s="117"/>
    </row>
    <row r="465" spans="1:64" s="3" customFormat="1">
      <c r="A465" s="1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c r="AA465" s="16"/>
      <c r="AB465" s="16"/>
      <c r="AC465" s="16"/>
      <c r="AD465" s="16"/>
      <c r="AE465" s="16"/>
      <c r="AF465" s="16"/>
      <c r="AG465" s="16"/>
      <c r="AH465" s="16"/>
      <c r="AI465" s="16"/>
      <c r="AJ465" s="16"/>
      <c r="AK465" s="16"/>
      <c r="AL465" s="16"/>
      <c r="AM465" s="16"/>
      <c r="AN465" s="16"/>
      <c r="AO465" s="16"/>
      <c r="AP465" s="16"/>
      <c r="AQ465" s="16"/>
      <c r="AR465" s="16"/>
      <c r="AS465" s="16"/>
      <c r="AT465" s="16"/>
      <c r="AU465" s="116"/>
      <c r="AV465" s="116"/>
      <c r="AW465" s="116"/>
      <c r="AX465" s="116"/>
      <c r="AY465" s="116"/>
      <c r="AZ465" s="116"/>
      <c r="BA465" s="116"/>
      <c r="BB465" s="116"/>
      <c r="BC465" s="116"/>
      <c r="BD465" s="116"/>
      <c r="BE465" s="116"/>
      <c r="BF465" s="116"/>
      <c r="BG465" s="116"/>
      <c r="BH465" s="116"/>
      <c r="BI465" s="116"/>
      <c r="BJ465" s="116"/>
      <c r="BK465" s="116"/>
      <c r="BL465" s="117"/>
    </row>
    <row r="466" spans="1:64" s="3" customFormat="1">
      <c r="A466" s="1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c r="AA466" s="16"/>
      <c r="AB466" s="16"/>
      <c r="AC466" s="16"/>
      <c r="AD466" s="16"/>
      <c r="AE466" s="16"/>
      <c r="AF466" s="16"/>
      <c r="AG466" s="16"/>
      <c r="AH466" s="16"/>
      <c r="AI466" s="16"/>
      <c r="AJ466" s="16"/>
      <c r="AK466" s="16"/>
      <c r="AL466" s="16"/>
      <c r="AM466" s="16"/>
      <c r="AN466" s="16"/>
      <c r="AO466" s="16"/>
      <c r="AP466" s="16"/>
      <c r="AQ466" s="16"/>
      <c r="AR466" s="16"/>
      <c r="AS466" s="16"/>
      <c r="AT466" s="16"/>
      <c r="AU466" s="116"/>
      <c r="AV466" s="116"/>
      <c r="AW466" s="116"/>
      <c r="AX466" s="116"/>
      <c r="AY466" s="116"/>
      <c r="AZ466" s="116"/>
      <c r="BA466" s="116"/>
      <c r="BB466" s="116"/>
      <c r="BC466" s="116"/>
      <c r="BD466" s="116"/>
      <c r="BE466" s="116"/>
      <c r="BF466" s="116"/>
      <c r="BG466" s="116"/>
      <c r="BH466" s="116"/>
      <c r="BI466" s="116"/>
      <c r="BJ466" s="116"/>
      <c r="BK466" s="116"/>
      <c r="BL466" s="117"/>
    </row>
    <row r="467" spans="1:64" s="3" customFormat="1">
      <c r="A467" s="1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c r="AD467" s="16"/>
      <c r="AE467" s="16"/>
      <c r="AF467" s="16"/>
      <c r="AG467" s="16"/>
      <c r="AH467" s="16"/>
      <c r="AI467" s="16"/>
      <c r="AJ467" s="16"/>
      <c r="AK467" s="16"/>
      <c r="AL467" s="16"/>
      <c r="AM467" s="16"/>
      <c r="AN467" s="16"/>
      <c r="AO467" s="16"/>
      <c r="AP467" s="16"/>
      <c r="AQ467" s="16"/>
      <c r="AR467" s="16"/>
      <c r="AS467" s="16"/>
      <c r="AT467" s="16"/>
      <c r="AU467" s="116"/>
      <c r="AV467" s="116"/>
      <c r="AW467" s="116"/>
      <c r="AX467" s="116"/>
      <c r="AY467" s="116"/>
      <c r="AZ467" s="116"/>
      <c r="BA467" s="116"/>
      <c r="BB467" s="116"/>
      <c r="BC467" s="116"/>
      <c r="BD467" s="116"/>
      <c r="BE467" s="116"/>
      <c r="BF467" s="116"/>
      <c r="BG467" s="116"/>
      <c r="BH467" s="116"/>
      <c r="BI467" s="116"/>
      <c r="BJ467" s="116"/>
      <c r="BK467" s="116"/>
      <c r="BL467" s="117"/>
    </row>
    <row r="468" spans="1:64" s="3" customFormat="1">
      <c r="A468" s="1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c r="AA468" s="16"/>
      <c r="AB468" s="16"/>
      <c r="AC468" s="16"/>
      <c r="AD468" s="16"/>
      <c r="AE468" s="16"/>
      <c r="AF468" s="16"/>
      <c r="AG468" s="16"/>
      <c r="AH468" s="16"/>
      <c r="AI468" s="16"/>
      <c r="AJ468" s="16"/>
      <c r="AK468" s="16"/>
      <c r="AL468" s="16"/>
      <c r="AM468" s="16"/>
      <c r="AN468" s="16"/>
      <c r="AO468" s="16"/>
      <c r="AP468" s="16"/>
      <c r="AQ468" s="16"/>
      <c r="AR468" s="16"/>
      <c r="AS468" s="16"/>
      <c r="AT468" s="16"/>
      <c r="AU468" s="116"/>
      <c r="AV468" s="116"/>
      <c r="AW468" s="116"/>
      <c r="AX468" s="116"/>
      <c r="AY468" s="116"/>
      <c r="AZ468" s="116"/>
      <c r="BA468" s="116"/>
      <c r="BB468" s="116"/>
      <c r="BC468" s="116"/>
      <c r="BD468" s="116"/>
      <c r="BE468" s="116"/>
      <c r="BF468" s="116"/>
      <c r="BG468" s="116"/>
      <c r="BH468" s="116"/>
      <c r="BI468" s="116"/>
      <c r="BJ468" s="116"/>
      <c r="BK468" s="116"/>
      <c r="BL468" s="117"/>
    </row>
    <row r="469" spans="1:64" s="3" customFormat="1">
      <c r="A469" s="1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c r="AA469" s="16"/>
      <c r="AB469" s="16"/>
      <c r="AC469" s="16"/>
      <c r="AD469" s="16"/>
      <c r="AE469" s="16"/>
      <c r="AF469" s="16"/>
      <c r="AG469" s="16"/>
      <c r="AH469" s="16"/>
      <c r="AI469" s="16"/>
      <c r="AJ469" s="16"/>
      <c r="AK469" s="16"/>
      <c r="AL469" s="16"/>
      <c r="AM469" s="16"/>
      <c r="AN469" s="16"/>
      <c r="AO469" s="16"/>
      <c r="AP469" s="16"/>
      <c r="AQ469" s="16"/>
      <c r="AR469" s="16"/>
      <c r="AS469" s="16"/>
      <c r="AT469" s="16"/>
      <c r="AU469" s="116"/>
      <c r="AV469" s="116"/>
      <c r="AW469" s="116"/>
      <c r="AX469" s="116"/>
      <c r="AY469" s="116"/>
      <c r="AZ469" s="116"/>
      <c r="BA469" s="116"/>
      <c r="BB469" s="116"/>
      <c r="BC469" s="116"/>
      <c r="BD469" s="116"/>
      <c r="BE469" s="116"/>
      <c r="BF469" s="116"/>
      <c r="BG469" s="116"/>
      <c r="BH469" s="116"/>
      <c r="BI469" s="116"/>
      <c r="BJ469" s="116"/>
      <c r="BK469" s="116"/>
      <c r="BL469" s="117"/>
    </row>
    <row r="470" spans="1:64" s="3" customFormat="1">
      <c r="A470" s="1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c r="AA470" s="16"/>
      <c r="AB470" s="16"/>
      <c r="AC470" s="16"/>
      <c r="AD470" s="16"/>
      <c r="AE470" s="16"/>
      <c r="AF470" s="16"/>
      <c r="AG470" s="16"/>
      <c r="AH470" s="16"/>
      <c r="AI470" s="16"/>
      <c r="AJ470" s="16"/>
      <c r="AK470" s="16"/>
      <c r="AL470" s="16"/>
      <c r="AM470" s="16"/>
      <c r="AN470" s="16"/>
      <c r="AO470" s="16"/>
      <c r="AP470" s="16"/>
      <c r="AQ470" s="16"/>
      <c r="AR470" s="16"/>
      <c r="AS470" s="16"/>
      <c r="AT470" s="16"/>
      <c r="AU470" s="116"/>
      <c r="AV470" s="116"/>
      <c r="AW470" s="116"/>
      <c r="AX470" s="116"/>
      <c r="AY470" s="116"/>
      <c r="AZ470" s="116"/>
      <c r="BA470" s="116"/>
      <c r="BB470" s="116"/>
      <c r="BC470" s="116"/>
      <c r="BD470" s="116"/>
      <c r="BE470" s="116"/>
      <c r="BF470" s="116"/>
      <c r="BG470" s="116"/>
      <c r="BH470" s="116"/>
      <c r="BI470" s="116"/>
      <c r="BJ470" s="116"/>
      <c r="BK470" s="116"/>
      <c r="BL470" s="117"/>
    </row>
    <row r="471" spans="1:64" s="3" customFormat="1">
      <c r="A471" s="1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c r="AA471" s="16"/>
      <c r="AB471" s="16"/>
      <c r="AC471" s="16"/>
      <c r="AD471" s="16"/>
      <c r="AE471" s="16"/>
      <c r="AF471" s="16"/>
      <c r="AG471" s="16"/>
      <c r="AH471" s="16"/>
      <c r="AI471" s="16"/>
      <c r="AJ471" s="16"/>
      <c r="AK471" s="16"/>
      <c r="AL471" s="16"/>
      <c r="AM471" s="16"/>
      <c r="AN471" s="16"/>
      <c r="AO471" s="16"/>
      <c r="AP471" s="16"/>
      <c r="AQ471" s="16"/>
      <c r="AR471" s="16"/>
      <c r="AS471" s="16"/>
      <c r="AT471" s="16"/>
      <c r="AU471" s="116"/>
      <c r="AV471" s="116"/>
      <c r="AW471" s="116"/>
      <c r="AX471" s="116"/>
      <c r="AY471" s="116"/>
      <c r="AZ471" s="116"/>
      <c r="BA471" s="116"/>
      <c r="BB471" s="116"/>
      <c r="BC471" s="116"/>
      <c r="BD471" s="116"/>
      <c r="BE471" s="116"/>
      <c r="BF471" s="116"/>
      <c r="BG471" s="116"/>
      <c r="BH471" s="116"/>
      <c r="BI471" s="116"/>
      <c r="BJ471" s="116"/>
      <c r="BK471" s="116"/>
      <c r="BL471" s="117"/>
    </row>
    <row r="472" spans="1:64" s="3" customFormat="1">
      <c r="A472" s="1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c r="AA472" s="16"/>
      <c r="AB472" s="16"/>
      <c r="AC472" s="16"/>
      <c r="AD472" s="16"/>
      <c r="AE472" s="16"/>
      <c r="AF472" s="16"/>
      <c r="AG472" s="16"/>
      <c r="AH472" s="16"/>
      <c r="AI472" s="16"/>
      <c r="AJ472" s="16"/>
      <c r="AK472" s="16"/>
      <c r="AL472" s="16"/>
      <c r="AM472" s="16"/>
      <c r="AN472" s="16"/>
      <c r="AO472" s="16"/>
      <c r="AP472" s="16"/>
      <c r="AQ472" s="16"/>
      <c r="AR472" s="16"/>
      <c r="AS472" s="16"/>
      <c r="AT472" s="16"/>
      <c r="AU472" s="116"/>
      <c r="AV472" s="116"/>
      <c r="AW472" s="116"/>
      <c r="AX472" s="116"/>
      <c r="AY472" s="116"/>
      <c r="AZ472" s="116"/>
      <c r="BA472" s="116"/>
      <c r="BB472" s="116"/>
      <c r="BC472" s="116"/>
      <c r="BD472" s="116"/>
      <c r="BE472" s="116"/>
      <c r="BF472" s="116"/>
      <c r="BG472" s="116"/>
      <c r="BH472" s="116"/>
      <c r="BI472" s="116"/>
      <c r="BJ472" s="116"/>
      <c r="BK472" s="116"/>
      <c r="BL472" s="117"/>
    </row>
    <row r="473" spans="1:64" s="3" customFormat="1">
      <c r="A473" s="1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c r="AA473" s="16"/>
      <c r="AB473" s="16"/>
      <c r="AC473" s="16"/>
      <c r="AD473" s="16"/>
      <c r="AE473" s="16"/>
      <c r="AF473" s="16"/>
      <c r="AG473" s="16"/>
      <c r="AH473" s="16"/>
      <c r="AI473" s="16"/>
      <c r="AJ473" s="16"/>
      <c r="AK473" s="16"/>
      <c r="AL473" s="16"/>
      <c r="AM473" s="16"/>
      <c r="AN473" s="16"/>
      <c r="AO473" s="16"/>
      <c r="AP473" s="16"/>
      <c r="AQ473" s="16"/>
      <c r="AR473" s="16"/>
      <c r="AS473" s="16"/>
      <c r="AT473" s="16"/>
      <c r="AU473" s="116"/>
      <c r="AV473" s="116"/>
      <c r="AW473" s="116"/>
      <c r="AX473" s="116"/>
      <c r="AY473" s="116"/>
      <c r="AZ473" s="116"/>
      <c r="BA473" s="116"/>
      <c r="BB473" s="116"/>
      <c r="BC473" s="116"/>
      <c r="BD473" s="116"/>
      <c r="BE473" s="116"/>
      <c r="BF473" s="116"/>
      <c r="BG473" s="116"/>
      <c r="BH473" s="116"/>
      <c r="BI473" s="116"/>
      <c r="BJ473" s="116"/>
      <c r="BK473" s="116"/>
      <c r="BL473" s="117"/>
    </row>
    <row r="474" spans="1:64" s="3" customFormat="1">
      <c r="A474" s="1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c r="AA474" s="16"/>
      <c r="AB474" s="16"/>
      <c r="AC474" s="16"/>
      <c r="AD474" s="16"/>
      <c r="AE474" s="16"/>
      <c r="AF474" s="16"/>
      <c r="AG474" s="16"/>
      <c r="AH474" s="16"/>
      <c r="AI474" s="16"/>
      <c r="AJ474" s="16"/>
      <c r="AK474" s="16"/>
      <c r="AL474" s="16"/>
      <c r="AM474" s="16"/>
      <c r="AN474" s="16"/>
      <c r="AO474" s="16"/>
      <c r="AP474" s="16"/>
      <c r="AQ474" s="16"/>
      <c r="AR474" s="16"/>
      <c r="AS474" s="16"/>
      <c r="AT474" s="16"/>
      <c r="AU474" s="116"/>
      <c r="AV474" s="116"/>
      <c r="AW474" s="116"/>
      <c r="AX474" s="116"/>
      <c r="AY474" s="116"/>
      <c r="AZ474" s="116"/>
      <c r="BA474" s="116"/>
      <c r="BB474" s="116"/>
      <c r="BC474" s="116"/>
      <c r="BD474" s="116"/>
      <c r="BE474" s="116"/>
      <c r="BF474" s="116"/>
      <c r="BG474" s="116"/>
      <c r="BH474" s="116"/>
      <c r="BI474" s="116"/>
      <c r="BJ474" s="116"/>
      <c r="BK474" s="116"/>
      <c r="BL474" s="117"/>
    </row>
    <row r="475" spans="1:64" s="3" customFormat="1">
      <c r="A475" s="1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c r="AA475" s="16"/>
      <c r="AB475" s="16"/>
      <c r="AC475" s="16"/>
      <c r="AD475" s="16"/>
      <c r="AE475" s="16"/>
      <c r="AF475" s="16"/>
      <c r="AG475" s="16"/>
      <c r="AH475" s="16"/>
      <c r="AI475" s="16"/>
      <c r="AJ475" s="16"/>
      <c r="AK475" s="16"/>
      <c r="AL475" s="16"/>
      <c r="AM475" s="16"/>
      <c r="AN475" s="16"/>
      <c r="AO475" s="16"/>
      <c r="AP475" s="16"/>
      <c r="AQ475" s="16"/>
      <c r="AR475" s="16"/>
      <c r="AS475" s="16"/>
      <c r="AT475" s="16"/>
      <c r="AU475" s="116"/>
      <c r="AV475" s="116"/>
      <c r="AW475" s="116"/>
      <c r="AX475" s="116"/>
      <c r="AY475" s="116"/>
      <c r="AZ475" s="116"/>
      <c r="BA475" s="116"/>
      <c r="BB475" s="116"/>
      <c r="BC475" s="116"/>
      <c r="BD475" s="116"/>
      <c r="BE475" s="116"/>
      <c r="BF475" s="116"/>
      <c r="BG475" s="116"/>
      <c r="BH475" s="116"/>
      <c r="BI475" s="116"/>
      <c r="BJ475" s="116"/>
      <c r="BK475" s="116"/>
      <c r="BL475" s="117"/>
    </row>
    <row r="476" spans="1:64" s="3" customFormat="1">
      <c r="A476" s="1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c r="AA476" s="16"/>
      <c r="AB476" s="16"/>
      <c r="AC476" s="16"/>
      <c r="AD476" s="16"/>
      <c r="AE476" s="16"/>
      <c r="AF476" s="16"/>
      <c r="AG476" s="16"/>
      <c r="AH476" s="16"/>
      <c r="AI476" s="16"/>
      <c r="AJ476" s="16"/>
      <c r="AK476" s="16"/>
      <c r="AL476" s="16"/>
      <c r="AM476" s="16"/>
      <c r="AN476" s="16"/>
      <c r="AO476" s="16"/>
      <c r="AP476" s="16"/>
      <c r="AQ476" s="16"/>
      <c r="AR476" s="16"/>
      <c r="AS476" s="16"/>
      <c r="AT476" s="16"/>
      <c r="AU476" s="116"/>
      <c r="AV476" s="116"/>
      <c r="AW476" s="116"/>
      <c r="AX476" s="116"/>
      <c r="AY476" s="116"/>
      <c r="AZ476" s="116"/>
      <c r="BA476" s="116"/>
      <c r="BB476" s="116"/>
      <c r="BC476" s="116"/>
      <c r="BD476" s="116"/>
      <c r="BE476" s="116"/>
      <c r="BF476" s="116"/>
      <c r="BG476" s="116"/>
      <c r="BH476" s="116"/>
      <c r="BI476" s="116"/>
      <c r="BJ476" s="116"/>
      <c r="BK476" s="116"/>
      <c r="BL476" s="117"/>
    </row>
    <row r="477" spans="1:64" s="3" customFormat="1">
      <c r="A477" s="1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c r="AA477" s="16"/>
      <c r="AB477" s="16"/>
      <c r="AC477" s="16"/>
      <c r="AD477" s="16"/>
      <c r="AE477" s="16"/>
      <c r="AF477" s="16"/>
      <c r="AG477" s="16"/>
      <c r="AH477" s="16"/>
      <c r="AI477" s="16"/>
      <c r="AJ477" s="16"/>
      <c r="AK477" s="16"/>
      <c r="AL477" s="16"/>
      <c r="AM477" s="16"/>
      <c r="AN477" s="16"/>
      <c r="AO477" s="16"/>
      <c r="AP477" s="16"/>
      <c r="AQ477" s="16"/>
      <c r="AR477" s="16"/>
      <c r="AS477" s="16"/>
      <c r="AT477" s="16"/>
      <c r="AU477" s="116"/>
      <c r="AV477" s="116"/>
      <c r="AW477" s="116"/>
      <c r="AX477" s="116"/>
      <c r="AY477" s="116"/>
      <c r="AZ477" s="116"/>
      <c r="BA477" s="116"/>
      <c r="BB477" s="116"/>
      <c r="BC477" s="116"/>
      <c r="BD477" s="116"/>
      <c r="BE477" s="116"/>
      <c r="BF477" s="116"/>
      <c r="BG477" s="116"/>
      <c r="BH477" s="116"/>
      <c r="BI477" s="116"/>
      <c r="BJ477" s="116"/>
      <c r="BK477" s="116"/>
      <c r="BL477" s="117"/>
    </row>
    <row r="478" spans="1:64" s="3" customFormat="1">
      <c r="A478" s="1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c r="AA478" s="16"/>
      <c r="AB478" s="16"/>
      <c r="AC478" s="16"/>
      <c r="AD478" s="16"/>
      <c r="AE478" s="16"/>
      <c r="AF478" s="16"/>
      <c r="AG478" s="16"/>
      <c r="AH478" s="16"/>
      <c r="AI478" s="16"/>
      <c r="AJ478" s="16"/>
      <c r="AK478" s="16"/>
      <c r="AL478" s="16"/>
      <c r="AM478" s="16"/>
      <c r="AN478" s="16"/>
      <c r="AO478" s="16"/>
      <c r="AP478" s="16"/>
      <c r="AQ478" s="16"/>
      <c r="AR478" s="16"/>
      <c r="AS478" s="16"/>
      <c r="AT478" s="16"/>
      <c r="AU478" s="116"/>
      <c r="AV478" s="116"/>
      <c r="AW478" s="116"/>
      <c r="AX478" s="116"/>
      <c r="AY478" s="116"/>
      <c r="AZ478" s="116"/>
      <c r="BA478" s="116"/>
      <c r="BB478" s="116"/>
      <c r="BC478" s="116"/>
      <c r="BD478" s="116"/>
      <c r="BE478" s="116"/>
      <c r="BF478" s="116"/>
      <c r="BG478" s="116"/>
      <c r="BH478" s="116"/>
      <c r="BI478" s="116"/>
      <c r="BJ478" s="116"/>
      <c r="BK478" s="116"/>
      <c r="BL478" s="117"/>
    </row>
    <row r="479" spans="1:64" s="3" customFormat="1">
      <c r="A479" s="1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c r="AA479" s="16"/>
      <c r="AB479" s="16"/>
      <c r="AC479" s="16"/>
      <c r="AD479" s="16"/>
      <c r="AE479" s="16"/>
      <c r="AF479" s="16"/>
      <c r="AG479" s="16"/>
      <c r="AH479" s="16"/>
      <c r="AI479" s="16"/>
      <c r="AJ479" s="16"/>
      <c r="AK479" s="16"/>
      <c r="AL479" s="16"/>
      <c r="AM479" s="16"/>
      <c r="AN479" s="16"/>
      <c r="AO479" s="16"/>
      <c r="AP479" s="16"/>
      <c r="AQ479" s="16"/>
      <c r="AR479" s="16"/>
      <c r="AS479" s="16"/>
      <c r="AT479" s="16"/>
      <c r="AU479" s="116"/>
      <c r="AV479" s="116"/>
      <c r="AW479" s="116"/>
      <c r="AX479" s="116"/>
      <c r="AY479" s="116"/>
      <c r="AZ479" s="116"/>
      <c r="BA479" s="116"/>
      <c r="BB479" s="116"/>
      <c r="BC479" s="116"/>
      <c r="BD479" s="116"/>
      <c r="BE479" s="116"/>
      <c r="BF479" s="116"/>
      <c r="BG479" s="116"/>
      <c r="BH479" s="116"/>
      <c r="BI479" s="116"/>
      <c r="BJ479" s="116"/>
      <c r="BK479" s="116"/>
      <c r="BL479" s="117"/>
    </row>
    <row r="480" spans="1:64" s="3" customFormat="1">
      <c r="A480" s="1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c r="AA480" s="16"/>
      <c r="AB480" s="16"/>
      <c r="AC480" s="16"/>
      <c r="AD480" s="16"/>
      <c r="AE480" s="16"/>
      <c r="AF480" s="16"/>
      <c r="AG480" s="16"/>
      <c r="AH480" s="16"/>
      <c r="AI480" s="16"/>
      <c r="AJ480" s="16"/>
      <c r="AK480" s="16"/>
      <c r="AL480" s="16"/>
      <c r="AM480" s="16"/>
      <c r="AN480" s="16"/>
      <c r="AO480" s="16"/>
      <c r="AP480" s="16"/>
      <c r="AQ480" s="16"/>
      <c r="AR480" s="16"/>
      <c r="AS480" s="16"/>
      <c r="AT480" s="16"/>
      <c r="AU480" s="116"/>
      <c r="AV480" s="116"/>
      <c r="AW480" s="116"/>
      <c r="AX480" s="116"/>
      <c r="AY480" s="116"/>
      <c r="AZ480" s="116"/>
      <c r="BA480" s="116"/>
      <c r="BB480" s="116"/>
      <c r="BC480" s="116"/>
      <c r="BD480" s="116"/>
      <c r="BE480" s="116"/>
      <c r="BF480" s="116"/>
      <c r="BG480" s="116"/>
      <c r="BH480" s="116"/>
      <c r="BI480" s="116"/>
      <c r="BJ480" s="116"/>
      <c r="BK480" s="116"/>
      <c r="BL480" s="117"/>
    </row>
    <row r="481" spans="1:64" s="3" customFormat="1">
      <c r="A481" s="1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c r="AA481" s="16"/>
      <c r="AB481" s="16"/>
      <c r="AC481" s="16"/>
      <c r="AD481" s="16"/>
      <c r="AE481" s="16"/>
      <c r="AF481" s="16"/>
      <c r="AG481" s="16"/>
      <c r="AH481" s="16"/>
      <c r="AI481" s="16"/>
      <c r="AJ481" s="16"/>
      <c r="AK481" s="16"/>
      <c r="AL481" s="16"/>
      <c r="AM481" s="16"/>
      <c r="AN481" s="16"/>
      <c r="AO481" s="16"/>
      <c r="AP481" s="16"/>
      <c r="AQ481" s="16"/>
      <c r="AR481" s="16"/>
      <c r="AS481" s="16"/>
      <c r="AT481" s="16"/>
      <c r="AU481" s="116"/>
      <c r="AV481" s="116"/>
      <c r="AW481" s="116"/>
      <c r="AX481" s="116"/>
      <c r="AY481" s="116"/>
      <c r="AZ481" s="116"/>
      <c r="BA481" s="116"/>
      <c r="BB481" s="116"/>
      <c r="BC481" s="116"/>
      <c r="BD481" s="116"/>
      <c r="BE481" s="116"/>
      <c r="BF481" s="116"/>
      <c r="BG481" s="116"/>
      <c r="BH481" s="116"/>
      <c r="BI481" s="116"/>
      <c r="BJ481" s="116"/>
      <c r="BK481" s="116"/>
      <c r="BL481" s="117"/>
    </row>
    <row r="482" spans="1:64" s="3" customFormat="1">
      <c r="A482" s="1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c r="AA482" s="16"/>
      <c r="AB482" s="16"/>
      <c r="AC482" s="16"/>
      <c r="AD482" s="16"/>
      <c r="AE482" s="16"/>
      <c r="AF482" s="16"/>
      <c r="AG482" s="16"/>
      <c r="AH482" s="16"/>
      <c r="AI482" s="16"/>
      <c r="AJ482" s="16"/>
      <c r="AK482" s="16"/>
      <c r="AL482" s="16"/>
      <c r="AM482" s="16"/>
      <c r="AN482" s="16"/>
      <c r="AO482" s="16"/>
      <c r="AP482" s="16"/>
      <c r="AQ482" s="16"/>
      <c r="AR482" s="16"/>
      <c r="AS482" s="16"/>
      <c r="AT482" s="16"/>
      <c r="AU482" s="116"/>
      <c r="AV482" s="116"/>
      <c r="AW482" s="116"/>
      <c r="AX482" s="116"/>
      <c r="AY482" s="116"/>
      <c r="AZ482" s="116"/>
      <c r="BA482" s="116"/>
      <c r="BB482" s="116"/>
      <c r="BC482" s="116"/>
      <c r="BD482" s="116"/>
      <c r="BE482" s="116"/>
      <c r="BF482" s="116"/>
      <c r="BG482" s="116"/>
      <c r="BH482" s="116"/>
      <c r="BI482" s="116"/>
      <c r="BJ482" s="116"/>
      <c r="BK482" s="116"/>
      <c r="BL482" s="117"/>
    </row>
    <row r="483" spans="1:64" s="3" customFormat="1">
      <c r="A483" s="1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c r="AA483" s="16"/>
      <c r="AB483" s="16"/>
      <c r="AC483" s="16"/>
      <c r="AD483" s="16"/>
      <c r="AE483" s="16"/>
      <c r="AF483" s="16"/>
      <c r="AG483" s="16"/>
      <c r="AH483" s="16"/>
      <c r="AI483" s="16"/>
      <c r="AJ483" s="16"/>
      <c r="AK483" s="16"/>
      <c r="AL483" s="16"/>
      <c r="AM483" s="16"/>
      <c r="AN483" s="16"/>
      <c r="AO483" s="16"/>
      <c r="AP483" s="16"/>
      <c r="AQ483" s="16"/>
      <c r="AR483" s="16"/>
      <c r="AS483" s="16"/>
      <c r="AT483" s="16"/>
      <c r="AU483" s="116"/>
      <c r="AV483" s="116"/>
      <c r="AW483" s="116"/>
      <c r="AX483" s="116"/>
      <c r="AY483" s="116"/>
      <c r="AZ483" s="116"/>
      <c r="BA483" s="116"/>
      <c r="BB483" s="116"/>
      <c r="BC483" s="116"/>
      <c r="BD483" s="116"/>
      <c r="BE483" s="116"/>
      <c r="BF483" s="116"/>
      <c r="BG483" s="116"/>
      <c r="BH483" s="116"/>
      <c r="BI483" s="116"/>
      <c r="BJ483" s="116"/>
      <c r="BK483" s="116"/>
      <c r="BL483" s="117"/>
    </row>
    <row r="484" spans="1:64" s="3" customFormat="1">
      <c r="A484" s="1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c r="AA484" s="16"/>
      <c r="AB484" s="16"/>
      <c r="AC484" s="16"/>
      <c r="AD484" s="16"/>
      <c r="AE484" s="16"/>
      <c r="AF484" s="16"/>
      <c r="AG484" s="16"/>
      <c r="AH484" s="16"/>
      <c r="AI484" s="16"/>
      <c r="AJ484" s="16"/>
      <c r="AK484" s="16"/>
      <c r="AL484" s="16"/>
      <c r="AM484" s="16"/>
      <c r="AN484" s="16"/>
      <c r="AO484" s="16"/>
      <c r="AP484" s="16"/>
      <c r="AQ484" s="16"/>
      <c r="AR484" s="16"/>
      <c r="AS484" s="16"/>
      <c r="AT484" s="16"/>
      <c r="AU484" s="116"/>
      <c r="AV484" s="116"/>
      <c r="AW484" s="116"/>
      <c r="AX484" s="116"/>
      <c r="AY484" s="116"/>
      <c r="AZ484" s="116"/>
      <c r="BA484" s="116"/>
      <c r="BB484" s="116"/>
      <c r="BC484" s="116"/>
      <c r="BD484" s="116"/>
      <c r="BE484" s="116"/>
      <c r="BF484" s="116"/>
      <c r="BG484" s="116"/>
      <c r="BH484" s="116"/>
      <c r="BI484" s="116"/>
      <c r="BJ484" s="116"/>
      <c r="BK484" s="116"/>
      <c r="BL484" s="117"/>
    </row>
    <row r="485" spans="1:64" s="3" customFormat="1">
      <c r="A485" s="1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c r="AA485" s="16"/>
      <c r="AB485" s="16"/>
      <c r="AC485" s="16"/>
      <c r="AD485" s="16"/>
      <c r="AE485" s="16"/>
      <c r="AF485" s="16"/>
      <c r="AG485" s="16"/>
      <c r="AH485" s="16"/>
      <c r="AI485" s="16"/>
      <c r="AJ485" s="16"/>
      <c r="AK485" s="16"/>
      <c r="AL485" s="16"/>
      <c r="AM485" s="16"/>
      <c r="AN485" s="16"/>
      <c r="AO485" s="16"/>
      <c r="AP485" s="16"/>
      <c r="AQ485" s="16"/>
      <c r="AR485" s="16"/>
      <c r="AS485" s="16"/>
      <c r="AT485" s="16"/>
      <c r="AU485" s="116"/>
      <c r="AV485" s="116"/>
      <c r="AW485" s="116"/>
      <c r="AX485" s="116"/>
      <c r="AY485" s="116"/>
      <c r="AZ485" s="116"/>
      <c r="BA485" s="116"/>
      <c r="BB485" s="116"/>
      <c r="BC485" s="116"/>
      <c r="BD485" s="116"/>
      <c r="BE485" s="116"/>
      <c r="BF485" s="116"/>
      <c r="BG485" s="116"/>
      <c r="BH485" s="116"/>
      <c r="BI485" s="116"/>
      <c r="BJ485" s="116"/>
      <c r="BK485" s="116"/>
      <c r="BL485" s="117"/>
    </row>
    <row r="486" spans="1:64" s="3" customFormat="1">
      <c r="A486" s="1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c r="AA486" s="16"/>
      <c r="AB486" s="16"/>
      <c r="AC486" s="16"/>
      <c r="AD486" s="16"/>
      <c r="AE486" s="16"/>
      <c r="AF486" s="16"/>
      <c r="AG486" s="16"/>
      <c r="AH486" s="16"/>
      <c r="AI486" s="16"/>
      <c r="AJ486" s="16"/>
      <c r="AK486" s="16"/>
      <c r="AL486" s="16"/>
      <c r="AM486" s="16"/>
      <c r="AN486" s="16"/>
      <c r="AO486" s="16"/>
      <c r="AP486" s="16"/>
      <c r="AQ486" s="16"/>
      <c r="AR486" s="16"/>
      <c r="AS486" s="16"/>
      <c r="AT486" s="16"/>
      <c r="AU486" s="116"/>
      <c r="AV486" s="116"/>
      <c r="AW486" s="116"/>
      <c r="AX486" s="116"/>
      <c r="AY486" s="116"/>
      <c r="AZ486" s="116"/>
      <c r="BA486" s="116"/>
      <c r="BB486" s="116"/>
      <c r="BC486" s="116"/>
      <c r="BD486" s="116"/>
      <c r="BE486" s="116"/>
      <c r="BF486" s="116"/>
      <c r="BG486" s="116"/>
      <c r="BH486" s="116"/>
      <c r="BI486" s="116"/>
      <c r="BJ486" s="116"/>
      <c r="BK486" s="116"/>
      <c r="BL486" s="117"/>
    </row>
    <row r="487" spans="1:64" s="3" customFormat="1">
      <c r="A487" s="1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c r="AA487" s="16"/>
      <c r="AB487" s="16"/>
      <c r="AC487" s="16"/>
      <c r="AD487" s="16"/>
      <c r="AE487" s="16"/>
      <c r="AF487" s="16"/>
      <c r="AG487" s="16"/>
      <c r="AH487" s="16"/>
      <c r="AI487" s="16"/>
      <c r="AJ487" s="16"/>
      <c r="AK487" s="16"/>
      <c r="AL487" s="16"/>
      <c r="AM487" s="16"/>
      <c r="AN487" s="16"/>
      <c r="AO487" s="16"/>
      <c r="AP487" s="16"/>
      <c r="AQ487" s="16"/>
      <c r="AR487" s="16"/>
      <c r="AS487" s="16"/>
      <c r="AT487" s="16"/>
      <c r="AU487" s="116"/>
      <c r="AV487" s="116"/>
      <c r="AW487" s="116"/>
      <c r="AX487" s="116"/>
      <c r="AY487" s="116"/>
      <c r="AZ487" s="116"/>
      <c r="BA487" s="116"/>
      <c r="BB487" s="116"/>
      <c r="BC487" s="116"/>
      <c r="BD487" s="116"/>
      <c r="BE487" s="116"/>
      <c r="BF487" s="116"/>
      <c r="BG487" s="116"/>
      <c r="BH487" s="116"/>
      <c r="BI487" s="116"/>
      <c r="BJ487" s="116"/>
      <c r="BK487" s="116"/>
      <c r="BL487" s="117"/>
    </row>
    <row r="488" spans="1:64" s="3" customFormat="1">
      <c r="A488" s="1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c r="AA488" s="16"/>
      <c r="AB488" s="16"/>
      <c r="AC488" s="16"/>
      <c r="AD488" s="16"/>
      <c r="AE488" s="16"/>
      <c r="AF488" s="16"/>
      <c r="AG488" s="16"/>
      <c r="AH488" s="16"/>
      <c r="AI488" s="16"/>
      <c r="AJ488" s="16"/>
      <c r="AK488" s="16"/>
      <c r="AL488" s="16"/>
      <c r="AM488" s="16"/>
      <c r="AN488" s="16"/>
      <c r="AO488" s="16"/>
      <c r="AP488" s="16"/>
      <c r="AQ488" s="16"/>
      <c r="AR488" s="16"/>
      <c r="AS488" s="16"/>
      <c r="AT488" s="16"/>
      <c r="AU488" s="116"/>
      <c r="AV488" s="116"/>
      <c r="AW488" s="116"/>
      <c r="AX488" s="116"/>
      <c r="AY488" s="116"/>
      <c r="AZ488" s="116"/>
      <c r="BA488" s="116"/>
      <c r="BB488" s="116"/>
      <c r="BC488" s="116"/>
      <c r="BD488" s="116"/>
      <c r="BE488" s="116"/>
      <c r="BF488" s="116"/>
      <c r="BG488" s="116"/>
      <c r="BH488" s="116"/>
      <c r="BI488" s="116"/>
      <c r="BJ488" s="116"/>
      <c r="BK488" s="116"/>
      <c r="BL488" s="117"/>
    </row>
    <row r="489" spans="1:64" s="3" customFormat="1">
      <c r="A489" s="1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c r="AA489" s="16"/>
      <c r="AB489" s="16"/>
      <c r="AC489" s="16"/>
      <c r="AD489" s="16"/>
      <c r="AE489" s="16"/>
      <c r="AF489" s="16"/>
      <c r="AG489" s="16"/>
      <c r="AH489" s="16"/>
      <c r="AI489" s="16"/>
      <c r="AJ489" s="16"/>
      <c r="AK489" s="16"/>
      <c r="AL489" s="16"/>
      <c r="AM489" s="16"/>
      <c r="AN489" s="16"/>
      <c r="AO489" s="16"/>
      <c r="AP489" s="16"/>
      <c r="AQ489" s="16"/>
      <c r="AR489" s="16"/>
      <c r="AS489" s="16"/>
      <c r="AT489" s="16"/>
      <c r="AU489" s="116"/>
      <c r="AV489" s="116"/>
      <c r="AW489" s="116"/>
      <c r="AX489" s="116"/>
      <c r="AY489" s="116"/>
      <c r="AZ489" s="116"/>
      <c r="BA489" s="116"/>
      <c r="BB489" s="116"/>
      <c r="BC489" s="116"/>
      <c r="BD489" s="116"/>
      <c r="BE489" s="116"/>
      <c r="BF489" s="116"/>
      <c r="BG489" s="116"/>
      <c r="BH489" s="116"/>
      <c r="BI489" s="116"/>
      <c r="BJ489" s="116"/>
      <c r="BK489" s="116"/>
      <c r="BL489" s="117"/>
    </row>
    <row r="490" spans="1:64" s="3" customFormat="1">
      <c r="A490" s="1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c r="AA490" s="16"/>
      <c r="AB490" s="16"/>
      <c r="AC490" s="16"/>
      <c r="AD490" s="16"/>
      <c r="AE490" s="16"/>
      <c r="AF490" s="16"/>
      <c r="AG490" s="16"/>
      <c r="AH490" s="16"/>
      <c r="AI490" s="16"/>
      <c r="AJ490" s="16"/>
      <c r="AK490" s="16"/>
      <c r="AL490" s="16"/>
      <c r="AM490" s="16"/>
      <c r="AN490" s="16"/>
      <c r="AO490" s="16"/>
      <c r="AP490" s="16"/>
      <c r="AQ490" s="16"/>
      <c r="AR490" s="16"/>
      <c r="AS490" s="16"/>
      <c r="AT490" s="16"/>
      <c r="AU490" s="116"/>
      <c r="AV490" s="116"/>
      <c r="AW490" s="116"/>
      <c r="AX490" s="116"/>
      <c r="AY490" s="116"/>
      <c r="AZ490" s="116"/>
      <c r="BA490" s="116"/>
      <c r="BB490" s="116"/>
      <c r="BC490" s="116"/>
      <c r="BD490" s="116"/>
      <c r="BE490" s="116"/>
      <c r="BF490" s="116"/>
      <c r="BG490" s="116"/>
      <c r="BH490" s="116"/>
      <c r="BI490" s="116"/>
      <c r="BJ490" s="116"/>
      <c r="BK490" s="116"/>
      <c r="BL490" s="117"/>
    </row>
    <row r="491" spans="1:64" s="3" customFormat="1">
      <c r="A491" s="1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c r="AA491" s="16"/>
      <c r="AB491" s="16"/>
      <c r="AC491" s="16"/>
      <c r="AD491" s="16"/>
      <c r="AE491" s="16"/>
      <c r="AF491" s="16"/>
      <c r="AG491" s="16"/>
      <c r="AH491" s="16"/>
      <c r="AI491" s="16"/>
      <c r="AJ491" s="16"/>
      <c r="AK491" s="16"/>
      <c r="AL491" s="16"/>
      <c r="AM491" s="16"/>
      <c r="AN491" s="16"/>
      <c r="AO491" s="16"/>
      <c r="AP491" s="16"/>
      <c r="AQ491" s="16"/>
      <c r="AR491" s="16"/>
      <c r="AS491" s="16"/>
      <c r="AT491" s="16"/>
      <c r="AU491" s="116"/>
      <c r="AV491" s="116"/>
      <c r="AW491" s="116"/>
      <c r="AX491" s="116"/>
      <c r="AY491" s="116"/>
      <c r="AZ491" s="116"/>
      <c r="BA491" s="116"/>
      <c r="BB491" s="116"/>
      <c r="BC491" s="116"/>
      <c r="BD491" s="116"/>
      <c r="BE491" s="116"/>
      <c r="BF491" s="116"/>
      <c r="BG491" s="116"/>
      <c r="BH491" s="116"/>
      <c r="BI491" s="116"/>
      <c r="BJ491" s="116"/>
      <c r="BK491" s="116"/>
      <c r="BL491" s="117"/>
    </row>
    <row r="492" spans="1:64" s="3" customFormat="1">
      <c r="A492" s="1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c r="AA492" s="16"/>
      <c r="AB492" s="16"/>
      <c r="AC492" s="16"/>
      <c r="AD492" s="16"/>
      <c r="AE492" s="16"/>
      <c r="AF492" s="16"/>
      <c r="AG492" s="16"/>
      <c r="AH492" s="16"/>
      <c r="AI492" s="16"/>
      <c r="AJ492" s="16"/>
      <c r="AK492" s="16"/>
      <c r="AL492" s="16"/>
      <c r="AM492" s="16"/>
      <c r="AN492" s="16"/>
      <c r="AO492" s="16"/>
      <c r="AP492" s="16"/>
      <c r="AQ492" s="16"/>
      <c r="AR492" s="16"/>
      <c r="AS492" s="16"/>
      <c r="AT492" s="16"/>
      <c r="AU492" s="116"/>
      <c r="AV492" s="116"/>
      <c r="AW492" s="116"/>
      <c r="AX492" s="116"/>
      <c r="AY492" s="116"/>
      <c r="AZ492" s="116"/>
      <c r="BA492" s="116"/>
      <c r="BB492" s="116"/>
      <c r="BC492" s="116"/>
      <c r="BD492" s="116"/>
      <c r="BE492" s="116"/>
      <c r="BF492" s="116"/>
      <c r="BG492" s="116"/>
      <c r="BH492" s="116"/>
      <c r="BI492" s="116"/>
      <c r="BJ492" s="116"/>
      <c r="BK492" s="116"/>
      <c r="BL492" s="117"/>
    </row>
    <row r="493" spans="1:64" s="3" customFormat="1">
      <c r="A493" s="1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c r="AA493" s="16"/>
      <c r="AB493" s="16"/>
      <c r="AC493" s="16"/>
      <c r="AD493" s="16"/>
      <c r="AE493" s="16"/>
      <c r="AF493" s="16"/>
      <c r="AG493" s="16"/>
      <c r="AH493" s="16"/>
      <c r="AI493" s="16"/>
      <c r="AJ493" s="16"/>
      <c r="AK493" s="16"/>
      <c r="AL493" s="16"/>
      <c r="AM493" s="16"/>
      <c r="AN493" s="16"/>
      <c r="AO493" s="16"/>
      <c r="AP493" s="16"/>
      <c r="AQ493" s="16"/>
      <c r="AR493" s="16"/>
      <c r="AS493" s="16"/>
      <c r="AT493" s="16"/>
      <c r="AU493" s="116"/>
      <c r="AV493" s="116"/>
      <c r="AW493" s="116"/>
      <c r="AX493" s="116"/>
      <c r="AY493" s="116"/>
      <c r="AZ493" s="116"/>
      <c r="BA493" s="116"/>
      <c r="BB493" s="116"/>
      <c r="BC493" s="116"/>
      <c r="BD493" s="116"/>
      <c r="BE493" s="116"/>
      <c r="BF493" s="116"/>
      <c r="BG493" s="116"/>
      <c r="BH493" s="116"/>
      <c r="BI493" s="116"/>
      <c r="BJ493" s="116"/>
      <c r="BK493" s="116"/>
      <c r="BL493" s="117"/>
    </row>
    <row r="494" spans="1:64" s="3" customFormat="1">
      <c r="A494" s="1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c r="AA494" s="16"/>
      <c r="AB494" s="16"/>
      <c r="AC494" s="16"/>
      <c r="AD494" s="16"/>
      <c r="AE494" s="16"/>
      <c r="AF494" s="16"/>
      <c r="AG494" s="16"/>
      <c r="AH494" s="16"/>
      <c r="AI494" s="16"/>
      <c r="AJ494" s="16"/>
      <c r="AK494" s="16"/>
      <c r="AL494" s="16"/>
      <c r="AM494" s="16"/>
      <c r="AN494" s="16"/>
      <c r="AO494" s="16"/>
      <c r="AP494" s="16"/>
      <c r="AQ494" s="16"/>
      <c r="AR494" s="16"/>
      <c r="AS494" s="16"/>
      <c r="AT494" s="16"/>
      <c r="AU494" s="116"/>
      <c r="AV494" s="116"/>
      <c r="AW494" s="116"/>
      <c r="AX494" s="116"/>
      <c r="AY494" s="116"/>
      <c r="AZ494" s="116"/>
      <c r="BA494" s="116"/>
      <c r="BB494" s="116"/>
      <c r="BC494" s="116"/>
      <c r="BD494" s="116"/>
      <c r="BE494" s="116"/>
      <c r="BF494" s="116"/>
      <c r="BG494" s="116"/>
      <c r="BH494" s="116"/>
      <c r="BI494" s="116"/>
      <c r="BJ494" s="116"/>
      <c r="BK494" s="116"/>
      <c r="BL494" s="117"/>
    </row>
    <row r="495" spans="1:64" s="3" customFormat="1">
      <c r="A495" s="1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c r="AA495" s="16"/>
      <c r="AB495" s="16"/>
      <c r="AC495" s="16"/>
      <c r="AD495" s="16"/>
      <c r="AE495" s="16"/>
      <c r="AF495" s="16"/>
      <c r="AG495" s="16"/>
      <c r="AH495" s="16"/>
      <c r="AI495" s="16"/>
      <c r="AJ495" s="16"/>
      <c r="AK495" s="16"/>
      <c r="AL495" s="16"/>
      <c r="AM495" s="16"/>
      <c r="AN495" s="16"/>
      <c r="AO495" s="16"/>
      <c r="AP495" s="16"/>
      <c r="AQ495" s="16"/>
      <c r="AR495" s="16"/>
      <c r="AS495" s="16"/>
      <c r="AT495" s="16"/>
      <c r="AU495" s="116"/>
      <c r="AV495" s="116"/>
      <c r="AW495" s="116"/>
      <c r="AX495" s="116"/>
      <c r="AY495" s="116"/>
      <c r="AZ495" s="116"/>
      <c r="BA495" s="116"/>
      <c r="BB495" s="116"/>
      <c r="BC495" s="116"/>
      <c r="BD495" s="116"/>
      <c r="BE495" s="116"/>
      <c r="BF495" s="116"/>
      <c r="BG495" s="116"/>
      <c r="BH495" s="116"/>
      <c r="BI495" s="116"/>
      <c r="BJ495" s="116"/>
      <c r="BK495" s="116"/>
      <c r="BL495" s="117"/>
    </row>
    <row r="496" spans="1:64" s="3" customFormat="1">
      <c r="A496" s="1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c r="AA496" s="16"/>
      <c r="AB496" s="16"/>
      <c r="AC496" s="16"/>
      <c r="AD496" s="16"/>
      <c r="AE496" s="16"/>
      <c r="AF496" s="16"/>
      <c r="AG496" s="16"/>
      <c r="AH496" s="16"/>
      <c r="AI496" s="16"/>
      <c r="AJ496" s="16"/>
      <c r="AK496" s="16"/>
      <c r="AL496" s="16"/>
      <c r="AM496" s="16"/>
      <c r="AN496" s="16"/>
      <c r="AO496" s="16"/>
      <c r="AP496" s="16"/>
      <c r="AQ496" s="16"/>
      <c r="AR496" s="16"/>
      <c r="AS496" s="16"/>
      <c r="AT496" s="16"/>
      <c r="AU496" s="116"/>
      <c r="AV496" s="116"/>
      <c r="AW496" s="116"/>
      <c r="AX496" s="116"/>
      <c r="AY496" s="116"/>
      <c r="AZ496" s="116"/>
      <c r="BA496" s="116"/>
      <c r="BB496" s="116"/>
      <c r="BC496" s="116"/>
      <c r="BD496" s="116"/>
      <c r="BE496" s="116"/>
      <c r="BF496" s="116"/>
      <c r="BG496" s="116"/>
      <c r="BH496" s="116"/>
      <c r="BI496" s="116"/>
      <c r="BJ496" s="116"/>
      <c r="BK496" s="116"/>
      <c r="BL496" s="117"/>
    </row>
    <row r="497" spans="1:64" s="3" customFormat="1">
      <c r="A497" s="1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c r="AA497" s="16"/>
      <c r="AB497" s="16"/>
      <c r="AC497" s="16"/>
      <c r="AD497" s="16"/>
      <c r="AE497" s="16"/>
      <c r="AF497" s="16"/>
      <c r="AG497" s="16"/>
      <c r="AH497" s="16"/>
      <c r="AI497" s="16"/>
      <c r="AJ497" s="16"/>
      <c r="AK497" s="16"/>
      <c r="AL497" s="16"/>
      <c r="AM497" s="16"/>
      <c r="AN497" s="16"/>
      <c r="AO497" s="16"/>
      <c r="AP497" s="16"/>
      <c r="AQ497" s="16"/>
      <c r="AR497" s="16"/>
      <c r="AS497" s="16"/>
      <c r="AT497" s="16"/>
      <c r="AU497" s="116"/>
      <c r="AV497" s="116"/>
      <c r="AW497" s="116"/>
      <c r="AX497" s="116"/>
      <c r="AY497" s="116"/>
      <c r="AZ497" s="116"/>
      <c r="BA497" s="116"/>
      <c r="BB497" s="116"/>
      <c r="BC497" s="116"/>
      <c r="BD497" s="116"/>
      <c r="BE497" s="116"/>
      <c r="BF497" s="116"/>
      <c r="BG497" s="116"/>
      <c r="BH497" s="116"/>
      <c r="BI497" s="116"/>
      <c r="BJ497" s="116"/>
      <c r="BK497" s="116"/>
      <c r="BL497" s="117"/>
    </row>
    <row r="498" spans="1:64" s="3" customFormat="1">
      <c r="A498" s="1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c r="AA498" s="16"/>
      <c r="AB498" s="16"/>
      <c r="AC498" s="16"/>
      <c r="AD498" s="16"/>
      <c r="AE498" s="16"/>
      <c r="AF498" s="16"/>
      <c r="AG498" s="16"/>
      <c r="AH498" s="16"/>
      <c r="AI498" s="16"/>
      <c r="AJ498" s="16"/>
      <c r="AK498" s="16"/>
      <c r="AL498" s="16"/>
      <c r="AM498" s="16"/>
      <c r="AN498" s="16"/>
      <c r="AO498" s="16"/>
      <c r="AP498" s="16"/>
      <c r="AQ498" s="16"/>
      <c r="AR498" s="16"/>
      <c r="AS498" s="16"/>
      <c r="AT498" s="16"/>
      <c r="AU498" s="116"/>
      <c r="AV498" s="116"/>
      <c r="AW498" s="116"/>
      <c r="AX498" s="116"/>
      <c r="AY498" s="116"/>
      <c r="AZ498" s="116"/>
      <c r="BA498" s="116"/>
      <c r="BB498" s="116"/>
      <c r="BC498" s="116"/>
      <c r="BD498" s="116"/>
      <c r="BE498" s="116"/>
      <c r="BF498" s="116"/>
      <c r="BG498" s="116"/>
      <c r="BH498" s="116"/>
      <c r="BI498" s="116"/>
      <c r="BJ498" s="116"/>
      <c r="BK498" s="116"/>
      <c r="BL498" s="117"/>
    </row>
    <row r="499" spans="1:64" s="3" customFormat="1">
      <c r="A499" s="1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c r="AA499" s="16"/>
      <c r="AB499" s="16"/>
      <c r="AC499" s="16"/>
      <c r="AD499" s="16"/>
      <c r="AE499" s="16"/>
      <c r="AF499" s="16"/>
      <c r="AG499" s="16"/>
      <c r="AH499" s="16"/>
      <c r="AI499" s="16"/>
      <c r="AJ499" s="16"/>
      <c r="AK499" s="16"/>
      <c r="AL499" s="16"/>
      <c r="AM499" s="16"/>
      <c r="AN499" s="16"/>
      <c r="AO499" s="16"/>
      <c r="AP499" s="16"/>
      <c r="AQ499" s="16"/>
      <c r="AR499" s="16"/>
      <c r="AS499" s="16"/>
      <c r="AT499" s="16"/>
      <c r="AU499" s="116"/>
      <c r="AV499" s="116"/>
      <c r="AW499" s="116"/>
      <c r="AX499" s="116"/>
      <c r="AY499" s="116"/>
      <c r="AZ499" s="116"/>
      <c r="BA499" s="116"/>
      <c r="BB499" s="116"/>
      <c r="BC499" s="116"/>
      <c r="BD499" s="116"/>
      <c r="BE499" s="116"/>
      <c r="BF499" s="116"/>
      <c r="BG499" s="116"/>
      <c r="BH499" s="116"/>
      <c r="BI499" s="116"/>
      <c r="BJ499" s="116"/>
      <c r="BK499" s="116"/>
      <c r="BL499" s="117"/>
    </row>
    <row r="500" spans="1:64" s="3" customFormat="1">
      <c r="A500" s="1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c r="AA500" s="16"/>
      <c r="AB500" s="16"/>
      <c r="AC500" s="16"/>
      <c r="AD500" s="16"/>
      <c r="AE500" s="16"/>
      <c r="AF500" s="16"/>
      <c r="AG500" s="16"/>
      <c r="AH500" s="16"/>
      <c r="AI500" s="16"/>
      <c r="AJ500" s="16"/>
      <c r="AK500" s="16"/>
      <c r="AL500" s="16"/>
      <c r="AM500" s="16"/>
      <c r="AN500" s="16"/>
      <c r="AO500" s="16"/>
      <c r="AP500" s="16"/>
      <c r="AQ500" s="16"/>
      <c r="AR500" s="16"/>
      <c r="AS500" s="16"/>
      <c r="AT500" s="16"/>
      <c r="AU500" s="116"/>
      <c r="AV500" s="116"/>
      <c r="AW500" s="116"/>
      <c r="AX500" s="116"/>
      <c r="AY500" s="116"/>
      <c r="AZ500" s="116"/>
      <c r="BA500" s="116"/>
      <c r="BB500" s="116"/>
      <c r="BC500" s="116"/>
      <c r="BD500" s="116"/>
      <c r="BE500" s="116"/>
      <c r="BF500" s="116"/>
      <c r="BG500" s="116"/>
      <c r="BH500" s="116"/>
      <c r="BI500" s="116"/>
      <c r="BJ500" s="116"/>
      <c r="BK500" s="116"/>
      <c r="BL500" s="117"/>
    </row>
    <row r="501" spans="1:64" s="3" customFormat="1">
      <c r="A501" s="1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c r="AA501" s="16"/>
      <c r="AB501" s="16"/>
      <c r="AC501" s="16"/>
      <c r="AD501" s="16"/>
      <c r="AE501" s="16"/>
      <c r="AF501" s="16"/>
      <c r="AG501" s="16"/>
      <c r="AH501" s="16"/>
      <c r="AI501" s="16"/>
      <c r="AJ501" s="16"/>
      <c r="AK501" s="16"/>
      <c r="AL501" s="16"/>
      <c r="AM501" s="16"/>
      <c r="AN501" s="16"/>
      <c r="AO501" s="16"/>
      <c r="AP501" s="16"/>
      <c r="AQ501" s="16"/>
      <c r="AR501" s="16"/>
      <c r="AS501" s="16"/>
      <c r="AT501" s="16"/>
      <c r="AU501" s="116"/>
      <c r="AV501" s="116"/>
      <c r="AW501" s="116"/>
      <c r="AX501" s="116"/>
      <c r="AY501" s="116"/>
      <c r="AZ501" s="116"/>
      <c r="BA501" s="116"/>
      <c r="BB501" s="116"/>
      <c r="BC501" s="116"/>
      <c r="BD501" s="116"/>
      <c r="BE501" s="116"/>
      <c r="BF501" s="116"/>
      <c r="BG501" s="116"/>
      <c r="BH501" s="116"/>
      <c r="BI501" s="116"/>
      <c r="BJ501" s="116"/>
      <c r="BK501" s="116"/>
      <c r="BL501" s="117"/>
    </row>
    <row r="502" spans="1:64" s="3" customFormat="1">
      <c r="A502" s="1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c r="AA502" s="16"/>
      <c r="AB502" s="16"/>
      <c r="AC502" s="16"/>
      <c r="AD502" s="16"/>
      <c r="AE502" s="16"/>
      <c r="AF502" s="16"/>
      <c r="AG502" s="16"/>
      <c r="AH502" s="16"/>
      <c r="AI502" s="16"/>
      <c r="AJ502" s="16"/>
      <c r="AK502" s="16"/>
      <c r="AL502" s="16"/>
      <c r="AM502" s="16"/>
      <c r="AN502" s="16"/>
      <c r="AO502" s="16"/>
      <c r="AP502" s="16"/>
      <c r="AQ502" s="16"/>
      <c r="AR502" s="16"/>
      <c r="AS502" s="16"/>
      <c r="AT502" s="16"/>
      <c r="AU502" s="116"/>
      <c r="AV502" s="116"/>
      <c r="AW502" s="116"/>
      <c r="AX502" s="116"/>
      <c r="AY502" s="116"/>
      <c r="AZ502" s="116"/>
      <c r="BA502" s="116"/>
      <c r="BB502" s="116"/>
      <c r="BC502" s="116"/>
      <c r="BD502" s="116"/>
      <c r="BE502" s="116"/>
      <c r="BF502" s="116"/>
      <c r="BG502" s="116"/>
      <c r="BH502" s="116"/>
      <c r="BI502" s="116"/>
      <c r="BJ502" s="116"/>
      <c r="BK502" s="116"/>
      <c r="BL502" s="117"/>
    </row>
    <row r="503" spans="1:64" s="3" customFormat="1">
      <c r="A503" s="1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c r="AA503" s="16"/>
      <c r="AB503" s="16"/>
      <c r="AC503" s="16"/>
      <c r="AD503" s="16"/>
      <c r="AE503" s="16"/>
      <c r="AF503" s="16"/>
      <c r="AG503" s="16"/>
      <c r="AH503" s="16"/>
      <c r="AI503" s="16"/>
      <c r="AJ503" s="16"/>
      <c r="AK503" s="16"/>
      <c r="AL503" s="16"/>
      <c r="AM503" s="16"/>
      <c r="AN503" s="16"/>
      <c r="AO503" s="16"/>
      <c r="AP503" s="16"/>
      <c r="AQ503" s="16"/>
      <c r="AR503" s="16"/>
      <c r="AS503" s="16"/>
      <c r="AT503" s="16"/>
      <c r="AU503" s="116"/>
      <c r="AV503" s="116"/>
      <c r="AW503" s="116"/>
      <c r="AX503" s="116"/>
      <c r="AY503" s="116"/>
      <c r="AZ503" s="116"/>
      <c r="BA503" s="116"/>
      <c r="BB503" s="116"/>
      <c r="BC503" s="116"/>
      <c r="BD503" s="116"/>
      <c r="BE503" s="116"/>
      <c r="BF503" s="116"/>
      <c r="BG503" s="116"/>
      <c r="BH503" s="116"/>
      <c r="BI503" s="116"/>
      <c r="BJ503" s="116"/>
      <c r="BK503" s="116"/>
      <c r="BL503" s="117"/>
    </row>
    <row r="504" spans="1:64" s="3" customFormat="1">
      <c r="A504" s="1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c r="AA504" s="16"/>
      <c r="AB504" s="16"/>
      <c r="AC504" s="16"/>
      <c r="AD504" s="16"/>
      <c r="AE504" s="16"/>
      <c r="AF504" s="16"/>
      <c r="AG504" s="16"/>
      <c r="AH504" s="16"/>
      <c r="AI504" s="16"/>
      <c r="AJ504" s="16"/>
      <c r="AK504" s="16"/>
      <c r="AL504" s="16"/>
      <c r="AM504" s="16"/>
      <c r="AN504" s="16"/>
      <c r="AO504" s="16"/>
      <c r="AP504" s="16"/>
      <c r="AQ504" s="16"/>
      <c r="AR504" s="16"/>
      <c r="AS504" s="16"/>
      <c r="AT504" s="16"/>
      <c r="AU504" s="116"/>
      <c r="AV504" s="116"/>
      <c r="AW504" s="116"/>
      <c r="AX504" s="116"/>
      <c r="AY504" s="116"/>
      <c r="AZ504" s="116"/>
      <c r="BA504" s="116"/>
      <c r="BB504" s="116"/>
      <c r="BC504" s="116"/>
      <c r="BD504" s="116"/>
      <c r="BE504" s="116"/>
      <c r="BF504" s="116"/>
      <c r="BG504" s="116"/>
      <c r="BH504" s="116"/>
      <c r="BI504" s="116"/>
      <c r="BJ504" s="116"/>
      <c r="BK504" s="116"/>
      <c r="BL504" s="117"/>
    </row>
    <row r="505" spans="1:64" s="3" customFormat="1">
      <c r="A505" s="1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c r="AA505" s="16"/>
      <c r="AB505" s="16"/>
      <c r="AC505" s="16"/>
      <c r="AD505" s="16"/>
      <c r="AE505" s="16"/>
      <c r="AF505" s="16"/>
      <c r="AG505" s="16"/>
      <c r="AH505" s="16"/>
      <c r="AI505" s="16"/>
      <c r="AJ505" s="16"/>
      <c r="AK505" s="16"/>
      <c r="AL505" s="16"/>
      <c r="AM505" s="16"/>
      <c r="AN505" s="16"/>
      <c r="AO505" s="16"/>
      <c r="AP505" s="16"/>
      <c r="AQ505" s="16"/>
      <c r="AR505" s="16"/>
      <c r="AS505" s="16"/>
      <c r="AT505" s="16"/>
      <c r="AU505" s="116"/>
      <c r="AV505" s="116"/>
      <c r="AW505" s="116"/>
      <c r="AX505" s="116"/>
      <c r="AY505" s="116"/>
      <c r="AZ505" s="116"/>
      <c r="BA505" s="116"/>
      <c r="BB505" s="116"/>
      <c r="BC505" s="116"/>
      <c r="BD505" s="116"/>
      <c r="BE505" s="116"/>
      <c r="BF505" s="116"/>
      <c r="BG505" s="116"/>
      <c r="BH505" s="116"/>
      <c r="BI505" s="116"/>
      <c r="BJ505" s="116"/>
      <c r="BK505" s="116"/>
      <c r="BL505" s="117"/>
    </row>
    <row r="506" spans="1:64" s="3" customFormat="1">
      <c r="A506" s="1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c r="AA506" s="16"/>
      <c r="AB506" s="16"/>
      <c r="AC506" s="16"/>
      <c r="AD506" s="16"/>
      <c r="AE506" s="16"/>
      <c r="AF506" s="16"/>
      <c r="AG506" s="16"/>
      <c r="AH506" s="16"/>
      <c r="AI506" s="16"/>
      <c r="AJ506" s="16"/>
      <c r="AK506" s="16"/>
      <c r="AL506" s="16"/>
      <c r="AM506" s="16"/>
      <c r="AN506" s="16"/>
      <c r="AO506" s="16"/>
      <c r="AP506" s="16"/>
      <c r="AQ506" s="16"/>
      <c r="AR506" s="16"/>
      <c r="AS506" s="16"/>
      <c r="AT506" s="16"/>
      <c r="AU506" s="116"/>
      <c r="AV506" s="116"/>
      <c r="AW506" s="116"/>
      <c r="AX506" s="116"/>
      <c r="AY506" s="116"/>
      <c r="AZ506" s="116"/>
      <c r="BA506" s="116"/>
      <c r="BB506" s="116"/>
      <c r="BC506" s="116"/>
      <c r="BD506" s="116"/>
      <c r="BE506" s="116"/>
      <c r="BF506" s="116"/>
      <c r="BG506" s="116"/>
      <c r="BH506" s="116"/>
      <c r="BI506" s="116"/>
      <c r="BJ506" s="116"/>
      <c r="BK506" s="116"/>
      <c r="BL506" s="117"/>
    </row>
    <row r="507" spans="1:64" s="3" customFormat="1">
      <c r="A507" s="1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c r="AA507" s="16"/>
      <c r="AB507" s="16"/>
      <c r="AC507" s="16"/>
      <c r="AD507" s="16"/>
      <c r="AE507" s="16"/>
      <c r="AF507" s="16"/>
      <c r="AG507" s="16"/>
      <c r="AH507" s="16"/>
      <c r="AI507" s="16"/>
      <c r="AJ507" s="16"/>
      <c r="AK507" s="16"/>
      <c r="AL507" s="16"/>
      <c r="AM507" s="16"/>
      <c r="AN507" s="16"/>
      <c r="AO507" s="16"/>
      <c r="AP507" s="16"/>
      <c r="AQ507" s="16"/>
      <c r="AR507" s="16"/>
      <c r="AS507" s="16"/>
      <c r="AT507" s="16"/>
      <c r="AU507" s="116"/>
      <c r="AV507" s="116"/>
      <c r="AW507" s="116"/>
      <c r="AX507" s="116"/>
      <c r="AY507" s="116"/>
      <c r="AZ507" s="116"/>
      <c r="BA507" s="116"/>
      <c r="BB507" s="116"/>
      <c r="BC507" s="116"/>
      <c r="BD507" s="116"/>
      <c r="BE507" s="116"/>
      <c r="BF507" s="116"/>
      <c r="BG507" s="116"/>
      <c r="BH507" s="116"/>
      <c r="BI507" s="116"/>
      <c r="BJ507" s="116"/>
      <c r="BK507" s="116"/>
      <c r="BL507" s="117"/>
    </row>
    <row r="508" spans="1:64" s="3" customFormat="1">
      <c r="A508" s="1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c r="AA508" s="16"/>
      <c r="AB508" s="16"/>
      <c r="AC508" s="16"/>
      <c r="AD508" s="16"/>
      <c r="AE508" s="16"/>
      <c r="AF508" s="16"/>
      <c r="AG508" s="16"/>
      <c r="AH508" s="16"/>
      <c r="AI508" s="16"/>
      <c r="AJ508" s="16"/>
      <c r="AK508" s="16"/>
      <c r="AL508" s="16"/>
      <c r="AM508" s="16"/>
      <c r="AN508" s="16"/>
      <c r="AO508" s="16"/>
      <c r="AP508" s="16"/>
      <c r="AQ508" s="16"/>
      <c r="AR508" s="16"/>
      <c r="AS508" s="16"/>
      <c r="AT508" s="16"/>
      <c r="AU508" s="116"/>
      <c r="AV508" s="116"/>
      <c r="AW508" s="116"/>
      <c r="AX508" s="116"/>
      <c r="AY508" s="116"/>
      <c r="AZ508" s="116"/>
      <c r="BA508" s="116"/>
      <c r="BB508" s="116"/>
      <c r="BC508" s="116"/>
      <c r="BD508" s="116"/>
      <c r="BE508" s="116"/>
      <c r="BF508" s="116"/>
      <c r="BG508" s="116"/>
      <c r="BH508" s="116"/>
      <c r="BI508" s="116"/>
      <c r="BJ508" s="116"/>
      <c r="BK508" s="116"/>
      <c r="BL508" s="117"/>
    </row>
    <row r="509" spans="1:64" s="3" customFormat="1">
      <c r="A509" s="1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c r="AA509" s="16"/>
      <c r="AB509" s="16"/>
      <c r="AC509" s="16"/>
      <c r="AD509" s="16"/>
      <c r="AE509" s="16"/>
      <c r="AF509" s="16"/>
      <c r="AG509" s="16"/>
      <c r="AH509" s="16"/>
      <c r="AI509" s="16"/>
      <c r="AJ509" s="16"/>
      <c r="AK509" s="16"/>
      <c r="AL509" s="16"/>
      <c r="AM509" s="16"/>
      <c r="AN509" s="16"/>
      <c r="AO509" s="16"/>
      <c r="AP509" s="16"/>
      <c r="AQ509" s="16"/>
      <c r="AR509" s="16"/>
      <c r="AS509" s="16"/>
      <c r="AT509" s="16"/>
      <c r="AU509" s="116"/>
      <c r="AV509" s="116"/>
      <c r="AW509" s="116"/>
      <c r="AX509" s="116"/>
      <c r="AY509" s="116"/>
      <c r="AZ509" s="116"/>
      <c r="BA509" s="116"/>
      <c r="BB509" s="116"/>
      <c r="BC509" s="116"/>
      <c r="BD509" s="116"/>
      <c r="BE509" s="116"/>
      <c r="BF509" s="116"/>
      <c r="BG509" s="116"/>
      <c r="BH509" s="116"/>
      <c r="BI509" s="116"/>
      <c r="BJ509" s="116"/>
      <c r="BK509" s="116"/>
      <c r="BL509" s="117"/>
    </row>
    <row r="510" spans="1:64" s="3" customFormat="1">
      <c r="A510" s="1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c r="AA510" s="16"/>
      <c r="AB510" s="16"/>
      <c r="AC510" s="16"/>
      <c r="AD510" s="16"/>
      <c r="AE510" s="16"/>
      <c r="AF510" s="16"/>
      <c r="AG510" s="16"/>
      <c r="AH510" s="16"/>
      <c r="AI510" s="16"/>
      <c r="AJ510" s="16"/>
      <c r="AK510" s="16"/>
      <c r="AL510" s="16"/>
      <c r="AM510" s="16"/>
      <c r="AN510" s="16"/>
      <c r="AO510" s="16"/>
      <c r="AP510" s="16"/>
      <c r="AQ510" s="16"/>
      <c r="AR510" s="16"/>
      <c r="AS510" s="16"/>
      <c r="AT510" s="16"/>
      <c r="AU510" s="116"/>
      <c r="AV510" s="116"/>
      <c r="AW510" s="116"/>
      <c r="AX510" s="116"/>
      <c r="AY510" s="116"/>
      <c r="AZ510" s="116"/>
      <c r="BA510" s="116"/>
      <c r="BB510" s="116"/>
      <c r="BC510" s="116"/>
      <c r="BD510" s="116"/>
      <c r="BE510" s="116"/>
      <c r="BF510" s="116"/>
      <c r="BG510" s="116"/>
      <c r="BH510" s="116"/>
      <c r="BI510" s="116"/>
      <c r="BJ510" s="116"/>
      <c r="BK510" s="116"/>
      <c r="BL510" s="117"/>
    </row>
    <row r="511" spans="1:64" s="3" customFormat="1">
      <c r="A511" s="1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c r="AA511" s="16"/>
      <c r="AB511" s="16"/>
      <c r="AC511" s="16"/>
      <c r="AD511" s="16"/>
      <c r="AE511" s="16"/>
      <c r="AF511" s="16"/>
      <c r="AG511" s="16"/>
      <c r="AH511" s="16"/>
      <c r="AI511" s="16"/>
      <c r="AJ511" s="16"/>
      <c r="AK511" s="16"/>
      <c r="AL511" s="16"/>
      <c r="AM511" s="16"/>
      <c r="AN511" s="16"/>
      <c r="AO511" s="16"/>
      <c r="AP511" s="16"/>
      <c r="AQ511" s="16"/>
      <c r="AR511" s="16"/>
      <c r="AS511" s="16"/>
      <c r="AT511" s="16"/>
      <c r="AU511" s="116"/>
      <c r="AV511" s="116"/>
      <c r="AW511" s="116"/>
      <c r="AX511" s="116"/>
      <c r="AY511" s="116"/>
      <c r="AZ511" s="116"/>
      <c r="BA511" s="116"/>
      <c r="BB511" s="116"/>
      <c r="BC511" s="116"/>
      <c r="BD511" s="116"/>
      <c r="BE511" s="116"/>
      <c r="BF511" s="116"/>
      <c r="BG511" s="116"/>
      <c r="BH511" s="116"/>
      <c r="BI511" s="116"/>
      <c r="BJ511" s="116"/>
      <c r="BK511" s="116"/>
      <c r="BL511" s="117"/>
    </row>
    <row r="512" spans="1:64" s="3" customFormat="1">
      <c r="A512" s="1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c r="AA512" s="16"/>
      <c r="AB512" s="16"/>
      <c r="AC512" s="16"/>
      <c r="AD512" s="16"/>
      <c r="AE512" s="16"/>
      <c r="AF512" s="16"/>
      <c r="AG512" s="16"/>
      <c r="AH512" s="16"/>
      <c r="AI512" s="16"/>
      <c r="AJ512" s="16"/>
      <c r="AK512" s="16"/>
      <c r="AL512" s="16"/>
      <c r="AM512" s="16"/>
      <c r="AN512" s="16"/>
      <c r="AO512" s="16"/>
      <c r="AP512" s="16"/>
      <c r="AQ512" s="16"/>
      <c r="AR512" s="16"/>
      <c r="AS512" s="16"/>
      <c r="AT512" s="16"/>
      <c r="AU512" s="116"/>
      <c r="AV512" s="116"/>
      <c r="AW512" s="116"/>
      <c r="AX512" s="116"/>
      <c r="AY512" s="116"/>
      <c r="AZ512" s="116"/>
      <c r="BA512" s="116"/>
      <c r="BB512" s="116"/>
      <c r="BC512" s="116"/>
      <c r="BD512" s="116"/>
      <c r="BE512" s="116"/>
      <c r="BF512" s="116"/>
      <c r="BG512" s="116"/>
      <c r="BH512" s="116"/>
      <c r="BI512" s="116"/>
      <c r="BJ512" s="116"/>
      <c r="BK512" s="116"/>
      <c r="BL512" s="117"/>
    </row>
    <row r="513" spans="1:64" s="3" customFormat="1">
      <c r="A513" s="1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c r="AD513" s="16"/>
      <c r="AE513" s="16"/>
      <c r="AF513" s="16"/>
      <c r="AG513" s="16"/>
      <c r="AH513" s="16"/>
      <c r="AI513" s="16"/>
      <c r="AJ513" s="16"/>
      <c r="AK513" s="16"/>
      <c r="AL513" s="16"/>
      <c r="AM513" s="16"/>
      <c r="AN513" s="16"/>
      <c r="AO513" s="16"/>
      <c r="AP513" s="16"/>
      <c r="AQ513" s="16"/>
      <c r="AR513" s="16"/>
      <c r="AS513" s="16"/>
      <c r="AT513" s="16"/>
      <c r="AU513" s="116"/>
      <c r="AV513" s="116"/>
      <c r="AW513" s="116"/>
      <c r="AX513" s="116"/>
      <c r="AY513" s="116"/>
      <c r="AZ513" s="116"/>
      <c r="BA513" s="116"/>
      <c r="BB513" s="116"/>
      <c r="BC513" s="116"/>
      <c r="BD513" s="116"/>
      <c r="BE513" s="116"/>
      <c r="BF513" s="116"/>
      <c r="BG513" s="116"/>
      <c r="BH513" s="116"/>
      <c r="BI513" s="116"/>
      <c r="BJ513" s="116"/>
      <c r="BK513" s="116"/>
      <c r="BL513" s="117"/>
    </row>
    <row r="514" spans="1:64" s="3" customFormat="1">
      <c r="A514" s="1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c r="AA514" s="16"/>
      <c r="AB514" s="16"/>
      <c r="AC514" s="16"/>
      <c r="AD514" s="16"/>
      <c r="AE514" s="16"/>
      <c r="AF514" s="16"/>
      <c r="AG514" s="16"/>
      <c r="AH514" s="16"/>
      <c r="AI514" s="16"/>
      <c r="AJ514" s="16"/>
      <c r="AK514" s="16"/>
      <c r="AL514" s="16"/>
      <c r="AM514" s="16"/>
      <c r="AN514" s="16"/>
      <c r="AO514" s="16"/>
      <c r="AP514" s="16"/>
      <c r="AQ514" s="16"/>
      <c r="AR514" s="16"/>
      <c r="AS514" s="16"/>
      <c r="AT514" s="16"/>
      <c r="AU514" s="116"/>
      <c r="AV514" s="116"/>
      <c r="AW514" s="116"/>
      <c r="AX514" s="116"/>
      <c r="AY514" s="116"/>
      <c r="AZ514" s="116"/>
      <c r="BA514" s="116"/>
      <c r="BB514" s="116"/>
      <c r="BC514" s="116"/>
      <c r="BD514" s="116"/>
      <c r="BE514" s="116"/>
      <c r="BF514" s="116"/>
      <c r="BG514" s="116"/>
      <c r="BH514" s="116"/>
      <c r="BI514" s="116"/>
      <c r="BJ514" s="116"/>
      <c r="BK514" s="116"/>
      <c r="BL514" s="117"/>
    </row>
    <row r="515" spans="1:64" s="3" customFormat="1">
      <c r="A515" s="1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c r="AA515" s="16"/>
      <c r="AB515" s="16"/>
      <c r="AC515" s="16"/>
      <c r="AD515" s="16"/>
      <c r="AE515" s="16"/>
      <c r="AF515" s="16"/>
      <c r="AG515" s="16"/>
      <c r="AH515" s="16"/>
      <c r="AI515" s="16"/>
      <c r="AJ515" s="16"/>
      <c r="AK515" s="16"/>
      <c r="AL515" s="16"/>
      <c r="AM515" s="16"/>
      <c r="AN515" s="16"/>
      <c r="AO515" s="16"/>
      <c r="AP515" s="16"/>
      <c r="AQ515" s="16"/>
      <c r="AR515" s="16"/>
      <c r="AS515" s="16"/>
      <c r="AT515" s="16"/>
      <c r="AU515" s="116"/>
      <c r="AV515" s="116"/>
      <c r="AW515" s="116"/>
      <c r="AX515" s="116"/>
      <c r="AY515" s="116"/>
      <c r="AZ515" s="116"/>
      <c r="BA515" s="116"/>
      <c r="BB515" s="116"/>
      <c r="BC515" s="116"/>
      <c r="BD515" s="116"/>
      <c r="BE515" s="116"/>
      <c r="BF515" s="116"/>
      <c r="BG515" s="116"/>
      <c r="BH515" s="116"/>
      <c r="BI515" s="116"/>
      <c r="BJ515" s="116"/>
      <c r="BK515" s="116"/>
      <c r="BL515" s="117"/>
    </row>
    <row r="516" spans="1:64" s="3" customFormat="1">
      <c r="A516" s="1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c r="AA516" s="16"/>
      <c r="AB516" s="16"/>
      <c r="AC516" s="16"/>
      <c r="AD516" s="16"/>
      <c r="AE516" s="16"/>
      <c r="AF516" s="16"/>
      <c r="AG516" s="16"/>
      <c r="AH516" s="16"/>
      <c r="AI516" s="16"/>
      <c r="AJ516" s="16"/>
      <c r="AK516" s="16"/>
      <c r="AL516" s="16"/>
      <c r="AM516" s="16"/>
      <c r="AN516" s="16"/>
      <c r="AO516" s="16"/>
      <c r="AP516" s="16"/>
      <c r="AQ516" s="16"/>
      <c r="AR516" s="16"/>
      <c r="AS516" s="16"/>
      <c r="AT516" s="16"/>
      <c r="AU516" s="116"/>
      <c r="AV516" s="116"/>
      <c r="AW516" s="116"/>
      <c r="AX516" s="116"/>
      <c r="AY516" s="116"/>
      <c r="AZ516" s="116"/>
      <c r="BA516" s="116"/>
      <c r="BB516" s="116"/>
      <c r="BC516" s="116"/>
      <c r="BD516" s="116"/>
      <c r="BE516" s="116"/>
      <c r="BF516" s="116"/>
      <c r="BG516" s="116"/>
      <c r="BH516" s="116"/>
      <c r="BI516" s="116"/>
      <c r="BJ516" s="116"/>
      <c r="BK516" s="116"/>
      <c r="BL516" s="117"/>
    </row>
    <row r="517" spans="1:64" s="3" customFormat="1">
      <c r="A517" s="1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c r="AA517" s="16"/>
      <c r="AB517" s="16"/>
      <c r="AC517" s="16"/>
      <c r="AD517" s="16"/>
      <c r="AE517" s="16"/>
      <c r="AF517" s="16"/>
      <c r="AG517" s="16"/>
      <c r="AH517" s="16"/>
      <c r="AI517" s="16"/>
      <c r="AJ517" s="16"/>
      <c r="AK517" s="16"/>
      <c r="AL517" s="16"/>
      <c r="AM517" s="16"/>
      <c r="AN517" s="16"/>
      <c r="AO517" s="16"/>
      <c r="AP517" s="16"/>
      <c r="AQ517" s="16"/>
      <c r="AR517" s="16"/>
      <c r="AS517" s="16"/>
      <c r="AT517" s="16"/>
      <c r="AU517" s="116"/>
      <c r="AV517" s="116"/>
      <c r="AW517" s="116"/>
      <c r="AX517" s="116"/>
      <c r="AY517" s="116"/>
      <c r="AZ517" s="116"/>
      <c r="BA517" s="116"/>
      <c r="BB517" s="116"/>
      <c r="BC517" s="116"/>
      <c r="BD517" s="116"/>
      <c r="BE517" s="116"/>
      <c r="BF517" s="116"/>
      <c r="BG517" s="116"/>
      <c r="BH517" s="116"/>
      <c r="BI517" s="116"/>
      <c r="BJ517" s="116"/>
      <c r="BK517" s="116"/>
      <c r="BL517" s="117"/>
    </row>
    <row r="518" spans="1:64" s="3" customFormat="1">
      <c r="A518" s="1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c r="AA518" s="16"/>
      <c r="AB518" s="16"/>
      <c r="AC518" s="16"/>
      <c r="AD518" s="16"/>
      <c r="AE518" s="16"/>
      <c r="AF518" s="16"/>
      <c r="AG518" s="16"/>
      <c r="AH518" s="16"/>
      <c r="AI518" s="16"/>
      <c r="AJ518" s="16"/>
      <c r="AK518" s="16"/>
      <c r="AL518" s="16"/>
      <c r="AM518" s="16"/>
      <c r="AN518" s="16"/>
      <c r="AO518" s="16"/>
      <c r="AP518" s="16"/>
      <c r="AQ518" s="16"/>
      <c r="AR518" s="16"/>
      <c r="AS518" s="16"/>
      <c r="AT518" s="16"/>
      <c r="AU518" s="116"/>
      <c r="AV518" s="116"/>
      <c r="AW518" s="116"/>
      <c r="AX518" s="116"/>
      <c r="AY518" s="116"/>
      <c r="AZ518" s="116"/>
      <c r="BA518" s="116"/>
      <c r="BB518" s="116"/>
      <c r="BC518" s="116"/>
      <c r="BD518" s="116"/>
      <c r="BE518" s="116"/>
      <c r="BF518" s="116"/>
      <c r="BG518" s="116"/>
      <c r="BH518" s="116"/>
      <c r="BI518" s="116"/>
      <c r="BJ518" s="116"/>
      <c r="BK518" s="116"/>
      <c r="BL518" s="117"/>
    </row>
    <row r="519" spans="1:64" s="3" customFormat="1">
      <c r="A519" s="1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c r="AA519" s="16"/>
      <c r="AB519" s="16"/>
      <c r="AC519" s="16"/>
      <c r="AD519" s="16"/>
      <c r="AE519" s="16"/>
      <c r="AF519" s="16"/>
      <c r="AG519" s="16"/>
      <c r="AH519" s="16"/>
      <c r="AI519" s="16"/>
      <c r="AJ519" s="16"/>
      <c r="AK519" s="16"/>
      <c r="AL519" s="16"/>
      <c r="AM519" s="16"/>
      <c r="AN519" s="16"/>
      <c r="AO519" s="16"/>
      <c r="AP519" s="16"/>
      <c r="AQ519" s="16"/>
      <c r="AR519" s="16"/>
      <c r="AS519" s="16"/>
      <c r="AT519" s="16"/>
      <c r="AU519" s="116"/>
      <c r="AV519" s="116"/>
      <c r="AW519" s="116"/>
      <c r="AX519" s="116"/>
      <c r="AY519" s="116"/>
      <c r="AZ519" s="116"/>
      <c r="BA519" s="116"/>
      <c r="BB519" s="116"/>
      <c r="BC519" s="116"/>
      <c r="BD519" s="116"/>
      <c r="BE519" s="116"/>
      <c r="BF519" s="116"/>
      <c r="BG519" s="116"/>
      <c r="BH519" s="116"/>
      <c r="BI519" s="116"/>
      <c r="BJ519" s="116"/>
      <c r="BK519" s="116"/>
      <c r="BL519" s="117"/>
    </row>
    <row r="520" spans="1:64" s="3" customFormat="1">
      <c r="A520" s="1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c r="AA520" s="16"/>
      <c r="AB520" s="16"/>
      <c r="AC520" s="16"/>
      <c r="AD520" s="16"/>
      <c r="AE520" s="16"/>
      <c r="AF520" s="16"/>
      <c r="AG520" s="16"/>
      <c r="AH520" s="16"/>
      <c r="AI520" s="16"/>
      <c r="AJ520" s="16"/>
      <c r="AK520" s="16"/>
      <c r="AL520" s="16"/>
      <c r="AM520" s="16"/>
      <c r="AN520" s="16"/>
      <c r="AO520" s="16"/>
      <c r="AP520" s="16"/>
      <c r="AQ520" s="16"/>
      <c r="AR520" s="16"/>
      <c r="AS520" s="16"/>
      <c r="AT520" s="16"/>
      <c r="AU520" s="116"/>
      <c r="AV520" s="116"/>
      <c r="AW520" s="116"/>
      <c r="AX520" s="116"/>
      <c r="AY520" s="116"/>
      <c r="AZ520" s="116"/>
      <c r="BA520" s="116"/>
      <c r="BB520" s="116"/>
      <c r="BC520" s="116"/>
      <c r="BD520" s="116"/>
      <c r="BE520" s="116"/>
      <c r="BF520" s="116"/>
      <c r="BG520" s="116"/>
      <c r="BH520" s="116"/>
      <c r="BI520" s="116"/>
      <c r="BJ520" s="116"/>
      <c r="BK520" s="116"/>
      <c r="BL520" s="117"/>
    </row>
    <row r="521" spans="1:64" s="3" customFormat="1">
      <c r="A521" s="1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c r="AA521" s="16"/>
      <c r="AB521" s="16"/>
      <c r="AC521" s="16"/>
      <c r="AD521" s="16"/>
      <c r="AE521" s="16"/>
      <c r="AF521" s="16"/>
      <c r="AG521" s="16"/>
      <c r="AH521" s="16"/>
      <c r="AI521" s="16"/>
      <c r="AJ521" s="16"/>
      <c r="AK521" s="16"/>
      <c r="AL521" s="16"/>
      <c r="AM521" s="16"/>
      <c r="AN521" s="16"/>
      <c r="AO521" s="16"/>
      <c r="AP521" s="16"/>
      <c r="AQ521" s="16"/>
      <c r="AR521" s="16"/>
      <c r="AS521" s="16"/>
      <c r="AT521" s="16"/>
      <c r="AU521" s="116"/>
      <c r="AV521" s="116"/>
      <c r="AW521" s="116"/>
      <c r="AX521" s="116"/>
      <c r="AY521" s="116"/>
      <c r="AZ521" s="116"/>
      <c r="BA521" s="116"/>
      <c r="BB521" s="116"/>
      <c r="BC521" s="116"/>
      <c r="BD521" s="116"/>
      <c r="BE521" s="116"/>
      <c r="BF521" s="116"/>
      <c r="BG521" s="116"/>
      <c r="BH521" s="116"/>
      <c r="BI521" s="116"/>
      <c r="BJ521" s="116"/>
      <c r="BK521" s="116"/>
      <c r="BL521" s="117"/>
    </row>
    <row r="522" spans="1:64" s="3" customFormat="1">
      <c r="A522" s="1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c r="AA522" s="16"/>
      <c r="AB522" s="16"/>
      <c r="AC522" s="16"/>
      <c r="AD522" s="16"/>
      <c r="AE522" s="16"/>
      <c r="AF522" s="16"/>
      <c r="AG522" s="16"/>
      <c r="AH522" s="16"/>
      <c r="AI522" s="16"/>
      <c r="AJ522" s="16"/>
      <c r="AK522" s="16"/>
      <c r="AL522" s="16"/>
      <c r="AM522" s="16"/>
      <c r="AN522" s="16"/>
      <c r="AO522" s="16"/>
      <c r="AP522" s="16"/>
      <c r="AQ522" s="16"/>
      <c r="AR522" s="16"/>
      <c r="AS522" s="16"/>
      <c r="AT522" s="16"/>
      <c r="AU522" s="116"/>
      <c r="AV522" s="116"/>
      <c r="AW522" s="116"/>
      <c r="AX522" s="116"/>
      <c r="AY522" s="116"/>
      <c r="AZ522" s="116"/>
      <c r="BA522" s="116"/>
      <c r="BB522" s="116"/>
      <c r="BC522" s="116"/>
      <c r="BD522" s="116"/>
      <c r="BE522" s="116"/>
      <c r="BF522" s="116"/>
      <c r="BG522" s="116"/>
      <c r="BH522" s="116"/>
      <c r="BI522" s="116"/>
      <c r="BJ522" s="116"/>
      <c r="BK522" s="116"/>
      <c r="BL522" s="117"/>
    </row>
    <row r="523" spans="1:64" s="3" customFormat="1">
      <c r="A523" s="1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c r="AA523" s="16"/>
      <c r="AB523" s="16"/>
      <c r="AC523" s="16"/>
      <c r="AD523" s="16"/>
      <c r="AE523" s="16"/>
      <c r="AF523" s="16"/>
      <c r="AG523" s="16"/>
      <c r="AH523" s="16"/>
      <c r="AI523" s="16"/>
      <c r="AJ523" s="16"/>
      <c r="AK523" s="16"/>
      <c r="AL523" s="16"/>
      <c r="AM523" s="16"/>
      <c r="AN523" s="16"/>
      <c r="AO523" s="16"/>
      <c r="AP523" s="16"/>
      <c r="AQ523" s="16"/>
      <c r="AR523" s="16"/>
      <c r="AS523" s="16"/>
      <c r="AT523" s="16"/>
      <c r="AU523" s="116"/>
      <c r="AV523" s="116"/>
      <c r="AW523" s="116"/>
      <c r="AX523" s="116"/>
      <c r="AY523" s="116"/>
      <c r="AZ523" s="116"/>
      <c r="BA523" s="116"/>
      <c r="BB523" s="116"/>
      <c r="BC523" s="116"/>
      <c r="BD523" s="116"/>
      <c r="BE523" s="116"/>
      <c r="BF523" s="116"/>
      <c r="BG523" s="116"/>
      <c r="BH523" s="116"/>
      <c r="BI523" s="116"/>
      <c r="BJ523" s="116"/>
      <c r="BK523" s="116"/>
      <c r="BL523" s="117"/>
    </row>
    <row r="524" spans="1:64" s="3" customFormat="1">
      <c r="B524" s="36"/>
      <c r="C524" s="36"/>
      <c r="D524" s="36"/>
      <c r="E524" s="36"/>
      <c r="F524" s="36"/>
      <c r="G524" s="36"/>
      <c r="H524" s="36"/>
      <c r="I524" s="36"/>
      <c r="J524" s="36"/>
      <c r="K524" s="36"/>
      <c r="L524" s="36"/>
      <c r="M524" s="36"/>
      <c r="N524" s="36"/>
      <c r="O524" s="36"/>
      <c r="P524" s="36"/>
      <c r="Q524" s="36"/>
      <c r="R524" s="36"/>
      <c r="S524" s="36"/>
      <c r="T524" s="36"/>
      <c r="U524" s="16"/>
      <c r="V524" s="16"/>
      <c r="W524" s="16"/>
      <c r="X524" s="16"/>
      <c r="Y524" s="16"/>
      <c r="Z524" s="16"/>
      <c r="AA524" s="16"/>
      <c r="AB524" s="16"/>
      <c r="AC524" s="16"/>
      <c r="AD524" s="16"/>
      <c r="AE524" s="16"/>
      <c r="AF524" s="16"/>
      <c r="AG524" s="16"/>
      <c r="AH524" s="16"/>
      <c r="AI524" s="16"/>
      <c r="AJ524" s="16"/>
      <c r="AK524" s="16"/>
      <c r="AL524" s="16"/>
      <c r="AM524" s="16"/>
      <c r="AN524" s="16"/>
      <c r="AO524" s="16"/>
      <c r="AP524" s="16"/>
      <c r="AQ524" s="16"/>
      <c r="AR524" s="16"/>
      <c r="AS524" s="16"/>
      <c r="AT524" s="16"/>
      <c r="AU524" s="116"/>
      <c r="AV524" s="116"/>
      <c r="AW524" s="116"/>
      <c r="AX524" s="116"/>
      <c r="AY524" s="116"/>
      <c r="AZ524" s="116"/>
      <c r="BA524" s="116"/>
      <c r="BB524" s="116"/>
      <c r="BC524" s="116"/>
      <c r="BD524" s="116"/>
      <c r="BE524" s="116"/>
      <c r="BF524" s="116"/>
      <c r="BG524" s="116"/>
      <c r="BH524" s="116"/>
      <c r="BI524" s="116"/>
      <c r="BJ524" s="116"/>
      <c r="BK524" s="116"/>
      <c r="BL524" s="117"/>
    </row>
    <row r="525" spans="1:64" s="3" customFormat="1">
      <c r="B525" s="36"/>
      <c r="C525" s="36"/>
      <c r="D525" s="36"/>
      <c r="E525" s="36"/>
      <c r="F525" s="36"/>
      <c r="G525" s="36"/>
      <c r="H525" s="36"/>
      <c r="I525" s="36"/>
      <c r="J525" s="36"/>
      <c r="K525" s="36"/>
      <c r="L525" s="36"/>
      <c r="M525" s="36"/>
      <c r="N525" s="36"/>
      <c r="O525" s="36"/>
      <c r="P525" s="36"/>
      <c r="Q525" s="36"/>
      <c r="R525" s="36"/>
      <c r="S525" s="36"/>
      <c r="T525" s="36"/>
      <c r="U525" s="16"/>
      <c r="V525" s="16"/>
      <c r="W525" s="16"/>
      <c r="X525" s="16"/>
      <c r="Y525" s="16"/>
      <c r="Z525" s="16"/>
      <c r="AA525" s="16"/>
      <c r="AB525" s="16"/>
      <c r="AC525" s="16"/>
      <c r="AD525" s="16"/>
      <c r="AE525" s="16"/>
      <c r="AF525" s="16"/>
      <c r="AG525" s="16"/>
      <c r="AH525" s="16"/>
      <c r="AI525" s="16"/>
      <c r="AJ525" s="16"/>
      <c r="AK525" s="16"/>
      <c r="AL525" s="16"/>
      <c r="AM525" s="16"/>
      <c r="AN525" s="16"/>
      <c r="AO525" s="16"/>
      <c r="AP525" s="16"/>
      <c r="AQ525" s="16"/>
      <c r="AR525" s="16"/>
      <c r="AS525" s="16"/>
      <c r="AT525" s="16"/>
      <c r="AU525" s="116"/>
      <c r="AV525" s="116"/>
      <c r="AW525" s="116"/>
      <c r="AX525" s="116"/>
      <c r="AY525" s="116"/>
      <c r="AZ525" s="116"/>
      <c r="BA525" s="116"/>
      <c r="BB525" s="116"/>
      <c r="BC525" s="116"/>
      <c r="BD525" s="116"/>
      <c r="BE525" s="116"/>
      <c r="BF525" s="116"/>
      <c r="BG525" s="116"/>
      <c r="BH525" s="116"/>
      <c r="BI525" s="116"/>
      <c r="BJ525" s="116"/>
      <c r="BK525" s="116"/>
      <c r="BL525" s="117"/>
    </row>
    <row r="526" spans="1:64" s="3" customFormat="1">
      <c r="B526" s="36"/>
      <c r="C526" s="36"/>
      <c r="D526" s="36"/>
      <c r="E526" s="36"/>
      <c r="F526" s="36"/>
      <c r="G526" s="36"/>
      <c r="H526" s="36"/>
      <c r="I526" s="36"/>
      <c r="J526" s="36"/>
      <c r="K526" s="36"/>
      <c r="L526" s="36"/>
      <c r="M526" s="36"/>
      <c r="N526" s="36"/>
      <c r="O526" s="36"/>
      <c r="P526" s="36"/>
      <c r="Q526" s="36"/>
      <c r="R526" s="36"/>
      <c r="S526" s="36"/>
      <c r="T526" s="36"/>
      <c r="U526" s="16"/>
      <c r="V526" s="16"/>
      <c r="W526" s="16"/>
      <c r="X526" s="16"/>
      <c r="Y526" s="16"/>
      <c r="Z526" s="16"/>
      <c r="AA526" s="16"/>
      <c r="AB526" s="16"/>
      <c r="AC526" s="16"/>
      <c r="AD526" s="16"/>
      <c r="AE526" s="16"/>
      <c r="AF526" s="16"/>
      <c r="AG526" s="16"/>
      <c r="AH526" s="16"/>
      <c r="AI526" s="16"/>
      <c r="AJ526" s="16"/>
      <c r="AK526" s="16"/>
      <c r="AL526" s="16"/>
      <c r="AM526" s="16"/>
      <c r="AN526" s="16"/>
      <c r="AO526" s="16"/>
      <c r="AP526" s="16"/>
      <c r="AQ526" s="16"/>
      <c r="AR526" s="16"/>
      <c r="AS526" s="16"/>
      <c r="AT526" s="16"/>
      <c r="AU526" s="116"/>
      <c r="AV526" s="116"/>
      <c r="AW526" s="116"/>
      <c r="AX526" s="116"/>
      <c r="AY526" s="116"/>
      <c r="AZ526" s="116"/>
      <c r="BA526" s="116"/>
      <c r="BB526" s="116"/>
      <c r="BC526" s="116"/>
      <c r="BD526" s="116"/>
      <c r="BE526" s="116"/>
      <c r="BF526" s="116"/>
      <c r="BG526" s="116"/>
      <c r="BH526" s="116"/>
      <c r="BI526" s="116"/>
      <c r="BJ526" s="116"/>
      <c r="BK526" s="116"/>
      <c r="BL526" s="117"/>
    </row>
    <row r="527" spans="1:64" s="3" customFormat="1">
      <c r="B527" s="36"/>
      <c r="C527" s="36"/>
      <c r="D527" s="36"/>
      <c r="E527" s="36"/>
      <c r="F527" s="36"/>
      <c r="G527" s="36"/>
      <c r="H527" s="36"/>
      <c r="I527" s="36"/>
      <c r="J527" s="36"/>
      <c r="K527" s="36"/>
      <c r="L527" s="36"/>
      <c r="M527" s="36"/>
      <c r="N527" s="36"/>
      <c r="O527" s="36"/>
      <c r="P527" s="36"/>
      <c r="Q527" s="36"/>
      <c r="R527" s="36"/>
      <c r="S527" s="36"/>
      <c r="T527" s="36"/>
      <c r="U527" s="16"/>
      <c r="V527" s="16"/>
      <c r="W527" s="16"/>
      <c r="X527" s="16"/>
      <c r="Y527" s="16"/>
      <c r="Z527" s="16"/>
      <c r="AA527" s="16"/>
      <c r="AB527" s="16"/>
      <c r="AC527" s="16"/>
      <c r="AD527" s="16"/>
      <c r="AE527" s="16"/>
      <c r="AF527" s="16"/>
      <c r="AG527" s="16"/>
      <c r="AH527" s="16"/>
      <c r="AI527" s="16"/>
      <c r="AJ527" s="16"/>
      <c r="AK527" s="16"/>
      <c r="AL527" s="16"/>
      <c r="AM527" s="16"/>
      <c r="AN527" s="16"/>
      <c r="AO527" s="16"/>
      <c r="AP527" s="16"/>
      <c r="AQ527" s="16"/>
      <c r="AR527" s="16"/>
      <c r="AS527" s="16"/>
      <c r="AT527" s="16"/>
      <c r="AU527" s="116"/>
      <c r="AV527" s="116"/>
      <c r="AW527" s="116"/>
      <c r="AX527" s="116"/>
      <c r="AY527" s="116"/>
      <c r="AZ527" s="116"/>
      <c r="BA527" s="116"/>
      <c r="BB527" s="116"/>
      <c r="BC527" s="116"/>
      <c r="BD527" s="116"/>
      <c r="BE527" s="116"/>
      <c r="BF527" s="116"/>
      <c r="BG527" s="116"/>
      <c r="BH527" s="116"/>
      <c r="BI527" s="116"/>
      <c r="BJ527" s="116"/>
      <c r="BK527" s="116"/>
      <c r="BL527" s="117"/>
    </row>
    <row r="528" spans="1:64" ht="5.0999999999999996" customHeight="1">
      <c r="C528" s="28"/>
      <c r="D528" s="29"/>
      <c r="E528" s="29"/>
      <c r="F528" s="29"/>
      <c r="G528" s="29"/>
      <c r="H528" s="29"/>
      <c r="I528" s="29"/>
      <c r="J528" s="29"/>
      <c r="K528" s="29"/>
      <c r="L528" s="29"/>
      <c r="M528" s="29"/>
      <c r="N528" s="29"/>
      <c r="O528" s="119"/>
      <c r="P528" s="16"/>
      <c r="Q528" s="16"/>
      <c r="X528" s="16"/>
      <c r="Y528" s="16"/>
      <c r="Z528" s="16"/>
      <c r="AA528" s="16"/>
      <c r="AB528" s="16"/>
      <c r="AC528" s="16"/>
      <c r="AD528" s="16"/>
      <c r="AE528" s="16"/>
      <c r="AF528" s="16"/>
      <c r="AG528" s="16"/>
      <c r="AH528" s="16"/>
      <c r="AI528" s="16"/>
      <c r="AJ528" s="16"/>
      <c r="AK528" s="16"/>
      <c r="AL528" s="16"/>
      <c r="AM528" s="16"/>
      <c r="AN528" s="16"/>
      <c r="AO528" s="16"/>
      <c r="AP528" s="16"/>
      <c r="AQ528" s="16"/>
      <c r="AR528" s="16"/>
      <c r="AS528" s="16"/>
      <c r="AT528" s="16"/>
      <c r="AU528" s="116"/>
      <c r="AV528" s="116"/>
      <c r="AW528" s="116"/>
      <c r="AX528" s="116"/>
      <c r="AY528" s="116"/>
      <c r="AZ528" s="116"/>
      <c r="BA528" s="116"/>
      <c r="BB528" s="116"/>
      <c r="BC528" s="116"/>
      <c r="BD528" s="116"/>
      <c r="BE528" s="116"/>
      <c r="BF528" s="116"/>
      <c r="BG528" s="116"/>
      <c r="BH528" s="116"/>
      <c r="BI528" s="116"/>
      <c r="BJ528" s="116"/>
      <c r="BK528" s="116"/>
      <c r="BL528" s="117"/>
    </row>
    <row r="529" spans="3:64" ht="5.0999999999999996" customHeight="1">
      <c r="C529" s="61"/>
      <c r="D529" s="387"/>
      <c r="E529" s="387"/>
      <c r="F529" s="387"/>
      <c r="G529" s="387"/>
      <c r="H529" s="387"/>
      <c r="I529" s="387"/>
      <c r="J529" s="387"/>
      <c r="K529" s="387"/>
      <c r="L529" s="387"/>
      <c r="M529" s="387"/>
      <c r="N529" s="387"/>
      <c r="O529" s="128"/>
      <c r="P529" s="127"/>
      <c r="Q529" s="16"/>
      <c r="X529" s="16"/>
      <c r="Y529" s="16"/>
      <c r="Z529" s="16"/>
      <c r="AA529" s="16"/>
      <c r="AB529" s="16"/>
      <c r="AC529" s="16"/>
      <c r="AD529" s="16"/>
      <c r="AE529" s="16"/>
      <c r="AF529" s="16"/>
      <c r="AG529" s="16"/>
      <c r="AH529" s="16"/>
      <c r="AI529" s="16"/>
      <c r="AJ529" s="16"/>
      <c r="AK529" s="16"/>
      <c r="AL529" s="16"/>
      <c r="AM529" s="16"/>
      <c r="AN529" s="16"/>
      <c r="AO529" s="16"/>
      <c r="AP529" s="16"/>
      <c r="AQ529" s="16"/>
      <c r="AR529" s="16"/>
      <c r="AS529" s="16"/>
      <c r="AT529" s="16"/>
      <c r="AU529" s="116"/>
      <c r="AV529" s="116"/>
      <c r="AW529" s="116"/>
      <c r="AX529" s="116"/>
      <c r="AY529" s="116"/>
      <c r="AZ529" s="116"/>
      <c r="BA529" s="116"/>
      <c r="BB529" s="116"/>
      <c r="BC529" s="116"/>
      <c r="BD529" s="116"/>
      <c r="BE529" s="116"/>
      <c r="BF529" s="116"/>
      <c r="BG529" s="116"/>
      <c r="BH529" s="116"/>
      <c r="BI529" s="116"/>
      <c r="BJ529" s="116"/>
      <c r="BK529" s="116"/>
      <c r="BL529" s="117"/>
    </row>
    <row r="530" spans="3:64" ht="20.399999999999999">
      <c r="C530" s="61"/>
      <c r="D530" s="951" t="s">
        <v>448</v>
      </c>
      <c r="E530" s="739"/>
      <c r="F530" s="739"/>
      <c r="G530" s="739"/>
      <c r="H530" s="539"/>
      <c r="I530" s="539"/>
      <c r="J530" s="539"/>
      <c r="K530" s="740"/>
      <c r="L530" s="740"/>
      <c r="M530" s="740"/>
      <c r="N530" s="481"/>
      <c r="O530" s="132"/>
      <c r="P530" s="131"/>
      <c r="Q530" s="16"/>
      <c r="X530" s="16"/>
      <c r="Y530" s="16"/>
      <c r="Z530" s="16"/>
      <c r="AA530" s="16"/>
      <c r="AB530" s="16"/>
      <c r="AC530" s="16"/>
      <c r="AD530" s="16"/>
      <c r="AE530" s="16"/>
      <c r="AF530" s="16"/>
      <c r="AG530" s="16"/>
      <c r="AH530" s="16"/>
      <c r="AI530" s="16"/>
      <c r="AJ530" s="16"/>
      <c r="AK530" s="16"/>
      <c r="AL530" s="16"/>
      <c r="AM530" s="16"/>
      <c r="AN530" s="16"/>
      <c r="AO530" s="16"/>
      <c r="AP530" s="16"/>
      <c r="AQ530" s="16"/>
      <c r="AR530" s="16"/>
      <c r="AS530" s="16"/>
      <c r="AT530" s="16"/>
      <c r="AU530" s="116"/>
      <c r="AV530" s="116"/>
      <c r="AW530" s="116"/>
      <c r="AX530" s="116"/>
      <c r="AY530" s="116"/>
      <c r="AZ530" s="116"/>
      <c r="BA530" s="116"/>
      <c r="BB530" s="116"/>
      <c r="BC530" s="116"/>
      <c r="BD530" s="116"/>
      <c r="BE530" s="116"/>
      <c r="BF530" s="116"/>
      <c r="BG530" s="116"/>
      <c r="BH530" s="116"/>
      <c r="BI530" s="116"/>
      <c r="BJ530" s="116"/>
      <c r="BK530" s="116"/>
      <c r="BL530" s="117"/>
    </row>
    <row r="531" spans="3:64" ht="8.1" customHeight="1">
      <c r="C531" s="61"/>
      <c r="D531" s="4"/>
      <c r="E531" s="4"/>
      <c r="F531" s="4"/>
      <c r="G531" s="4"/>
      <c r="H531" s="5"/>
      <c r="I531" s="5"/>
      <c r="J531" s="5"/>
      <c r="K531" s="4"/>
      <c r="L531" s="4"/>
      <c r="M531" s="4"/>
      <c r="N531" s="4"/>
      <c r="O531" s="134"/>
      <c r="P531" s="133"/>
      <c r="Q531" s="16"/>
      <c r="X531" s="16"/>
      <c r="Y531" s="16"/>
      <c r="Z531" s="16"/>
      <c r="AA531" s="16"/>
      <c r="AB531" s="16"/>
      <c r="AC531" s="16"/>
      <c r="AD531" s="16"/>
      <c r="AE531" s="16"/>
      <c r="AF531" s="16"/>
      <c r="AG531" s="16"/>
      <c r="AH531" s="16"/>
      <c r="AI531" s="16"/>
      <c r="AJ531" s="16"/>
      <c r="AK531" s="16"/>
      <c r="AL531" s="16"/>
      <c r="AM531" s="16"/>
      <c r="AN531" s="16"/>
      <c r="AO531" s="16"/>
      <c r="AP531" s="16"/>
      <c r="AQ531" s="16"/>
      <c r="AR531" s="16"/>
      <c r="AS531" s="16"/>
      <c r="AT531" s="16"/>
      <c r="AU531" s="116"/>
      <c r="AV531" s="116"/>
      <c r="AW531" s="116"/>
      <c r="AX531" s="116"/>
      <c r="AY531" s="116"/>
      <c r="AZ531" s="116"/>
      <c r="BA531" s="116"/>
      <c r="BB531" s="116"/>
      <c r="BC531" s="116"/>
      <c r="BD531" s="116"/>
      <c r="BE531" s="116"/>
      <c r="BF531" s="116"/>
      <c r="BG531" s="116"/>
      <c r="BH531" s="116"/>
      <c r="BI531" s="116"/>
      <c r="BJ531" s="116"/>
      <c r="BK531" s="116"/>
      <c r="BL531" s="117"/>
    </row>
    <row r="532" spans="3:64" ht="19.2">
      <c r="C532" s="61"/>
      <c r="D532" s="885" t="s">
        <v>503</v>
      </c>
      <c r="E532" s="62"/>
      <c r="F532" s="62"/>
      <c r="G532" s="62"/>
      <c r="H532" s="62"/>
      <c r="I532" s="62"/>
      <c r="J532" s="62"/>
      <c r="K532" s="62"/>
      <c r="L532" s="62"/>
      <c r="M532" s="62"/>
      <c r="N532" s="62"/>
      <c r="O532" s="136"/>
      <c r="P532" s="135"/>
      <c r="Q532" s="16"/>
      <c r="X532" s="16"/>
      <c r="Y532" s="16"/>
      <c r="Z532" s="16"/>
      <c r="AA532" s="16"/>
      <c r="AB532" s="16"/>
      <c r="AC532" s="16"/>
      <c r="AD532" s="16"/>
      <c r="AE532" s="16"/>
      <c r="AF532" s="16"/>
      <c r="AG532" s="16"/>
      <c r="AH532" s="16"/>
      <c r="AI532" s="16"/>
      <c r="AJ532" s="16"/>
      <c r="AK532" s="16"/>
      <c r="AL532" s="16"/>
      <c r="AM532" s="16"/>
      <c r="AN532" s="16"/>
      <c r="AO532" s="16"/>
      <c r="AP532" s="16"/>
      <c r="AQ532" s="16"/>
      <c r="AR532" s="16"/>
      <c r="AS532" s="16"/>
      <c r="AT532" s="16"/>
      <c r="AU532" s="116"/>
      <c r="AV532" s="116"/>
      <c r="AW532" s="116"/>
      <c r="AX532" s="116"/>
      <c r="AY532" s="116"/>
      <c r="AZ532" s="116"/>
      <c r="BA532" s="116"/>
      <c r="BB532" s="116"/>
      <c r="BC532" s="116"/>
      <c r="BD532" s="116"/>
      <c r="BE532" s="116"/>
      <c r="BF532" s="116"/>
      <c r="BG532" s="116"/>
      <c r="BH532" s="116"/>
      <c r="BI532" s="116"/>
      <c r="BJ532" s="116"/>
      <c r="BK532" s="116"/>
      <c r="BL532" s="117"/>
    </row>
    <row r="533" spans="3:64" ht="14.25" customHeight="1">
      <c r="C533" s="61"/>
      <c r="D533" s="63" t="s">
        <v>246</v>
      </c>
      <c r="E533" s="63"/>
      <c r="F533" s="63"/>
      <c r="G533" s="63"/>
      <c r="H533" s="63"/>
      <c r="I533" s="63"/>
      <c r="J533" s="63"/>
      <c r="K533" s="63"/>
      <c r="L533" s="63"/>
      <c r="M533" s="63"/>
      <c r="N533" s="63"/>
      <c r="O533" s="138"/>
      <c r="P533" s="137"/>
      <c r="Q533" s="16"/>
      <c r="X533" s="16"/>
      <c r="Y533" s="16"/>
      <c r="Z533" s="16"/>
      <c r="AA533" s="16"/>
      <c r="AB533" s="16"/>
      <c r="AC533" s="16"/>
      <c r="AD533" s="16"/>
      <c r="AE533" s="16"/>
      <c r="AF533" s="16"/>
      <c r="AG533" s="16"/>
      <c r="AH533" s="16"/>
      <c r="AI533" s="16"/>
      <c r="AJ533" s="16"/>
      <c r="AK533" s="16"/>
      <c r="AL533" s="16"/>
      <c r="AM533" s="16"/>
      <c r="AN533" s="16"/>
      <c r="AO533" s="16"/>
      <c r="AP533" s="16"/>
      <c r="AQ533" s="16"/>
      <c r="AR533" s="16"/>
      <c r="AS533" s="16"/>
      <c r="AT533" s="16"/>
      <c r="AU533" s="116"/>
      <c r="AV533" s="116"/>
      <c r="AW533" s="116"/>
      <c r="AX533" s="116"/>
      <c r="AY533" s="116"/>
      <c r="AZ533" s="116"/>
      <c r="BA533" s="116"/>
      <c r="BB533" s="116"/>
      <c r="BC533" s="116"/>
      <c r="BD533" s="116"/>
      <c r="BE533" s="116"/>
      <c r="BF533" s="116"/>
      <c r="BG533" s="116"/>
      <c r="BH533" s="116"/>
      <c r="BI533" s="116"/>
      <c r="BJ533" s="116"/>
      <c r="BK533" s="116"/>
      <c r="BL533" s="117"/>
    </row>
    <row r="534" spans="3:64" ht="8.1" customHeight="1">
      <c r="C534" s="61"/>
      <c r="D534" s="388"/>
      <c r="E534" s="18"/>
      <c r="F534" s="18"/>
      <c r="G534" s="18"/>
      <c r="H534" s="5"/>
      <c r="I534" s="5"/>
      <c r="J534" s="5"/>
      <c r="K534" s="18"/>
      <c r="L534" s="18"/>
      <c r="M534" s="18"/>
      <c r="N534" s="18"/>
      <c r="O534" s="140"/>
      <c r="P534" s="141"/>
      <c r="Q534" s="16"/>
      <c r="X534" s="16"/>
      <c r="Y534" s="16"/>
      <c r="Z534" s="16"/>
      <c r="AA534" s="16"/>
      <c r="AB534" s="16"/>
      <c r="AC534" s="16"/>
      <c r="AD534" s="16"/>
      <c r="AE534" s="16"/>
      <c r="AF534" s="16"/>
      <c r="AG534" s="16"/>
      <c r="AH534" s="16"/>
      <c r="AI534" s="16"/>
      <c r="AJ534" s="16"/>
      <c r="AK534" s="16"/>
      <c r="AL534" s="16"/>
      <c r="AM534" s="16"/>
      <c r="AN534" s="16"/>
      <c r="AO534" s="16"/>
      <c r="AP534" s="16"/>
      <c r="AQ534" s="16"/>
      <c r="AR534" s="16"/>
      <c r="AS534" s="16"/>
      <c r="AT534" s="16"/>
      <c r="AU534" s="116"/>
      <c r="AV534" s="116"/>
      <c r="AW534" s="116"/>
      <c r="AX534" s="116"/>
      <c r="AY534" s="116"/>
      <c r="AZ534" s="116"/>
      <c r="BA534" s="116"/>
      <c r="BB534" s="116"/>
      <c r="BC534" s="116"/>
      <c r="BD534" s="116"/>
      <c r="BE534" s="116"/>
      <c r="BF534" s="116"/>
      <c r="BG534" s="116"/>
      <c r="BH534" s="116"/>
      <c r="BI534" s="116"/>
      <c r="BJ534" s="116"/>
      <c r="BK534" s="116"/>
      <c r="BL534" s="117"/>
    </row>
    <row r="535" spans="3:64" ht="16.8">
      <c r="C535" s="61"/>
      <c r="D535" s="64" t="s">
        <v>271</v>
      </c>
      <c r="E535" s="18"/>
      <c r="F535" s="18"/>
      <c r="G535" s="18"/>
      <c r="H535" s="5"/>
      <c r="I535" s="5"/>
      <c r="J535" s="5"/>
      <c r="K535" s="18"/>
      <c r="L535" s="18"/>
      <c r="M535" s="18"/>
      <c r="N535" s="18"/>
      <c r="O535" s="140"/>
      <c r="P535" s="141"/>
      <c r="Q535" s="16"/>
      <c r="X535" s="16"/>
      <c r="Y535" s="16"/>
      <c r="Z535" s="16"/>
      <c r="AA535" s="16"/>
      <c r="AB535" s="16"/>
      <c r="AC535" s="16"/>
      <c r="AD535" s="16"/>
      <c r="AE535" s="16"/>
      <c r="AF535" s="16"/>
      <c r="AG535" s="16"/>
      <c r="AH535" s="16"/>
      <c r="AI535" s="16"/>
      <c r="AJ535" s="16"/>
      <c r="AK535" s="16"/>
      <c r="AL535" s="16"/>
      <c r="AM535" s="16"/>
      <c r="AN535" s="16"/>
      <c r="AO535" s="16"/>
      <c r="AP535" s="16"/>
      <c r="AQ535" s="16"/>
      <c r="AR535" s="16"/>
      <c r="AS535" s="16"/>
      <c r="AT535" s="16"/>
      <c r="AU535" s="116"/>
      <c r="AV535" s="116"/>
      <c r="AW535" s="116"/>
      <c r="AX535" s="116"/>
      <c r="AY535" s="116"/>
      <c r="AZ535" s="116"/>
      <c r="BA535" s="116"/>
      <c r="BB535" s="116"/>
      <c r="BC535" s="116"/>
      <c r="BD535" s="116"/>
      <c r="BE535" s="116"/>
      <c r="BF535" s="116"/>
      <c r="BG535" s="116"/>
      <c r="BH535" s="116"/>
      <c r="BI535" s="116"/>
      <c r="BJ535" s="116"/>
      <c r="BK535" s="116"/>
      <c r="BL535" s="117"/>
    </row>
    <row r="536" spans="3:64" ht="12.9" customHeight="1">
      <c r="C536" s="61"/>
      <c r="D536" s="69" t="s">
        <v>280</v>
      </c>
      <c r="E536" s="18"/>
      <c r="F536" s="18"/>
      <c r="G536" s="18"/>
      <c r="H536" s="5"/>
      <c r="I536" s="5"/>
      <c r="J536" s="5"/>
      <c r="K536" s="18"/>
      <c r="L536" s="18"/>
      <c r="M536" s="18"/>
      <c r="N536" s="18"/>
      <c r="O536" s="140"/>
      <c r="P536" s="141"/>
      <c r="Q536" s="16"/>
      <c r="X536" s="16"/>
      <c r="Y536" s="16"/>
      <c r="Z536" s="16"/>
      <c r="AA536" s="16"/>
      <c r="AB536" s="16"/>
      <c r="AC536" s="16"/>
      <c r="AD536" s="16"/>
      <c r="AE536" s="16"/>
      <c r="AF536" s="16"/>
      <c r="AG536" s="16"/>
      <c r="AH536" s="16"/>
      <c r="AI536" s="16"/>
      <c r="AJ536" s="16"/>
      <c r="AK536" s="16"/>
      <c r="AL536" s="16"/>
      <c r="AM536" s="16"/>
      <c r="AN536" s="16"/>
      <c r="AO536" s="16"/>
      <c r="AP536" s="16"/>
      <c r="AQ536" s="16"/>
      <c r="AR536" s="16"/>
      <c r="AS536" s="16"/>
      <c r="AT536" s="16"/>
      <c r="AU536" s="116"/>
      <c r="AV536" s="116"/>
      <c r="AW536" s="116"/>
      <c r="AX536" s="116"/>
      <c r="AY536" s="116"/>
      <c r="AZ536" s="116"/>
      <c r="BA536" s="116"/>
      <c r="BB536" s="116"/>
      <c r="BC536" s="116"/>
      <c r="BD536" s="116"/>
      <c r="BE536" s="116"/>
      <c r="BF536" s="116"/>
      <c r="BG536" s="116"/>
      <c r="BH536" s="116"/>
      <c r="BI536" s="116"/>
      <c r="BJ536" s="116"/>
      <c r="BK536" s="116"/>
      <c r="BL536" s="117"/>
    </row>
    <row r="537" spans="3:64" ht="12.9" customHeight="1">
      <c r="C537" s="61"/>
      <c r="D537" s="65" t="s">
        <v>281</v>
      </c>
      <c r="E537" s="18"/>
      <c r="F537" s="18"/>
      <c r="G537" s="18"/>
      <c r="H537" s="5"/>
      <c r="I537" s="5"/>
      <c r="J537" s="5"/>
      <c r="K537" s="18"/>
      <c r="L537" s="18"/>
      <c r="M537" s="18"/>
      <c r="N537" s="18"/>
      <c r="O537" s="140"/>
      <c r="P537" s="141"/>
      <c r="Q537" s="16"/>
      <c r="X537" s="16"/>
      <c r="Y537" s="16"/>
      <c r="Z537" s="16"/>
      <c r="AA537" s="16"/>
      <c r="AB537" s="16"/>
      <c r="AC537" s="16"/>
      <c r="AD537" s="16"/>
      <c r="AE537" s="16"/>
      <c r="AF537" s="16"/>
      <c r="AG537" s="16"/>
      <c r="AH537" s="16"/>
      <c r="AI537" s="16"/>
      <c r="AJ537" s="16"/>
      <c r="AK537" s="16"/>
      <c r="AL537" s="16"/>
      <c r="AM537" s="16"/>
      <c r="AN537" s="16"/>
      <c r="AO537" s="16"/>
      <c r="AP537" s="16"/>
      <c r="AQ537" s="16"/>
      <c r="AR537" s="16"/>
      <c r="AS537" s="16"/>
      <c r="AT537" s="16"/>
      <c r="AU537" s="116"/>
      <c r="AV537" s="116"/>
      <c r="AW537" s="116"/>
      <c r="AX537" s="116"/>
      <c r="AY537" s="116"/>
      <c r="AZ537" s="116"/>
      <c r="BA537" s="116"/>
      <c r="BB537" s="116"/>
      <c r="BC537" s="116"/>
      <c r="BD537" s="116"/>
      <c r="BE537" s="116"/>
      <c r="BF537" s="116"/>
      <c r="BG537" s="116"/>
      <c r="BH537" s="116"/>
      <c r="BI537" s="116"/>
      <c r="BJ537" s="116"/>
      <c r="BK537" s="116"/>
      <c r="BL537" s="117"/>
    </row>
    <row r="538" spans="3:64" ht="12.9" customHeight="1">
      <c r="C538" s="61"/>
      <c r="D538" s="65" t="s">
        <v>282</v>
      </c>
      <c r="E538" s="18"/>
      <c r="F538" s="18"/>
      <c r="G538" s="18"/>
      <c r="H538" s="5"/>
      <c r="I538" s="5"/>
      <c r="J538" s="5"/>
      <c r="K538" s="18"/>
      <c r="L538" s="18"/>
      <c r="M538" s="18"/>
      <c r="N538" s="18"/>
      <c r="O538" s="140"/>
      <c r="P538" s="141"/>
      <c r="Q538" s="16"/>
      <c r="X538" s="16"/>
      <c r="Y538" s="16"/>
      <c r="Z538" s="16"/>
      <c r="AA538" s="16"/>
      <c r="AB538" s="16"/>
      <c r="AC538" s="16"/>
      <c r="AD538" s="16"/>
      <c r="AE538" s="16"/>
      <c r="AF538" s="16"/>
      <c r="AG538" s="16"/>
      <c r="AH538" s="16"/>
      <c r="AI538" s="16"/>
      <c r="AJ538" s="16"/>
      <c r="AK538" s="16"/>
      <c r="AL538" s="16"/>
      <c r="AM538" s="16"/>
      <c r="AN538" s="16"/>
      <c r="AO538" s="16"/>
      <c r="AP538" s="16"/>
      <c r="AQ538" s="16"/>
      <c r="AR538" s="16"/>
      <c r="AS538" s="16"/>
      <c r="AT538" s="16"/>
      <c r="AU538" s="116"/>
      <c r="AV538" s="116"/>
      <c r="AW538" s="116"/>
      <c r="AX538" s="116"/>
      <c r="AY538" s="116"/>
      <c r="AZ538" s="116"/>
      <c r="BA538" s="116"/>
      <c r="BB538" s="116"/>
      <c r="BC538" s="116"/>
      <c r="BD538" s="116"/>
      <c r="BE538" s="116"/>
      <c r="BF538" s="116"/>
      <c r="BG538" s="116"/>
      <c r="BH538" s="116"/>
      <c r="BI538" s="116"/>
      <c r="BJ538" s="116"/>
      <c r="BK538" s="116"/>
      <c r="BL538" s="117"/>
    </row>
    <row r="539" spans="3:64" ht="12.9" customHeight="1">
      <c r="C539" s="61"/>
      <c r="D539" s="65" t="s">
        <v>364</v>
      </c>
      <c r="E539" s="18"/>
      <c r="F539" s="18"/>
      <c r="G539" s="18"/>
      <c r="H539" s="5"/>
      <c r="I539" s="5"/>
      <c r="J539" s="5"/>
      <c r="K539" s="18"/>
      <c r="L539" s="18"/>
      <c r="M539" s="18"/>
      <c r="N539" s="18"/>
      <c r="O539" s="140"/>
      <c r="P539" s="141"/>
      <c r="Q539" s="16"/>
      <c r="X539" s="16"/>
      <c r="Y539" s="16"/>
      <c r="Z539" s="16"/>
      <c r="AA539" s="16"/>
      <c r="AB539" s="16"/>
      <c r="AC539" s="16"/>
      <c r="AD539" s="16"/>
      <c r="AE539" s="16"/>
      <c r="AF539" s="16"/>
      <c r="AG539" s="16"/>
      <c r="AH539" s="16"/>
      <c r="AI539" s="16"/>
      <c r="AJ539" s="16"/>
      <c r="AK539" s="16"/>
      <c r="AL539" s="16"/>
      <c r="AM539" s="16"/>
      <c r="AN539" s="16"/>
      <c r="AO539" s="16"/>
      <c r="AP539" s="16"/>
      <c r="AQ539" s="16"/>
      <c r="AR539" s="16"/>
      <c r="AS539" s="16"/>
      <c r="AT539" s="16"/>
      <c r="AU539" s="116"/>
      <c r="AV539" s="116"/>
      <c r="AW539" s="116"/>
      <c r="AX539" s="116"/>
      <c r="AY539" s="116"/>
      <c r="AZ539" s="116"/>
      <c r="BA539" s="116"/>
      <c r="BB539" s="116"/>
      <c r="BC539" s="116"/>
      <c r="BD539" s="116"/>
      <c r="BE539" s="116"/>
      <c r="BF539" s="116"/>
      <c r="BG539" s="116"/>
      <c r="BH539" s="116"/>
      <c r="BI539" s="116"/>
      <c r="BJ539" s="116"/>
      <c r="BK539" s="116"/>
      <c r="BL539" s="117"/>
    </row>
    <row r="540" spans="3:64" ht="12.9" customHeight="1">
      <c r="C540" s="61"/>
      <c r="D540" s="65" t="s">
        <v>363</v>
      </c>
      <c r="E540" s="18"/>
      <c r="F540" s="18"/>
      <c r="G540" s="18"/>
      <c r="H540" s="5"/>
      <c r="I540" s="5"/>
      <c r="J540" s="5"/>
      <c r="K540" s="18"/>
      <c r="L540" s="18"/>
      <c r="M540" s="18"/>
      <c r="N540" s="18"/>
      <c r="O540" s="140"/>
      <c r="P540" s="141"/>
      <c r="Q540" s="16"/>
      <c r="X540" s="16"/>
      <c r="Y540" s="16"/>
      <c r="Z540" s="16"/>
      <c r="AA540" s="16"/>
      <c r="AB540" s="16"/>
      <c r="AC540" s="16"/>
      <c r="AD540" s="16"/>
      <c r="AE540" s="16"/>
      <c r="AF540" s="16"/>
      <c r="AG540" s="16"/>
      <c r="AH540" s="16"/>
      <c r="AI540" s="16"/>
      <c r="AJ540" s="16"/>
      <c r="AK540" s="16"/>
      <c r="AL540" s="16"/>
      <c r="AM540" s="16"/>
      <c r="AN540" s="16"/>
      <c r="AO540" s="16"/>
      <c r="AP540" s="16"/>
      <c r="AQ540" s="16"/>
      <c r="AR540" s="16"/>
      <c r="AS540" s="16"/>
      <c r="AT540" s="16"/>
      <c r="AU540" s="116"/>
      <c r="AV540" s="116"/>
      <c r="AW540" s="116"/>
      <c r="AX540" s="116"/>
      <c r="AY540" s="116"/>
      <c r="AZ540" s="116"/>
      <c r="BA540" s="116"/>
      <c r="BB540" s="116"/>
      <c r="BC540" s="116"/>
      <c r="BD540" s="116"/>
      <c r="BE540" s="116"/>
      <c r="BF540" s="116"/>
      <c r="BG540" s="116"/>
      <c r="BH540" s="116"/>
      <c r="BI540" s="116"/>
      <c r="BJ540" s="116"/>
      <c r="BK540" s="116"/>
      <c r="BL540" s="117"/>
    </row>
    <row r="541" spans="3:64" ht="8.1" customHeight="1">
      <c r="C541" s="61"/>
      <c r="D541" s="5"/>
      <c r="E541" s="18"/>
      <c r="F541" s="18"/>
      <c r="G541" s="18"/>
      <c r="H541" s="5"/>
      <c r="I541" s="5"/>
      <c r="J541" s="5"/>
      <c r="K541" s="18"/>
      <c r="L541" s="18"/>
      <c r="M541" s="18"/>
      <c r="N541" s="18"/>
      <c r="O541" s="140"/>
      <c r="P541" s="141"/>
      <c r="Q541" s="16"/>
      <c r="X541" s="16"/>
      <c r="Y541" s="16"/>
      <c r="Z541" s="16"/>
      <c r="AA541" s="16"/>
      <c r="AB541" s="16"/>
      <c r="AC541" s="16"/>
      <c r="AD541" s="16"/>
      <c r="AE541" s="16"/>
      <c r="AF541" s="16"/>
      <c r="AG541" s="16"/>
      <c r="AH541" s="16"/>
      <c r="AI541" s="16"/>
      <c r="AJ541" s="16"/>
      <c r="AK541" s="16"/>
      <c r="AL541" s="16"/>
      <c r="AM541" s="16"/>
      <c r="AN541" s="16"/>
      <c r="AO541" s="16"/>
      <c r="AP541" s="16"/>
      <c r="AQ541" s="16"/>
      <c r="AR541" s="16"/>
      <c r="AS541" s="16"/>
      <c r="AT541" s="16"/>
      <c r="AU541" s="116"/>
      <c r="AV541" s="116"/>
      <c r="AW541" s="116"/>
      <c r="AX541" s="116"/>
      <c r="AY541" s="116"/>
      <c r="AZ541" s="116"/>
      <c r="BA541" s="116"/>
      <c r="BB541" s="116"/>
      <c r="BC541" s="116"/>
      <c r="BD541" s="116"/>
      <c r="BE541" s="116"/>
      <c r="BF541" s="116"/>
      <c r="BG541" s="116"/>
      <c r="BH541" s="116"/>
      <c r="BI541" s="116"/>
      <c r="BJ541" s="116"/>
      <c r="BK541" s="116"/>
      <c r="BL541" s="117"/>
    </row>
    <row r="542" spans="3:64" ht="12.9" customHeight="1">
      <c r="C542" s="61"/>
      <c r="D542" s="64" t="s">
        <v>283</v>
      </c>
      <c r="E542" s="18"/>
      <c r="F542" s="18"/>
      <c r="G542" s="18"/>
      <c r="H542" s="5"/>
      <c r="I542" s="5"/>
      <c r="J542" s="5"/>
      <c r="K542" s="18"/>
      <c r="L542" s="18"/>
      <c r="M542" s="18"/>
      <c r="N542" s="18"/>
      <c r="O542" s="140"/>
      <c r="P542" s="141"/>
      <c r="Q542" s="16"/>
      <c r="X542" s="16"/>
      <c r="Y542" s="16"/>
      <c r="Z542" s="16"/>
      <c r="AA542" s="16"/>
      <c r="AB542" s="16"/>
      <c r="AC542" s="16"/>
      <c r="AD542" s="16"/>
      <c r="AE542" s="16"/>
      <c r="AF542" s="16"/>
      <c r="AG542" s="16"/>
      <c r="AH542" s="16"/>
      <c r="AI542" s="16"/>
      <c r="AJ542" s="16"/>
      <c r="AK542" s="16"/>
      <c r="AL542" s="16"/>
      <c r="AM542" s="16"/>
      <c r="AN542" s="16"/>
      <c r="AO542" s="16"/>
      <c r="AP542" s="16"/>
      <c r="AQ542" s="16"/>
      <c r="AR542" s="16"/>
      <c r="AS542" s="16"/>
      <c r="AT542" s="16"/>
      <c r="AU542" s="116"/>
      <c r="AV542" s="116"/>
      <c r="AW542" s="116"/>
      <c r="AX542" s="116"/>
      <c r="AY542" s="116"/>
      <c r="AZ542" s="116"/>
      <c r="BA542" s="116"/>
      <c r="BB542" s="116"/>
      <c r="BC542" s="116"/>
      <c r="BD542" s="116"/>
      <c r="BE542" s="116"/>
      <c r="BF542" s="116"/>
      <c r="BG542" s="116"/>
      <c r="BH542" s="116"/>
      <c r="BI542" s="116"/>
      <c r="BJ542" s="116"/>
      <c r="BK542" s="116"/>
      <c r="BL542" s="117"/>
    </row>
    <row r="543" spans="3:64" ht="14.1" customHeight="1">
      <c r="C543" s="61"/>
      <c r="D543" s="65" t="s">
        <v>284</v>
      </c>
      <c r="E543" s="18"/>
      <c r="F543" s="18"/>
      <c r="G543" s="18"/>
      <c r="H543" s="5"/>
      <c r="I543" s="5"/>
      <c r="J543" s="5"/>
      <c r="K543" s="18"/>
      <c r="L543" s="18"/>
      <c r="M543" s="18"/>
      <c r="N543" s="18"/>
      <c r="O543" s="140"/>
      <c r="P543" s="141"/>
      <c r="Q543" s="16"/>
      <c r="X543" s="16"/>
      <c r="Y543" s="16"/>
      <c r="Z543" s="16"/>
      <c r="AA543" s="16"/>
      <c r="AB543" s="16"/>
      <c r="AC543" s="16"/>
      <c r="AD543" s="16"/>
      <c r="AE543" s="16"/>
      <c r="AF543" s="16"/>
      <c r="AG543" s="16"/>
      <c r="AH543" s="16"/>
      <c r="AI543" s="16"/>
      <c r="AJ543" s="16"/>
      <c r="AK543" s="16"/>
      <c r="AL543" s="16"/>
      <c r="AM543" s="16"/>
      <c r="AN543" s="16"/>
      <c r="AO543" s="16"/>
      <c r="AP543" s="16"/>
      <c r="AQ543" s="16"/>
      <c r="AR543" s="16"/>
      <c r="AS543" s="16"/>
      <c r="AT543" s="16"/>
      <c r="AU543" s="116"/>
      <c r="AV543" s="116"/>
      <c r="AW543" s="116"/>
      <c r="AX543" s="116"/>
      <c r="AY543" s="116"/>
      <c r="AZ543" s="116"/>
      <c r="BA543" s="116"/>
      <c r="BB543" s="116"/>
      <c r="BC543" s="116"/>
      <c r="BD543" s="116"/>
      <c r="BE543" s="116"/>
      <c r="BF543" s="116"/>
      <c r="BG543" s="116"/>
      <c r="BH543" s="116"/>
      <c r="BI543" s="116"/>
      <c r="BJ543" s="116"/>
      <c r="BK543" s="116"/>
      <c r="BL543" s="117"/>
    </row>
    <row r="544" spans="3:64" ht="14.1" customHeight="1">
      <c r="C544" s="61"/>
      <c r="D544" s="65" t="s">
        <v>285</v>
      </c>
      <c r="E544" s="18"/>
      <c r="F544" s="18"/>
      <c r="G544" s="18"/>
      <c r="H544" s="5"/>
      <c r="I544" s="5"/>
      <c r="J544" s="5"/>
      <c r="K544" s="18"/>
      <c r="L544" s="18"/>
      <c r="M544" s="18"/>
      <c r="N544" s="18"/>
      <c r="O544" s="140"/>
      <c r="P544" s="141"/>
      <c r="Q544" s="16"/>
      <c r="X544" s="16"/>
      <c r="Y544" s="16"/>
      <c r="Z544" s="16"/>
      <c r="AA544" s="16"/>
      <c r="AB544" s="16"/>
      <c r="AC544" s="16"/>
      <c r="AD544" s="16"/>
      <c r="AE544" s="16"/>
      <c r="AF544" s="16"/>
      <c r="AG544" s="16"/>
      <c r="AH544" s="16"/>
      <c r="AI544" s="16"/>
      <c r="AJ544" s="16"/>
      <c r="AK544" s="16"/>
      <c r="AL544" s="16"/>
      <c r="AM544" s="16"/>
      <c r="AN544" s="16"/>
      <c r="AO544" s="16"/>
      <c r="AP544" s="16"/>
      <c r="AQ544" s="16"/>
      <c r="AR544" s="16"/>
      <c r="AS544" s="16"/>
      <c r="AT544" s="16"/>
      <c r="AU544" s="116"/>
      <c r="AV544" s="116"/>
      <c r="AW544" s="116"/>
      <c r="AX544" s="116"/>
      <c r="AY544" s="116"/>
      <c r="AZ544" s="116"/>
      <c r="BA544" s="116"/>
      <c r="BB544" s="116"/>
      <c r="BC544" s="116"/>
      <c r="BD544" s="116"/>
      <c r="BE544" s="116"/>
      <c r="BF544" s="116"/>
      <c r="BG544" s="116"/>
      <c r="BH544" s="116"/>
      <c r="BI544" s="116"/>
      <c r="BJ544" s="116"/>
      <c r="BK544" s="116"/>
      <c r="BL544" s="117"/>
    </row>
    <row r="545" spans="2:64" ht="14.1" customHeight="1">
      <c r="C545" s="61"/>
      <c r="D545" s="65" t="s">
        <v>365</v>
      </c>
      <c r="E545" s="18"/>
      <c r="F545" s="18"/>
      <c r="G545" s="18"/>
      <c r="H545" s="5"/>
      <c r="I545" s="5"/>
      <c r="J545" s="5"/>
      <c r="K545" s="18"/>
      <c r="L545" s="18"/>
      <c r="M545" s="18"/>
      <c r="N545" s="18"/>
      <c r="O545" s="140"/>
      <c r="P545" s="141"/>
      <c r="Q545" s="16"/>
      <c r="X545" s="16"/>
      <c r="Y545" s="16"/>
      <c r="Z545" s="16"/>
      <c r="AA545" s="16"/>
      <c r="AB545" s="16"/>
      <c r="AC545" s="16"/>
      <c r="AD545" s="16"/>
      <c r="AE545" s="16"/>
      <c r="AF545" s="16"/>
      <c r="AG545" s="16"/>
      <c r="AH545" s="16"/>
      <c r="AI545" s="16"/>
      <c r="AJ545" s="16"/>
      <c r="AK545" s="16"/>
      <c r="AL545" s="16"/>
      <c r="AM545" s="16"/>
      <c r="AN545" s="16"/>
      <c r="AO545" s="16"/>
      <c r="AP545" s="16"/>
      <c r="AQ545" s="16"/>
      <c r="AR545" s="16"/>
      <c r="AS545" s="16"/>
      <c r="AT545" s="16"/>
      <c r="AU545" s="116"/>
      <c r="AV545" s="116"/>
      <c r="AW545" s="116"/>
      <c r="AX545" s="116"/>
      <c r="AY545" s="116"/>
      <c r="AZ545" s="116"/>
      <c r="BA545" s="116"/>
      <c r="BB545" s="116"/>
      <c r="BC545" s="116"/>
      <c r="BD545" s="116"/>
      <c r="BE545" s="116"/>
      <c r="BF545" s="116"/>
      <c r="BG545" s="116"/>
      <c r="BH545" s="116"/>
      <c r="BI545" s="116"/>
      <c r="BJ545" s="116"/>
      <c r="BK545" s="116"/>
      <c r="BL545" s="117"/>
    </row>
    <row r="546" spans="2:64" ht="14.1" customHeight="1">
      <c r="C546" s="61"/>
      <c r="D546" s="65" t="s">
        <v>286</v>
      </c>
      <c r="E546" s="18"/>
      <c r="F546" s="18"/>
      <c r="G546" s="18"/>
      <c r="H546" s="5"/>
      <c r="I546" s="5"/>
      <c r="J546" s="5"/>
      <c r="K546" s="18"/>
      <c r="L546" s="18"/>
      <c r="M546" s="18"/>
      <c r="N546" s="18"/>
      <c r="O546" s="140"/>
      <c r="P546" s="141"/>
      <c r="Q546" s="16"/>
      <c r="X546" s="16"/>
      <c r="Y546" s="16"/>
      <c r="Z546" s="16"/>
      <c r="AA546" s="16"/>
      <c r="AB546" s="16"/>
      <c r="AC546" s="16"/>
      <c r="AD546" s="16"/>
      <c r="AE546" s="16"/>
      <c r="AF546" s="16"/>
      <c r="AG546" s="16"/>
      <c r="AH546" s="16"/>
      <c r="AI546" s="16"/>
      <c r="AJ546" s="16"/>
      <c r="AK546" s="16"/>
      <c r="AL546" s="16"/>
      <c r="AM546" s="16"/>
      <c r="AN546" s="16"/>
      <c r="AO546" s="16"/>
      <c r="AP546" s="16"/>
      <c r="AQ546" s="16"/>
      <c r="AR546" s="16"/>
      <c r="AS546" s="16"/>
      <c r="AT546" s="16"/>
      <c r="AU546" s="116"/>
      <c r="AV546" s="116"/>
      <c r="AW546" s="116"/>
      <c r="AX546" s="116"/>
      <c r="AY546" s="116"/>
      <c r="AZ546" s="116"/>
      <c r="BA546" s="116"/>
      <c r="BB546" s="116"/>
      <c r="BC546" s="116"/>
      <c r="BD546" s="116"/>
      <c r="BE546" s="116"/>
      <c r="BF546" s="116"/>
      <c r="BG546" s="116"/>
      <c r="BH546" s="116"/>
      <c r="BI546" s="116"/>
      <c r="BJ546" s="116"/>
      <c r="BK546" s="116"/>
      <c r="BL546" s="117"/>
    </row>
    <row r="547" spans="2:64" ht="8.1" customHeight="1">
      <c r="C547" s="61"/>
      <c r="D547" s="65"/>
      <c r="E547" s="18"/>
      <c r="F547" s="18"/>
      <c r="G547" s="18"/>
      <c r="H547" s="5"/>
      <c r="I547" s="5"/>
      <c r="J547" s="5"/>
      <c r="K547" s="18"/>
      <c r="L547" s="18"/>
      <c r="M547" s="18"/>
      <c r="N547" s="18"/>
      <c r="O547" s="140"/>
      <c r="P547" s="141"/>
      <c r="Q547" s="16"/>
      <c r="X547" s="16"/>
      <c r="Y547" s="16"/>
      <c r="Z547" s="16"/>
      <c r="AA547" s="16"/>
      <c r="AB547" s="16"/>
      <c r="AC547" s="16"/>
      <c r="AD547" s="16"/>
      <c r="AE547" s="16"/>
      <c r="AF547" s="16"/>
      <c r="AG547" s="16"/>
      <c r="AH547" s="16"/>
      <c r="AI547" s="16"/>
      <c r="AJ547" s="16"/>
      <c r="AK547" s="16"/>
      <c r="AL547" s="16"/>
      <c r="AM547" s="16"/>
      <c r="AN547" s="16"/>
      <c r="AO547" s="16"/>
      <c r="AP547" s="16"/>
      <c r="AQ547" s="16"/>
      <c r="AR547" s="16"/>
      <c r="AS547" s="16"/>
      <c r="AT547" s="16"/>
      <c r="AU547" s="116"/>
      <c r="AV547" s="116"/>
      <c r="AW547" s="116"/>
      <c r="AX547" s="116"/>
      <c r="AY547" s="116"/>
      <c r="AZ547" s="116"/>
      <c r="BA547" s="116"/>
      <c r="BB547" s="116"/>
      <c r="BC547" s="116"/>
      <c r="BD547" s="116"/>
      <c r="BE547" s="116"/>
      <c r="BF547" s="116"/>
      <c r="BG547" s="116"/>
      <c r="BH547" s="116"/>
      <c r="BI547" s="116"/>
      <c r="BJ547" s="116"/>
      <c r="BK547" s="116"/>
      <c r="BL547" s="117"/>
    </row>
    <row r="548" spans="2:64" ht="19.2">
      <c r="C548" s="61"/>
      <c r="D548" s="742" t="s">
        <v>287</v>
      </c>
      <c r="E548" s="517"/>
      <c r="F548" s="20"/>
      <c r="G548" s="20"/>
      <c r="H548" s="5"/>
      <c r="I548" s="517"/>
      <c r="J548" s="517"/>
      <c r="K548" s="517"/>
      <c r="L548" s="517"/>
      <c r="M548" s="517"/>
      <c r="N548" s="517"/>
      <c r="O548" s="143"/>
      <c r="P548" s="133"/>
      <c r="Q548" s="16"/>
      <c r="X548" s="16"/>
      <c r="Y548" s="16"/>
      <c r="Z548" s="16"/>
      <c r="AA548" s="16"/>
      <c r="AB548" s="16"/>
      <c r="AC548" s="16"/>
      <c r="AD548" s="16"/>
      <c r="AE548" s="16"/>
      <c r="AF548" s="16"/>
      <c r="AG548" s="16"/>
      <c r="AH548" s="16"/>
      <c r="AI548" s="16"/>
      <c r="AJ548" s="16"/>
      <c r="AK548" s="16"/>
      <c r="AL548" s="16"/>
      <c r="AM548" s="16"/>
      <c r="AN548" s="16"/>
      <c r="AO548" s="16"/>
      <c r="AP548" s="16"/>
      <c r="AQ548" s="16"/>
      <c r="AR548" s="16"/>
      <c r="AS548" s="16"/>
      <c r="AT548" s="16"/>
      <c r="AU548" s="116"/>
      <c r="AV548" s="116"/>
      <c r="AW548" s="116"/>
      <c r="AX548" s="116"/>
      <c r="AY548" s="116"/>
      <c r="AZ548" s="116"/>
      <c r="BA548" s="116"/>
      <c r="BB548" s="116"/>
      <c r="BC548" s="116"/>
      <c r="BD548" s="116"/>
      <c r="BE548" s="116"/>
      <c r="BF548" s="116"/>
      <c r="BG548" s="116"/>
      <c r="BH548" s="116"/>
      <c r="BI548" s="116"/>
      <c r="BJ548" s="116"/>
      <c r="BK548" s="116"/>
      <c r="BL548" s="117"/>
    </row>
    <row r="549" spans="2:64" ht="19.2">
      <c r="C549" s="57"/>
      <c r="D549" s="66"/>
      <c r="E549" s="67"/>
      <c r="F549" s="68"/>
      <c r="G549" s="68"/>
      <c r="H549" s="58"/>
      <c r="I549" s="67"/>
      <c r="J549" s="67"/>
      <c r="K549" s="67"/>
      <c r="L549" s="67"/>
      <c r="M549" s="67"/>
      <c r="N549" s="67"/>
      <c r="O549" s="143"/>
      <c r="P549" s="133"/>
      <c r="Q549" s="16"/>
      <c r="X549" s="16"/>
      <c r="Y549" s="16"/>
      <c r="Z549" s="16"/>
      <c r="AA549" s="16"/>
      <c r="AB549" s="16"/>
      <c r="AC549" s="16"/>
      <c r="AD549" s="16"/>
      <c r="AE549" s="16"/>
      <c r="AF549" s="16"/>
      <c r="AG549" s="16"/>
      <c r="AH549" s="16"/>
      <c r="AI549" s="16"/>
      <c r="AJ549" s="16"/>
      <c r="AK549" s="16"/>
      <c r="AL549" s="16"/>
      <c r="AM549" s="16"/>
      <c r="AN549" s="16"/>
      <c r="AO549" s="16"/>
      <c r="AP549" s="16"/>
      <c r="AQ549" s="16"/>
      <c r="AR549" s="16"/>
      <c r="AS549" s="16"/>
      <c r="AT549" s="16"/>
      <c r="AU549" s="116"/>
      <c r="AV549" s="116"/>
      <c r="AW549" s="116"/>
      <c r="AX549" s="116"/>
      <c r="AY549" s="116"/>
      <c r="AZ549" s="116"/>
      <c r="BA549" s="116"/>
      <c r="BB549" s="116"/>
      <c r="BC549" s="116"/>
      <c r="BD549" s="116"/>
      <c r="BE549" s="116"/>
      <c r="BF549" s="116"/>
      <c r="BG549" s="116"/>
      <c r="BH549" s="116"/>
      <c r="BI549" s="116"/>
      <c r="BJ549" s="116"/>
      <c r="BK549" s="116"/>
      <c r="BL549" s="117"/>
    </row>
    <row r="550" spans="2:64" s="3" customFormat="1" ht="15">
      <c r="B550" s="36"/>
      <c r="C550" s="16"/>
      <c r="D550" s="133"/>
      <c r="E550" s="142"/>
      <c r="F550" s="144"/>
      <c r="G550" s="144"/>
      <c r="H550" s="16"/>
      <c r="I550" s="142"/>
      <c r="J550" s="142"/>
      <c r="K550" s="142"/>
      <c r="L550" s="142"/>
      <c r="M550" s="142"/>
      <c r="N550" s="142"/>
      <c r="O550" s="142"/>
      <c r="P550" s="133"/>
      <c r="Q550" s="16"/>
      <c r="R550" s="16"/>
      <c r="S550" s="16"/>
      <c r="T550" s="36"/>
      <c r="U550" s="16"/>
      <c r="V550" s="16"/>
      <c r="W550" s="16"/>
      <c r="X550" s="16"/>
      <c r="Y550" s="16"/>
      <c r="Z550" s="16"/>
      <c r="AA550" s="16"/>
      <c r="AB550" s="16"/>
      <c r="AC550" s="16"/>
      <c r="AD550" s="16"/>
      <c r="AE550" s="16"/>
      <c r="AF550" s="16"/>
      <c r="AG550" s="16"/>
      <c r="AH550" s="16"/>
      <c r="AI550" s="16"/>
      <c r="AJ550" s="16"/>
      <c r="AK550" s="16"/>
      <c r="AL550" s="16"/>
      <c r="AM550" s="16"/>
      <c r="AN550" s="16"/>
      <c r="AO550" s="16"/>
      <c r="AP550" s="16"/>
      <c r="AQ550" s="16"/>
      <c r="AR550" s="16"/>
      <c r="AS550" s="16"/>
      <c r="AT550" s="16"/>
      <c r="AU550" s="116"/>
      <c r="AV550" s="116"/>
      <c r="AW550" s="116"/>
      <c r="AX550" s="116"/>
      <c r="AY550" s="116"/>
      <c r="AZ550" s="116"/>
      <c r="BA550" s="116"/>
      <c r="BB550" s="116"/>
      <c r="BC550" s="116"/>
      <c r="BD550" s="116"/>
      <c r="BE550" s="116"/>
      <c r="BF550" s="116"/>
      <c r="BG550" s="116"/>
      <c r="BH550" s="116"/>
      <c r="BI550" s="116"/>
      <c r="BJ550" s="116"/>
      <c r="BK550" s="116"/>
      <c r="BL550" s="117"/>
    </row>
    <row r="551" spans="2:64" s="3" customFormat="1" ht="15">
      <c r="B551" s="36"/>
      <c r="C551" s="16"/>
      <c r="D551" s="133"/>
      <c r="E551" s="142"/>
      <c r="F551" s="144"/>
      <c r="G551" s="144"/>
      <c r="H551" s="16"/>
      <c r="I551" s="142"/>
      <c r="J551" s="142"/>
      <c r="K551" s="142"/>
      <c r="L551" s="142"/>
      <c r="M551" s="142"/>
      <c r="N551" s="142"/>
      <c r="O551" s="142"/>
      <c r="P551" s="133"/>
      <c r="Q551" s="16"/>
      <c r="R551" s="16"/>
      <c r="S551" s="16"/>
      <c r="T551" s="36"/>
      <c r="U551" s="16"/>
      <c r="V551" s="16"/>
      <c r="W551" s="16"/>
      <c r="X551" s="16"/>
      <c r="Y551" s="16"/>
      <c r="Z551" s="16"/>
      <c r="AA551" s="16"/>
      <c r="AB551" s="16"/>
      <c r="AC551" s="16"/>
      <c r="AD551" s="16"/>
      <c r="AE551" s="16"/>
      <c r="AF551" s="16"/>
      <c r="AG551" s="16"/>
      <c r="AH551" s="16"/>
      <c r="AI551" s="16"/>
      <c r="AJ551" s="16"/>
      <c r="AK551" s="16"/>
      <c r="AL551" s="16"/>
      <c r="AM551" s="16"/>
      <c r="AN551" s="16"/>
      <c r="AO551" s="16"/>
      <c r="AP551" s="16"/>
      <c r="AQ551" s="16"/>
      <c r="AR551" s="16"/>
      <c r="AS551" s="16"/>
      <c r="AT551" s="16"/>
      <c r="AU551" s="116"/>
      <c r="AV551" s="116"/>
      <c r="AW551" s="116"/>
      <c r="AX551" s="116"/>
      <c r="AY551" s="116"/>
      <c r="AZ551" s="116"/>
      <c r="BA551" s="116"/>
      <c r="BB551" s="116"/>
      <c r="BC551" s="116"/>
      <c r="BD551" s="116"/>
      <c r="BE551" s="116"/>
      <c r="BF551" s="116"/>
      <c r="BG551" s="116"/>
      <c r="BH551" s="116"/>
      <c r="BI551" s="116"/>
      <c r="BJ551" s="116"/>
      <c r="BK551" s="116"/>
      <c r="BL551" s="117"/>
    </row>
    <row r="552" spans="2:64" s="3" customFormat="1" ht="15">
      <c r="B552" s="36"/>
      <c r="C552" s="16"/>
      <c r="D552" s="133"/>
      <c r="E552" s="142"/>
      <c r="F552" s="144"/>
      <c r="G552" s="144"/>
      <c r="H552" s="16"/>
      <c r="I552" s="142"/>
      <c r="J552" s="142"/>
      <c r="K552" s="142"/>
      <c r="L552" s="142"/>
      <c r="M552" s="142"/>
      <c r="N552" s="142"/>
      <c r="O552" s="142"/>
      <c r="P552" s="133"/>
      <c r="Q552" s="16"/>
      <c r="R552" s="16"/>
      <c r="S552" s="16"/>
      <c r="T552" s="36"/>
      <c r="U552" s="16"/>
      <c r="V552" s="16"/>
      <c r="W552" s="16"/>
      <c r="X552" s="16"/>
      <c r="Y552" s="16"/>
      <c r="Z552" s="16"/>
      <c r="AA552" s="16"/>
      <c r="AB552" s="16"/>
      <c r="AC552" s="16"/>
      <c r="AD552" s="16"/>
      <c r="AE552" s="16"/>
      <c r="AF552" s="16"/>
      <c r="AG552" s="16"/>
      <c r="AH552" s="16"/>
      <c r="AI552" s="16"/>
      <c r="AJ552" s="16"/>
      <c r="AK552" s="16"/>
      <c r="AL552" s="16"/>
      <c r="AM552" s="16"/>
      <c r="AN552" s="16"/>
      <c r="AO552" s="16"/>
      <c r="AP552" s="16"/>
      <c r="AQ552" s="16"/>
      <c r="AR552" s="16"/>
      <c r="AS552" s="16"/>
      <c r="AT552" s="16"/>
      <c r="AU552" s="116"/>
      <c r="AV552" s="116"/>
      <c r="AW552" s="116"/>
      <c r="AX552" s="116"/>
      <c r="AY552" s="116"/>
      <c r="AZ552" s="116"/>
      <c r="BA552" s="116"/>
      <c r="BB552" s="116"/>
      <c r="BC552" s="116"/>
      <c r="BD552" s="116"/>
      <c r="BE552" s="116"/>
      <c r="BF552" s="116"/>
      <c r="BG552" s="116"/>
      <c r="BH552" s="116"/>
      <c r="BI552" s="116"/>
      <c r="BJ552" s="116"/>
      <c r="BK552" s="116"/>
      <c r="BL552" s="117"/>
    </row>
    <row r="553" spans="2:64" s="3" customFormat="1" ht="15">
      <c r="B553" s="36"/>
      <c r="C553" s="16"/>
      <c r="D553" s="133"/>
      <c r="E553" s="142"/>
      <c r="F553" s="144"/>
      <c r="G553" s="144"/>
      <c r="H553" s="16"/>
      <c r="I553" s="142"/>
      <c r="J553" s="142"/>
      <c r="K553" s="142"/>
      <c r="L553" s="142"/>
      <c r="M553" s="142"/>
      <c r="N553" s="142"/>
      <c r="O553" s="142"/>
      <c r="P553" s="133"/>
      <c r="Q553" s="16"/>
      <c r="R553" s="16"/>
      <c r="S553" s="16"/>
      <c r="T553" s="36"/>
      <c r="U553" s="16"/>
      <c r="V553" s="16"/>
      <c r="W553" s="16"/>
      <c r="X553" s="16"/>
      <c r="Y553" s="16"/>
      <c r="Z553" s="16"/>
      <c r="AA553" s="16"/>
      <c r="AB553" s="16"/>
      <c r="AC553" s="16"/>
      <c r="AD553" s="16"/>
      <c r="AE553" s="16"/>
      <c r="AF553" s="16"/>
      <c r="AG553" s="16"/>
      <c r="AH553" s="16"/>
      <c r="AI553" s="16"/>
      <c r="AJ553" s="16"/>
      <c r="AK553" s="16"/>
      <c r="AL553" s="16"/>
      <c r="AM553" s="16"/>
      <c r="AN553" s="16"/>
      <c r="AO553" s="16"/>
      <c r="AP553" s="16"/>
      <c r="AQ553" s="16"/>
      <c r="AR553" s="16"/>
      <c r="AS553" s="16"/>
      <c r="AT553" s="16"/>
      <c r="AU553" s="116"/>
      <c r="AV553" s="116"/>
      <c r="AW553" s="116"/>
      <c r="AX553" s="116"/>
      <c r="AY553" s="116"/>
      <c r="AZ553" s="116"/>
      <c r="BA553" s="116"/>
      <c r="BB553" s="116"/>
      <c r="BC553" s="116"/>
      <c r="BD553" s="116"/>
      <c r="BE553" s="116"/>
      <c r="BF553" s="116"/>
      <c r="BG553" s="116"/>
      <c r="BH553" s="116"/>
      <c r="BI553" s="116"/>
      <c r="BJ553" s="116"/>
      <c r="BK553" s="116"/>
      <c r="BL553" s="117"/>
    </row>
    <row r="554" spans="2:64" s="3" customFormat="1">
      <c r="B554" s="36"/>
      <c r="C554" s="16"/>
      <c r="D554" s="141"/>
      <c r="E554" s="150"/>
      <c r="F554" s="150"/>
      <c r="G554" s="150"/>
      <c r="H554" s="150"/>
      <c r="I554" s="150"/>
      <c r="J554" s="150"/>
      <c r="K554" s="150"/>
      <c r="L554" s="150"/>
      <c r="M554" s="150"/>
      <c r="N554" s="150"/>
      <c r="O554" s="150"/>
      <c r="P554" s="141"/>
      <c r="Q554" s="16"/>
      <c r="R554" s="16"/>
      <c r="S554" s="16"/>
      <c r="T554" s="36"/>
      <c r="U554" s="16"/>
      <c r="V554" s="16"/>
      <c r="W554" s="16"/>
      <c r="X554" s="16"/>
      <c r="Y554" s="16"/>
      <c r="Z554" s="16"/>
      <c r="AA554" s="16"/>
      <c r="AB554" s="16"/>
      <c r="AC554" s="16"/>
      <c r="AD554" s="16"/>
      <c r="AE554" s="16"/>
      <c r="AF554" s="16"/>
      <c r="AG554" s="16"/>
      <c r="AH554" s="16"/>
      <c r="AI554" s="16"/>
      <c r="AJ554" s="16"/>
      <c r="AK554" s="16"/>
      <c r="AL554" s="16"/>
      <c r="AM554" s="16"/>
      <c r="AN554" s="16"/>
      <c r="AO554" s="16"/>
      <c r="AP554" s="16"/>
      <c r="AQ554" s="16"/>
      <c r="AR554" s="16"/>
      <c r="AS554" s="16"/>
      <c r="AT554" s="16"/>
      <c r="AU554" s="116"/>
      <c r="AV554" s="116"/>
      <c r="AW554" s="116"/>
      <c r="AX554" s="116"/>
      <c r="AY554" s="116"/>
      <c r="AZ554" s="116"/>
      <c r="BA554" s="116"/>
      <c r="BB554" s="116"/>
      <c r="BC554" s="116"/>
      <c r="BD554" s="116"/>
      <c r="BE554" s="116"/>
      <c r="BF554" s="116"/>
      <c r="BG554" s="116"/>
      <c r="BH554" s="116"/>
      <c r="BI554" s="116"/>
      <c r="BJ554" s="116"/>
      <c r="BK554" s="116"/>
      <c r="BL554" s="117"/>
    </row>
    <row r="555" spans="2:64" s="3" customFormat="1">
      <c r="B555" s="36"/>
      <c r="C555" s="16"/>
      <c r="D555" s="141"/>
      <c r="E555" s="141"/>
      <c r="F555" s="141"/>
      <c r="G555" s="141"/>
      <c r="H555" s="141"/>
      <c r="I555" s="141"/>
      <c r="J555" s="141"/>
      <c r="K555" s="141"/>
      <c r="L555" s="141"/>
      <c r="M555" s="141"/>
      <c r="N555" s="141"/>
      <c r="O555" s="141"/>
      <c r="P555" s="141"/>
      <c r="Q555" s="16"/>
      <c r="R555" s="16"/>
      <c r="S555" s="16"/>
      <c r="T555" s="36"/>
      <c r="U555" s="16"/>
      <c r="V555" s="16"/>
      <c r="W555" s="16"/>
      <c r="X555" s="16"/>
      <c r="Y555" s="16"/>
      <c r="Z555" s="16"/>
      <c r="AA555" s="16"/>
      <c r="AB555" s="16"/>
      <c r="AC555" s="16"/>
      <c r="AD555" s="16"/>
      <c r="AE555" s="16"/>
      <c r="AF555" s="16"/>
      <c r="AG555" s="16"/>
      <c r="AH555" s="16"/>
      <c r="AI555" s="16"/>
      <c r="AJ555" s="16"/>
      <c r="AK555" s="16"/>
      <c r="AL555" s="16"/>
      <c r="AM555" s="16"/>
      <c r="AN555" s="16"/>
      <c r="AO555" s="16"/>
      <c r="AP555" s="16"/>
      <c r="AQ555" s="16"/>
      <c r="AR555" s="16"/>
      <c r="AS555" s="16"/>
      <c r="AT555" s="16"/>
      <c r="AU555" s="116"/>
      <c r="AV555" s="116"/>
      <c r="AW555" s="116"/>
      <c r="AX555" s="116"/>
      <c r="AY555" s="116"/>
      <c r="AZ555" s="116"/>
      <c r="BA555" s="116"/>
      <c r="BB555" s="116"/>
      <c r="BC555" s="116"/>
      <c r="BD555" s="116"/>
      <c r="BE555" s="116"/>
      <c r="BF555" s="116"/>
      <c r="BG555" s="116"/>
      <c r="BH555" s="116"/>
      <c r="BI555" s="116"/>
      <c r="BJ555" s="116"/>
      <c r="BK555" s="116"/>
      <c r="BL555" s="117"/>
    </row>
    <row r="556" spans="2:64" s="3" customFormat="1">
      <c r="B556" s="36"/>
      <c r="C556" s="16"/>
      <c r="D556" s="16"/>
      <c r="E556" s="16"/>
      <c r="F556" s="16"/>
      <c r="G556" s="16"/>
      <c r="H556" s="16"/>
      <c r="I556" s="16"/>
      <c r="J556" s="16"/>
      <c r="K556" s="16"/>
      <c r="L556" s="16"/>
      <c r="M556" s="16"/>
      <c r="N556" s="16"/>
      <c r="O556" s="16"/>
      <c r="P556" s="16"/>
      <c r="Q556" s="16"/>
      <c r="R556" s="16"/>
      <c r="S556" s="16"/>
      <c r="T556" s="36"/>
      <c r="U556" s="16"/>
      <c r="V556" s="16"/>
      <c r="W556" s="16"/>
      <c r="X556" s="16"/>
      <c r="Y556" s="16"/>
      <c r="Z556" s="16"/>
      <c r="AA556" s="16"/>
      <c r="AB556" s="16"/>
      <c r="AC556" s="16"/>
      <c r="AD556" s="16"/>
      <c r="AE556" s="16"/>
      <c r="AF556" s="16"/>
      <c r="AG556" s="16"/>
      <c r="AH556" s="16"/>
      <c r="AI556" s="16"/>
      <c r="AJ556" s="16"/>
      <c r="AK556" s="16"/>
      <c r="AL556" s="16"/>
      <c r="AM556" s="16"/>
      <c r="AN556" s="16"/>
      <c r="AO556" s="16"/>
      <c r="AP556" s="16"/>
      <c r="AQ556" s="16"/>
      <c r="AR556" s="16"/>
      <c r="AS556" s="16"/>
      <c r="AT556" s="16"/>
      <c r="AU556" s="116"/>
      <c r="AV556" s="116"/>
      <c r="AW556" s="116"/>
      <c r="AX556" s="116"/>
      <c r="AY556" s="116"/>
      <c r="AZ556" s="116"/>
      <c r="BA556" s="116"/>
      <c r="BB556" s="116"/>
      <c r="BC556" s="116"/>
      <c r="BD556" s="116"/>
      <c r="BE556" s="116"/>
      <c r="BF556" s="116"/>
      <c r="BG556" s="116"/>
      <c r="BH556" s="116"/>
      <c r="BI556" s="116"/>
      <c r="BJ556" s="116"/>
      <c r="BK556" s="116"/>
      <c r="BL556" s="117"/>
    </row>
    <row r="557" spans="2:64" s="3" customFormat="1">
      <c r="B557" s="36"/>
      <c r="C557" s="16"/>
      <c r="D557" s="16"/>
      <c r="E557" s="16"/>
      <c r="F557" s="16"/>
      <c r="G557" s="16"/>
      <c r="H557" s="16"/>
      <c r="I557" s="16"/>
      <c r="J557" s="16"/>
      <c r="K557" s="16"/>
      <c r="L557" s="16"/>
      <c r="M557" s="16"/>
      <c r="N557" s="16"/>
      <c r="O557" s="16"/>
      <c r="P557" s="16"/>
      <c r="Q557" s="16"/>
      <c r="R557" s="16"/>
      <c r="S557" s="16"/>
      <c r="T557" s="36"/>
      <c r="U557" s="16"/>
      <c r="V557" s="16"/>
      <c r="W557" s="16"/>
      <c r="X557" s="16"/>
      <c r="Y557" s="16"/>
      <c r="Z557" s="16"/>
      <c r="AA557" s="16"/>
      <c r="AB557" s="16"/>
      <c r="AC557" s="16"/>
      <c r="AD557" s="16"/>
      <c r="AE557" s="16"/>
      <c r="AF557" s="16"/>
      <c r="AG557" s="16"/>
      <c r="AH557" s="16"/>
      <c r="AI557" s="16"/>
      <c r="AJ557" s="16"/>
      <c r="AK557" s="16"/>
      <c r="AL557" s="16"/>
      <c r="AM557" s="16"/>
      <c r="AN557" s="16"/>
      <c r="AO557" s="16"/>
      <c r="AP557" s="16"/>
      <c r="AQ557" s="16"/>
      <c r="AR557" s="16"/>
      <c r="AS557" s="16"/>
      <c r="AT557" s="16"/>
      <c r="AU557" s="116"/>
      <c r="AV557" s="116"/>
      <c r="AW557" s="116"/>
      <c r="AX557" s="116"/>
      <c r="AY557" s="116"/>
      <c r="AZ557" s="116"/>
      <c r="BA557" s="116"/>
      <c r="BB557" s="116"/>
      <c r="BC557" s="116"/>
      <c r="BD557" s="116"/>
      <c r="BE557" s="116"/>
      <c r="BF557" s="116"/>
      <c r="BG557" s="116"/>
      <c r="BH557" s="116"/>
      <c r="BI557" s="116"/>
      <c r="BJ557" s="116"/>
      <c r="BK557" s="116"/>
      <c r="BL557" s="117"/>
    </row>
    <row r="558" spans="2:64" s="3" customFormat="1">
      <c r="B558" s="36"/>
      <c r="C558" s="16"/>
      <c r="D558" s="16"/>
      <c r="E558" s="16"/>
      <c r="F558" s="16"/>
      <c r="G558" s="16"/>
      <c r="H558" s="16"/>
      <c r="I558" s="16"/>
      <c r="J558" s="16"/>
      <c r="K558" s="16"/>
      <c r="L558" s="16"/>
      <c r="M558" s="16"/>
      <c r="N558" s="16"/>
      <c r="O558" s="16"/>
      <c r="P558" s="16"/>
      <c r="Q558" s="16"/>
      <c r="R558" s="16"/>
      <c r="S558" s="16"/>
      <c r="T558" s="36"/>
      <c r="U558" s="16"/>
      <c r="V558" s="16"/>
      <c r="W558" s="16"/>
      <c r="X558" s="16"/>
      <c r="Y558" s="16"/>
      <c r="Z558" s="16"/>
      <c r="AA558" s="16"/>
      <c r="AB558" s="16"/>
      <c r="AC558" s="16"/>
      <c r="AD558" s="16"/>
      <c r="AE558" s="16"/>
      <c r="AF558" s="16"/>
      <c r="AG558" s="16"/>
      <c r="AH558" s="16"/>
      <c r="AI558" s="16"/>
      <c r="AJ558" s="16"/>
      <c r="AK558" s="16"/>
      <c r="AL558" s="16"/>
      <c r="AM558" s="16"/>
      <c r="AN558" s="16"/>
      <c r="AO558" s="16"/>
      <c r="AP558" s="16"/>
      <c r="AQ558" s="16"/>
      <c r="AR558" s="16"/>
      <c r="AS558" s="16"/>
      <c r="AT558" s="16"/>
      <c r="AU558" s="116"/>
      <c r="AV558" s="116"/>
      <c r="AW558" s="116"/>
      <c r="AX558" s="116"/>
      <c r="AY558" s="116"/>
      <c r="AZ558" s="116"/>
      <c r="BA558" s="116"/>
      <c r="BB558" s="116"/>
      <c r="BC558" s="116"/>
      <c r="BD558" s="116"/>
      <c r="BE558" s="116"/>
      <c r="BF558" s="116"/>
      <c r="BG558" s="116"/>
      <c r="BH558" s="116"/>
      <c r="BI558" s="116"/>
      <c r="BJ558" s="116"/>
      <c r="BK558" s="116"/>
      <c r="BL558" s="117"/>
    </row>
    <row r="559" spans="2:64" s="3" customFormat="1">
      <c r="B559" s="36"/>
      <c r="C559" s="16"/>
      <c r="D559" s="16"/>
      <c r="E559" s="16"/>
      <c r="F559" s="16"/>
      <c r="G559" s="16"/>
      <c r="H559" s="16"/>
      <c r="I559" s="16"/>
      <c r="J559" s="16"/>
      <c r="K559" s="16"/>
      <c r="L559" s="16"/>
      <c r="M559" s="16"/>
      <c r="N559" s="16"/>
      <c r="O559" s="16"/>
      <c r="P559" s="16"/>
      <c r="Q559" s="16"/>
      <c r="R559" s="16"/>
      <c r="S559" s="16"/>
      <c r="T559" s="36"/>
      <c r="U559" s="16"/>
      <c r="V559" s="16"/>
      <c r="W559" s="16"/>
      <c r="X559" s="16"/>
      <c r="Y559" s="16"/>
      <c r="Z559" s="16"/>
      <c r="AA559" s="16"/>
      <c r="AB559" s="16"/>
      <c r="AC559" s="16"/>
      <c r="AD559" s="16"/>
      <c r="AE559" s="16"/>
      <c r="AF559" s="16"/>
      <c r="AG559" s="16"/>
      <c r="AH559" s="16"/>
      <c r="AI559" s="16"/>
      <c r="AJ559" s="16"/>
      <c r="AK559" s="16"/>
      <c r="AL559" s="16"/>
      <c r="AM559" s="16"/>
      <c r="AN559" s="16"/>
      <c r="AO559" s="16"/>
      <c r="AP559" s="16"/>
      <c r="AQ559" s="16"/>
      <c r="AR559" s="16"/>
      <c r="AS559" s="16"/>
      <c r="AT559" s="16"/>
      <c r="AU559" s="116"/>
      <c r="AV559" s="116"/>
      <c r="AW559" s="116"/>
      <c r="AX559" s="116"/>
      <c r="AY559" s="116"/>
      <c r="AZ559" s="116"/>
      <c r="BA559" s="116"/>
      <c r="BB559" s="116"/>
      <c r="BC559" s="116"/>
      <c r="BD559" s="116"/>
      <c r="BE559" s="116"/>
      <c r="BF559" s="116"/>
      <c r="BG559" s="116"/>
      <c r="BH559" s="116"/>
      <c r="BI559" s="116"/>
      <c r="BJ559" s="116"/>
      <c r="BK559" s="116"/>
      <c r="BL559" s="117"/>
    </row>
    <row r="560" spans="2:64" s="3" customFormat="1">
      <c r="B560" s="36"/>
      <c r="C560" s="16"/>
      <c r="D560" s="16"/>
      <c r="E560" s="16"/>
      <c r="F560" s="16"/>
      <c r="G560" s="16"/>
      <c r="H560" s="16"/>
      <c r="I560" s="16"/>
      <c r="J560" s="16"/>
      <c r="K560" s="16"/>
      <c r="L560" s="16"/>
      <c r="M560" s="16"/>
      <c r="N560" s="16"/>
      <c r="O560" s="16"/>
      <c r="P560" s="16"/>
      <c r="Q560" s="16"/>
      <c r="R560" s="16"/>
      <c r="S560" s="16"/>
      <c r="T560" s="36"/>
      <c r="U560" s="16"/>
      <c r="V560" s="16"/>
      <c r="W560" s="16"/>
      <c r="X560" s="16"/>
      <c r="Y560" s="16"/>
      <c r="Z560" s="16"/>
      <c r="AA560" s="16"/>
      <c r="AB560" s="16"/>
      <c r="AC560" s="16"/>
      <c r="AD560" s="16"/>
      <c r="AE560" s="16"/>
      <c r="AF560" s="16"/>
      <c r="AG560" s="16"/>
      <c r="AH560" s="16"/>
      <c r="AI560" s="16"/>
      <c r="AJ560" s="16"/>
      <c r="AK560" s="16"/>
      <c r="AL560" s="16"/>
      <c r="AM560" s="16"/>
      <c r="AN560" s="16"/>
      <c r="AO560" s="16"/>
      <c r="AP560" s="16"/>
      <c r="AQ560" s="16"/>
      <c r="AR560" s="16"/>
      <c r="AS560" s="16"/>
      <c r="AT560" s="16"/>
      <c r="AU560" s="116"/>
      <c r="AV560" s="116"/>
      <c r="AW560" s="116"/>
      <c r="AX560" s="116"/>
      <c r="AY560" s="116"/>
      <c r="AZ560" s="116"/>
      <c r="BA560" s="116"/>
      <c r="BB560" s="116"/>
      <c r="BC560" s="116"/>
      <c r="BD560" s="116"/>
      <c r="BE560" s="116"/>
      <c r="BF560" s="116"/>
      <c r="BG560" s="116"/>
      <c r="BH560" s="116"/>
      <c r="BI560" s="116"/>
      <c r="BJ560" s="116"/>
      <c r="BK560" s="116"/>
      <c r="BL560" s="117"/>
    </row>
    <row r="561" spans="2:64" s="3" customFormat="1">
      <c r="B561" s="36"/>
      <c r="C561" s="16"/>
      <c r="D561" s="16"/>
      <c r="E561" s="16"/>
      <c r="F561" s="16"/>
      <c r="G561" s="16"/>
      <c r="H561" s="16"/>
      <c r="I561" s="16"/>
      <c r="J561" s="16"/>
      <c r="K561" s="16"/>
      <c r="L561" s="16"/>
      <c r="M561" s="16"/>
      <c r="N561" s="16"/>
      <c r="O561" s="16"/>
      <c r="P561" s="16"/>
      <c r="Q561" s="16"/>
      <c r="R561" s="16"/>
      <c r="S561" s="16"/>
      <c r="T561" s="36"/>
      <c r="U561" s="16"/>
      <c r="V561" s="16"/>
      <c r="W561" s="16"/>
      <c r="X561" s="16"/>
      <c r="Y561" s="16"/>
      <c r="Z561" s="16"/>
      <c r="AA561" s="16"/>
      <c r="AB561" s="16"/>
      <c r="AC561" s="16"/>
      <c r="AD561" s="16"/>
      <c r="AE561" s="16"/>
      <c r="AF561" s="16"/>
      <c r="AG561" s="16"/>
      <c r="AH561" s="16"/>
      <c r="AI561" s="16"/>
      <c r="AJ561" s="16"/>
      <c r="AK561" s="16"/>
      <c r="AL561" s="16"/>
      <c r="AM561" s="16"/>
      <c r="AN561" s="16"/>
      <c r="AO561" s="16"/>
      <c r="AP561" s="16"/>
      <c r="AQ561" s="16"/>
      <c r="AR561" s="16"/>
      <c r="AS561" s="16"/>
      <c r="AT561" s="16"/>
      <c r="AU561" s="116"/>
      <c r="AV561" s="116"/>
      <c r="AW561" s="116"/>
      <c r="AX561" s="116"/>
      <c r="AY561" s="116"/>
      <c r="AZ561" s="116"/>
      <c r="BA561" s="116"/>
      <c r="BB561" s="116"/>
      <c r="BC561" s="116"/>
      <c r="BD561" s="116"/>
      <c r="BE561" s="116"/>
      <c r="BF561" s="116"/>
      <c r="BG561" s="116"/>
      <c r="BH561" s="116"/>
      <c r="BI561" s="116"/>
      <c r="BJ561" s="116"/>
      <c r="BK561" s="116"/>
      <c r="BL561" s="117"/>
    </row>
    <row r="562" spans="2:64" s="3" customFormat="1">
      <c r="B562" s="36"/>
      <c r="C562" s="16"/>
      <c r="D562" s="16"/>
      <c r="E562" s="16"/>
      <c r="F562" s="16"/>
      <c r="G562" s="16"/>
      <c r="H562" s="16"/>
      <c r="I562" s="16"/>
      <c r="J562" s="16"/>
      <c r="K562" s="16"/>
      <c r="L562" s="16"/>
      <c r="M562" s="16"/>
      <c r="N562" s="16"/>
      <c r="O562" s="16"/>
      <c r="P562" s="16"/>
      <c r="Q562" s="16"/>
      <c r="R562" s="16"/>
      <c r="S562" s="16"/>
      <c r="T562" s="36"/>
      <c r="U562" s="16"/>
      <c r="V562" s="16"/>
      <c r="W562" s="16"/>
      <c r="X562" s="16"/>
      <c r="Y562" s="16"/>
      <c r="Z562" s="16"/>
      <c r="AA562" s="16"/>
      <c r="AB562" s="16"/>
      <c r="AC562" s="16"/>
      <c r="AD562" s="16"/>
      <c r="AE562" s="16"/>
      <c r="AF562" s="16"/>
      <c r="AG562" s="16"/>
      <c r="AH562" s="16"/>
      <c r="AI562" s="16"/>
      <c r="AJ562" s="16"/>
      <c r="AK562" s="16"/>
      <c r="AL562" s="16"/>
      <c r="AM562" s="16"/>
      <c r="AN562" s="16"/>
      <c r="AO562" s="16"/>
      <c r="AP562" s="16"/>
      <c r="AQ562" s="16"/>
      <c r="AR562" s="16"/>
      <c r="AS562" s="16"/>
      <c r="AT562" s="16"/>
      <c r="AU562" s="116"/>
      <c r="AV562" s="116"/>
      <c r="AW562" s="116"/>
      <c r="AX562" s="116"/>
      <c r="AY562" s="116"/>
      <c r="AZ562" s="116"/>
      <c r="BA562" s="116"/>
      <c r="BB562" s="116"/>
      <c r="BC562" s="116"/>
      <c r="BD562" s="116"/>
      <c r="BE562" s="116"/>
      <c r="BF562" s="116"/>
      <c r="BG562" s="116"/>
      <c r="BH562" s="116"/>
      <c r="BI562" s="116"/>
      <c r="BJ562" s="116"/>
      <c r="BK562" s="116"/>
      <c r="BL562" s="117"/>
    </row>
    <row r="563" spans="2:64" s="3" customFormat="1">
      <c r="B563" s="36"/>
      <c r="C563" s="36"/>
      <c r="D563" s="36"/>
      <c r="E563" s="36"/>
      <c r="F563" s="36"/>
      <c r="G563" s="36"/>
      <c r="H563" s="36"/>
      <c r="I563" s="36"/>
      <c r="J563" s="36"/>
      <c r="K563" s="36"/>
      <c r="L563" s="36"/>
      <c r="M563" s="36"/>
      <c r="N563" s="36"/>
      <c r="O563" s="36"/>
      <c r="P563" s="36"/>
      <c r="Q563" s="36"/>
      <c r="R563" s="36"/>
      <c r="S563" s="36"/>
      <c r="T563" s="36"/>
      <c r="U563" s="16"/>
      <c r="V563" s="16"/>
      <c r="W563" s="16"/>
      <c r="X563" s="16"/>
      <c r="Y563" s="16"/>
      <c r="Z563" s="16"/>
      <c r="AA563" s="16"/>
      <c r="AB563" s="16"/>
      <c r="AC563" s="16"/>
      <c r="AD563" s="16"/>
      <c r="AE563" s="16"/>
      <c r="AF563" s="16"/>
      <c r="AG563" s="16"/>
      <c r="AH563" s="16"/>
      <c r="AI563" s="16"/>
      <c r="AJ563" s="16"/>
      <c r="AK563" s="16"/>
      <c r="AL563" s="16"/>
      <c r="AM563" s="16"/>
      <c r="AN563" s="16"/>
      <c r="AO563" s="16"/>
      <c r="AP563" s="16"/>
      <c r="AQ563" s="16"/>
      <c r="AR563" s="16"/>
      <c r="AS563" s="16"/>
      <c r="AT563" s="16"/>
      <c r="AU563" s="116"/>
      <c r="AV563" s="116"/>
      <c r="AW563" s="116"/>
      <c r="AX563" s="116"/>
      <c r="AY563" s="116"/>
      <c r="AZ563" s="116"/>
      <c r="BA563" s="116"/>
      <c r="BB563" s="116"/>
      <c r="BC563" s="116"/>
      <c r="BD563" s="116"/>
      <c r="BE563" s="116"/>
      <c r="BF563" s="116"/>
      <c r="BG563" s="116"/>
      <c r="BH563" s="116"/>
      <c r="BI563" s="116"/>
      <c r="BJ563" s="116"/>
      <c r="BK563" s="116"/>
      <c r="BL563" s="117"/>
    </row>
    <row r="564" spans="2:64" s="3" customFormat="1">
      <c r="B564" s="36"/>
      <c r="C564" s="36"/>
      <c r="D564" s="36"/>
      <c r="E564" s="36"/>
      <c r="F564" s="36"/>
      <c r="G564" s="36"/>
      <c r="H564" s="36"/>
      <c r="I564" s="36"/>
      <c r="J564" s="36"/>
      <c r="K564" s="36"/>
      <c r="L564" s="36"/>
      <c r="M564" s="36"/>
      <c r="N564" s="36"/>
      <c r="O564" s="36"/>
      <c r="P564" s="36"/>
      <c r="Q564" s="36"/>
      <c r="R564" s="36"/>
      <c r="S564" s="36"/>
      <c r="T564" s="36"/>
      <c r="U564" s="16"/>
      <c r="V564" s="16"/>
      <c r="W564" s="16"/>
      <c r="X564" s="16"/>
      <c r="Y564" s="16"/>
      <c r="Z564" s="16"/>
      <c r="AA564" s="16"/>
      <c r="AB564" s="16"/>
      <c r="AC564" s="16"/>
      <c r="AD564" s="16"/>
      <c r="AE564" s="16"/>
      <c r="AF564" s="16"/>
      <c r="AG564" s="16"/>
      <c r="AH564" s="16"/>
      <c r="AI564" s="16"/>
      <c r="AJ564" s="16"/>
      <c r="AK564" s="16"/>
      <c r="AL564" s="16"/>
      <c r="AM564" s="16"/>
      <c r="AN564" s="16"/>
      <c r="AO564" s="16"/>
      <c r="AP564" s="16"/>
      <c r="AQ564" s="16"/>
      <c r="AR564" s="16"/>
      <c r="AS564" s="16"/>
      <c r="AT564" s="16"/>
      <c r="AU564" s="116"/>
      <c r="AV564" s="116"/>
      <c r="AW564" s="116"/>
      <c r="AX564" s="116"/>
      <c r="AY564" s="116"/>
      <c r="AZ564" s="116"/>
      <c r="BA564" s="116"/>
      <c r="BB564" s="116"/>
      <c r="BC564" s="116"/>
      <c r="BD564" s="116"/>
      <c r="BE564" s="116"/>
      <c r="BF564" s="116"/>
      <c r="BG564" s="116"/>
      <c r="BH564" s="116"/>
      <c r="BI564" s="116"/>
      <c r="BJ564" s="116"/>
      <c r="BK564" s="116"/>
      <c r="BL564" s="117"/>
    </row>
    <row r="565" spans="2:64" s="3" customFormat="1">
      <c r="B565" s="36"/>
      <c r="C565" s="36"/>
      <c r="D565" s="36"/>
      <c r="E565" s="36"/>
      <c r="F565" s="36"/>
      <c r="G565" s="36"/>
      <c r="H565" s="36"/>
      <c r="I565" s="36"/>
      <c r="J565" s="36"/>
      <c r="K565" s="36"/>
      <c r="L565" s="36"/>
      <c r="M565" s="36"/>
      <c r="N565" s="36"/>
      <c r="O565" s="36"/>
      <c r="P565" s="36"/>
      <c r="Q565" s="36"/>
      <c r="R565" s="36"/>
      <c r="S565" s="36"/>
      <c r="T565" s="36"/>
      <c r="U565" s="16"/>
      <c r="V565" s="16"/>
      <c r="W565" s="16"/>
      <c r="X565" s="16"/>
      <c r="Y565" s="16"/>
      <c r="Z565" s="16"/>
      <c r="AA565" s="16"/>
      <c r="AB565" s="16"/>
      <c r="AC565" s="16"/>
      <c r="AD565" s="16"/>
      <c r="AE565" s="16"/>
      <c r="AF565" s="16"/>
      <c r="AG565" s="16"/>
      <c r="AH565" s="16"/>
      <c r="AI565" s="16"/>
      <c r="AJ565" s="16"/>
      <c r="AK565" s="16"/>
      <c r="AL565" s="16"/>
      <c r="AM565" s="16"/>
      <c r="AN565" s="16"/>
      <c r="AO565" s="16"/>
      <c r="AP565" s="16"/>
      <c r="AQ565" s="16"/>
      <c r="AR565" s="16"/>
      <c r="AS565" s="16"/>
      <c r="AT565" s="16"/>
      <c r="AU565" s="116"/>
      <c r="AV565" s="116"/>
      <c r="AW565" s="116"/>
      <c r="AX565" s="116"/>
      <c r="AY565" s="116"/>
      <c r="AZ565" s="116"/>
      <c r="BA565" s="116"/>
      <c r="BB565" s="116"/>
      <c r="BC565" s="116"/>
      <c r="BD565" s="116"/>
      <c r="BE565" s="116"/>
      <c r="BF565" s="116"/>
      <c r="BG565" s="116"/>
      <c r="BH565" s="116"/>
      <c r="BI565" s="116"/>
      <c r="BJ565" s="116"/>
      <c r="BK565" s="116"/>
      <c r="BL565" s="117"/>
    </row>
    <row r="566" spans="2:64" s="3" customFormat="1">
      <c r="B566" s="36"/>
      <c r="C566" s="36"/>
      <c r="D566" s="36"/>
      <c r="E566" s="36"/>
      <c r="F566" s="36"/>
      <c r="G566" s="36"/>
      <c r="H566" s="36"/>
      <c r="I566" s="36"/>
      <c r="J566" s="36"/>
      <c r="K566" s="36"/>
      <c r="L566" s="36"/>
      <c r="M566" s="36"/>
      <c r="N566" s="36"/>
      <c r="O566" s="36"/>
      <c r="P566" s="36"/>
      <c r="Q566" s="36"/>
      <c r="R566" s="36"/>
      <c r="S566" s="36"/>
      <c r="T566" s="36"/>
      <c r="U566" s="16"/>
      <c r="V566" s="16"/>
      <c r="W566" s="16"/>
      <c r="X566" s="16"/>
      <c r="Y566" s="16"/>
      <c r="Z566" s="16"/>
      <c r="AA566" s="16"/>
      <c r="AB566" s="16"/>
      <c r="AC566" s="16"/>
      <c r="AD566" s="16"/>
      <c r="AE566" s="16"/>
      <c r="AF566" s="16"/>
      <c r="AG566" s="16"/>
      <c r="AH566" s="16"/>
      <c r="AI566" s="16"/>
      <c r="AJ566" s="16"/>
      <c r="AK566" s="16"/>
      <c r="AL566" s="16"/>
      <c r="AM566" s="16"/>
      <c r="AN566" s="16"/>
      <c r="AO566" s="16"/>
      <c r="AP566" s="16"/>
      <c r="AQ566" s="16"/>
      <c r="AR566" s="16"/>
      <c r="AS566" s="16"/>
      <c r="AT566" s="16"/>
      <c r="AU566" s="116"/>
      <c r="AV566" s="116"/>
      <c r="AW566" s="116"/>
      <c r="AX566" s="116"/>
      <c r="AY566" s="116"/>
      <c r="AZ566" s="116"/>
      <c r="BA566" s="116"/>
      <c r="BB566" s="116"/>
      <c r="BC566" s="116"/>
      <c r="BD566" s="116"/>
      <c r="BE566" s="116"/>
      <c r="BF566" s="116"/>
      <c r="BG566" s="116"/>
      <c r="BH566" s="116"/>
      <c r="BI566" s="116"/>
      <c r="BJ566" s="116"/>
      <c r="BK566" s="116"/>
      <c r="BL566" s="117"/>
    </row>
    <row r="567" spans="2:64" s="3" customFormat="1">
      <c r="B567" s="36"/>
      <c r="C567" s="36"/>
      <c r="D567" s="36"/>
      <c r="E567" s="36"/>
      <c r="F567" s="36"/>
      <c r="G567" s="36"/>
      <c r="H567" s="36"/>
      <c r="I567" s="36"/>
      <c r="J567" s="36"/>
      <c r="K567" s="36"/>
      <c r="L567" s="36"/>
      <c r="M567" s="36"/>
      <c r="N567" s="36"/>
      <c r="O567" s="36"/>
      <c r="P567" s="36"/>
      <c r="Q567" s="36"/>
      <c r="R567" s="36"/>
      <c r="S567" s="36"/>
      <c r="T567" s="36"/>
      <c r="U567" s="16"/>
      <c r="V567" s="16"/>
      <c r="W567" s="16"/>
      <c r="X567" s="16"/>
      <c r="Y567" s="16"/>
      <c r="Z567" s="16"/>
      <c r="AA567" s="16"/>
      <c r="AB567" s="16"/>
      <c r="AC567" s="16"/>
      <c r="AD567" s="16"/>
      <c r="AE567" s="16"/>
      <c r="AF567" s="16"/>
      <c r="AG567" s="16"/>
      <c r="AH567" s="16"/>
      <c r="AI567" s="16"/>
      <c r="AJ567" s="16"/>
      <c r="AK567" s="16"/>
      <c r="AL567" s="16"/>
      <c r="AM567" s="16"/>
      <c r="AN567" s="16"/>
      <c r="AO567" s="16"/>
      <c r="AP567" s="16"/>
      <c r="AQ567" s="16"/>
      <c r="AR567" s="16"/>
      <c r="AS567" s="16"/>
      <c r="AT567" s="16"/>
      <c r="AU567" s="116"/>
      <c r="AV567" s="116"/>
      <c r="AW567" s="116"/>
      <c r="AX567" s="116"/>
      <c r="AY567" s="116"/>
      <c r="AZ567" s="116"/>
      <c r="BA567" s="116"/>
      <c r="BB567" s="116"/>
      <c r="BC567" s="116"/>
      <c r="BD567" s="116"/>
      <c r="BE567" s="116"/>
      <c r="BF567" s="116"/>
      <c r="BG567" s="116"/>
      <c r="BH567" s="116"/>
      <c r="BI567" s="116"/>
      <c r="BJ567" s="116"/>
      <c r="BK567" s="116"/>
      <c r="BL567" s="117"/>
    </row>
    <row r="568" spans="2:64" s="3" customFormat="1">
      <c r="B568" s="36"/>
      <c r="C568" s="36"/>
      <c r="D568" s="36"/>
      <c r="E568" s="36"/>
      <c r="F568" s="36"/>
      <c r="G568" s="36"/>
      <c r="H568" s="36"/>
      <c r="I568" s="36"/>
      <c r="J568" s="36"/>
      <c r="K568" s="36"/>
      <c r="L568" s="36"/>
      <c r="M568" s="36"/>
      <c r="N568" s="36"/>
      <c r="O568" s="36"/>
      <c r="P568" s="36"/>
      <c r="Q568" s="36"/>
      <c r="R568" s="36"/>
      <c r="S568" s="36"/>
      <c r="T568" s="36"/>
      <c r="U568" s="16"/>
      <c r="V568" s="16"/>
      <c r="W568" s="16"/>
      <c r="X568" s="16"/>
      <c r="Y568" s="16"/>
      <c r="Z568" s="16"/>
      <c r="AA568" s="16"/>
      <c r="AB568" s="16"/>
      <c r="AC568" s="16"/>
      <c r="AD568" s="16"/>
      <c r="AE568" s="16"/>
      <c r="AF568" s="16"/>
      <c r="AG568" s="16"/>
      <c r="AH568" s="16"/>
      <c r="AI568" s="16"/>
      <c r="AJ568" s="16"/>
      <c r="AK568" s="16"/>
      <c r="AL568" s="16"/>
      <c r="AM568" s="16"/>
      <c r="AN568" s="16"/>
      <c r="AO568" s="16"/>
      <c r="AP568" s="16"/>
      <c r="AQ568" s="16"/>
      <c r="AR568" s="16"/>
      <c r="AS568" s="16"/>
      <c r="AT568" s="16"/>
      <c r="AU568" s="116"/>
      <c r="AV568" s="116"/>
      <c r="AW568" s="116"/>
      <c r="AX568" s="116"/>
      <c r="AY568" s="116"/>
      <c r="AZ568" s="116"/>
      <c r="BA568" s="116"/>
      <c r="BB568" s="116"/>
      <c r="BC568" s="116"/>
      <c r="BD568" s="116"/>
      <c r="BE568" s="116"/>
      <c r="BF568" s="116"/>
      <c r="BG568" s="116"/>
      <c r="BH568" s="116"/>
      <c r="BI568" s="116"/>
      <c r="BJ568" s="116"/>
      <c r="BK568" s="116"/>
      <c r="BL568" s="117"/>
    </row>
    <row r="569" spans="2:64" s="3" customFormat="1">
      <c r="B569" s="36"/>
      <c r="C569" s="36"/>
      <c r="D569" s="36"/>
      <c r="E569" s="36"/>
      <c r="F569" s="36"/>
      <c r="G569" s="36"/>
      <c r="H569" s="36"/>
      <c r="I569" s="36"/>
      <c r="J569" s="36"/>
      <c r="K569" s="36"/>
      <c r="L569" s="36"/>
      <c r="M569" s="36"/>
      <c r="N569" s="36"/>
      <c r="O569" s="36"/>
      <c r="P569" s="36"/>
      <c r="Q569" s="36"/>
      <c r="R569" s="36"/>
      <c r="S569" s="36"/>
      <c r="T569" s="36"/>
      <c r="U569" s="16"/>
      <c r="V569" s="16"/>
      <c r="W569" s="16"/>
      <c r="X569" s="16"/>
      <c r="Y569" s="16"/>
      <c r="Z569" s="16"/>
      <c r="AA569" s="16"/>
      <c r="AB569" s="16"/>
      <c r="AC569" s="16"/>
      <c r="AD569" s="16"/>
      <c r="AE569" s="16"/>
      <c r="AF569" s="16"/>
      <c r="AG569" s="16"/>
      <c r="AH569" s="16"/>
      <c r="AI569" s="16"/>
      <c r="AJ569" s="16"/>
      <c r="AK569" s="16"/>
      <c r="AL569" s="16"/>
      <c r="AM569" s="16"/>
      <c r="AN569" s="16"/>
      <c r="AO569" s="16"/>
      <c r="AP569" s="16"/>
      <c r="AQ569" s="16"/>
      <c r="AR569" s="16"/>
      <c r="AS569" s="16"/>
      <c r="AT569" s="16"/>
      <c r="AU569" s="116"/>
      <c r="AV569" s="116"/>
      <c r="AW569" s="116"/>
      <c r="AX569" s="116"/>
      <c r="AY569" s="116"/>
      <c r="AZ569" s="116"/>
      <c r="BA569" s="116"/>
      <c r="BB569" s="116"/>
      <c r="BC569" s="116"/>
      <c r="BD569" s="116"/>
      <c r="BE569" s="116"/>
      <c r="BF569" s="116"/>
      <c r="BG569" s="116"/>
      <c r="BH569" s="116"/>
      <c r="BI569" s="116"/>
      <c r="BJ569" s="116"/>
      <c r="BK569" s="116"/>
      <c r="BL569" s="117"/>
    </row>
    <row r="570" spans="2:64" s="3" customFormat="1">
      <c r="B570" s="36"/>
      <c r="C570" s="36"/>
      <c r="D570" s="36"/>
      <c r="E570" s="36"/>
      <c r="F570" s="36"/>
      <c r="G570" s="36"/>
      <c r="H570" s="36"/>
      <c r="I570" s="36"/>
      <c r="J570" s="36"/>
      <c r="K570" s="36"/>
      <c r="L570" s="36"/>
      <c r="M570" s="36"/>
      <c r="N570" s="36"/>
      <c r="O570" s="36"/>
      <c r="P570" s="36"/>
      <c r="Q570" s="36"/>
      <c r="R570" s="36"/>
      <c r="S570" s="36"/>
      <c r="T570" s="36"/>
      <c r="U570" s="16"/>
      <c r="V570" s="16"/>
      <c r="W570" s="16"/>
      <c r="X570" s="16"/>
      <c r="Y570" s="16"/>
      <c r="Z570" s="16"/>
      <c r="AA570" s="16"/>
      <c r="AB570" s="16"/>
      <c r="AC570" s="16"/>
      <c r="AD570" s="16"/>
      <c r="AE570" s="16"/>
      <c r="AF570" s="16"/>
      <c r="AG570" s="16"/>
      <c r="AH570" s="16"/>
      <c r="AI570" s="16"/>
      <c r="AJ570" s="16"/>
      <c r="AK570" s="16"/>
      <c r="AL570" s="16"/>
      <c r="AM570" s="16"/>
      <c r="AN570" s="16"/>
      <c r="AO570" s="16"/>
      <c r="AP570" s="16"/>
      <c r="AQ570" s="16"/>
      <c r="AR570" s="16"/>
      <c r="AS570" s="16"/>
      <c r="AT570" s="16"/>
      <c r="AU570" s="116"/>
      <c r="AV570" s="116"/>
      <c r="AW570" s="116"/>
      <c r="AX570" s="116"/>
      <c r="AY570" s="116"/>
      <c r="AZ570" s="116"/>
      <c r="BA570" s="116"/>
      <c r="BB570" s="116"/>
      <c r="BC570" s="116"/>
      <c r="BD570" s="116"/>
      <c r="BE570" s="116"/>
      <c r="BF570" s="116"/>
      <c r="BG570" s="116"/>
      <c r="BH570" s="116"/>
      <c r="BI570" s="116"/>
      <c r="BJ570" s="116"/>
      <c r="BK570" s="116"/>
      <c r="BL570" s="117"/>
    </row>
    <row r="571" spans="2:64" s="3" customFormat="1">
      <c r="B571" s="36"/>
      <c r="C571" s="36"/>
      <c r="D571" s="36"/>
      <c r="E571" s="36"/>
      <c r="F571" s="36"/>
      <c r="G571" s="36"/>
      <c r="H571" s="36"/>
      <c r="I571" s="36"/>
      <c r="J571" s="36"/>
      <c r="K571" s="36"/>
      <c r="L571" s="36"/>
      <c r="M571" s="36"/>
      <c r="N571" s="36"/>
      <c r="O571" s="36"/>
      <c r="P571" s="36"/>
      <c r="Q571" s="36"/>
      <c r="R571" s="36"/>
      <c r="S571" s="36"/>
      <c r="T571" s="36"/>
      <c r="U571" s="16"/>
      <c r="V571" s="16"/>
      <c r="W571" s="16"/>
      <c r="X571" s="16"/>
      <c r="Y571" s="16"/>
      <c r="Z571" s="16"/>
      <c r="AA571" s="16"/>
      <c r="AB571" s="16"/>
      <c r="AC571" s="16"/>
      <c r="AD571" s="16"/>
      <c r="AE571" s="16"/>
      <c r="AF571" s="16"/>
      <c r="AG571" s="16"/>
      <c r="AH571" s="16"/>
      <c r="AI571" s="16"/>
      <c r="AJ571" s="16"/>
      <c r="AK571" s="16"/>
      <c r="AL571" s="16"/>
      <c r="AM571" s="16"/>
      <c r="AN571" s="16"/>
      <c r="AO571" s="16"/>
      <c r="AP571" s="16"/>
      <c r="AQ571" s="16"/>
      <c r="AR571" s="16"/>
      <c r="AS571" s="16"/>
      <c r="AT571" s="16"/>
      <c r="AU571" s="116"/>
      <c r="AV571" s="116"/>
      <c r="AW571" s="116"/>
      <c r="AX571" s="116"/>
      <c r="AY571" s="116"/>
      <c r="AZ571" s="116"/>
      <c r="BA571" s="116"/>
      <c r="BB571" s="116"/>
      <c r="BC571" s="116"/>
      <c r="BD571" s="116"/>
      <c r="BE571" s="116"/>
      <c r="BF571" s="116"/>
      <c r="BG571" s="116"/>
      <c r="BH571" s="116"/>
      <c r="BI571" s="116"/>
      <c r="BJ571" s="116"/>
      <c r="BK571" s="116"/>
      <c r="BL571" s="117"/>
    </row>
    <row r="572" spans="2:64" s="3" customFormat="1">
      <c r="B572" s="36"/>
      <c r="C572" s="36"/>
      <c r="D572" s="36"/>
      <c r="E572" s="36"/>
      <c r="F572" s="36"/>
      <c r="G572" s="36"/>
      <c r="H572" s="36"/>
      <c r="I572" s="36"/>
      <c r="J572" s="36"/>
      <c r="K572" s="36"/>
      <c r="L572" s="36"/>
      <c r="M572" s="36"/>
      <c r="N572" s="36"/>
      <c r="O572" s="36"/>
      <c r="P572" s="36"/>
      <c r="Q572" s="36"/>
      <c r="R572" s="36"/>
      <c r="S572" s="36"/>
      <c r="T572" s="36"/>
      <c r="U572" s="16"/>
      <c r="V572" s="16"/>
      <c r="W572" s="16"/>
      <c r="X572" s="16"/>
      <c r="Y572" s="16"/>
      <c r="Z572" s="16"/>
      <c r="AA572" s="16"/>
      <c r="AB572" s="16"/>
      <c r="AC572" s="16"/>
      <c r="AD572" s="16"/>
      <c r="AE572" s="16"/>
      <c r="AF572" s="16"/>
      <c r="AG572" s="16"/>
      <c r="AH572" s="16"/>
      <c r="AI572" s="16"/>
      <c r="AJ572" s="16"/>
      <c r="AK572" s="16"/>
      <c r="AL572" s="16"/>
      <c r="AM572" s="16"/>
      <c r="AN572" s="16"/>
      <c r="AO572" s="16"/>
      <c r="AP572" s="16"/>
      <c r="AQ572" s="16"/>
      <c r="AR572" s="16"/>
      <c r="AS572" s="16"/>
      <c r="AT572" s="16"/>
      <c r="AU572" s="116"/>
      <c r="AV572" s="116"/>
      <c r="AW572" s="116"/>
      <c r="AX572" s="116"/>
      <c r="AY572" s="116"/>
      <c r="AZ572" s="116"/>
      <c r="BA572" s="116"/>
      <c r="BB572" s="116"/>
      <c r="BC572" s="116"/>
      <c r="BD572" s="116"/>
      <c r="BE572" s="116"/>
      <c r="BF572" s="116"/>
      <c r="BG572" s="116"/>
      <c r="BH572" s="116"/>
      <c r="BI572" s="116"/>
      <c r="BJ572" s="116"/>
      <c r="BK572" s="116"/>
      <c r="BL572" s="117"/>
    </row>
    <row r="573" spans="2:64" s="3" customFormat="1">
      <c r="B573" s="36"/>
      <c r="C573" s="36"/>
      <c r="D573" s="36"/>
      <c r="E573" s="36"/>
      <c r="F573" s="36"/>
      <c r="G573" s="36"/>
      <c r="H573" s="36"/>
      <c r="I573" s="36"/>
      <c r="J573" s="36"/>
      <c r="K573" s="36"/>
      <c r="L573" s="36"/>
      <c r="M573" s="36"/>
      <c r="N573" s="36"/>
      <c r="O573" s="36"/>
      <c r="P573" s="36"/>
      <c r="Q573" s="36"/>
      <c r="R573" s="36"/>
      <c r="S573" s="36"/>
      <c r="T573" s="36"/>
      <c r="U573" s="16"/>
      <c r="V573" s="16"/>
      <c r="W573" s="16"/>
      <c r="X573" s="16"/>
      <c r="Y573" s="16"/>
      <c r="Z573" s="16"/>
      <c r="AA573" s="16"/>
      <c r="AB573" s="16"/>
      <c r="AC573" s="16"/>
      <c r="AD573" s="16"/>
      <c r="AE573" s="16"/>
      <c r="AF573" s="16"/>
      <c r="AG573" s="16"/>
      <c r="AH573" s="16"/>
      <c r="AI573" s="16"/>
      <c r="AJ573" s="16"/>
      <c r="AK573" s="16"/>
      <c r="AL573" s="16"/>
      <c r="AM573" s="16"/>
      <c r="AN573" s="16"/>
      <c r="AO573" s="16"/>
      <c r="AP573" s="16"/>
      <c r="AQ573" s="16"/>
      <c r="AR573" s="16"/>
      <c r="AS573" s="16"/>
      <c r="AT573" s="16"/>
      <c r="AU573" s="116"/>
      <c r="AV573" s="116"/>
      <c r="AW573" s="116"/>
      <c r="AX573" s="116"/>
      <c r="AY573" s="116"/>
      <c r="AZ573" s="116"/>
      <c r="BA573" s="116"/>
      <c r="BB573" s="116"/>
      <c r="BC573" s="116"/>
      <c r="BD573" s="116"/>
      <c r="BE573" s="116"/>
      <c r="BF573" s="116"/>
      <c r="BG573" s="116"/>
      <c r="BH573" s="116"/>
      <c r="BI573" s="116"/>
      <c r="BJ573" s="116"/>
      <c r="BK573" s="116"/>
      <c r="BL573" s="117"/>
    </row>
    <row r="574" spans="2:64" s="3" customFormat="1">
      <c r="B574" s="36"/>
      <c r="C574" s="36"/>
      <c r="D574" s="36"/>
      <c r="E574" s="36"/>
      <c r="F574" s="36"/>
      <c r="G574" s="36"/>
      <c r="H574" s="36"/>
      <c r="I574" s="36"/>
      <c r="J574" s="36"/>
      <c r="K574" s="36"/>
      <c r="L574" s="36"/>
      <c r="M574" s="36"/>
      <c r="N574" s="36"/>
      <c r="O574" s="36"/>
      <c r="P574" s="36"/>
      <c r="Q574" s="36"/>
      <c r="R574" s="36"/>
      <c r="S574" s="36"/>
      <c r="T574" s="36"/>
      <c r="U574" s="16"/>
      <c r="V574" s="16"/>
      <c r="W574" s="16"/>
      <c r="X574" s="16"/>
      <c r="Y574" s="16"/>
      <c r="Z574" s="16"/>
      <c r="AA574" s="16"/>
      <c r="AB574" s="16"/>
      <c r="AC574" s="16"/>
      <c r="AD574" s="16"/>
      <c r="AE574" s="16"/>
      <c r="AF574" s="16"/>
      <c r="AG574" s="16"/>
      <c r="AH574" s="16"/>
      <c r="AI574" s="16"/>
      <c r="AJ574" s="16"/>
      <c r="AK574" s="16"/>
      <c r="AL574" s="16"/>
      <c r="AM574" s="16"/>
      <c r="AN574" s="16"/>
      <c r="AO574" s="16"/>
      <c r="AP574" s="16"/>
      <c r="AQ574" s="16"/>
      <c r="AR574" s="16"/>
      <c r="AS574" s="16"/>
      <c r="AT574" s="16"/>
      <c r="AU574" s="116"/>
      <c r="AV574" s="116"/>
      <c r="AW574" s="116"/>
      <c r="AX574" s="116"/>
      <c r="AY574" s="116"/>
      <c r="AZ574" s="116"/>
      <c r="BA574" s="116"/>
      <c r="BB574" s="116"/>
      <c r="BC574" s="116"/>
      <c r="BD574" s="116"/>
      <c r="BE574" s="116"/>
      <c r="BF574" s="116"/>
      <c r="BG574" s="116"/>
      <c r="BH574" s="116"/>
      <c r="BI574" s="116"/>
      <c r="BJ574" s="116"/>
      <c r="BK574" s="116"/>
      <c r="BL574" s="117"/>
    </row>
    <row r="575" spans="2:64" s="3" customFormat="1">
      <c r="B575" s="36"/>
      <c r="C575" s="36"/>
      <c r="D575" s="36"/>
      <c r="E575" s="36"/>
      <c r="F575" s="36"/>
      <c r="G575" s="36"/>
      <c r="H575" s="36"/>
      <c r="I575" s="36"/>
      <c r="J575" s="36"/>
      <c r="K575" s="36"/>
      <c r="L575" s="36"/>
      <c r="M575" s="36"/>
      <c r="N575" s="36"/>
      <c r="O575" s="36"/>
      <c r="P575" s="36"/>
      <c r="Q575" s="36"/>
      <c r="R575" s="36"/>
      <c r="S575" s="36"/>
      <c r="T575" s="36"/>
      <c r="U575" s="16"/>
      <c r="V575" s="16"/>
      <c r="W575" s="16"/>
      <c r="X575" s="16"/>
      <c r="Y575" s="16"/>
      <c r="Z575" s="16"/>
      <c r="AA575" s="16"/>
      <c r="AB575" s="16"/>
      <c r="AC575" s="16"/>
      <c r="AD575" s="16"/>
      <c r="AE575" s="16"/>
      <c r="AF575" s="16"/>
      <c r="AG575" s="16"/>
      <c r="AH575" s="16"/>
      <c r="AI575" s="16"/>
      <c r="AJ575" s="16"/>
      <c r="AK575" s="16"/>
      <c r="AL575" s="16"/>
      <c r="AM575" s="16"/>
      <c r="AN575" s="16"/>
      <c r="AO575" s="16"/>
      <c r="AP575" s="16"/>
      <c r="AQ575" s="16"/>
      <c r="AR575" s="16"/>
      <c r="AS575" s="16"/>
      <c r="AT575" s="16"/>
      <c r="AU575" s="116"/>
      <c r="AV575" s="116"/>
      <c r="AW575" s="116"/>
      <c r="AX575" s="116"/>
      <c r="AY575" s="116"/>
      <c r="AZ575" s="116"/>
      <c r="BA575" s="116"/>
      <c r="BB575" s="116"/>
      <c r="BC575" s="116"/>
      <c r="BD575" s="116"/>
      <c r="BE575" s="116"/>
      <c r="BF575" s="116"/>
      <c r="BG575" s="116"/>
      <c r="BH575" s="116"/>
      <c r="BI575" s="116"/>
      <c r="BJ575" s="116"/>
      <c r="BK575" s="116"/>
      <c r="BL575" s="117"/>
    </row>
    <row r="576" spans="2:64" s="3" customFormat="1">
      <c r="B576" s="36"/>
      <c r="C576" s="36"/>
      <c r="D576" s="36"/>
      <c r="E576" s="36"/>
      <c r="F576" s="36"/>
      <c r="G576" s="36"/>
      <c r="H576" s="36"/>
      <c r="I576" s="36"/>
      <c r="J576" s="36"/>
      <c r="K576" s="36"/>
      <c r="L576" s="36"/>
      <c r="M576" s="36"/>
      <c r="N576" s="36"/>
      <c r="O576" s="36"/>
      <c r="P576" s="36"/>
      <c r="Q576" s="36"/>
      <c r="R576" s="36"/>
      <c r="S576" s="36"/>
      <c r="T576" s="36"/>
      <c r="U576" s="16"/>
      <c r="V576" s="16"/>
      <c r="W576" s="16"/>
      <c r="X576" s="16"/>
      <c r="Y576" s="16"/>
      <c r="Z576" s="16"/>
      <c r="AA576" s="16"/>
      <c r="AB576" s="16"/>
      <c r="AC576" s="16"/>
      <c r="AD576" s="16"/>
      <c r="AE576" s="16"/>
      <c r="AF576" s="16"/>
      <c r="AG576" s="16"/>
      <c r="AH576" s="16"/>
      <c r="AI576" s="16"/>
      <c r="AJ576" s="16"/>
      <c r="AK576" s="16"/>
      <c r="AL576" s="16"/>
      <c r="AM576" s="16"/>
      <c r="AN576" s="16"/>
      <c r="AO576" s="16"/>
      <c r="AP576" s="16"/>
      <c r="AQ576" s="16"/>
      <c r="AR576" s="16"/>
      <c r="AS576" s="16"/>
      <c r="AT576" s="16"/>
      <c r="AU576" s="116"/>
      <c r="AV576" s="116"/>
      <c r="AW576" s="116"/>
      <c r="AX576" s="116"/>
      <c r="AY576" s="116"/>
      <c r="AZ576" s="116"/>
      <c r="BA576" s="116"/>
      <c r="BB576" s="116"/>
      <c r="BC576" s="116"/>
      <c r="BD576" s="116"/>
      <c r="BE576" s="116"/>
      <c r="BF576" s="116"/>
      <c r="BG576" s="116"/>
      <c r="BH576" s="116"/>
      <c r="BI576" s="116"/>
      <c r="BJ576" s="116"/>
      <c r="BK576" s="116"/>
      <c r="BL576" s="117"/>
    </row>
    <row r="577" spans="2:64" s="3" customFormat="1">
      <c r="B577" s="36"/>
      <c r="C577" s="36"/>
      <c r="D577" s="36"/>
      <c r="E577" s="36"/>
      <c r="F577" s="36"/>
      <c r="G577" s="36"/>
      <c r="H577" s="36"/>
      <c r="I577" s="36"/>
      <c r="J577" s="36"/>
      <c r="K577" s="36"/>
      <c r="L577" s="36"/>
      <c r="M577" s="36"/>
      <c r="N577" s="36"/>
      <c r="O577" s="36"/>
      <c r="P577" s="36"/>
      <c r="Q577" s="36"/>
      <c r="R577" s="36"/>
      <c r="S577" s="36"/>
      <c r="T577" s="36"/>
      <c r="U577" s="16"/>
      <c r="V577" s="16"/>
      <c r="W577" s="16"/>
      <c r="X577" s="16"/>
      <c r="Y577" s="16"/>
      <c r="Z577" s="16"/>
      <c r="AA577" s="16"/>
      <c r="AB577" s="16"/>
      <c r="AC577" s="16"/>
      <c r="AD577" s="16"/>
      <c r="AE577" s="16"/>
      <c r="AF577" s="16"/>
      <c r="AG577" s="16"/>
      <c r="AH577" s="16"/>
      <c r="AI577" s="16"/>
      <c r="AJ577" s="16"/>
      <c r="AK577" s="16"/>
      <c r="AL577" s="16"/>
      <c r="AM577" s="16"/>
      <c r="AN577" s="16"/>
      <c r="AO577" s="16"/>
      <c r="AP577" s="16"/>
      <c r="AQ577" s="16"/>
      <c r="AR577" s="16"/>
      <c r="AS577" s="16"/>
      <c r="AT577" s="16"/>
      <c r="AU577" s="116"/>
      <c r="AV577" s="116"/>
      <c r="AW577" s="116"/>
      <c r="AX577" s="116"/>
      <c r="AY577" s="116"/>
      <c r="AZ577" s="116"/>
      <c r="BA577" s="116"/>
      <c r="BB577" s="116"/>
      <c r="BC577" s="116"/>
      <c r="BD577" s="116"/>
      <c r="BE577" s="116"/>
      <c r="BF577" s="116"/>
      <c r="BG577" s="116"/>
      <c r="BH577" s="116"/>
      <c r="BI577" s="116"/>
      <c r="BJ577" s="116"/>
      <c r="BK577" s="116"/>
      <c r="BL577" s="117"/>
    </row>
    <row r="578" spans="2:64" s="3" customFormat="1">
      <c r="B578" s="36"/>
      <c r="C578" s="36"/>
      <c r="D578" s="36"/>
      <c r="E578" s="36"/>
      <c r="F578" s="36"/>
      <c r="G578" s="36"/>
      <c r="H578" s="36"/>
      <c r="I578" s="36"/>
      <c r="J578" s="36"/>
      <c r="K578" s="36"/>
      <c r="L578" s="36"/>
      <c r="M578" s="36"/>
      <c r="N578" s="36"/>
      <c r="O578" s="36"/>
      <c r="P578" s="36"/>
      <c r="Q578" s="36"/>
      <c r="R578" s="36"/>
      <c r="S578" s="36"/>
      <c r="T578" s="36"/>
      <c r="U578" s="16"/>
      <c r="V578" s="16"/>
      <c r="W578" s="16"/>
      <c r="X578" s="16"/>
      <c r="Y578" s="16"/>
      <c r="Z578" s="16"/>
      <c r="AA578" s="16"/>
      <c r="AB578" s="16"/>
      <c r="AC578" s="16"/>
      <c r="AD578" s="16"/>
      <c r="AE578" s="16"/>
      <c r="AF578" s="16"/>
      <c r="AG578" s="16"/>
      <c r="AH578" s="16"/>
      <c r="AI578" s="16"/>
      <c r="AJ578" s="16"/>
      <c r="AK578" s="16"/>
      <c r="AL578" s="16"/>
      <c r="AM578" s="16"/>
      <c r="AN578" s="16"/>
      <c r="AO578" s="16"/>
      <c r="AP578" s="16"/>
      <c r="AQ578" s="16"/>
      <c r="AR578" s="16"/>
      <c r="AS578" s="16"/>
      <c r="AT578" s="16"/>
      <c r="AU578" s="116"/>
      <c r="AV578" s="116"/>
      <c r="AW578" s="116"/>
      <c r="AX578" s="116"/>
      <c r="AY578" s="116"/>
      <c r="AZ578" s="116"/>
      <c r="BA578" s="116"/>
      <c r="BB578" s="116"/>
      <c r="BC578" s="116"/>
      <c r="BD578" s="116"/>
      <c r="BE578" s="116"/>
      <c r="BF578" s="116"/>
      <c r="BG578" s="116"/>
      <c r="BH578" s="116"/>
      <c r="BI578" s="116"/>
      <c r="BJ578" s="116"/>
      <c r="BK578" s="116"/>
      <c r="BL578" s="117"/>
    </row>
    <row r="579" spans="2:64" s="3" customFormat="1">
      <c r="B579" s="36"/>
      <c r="C579" s="36"/>
      <c r="D579" s="36"/>
      <c r="E579" s="36"/>
      <c r="F579" s="36"/>
      <c r="G579" s="36"/>
      <c r="H579" s="36"/>
      <c r="I579" s="36"/>
      <c r="J579" s="36"/>
      <c r="K579" s="36"/>
      <c r="L579" s="36"/>
      <c r="M579" s="36"/>
      <c r="N579" s="36"/>
      <c r="O579" s="36"/>
      <c r="P579" s="36"/>
      <c r="Q579" s="36"/>
      <c r="R579" s="36"/>
      <c r="S579" s="36"/>
      <c r="T579" s="36"/>
      <c r="U579" s="16"/>
      <c r="V579" s="16"/>
      <c r="W579" s="16"/>
      <c r="X579" s="16"/>
      <c r="Y579" s="16"/>
      <c r="Z579" s="16"/>
      <c r="AA579" s="16"/>
      <c r="AB579" s="16"/>
      <c r="AC579" s="16"/>
      <c r="AD579" s="16"/>
      <c r="AE579" s="16"/>
      <c r="AF579" s="16"/>
      <c r="AG579" s="16"/>
      <c r="AH579" s="16"/>
      <c r="AI579" s="16"/>
      <c r="AJ579" s="16"/>
      <c r="AK579" s="16"/>
      <c r="AL579" s="16"/>
      <c r="AM579" s="16"/>
      <c r="AN579" s="16"/>
      <c r="AO579" s="16"/>
      <c r="AP579" s="16"/>
      <c r="AQ579" s="16"/>
      <c r="AR579" s="16"/>
      <c r="AS579" s="16"/>
      <c r="AT579" s="16"/>
      <c r="AU579" s="116"/>
      <c r="AV579" s="116"/>
      <c r="AW579" s="116"/>
      <c r="AX579" s="116"/>
      <c r="AY579" s="116"/>
      <c r="AZ579" s="116"/>
      <c r="BA579" s="116"/>
      <c r="BB579" s="116"/>
      <c r="BC579" s="116"/>
      <c r="BD579" s="116"/>
      <c r="BE579" s="116"/>
      <c r="BF579" s="116"/>
      <c r="BG579" s="116"/>
      <c r="BH579" s="116"/>
      <c r="BI579" s="116"/>
      <c r="BJ579" s="116"/>
      <c r="BK579" s="116"/>
      <c r="BL579" s="117"/>
    </row>
    <row r="580" spans="2:64" s="3" customFormat="1">
      <c r="B580" s="36"/>
      <c r="C580" s="36"/>
      <c r="D580" s="36"/>
      <c r="E580" s="36"/>
      <c r="F580" s="36"/>
      <c r="G580" s="36"/>
      <c r="H580" s="36"/>
      <c r="I580" s="36"/>
      <c r="J580" s="36"/>
      <c r="K580" s="36"/>
      <c r="L580" s="36"/>
      <c r="M580" s="36"/>
      <c r="N580" s="36"/>
      <c r="O580" s="36"/>
      <c r="P580" s="36"/>
      <c r="Q580" s="36"/>
      <c r="R580" s="36"/>
      <c r="S580" s="36"/>
      <c r="T580" s="36"/>
      <c r="U580" s="16"/>
      <c r="V580" s="16"/>
      <c r="W580" s="16"/>
      <c r="X580" s="16"/>
      <c r="Y580" s="16"/>
      <c r="Z580" s="16"/>
      <c r="AA580" s="16"/>
      <c r="AB580" s="16"/>
      <c r="AC580" s="16"/>
      <c r="AD580" s="16"/>
      <c r="AE580" s="16"/>
      <c r="AF580" s="16"/>
      <c r="AG580" s="16"/>
      <c r="AH580" s="16"/>
      <c r="AI580" s="16"/>
      <c r="AJ580" s="16"/>
      <c r="AK580" s="16"/>
      <c r="AL580" s="16"/>
      <c r="AM580" s="16"/>
      <c r="AN580" s="16"/>
      <c r="AO580" s="16"/>
      <c r="AP580" s="16"/>
      <c r="AQ580" s="16"/>
      <c r="AR580" s="16"/>
      <c r="AS580" s="16"/>
      <c r="AT580" s="16"/>
      <c r="AU580" s="116"/>
      <c r="AV580" s="116"/>
      <c r="AW580" s="116"/>
      <c r="AX580" s="116"/>
      <c r="AY580" s="116"/>
      <c r="AZ580" s="116"/>
      <c r="BA580" s="116"/>
      <c r="BB580" s="116"/>
      <c r="BC580" s="116"/>
      <c r="BD580" s="116"/>
      <c r="BE580" s="116"/>
      <c r="BF580" s="116"/>
      <c r="BG580" s="116"/>
      <c r="BH580" s="116"/>
      <c r="BI580" s="116"/>
      <c r="BJ580" s="116"/>
      <c r="BK580" s="116"/>
      <c r="BL580" s="117"/>
    </row>
    <row r="581" spans="2:64" s="3" customFormat="1">
      <c r="B581" s="36"/>
      <c r="C581" s="36"/>
      <c r="D581" s="36"/>
      <c r="E581" s="36"/>
      <c r="F581" s="36"/>
      <c r="G581" s="36"/>
      <c r="H581" s="36"/>
      <c r="I581" s="36"/>
      <c r="J581" s="36"/>
      <c r="K581" s="36"/>
      <c r="L581" s="36"/>
      <c r="M581" s="36"/>
      <c r="N581" s="36"/>
      <c r="O581" s="36"/>
      <c r="P581" s="36"/>
      <c r="Q581" s="36"/>
      <c r="R581" s="36"/>
      <c r="S581" s="36"/>
      <c r="T581" s="36"/>
      <c r="U581" s="16"/>
      <c r="V581" s="16"/>
      <c r="W581" s="16"/>
      <c r="X581" s="16"/>
      <c r="Y581" s="16"/>
      <c r="Z581" s="16"/>
      <c r="AA581" s="16"/>
      <c r="AB581" s="16"/>
      <c r="AC581" s="16"/>
      <c r="AD581" s="16"/>
      <c r="AE581" s="16"/>
      <c r="AF581" s="16"/>
      <c r="AG581" s="16"/>
      <c r="AH581" s="16"/>
      <c r="AI581" s="16"/>
      <c r="AJ581" s="16"/>
      <c r="AK581" s="16"/>
      <c r="AL581" s="16"/>
      <c r="AM581" s="16"/>
      <c r="AN581" s="16"/>
      <c r="AO581" s="16"/>
      <c r="AP581" s="16"/>
      <c r="AQ581" s="16"/>
      <c r="AR581" s="16"/>
      <c r="AS581" s="16"/>
      <c r="AT581" s="16"/>
      <c r="AU581" s="116"/>
      <c r="AV581" s="116"/>
      <c r="AW581" s="116"/>
      <c r="AX581" s="116"/>
      <c r="AY581" s="116"/>
      <c r="AZ581" s="116"/>
      <c r="BA581" s="116"/>
      <c r="BB581" s="116"/>
      <c r="BC581" s="116"/>
      <c r="BD581" s="116"/>
      <c r="BE581" s="116"/>
      <c r="BF581" s="116"/>
      <c r="BG581" s="116"/>
      <c r="BH581" s="116"/>
      <c r="BI581" s="116"/>
      <c r="BJ581" s="116"/>
      <c r="BK581" s="116"/>
      <c r="BL581" s="117"/>
    </row>
    <row r="582" spans="2:64" s="3" customFormat="1">
      <c r="B582" s="36"/>
      <c r="C582" s="36"/>
      <c r="D582" s="36"/>
      <c r="E582" s="36"/>
      <c r="F582" s="36"/>
      <c r="G582" s="36"/>
      <c r="H582" s="36"/>
      <c r="I582" s="36"/>
      <c r="J582" s="36"/>
      <c r="K582" s="36"/>
      <c r="L582" s="36"/>
      <c r="M582" s="36"/>
      <c r="N582" s="36"/>
      <c r="O582" s="36"/>
      <c r="P582" s="36"/>
      <c r="Q582" s="36"/>
      <c r="R582" s="36"/>
      <c r="S582" s="36"/>
      <c r="T582" s="36"/>
      <c r="U582" s="16"/>
      <c r="V582" s="16"/>
      <c r="W582" s="16"/>
      <c r="X582" s="16"/>
      <c r="Y582" s="16"/>
      <c r="Z582" s="16"/>
      <c r="AA582" s="16"/>
      <c r="AB582" s="16"/>
      <c r="AC582" s="16"/>
      <c r="AD582" s="16"/>
      <c r="AE582" s="16"/>
      <c r="AF582" s="16"/>
      <c r="AG582" s="16"/>
      <c r="AH582" s="16"/>
      <c r="AI582" s="16"/>
      <c r="AJ582" s="16"/>
      <c r="AK582" s="16"/>
      <c r="AL582" s="16"/>
      <c r="AM582" s="16"/>
      <c r="AN582" s="16"/>
      <c r="AO582" s="16"/>
      <c r="AP582" s="16"/>
      <c r="AQ582" s="16"/>
      <c r="AR582" s="16"/>
      <c r="AS582" s="16"/>
      <c r="AT582" s="16"/>
      <c r="AU582" s="116"/>
      <c r="AV582" s="116"/>
      <c r="AW582" s="116"/>
      <c r="AX582" s="116"/>
      <c r="AY582" s="116"/>
      <c r="AZ582" s="116"/>
      <c r="BA582" s="116"/>
      <c r="BB582" s="116"/>
      <c r="BC582" s="116"/>
      <c r="BD582" s="116"/>
      <c r="BE582" s="116"/>
      <c r="BF582" s="116"/>
      <c r="BG582" s="116"/>
      <c r="BH582" s="116"/>
      <c r="BI582" s="116"/>
      <c r="BJ582" s="116"/>
      <c r="BK582" s="116"/>
      <c r="BL582" s="117"/>
    </row>
    <row r="583" spans="2:64" s="3" customFormat="1">
      <c r="B583" s="36"/>
      <c r="C583" s="36"/>
      <c r="D583" s="36"/>
      <c r="E583" s="36"/>
      <c r="F583" s="36"/>
      <c r="G583" s="36"/>
      <c r="H583" s="36"/>
      <c r="I583" s="36"/>
      <c r="J583" s="36"/>
      <c r="K583" s="36"/>
      <c r="L583" s="36"/>
      <c r="M583" s="36"/>
      <c r="N583" s="36"/>
      <c r="O583" s="36"/>
      <c r="P583" s="36"/>
      <c r="Q583" s="36"/>
      <c r="R583" s="36"/>
      <c r="S583" s="36"/>
      <c r="T583" s="36"/>
      <c r="U583" s="16"/>
      <c r="V583" s="16"/>
      <c r="W583" s="16"/>
      <c r="X583" s="16"/>
      <c r="Y583" s="16"/>
      <c r="Z583" s="16"/>
      <c r="AA583" s="16"/>
      <c r="AB583" s="16"/>
      <c r="AC583" s="16"/>
      <c r="AD583" s="16"/>
      <c r="AE583" s="16"/>
      <c r="AF583" s="16"/>
      <c r="AG583" s="16"/>
      <c r="AH583" s="16"/>
      <c r="AI583" s="16"/>
      <c r="AJ583" s="16"/>
      <c r="AK583" s="16"/>
      <c r="AL583" s="16"/>
      <c r="AM583" s="16"/>
      <c r="AN583" s="16"/>
      <c r="AO583" s="16"/>
      <c r="AP583" s="16"/>
      <c r="AQ583" s="16"/>
      <c r="AR583" s="16"/>
      <c r="AS583" s="16"/>
      <c r="AT583" s="16"/>
      <c r="AU583" s="116"/>
      <c r="AV583" s="116"/>
      <c r="AW583" s="116"/>
      <c r="AX583" s="116"/>
      <c r="AY583" s="116"/>
      <c r="AZ583" s="116"/>
      <c r="BA583" s="116"/>
      <c r="BB583" s="116"/>
      <c r="BC583" s="116"/>
      <c r="BD583" s="116"/>
      <c r="BE583" s="116"/>
      <c r="BF583" s="116"/>
      <c r="BG583" s="116"/>
      <c r="BH583" s="116"/>
      <c r="BI583" s="116"/>
      <c r="BJ583" s="116"/>
      <c r="BK583" s="116"/>
      <c r="BL583" s="117"/>
    </row>
    <row r="584" spans="2:64" s="3" customFormat="1">
      <c r="B584" s="36"/>
      <c r="C584" s="36"/>
      <c r="D584" s="36"/>
      <c r="E584" s="36"/>
      <c r="F584" s="36"/>
      <c r="G584" s="36"/>
      <c r="H584" s="36"/>
      <c r="I584" s="36"/>
      <c r="J584" s="36"/>
      <c r="K584" s="36"/>
      <c r="L584" s="36"/>
      <c r="M584" s="36"/>
      <c r="N584" s="36"/>
      <c r="O584" s="36"/>
      <c r="P584" s="36"/>
      <c r="Q584" s="36"/>
      <c r="R584" s="36"/>
      <c r="S584" s="36"/>
      <c r="T584" s="36"/>
      <c r="U584" s="16"/>
      <c r="V584" s="16"/>
      <c r="W584" s="16"/>
      <c r="X584" s="16"/>
      <c r="Y584" s="16"/>
      <c r="Z584" s="16"/>
      <c r="AA584" s="16"/>
      <c r="AB584" s="16"/>
      <c r="AC584" s="16"/>
      <c r="AD584" s="16"/>
      <c r="AE584" s="16"/>
      <c r="AF584" s="16"/>
      <c r="AG584" s="16"/>
      <c r="AH584" s="16"/>
      <c r="AI584" s="16"/>
      <c r="AJ584" s="16"/>
      <c r="AK584" s="16"/>
      <c r="AL584" s="16"/>
      <c r="AM584" s="16"/>
      <c r="AN584" s="16"/>
      <c r="AO584" s="16"/>
      <c r="AP584" s="16"/>
      <c r="AQ584" s="16"/>
      <c r="AR584" s="16"/>
      <c r="AS584" s="16"/>
      <c r="AT584" s="16"/>
      <c r="AU584" s="116"/>
      <c r="AV584" s="116"/>
      <c r="AW584" s="116"/>
      <c r="AX584" s="116"/>
      <c r="AY584" s="116"/>
      <c r="AZ584" s="116"/>
      <c r="BA584" s="116"/>
      <c r="BB584" s="116"/>
      <c r="BC584" s="116"/>
      <c r="BD584" s="116"/>
      <c r="BE584" s="116"/>
      <c r="BF584" s="116"/>
      <c r="BG584" s="116"/>
      <c r="BH584" s="116"/>
      <c r="BI584" s="116"/>
      <c r="BJ584" s="116"/>
      <c r="BK584" s="116"/>
      <c r="BL584" s="117"/>
    </row>
    <row r="585" spans="2:64" s="3" customFormat="1">
      <c r="B585" s="36"/>
      <c r="C585" s="36"/>
      <c r="D585" s="36"/>
      <c r="E585" s="36"/>
      <c r="F585" s="36"/>
      <c r="G585" s="36"/>
      <c r="H585" s="36"/>
      <c r="I585" s="36"/>
      <c r="J585" s="36"/>
      <c r="K585" s="36"/>
      <c r="L585" s="36"/>
      <c r="M585" s="36"/>
      <c r="N585" s="36"/>
      <c r="O585" s="36"/>
      <c r="P585" s="36"/>
      <c r="Q585" s="36"/>
      <c r="R585" s="36"/>
      <c r="S585" s="36"/>
      <c r="T585" s="36"/>
      <c r="U585" s="16"/>
      <c r="V585" s="16"/>
      <c r="W585" s="16"/>
      <c r="X585" s="16"/>
      <c r="Y585" s="16"/>
      <c r="Z585" s="16"/>
      <c r="AA585" s="16"/>
      <c r="AB585" s="16"/>
      <c r="AC585" s="16"/>
      <c r="AD585" s="16"/>
      <c r="AE585" s="16"/>
      <c r="AF585" s="16"/>
      <c r="AG585" s="16"/>
      <c r="AH585" s="16"/>
      <c r="AI585" s="16"/>
      <c r="AJ585" s="16"/>
      <c r="AK585" s="16"/>
      <c r="AL585" s="16"/>
      <c r="AM585" s="16"/>
      <c r="AN585" s="16"/>
      <c r="AO585" s="16"/>
      <c r="AP585" s="16"/>
      <c r="AQ585" s="16"/>
      <c r="AR585" s="16"/>
      <c r="AS585" s="16"/>
      <c r="AT585" s="16"/>
      <c r="AU585" s="116"/>
      <c r="AV585" s="116"/>
      <c r="AW585" s="116"/>
      <c r="AX585" s="116"/>
      <c r="AY585" s="116"/>
      <c r="AZ585" s="116"/>
      <c r="BA585" s="116"/>
      <c r="BB585" s="116"/>
      <c r="BC585" s="116"/>
      <c r="BD585" s="116"/>
      <c r="BE585" s="116"/>
      <c r="BF585" s="116"/>
      <c r="BG585" s="116"/>
      <c r="BH585" s="116"/>
      <c r="BI585" s="116"/>
      <c r="BJ585" s="116"/>
      <c r="BK585" s="116"/>
      <c r="BL585" s="117"/>
    </row>
    <row r="586" spans="2:64" s="3" customFormat="1">
      <c r="B586" s="36"/>
      <c r="C586" s="36"/>
      <c r="D586" s="36"/>
      <c r="E586" s="36"/>
      <c r="F586" s="36"/>
      <c r="G586" s="36"/>
      <c r="H586" s="36"/>
      <c r="I586" s="36"/>
      <c r="J586" s="36"/>
      <c r="K586" s="36"/>
      <c r="L586" s="36"/>
      <c r="M586" s="36"/>
      <c r="N586" s="36"/>
      <c r="O586" s="36"/>
      <c r="P586" s="36"/>
      <c r="Q586" s="36"/>
      <c r="R586" s="36"/>
      <c r="S586" s="36"/>
      <c r="T586" s="36"/>
      <c r="U586" s="16"/>
      <c r="V586" s="16"/>
      <c r="W586" s="16"/>
      <c r="X586" s="16"/>
      <c r="Y586" s="16"/>
      <c r="Z586" s="16"/>
      <c r="AA586" s="16"/>
      <c r="AB586" s="16"/>
      <c r="AC586" s="16"/>
      <c r="AD586" s="16"/>
      <c r="AE586" s="16"/>
      <c r="AF586" s="16"/>
      <c r="AG586" s="16"/>
      <c r="AH586" s="16"/>
      <c r="AI586" s="16"/>
      <c r="AJ586" s="16"/>
      <c r="AK586" s="16"/>
      <c r="AL586" s="16"/>
      <c r="AM586" s="16"/>
      <c r="AN586" s="16"/>
      <c r="AO586" s="16"/>
      <c r="AP586" s="16"/>
      <c r="AQ586" s="16"/>
      <c r="AR586" s="16"/>
      <c r="AS586" s="16"/>
      <c r="AT586" s="16"/>
      <c r="AU586" s="116"/>
      <c r="AV586" s="116"/>
      <c r="AW586" s="116"/>
      <c r="AX586" s="116"/>
      <c r="AY586" s="116"/>
      <c r="AZ586" s="116"/>
      <c r="BA586" s="116"/>
      <c r="BB586" s="116"/>
      <c r="BC586" s="116"/>
      <c r="BD586" s="116"/>
      <c r="BE586" s="116"/>
      <c r="BF586" s="116"/>
      <c r="BG586" s="116"/>
      <c r="BH586" s="116"/>
      <c r="BI586" s="116"/>
      <c r="BJ586" s="116"/>
      <c r="BK586" s="116"/>
      <c r="BL586" s="117"/>
    </row>
    <row r="587" spans="2:64" s="3" customFormat="1">
      <c r="B587" s="36"/>
      <c r="C587" s="36"/>
      <c r="D587" s="36"/>
      <c r="E587" s="36"/>
      <c r="F587" s="36"/>
      <c r="G587" s="36"/>
      <c r="H587" s="36"/>
      <c r="I587" s="36"/>
      <c r="J587" s="36"/>
      <c r="K587" s="36"/>
      <c r="L587" s="36"/>
      <c r="M587" s="36"/>
      <c r="N587" s="36"/>
      <c r="O587" s="36"/>
      <c r="P587" s="36"/>
      <c r="Q587" s="36"/>
      <c r="R587" s="36"/>
      <c r="S587" s="36"/>
      <c r="T587" s="36"/>
      <c r="U587" s="16"/>
      <c r="V587" s="16"/>
      <c r="W587" s="16"/>
      <c r="X587" s="16"/>
      <c r="Y587" s="16"/>
      <c r="Z587" s="16"/>
      <c r="AA587" s="16"/>
      <c r="AB587" s="16"/>
      <c r="AC587" s="16"/>
      <c r="AD587" s="16"/>
      <c r="AE587" s="16"/>
      <c r="AF587" s="16"/>
      <c r="AG587" s="16"/>
      <c r="AH587" s="16"/>
      <c r="AI587" s="16"/>
      <c r="AJ587" s="16"/>
      <c r="AK587" s="16"/>
      <c r="AL587" s="16"/>
      <c r="AM587" s="16"/>
      <c r="AN587" s="16"/>
      <c r="AO587" s="16"/>
      <c r="AP587" s="16"/>
      <c r="AQ587" s="16"/>
      <c r="AR587" s="16"/>
      <c r="AS587" s="16"/>
      <c r="AT587" s="16"/>
      <c r="AU587" s="116"/>
      <c r="AV587" s="116"/>
      <c r="AW587" s="116"/>
      <c r="AX587" s="116"/>
      <c r="AY587" s="116"/>
      <c r="AZ587" s="116"/>
      <c r="BA587" s="116"/>
      <c r="BB587" s="116"/>
      <c r="BC587" s="116"/>
      <c r="BD587" s="116"/>
      <c r="BE587" s="116"/>
      <c r="BF587" s="116"/>
      <c r="BG587" s="116"/>
      <c r="BH587" s="116"/>
      <c r="BI587" s="116"/>
      <c r="BJ587" s="116"/>
      <c r="BK587" s="116"/>
      <c r="BL587" s="117"/>
    </row>
    <row r="588" spans="2:64" s="3" customFormat="1">
      <c r="B588" s="36"/>
      <c r="C588" s="36"/>
      <c r="D588" s="36"/>
      <c r="E588" s="36"/>
      <c r="F588" s="36"/>
      <c r="G588" s="36"/>
      <c r="H588" s="36"/>
      <c r="I588" s="36"/>
      <c r="J588" s="36"/>
      <c r="K588" s="36"/>
      <c r="L588" s="36"/>
      <c r="M588" s="36"/>
      <c r="N588" s="36"/>
      <c r="O588" s="36"/>
      <c r="P588" s="36"/>
      <c r="Q588" s="36"/>
      <c r="R588" s="36"/>
      <c r="S588" s="36"/>
      <c r="T588" s="36"/>
      <c r="U588" s="16"/>
      <c r="V588" s="16"/>
      <c r="W588" s="16"/>
      <c r="X588" s="16"/>
      <c r="Y588" s="16"/>
      <c r="Z588" s="16"/>
      <c r="AA588" s="16"/>
      <c r="AB588" s="16"/>
      <c r="AC588" s="16"/>
      <c r="AD588" s="16"/>
      <c r="AE588" s="16"/>
      <c r="AF588" s="16"/>
      <c r="AG588" s="16"/>
      <c r="AH588" s="16"/>
      <c r="AI588" s="16"/>
      <c r="AJ588" s="16"/>
      <c r="AK588" s="16"/>
      <c r="AL588" s="16"/>
      <c r="AM588" s="16"/>
      <c r="AN588" s="16"/>
      <c r="AO588" s="16"/>
      <c r="AP588" s="16"/>
      <c r="AQ588" s="16"/>
      <c r="AR588" s="16"/>
      <c r="AS588" s="16"/>
      <c r="AT588" s="16"/>
      <c r="AU588" s="116"/>
      <c r="AV588" s="116"/>
      <c r="AW588" s="116"/>
      <c r="AX588" s="116"/>
      <c r="AY588" s="116"/>
      <c r="AZ588" s="116"/>
      <c r="BA588" s="116"/>
      <c r="BB588" s="116"/>
      <c r="BC588" s="116"/>
      <c r="BD588" s="116"/>
      <c r="BE588" s="116"/>
      <c r="BF588" s="116"/>
      <c r="BG588" s="116"/>
      <c r="BH588" s="116"/>
      <c r="BI588" s="116"/>
      <c r="BJ588" s="116"/>
      <c r="BK588" s="116"/>
      <c r="BL588" s="117"/>
    </row>
    <row r="589" spans="2:64" s="3" customFormat="1">
      <c r="B589" s="36"/>
      <c r="C589" s="36"/>
      <c r="D589" s="36"/>
      <c r="E589" s="36"/>
      <c r="F589" s="36"/>
      <c r="G589" s="36"/>
      <c r="H589" s="36"/>
      <c r="I589" s="36"/>
      <c r="J589" s="36"/>
      <c r="K589" s="36"/>
      <c r="L589" s="36"/>
      <c r="M589" s="36"/>
      <c r="N589" s="36"/>
      <c r="O589" s="36"/>
      <c r="P589" s="36"/>
      <c r="Q589" s="36"/>
      <c r="R589" s="36"/>
      <c r="S589" s="36"/>
      <c r="T589" s="36"/>
      <c r="U589" s="16"/>
      <c r="V589" s="16"/>
      <c r="W589" s="16"/>
      <c r="X589" s="16"/>
      <c r="Y589" s="16"/>
      <c r="Z589" s="16"/>
      <c r="AA589" s="16"/>
      <c r="AB589" s="16"/>
      <c r="AC589" s="16"/>
      <c r="AD589" s="16"/>
      <c r="AE589" s="16"/>
      <c r="AF589" s="16"/>
      <c r="AG589" s="16"/>
      <c r="AH589" s="16"/>
      <c r="AI589" s="16"/>
      <c r="AJ589" s="16"/>
      <c r="AK589" s="16"/>
      <c r="AL589" s="16"/>
      <c r="AM589" s="16"/>
      <c r="AN589" s="16"/>
      <c r="AO589" s="16"/>
      <c r="AP589" s="16"/>
      <c r="AQ589" s="16"/>
      <c r="AR589" s="16"/>
      <c r="AS589" s="16"/>
      <c r="AT589" s="16"/>
      <c r="AU589" s="116"/>
      <c r="AV589" s="116"/>
      <c r="AW589" s="116"/>
      <c r="AX589" s="116"/>
      <c r="AY589" s="116"/>
      <c r="AZ589" s="116"/>
      <c r="BA589" s="116"/>
      <c r="BB589" s="116"/>
      <c r="BC589" s="116"/>
      <c r="BD589" s="116"/>
      <c r="BE589" s="116"/>
      <c r="BF589" s="116"/>
      <c r="BG589" s="116"/>
      <c r="BH589" s="116"/>
      <c r="BI589" s="116"/>
      <c r="BJ589" s="116"/>
      <c r="BK589" s="116"/>
      <c r="BL589" s="117"/>
    </row>
    <row r="590" spans="2:64" s="3" customFormat="1">
      <c r="B590" s="36"/>
      <c r="C590" s="36"/>
      <c r="D590" s="36"/>
      <c r="E590" s="36"/>
      <c r="F590" s="36"/>
      <c r="G590" s="36"/>
      <c r="H590" s="36"/>
      <c r="I590" s="36"/>
      <c r="J590" s="36"/>
      <c r="K590" s="36"/>
      <c r="L590" s="36"/>
      <c r="M590" s="36"/>
      <c r="N590" s="36"/>
      <c r="O590" s="36"/>
      <c r="P590" s="36"/>
      <c r="Q590" s="36"/>
      <c r="R590" s="36"/>
      <c r="S590" s="36"/>
      <c r="T590" s="36"/>
      <c r="U590" s="16"/>
      <c r="V590" s="16"/>
      <c r="W590" s="16"/>
      <c r="X590" s="16"/>
      <c r="Y590" s="16"/>
      <c r="Z590" s="16"/>
      <c r="AA590" s="16"/>
      <c r="AB590" s="16"/>
      <c r="AC590" s="16"/>
      <c r="AD590" s="16"/>
      <c r="AE590" s="16"/>
      <c r="AF590" s="16"/>
      <c r="AG590" s="16"/>
      <c r="AH590" s="16"/>
      <c r="AI590" s="16"/>
      <c r="AJ590" s="16"/>
      <c r="AK590" s="16"/>
      <c r="AL590" s="16"/>
      <c r="AM590" s="16"/>
      <c r="AN590" s="16"/>
      <c r="AO590" s="16"/>
      <c r="AP590" s="16"/>
      <c r="AQ590" s="16"/>
      <c r="AR590" s="16"/>
      <c r="AS590" s="16"/>
      <c r="AT590" s="16"/>
      <c r="AU590" s="116"/>
      <c r="AV590" s="116"/>
      <c r="AW590" s="116"/>
      <c r="AX590" s="116"/>
      <c r="AY590" s="116"/>
      <c r="AZ590" s="116"/>
      <c r="BA590" s="116"/>
      <c r="BB590" s="116"/>
      <c r="BC590" s="116"/>
      <c r="BD590" s="116"/>
      <c r="BE590" s="116"/>
      <c r="BF590" s="116"/>
      <c r="BG590" s="116"/>
      <c r="BH590" s="116"/>
      <c r="BI590" s="116"/>
      <c r="BJ590" s="116"/>
      <c r="BK590" s="116"/>
      <c r="BL590" s="117"/>
    </row>
    <row r="591" spans="2:64" s="3" customFormat="1">
      <c r="B591" s="36"/>
      <c r="C591" s="36"/>
      <c r="D591" s="36"/>
      <c r="E591" s="36"/>
      <c r="F591" s="36"/>
      <c r="G591" s="36"/>
      <c r="H591" s="36"/>
      <c r="I591" s="36"/>
      <c r="J591" s="36"/>
      <c r="K591" s="36"/>
      <c r="L591" s="36"/>
      <c r="M591" s="36"/>
      <c r="N591" s="36"/>
      <c r="O591" s="36"/>
      <c r="P591" s="36"/>
      <c r="Q591" s="36"/>
      <c r="R591" s="36"/>
      <c r="S591" s="36"/>
      <c r="T591" s="36"/>
      <c r="U591" s="16"/>
      <c r="V591" s="16"/>
      <c r="W591" s="16"/>
      <c r="X591" s="16"/>
      <c r="Y591" s="16"/>
      <c r="Z591" s="16"/>
      <c r="AA591" s="16"/>
      <c r="AB591" s="16"/>
      <c r="AC591" s="16"/>
      <c r="AD591" s="16"/>
      <c r="AE591" s="16"/>
      <c r="AF591" s="16"/>
      <c r="AG591" s="16"/>
      <c r="AH591" s="16"/>
      <c r="AI591" s="16"/>
      <c r="AJ591" s="16"/>
      <c r="AK591" s="16"/>
      <c r="AL591" s="16"/>
      <c r="AM591" s="16"/>
      <c r="AN591" s="16"/>
      <c r="AO591" s="16"/>
      <c r="AP591" s="16"/>
      <c r="AQ591" s="16"/>
      <c r="AR591" s="16"/>
      <c r="AS591" s="16"/>
      <c r="AT591" s="16"/>
      <c r="AU591" s="116"/>
      <c r="AV591" s="116"/>
      <c r="AW591" s="116"/>
      <c r="AX591" s="116"/>
      <c r="AY591" s="116"/>
      <c r="AZ591" s="116"/>
      <c r="BA591" s="116"/>
      <c r="BB591" s="116"/>
      <c r="BC591" s="116"/>
      <c r="BD591" s="116"/>
      <c r="BE591" s="116"/>
      <c r="BF591" s="116"/>
      <c r="BG591" s="116"/>
      <c r="BH591" s="116"/>
      <c r="BI591" s="116"/>
      <c r="BJ591" s="116"/>
      <c r="BK591" s="116"/>
      <c r="BL591" s="117"/>
    </row>
    <row r="592" spans="2:64" s="3" customFormat="1">
      <c r="B592" s="36"/>
      <c r="C592" s="36"/>
      <c r="D592" s="36"/>
      <c r="E592" s="36"/>
      <c r="F592" s="36"/>
      <c r="G592" s="36"/>
      <c r="H592" s="36"/>
      <c r="I592" s="36"/>
      <c r="J592" s="36"/>
      <c r="K592" s="36"/>
      <c r="L592" s="36"/>
      <c r="M592" s="36"/>
      <c r="N592" s="36"/>
      <c r="O592" s="36"/>
      <c r="P592" s="36"/>
      <c r="Q592" s="36"/>
      <c r="R592" s="36"/>
      <c r="S592" s="36"/>
      <c r="T592" s="36"/>
      <c r="U592" s="16"/>
      <c r="V592" s="16"/>
      <c r="W592" s="16"/>
      <c r="X592" s="16"/>
      <c r="Y592" s="16"/>
      <c r="Z592" s="16"/>
      <c r="AA592" s="16"/>
      <c r="AB592" s="16"/>
      <c r="AC592" s="16"/>
      <c r="AD592" s="16"/>
      <c r="AE592" s="16"/>
      <c r="AF592" s="16"/>
      <c r="AG592" s="16"/>
      <c r="AH592" s="16"/>
      <c r="AI592" s="16"/>
      <c r="AJ592" s="16"/>
      <c r="AK592" s="16"/>
      <c r="AL592" s="16"/>
      <c r="AM592" s="16"/>
      <c r="AN592" s="16"/>
      <c r="AO592" s="16"/>
      <c r="AP592" s="16"/>
      <c r="AQ592" s="16"/>
      <c r="AR592" s="16"/>
      <c r="AS592" s="16"/>
      <c r="AT592" s="16"/>
      <c r="AU592" s="116"/>
      <c r="AV592" s="116"/>
      <c r="AW592" s="116"/>
      <c r="AX592" s="116"/>
      <c r="AY592" s="116"/>
      <c r="AZ592" s="116"/>
      <c r="BA592" s="116"/>
      <c r="BB592" s="116"/>
      <c r="BC592" s="116"/>
      <c r="BD592" s="116"/>
      <c r="BE592" s="116"/>
      <c r="BF592" s="116"/>
      <c r="BG592" s="116"/>
      <c r="BH592" s="116"/>
      <c r="BI592" s="116"/>
      <c r="BJ592" s="116"/>
      <c r="BK592" s="116"/>
      <c r="BL592" s="117"/>
    </row>
    <row r="593" spans="2:64" s="3" customFormat="1">
      <c r="B593" s="36"/>
      <c r="C593" s="36"/>
      <c r="D593" s="36"/>
      <c r="E593" s="36"/>
      <c r="F593" s="36"/>
      <c r="G593" s="36"/>
      <c r="H593" s="36"/>
      <c r="I593" s="36"/>
      <c r="J593" s="36"/>
      <c r="K593" s="36"/>
      <c r="L593" s="36"/>
      <c r="M593" s="36"/>
      <c r="N593" s="36"/>
      <c r="O593" s="36"/>
      <c r="P593" s="36"/>
      <c r="Q593" s="36"/>
      <c r="R593" s="36"/>
      <c r="S593" s="36"/>
      <c r="T593" s="36"/>
      <c r="U593" s="16"/>
      <c r="V593" s="16"/>
      <c r="W593" s="16"/>
      <c r="X593" s="16"/>
      <c r="Y593" s="16"/>
      <c r="Z593" s="16"/>
      <c r="AA593" s="16"/>
      <c r="AB593" s="16"/>
      <c r="AC593" s="16"/>
      <c r="AD593" s="16"/>
      <c r="AE593" s="16"/>
      <c r="AF593" s="16"/>
      <c r="AG593" s="16"/>
      <c r="AH593" s="16"/>
      <c r="AI593" s="16"/>
      <c r="AJ593" s="16"/>
      <c r="AK593" s="16"/>
      <c r="AL593" s="16"/>
      <c r="AM593" s="16"/>
      <c r="AN593" s="16"/>
      <c r="AO593" s="16"/>
      <c r="AP593" s="16"/>
      <c r="AQ593" s="16"/>
      <c r="AR593" s="16"/>
      <c r="AS593" s="16"/>
      <c r="AT593" s="16"/>
      <c r="AU593" s="116"/>
      <c r="AV593" s="116"/>
      <c r="AW593" s="116"/>
      <c r="AX593" s="116"/>
      <c r="AY593" s="116"/>
      <c r="AZ593" s="116"/>
      <c r="BA593" s="116"/>
      <c r="BB593" s="116"/>
      <c r="BC593" s="116"/>
      <c r="BD593" s="116"/>
      <c r="BE593" s="116"/>
      <c r="BF593" s="116"/>
      <c r="BG593" s="116"/>
      <c r="BH593" s="116"/>
      <c r="BI593" s="116"/>
      <c r="BJ593" s="116"/>
      <c r="BK593" s="116"/>
      <c r="BL593" s="117"/>
    </row>
    <row r="594" spans="2:64" s="3" customFormat="1">
      <c r="B594" s="36"/>
      <c r="C594" s="36"/>
      <c r="D594" s="36"/>
      <c r="E594" s="36"/>
      <c r="F594" s="36"/>
      <c r="G594" s="36"/>
      <c r="H594" s="36"/>
      <c r="I594" s="36"/>
      <c r="J594" s="36"/>
      <c r="K594" s="36"/>
      <c r="L594" s="36"/>
      <c r="M594" s="36"/>
      <c r="N594" s="36"/>
      <c r="O594" s="36"/>
      <c r="P594" s="36"/>
      <c r="Q594" s="36"/>
      <c r="R594" s="36"/>
      <c r="S594" s="36"/>
      <c r="T594" s="36"/>
      <c r="U594" s="16"/>
      <c r="V594" s="16"/>
      <c r="W594" s="16"/>
      <c r="X594" s="16"/>
      <c r="Y594" s="16"/>
      <c r="Z594" s="16"/>
      <c r="AA594" s="16"/>
      <c r="AB594" s="16"/>
      <c r="AC594" s="16"/>
      <c r="AD594" s="16"/>
      <c r="AE594" s="16"/>
      <c r="AF594" s="16"/>
      <c r="AG594" s="16"/>
      <c r="AH594" s="16"/>
      <c r="AI594" s="16"/>
      <c r="AJ594" s="16"/>
      <c r="AK594" s="16"/>
      <c r="AL594" s="16"/>
      <c r="AM594" s="16"/>
      <c r="AN594" s="16"/>
      <c r="AO594" s="16"/>
      <c r="AP594" s="16"/>
      <c r="AQ594" s="16"/>
      <c r="AR594" s="16"/>
      <c r="AS594" s="16"/>
      <c r="AT594" s="16"/>
      <c r="AU594" s="116"/>
      <c r="AV594" s="116"/>
      <c r="AW594" s="116"/>
      <c r="AX594" s="116"/>
      <c r="AY594" s="116"/>
      <c r="AZ594" s="116"/>
      <c r="BA594" s="116"/>
      <c r="BB594" s="116"/>
      <c r="BC594" s="116"/>
      <c r="BD594" s="116"/>
      <c r="BE594" s="116"/>
      <c r="BF594" s="116"/>
      <c r="BG594" s="116"/>
      <c r="BH594" s="116"/>
      <c r="BI594" s="116"/>
      <c r="BJ594" s="116"/>
      <c r="BK594" s="116"/>
      <c r="BL594" s="117"/>
    </row>
    <row r="595" spans="2:64" s="3" customFormat="1">
      <c r="B595" s="36"/>
      <c r="C595" s="36"/>
      <c r="D595" s="36"/>
      <c r="E595" s="36"/>
      <c r="F595" s="36"/>
      <c r="G595" s="36"/>
      <c r="H595" s="36"/>
      <c r="I595" s="36"/>
      <c r="J595" s="36"/>
      <c r="K595" s="36"/>
      <c r="L595" s="36"/>
      <c r="M595" s="36"/>
      <c r="N595" s="36"/>
      <c r="O595" s="36"/>
      <c r="P595" s="36"/>
      <c r="Q595" s="36"/>
      <c r="R595" s="36"/>
      <c r="S595" s="36"/>
      <c r="T595" s="36"/>
      <c r="U595" s="16"/>
      <c r="V595" s="16"/>
      <c r="W595" s="16"/>
      <c r="X595" s="16"/>
      <c r="Y595" s="16"/>
      <c r="Z595" s="16"/>
      <c r="AA595" s="16"/>
      <c r="AB595" s="16"/>
      <c r="AC595" s="16"/>
      <c r="AD595" s="16"/>
      <c r="AE595" s="16"/>
      <c r="AF595" s="16"/>
      <c r="AG595" s="16"/>
      <c r="AH595" s="16"/>
      <c r="AI595" s="16"/>
      <c r="AJ595" s="16"/>
      <c r="AK595" s="16"/>
      <c r="AL595" s="16"/>
      <c r="AM595" s="16"/>
      <c r="AN595" s="16"/>
      <c r="AO595" s="16"/>
      <c r="AP595" s="16"/>
      <c r="AQ595" s="16"/>
      <c r="AR595" s="16"/>
      <c r="AS595" s="16"/>
      <c r="AT595" s="16"/>
      <c r="AU595" s="116"/>
      <c r="AV595" s="116"/>
      <c r="AW595" s="116"/>
      <c r="AX595" s="116"/>
      <c r="AY595" s="116"/>
      <c r="AZ595" s="116"/>
      <c r="BA595" s="116"/>
      <c r="BB595" s="116"/>
      <c r="BC595" s="116"/>
      <c r="BD595" s="116"/>
      <c r="BE595" s="116"/>
      <c r="BF595" s="116"/>
      <c r="BG595" s="116"/>
      <c r="BH595" s="116"/>
      <c r="BI595" s="116"/>
      <c r="BJ595" s="116"/>
      <c r="BK595" s="116"/>
      <c r="BL595" s="117"/>
    </row>
    <row r="596" spans="2:64" s="3" customFormat="1">
      <c r="B596" s="36"/>
      <c r="C596" s="36"/>
      <c r="D596" s="36"/>
      <c r="E596" s="36"/>
      <c r="F596" s="36"/>
      <c r="G596" s="36"/>
      <c r="H596" s="36"/>
      <c r="I596" s="36"/>
      <c r="J596" s="36"/>
      <c r="K596" s="36"/>
      <c r="L596" s="36"/>
      <c r="M596" s="36"/>
      <c r="N596" s="36"/>
      <c r="O596" s="36"/>
      <c r="P596" s="36"/>
      <c r="Q596" s="36"/>
      <c r="R596" s="36"/>
      <c r="S596" s="36"/>
      <c r="T596" s="36"/>
      <c r="U596" s="16"/>
      <c r="V596" s="16"/>
      <c r="W596" s="16"/>
      <c r="X596" s="16"/>
      <c r="Y596" s="16"/>
      <c r="Z596" s="16"/>
      <c r="AA596" s="16"/>
      <c r="AB596" s="16"/>
      <c r="AC596" s="16"/>
      <c r="AD596" s="16"/>
      <c r="AE596" s="16"/>
      <c r="AF596" s="16"/>
      <c r="AG596" s="16"/>
      <c r="AH596" s="16"/>
      <c r="AI596" s="16"/>
      <c r="AJ596" s="16"/>
      <c r="AK596" s="16"/>
      <c r="AL596" s="16"/>
      <c r="AM596" s="16"/>
      <c r="AN596" s="16"/>
      <c r="AO596" s="16"/>
      <c r="AP596" s="16"/>
      <c r="AQ596" s="16"/>
      <c r="AR596" s="16"/>
      <c r="AS596" s="16"/>
      <c r="AT596" s="16"/>
      <c r="AU596" s="116"/>
      <c r="AV596" s="116"/>
      <c r="AW596" s="116"/>
      <c r="AX596" s="116"/>
      <c r="AY596" s="116"/>
      <c r="AZ596" s="116"/>
      <c r="BA596" s="116"/>
      <c r="BB596" s="116"/>
      <c r="BC596" s="116"/>
      <c r="BD596" s="116"/>
      <c r="BE596" s="116"/>
      <c r="BF596" s="116"/>
      <c r="BG596" s="116"/>
      <c r="BH596" s="116"/>
      <c r="BI596" s="116"/>
      <c r="BJ596" s="116"/>
      <c r="BK596" s="116"/>
      <c r="BL596" s="117"/>
    </row>
    <row r="597" spans="2:64" s="3" customFormat="1">
      <c r="B597" s="36"/>
      <c r="C597" s="36"/>
      <c r="D597" s="36"/>
      <c r="E597" s="36"/>
      <c r="F597" s="36"/>
      <c r="G597" s="36"/>
      <c r="H597" s="36"/>
      <c r="I597" s="36"/>
      <c r="J597" s="36"/>
      <c r="K597" s="36"/>
      <c r="L597" s="36"/>
      <c r="M597" s="36"/>
      <c r="N597" s="36"/>
      <c r="O597" s="36"/>
      <c r="P597" s="36"/>
      <c r="Q597" s="36"/>
      <c r="R597" s="36"/>
      <c r="S597" s="36"/>
      <c r="T597" s="36"/>
      <c r="U597" s="16"/>
      <c r="V597" s="16"/>
      <c r="W597" s="16"/>
      <c r="X597" s="16"/>
      <c r="Y597" s="16"/>
      <c r="Z597" s="16"/>
      <c r="AA597" s="16"/>
      <c r="AB597" s="16"/>
      <c r="AC597" s="16"/>
      <c r="AD597" s="16"/>
      <c r="AE597" s="16"/>
      <c r="AF597" s="16"/>
      <c r="AG597" s="16"/>
      <c r="AH597" s="16"/>
      <c r="AI597" s="16"/>
      <c r="AJ597" s="16"/>
      <c r="AK597" s="16"/>
      <c r="AL597" s="16"/>
      <c r="AM597" s="16"/>
      <c r="AN597" s="16"/>
      <c r="AO597" s="16"/>
      <c r="AP597" s="16"/>
      <c r="AQ597" s="16"/>
      <c r="AR597" s="16"/>
      <c r="AS597" s="16"/>
      <c r="AT597" s="16"/>
      <c r="AU597" s="116"/>
      <c r="AV597" s="116"/>
      <c r="AW597" s="116"/>
      <c r="AX597" s="116"/>
      <c r="AY597" s="116"/>
      <c r="AZ597" s="116"/>
      <c r="BA597" s="116"/>
      <c r="BB597" s="116"/>
      <c r="BC597" s="116"/>
      <c r="BD597" s="116"/>
      <c r="BE597" s="116"/>
      <c r="BF597" s="116"/>
      <c r="BG597" s="116"/>
      <c r="BH597" s="116"/>
      <c r="BI597" s="116"/>
      <c r="BJ597" s="116"/>
      <c r="BK597" s="116"/>
      <c r="BL597" s="117"/>
    </row>
    <row r="598" spans="2:64" s="3" customFormat="1">
      <c r="B598" s="36"/>
      <c r="C598" s="36"/>
      <c r="D598" s="36"/>
      <c r="E598" s="36"/>
      <c r="F598" s="36"/>
      <c r="G598" s="36"/>
      <c r="H598" s="36"/>
      <c r="I598" s="36"/>
      <c r="J598" s="36"/>
      <c r="K598" s="36"/>
      <c r="L598" s="36"/>
      <c r="M598" s="36"/>
      <c r="N598" s="36"/>
      <c r="O598" s="36"/>
      <c r="P598" s="36"/>
      <c r="Q598" s="36"/>
      <c r="R598" s="36"/>
      <c r="S598" s="36"/>
      <c r="T598" s="36"/>
      <c r="U598" s="16"/>
      <c r="V598" s="16"/>
      <c r="W598" s="16"/>
      <c r="X598" s="16"/>
      <c r="Y598" s="16"/>
      <c r="Z598" s="16"/>
      <c r="AA598" s="16"/>
      <c r="AB598" s="16"/>
      <c r="AC598" s="16"/>
      <c r="AD598" s="16"/>
      <c r="AE598" s="16"/>
      <c r="AF598" s="16"/>
      <c r="AG598" s="16"/>
      <c r="AH598" s="16"/>
      <c r="AI598" s="16"/>
      <c r="AJ598" s="16"/>
      <c r="AK598" s="16"/>
      <c r="AL598" s="16"/>
      <c r="AM598" s="16"/>
      <c r="AN598" s="16"/>
      <c r="AO598" s="16"/>
      <c r="AP598" s="16"/>
      <c r="AQ598" s="16"/>
      <c r="AR598" s="16"/>
      <c r="AS598" s="16"/>
      <c r="AT598" s="16"/>
      <c r="AU598" s="116"/>
      <c r="AV598" s="116"/>
      <c r="AW598" s="116"/>
      <c r="AX598" s="116"/>
      <c r="AY598" s="116"/>
      <c r="AZ598" s="116"/>
      <c r="BA598" s="116"/>
      <c r="BB598" s="116"/>
      <c r="BC598" s="116"/>
      <c r="BD598" s="116"/>
      <c r="BE598" s="116"/>
      <c r="BF598" s="116"/>
      <c r="BG598" s="116"/>
      <c r="BH598" s="116"/>
      <c r="BI598" s="116"/>
      <c r="BJ598" s="116"/>
      <c r="BK598" s="116"/>
      <c r="BL598" s="117"/>
    </row>
    <row r="599" spans="2:64" s="3" customFormat="1">
      <c r="B599" s="36"/>
      <c r="C599" s="36"/>
      <c r="D599" s="36"/>
      <c r="E599" s="36"/>
      <c r="F599" s="36"/>
      <c r="G599" s="36"/>
      <c r="H599" s="36"/>
      <c r="I599" s="36"/>
      <c r="J599" s="36"/>
      <c r="K599" s="36"/>
      <c r="L599" s="36"/>
      <c r="M599" s="36"/>
      <c r="N599" s="36"/>
      <c r="O599" s="36"/>
      <c r="P599" s="36"/>
      <c r="Q599" s="36"/>
      <c r="R599" s="36"/>
      <c r="S599" s="36"/>
      <c r="T599" s="36"/>
      <c r="U599" s="16"/>
      <c r="V599" s="16"/>
      <c r="W599" s="16"/>
      <c r="X599" s="16"/>
      <c r="Y599" s="16"/>
      <c r="Z599" s="16"/>
      <c r="AA599" s="16"/>
      <c r="AB599" s="16"/>
      <c r="AC599" s="16"/>
      <c r="AD599" s="16"/>
      <c r="AE599" s="16"/>
      <c r="AF599" s="16"/>
      <c r="AG599" s="16"/>
      <c r="AH599" s="16"/>
      <c r="AI599" s="16"/>
      <c r="AJ599" s="16"/>
      <c r="AK599" s="16"/>
      <c r="AL599" s="16"/>
      <c r="AM599" s="16"/>
      <c r="AN599" s="16"/>
      <c r="AO599" s="16"/>
      <c r="AP599" s="16"/>
      <c r="AQ599" s="16"/>
      <c r="AR599" s="16"/>
      <c r="AS599" s="16"/>
      <c r="AT599" s="16"/>
      <c r="AU599" s="116"/>
      <c r="AV599" s="116"/>
      <c r="AW599" s="116"/>
      <c r="AX599" s="116"/>
      <c r="AY599" s="116"/>
      <c r="AZ599" s="116"/>
      <c r="BA599" s="116"/>
      <c r="BB599" s="116"/>
      <c r="BC599" s="116"/>
      <c r="BD599" s="116"/>
      <c r="BE599" s="116"/>
      <c r="BF599" s="116"/>
      <c r="BG599" s="116"/>
      <c r="BH599" s="116"/>
      <c r="BI599" s="116"/>
      <c r="BJ599" s="116"/>
      <c r="BK599" s="116"/>
      <c r="BL599" s="117"/>
    </row>
    <row r="600" spans="2:64" s="3" customFormat="1">
      <c r="B600" s="36"/>
      <c r="C600" s="36"/>
      <c r="D600" s="36"/>
      <c r="E600" s="36"/>
      <c r="F600" s="36"/>
      <c r="G600" s="36"/>
      <c r="H600" s="36"/>
      <c r="I600" s="36"/>
      <c r="J600" s="36"/>
      <c r="K600" s="36"/>
      <c r="L600" s="36"/>
      <c r="M600" s="36"/>
      <c r="N600" s="36"/>
      <c r="O600" s="36"/>
      <c r="P600" s="36"/>
      <c r="Q600" s="36"/>
      <c r="R600" s="36"/>
      <c r="S600" s="36"/>
      <c r="T600" s="36"/>
      <c r="U600" s="16"/>
      <c r="V600" s="16"/>
      <c r="W600" s="16"/>
      <c r="X600" s="16"/>
      <c r="Y600" s="16"/>
      <c r="Z600" s="16"/>
      <c r="AA600" s="16"/>
      <c r="AB600" s="16"/>
      <c r="AC600" s="16"/>
      <c r="AD600" s="16"/>
      <c r="AE600" s="16"/>
      <c r="AF600" s="16"/>
      <c r="AG600" s="16"/>
      <c r="AH600" s="16"/>
      <c r="AI600" s="16"/>
      <c r="AJ600" s="16"/>
      <c r="AK600" s="16"/>
      <c r="AL600" s="16"/>
      <c r="AM600" s="16"/>
      <c r="AN600" s="16"/>
      <c r="AO600" s="16"/>
      <c r="AP600" s="16"/>
      <c r="AQ600" s="16"/>
      <c r="AR600" s="16"/>
      <c r="AS600" s="16"/>
      <c r="AT600" s="16"/>
      <c r="AU600" s="116"/>
      <c r="AV600" s="116"/>
      <c r="AW600" s="116"/>
      <c r="AX600" s="116"/>
      <c r="AY600" s="116"/>
      <c r="AZ600" s="116"/>
      <c r="BA600" s="116"/>
      <c r="BB600" s="116"/>
      <c r="BC600" s="116"/>
      <c r="BD600" s="116"/>
      <c r="BE600" s="116"/>
      <c r="BF600" s="116"/>
      <c r="BG600" s="116"/>
      <c r="BH600" s="116"/>
      <c r="BI600" s="116"/>
      <c r="BJ600" s="116"/>
      <c r="BK600" s="116"/>
      <c r="BL600" s="117"/>
    </row>
    <row r="601" spans="2:64" s="3" customFormat="1">
      <c r="B601" s="36"/>
      <c r="C601" s="36"/>
      <c r="D601" s="36"/>
      <c r="E601" s="36"/>
      <c r="F601" s="36"/>
      <c r="G601" s="36"/>
      <c r="H601" s="36"/>
      <c r="I601" s="36"/>
      <c r="J601" s="36"/>
      <c r="K601" s="36"/>
      <c r="L601" s="36"/>
      <c r="M601" s="36"/>
      <c r="N601" s="36"/>
      <c r="O601" s="36"/>
      <c r="P601" s="36"/>
      <c r="Q601" s="36"/>
      <c r="R601" s="36"/>
      <c r="S601" s="36"/>
      <c r="T601" s="36"/>
      <c r="U601" s="16"/>
      <c r="V601" s="16"/>
      <c r="W601" s="16"/>
      <c r="X601" s="16"/>
      <c r="Y601" s="16"/>
      <c r="Z601" s="16"/>
      <c r="AA601" s="16"/>
      <c r="AB601" s="16"/>
      <c r="AC601" s="16"/>
      <c r="AD601" s="16"/>
      <c r="AE601" s="16"/>
      <c r="AF601" s="16"/>
      <c r="AG601" s="16"/>
      <c r="AH601" s="16"/>
      <c r="AI601" s="16"/>
      <c r="AJ601" s="16"/>
      <c r="AK601" s="16"/>
      <c r="AL601" s="16"/>
      <c r="AM601" s="16"/>
      <c r="AN601" s="16"/>
      <c r="AO601" s="16"/>
      <c r="AP601" s="16"/>
      <c r="AQ601" s="16"/>
      <c r="AR601" s="16"/>
      <c r="AS601" s="16"/>
      <c r="AT601" s="16"/>
      <c r="AU601" s="116"/>
      <c r="AV601" s="116"/>
      <c r="AW601" s="116"/>
      <c r="AX601" s="116"/>
      <c r="AY601" s="116"/>
      <c r="AZ601" s="116"/>
      <c r="BA601" s="116"/>
      <c r="BB601" s="116"/>
      <c r="BC601" s="116"/>
      <c r="BD601" s="116"/>
      <c r="BE601" s="116"/>
      <c r="BF601" s="116"/>
      <c r="BG601" s="116"/>
      <c r="BH601" s="116"/>
      <c r="BI601" s="116"/>
      <c r="BJ601" s="116"/>
      <c r="BK601" s="116"/>
      <c r="BL601" s="117"/>
    </row>
    <row r="602" spans="2:64" s="3" customFormat="1">
      <c r="B602" s="36"/>
      <c r="C602" s="36"/>
      <c r="D602" s="36"/>
      <c r="E602" s="36"/>
      <c r="F602" s="36"/>
      <c r="G602" s="36"/>
      <c r="H602" s="36"/>
      <c r="I602" s="36"/>
      <c r="J602" s="36"/>
      <c r="K602" s="36"/>
      <c r="L602" s="36"/>
      <c r="M602" s="36"/>
      <c r="N602" s="36"/>
      <c r="O602" s="36"/>
      <c r="P602" s="36"/>
      <c r="Q602" s="36"/>
      <c r="R602" s="36"/>
      <c r="S602" s="36"/>
      <c r="T602" s="36"/>
      <c r="U602" s="16"/>
      <c r="V602" s="16"/>
      <c r="W602" s="16"/>
      <c r="X602" s="16"/>
      <c r="Y602" s="16"/>
      <c r="Z602" s="16"/>
      <c r="AA602" s="16"/>
      <c r="AB602" s="16"/>
      <c r="AC602" s="16"/>
      <c r="AD602" s="16"/>
      <c r="AE602" s="16"/>
      <c r="AF602" s="16"/>
      <c r="AG602" s="16"/>
      <c r="AH602" s="16"/>
      <c r="AI602" s="16"/>
      <c r="AJ602" s="16"/>
      <c r="AK602" s="16"/>
      <c r="AL602" s="16"/>
      <c r="AM602" s="16"/>
      <c r="AN602" s="16"/>
      <c r="AO602" s="16"/>
      <c r="AP602" s="16"/>
      <c r="AQ602" s="16"/>
      <c r="AR602" s="16"/>
      <c r="AS602" s="16"/>
      <c r="AT602" s="16"/>
      <c r="AU602" s="116"/>
      <c r="AV602" s="116"/>
      <c r="AW602" s="116"/>
      <c r="AX602" s="116"/>
      <c r="AY602" s="116"/>
      <c r="AZ602" s="116"/>
      <c r="BA602" s="116"/>
      <c r="BB602" s="116"/>
      <c r="BC602" s="116"/>
      <c r="BD602" s="116"/>
      <c r="BE602" s="116"/>
      <c r="BF602" s="116"/>
      <c r="BG602" s="116"/>
      <c r="BH602" s="116"/>
      <c r="BI602" s="116"/>
      <c r="BJ602" s="116"/>
      <c r="BK602" s="116"/>
      <c r="BL602" s="117"/>
    </row>
    <row r="603" spans="2:64" s="3" customFormat="1">
      <c r="B603" s="36"/>
      <c r="C603" s="36"/>
      <c r="D603" s="36"/>
      <c r="E603" s="36"/>
      <c r="F603" s="36"/>
      <c r="G603" s="36"/>
      <c r="H603" s="36"/>
      <c r="I603" s="36"/>
      <c r="J603" s="36"/>
      <c r="K603" s="36"/>
      <c r="L603" s="36"/>
      <c r="M603" s="36"/>
      <c r="N603" s="36"/>
      <c r="O603" s="36"/>
      <c r="P603" s="36"/>
      <c r="Q603" s="36"/>
      <c r="R603" s="36"/>
      <c r="S603" s="36"/>
      <c r="T603" s="36"/>
      <c r="U603" s="16"/>
      <c r="V603" s="16"/>
      <c r="W603" s="16"/>
      <c r="X603" s="16"/>
      <c r="Y603" s="16"/>
      <c r="Z603" s="16"/>
      <c r="AA603" s="16"/>
      <c r="AB603" s="16"/>
      <c r="AC603" s="16"/>
      <c r="AD603" s="16"/>
      <c r="AE603" s="16"/>
      <c r="AF603" s="16"/>
      <c r="AG603" s="16"/>
      <c r="AH603" s="16"/>
      <c r="AI603" s="16"/>
      <c r="AJ603" s="16"/>
      <c r="AK603" s="16"/>
      <c r="AL603" s="16"/>
      <c r="AM603" s="16"/>
      <c r="AN603" s="16"/>
      <c r="AO603" s="16"/>
      <c r="AP603" s="16"/>
      <c r="AQ603" s="16"/>
      <c r="AR603" s="16"/>
      <c r="AS603" s="16"/>
      <c r="AT603" s="16"/>
      <c r="AU603" s="116"/>
      <c r="AV603" s="116"/>
      <c r="AW603" s="116"/>
      <c r="AX603" s="116"/>
      <c r="AY603" s="116"/>
      <c r="AZ603" s="116"/>
      <c r="BA603" s="116"/>
      <c r="BB603" s="116"/>
      <c r="BC603" s="116"/>
      <c r="BD603" s="116"/>
      <c r="BE603" s="116"/>
      <c r="BF603" s="116"/>
      <c r="BG603" s="116"/>
      <c r="BH603" s="116"/>
      <c r="BI603" s="116"/>
      <c r="BJ603" s="116"/>
      <c r="BK603" s="116"/>
      <c r="BL603" s="117"/>
    </row>
    <row r="604" spans="2:64" s="3" customFormat="1">
      <c r="B604" s="36"/>
      <c r="C604" s="36"/>
      <c r="D604" s="36"/>
      <c r="E604" s="36"/>
      <c r="F604" s="36"/>
      <c r="G604" s="36"/>
      <c r="H604" s="36"/>
      <c r="I604" s="36"/>
      <c r="J604" s="36"/>
      <c r="K604" s="36"/>
      <c r="L604" s="36"/>
      <c r="M604" s="36"/>
      <c r="N604" s="36"/>
      <c r="O604" s="36"/>
      <c r="P604" s="36"/>
      <c r="Q604" s="36"/>
      <c r="R604" s="36"/>
      <c r="S604" s="36"/>
      <c r="T604" s="36"/>
      <c r="U604" s="16"/>
      <c r="V604" s="16"/>
      <c r="W604" s="16"/>
      <c r="X604" s="16"/>
      <c r="Y604" s="16"/>
      <c r="Z604" s="16"/>
      <c r="AA604" s="16"/>
      <c r="AB604" s="16"/>
      <c r="AC604" s="16"/>
      <c r="AD604" s="16"/>
      <c r="AE604" s="16"/>
      <c r="AF604" s="16"/>
      <c r="AG604" s="16"/>
      <c r="AH604" s="16"/>
      <c r="AI604" s="16"/>
      <c r="AJ604" s="16"/>
      <c r="AK604" s="16"/>
      <c r="AL604" s="16"/>
      <c r="AM604" s="16"/>
      <c r="AN604" s="16"/>
      <c r="AO604" s="16"/>
      <c r="AP604" s="16"/>
      <c r="AQ604" s="16"/>
      <c r="AR604" s="16"/>
      <c r="AS604" s="16"/>
      <c r="AT604" s="16"/>
      <c r="AU604" s="116"/>
      <c r="AV604" s="116"/>
      <c r="AW604" s="116"/>
      <c r="AX604" s="116"/>
      <c r="AY604" s="116"/>
      <c r="AZ604" s="116"/>
      <c r="BA604" s="116"/>
      <c r="BB604" s="116"/>
      <c r="BC604" s="116"/>
      <c r="BD604" s="116"/>
      <c r="BE604" s="116"/>
      <c r="BF604" s="116"/>
      <c r="BG604" s="116"/>
      <c r="BH604" s="116"/>
      <c r="BI604" s="116"/>
      <c r="BJ604" s="116"/>
      <c r="BK604" s="116"/>
      <c r="BL604" s="117"/>
    </row>
    <row r="605" spans="2:64" s="3" customFormat="1">
      <c r="B605" s="36"/>
      <c r="C605" s="36"/>
      <c r="D605" s="36"/>
      <c r="E605" s="36"/>
      <c r="F605" s="36"/>
      <c r="G605" s="36"/>
      <c r="H605" s="36"/>
      <c r="I605" s="36"/>
      <c r="J605" s="36"/>
      <c r="K605" s="36"/>
      <c r="L605" s="36"/>
      <c r="M605" s="36"/>
      <c r="N605" s="36"/>
      <c r="O605" s="36"/>
      <c r="P605" s="36"/>
      <c r="Q605" s="36"/>
      <c r="R605" s="36"/>
      <c r="S605" s="36"/>
      <c r="T605" s="36"/>
      <c r="U605" s="16"/>
      <c r="V605" s="16"/>
      <c r="W605" s="16"/>
      <c r="X605" s="16"/>
      <c r="Y605" s="16"/>
      <c r="Z605" s="16"/>
      <c r="AA605" s="16"/>
      <c r="AB605" s="16"/>
      <c r="AC605" s="16"/>
      <c r="AD605" s="16"/>
      <c r="AE605" s="16"/>
      <c r="AF605" s="16"/>
      <c r="AG605" s="16"/>
      <c r="AH605" s="16"/>
      <c r="AI605" s="16"/>
      <c r="AJ605" s="16"/>
      <c r="AK605" s="16"/>
      <c r="AL605" s="16"/>
      <c r="AM605" s="16"/>
      <c r="AN605" s="16"/>
      <c r="AO605" s="16"/>
      <c r="AP605" s="16"/>
      <c r="AQ605" s="16"/>
      <c r="AR605" s="16"/>
      <c r="AS605" s="16"/>
      <c r="AT605" s="16"/>
      <c r="AU605" s="116"/>
      <c r="AV605" s="116"/>
      <c r="AW605" s="116"/>
      <c r="AX605" s="116"/>
      <c r="AY605" s="116"/>
      <c r="AZ605" s="116"/>
      <c r="BA605" s="116"/>
      <c r="BB605" s="116"/>
      <c r="BC605" s="116"/>
      <c r="BD605" s="116"/>
      <c r="BE605" s="116"/>
      <c r="BF605" s="116"/>
      <c r="BG605" s="116"/>
      <c r="BH605" s="116"/>
      <c r="BI605" s="116"/>
      <c r="BJ605" s="116"/>
      <c r="BK605" s="116"/>
      <c r="BL605" s="117"/>
    </row>
    <row r="606" spans="2:64" s="3" customFormat="1">
      <c r="B606" s="36"/>
      <c r="C606" s="36"/>
      <c r="D606" s="36"/>
      <c r="E606" s="36"/>
      <c r="F606" s="36"/>
      <c r="G606" s="36"/>
      <c r="H606" s="36"/>
      <c r="I606" s="36"/>
      <c r="J606" s="36"/>
      <c r="K606" s="36"/>
      <c r="L606" s="36"/>
      <c r="M606" s="36"/>
      <c r="N606" s="36"/>
      <c r="O606" s="36"/>
      <c r="P606" s="36"/>
      <c r="Q606" s="36"/>
      <c r="R606" s="36"/>
      <c r="S606" s="36"/>
      <c r="T606" s="36"/>
      <c r="U606" s="16"/>
      <c r="V606" s="16"/>
      <c r="W606" s="16"/>
      <c r="X606" s="16"/>
      <c r="Y606" s="16"/>
      <c r="Z606" s="16"/>
      <c r="AA606" s="16"/>
      <c r="AB606" s="16"/>
      <c r="AC606" s="16"/>
      <c r="AD606" s="16"/>
      <c r="AE606" s="16"/>
      <c r="AF606" s="16"/>
      <c r="AG606" s="16"/>
      <c r="AH606" s="16"/>
      <c r="AI606" s="16"/>
      <c r="AJ606" s="16"/>
      <c r="AK606" s="16"/>
      <c r="AL606" s="16"/>
      <c r="AM606" s="16"/>
      <c r="AN606" s="16"/>
      <c r="AO606" s="16"/>
      <c r="AP606" s="16"/>
      <c r="AQ606" s="16"/>
      <c r="AR606" s="16"/>
      <c r="AS606" s="16"/>
      <c r="AT606" s="16"/>
      <c r="AU606" s="116"/>
      <c r="AV606" s="116"/>
      <c r="AW606" s="116"/>
      <c r="AX606" s="116"/>
      <c r="AY606" s="116"/>
      <c r="AZ606" s="116"/>
      <c r="BA606" s="116"/>
      <c r="BB606" s="116"/>
      <c r="BC606" s="116"/>
      <c r="BD606" s="116"/>
      <c r="BE606" s="116"/>
      <c r="BF606" s="116"/>
      <c r="BG606" s="116"/>
      <c r="BH606" s="116"/>
      <c r="BI606" s="116"/>
      <c r="BJ606" s="116"/>
      <c r="BK606" s="116"/>
      <c r="BL606" s="117"/>
    </row>
    <row r="607" spans="2:64" s="3" customFormat="1">
      <c r="B607" s="36"/>
      <c r="C607" s="36"/>
      <c r="D607" s="36"/>
      <c r="E607" s="36"/>
      <c r="F607" s="36"/>
      <c r="G607" s="36"/>
      <c r="H607" s="36"/>
      <c r="I607" s="36"/>
      <c r="J607" s="36"/>
      <c r="K607" s="36"/>
      <c r="L607" s="36"/>
      <c r="M607" s="36"/>
      <c r="N607" s="36"/>
      <c r="O607" s="36"/>
      <c r="P607" s="36"/>
      <c r="Q607" s="36"/>
      <c r="R607" s="36"/>
      <c r="S607" s="36"/>
      <c r="T607" s="36"/>
      <c r="U607" s="16"/>
      <c r="V607" s="16"/>
      <c r="W607" s="16"/>
      <c r="X607" s="16"/>
      <c r="Y607" s="16"/>
      <c r="Z607" s="16"/>
      <c r="AA607" s="16"/>
      <c r="AB607" s="16"/>
      <c r="AC607" s="16"/>
      <c r="AD607" s="16"/>
      <c r="AE607" s="16"/>
      <c r="AF607" s="16"/>
      <c r="AG607" s="16"/>
      <c r="AH607" s="16"/>
      <c r="AI607" s="16"/>
      <c r="AJ607" s="16"/>
      <c r="AK607" s="16"/>
      <c r="AL607" s="16"/>
      <c r="AM607" s="16"/>
      <c r="AN607" s="16"/>
      <c r="AO607" s="16"/>
      <c r="AP607" s="16"/>
      <c r="AQ607" s="16"/>
      <c r="AR607" s="16"/>
      <c r="AS607" s="16"/>
      <c r="AT607" s="16"/>
      <c r="AU607" s="116"/>
      <c r="AV607" s="116"/>
      <c r="AW607" s="116"/>
      <c r="AX607" s="116"/>
      <c r="AY607" s="116"/>
      <c r="AZ607" s="116"/>
      <c r="BA607" s="116"/>
      <c r="BB607" s="116"/>
      <c r="BC607" s="116"/>
      <c r="BD607" s="116"/>
      <c r="BE607" s="116"/>
      <c r="BF607" s="116"/>
      <c r="BG607" s="116"/>
      <c r="BH607" s="116"/>
      <c r="BI607" s="116"/>
      <c r="BJ607" s="116"/>
      <c r="BK607" s="116"/>
      <c r="BL607" s="117"/>
    </row>
    <row r="608" spans="2:64" s="3" customFormat="1">
      <c r="B608" s="36"/>
      <c r="C608" s="36"/>
      <c r="D608" s="36"/>
      <c r="E608" s="36"/>
      <c r="F608" s="36"/>
      <c r="G608" s="36"/>
      <c r="H608" s="36"/>
      <c r="I608" s="36"/>
      <c r="J608" s="36"/>
      <c r="K608" s="36"/>
      <c r="L608" s="36"/>
      <c r="M608" s="36"/>
      <c r="N608" s="36"/>
      <c r="O608" s="36"/>
      <c r="P608" s="36"/>
      <c r="Q608" s="36"/>
      <c r="R608" s="36"/>
      <c r="S608" s="36"/>
      <c r="T608" s="36"/>
      <c r="U608" s="16"/>
      <c r="V608" s="16"/>
      <c r="W608" s="16"/>
      <c r="X608" s="16"/>
      <c r="Y608" s="16"/>
      <c r="Z608" s="16"/>
      <c r="AA608" s="16"/>
      <c r="AB608" s="16"/>
      <c r="AC608" s="16"/>
      <c r="AD608" s="16"/>
      <c r="AE608" s="16"/>
      <c r="AF608" s="16"/>
      <c r="AG608" s="16"/>
      <c r="AH608" s="16"/>
      <c r="AI608" s="16"/>
      <c r="AJ608" s="16"/>
      <c r="AK608" s="16"/>
      <c r="AL608" s="16"/>
      <c r="AM608" s="16"/>
      <c r="AN608" s="16"/>
      <c r="AO608" s="16"/>
      <c r="AP608" s="16"/>
      <c r="AQ608" s="16"/>
      <c r="AR608" s="16"/>
      <c r="AS608" s="16"/>
      <c r="AT608" s="16"/>
      <c r="AU608" s="116"/>
      <c r="AV608" s="116"/>
      <c r="AW608" s="116"/>
      <c r="AX608" s="116"/>
      <c r="AY608" s="116"/>
      <c r="AZ608" s="116"/>
      <c r="BA608" s="116"/>
      <c r="BB608" s="116"/>
      <c r="BC608" s="116"/>
      <c r="BD608" s="116"/>
      <c r="BE608" s="116"/>
      <c r="BF608" s="116"/>
      <c r="BG608" s="116"/>
      <c r="BH608" s="116"/>
      <c r="BI608" s="116"/>
      <c r="BJ608" s="116"/>
      <c r="BK608" s="116"/>
      <c r="BL608" s="117"/>
    </row>
    <row r="609" spans="2:64" s="3" customFormat="1">
      <c r="B609" s="36"/>
      <c r="C609" s="36"/>
      <c r="D609" s="36"/>
      <c r="E609" s="36"/>
      <c r="F609" s="36"/>
      <c r="G609" s="36"/>
      <c r="H609" s="36"/>
      <c r="I609" s="36"/>
      <c r="J609" s="36"/>
      <c r="K609" s="36"/>
      <c r="L609" s="36"/>
      <c r="M609" s="36"/>
      <c r="N609" s="36"/>
      <c r="O609" s="36"/>
      <c r="P609" s="36"/>
      <c r="Q609" s="36"/>
      <c r="R609" s="36"/>
      <c r="S609" s="36"/>
      <c r="T609" s="36"/>
      <c r="U609" s="16"/>
      <c r="V609" s="16"/>
      <c r="W609" s="16"/>
      <c r="X609" s="16"/>
      <c r="Y609" s="16"/>
      <c r="Z609" s="16"/>
      <c r="AA609" s="16"/>
      <c r="AB609" s="16"/>
      <c r="AC609" s="16"/>
      <c r="AD609" s="16"/>
      <c r="AE609" s="16"/>
      <c r="AF609" s="16"/>
      <c r="AG609" s="16"/>
      <c r="AH609" s="16"/>
      <c r="AI609" s="16"/>
      <c r="AJ609" s="16"/>
      <c r="AK609" s="16"/>
      <c r="AL609" s="16"/>
      <c r="AM609" s="16"/>
      <c r="AN609" s="16"/>
      <c r="AO609" s="16"/>
      <c r="AP609" s="16"/>
      <c r="AQ609" s="16"/>
      <c r="AR609" s="16"/>
      <c r="AS609" s="16"/>
      <c r="AT609" s="16"/>
      <c r="AU609" s="116"/>
      <c r="AV609" s="116"/>
      <c r="AW609" s="116"/>
      <c r="AX609" s="116"/>
      <c r="AY609" s="116"/>
      <c r="AZ609" s="116"/>
      <c r="BA609" s="116"/>
      <c r="BB609" s="116"/>
      <c r="BC609" s="116"/>
      <c r="BD609" s="116"/>
      <c r="BE609" s="116"/>
      <c r="BF609" s="116"/>
      <c r="BG609" s="116"/>
      <c r="BH609" s="116"/>
      <c r="BI609" s="116"/>
      <c r="BJ609" s="116"/>
      <c r="BK609" s="116"/>
      <c r="BL609" s="117"/>
    </row>
    <row r="610" spans="2:64" s="3" customFormat="1">
      <c r="B610" s="36"/>
      <c r="C610" s="36"/>
      <c r="D610" s="36"/>
      <c r="E610" s="36"/>
      <c r="F610" s="36"/>
      <c r="G610" s="36"/>
      <c r="H610" s="36"/>
      <c r="I610" s="36"/>
      <c r="J610" s="36"/>
      <c r="K610" s="36"/>
      <c r="L610" s="36"/>
      <c r="M610" s="36"/>
      <c r="N610" s="36"/>
      <c r="O610" s="36"/>
      <c r="P610" s="36"/>
      <c r="Q610" s="36"/>
      <c r="R610" s="36"/>
      <c r="S610" s="36"/>
      <c r="T610" s="36"/>
      <c r="U610" s="16"/>
      <c r="V610" s="16"/>
      <c r="W610" s="16"/>
      <c r="X610" s="16"/>
      <c r="Y610" s="16"/>
      <c r="Z610" s="16"/>
      <c r="AA610" s="16"/>
      <c r="AB610" s="16"/>
      <c r="AC610" s="16"/>
      <c r="AD610" s="16"/>
      <c r="AE610" s="16"/>
      <c r="AF610" s="16"/>
      <c r="AG610" s="16"/>
      <c r="AH610" s="16"/>
      <c r="AI610" s="16"/>
      <c r="AJ610" s="16"/>
      <c r="AK610" s="16"/>
      <c r="AL610" s="16"/>
      <c r="AM610" s="16"/>
      <c r="AN610" s="16"/>
      <c r="AO610" s="16"/>
      <c r="AP610" s="16"/>
      <c r="AQ610" s="16"/>
      <c r="AR610" s="16"/>
      <c r="AS610" s="16"/>
      <c r="AT610" s="16"/>
      <c r="AU610" s="116"/>
      <c r="AV610" s="116"/>
      <c r="AW610" s="116"/>
      <c r="AX610" s="116"/>
      <c r="AY610" s="116"/>
      <c r="AZ610" s="116"/>
      <c r="BA610" s="116"/>
      <c r="BB610" s="116"/>
      <c r="BC610" s="116"/>
      <c r="BD610" s="116"/>
      <c r="BE610" s="116"/>
      <c r="BF610" s="116"/>
      <c r="BG610" s="116"/>
      <c r="BH610" s="116"/>
      <c r="BI610" s="116"/>
      <c r="BJ610" s="116"/>
      <c r="BK610" s="116"/>
      <c r="BL610" s="117"/>
    </row>
    <row r="611" spans="2:64" s="3" customFormat="1">
      <c r="B611" s="36"/>
      <c r="C611" s="36"/>
      <c r="D611" s="36"/>
      <c r="E611" s="36"/>
      <c r="F611" s="36"/>
      <c r="G611" s="36"/>
      <c r="H611" s="36"/>
      <c r="I611" s="36"/>
      <c r="J611" s="36"/>
      <c r="K611" s="36"/>
      <c r="L611" s="36"/>
      <c r="M611" s="36"/>
      <c r="N611" s="36"/>
      <c r="O611" s="36"/>
      <c r="P611" s="36"/>
      <c r="Q611" s="36"/>
      <c r="R611" s="36"/>
      <c r="S611" s="36"/>
      <c r="T611" s="36"/>
      <c r="U611" s="16"/>
      <c r="V611" s="16"/>
      <c r="W611" s="16"/>
      <c r="X611" s="16"/>
      <c r="Y611" s="16"/>
      <c r="Z611" s="16"/>
      <c r="AA611" s="16"/>
      <c r="AB611" s="16"/>
      <c r="AC611" s="16"/>
      <c r="AD611" s="16"/>
      <c r="AE611" s="16"/>
      <c r="AF611" s="16"/>
      <c r="AG611" s="16"/>
      <c r="AH611" s="16"/>
      <c r="AI611" s="16"/>
      <c r="AJ611" s="16"/>
      <c r="AK611" s="16"/>
      <c r="AL611" s="16"/>
      <c r="AM611" s="16"/>
      <c r="AN611" s="16"/>
      <c r="AO611" s="16"/>
      <c r="AP611" s="16"/>
      <c r="AQ611" s="16"/>
      <c r="AR611" s="16"/>
      <c r="AS611" s="16"/>
      <c r="AT611" s="16"/>
      <c r="AU611" s="116"/>
      <c r="AV611" s="116"/>
      <c r="AW611" s="116"/>
      <c r="AX611" s="116"/>
      <c r="AY611" s="116"/>
      <c r="AZ611" s="116"/>
      <c r="BA611" s="116"/>
      <c r="BB611" s="116"/>
      <c r="BC611" s="116"/>
      <c r="BD611" s="116"/>
      <c r="BE611" s="116"/>
      <c r="BF611" s="116"/>
      <c r="BG611" s="116"/>
      <c r="BH611" s="116"/>
      <c r="BI611" s="116"/>
      <c r="BJ611" s="116"/>
      <c r="BK611" s="116"/>
      <c r="BL611" s="117"/>
    </row>
    <row r="612" spans="2:64" s="3" customFormat="1">
      <c r="B612" s="36"/>
      <c r="C612" s="36"/>
      <c r="D612" s="36"/>
      <c r="E612" s="36"/>
      <c r="F612" s="36"/>
      <c r="G612" s="36"/>
      <c r="H612" s="36"/>
      <c r="I612" s="36"/>
      <c r="J612" s="36"/>
      <c r="K612" s="36"/>
      <c r="L612" s="36"/>
      <c r="M612" s="36"/>
      <c r="N612" s="36"/>
      <c r="O612" s="36"/>
      <c r="P612" s="36"/>
      <c r="Q612" s="36"/>
      <c r="R612" s="36"/>
      <c r="S612" s="36"/>
      <c r="T612" s="36"/>
      <c r="U612" s="16"/>
      <c r="V612" s="16"/>
      <c r="W612" s="16"/>
      <c r="X612" s="16"/>
      <c r="Y612" s="16"/>
      <c r="Z612" s="16"/>
      <c r="AA612" s="16"/>
      <c r="AB612" s="16"/>
      <c r="AC612" s="16"/>
      <c r="AD612" s="16"/>
      <c r="AE612" s="16"/>
      <c r="AF612" s="16"/>
      <c r="AG612" s="16"/>
      <c r="AH612" s="16"/>
      <c r="AI612" s="16"/>
      <c r="AJ612" s="16"/>
      <c r="AK612" s="16"/>
      <c r="AL612" s="16"/>
      <c r="AM612" s="16"/>
      <c r="AN612" s="16"/>
      <c r="AO612" s="16"/>
      <c r="AP612" s="16"/>
      <c r="AQ612" s="16"/>
      <c r="AR612" s="16"/>
      <c r="AS612" s="16"/>
      <c r="AT612" s="16"/>
      <c r="AU612" s="116"/>
      <c r="AV612" s="116"/>
      <c r="AW612" s="116"/>
      <c r="AX612" s="116"/>
      <c r="AY612" s="116"/>
      <c r="AZ612" s="116"/>
      <c r="BA612" s="116"/>
      <c r="BB612" s="116"/>
      <c r="BC612" s="116"/>
      <c r="BD612" s="116"/>
      <c r="BE612" s="116"/>
      <c r="BF612" s="116"/>
      <c r="BG612" s="116"/>
      <c r="BH612" s="116"/>
      <c r="BI612" s="116"/>
      <c r="BJ612" s="116"/>
      <c r="BK612" s="116"/>
      <c r="BL612" s="117"/>
    </row>
    <row r="613" spans="2:64" s="3" customFormat="1">
      <c r="B613" s="36"/>
      <c r="C613" s="36"/>
      <c r="D613" s="36"/>
      <c r="E613" s="36"/>
      <c r="F613" s="36"/>
      <c r="G613" s="36"/>
      <c r="H613" s="36"/>
      <c r="I613" s="36"/>
      <c r="J613" s="36"/>
      <c r="K613" s="36"/>
      <c r="L613" s="36"/>
      <c r="M613" s="36"/>
      <c r="N613" s="36"/>
      <c r="O613" s="36"/>
      <c r="P613" s="36"/>
      <c r="Q613" s="36"/>
      <c r="R613" s="36"/>
      <c r="S613" s="36"/>
      <c r="T613" s="36"/>
      <c r="U613" s="16"/>
      <c r="V613" s="16"/>
      <c r="W613" s="16"/>
      <c r="X613" s="16"/>
      <c r="Y613" s="16"/>
      <c r="Z613" s="16"/>
      <c r="AA613" s="16"/>
      <c r="AB613" s="16"/>
      <c r="AC613" s="16"/>
      <c r="AD613" s="16"/>
      <c r="AE613" s="16"/>
      <c r="AF613" s="16"/>
      <c r="AG613" s="16"/>
      <c r="AH613" s="16"/>
      <c r="AI613" s="16"/>
      <c r="AJ613" s="16"/>
      <c r="AK613" s="16"/>
      <c r="AL613" s="16"/>
      <c r="AM613" s="16"/>
      <c r="AN613" s="16"/>
      <c r="AO613" s="16"/>
      <c r="AP613" s="16"/>
      <c r="AQ613" s="16"/>
      <c r="AR613" s="16"/>
      <c r="AS613" s="16"/>
      <c r="AT613" s="16"/>
      <c r="AU613" s="116"/>
      <c r="AV613" s="116"/>
      <c r="AW613" s="116"/>
      <c r="AX613" s="116"/>
      <c r="AY613" s="116"/>
      <c r="AZ613" s="116"/>
      <c r="BA613" s="116"/>
      <c r="BB613" s="116"/>
      <c r="BC613" s="116"/>
      <c r="BD613" s="116"/>
      <c r="BE613" s="116"/>
      <c r="BF613" s="116"/>
      <c r="BG613" s="116"/>
      <c r="BH613" s="116"/>
      <c r="BI613" s="116"/>
      <c r="BJ613" s="116"/>
      <c r="BK613" s="116"/>
      <c r="BL613" s="117"/>
    </row>
    <row r="614" spans="2:64" s="3" customFormat="1">
      <c r="B614" s="36"/>
      <c r="C614" s="36"/>
      <c r="D614" s="36"/>
      <c r="E614" s="36"/>
      <c r="F614" s="36"/>
      <c r="G614" s="36"/>
      <c r="H614" s="36"/>
      <c r="I614" s="36"/>
      <c r="J614" s="36"/>
      <c r="K614" s="36"/>
      <c r="L614" s="36"/>
      <c r="M614" s="36"/>
      <c r="N614" s="36"/>
      <c r="O614" s="36"/>
      <c r="P614" s="36"/>
      <c r="Q614" s="36"/>
      <c r="R614" s="36"/>
      <c r="S614" s="36"/>
      <c r="T614" s="36"/>
      <c r="U614" s="16"/>
      <c r="V614" s="16"/>
      <c r="W614" s="16"/>
      <c r="X614" s="16"/>
      <c r="Y614" s="16"/>
      <c r="Z614" s="16"/>
      <c r="AA614" s="16"/>
      <c r="AB614" s="16"/>
      <c r="AC614" s="16"/>
      <c r="AD614" s="16"/>
      <c r="AE614" s="16"/>
      <c r="AF614" s="16"/>
      <c r="AG614" s="16"/>
      <c r="AH614" s="16"/>
      <c r="AI614" s="16"/>
      <c r="AJ614" s="16"/>
      <c r="AK614" s="16"/>
      <c r="AL614" s="16"/>
      <c r="AM614" s="16"/>
      <c r="AN614" s="16"/>
      <c r="AO614" s="16"/>
      <c r="AP614" s="16"/>
      <c r="AQ614" s="16"/>
      <c r="AR614" s="16"/>
      <c r="AS614" s="16"/>
      <c r="AT614" s="16"/>
      <c r="AU614" s="116"/>
      <c r="AV614" s="116"/>
      <c r="AW614" s="116"/>
      <c r="AX614" s="116"/>
      <c r="AY614" s="116"/>
      <c r="AZ614" s="116"/>
      <c r="BA614" s="116"/>
      <c r="BB614" s="116"/>
      <c r="BC614" s="116"/>
      <c r="BD614" s="116"/>
      <c r="BE614" s="116"/>
      <c r="BF614" s="116"/>
      <c r="BG614" s="116"/>
      <c r="BH614" s="116"/>
      <c r="BI614" s="116"/>
      <c r="BJ614" s="116"/>
      <c r="BK614" s="116"/>
      <c r="BL614" s="117"/>
    </row>
    <row r="615" spans="2:64" s="3" customFormat="1">
      <c r="B615" s="36"/>
      <c r="C615" s="36"/>
      <c r="D615" s="36"/>
      <c r="E615" s="36"/>
      <c r="F615" s="36"/>
      <c r="G615" s="36"/>
      <c r="H615" s="36"/>
      <c r="I615" s="36"/>
      <c r="J615" s="36"/>
      <c r="K615" s="36"/>
      <c r="L615" s="36"/>
      <c r="M615" s="36"/>
      <c r="N615" s="36"/>
      <c r="O615" s="36"/>
      <c r="P615" s="36"/>
      <c r="Q615" s="36"/>
      <c r="R615" s="36"/>
      <c r="S615" s="36"/>
      <c r="T615" s="36"/>
      <c r="U615" s="16"/>
      <c r="V615" s="16"/>
      <c r="W615" s="16"/>
      <c r="X615" s="16"/>
      <c r="Y615" s="16"/>
      <c r="Z615" s="16"/>
      <c r="AA615" s="16"/>
      <c r="AB615" s="16"/>
      <c r="AC615" s="16"/>
      <c r="AD615" s="16"/>
      <c r="AE615" s="16"/>
      <c r="AF615" s="16"/>
      <c r="AG615" s="16"/>
      <c r="AH615" s="16"/>
      <c r="AI615" s="16"/>
      <c r="AJ615" s="16"/>
      <c r="AK615" s="16"/>
      <c r="AL615" s="16"/>
      <c r="AM615" s="16"/>
      <c r="AN615" s="16"/>
      <c r="AO615" s="16"/>
      <c r="AP615" s="16"/>
      <c r="AQ615" s="16"/>
      <c r="AR615" s="16"/>
      <c r="AS615" s="16"/>
      <c r="AT615" s="16"/>
      <c r="AU615" s="116"/>
      <c r="AV615" s="116"/>
      <c r="AW615" s="116"/>
      <c r="AX615" s="116"/>
      <c r="AY615" s="116"/>
      <c r="AZ615" s="116"/>
      <c r="BA615" s="116"/>
      <c r="BB615" s="116"/>
      <c r="BC615" s="116"/>
      <c r="BD615" s="116"/>
      <c r="BE615" s="116"/>
      <c r="BF615" s="116"/>
      <c r="BG615" s="116"/>
      <c r="BH615" s="116"/>
      <c r="BI615" s="116"/>
      <c r="BJ615" s="116"/>
      <c r="BK615" s="116"/>
      <c r="BL615" s="117"/>
    </row>
    <row r="616" spans="2:64" s="3" customFormat="1">
      <c r="B616" s="36"/>
      <c r="C616" s="36"/>
      <c r="D616" s="36"/>
      <c r="E616" s="36"/>
      <c r="F616" s="36"/>
      <c r="G616" s="36"/>
      <c r="H616" s="36"/>
      <c r="I616" s="36"/>
      <c r="J616" s="36"/>
      <c r="K616" s="36"/>
      <c r="L616" s="36"/>
      <c r="M616" s="36"/>
      <c r="N616" s="36"/>
      <c r="O616" s="36"/>
      <c r="P616" s="36"/>
      <c r="Q616" s="36"/>
      <c r="R616" s="36"/>
      <c r="S616" s="36"/>
      <c r="T616" s="36"/>
      <c r="U616" s="16"/>
      <c r="V616" s="16"/>
      <c r="W616" s="16"/>
      <c r="X616" s="16"/>
      <c r="Y616" s="16"/>
      <c r="Z616" s="16"/>
      <c r="AA616" s="16"/>
      <c r="AB616" s="16"/>
      <c r="AC616" s="16"/>
      <c r="AD616" s="16"/>
      <c r="AE616" s="16"/>
      <c r="AF616" s="16"/>
      <c r="AG616" s="16"/>
      <c r="AH616" s="16"/>
      <c r="AI616" s="16"/>
      <c r="AJ616" s="16"/>
      <c r="AK616" s="16"/>
      <c r="AL616" s="16"/>
      <c r="AM616" s="16"/>
      <c r="AN616" s="16"/>
      <c r="AO616" s="16"/>
      <c r="AP616" s="16"/>
      <c r="AQ616" s="16"/>
      <c r="AR616" s="16"/>
      <c r="AS616" s="16"/>
      <c r="AT616" s="16"/>
      <c r="AU616" s="116"/>
      <c r="AV616" s="116"/>
      <c r="AW616" s="116"/>
      <c r="AX616" s="116"/>
      <c r="AY616" s="116"/>
      <c r="AZ616" s="116"/>
      <c r="BA616" s="116"/>
      <c r="BB616" s="116"/>
      <c r="BC616" s="116"/>
      <c r="BD616" s="116"/>
      <c r="BE616" s="116"/>
      <c r="BF616" s="116"/>
      <c r="BG616" s="116"/>
      <c r="BH616" s="116"/>
      <c r="BI616" s="116"/>
      <c r="BJ616" s="116"/>
      <c r="BK616" s="116"/>
      <c r="BL616" s="117"/>
    </row>
    <row r="617" spans="2:64" s="3" customFormat="1">
      <c r="B617" s="36"/>
      <c r="C617" s="36"/>
      <c r="D617" s="36"/>
      <c r="E617" s="36"/>
      <c r="F617" s="36"/>
      <c r="G617" s="36"/>
      <c r="H617" s="36"/>
      <c r="I617" s="36"/>
      <c r="J617" s="36"/>
      <c r="K617" s="36"/>
      <c r="L617" s="36"/>
      <c r="M617" s="36"/>
      <c r="N617" s="36"/>
      <c r="O617" s="36"/>
      <c r="P617" s="36"/>
      <c r="Q617" s="36"/>
      <c r="R617" s="36"/>
      <c r="S617" s="36"/>
      <c r="T617" s="36"/>
      <c r="U617" s="16"/>
      <c r="V617" s="16"/>
      <c r="W617" s="16"/>
      <c r="X617" s="16"/>
      <c r="Y617" s="16"/>
      <c r="Z617" s="16"/>
      <c r="AA617" s="16"/>
      <c r="AB617" s="16"/>
      <c r="AC617" s="16"/>
      <c r="AD617" s="16"/>
      <c r="AE617" s="16"/>
      <c r="AF617" s="16"/>
      <c r="AG617" s="16"/>
      <c r="AH617" s="16"/>
      <c r="AI617" s="16"/>
      <c r="AJ617" s="16"/>
      <c r="AK617" s="16"/>
      <c r="AL617" s="16"/>
      <c r="AM617" s="16"/>
      <c r="AN617" s="16"/>
      <c r="AO617" s="16"/>
      <c r="AP617" s="16"/>
      <c r="AQ617" s="16"/>
      <c r="AR617" s="16"/>
      <c r="AS617" s="16"/>
      <c r="AT617" s="16"/>
      <c r="AU617" s="116"/>
      <c r="AV617" s="116"/>
      <c r="AW617" s="116"/>
      <c r="AX617" s="116"/>
      <c r="AY617" s="116"/>
      <c r="AZ617" s="116"/>
      <c r="BA617" s="116"/>
      <c r="BB617" s="116"/>
      <c r="BC617" s="116"/>
      <c r="BD617" s="116"/>
      <c r="BE617" s="116"/>
      <c r="BF617" s="116"/>
      <c r="BG617" s="116"/>
      <c r="BH617" s="116"/>
      <c r="BI617" s="116"/>
      <c r="BJ617" s="116"/>
      <c r="BK617" s="116"/>
      <c r="BL617" s="117"/>
    </row>
    <row r="618" spans="2:64" s="3" customFormat="1">
      <c r="B618" s="36"/>
      <c r="C618" s="36"/>
      <c r="D618" s="36"/>
      <c r="E618" s="36"/>
      <c r="F618" s="36"/>
      <c r="G618" s="36"/>
      <c r="H618" s="36"/>
      <c r="I618" s="36"/>
      <c r="J618" s="36"/>
      <c r="K618" s="36"/>
      <c r="L618" s="36"/>
      <c r="M618" s="36"/>
      <c r="N618" s="36"/>
      <c r="O618" s="36"/>
      <c r="P618" s="36"/>
      <c r="Q618" s="36"/>
      <c r="R618" s="36"/>
      <c r="S618" s="36"/>
      <c r="T618" s="36"/>
      <c r="U618" s="16"/>
      <c r="V618" s="16"/>
      <c r="W618" s="16"/>
      <c r="X618" s="16"/>
      <c r="Y618" s="16"/>
      <c r="Z618" s="16"/>
      <c r="AA618" s="16"/>
      <c r="AB618" s="16"/>
      <c r="AC618" s="16"/>
      <c r="AD618" s="16"/>
      <c r="AE618" s="16"/>
      <c r="AF618" s="16"/>
      <c r="AG618" s="16"/>
      <c r="AH618" s="16"/>
      <c r="AI618" s="16"/>
      <c r="AJ618" s="16"/>
      <c r="AK618" s="16"/>
      <c r="AL618" s="16"/>
      <c r="AM618" s="16"/>
      <c r="AN618" s="16"/>
      <c r="AO618" s="16"/>
      <c r="AP618" s="16"/>
      <c r="AQ618" s="16"/>
      <c r="AR618" s="16"/>
      <c r="AS618" s="16"/>
      <c r="AT618" s="16"/>
      <c r="AU618" s="116"/>
      <c r="AV618" s="116"/>
      <c r="AW618" s="116"/>
      <c r="AX618" s="116"/>
      <c r="AY618" s="116"/>
      <c r="AZ618" s="116"/>
      <c r="BA618" s="116"/>
      <c r="BB618" s="116"/>
      <c r="BC618" s="116"/>
      <c r="BD618" s="116"/>
      <c r="BE618" s="116"/>
      <c r="BF618" s="116"/>
      <c r="BG618" s="116"/>
      <c r="BH618" s="116"/>
      <c r="BI618" s="116"/>
      <c r="BJ618" s="116"/>
      <c r="BK618" s="116"/>
      <c r="BL618" s="117"/>
    </row>
    <row r="619" spans="2:64" s="3" customFormat="1">
      <c r="B619" s="36"/>
      <c r="C619" s="36"/>
      <c r="D619" s="36"/>
      <c r="E619" s="36"/>
      <c r="F619" s="36"/>
      <c r="G619" s="36"/>
      <c r="H619" s="36"/>
      <c r="I619" s="36"/>
      <c r="J619" s="36"/>
      <c r="K619" s="36"/>
      <c r="L619" s="36"/>
      <c r="M619" s="36"/>
      <c r="N619" s="36"/>
      <c r="O619" s="36"/>
      <c r="P619" s="36"/>
      <c r="Q619" s="36"/>
      <c r="R619" s="36"/>
      <c r="S619" s="36"/>
      <c r="T619" s="36"/>
      <c r="U619" s="16"/>
      <c r="V619" s="16"/>
      <c r="W619" s="16"/>
      <c r="X619" s="16"/>
      <c r="Y619" s="16"/>
      <c r="Z619" s="16"/>
      <c r="AA619" s="16"/>
      <c r="AB619" s="16"/>
      <c r="AC619" s="16"/>
      <c r="AD619" s="16"/>
      <c r="AE619" s="16"/>
      <c r="AF619" s="16"/>
      <c r="AG619" s="16"/>
      <c r="AH619" s="16"/>
      <c r="AI619" s="16"/>
      <c r="AJ619" s="16"/>
      <c r="AK619" s="16"/>
      <c r="AL619" s="16"/>
      <c r="AM619" s="16"/>
      <c r="AN619" s="16"/>
      <c r="AO619" s="16"/>
      <c r="AP619" s="16"/>
      <c r="AQ619" s="16"/>
      <c r="AR619" s="16"/>
      <c r="AS619" s="16"/>
      <c r="AT619" s="16"/>
      <c r="AU619" s="116"/>
      <c r="AV619" s="116"/>
      <c r="AW619" s="116"/>
      <c r="AX619" s="116"/>
      <c r="AY619" s="116"/>
      <c r="AZ619" s="116"/>
      <c r="BA619" s="116"/>
      <c r="BB619" s="116"/>
      <c r="BC619" s="116"/>
      <c r="BD619" s="116"/>
      <c r="BE619" s="116"/>
      <c r="BF619" s="116"/>
      <c r="BG619" s="116"/>
      <c r="BH619" s="116"/>
      <c r="BI619" s="116"/>
      <c r="BJ619" s="116"/>
      <c r="BK619" s="116"/>
      <c r="BL619" s="117"/>
    </row>
    <row r="620" spans="2:64" s="3" customFormat="1">
      <c r="B620" s="36"/>
      <c r="C620" s="36"/>
      <c r="D620" s="36"/>
      <c r="E620" s="36"/>
      <c r="F620" s="36"/>
      <c r="G620" s="36"/>
      <c r="H620" s="36"/>
      <c r="I620" s="36"/>
      <c r="J620" s="36"/>
      <c r="K620" s="36"/>
      <c r="L620" s="36"/>
      <c r="M620" s="36"/>
      <c r="N620" s="36"/>
      <c r="O620" s="36"/>
      <c r="P620" s="36"/>
      <c r="Q620" s="36"/>
      <c r="R620" s="36"/>
      <c r="S620" s="36"/>
      <c r="T620" s="36"/>
      <c r="U620" s="16"/>
      <c r="V620" s="16"/>
      <c r="W620" s="16"/>
      <c r="X620" s="16"/>
      <c r="Y620" s="16"/>
      <c r="Z620" s="16"/>
      <c r="AA620" s="16"/>
      <c r="AB620" s="16"/>
      <c r="AC620" s="16"/>
      <c r="AD620" s="16"/>
      <c r="AE620" s="16"/>
      <c r="AF620" s="16"/>
      <c r="AG620" s="16"/>
      <c r="AH620" s="16"/>
      <c r="AI620" s="16"/>
      <c r="AJ620" s="16"/>
      <c r="AK620" s="16"/>
      <c r="AL620" s="16"/>
      <c r="AM620" s="16"/>
      <c r="AN620" s="16"/>
      <c r="AO620" s="16"/>
      <c r="AP620" s="16"/>
      <c r="AQ620" s="16"/>
      <c r="AR620" s="16"/>
      <c r="AS620" s="16"/>
      <c r="AT620" s="16"/>
      <c r="AU620" s="116"/>
      <c r="AV620" s="116"/>
      <c r="AW620" s="116"/>
      <c r="AX620" s="116"/>
      <c r="AY620" s="116"/>
      <c r="AZ620" s="116"/>
      <c r="BA620" s="116"/>
      <c r="BB620" s="116"/>
      <c r="BC620" s="116"/>
      <c r="BD620" s="116"/>
      <c r="BE620" s="116"/>
      <c r="BF620" s="116"/>
      <c r="BG620" s="116"/>
      <c r="BH620" s="116"/>
      <c r="BI620" s="116"/>
      <c r="BJ620" s="116"/>
      <c r="BK620" s="116"/>
      <c r="BL620" s="117"/>
    </row>
    <row r="621" spans="2:64" s="3" customFormat="1">
      <c r="B621" s="36"/>
      <c r="C621" s="36"/>
      <c r="D621" s="36"/>
      <c r="E621" s="36"/>
      <c r="F621" s="36"/>
      <c r="G621" s="36"/>
      <c r="H621" s="36"/>
      <c r="I621" s="36"/>
      <c r="J621" s="36"/>
      <c r="K621" s="36"/>
      <c r="L621" s="36"/>
      <c r="M621" s="36"/>
      <c r="N621" s="36"/>
      <c r="O621" s="36"/>
      <c r="P621" s="36"/>
      <c r="Q621" s="36"/>
      <c r="R621" s="36"/>
      <c r="S621" s="36"/>
      <c r="T621" s="36"/>
      <c r="U621" s="16"/>
      <c r="V621" s="16"/>
      <c r="W621" s="16"/>
      <c r="X621" s="16"/>
      <c r="Y621" s="16"/>
      <c r="Z621" s="16"/>
      <c r="AA621" s="16"/>
      <c r="AB621" s="16"/>
      <c r="AC621" s="16"/>
      <c r="AD621" s="16"/>
      <c r="AE621" s="16"/>
      <c r="AF621" s="16"/>
      <c r="AG621" s="16"/>
      <c r="AH621" s="16"/>
      <c r="AI621" s="16"/>
      <c r="AJ621" s="16"/>
      <c r="AK621" s="16"/>
      <c r="AL621" s="16"/>
      <c r="AM621" s="16"/>
      <c r="AN621" s="16"/>
      <c r="AO621" s="16"/>
      <c r="AP621" s="16"/>
      <c r="AQ621" s="16"/>
      <c r="AR621" s="16"/>
      <c r="AS621" s="16"/>
      <c r="AT621" s="16"/>
      <c r="AU621" s="116"/>
      <c r="AV621" s="116"/>
      <c r="AW621" s="116"/>
      <c r="AX621" s="116"/>
      <c r="AY621" s="116"/>
      <c r="AZ621" s="116"/>
      <c r="BA621" s="116"/>
      <c r="BB621" s="116"/>
      <c r="BC621" s="116"/>
      <c r="BD621" s="116"/>
      <c r="BE621" s="116"/>
      <c r="BF621" s="116"/>
      <c r="BG621" s="116"/>
      <c r="BH621" s="116"/>
      <c r="BI621" s="116"/>
      <c r="BJ621" s="116"/>
      <c r="BK621" s="116"/>
      <c r="BL621" s="117"/>
    </row>
    <row r="622" spans="2:64" s="3" customFormat="1">
      <c r="B622" s="36"/>
      <c r="C622" s="36"/>
      <c r="D622" s="36"/>
      <c r="E622" s="36"/>
      <c r="F622" s="36"/>
      <c r="G622" s="36"/>
      <c r="H622" s="36"/>
      <c r="I622" s="36"/>
      <c r="J622" s="36"/>
      <c r="K622" s="36"/>
      <c r="L622" s="36"/>
      <c r="M622" s="36"/>
      <c r="N622" s="36"/>
      <c r="O622" s="36"/>
      <c r="P622" s="36"/>
      <c r="Q622" s="36"/>
      <c r="R622" s="36"/>
      <c r="S622" s="36"/>
      <c r="T622" s="36"/>
      <c r="U622" s="16"/>
      <c r="V622" s="16"/>
      <c r="W622" s="16"/>
      <c r="X622" s="16"/>
      <c r="Y622" s="16"/>
      <c r="Z622" s="16"/>
      <c r="AA622" s="16"/>
      <c r="AB622" s="16"/>
      <c r="AC622" s="16"/>
      <c r="AD622" s="16"/>
      <c r="AE622" s="16"/>
      <c r="AF622" s="16"/>
      <c r="AG622" s="16"/>
      <c r="AH622" s="16"/>
      <c r="AI622" s="16"/>
      <c r="AJ622" s="16"/>
      <c r="AK622" s="16"/>
      <c r="AL622" s="16"/>
      <c r="AM622" s="16"/>
      <c r="AN622" s="16"/>
      <c r="AO622" s="16"/>
      <c r="AP622" s="16"/>
      <c r="AQ622" s="16"/>
      <c r="AR622" s="16"/>
      <c r="AS622" s="16"/>
      <c r="AT622" s="16"/>
      <c r="AU622" s="116"/>
      <c r="AV622" s="116"/>
      <c r="AW622" s="116"/>
      <c r="AX622" s="116"/>
      <c r="AY622" s="116"/>
      <c r="AZ622" s="116"/>
      <c r="BA622" s="116"/>
      <c r="BB622" s="116"/>
      <c r="BC622" s="116"/>
      <c r="BD622" s="116"/>
      <c r="BE622" s="116"/>
      <c r="BF622" s="116"/>
      <c r="BG622" s="116"/>
      <c r="BH622" s="116"/>
      <c r="BI622" s="116"/>
      <c r="BJ622" s="116"/>
      <c r="BK622" s="116"/>
      <c r="BL622" s="117"/>
    </row>
    <row r="623" spans="2:64" s="3" customFormat="1">
      <c r="B623" s="36"/>
      <c r="C623" s="36"/>
      <c r="D623" s="36"/>
      <c r="E623" s="36"/>
      <c r="F623" s="36"/>
      <c r="G623" s="36"/>
      <c r="H623" s="36"/>
      <c r="I623" s="36"/>
      <c r="J623" s="36"/>
      <c r="K623" s="36"/>
      <c r="L623" s="36"/>
      <c r="M623" s="36"/>
      <c r="N623" s="36"/>
      <c r="O623" s="36"/>
      <c r="P623" s="36"/>
      <c r="Q623" s="36"/>
      <c r="R623" s="36"/>
      <c r="S623" s="36"/>
      <c r="T623" s="36"/>
      <c r="U623" s="16"/>
      <c r="V623" s="16"/>
      <c r="W623" s="16"/>
      <c r="X623" s="16"/>
      <c r="Y623" s="16"/>
      <c r="Z623" s="16"/>
      <c r="AA623" s="16"/>
      <c r="AB623" s="16"/>
      <c r="AC623" s="16"/>
      <c r="AD623" s="16"/>
      <c r="AE623" s="16"/>
      <c r="AF623" s="16"/>
      <c r="AG623" s="16"/>
      <c r="AH623" s="16"/>
      <c r="AI623" s="16"/>
      <c r="AJ623" s="16"/>
      <c r="AK623" s="16"/>
      <c r="AL623" s="16"/>
      <c r="AM623" s="16"/>
      <c r="AN623" s="16"/>
      <c r="AO623" s="16"/>
      <c r="AP623" s="16"/>
      <c r="AQ623" s="16"/>
      <c r="AR623" s="16"/>
      <c r="AS623" s="16"/>
      <c r="AT623" s="16"/>
      <c r="AU623" s="116"/>
      <c r="AV623" s="116"/>
      <c r="AW623" s="116"/>
      <c r="AX623" s="116"/>
      <c r="AY623" s="116"/>
      <c r="AZ623" s="116"/>
      <c r="BA623" s="116"/>
      <c r="BB623" s="116"/>
      <c r="BC623" s="116"/>
      <c r="BD623" s="116"/>
      <c r="BE623" s="116"/>
      <c r="BF623" s="116"/>
      <c r="BG623" s="116"/>
      <c r="BH623" s="116"/>
      <c r="BI623" s="116"/>
      <c r="BJ623" s="116"/>
      <c r="BK623" s="116"/>
      <c r="BL623" s="117"/>
    </row>
    <row r="624" spans="2:64" s="3" customFormat="1">
      <c r="B624" s="36"/>
      <c r="C624" s="36"/>
      <c r="D624" s="36"/>
      <c r="E624" s="36"/>
      <c r="F624" s="36"/>
      <c r="G624" s="36"/>
      <c r="H624" s="36"/>
      <c r="I624" s="36"/>
      <c r="J624" s="36"/>
      <c r="K624" s="36"/>
      <c r="L624" s="36"/>
      <c r="M624" s="36"/>
      <c r="N624" s="36"/>
      <c r="O624" s="36"/>
      <c r="P624" s="36"/>
      <c r="Q624" s="36"/>
      <c r="R624" s="36"/>
      <c r="S624" s="36"/>
      <c r="T624" s="36"/>
      <c r="U624" s="16"/>
      <c r="V624" s="16"/>
      <c r="W624" s="16"/>
      <c r="X624" s="16"/>
      <c r="Y624" s="16"/>
      <c r="Z624" s="16"/>
      <c r="AA624" s="16"/>
      <c r="AB624" s="16"/>
      <c r="AC624" s="16"/>
      <c r="AD624" s="16"/>
      <c r="AE624" s="16"/>
      <c r="AF624" s="16"/>
      <c r="AG624" s="16"/>
      <c r="AH624" s="16"/>
      <c r="AI624" s="16"/>
      <c r="AJ624" s="16"/>
      <c r="AK624" s="16"/>
      <c r="AL624" s="16"/>
      <c r="AM624" s="16"/>
      <c r="AN624" s="16"/>
      <c r="AO624" s="16"/>
      <c r="AP624" s="16"/>
      <c r="AQ624" s="16"/>
      <c r="AR624" s="16"/>
      <c r="AS624" s="16"/>
      <c r="AT624" s="16"/>
      <c r="AU624" s="116"/>
      <c r="AV624" s="116"/>
      <c r="AW624" s="116"/>
      <c r="AX624" s="116"/>
      <c r="AY624" s="116"/>
      <c r="AZ624" s="116"/>
      <c r="BA624" s="116"/>
      <c r="BB624" s="116"/>
      <c r="BC624" s="116"/>
      <c r="BD624" s="116"/>
      <c r="BE624" s="116"/>
      <c r="BF624" s="116"/>
      <c r="BG624" s="116"/>
      <c r="BH624" s="116"/>
      <c r="BI624" s="116"/>
      <c r="BJ624" s="116"/>
      <c r="BK624" s="116"/>
      <c r="BL624" s="117"/>
    </row>
    <row r="625" spans="2:64" s="3" customFormat="1">
      <c r="B625" s="36"/>
      <c r="C625" s="36"/>
      <c r="D625" s="36"/>
      <c r="E625" s="36"/>
      <c r="F625" s="36"/>
      <c r="G625" s="36"/>
      <c r="H625" s="36"/>
      <c r="I625" s="36"/>
      <c r="J625" s="36"/>
      <c r="K625" s="36"/>
      <c r="L625" s="36"/>
      <c r="M625" s="36"/>
      <c r="N625" s="36"/>
      <c r="O625" s="36"/>
      <c r="P625" s="36"/>
      <c r="Q625" s="36"/>
      <c r="R625" s="36"/>
      <c r="S625" s="36"/>
      <c r="T625" s="36"/>
      <c r="U625" s="16"/>
      <c r="V625" s="16"/>
      <c r="W625" s="16"/>
      <c r="X625" s="16"/>
      <c r="Y625" s="16"/>
      <c r="Z625" s="16"/>
      <c r="AA625" s="16"/>
      <c r="AB625" s="16"/>
      <c r="AC625" s="16"/>
      <c r="AD625" s="16"/>
      <c r="AE625" s="16"/>
      <c r="AF625" s="16"/>
      <c r="AG625" s="16"/>
      <c r="AH625" s="16"/>
      <c r="AI625" s="16"/>
      <c r="AJ625" s="16"/>
      <c r="AK625" s="16"/>
      <c r="AL625" s="16"/>
      <c r="AM625" s="16"/>
      <c r="AN625" s="16"/>
      <c r="AO625" s="16"/>
      <c r="AP625" s="16"/>
      <c r="AQ625" s="16"/>
      <c r="AR625" s="16"/>
      <c r="AS625" s="16"/>
      <c r="AT625" s="16"/>
      <c r="AU625" s="116"/>
      <c r="AV625" s="116"/>
      <c r="AW625" s="116"/>
      <c r="AX625" s="116"/>
      <c r="AY625" s="116"/>
      <c r="AZ625" s="116"/>
      <c r="BA625" s="116"/>
      <c r="BB625" s="116"/>
      <c r="BC625" s="116"/>
      <c r="BD625" s="116"/>
      <c r="BE625" s="116"/>
      <c r="BF625" s="116"/>
      <c r="BG625" s="116"/>
      <c r="BH625" s="116"/>
      <c r="BI625" s="116"/>
      <c r="BJ625" s="116"/>
      <c r="BK625" s="116"/>
      <c r="BL625" s="117"/>
    </row>
    <row r="626" spans="2:64" s="3" customFormat="1">
      <c r="B626" s="36"/>
      <c r="C626" s="36"/>
      <c r="D626" s="36"/>
      <c r="E626" s="36"/>
      <c r="F626" s="36"/>
      <c r="G626" s="36"/>
      <c r="H626" s="36"/>
      <c r="I626" s="36"/>
      <c r="J626" s="36"/>
      <c r="K626" s="36"/>
      <c r="L626" s="36"/>
      <c r="M626" s="36"/>
      <c r="N626" s="36"/>
      <c r="O626" s="36"/>
      <c r="P626" s="36"/>
      <c r="Q626" s="36"/>
      <c r="R626" s="36"/>
      <c r="S626" s="36"/>
      <c r="T626" s="36"/>
      <c r="U626" s="16"/>
      <c r="V626" s="16"/>
      <c r="W626" s="16"/>
      <c r="X626" s="16"/>
      <c r="Y626" s="16"/>
      <c r="Z626" s="16"/>
      <c r="AA626" s="16"/>
      <c r="AB626" s="16"/>
      <c r="AC626" s="16"/>
      <c r="AD626" s="16"/>
      <c r="AE626" s="16"/>
      <c r="AF626" s="16"/>
      <c r="AG626" s="16"/>
      <c r="AH626" s="16"/>
      <c r="AI626" s="16"/>
      <c r="AJ626" s="16"/>
      <c r="AK626" s="16"/>
      <c r="AL626" s="16"/>
      <c r="AM626" s="16"/>
      <c r="AN626" s="16"/>
      <c r="AO626" s="16"/>
      <c r="AP626" s="16"/>
      <c r="AQ626" s="16"/>
      <c r="AR626" s="16"/>
      <c r="AS626" s="16"/>
      <c r="AT626" s="16"/>
      <c r="AU626" s="116"/>
      <c r="AV626" s="116"/>
      <c r="AW626" s="116"/>
      <c r="AX626" s="116"/>
      <c r="AY626" s="116"/>
      <c r="AZ626" s="116"/>
      <c r="BA626" s="116"/>
      <c r="BB626" s="116"/>
      <c r="BC626" s="116"/>
      <c r="BD626" s="116"/>
      <c r="BE626" s="116"/>
      <c r="BF626" s="116"/>
      <c r="BG626" s="116"/>
      <c r="BH626" s="116"/>
      <c r="BI626" s="116"/>
      <c r="BJ626" s="116"/>
      <c r="BK626" s="116"/>
      <c r="BL626" s="117"/>
    </row>
    <row r="627" spans="2:64" s="3" customFormat="1">
      <c r="B627" s="36"/>
      <c r="C627" s="36"/>
      <c r="D627" s="36"/>
      <c r="E627" s="36"/>
      <c r="F627" s="36"/>
      <c r="G627" s="36"/>
      <c r="H627" s="36"/>
      <c r="I627" s="36"/>
      <c r="J627" s="36"/>
      <c r="K627" s="36"/>
      <c r="L627" s="36"/>
      <c r="M627" s="36"/>
      <c r="N627" s="36"/>
      <c r="O627" s="36"/>
      <c r="P627" s="36"/>
      <c r="Q627" s="36"/>
      <c r="R627" s="36"/>
      <c r="S627" s="36"/>
      <c r="T627" s="36"/>
      <c r="U627" s="16"/>
      <c r="V627" s="16"/>
      <c r="W627" s="16"/>
      <c r="X627" s="16"/>
      <c r="Y627" s="16"/>
      <c r="Z627" s="16"/>
      <c r="AA627" s="16"/>
      <c r="AB627" s="16"/>
      <c r="AC627" s="16"/>
      <c r="AD627" s="16"/>
      <c r="AE627" s="16"/>
      <c r="AF627" s="16"/>
      <c r="AG627" s="16"/>
      <c r="AH627" s="16"/>
      <c r="AI627" s="16"/>
      <c r="AJ627" s="16"/>
      <c r="AK627" s="16"/>
      <c r="AL627" s="16"/>
      <c r="AM627" s="16"/>
      <c r="AN627" s="16"/>
      <c r="AO627" s="16"/>
      <c r="AP627" s="16"/>
      <c r="AQ627" s="16"/>
      <c r="AR627" s="16"/>
      <c r="AS627" s="16"/>
      <c r="AT627" s="16"/>
      <c r="AU627" s="116"/>
      <c r="AV627" s="116"/>
      <c r="AW627" s="116"/>
      <c r="AX627" s="116"/>
      <c r="AY627" s="116"/>
      <c r="AZ627" s="116"/>
      <c r="BA627" s="116"/>
      <c r="BB627" s="116"/>
      <c r="BC627" s="116"/>
      <c r="BD627" s="116"/>
      <c r="BE627" s="116"/>
      <c r="BF627" s="116"/>
      <c r="BG627" s="116"/>
      <c r="BH627" s="116"/>
      <c r="BI627" s="116"/>
      <c r="BJ627" s="116"/>
      <c r="BK627" s="116"/>
      <c r="BL627" s="117"/>
    </row>
    <row r="628" spans="2:64" s="3" customFormat="1">
      <c r="B628" s="36"/>
      <c r="C628" s="36"/>
      <c r="D628" s="36"/>
      <c r="E628" s="36"/>
      <c r="F628" s="36"/>
      <c r="G628" s="36"/>
      <c r="H628" s="36"/>
      <c r="I628" s="36"/>
      <c r="J628" s="36"/>
      <c r="K628" s="36"/>
      <c r="L628" s="36"/>
      <c r="M628" s="36"/>
      <c r="N628" s="36"/>
      <c r="O628" s="36"/>
      <c r="P628" s="36"/>
      <c r="Q628" s="36"/>
      <c r="R628" s="36"/>
      <c r="S628" s="36"/>
      <c r="T628" s="36"/>
      <c r="U628" s="16"/>
      <c r="V628" s="16"/>
      <c r="W628" s="16"/>
      <c r="X628" s="16"/>
      <c r="Y628" s="16"/>
      <c r="Z628" s="16"/>
      <c r="AA628" s="16"/>
      <c r="AB628" s="16"/>
      <c r="AC628" s="16"/>
      <c r="AD628" s="16"/>
      <c r="AE628" s="16"/>
      <c r="AF628" s="16"/>
      <c r="AG628" s="16"/>
      <c r="AH628" s="16"/>
      <c r="AI628" s="16"/>
      <c r="AJ628" s="16"/>
      <c r="AK628" s="16"/>
      <c r="AL628" s="16"/>
      <c r="AM628" s="16"/>
      <c r="AN628" s="16"/>
      <c r="AO628" s="16"/>
      <c r="AP628" s="16"/>
      <c r="AQ628" s="16"/>
      <c r="AR628" s="16"/>
      <c r="AS628" s="16"/>
      <c r="AT628" s="16"/>
      <c r="AU628" s="116"/>
      <c r="AV628" s="116"/>
      <c r="AW628" s="116"/>
      <c r="AX628" s="116"/>
      <c r="AY628" s="116"/>
      <c r="AZ628" s="116"/>
      <c r="BA628" s="116"/>
      <c r="BB628" s="116"/>
      <c r="BC628" s="116"/>
      <c r="BD628" s="116"/>
      <c r="BE628" s="116"/>
      <c r="BF628" s="116"/>
      <c r="BG628" s="116"/>
      <c r="BH628" s="116"/>
      <c r="BI628" s="116"/>
      <c r="BJ628" s="116"/>
      <c r="BK628" s="116"/>
      <c r="BL628" s="117"/>
    </row>
    <row r="629" spans="2:64" s="3" customFormat="1">
      <c r="B629" s="36"/>
      <c r="C629" s="36"/>
      <c r="D629" s="36"/>
      <c r="E629" s="36"/>
      <c r="F629" s="36"/>
      <c r="G629" s="36"/>
      <c r="H629" s="36"/>
      <c r="I629" s="36"/>
      <c r="J629" s="36"/>
      <c r="K629" s="36"/>
      <c r="L629" s="36"/>
      <c r="M629" s="36"/>
      <c r="N629" s="36"/>
      <c r="O629" s="36"/>
      <c r="P629" s="36"/>
      <c r="Q629" s="36"/>
      <c r="R629" s="36"/>
      <c r="S629" s="36"/>
      <c r="T629" s="36"/>
      <c r="U629" s="16"/>
      <c r="V629" s="16"/>
      <c r="W629" s="16"/>
      <c r="X629" s="16"/>
      <c r="Y629" s="16"/>
      <c r="Z629" s="16"/>
      <c r="AA629" s="16"/>
      <c r="AB629" s="16"/>
      <c r="AC629" s="16"/>
      <c r="AD629" s="16"/>
      <c r="AE629" s="16"/>
      <c r="AF629" s="16"/>
      <c r="AG629" s="16"/>
      <c r="AH629" s="16"/>
      <c r="AI629" s="16"/>
      <c r="AJ629" s="16"/>
      <c r="AK629" s="16"/>
      <c r="AL629" s="16"/>
      <c r="AM629" s="16"/>
      <c r="AN629" s="16"/>
      <c r="AO629" s="16"/>
      <c r="AP629" s="16"/>
      <c r="AQ629" s="16"/>
      <c r="AR629" s="16"/>
      <c r="AS629" s="16"/>
      <c r="AT629" s="16"/>
      <c r="AU629" s="116"/>
      <c r="AV629" s="116"/>
      <c r="AW629" s="116"/>
      <c r="AX629" s="116"/>
      <c r="AY629" s="116"/>
      <c r="AZ629" s="116"/>
      <c r="BA629" s="116"/>
      <c r="BB629" s="116"/>
      <c r="BC629" s="116"/>
      <c r="BD629" s="116"/>
      <c r="BE629" s="116"/>
      <c r="BF629" s="116"/>
      <c r="BG629" s="116"/>
      <c r="BH629" s="116"/>
      <c r="BI629" s="116"/>
      <c r="BJ629" s="116"/>
      <c r="BK629" s="116"/>
      <c r="BL629" s="117"/>
    </row>
    <row r="630" spans="2:64" s="3" customFormat="1">
      <c r="B630" s="36"/>
      <c r="C630" s="36"/>
      <c r="D630" s="36"/>
      <c r="E630" s="36"/>
      <c r="F630" s="36"/>
      <c r="G630" s="36"/>
      <c r="H630" s="36"/>
      <c r="I630" s="36"/>
      <c r="J630" s="36"/>
      <c r="K630" s="36"/>
      <c r="L630" s="36"/>
      <c r="M630" s="36"/>
      <c r="N630" s="36"/>
      <c r="O630" s="36"/>
      <c r="P630" s="36"/>
      <c r="Q630" s="36"/>
      <c r="R630" s="36"/>
      <c r="S630" s="36"/>
      <c r="T630" s="36"/>
      <c r="U630" s="16"/>
      <c r="V630" s="16"/>
      <c r="W630" s="16"/>
      <c r="X630" s="16"/>
      <c r="Y630" s="16"/>
      <c r="Z630" s="16"/>
      <c r="AA630" s="16"/>
      <c r="AB630" s="16"/>
      <c r="AC630" s="16"/>
      <c r="AD630" s="16"/>
      <c r="AE630" s="16"/>
      <c r="AF630" s="16"/>
      <c r="AG630" s="16"/>
      <c r="AH630" s="16"/>
      <c r="AI630" s="16"/>
      <c r="AJ630" s="16"/>
      <c r="AK630" s="16"/>
      <c r="AL630" s="16"/>
      <c r="AM630" s="16"/>
      <c r="AN630" s="16"/>
      <c r="AO630" s="16"/>
      <c r="AP630" s="16"/>
      <c r="AQ630" s="16"/>
      <c r="AR630" s="16"/>
      <c r="AS630" s="16"/>
      <c r="AT630" s="16"/>
      <c r="AU630" s="116"/>
      <c r="AV630" s="116"/>
      <c r="AW630" s="116"/>
      <c r="AX630" s="116"/>
      <c r="AY630" s="116"/>
      <c r="AZ630" s="116"/>
      <c r="BA630" s="116"/>
      <c r="BB630" s="116"/>
      <c r="BC630" s="116"/>
      <c r="BD630" s="116"/>
      <c r="BE630" s="116"/>
      <c r="BF630" s="116"/>
      <c r="BG630" s="116"/>
      <c r="BH630" s="116"/>
      <c r="BI630" s="116"/>
      <c r="BJ630" s="116"/>
      <c r="BK630" s="116"/>
      <c r="BL630" s="117"/>
    </row>
    <row r="631" spans="2:64" s="3" customFormat="1">
      <c r="B631" s="36"/>
      <c r="C631" s="36"/>
      <c r="D631" s="36"/>
      <c r="E631" s="36"/>
      <c r="F631" s="36"/>
      <c r="G631" s="36"/>
      <c r="H631" s="36"/>
      <c r="I631" s="36"/>
      <c r="J631" s="36"/>
      <c r="K631" s="36"/>
      <c r="L631" s="36"/>
      <c r="M631" s="36"/>
      <c r="N631" s="36"/>
      <c r="O631" s="36"/>
      <c r="P631" s="36"/>
      <c r="Q631" s="36"/>
      <c r="R631" s="36"/>
      <c r="S631" s="36"/>
      <c r="T631" s="36"/>
      <c r="U631" s="16"/>
      <c r="V631" s="16"/>
      <c r="W631" s="16"/>
      <c r="X631" s="16"/>
      <c r="Y631" s="16"/>
      <c r="Z631" s="16"/>
      <c r="AA631" s="16"/>
      <c r="AB631" s="16"/>
      <c r="AC631" s="16"/>
      <c r="AD631" s="16"/>
      <c r="AE631" s="16"/>
      <c r="AF631" s="16"/>
      <c r="AG631" s="16"/>
      <c r="AH631" s="16"/>
      <c r="AI631" s="16"/>
      <c r="AJ631" s="16"/>
      <c r="AK631" s="16"/>
      <c r="AL631" s="16"/>
      <c r="AM631" s="16"/>
      <c r="AN631" s="16"/>
      <c r="AO631" s="16"/>
      <c r="AP631" s="16"/>
      <c r="AQ631" s="16"/>
      <c r="AR631" s="16"/>
      <c r="AS631" s="16"/>
      <c r="AT631" s="16"/>
      <c r="AU631" s="116"/>
      <c r="AV631" s="116"/>
      <c r="AW631" s="116"/>
      <c r="AX631" s="116"/>
      <c r="AY631" s="116"/>
      <c r="AZ631" s="116"/>
      <c r="BA631" s="116"/>
      <c r="BB631" s="116"/>
      <c r="BC631" s="116"/>
      <c r="BD631" s="116"/>
      <c r="BE631" s="116"/>
      <c r="BF631" s="116"/>
      <c r="BG631" s="116"/>
      <c r="BH631" s="116"/>
      <c r="BI631" s="116"/>
      <c r="BJ631" s="116"/>
      <c r="BK631" s="116"/>
      <c r="BL631" s="117"/>
    </row>
    <row r="632" spans="2:64" s="3" customFormat="1">
      <c r="B632" s="36"/>
      <c r="C632" s="36"/>
      <c r="D632" s="36"/>
      <c r="E632" s="36"/>
      <c r="F632" s="36"/>
      <c r="G632" s="36"/>
      <c r="H632" s="36"/>
      <c r="I632" s="36"/>
      <c r="J632" s="36"/>
      <c r="K632" s="36"/>
      <c r="L632" s="36"/>
      <c r="M632" s="36"/>
      <c r="N632" s="36"/>
      <c r="O632" s="36"/>
      <c r="P632" s="36"/>
      <c r="Q632" s="36"/>
      <c r="R632" s="36"/>
      <c r="S632" s="36"/>
      <c r="T632" s="36"/>
      <c r="U632" s="16"/>
      <c r="V632" s="16"/>
      <c r="W632" s="16"/>
      <c r="X632" s="16"/>
      <c r="Y632" s="16"/>
      <c r="Z632" s="16"/>
      <c r="AA632" s="16"/>
      <c r="AB632" s="16"/>
      <c r="AC632" s="16"/>
      <c r="AD632" s="16"/>
      <c r="AE632" s="16"/>
      <c r="AF632" s="16"/>
      <c r="AG632" s="16"/>
      <c r="AH632" s="16"/>
      <c r="AI632" s="16"/>
      <c r="AJ632" s="16"/>
      <c r="AK632" s="16"/>
      <c r="AL632" s="16"/>
      <c r="AM632" s="16"/>
      <c r="AN632" s="16"/>
      <c r="AO632" s="16"/>
      <c r="AP632" s="16"/>
      <c r="AQ632" s="16"/>
      <c r="AR632" s="16"/>
      <c r="AS632" s="16"/>
      <c r="AT632" s="16"/>
      <c r="AU632" s="116"/>
      <c r="AV632" s="116"/>
      <c r="AW632" s="116"/>
      <c r="AX632" s="116"/>
      <c r="AY632" s="116"/>
      <c r="AZ632" s="116"/>
      <c r="BA632" s="116"/>
      <c r="BB632" s="116"/>
      <c r="BC632" s="116"/>
      <c r="BD632" s="116"/>
      <c r="BE632" s="116"/>
      <c r="BF632" s="116"/>
      <c r="BG632" s="116"/>
      <c r="BH632" s="116"/>
      <c r="BI632" s="116"/>
      <c r="BJ632" s="116"/>
      <c r="BK632" s="116"/>
      <c r="BL632" s="117"/>
    </row>
    <row r="633" spans="2:64" s="3" customFormat="1">
      <c r="B633" s="36"/>
      <c r="C633" s="36"/>
      <c r="D633" s="36"/>
      <c r="E633" s="36"/>
      <c r="F633" s="36"/>
      <c r="G633" s="36"/>
      <c r="H633" s="36"/>
      <c r="I633" s="36"/>
      <c r="J633" s="36"/>
      <c r="K633" s="36"/>
      <c r="L633" s="36"/>
      <c r="M633" s="36"/>
      <c r="N633" s="36"/>
      <c r="O633" s="36"/>
      <c r="P633" s="36"/>
      <c r="Q633" s="36"/>
      <c r="R633" s="36"/>
      <c r="S633" s="36"/>
      <c r="T633" s="36"/>
      <c r="U633" s="16"/>
      <c r="V633" s="16"/>
      <c r="W633" s="16"/>
      <c r="X633" s="16"/>
      <c r="Y633" s="16"/>
      <c r="Z633" s="16"/>
      <c r="AA633" s="16"/>
      <c r="AB633" s="16"/>
      <c r="AC633" s="16"/>
      <c r="AD633" s="16"/>
      <c r="AE633" s="16"/>
      <c r="AF633" s="16"/>
      <c r="AG633" s="16"/>
      <c r="AH633" s="16"/>
      <c r="AI633" s="16"/>
      <c r="AJ633" s="16"/>
      <c r="AK633" s="16"/>
      <c r="AL633" s="16"/>
      <c r="AM633" s="16"/>
      <c r="AN633" s="16"/>
      <c r="AO633" s="16"/>
      <c r="AP633" s="16"/>
      <c r="AQ633" s="16"/>
      <c r="AR633" s="16"/>
      <c r="AS633" s="16"/>
      <c r="AT633" s="16"/>
      <c r="AU633" s="116"/>
      <c r="AV633" s="116"/>
      <c r="AW633" s="116"/>
      <c r="AX633" s="116"/>
      <c r="AY633" s="116"/>
      <c r="AZ633" s="116"/>
      <c r="BA633" s="116"/>
      <c r="BB633" s="116"/>
      <c r="BC633" s="116"/>
      <c r="BD633" s="116"/>
      <c r="BE633" s="116"/>
      <c r="BF633" s="116"/>
      <c r="BG633" s="116"/>
      <c r="BH633" s="116"/>
      <c r="BI633" s="116"/>
      <c r="BJ633" s="116"/>
      <c r="BK633" s="116"/>
      <c r="BL633" s="117"/>
    </row>
    <row r="634" spans="2:64" s="3" customFormat="1">
      <c r="B634" s="36"/>
      <c r="C634" s="36"/>
      <c r="D634" s="36"/>
      <c r="E634" s="36"/>
      <c r="F634" s="36"/>
      <c r="G634" s="36"/>
      <c r="H634" s="36"/>
      <c r="I634" s="36"/>
      <c r="J634" s="36"/>
      <c r="K634" s="36"/>
      <c r="L634" s="36"/>
      <c r="M634" s="36"/>
      <c r="N634" s="36"/>
      <c r="O634" s="36"/>
      <c r="P634" s="36"/>
      <c r="Q634" s="36"/>
      <c r="R634" s="36"/>
      <c r="S634" s="36"/>
      <c r="T634" s="36"/>
      <c r="U634" s="16"/>
      <c r="V634" s="16"/>
      <c r="W634" s="16"/>
      <c r="X634" s="16"/>
      <c r="Y634" s="16"/>
      <c r="Z634" s="16"/>
      <c r="AA634" s="16"/>
      <c r="AB634" s="16"/>
      <c r="AC634" s="16"/>
      <c r="AD634" s="16"/>
      <c r="AE634" s="16"/>
      <c r="AF634" s="16"/>
      <c r="AG634" s="16"/>
      <c r="AH634" s="16"/>
      <c r="AI634" s="16"/>
      <c r="AJ634" s="16"/>
      <c r="AK634" s="16"/>
      <c r="AL634" s="16"/>
      <c r="AM634" s="16"/>
      <c r="AN634" s="16"/>
      <c r="AO634" s="16"/>
      <c r="AP634" s="16"/>
      <c r="AQ634" s="16"/>
      <c r="AR634" s="16"/>
      <c r="AS634" s="16"/>
      <c r="AT634" s="16"/>
      <c r="AU634" s="116"/>
      <c r="AV634" s="116"/>
      <c r="AW634" s="116"/>
      <c r="AX634" s="116"/>
      <c r="AY634" s="116"/>
      <c r="AZ634" s="116"/>
      <c r="BA634" s="116"/>
      <c r="BB634" s="116"/>
      <c r="BC634" s="116"/>
      <c r="BD634" s="116"/>
      <c r="BE634" s="116"/>
      <c r="BF634" s="116"/>
      <c r="BG634" s="116"/>
      <c r="BH634" s="116"/>
      <c r="BI634" s="116"/>
      <c r="BJ634" s="116"/>
      <c r="BK634" s="116"/>
      <c r="BL634" s="117"/>
    </row>
    <row r="635" spans="2:64" s="3" customFormat="1">
      <c r="B635" s="36"/>
      <c r="C635" s="36"/>
      <c r="D635" s="36"/>
      <c r="E635" s="36"/>
      <c r="F635" s="36"/>
      <c r="G635" s="36"/>
      <c r="H635" s="36"/>
      <c r="I635" s="36"/>
      <c r="J635" s="36"/>
      <c r="K635" s="36"/>
      <c r="L635" s="36"/>
      <c r="M635" s="36"/>
      <c r="N635" s="36"/>
      <c r="O635" s="36"/>
      <c r="P635" s="36"/>
      <c r="Q635" s="36"/>
      <c r="R635" s="36"/>
      <c r="S635" s="36"/>
      <c r="T635" s="36"/>
      <c r="U635" s="16"/>
      <c r="V635" s="16"/>
      <c r="W635" s="16"/>
      <c r="X635" s="16"/>
      <c r="Y635" s="16"/>
      <c r="Z635" s="16"/>
      <c r="AA635" s="16"/>
      <c r="AB635" s="16"/>
      <c r="AC635" s="16"/>
      <c r="AD635" s="16"/>
      <c r="AE635" s="16"/>
      <c r="AF635" s="16"/>
      <c r="AG635" s="16"/>
      <c r="AH635" s="16"/>
      <c r="AI635" s="16"/>
      <c r="AJ635" s="16"/>
      <c r="AK635" s="16"/>
      <c r="AL635" s="16"/>
      <c r="AM635" s="16"/>
      <c r="AN635" s="16"/>
      <c r="AO635" s="16"/>
      <c r="AP635" s="16"/>
      <c r="AQ635" s="16"/>
      <c r="AR635" s="16"/>
      <c r="AS635" s="16"/>
      <c r="AT635" s="16"/>
      <c r="AU635" s="116"/>
      <c r="AV635" s="116"/>
      <c r="AW635" s="116"/>
      <c r="AX635" s="116"/>
      <c r="AY635" s="116"/>
      <c r="AZ635" s="116"/>
      <c r="BA635" s="116"/>
      <c r="BB635" s="116"/>
      <c r="BC635" s="116"/>
      <c r="BD635" s="116"/>
      <c r="BE635" s="116"/>
      <c r="BF635" s="116"/>
      <c r="BG635" s="116"/>
      <c r="BH635" s="116"/>
      <c r="BI635" s="116"/>
      <c r="BJ635" s="116"/>
      <c r="BK635" s="116"/>
      <c r="BL635" s="117"/>
    </row>
    <row r="636" spans="2:64" s="3" customFormat="1">
      <c r="B636" s="36"/>
      <c r="C636" s="36"/>
      <c r="D636" s="36"/>
      <c r="E636" s="36"/>
      <c r="F636" s="36"/>
      <c r="G636" s="36"/>
      <c r="H636" s="36"/>
      <c r="I636" s="36"/>
      <c r="J636" s="36"/>
      <c r="K636" s="36"/>
      <c r="L636" s="36"/>
      <c r="M636" s="36"/>
      <c r="N636" s="36"/>
      <c r="O636" s="36"/>
      <c r="P636" s="36"/>
      <c r="Q636" s="36"/>
      <c r="R636" s="36"/>
      <c r="S636" s="36"/>
      <c r="T636" s="36"/>
      <c r="U636" s="16"/>
      <c r="V636" s="16"/>
      <c r="W636" s="16"/>
      <c r="X636" s="16"/>
      <c r="Y636" s="16"/>
      <c r="Z636" s="16"/>
      <c r="AA636" s="16"/>
      <c r="AB636" s="16"/>
      <c r="AC636" s="16"/>
      <c r="AD636" s="16"/>
      <c r="AE636" s="16"/>
      <c r="AF636" s="16"/>
      <c r="AG636" s="16"/>
      <c r="AH636" s="16"/>
      <c r="AI636" s="16"/>
      <c r="AJ636" s="16"/>
      <c r="AK636" s="16"/>
      <c r="AL636" s="16"/>
      <c r="AM636" s="16"/>
      <c r="AN636" s="16"/>
      <c r="AO636" s="16"/>
      <c r="AP636" s="16"/>
      <c r="AQ636" s="16"/>
      <c r="AR636" s="16"/>
      <c r="AS636" s="16"/>
      <c r="AT636" s="16"/>
      <c r="AU636" s="116"/>
      <c r="AV636" s="116"/>
      <c r="AW636" s="116"/>
      <c r="AX636" s="116"/>
      <c r="AY636" s="116"/>
      <c r="AZ636" s="116"/>
      <c r="BA636" s="116"/>
      <c r="BB636" s="116"/>
      <c r="BC636" s="116"/>
      <c r="BD636" s="116"/>
      <c r="BE636" s="116"/>
      <c r="BF636" s="116"/>
      <c r="BG636" s="116"/>
      <c r="BH636" s="116"/>
      <c r="BI636" s="116"/>
      <c r="BJ636" s="116"/>
      <c r="BK636" s="116"/>
      <c r="BL636" s="117"/>
    </row>
    <row r="637" spans="2:64" s="3" customFormat="1">
      <c r="B637" s="36"/>
      <c r="C637" s="36"/>
      <c r="D637" s="36"/>
      <c r="E637" s="36"/>
      <c r="F637" s="36"/>
      <c r="G637" s="36"/>
      <c r="H637" s="36"/>
      <c r="I637" s="36"/>
      <c r="J637" s="36"/>
      <c r="K637" s="36"/>
      <c r="L637" s="36"/>
      <c r="M637" s="36"/>
      <c r="N637" s="36"/>
      <c r="O637" s="36"/>
      <c r="P637" s="36"/>
      <c r="Q637" s="36"/>
      <c r="R637" s="36"/>
      <c r="S637" s="36"/>
      <c r="T637" s="36"/>
      <c r="U637" s="16"/>
      <c r="V637" s="16"/>
      <c r="W637" s="16"/>
      <c r="X637" s="16"/>
      <c r="Y637" s="16"/>
      <c r="Z637" s="16"/>
      <c r="AA637" s="16"/>
      <c r="AB637" s="16"/>
      <c r="AC637" s="16"/>
      <c r="AD637" s="16"/>
      <c r="AE637" s="16"/>
      <c r="AF637" s="16"/>
      <c r="AG637" s="16"/>
      <c r="AH637" s="16"/>
      <c r="AI637" s="16"/>
      <c r="AJ637" s="16"/>
      <c r="AK637" s="16"/>
      <c r="AL637" s="16"/>
      <c r="AM637" s="16"/>
      <c r="AN637" s="16"/>
      <c r="AO637" s="16"/>
      <c r="AP637" s="16"/>
      <c r="AQ637" s="16"/>
      <c r="AR637" s="16"/>
      <c r="AS637" s="16"/>
      <c r="AT637" s="16"/>
      <c r="AU637" s="116"/>
      <c r="AV637" s="116"/>
      <c r="AW637" s="116"/>
      <c r="AX637" s="116"/>
      <c r="AY637" s="116"/>
      <c r="AZ637" s="116"/>
      <c r="BA637" s="116"/>
      <c r="BB637" s="116"/>
      <c r="BC637" s="116"/>
      <c r="BD637" s="116"/>
      <c r="BE637" s="116"/>
      <c r="BF637" s="116"/>
      <c r="BG637" s="116"/>
      <c r="BH637" s="116"/>
      <c r="BI637" s="116"/>
      <c r="BJ637" s="116"/>
      <c r="BK637" s="116"/>
      <c r="BL637" s="117"/>
    </row>
    <row r="638" spans="2:64" s="3" customFormat="1">
      <c r="B638" s="36"/>
      <c r="C638" s="36"/>
      <c r="D638" s="36"/>
      <c r="E638" s="36"/>
      <c r="F638" s="36"/>
      <c r="G638" s="36"/>
      <c r="H638" s="36"/>
      <c r="I638" s="36"/>
      <c r="J638" s="36"/>
      <c r="K638" s="36"/>
      <c r="L638" s="36"/>
      <c r="M638" s="36"/>
      <c r="N638" s="36"/>
      <c r="O638" s="36"/>
      <c r="P638" s="36"/>
      <c r="Q638" s="36"/>
      <c r="R638" s="36"/>
      <c r="S638" s="36"/>
      <c r="T638" s="36"/>
      <c r="U638" s="16"/>
      <c r="V638" s="16"/>
      <c r="W638" s="16"/>
      <c r="X638" s="16"/>
      <c r="Y638" s="16"/>
      <c r="Z638" s="16"/>
      <c r="AA638" s="16"/>
      <c r="AB638" s="16"/>
      <c r="AC638" s="16"/>
      <c r="AD638" s="16"/>
      <c r="AE638" s="16"/>
      <c r="AF638" s="16"/>
      <c r="AG638" s="16"/>
      <c r="AH638" s="16"/>
      <c r="AI638" s="16"/>
      <c r="AJ638" s="16"/>
      <c r="AK638" s="16"/>
      <c r="AL638" s="16"/>
      <c r="AM638" s="16"/>
      <c r="AN638" s="16"/>
      <c r="AO638" s="16"/>
      <c r="AP638" s="16"/>
      <c r="AQ638" s="16"/>
      <c r="AR638" s="16"/>
      <c r="AS638" s="16"/>
      <c r="AT638" s="16"/>
      <c r="AU638" s="116"/>
      <c r="AV638" s="116"/>
      <c r="AW638" s="116"/>
      <c r="AX638" s="116"/>
      <c r="AY638" s="116"/>
      <c r="AZ638" s="116"/>
      <c r="BA638" s="116"/>
      <c r="BB638" s="116"/>
      <c r="BC638" s="116"/>
      <c r="BD638" s="116"/>
      <c r="BE638" s="116"/>
      <c r="BF638" s="116"/>
      <c r="BG638" s="116"/>
      <c r="BH638" s="116"/>
      <c r="BI638" s="116"/>
      <c r="BJ638" s="116"/>
      <c r="BK638" s="116"/>
      <c r="BL638" s="117"/>
    </row>
    <row r="639" spans="2:64" s="3" customFormat="1">
      <c r="B639" s="36"/>
      <c r="C639" s="36"/>
      <c r="D639" s="36"/>
      <c r="E639" s="36"/>
      <c r="F639" s="36"/>
      <c r="G639" s="36"/>
      <c r="H639" s="36"/>
      <c r="I639" s="36"/>
      <c r="J639" s="36"/>
      <c r="K639" s="36"/>
      <c r="L639" s="36"/>
      <c r="M639" s="36"/>
      <c r="N639" s="36"/>
      <c r="O639" s="36"/>
      <c r="P639" s="36"/>
      <c r="Q639" s="36"/>
      <c r="R639" s="36"/>
      <c r="S639" s="36"/>
      <c r="T639" s="36"/>
      <c r="U639" s="16"/>
      <c r="V639" s="16"/>
      <c r="W639" s="16"/>
      <c r="X639" s="16"/>
      <c r="Y639" s="16"/>
      <c r="Z639" s="16"/>
      <c r="AA639" s="16"/>
      <c r="AB639" s="16"/>
      <c r="AC639" s="16"/>
      <c r="AD639" s="16"/>
      <c r="AE639" s="16"/>
      <c r="AF639" s="16"/>
      <c r="AG639" s="16"/>
      <c r="AH639" s="16"/>
      <c r="AI639" s="16"/>
      <c r="AJ639" s="16"/>
      <c r="AK639" s="16"/>
      <c r="AL639" s="16"/>
      <c r="AM639" s="16"/>
      <c r="AN639" s="16"/>
      <c r="AO639" s="16"/>
      <c r="AP639" s="16"/>
      <c r="AQ639" s="16"/>
      <c r="AR639" s="16"/>
      <c r="AS639" s="16"/>
      <c r="AT639" s="16"/>
      <c r="AU639" s="116"/>
      <c r="AV639" s="116"/>
      <c r="AW639" s="116"/>
      <c r="AX639" s="116"/>
      <c r="AY639" s="116"/>
      <c r="AZ639" s="116"/>
      <c r="BA639" s="116"/>
      <c r="BB639" s="116"/>
      <c r="BC639" s="116"/>
      <c r="BD639" s="116"/>
      <c r="BE639" s="116"/>
      <c r="BF639" s="116"/>
      <c r="BG639" s="116"/>
      <c r="BH639" s="116"/>
      <c r="BI639" s="116"/>
      <c r="BJ639" s="116"/>
      <c r="BK639" s="116"/>
      <c r="BL639" s="117"/>
    </row>
    <row r="640" spans="2:64" s="3" customFormat="1">
      <c r="B640" s="36"/>
      <c r="C640" s="36"/>
      <c r="D640" s="36"/>
      <c r="E640" s="36"/>
      <c r="F640" s="36"/>
      <c r="G640" s="36"/>
      <c r="H640" s="36"/>
      <c r="I640" s="36"/>
      <c r="J640" s="36"/>
      <c r="K640" s="36"/>
      <c r="L640" s="36"/>
      <c r="M640" s="36"/>
      <c r="N640" s="36"/>
      <c r="O640" s="36"/>
      <c r="P640" s="36"/>
      <c r="Q640" s="36"/>
      <c r="R640" s="36"/>
      <c r="S640" s="36"/>
      <c r="T640" s="36"/>
      <c r="U640" s="16"/>
      <c r="V640" s="16"/>
      <c r="W640" s="16"/>
      <c r="X640" s="16"/>
      <c r="Y640" s="16"/>
      <c r="Z640" s="16"/>
      <c r="AA640" s="16"/>
      <c r="AB640" s="16"/>
      <c r="AC640" s="16"/>
      <c r="AD640" s="16"/>
      <c r="AE640" s="16"/>
      <c r="AF640" s="16"/>
      <c r="AG640" s="16"/>
      <c r="AH640" s="16"/>
      <c r="AI640" s="16"/>
      <c r="AJ640" s="16"/>
      <c r="AK640" s="16"/>
      <c r="AL640" s="16"/>
      <c r="AM640" s="16"/>
      <c r="AN640" s="16"/>
      <c r="AO640" s="16"/>
      <c r="AP640" s="16"/>
      <c r="AQ640" s="16"/>
      <c r="AR640" s="16"/>
      <c r="AS640" s="16"/>
      <c r="AT640" s="16"/>
      <c r="AU640" s="116"/>
      <c r="AV640" s="116"/>
      <c r="AW640" s="116"/>
      <c r="AX640" s="116"/>
      <c r="AY640" s="116"/>
      <c r="AZ640" s="116"/>
      <c r="BA640" s="116"/>
      <c r="BB640" s="116"/>
      <c r="BC640" s="116"/>
      <c r="BD640" s="116"/>
      <c r="BE640" s="116"/>
      <c r="BF640" s="116"/>
      <c r="BG640" s="116"/>
      <c r="BH640" s="116"/>
      <c r="BI640" s="116"/>
      <c r="BJ640" s="116"/>
      <c r="BK640" s="116"/>
      <c r="BL640" s="117"/>
    </row>
    <row r="641" spans="1:64" s="3" customFormat="1">
      <c r="B641" s="36"/>
      <c r="C641" s="36"/>
      <c r="D641" s="36"/>
      <c r="E641" s="36"/>
      <c r="F641" s="36"/>
      <c r="G641" s="36"/>
      <c r="H641" s="36"/>
      <c r="I641" s="36"/>
      <c r="J641" s="36"/>
      <c r="K641" s="36"/>
      <c r="L641" s="36"/>
      <c r="M641" s="36"/>
      <c r="N641" s="36"/>
      <c r="O641" s="36"/>
      <c r="P641" s="36"/>
      <c r="Q641" s="36"/>
      <c r="R641" s="36"/>
      <c r="S641" s="36"/>
      <c r="T641" s="36"/>
      <c r="U641" s="16"/>
      <c r="V641" s="16"/>
      <c r="W641" s="16"/>
      <c r="X641" s="16"/>
      <c r="Y641" s="16"/>
      <c r="Z641" s="16"/>
      <c r="AA641" s="16"/>
      <c r="AB641" s="16"/>
      <c r="AC641" s="16"/>
      <c r="AD641" s="16"/>
      <c r="AE641" s="16"/>
      <c r="AF641" s="16"/>
      <c r="AG641" s="16"/>
      <c r="AH641" s="16"/>
      <c r="AI641" s="16"/>
      <c r="AJ641" s="16"/>
      <c r="AK641" s="16"/>
      <c r="AL641" s="16"/>
      <c r="AM641" s="16"/>
      <c r="AN641" s="16"/>
      <c r="AO641" s="16"/>
      <c r="AP641" s="16"/>
      <c r="AQ641" s="16"/>
      <c r="AR641" s="16"/>
      <c r="AS641" s="16"/>
      <c r="AT641" s="16"/>
      <c r="AU641" s="116"/>
      <c r="AV641" s="116"/>
      <c r="AW641" s="116"/>
      <c r="AX641" s="116"/>
      <c r="AY641" s="116"/>
      <c r="AZ641" s="116"/>
      <c r="BA641" s="116"/>
      <c r="BB641" s="116"/>
      <c r="BC641" s="116"/>
      <c r="BD641" s="116"/>
      <c r="BE641" s="116"/>
      <c r="BF641" s="116"/>
      <c r="BG641" s="116"/>
      <c r="BH641" s="116"/>
      <c r="BI641" s="116"/>
      <c r="BJ641" s="116"/>
      <c r="BK641" s="116"/>
      <c r="BL641" s="117"/>
    </row>
    <row r="642" spans="1:64" s="3" customFormat="1">
      <c r="B642" s="36"/>
      <c r="C642" s="36"/>
      <c r="D642" s="36"/>
      <c r="E642" s="36"/>
      <c r="F642" s="36"/>
      <c r="G642" s="36"/>
      <c r="H642" s="36"/>
      <c r="I642" s="36"/>
      <c r="J642" s="36"/>
      <c r="K642" s="36"/>
      <c r="L642" s="36"/>
      <c r="M642" s="36"/>
      <c r="N642" s="36"/>
      <c r="O642" s="36"/>
      <c r="P642" s="36"/>
      <c r="Q642" s="36"/>
      <c r="R642" s="36"/>
      <c r="S642" s="36"/>
      <c r="T642" s="36"/>
      <c r="U642" s="16"/>
      <c r="V642" s="16"/>
      <c r="W642" s="16"/>
      <c r="X642" s="16"/>
      <c r="Y642" s="16"/>
      <c r="Z642" s="16"/>
      <c r="AA642" s="16"/>
      <c r="AB642" s="16"/>
      <c r="AC642" s="16"/>
      <c r="AD642" s="16"/>
      <c r="AE642" s="16"/>
      <c r="AF642" s="16"/>
      <c r="AG642" s="16"/>
      <c r="AH642" s="16"/>
      <c r="AI642" s="16"/>
      <c r="AJ642" s="16"/>
      <c r="AK642" s="16"/>
      <c r="AL642" s="16"/>
      <c r="AM642" s="16"/>
      <c r="AN642" s="16"/>
      <c r="AO642" s="16"/>
      <c r="AP642" s="16"/>
      <c r="AQ642" s="16"/>
      <c r="AR642" s="16"/>
      <c r="AS642" s="16"/>
      <c r="AT642" s="16"/>
      <c r="AU642" s="116"/>
      <c r="AV642" s="116"/>
      <c r="AW642" s="116"/>
      <c r="AX642" s="116"/>
      <c r="AY642" s="116"/>
      <c r="AZ642" s="116"/>
      <c r="BA642" s="116"/>
      <c r="BB642" s="116"/>
      <c r="BC642" s="116"/>
      <c r="BD642" s="116"/>
      <c r="BE642" s="116"/>
      <c r="BF642" s="116"/>
      <c r="BG642" s="116"/>
      <c r="BH642" s="116"/>
      <c r="BI642" s="116"/>
      <c r="BJ642" s="116"/>
      <c r="BK642" s="116"/>
      <c r="BL642" s="117"/>
    </row>
    <row r="643" spans="1:64" s="3" customFormat="1">
      <c r="A643" s="1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c r="AA643" s="16"/>
      <c r="AB643" s="16"/>
      <c r="AC643" s="16"/>
      <c r="AD643" s="16"/>
      <c r="AE643" s="16"/>
      <c r="AF643" s="16"/>
      <c r="AG643" s="16"/>
      <c r="AH643" s="16"/>
      <c r="AI643" s="16"/>
      <c r="AJ643" s="16"/>
      <c r="AK643" s="16"/>
      <c r="AL643" s="16"/>
      <c r="AM643" s="16"/>
      <c r="AN643" s="16"/>
      <c r="AO643" s="16"/>
      <c r="AP643" s="16"/>
      <c r="AQ643" s="16"/>
      <c r="AR643" s="16"/>
      <c r="AS643" s="16"/>
      <c r="AT643" s="16"/>
      <c r="AU643" s="116"/>
      <c r="AV643" s="116"/>
      <c r="AW643" s="116"/>
      <c r="AX643" s="116"/>
      <c r="AY643" s="116"/>
      <c r="AZ643" s="116"/>
      <c r="BA643" s="116"/>
      <c r="BB643" s="116"/>
      <c r="BC643" s="116"/>
      <c r="BD643" s="116"/>
      <c r="BE643" s="116"/>
      <c r="BF643" s="116"/>
      <c r="BG643" s="116"/>
      <c r="BH643" s="116"/>
      <c r="BI643" s="116"/>
      <c r="BJ643" s="116"/>
      <c r="BK643" s="116"/>
      <c r="BL643" s="117"/>
    </row>
    <row r="644" spans="1:64" s="3" customFormat="1">
      <c r="A644" s="1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c r="AA644" s="16"/>
      <c r="AB644" s="16"/>
      <c r="AC644" s="16"/>
      <c r="AD644" s="16"/>
      <c r="AE644" s="16"/>
      <c r="AF644" s="16"/>
      <c r="AG644" s="16"/>
      <c r="AH644" s="16"/>
      <c r="AI644" s="16"/>
      <c r="AJ644" s="16"/>
      <c r="AK644" s="16"/>
      <c r="AL644" s="16"/>
      <c r="AM644" s="16"/>
      <c r="AN644" s="16"/>
      <c r="AO644" s="16"/>
      <c r="AP644" s="16"/>
      <c r="AQ644" s="16"/>
      <c r="AR644" s="16"/>
      <c r="AS644" s="16"/>
      <c r="AT644" s="16"/>
      <c r="AU644" s="116"/>
      <c r="AV644" s="116"/>
      <c r="AW644" s="116"/>
      <c r="AX644" s="116"/>
      <c r="AY644" s="116"/>
      <c r="AZ644" s="116"/>
      <c r="BA644" s="116"/>
      <c r="BB644" s="116"/>
      <c r="BC644" s="116"/>
      <c r="BD644" s="116"/>
      <c r="BE644" s="116"/>
      <c r="BF644" s="116"/>
      <c r="BG644" s="116"/>
      <c r="BH644" s="116"/>
      <c r="BI644" s="116"/>
      <c r="BJ644" s="116"/>
      <c r="BK644" s="116"/>
      <c r="BL644" s="117"/>
    </row>
    <row r="645" spans="1:64" s="3" customFormat="1">
      <c r="A645" s="1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c r="AA645" s="16"/>
      <c r="AB645" s="16"/>
      <c r="AC645" s="16"/>
      <c r="AD645" s="16"/>
      <c r="AE645" s="16"/>
      <c r="AF645" s="16"/>
      <c r="AG645" s="16"/>
      <c r="AH645" s="16"/>
      <c r="AI645" s="16"/>
      <c r="AJ645" s="16"/>
      <c r="AK645" s="16"/>
      <c r="AL645" s="16"/>
      <c r="AM645" s="16"/>
      <c r="AN645" s="16"/>
      <c r="AO645" s="16"/>
      <c r="AP645" s="16"/>
      <c r="AQ645" s="16"/>
      <c r="AR645" s="16"/>
      <c r="AS645" s="16"/>
      <c r="AT645" s="16"/>
      <c r="AU645" s="116"/>
      <c r="AV645" s="116"/>
      <c r="AW645" s="116"/>
      <c r="AX645" s="116"/>
      <c r="AY645" s="116"/>
      <c r="AZ645" s="116"/>
      <c r="BA645" s="116"/>
      <c r="BB645" s="116"/>
      <c r="BC645" s="116"/>
      <c r="BD645" s="116"/>
      <c r="BE645" s="116"/>
      <c r="BF645" s="116"/>
      <c r="BG645" s="116"/>
      <c r="BH645" s="116"/>
      <c r="BI645" s="116"/>
      <c r="BJ645" s="116"/>
      <c r="BK645" s="116"/>
      <c r="BL645" s="117"/>
    </row>
    <row r="646" spans="1:64" s="3" customFormat="1">
      <c r="A646" s="1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c r="AA646" s="16"/>
      <c r="AB646" s="16"/>
      <c r="AC646" s="16"/>
      <c r="AD646" s="16"/>
      <c r="AE646" s="16"/>
      <c r="AF646" s="16"/>
      <c r="AG646" s="16"/>
      <c r="AH646" s="16"/>
      <c r="AI646" s="16"/>
      <c r="AJ646" s="16"/>
      <c r="AK646" s="16"/>
      <c r="AL646" s="16"/>
      <c r="AM646" s="16"/>
      <c r="AN646" s="16"/>
      <c r="AO646" s="16"/>
      <c r="AP646" s="16"/>
      <c r="AQ646" s="16"/>
      <c r="AR646" s="16"/>
      <c r="AS646" s="16"/>
      <c r="AT646" s="16"/>
      <c r="AU646" s="116"/>
      <c r="AV646" s="116"/>
      <c r="AW646" s="116"/>
      <c r="AX646" s="116"/>
      <c r="AY646" s="116"/>
      <c r="AZ646" s="116"/>
      <c r="BA646" s="116"/>
      <c r="BB646" s="116"/>
      <c r="BC646" s="116"/>
      <c r="BD646" s="116"/>
      <c r="BE646" s="116"/>
      <c r="BF646" s="116"/>
      <c r="BG646" s="116"/>
      <c r="BH646" s="116"/>
      <c r="BI646" s="116"/>
      <c r="BJ646" s="116"/>
      <c r="BK646" s="116"/>
      <c r="BL646" s="117"/>
    </row>
    <row r="647" spans="1:64" s="3" customFormat="1">
      <c r="A647" s="1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c r="AA647" s="16"/>
      <c r="AB647" s="16"/>
      <c r="AC647" s="16"/>
      <c r="AD647" s="16"/>
      <c r="AE647" s="16"/>
      <c r="AF647" s="16"/>
      <c r="AG647" s="16"/>
      <c r="AH647" s="16"/>
      <c r="AI647" s="16"/>
      <c r="AJ647" s="16"/>
      <c r="AK647" s="16"/>
      <c r="AL647" s="16"/>
      <c r="AM647" s="16"/>
      <c r="AN647" s="16"/>
      <c r="AO647" s="16"/>
      <c r="AP647" s="16"/>
      <c r="AQ647" s="16"/>
      <c r="AR647" s="16"/>
      <c r="AS647" s="16"/>
      <c r="AT647" s="16"/>
      <c r="AU647" s="116"/>
      <c r="AV647" s="116"/>
      <c r="AW647" s="116"/>
      <c r="AX647" s="116"/>
      <c r="AY647" s="116"/>
      <c r="AZ647" s="116"/>
      <c r="BA647" s="116"/>
      <c r="BB647" s="116"/>
      <c r="BC647" s="116"/>
      <c r="BD647" s="116"/>
      <c r="BE647" s="116"/>
      <c r="BF647" s="116"/>
      <c r="BG647" s="116"/>
      <c r="BH647" s="116"/>
      <c r="BI647" s="116"/>
      <c r="BJ647" s="116"/>
      <c r="BK647" s="116"/>
      <c r="BL647" s="117"/>
    </row>
    <row r="648" spans="1:64" s="3" customFormat="1">
      <c r="A648" s="1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c r="AA648" s="16"/>
      <c r="AB648" s="16"/>
      <c r="AC648" s="16"/>
      <c r="AD648" s="16"/>
      <c r="AE648" s="16"/>
      <c r="AF648" s="16"/>
      <c r="AG648" s="16"/>
      <c r="AH648" s="16"/>
      <c r="AI648" s="16"/>
      <c r="AJ648" s="16"/>
      <c r="AK648" s="16"/>
      <c r="AL648" s="16"/>
      <c r="AM648" s="16"/>
      <c r="AN648" s="16"/>
      <c r="AO648" s="16"/>
      <c r="AP648" s="16"/>
      <c r="AQ648" s="16"/>
      <c r="AR648" s="16"/>
      <c r="AS648" s="16"/>
      <c r="AT648" s="16"/>
      <c r="AU648" s="116"/>
      <c r="AV648" s="116"/>
      <c r="AW648" s="116"/>
      <c r="AX648" s="116"/>
      <c r="AY648" s="116"/>
      <c r="AZ648" s="116"/>
      <c r="BA648" s="116"/>
      <c r="BB648" s="116"/>
      <c r="BC648" s="116"/>
      <c r="BD648" s="116"/>
      <c r="BE648" s="116"/>
      <c r="BF648" s="116"/>
      <c r="BG648" s="116"/>
      <c r="BH648" s="116"/>
      <c r="BI648" s="116"/>
      <c r="BJ648" s="116"/>
      <c r="BK648" s="116"/>
      <c r="BL648" s="117"/>
    </row>
    <row r="649" spans="1:64" s="3" customFormat="1">
      <c r="A649" s="1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c r="AA649" s="16"/>
      <c r="AB649" s="16"/>
      <c r="AC649" s="16"/>
      <c r="AD649" s="16"/>
      <c r="AE649" s="16"/>
      <c r="AF649" s="16"/>
      <c r="AG649" s="16"/>
      <c r="AH649" s="16"/>
      <c r="AI649" s="16"/>
      <c r="AJ649" s="16"/>
      <c r="AK649" s="16"/>
      <c r="AL649" s="16"/>
      <c r="AM649" s="16"/>
      <c r="AN649" s="16"/>
      <c r="AO649" s="16"/>
      <c r="AP649" s="16"/>
      <c r="AQ649" s="16"/>
      <c r="AR649" s="16"/>
      <c r="AS649" s="16"/>
      <c r="AT649" s="16"/>
      <c r="AU649" s="116"/>
      <c r="AV649" s="116"/>
      <c r="AW649" s="116"/>
      <c r="AX649" s="116"/>
      <c r="AY649" s="116"/>
      <c r="AZ649" s="116"/>
      <c r="BA649" s="116"/>
      <c r="BB649" s="116"/>
      <c r="BC649" s="116"/>
      <c r="BD649" s="116"/>
      <c r="BE649" s="116"/>
      <c r="BF649" s="116"/>
      <c r="BG649" s="116"/>
      <c r="BH649" s="116"/>
      <c r="BI649" s="116"/>
      <c r="BJ649" s="116"/>
      <c r="BK649" s="116"/>
      <c r="BL649" s="117"/>
    </row>
    <row r="650" spans="1:64" s="3" customFormat="1">
      <c r="A650" s="1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c r="AA650" s="16"/>
      <c r="AB650" s="16"/>
      <c r="AC650" s="16"/>
      <c r="AD650" s="16"/>
      <c r="AE650" s="16"/>
      <c r="AF650" s="16"/>
      <c r="AG650" s="16"/>
      <c r="AH650" s="16"/>
      <c r="AI650" s="16"/>
      <c r="AJ650" s="16"/>
      <c r="AK650" s="16"/>
      <c r="AL650" s="16"/>
      <c r="AM650" s="16"/>
      <c r="AN650" s="16"/>
      <c r="AO650" s="16"/>
      <c r="AP650" s="16"/>
      <c r="AQ650" s="16"/>
      <c r="AR650" s="16"/>
      <c r="AS650" s="16"/>
      <c r="AT650" s="16"/>
      <c r="AU650" s="116"/>
      <c r="AV650" s="116"/>
      <c r="AW650" s="116"/>
      <c r="AX650" s="116"/>
      <c r="AY650" s="116"/>
      <c r="AZ650" s="116"/>
      <c r="BA650" s="116"/>
      <c r="BB650" s="116"/>
      <c r="BC650" s="116"/>
      <c r="BD650" s="116"/>
      <c r="BE650" s="116"/>
      <c r="BF650" s="116"/>
      <c r="BG650" s="116"/>
      <c r="BH650" s="116"/>
      <c r="BI650" s="116"/>
      <c r="BJ650" s="116"/>
      <c r="BK650" s="116"/>
      <c r="BL650" s="117"/>
    </row>
    <row r="651" spans="1:64" s="3" customFormat="1">
      <c r="A651" s="1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c r="AA651" s="16"/>
      <c r="AB651" s="16"/>
      <c r="AC651" s="16"/>
      <c r="AD651" s="16"/>
      <c r="AE651" s="16"/>
      <c r="AF651" s="16"/>
      <c r="AG651" s="16"/>
      <c r="AH651" s="16"/>
      <c r="AI651" s="16"/>
      <c r="AJ651" s="16"/>
      <c r="AK651" s="16"/>
      <c r="AL651" s="16"/>
      <c r="AM651" s="16"/>
      <c r="AN651" s="16"/>
      <c r="AO651" s="16"/>
      <c r="AP651" s="16"/>
      <c r="AQ651" s="16"/>
      <c r="AR651" s="16"/>
      <c r="AS651" s="16"/>
      <c r="AT651" s="16"/>
      <c r="AU651" s="116"/>
      <c r="AV651" s="116"/>
      <c r="AW651" s="116"/>
      <c r="AX651" s="116"/>
      <c r="AY651" s="116"/>
      <c r="AZ651" s="116"/>
      <c r="BA651" s="116"/>
      <c r="BB651" s="116"/>
      <c r="BC651" s="116"/>
      <c r="BD651" s="116"/>
      <c r="BE651" s="116"/>
      <c r="BF651" s="116"/>
      <c r="BG651" s="116"/>
      <c r="BH651" s="116"/>
      <c r="BI651" s="116"/>
      <c r="BJ651" s="116"/>
      <c r="BK651" s="116"/>
      <c r="BL651" s="117"/>
    </row>
    <row r="652" spans="1:64" s="3" customFormat="1">
      <c r="A652" s="1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c r="AA652" s="16"/>
      <c r="AB652" s="16"/>
      <c r="AC652" s="16"/>
      <c r="AD652" s="16"/>
      <c r="AE652" s="16"/>
      <c r="AF652" s="16"/>
      <c r="AG652" s="16"/>
      <c r="AH652" s="16"/>
      <c r="AI652" s="16"/>
      <c r="AJ652" s="16"/>
      <c r="AK652" s="16"/>
      <c r="AL652" s="16"/>
      <c r="AM652" s="16"/>
      <c r="AN652" s="16"/>
      <c r="AO652" s="16"/>
      <c r="AP652" s="16"/>
      <c r="AQ652" s="16"/>
      <c r="AR652" s="16"/>
      <c r="AS652" s="16"/>
      <c r="AT652" s="16"/>
      <c r="AU652" s="116"/>
      <c r="AV652" s="116"/>
      <c r="AW652" s="116"/>
      <c r="AX652" s="116"/>
      <c r="AY652" s="116"/>
      <c r="AZ652" s="116"/>
      <c r="BA652" s="116"/>
      <c r="BB652" s="116"/>
      <c r="BC652" s="116"/>
      <c r="BD652" s="116"/>
      <c r="BE652" s="116"/>
      <c r="BF652" s="116"/>
      <c r="BG652" s="116"/>
      <c r="BH652" s="116"/>
      <c r="BI652" s="116"/>
      <c r="BJ652" s="116"/>
      <c r="BK652" s="116"/>
      <c r="BL652" s="117"/>
    </row>
    <row r="653" spans="1:64" s="3" customFormat="1">
      <c r="A653" s="1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c r="AA653" s="16"/>
      <c r="AB653" s="16"/>
      <c r="AC653" s="16"/>
      <c r="AD653" s="16"/>
      <c r="AE653" s="16"/>
      <c r="AF653" s="16"/>
      <c r="AG653" s="16"/>
      <c r="AH653" s="16"/>
      <c r="AI653" s="16"/>
      <c r="AJ653" s="16"/>
      <c r="AK653" s="16"/>
      <c r="AL653" s="16"/>
      <c r="AM653" s="16"/>
      <c r="AN653" s="16"/>
      <c r="AO653" s="16"/>
      <c r="AP653" s="16"/>
      <c r="AQ653" s="16"/>
      <c r="AR653" s="16"/>
      <c r="AS653" s="16"/>
      <c r="AT653" s="16"/>
      <c r="AU653" s="116"/>
      <c r="AV653" s="116"/>
      <c r="AW653" s="116"/>
      <c r="AX653" s="116"/>
      <c r="AY653" s="116"/>
      <c r="AZ653" s="116"/>
      <c r="BA653" s="116"/>
      <c r="BB653" s="116"/>
      <c r="BC653" s="116"/>
      <c r="BD653" s="116"/>
      <c r="BE653" s="116"/>
      <c r="BF653" s="116"/>
      <c r="BG653" s="116"/>
      <c r="BH653" s="116"/>
      <c r="BI653" s="116"/>
      <c r="BJ653" s="116"/>
      <c r="BK653" s="116"/>
      <c r="BL653" s="117"/>
    </row>
    <row r="654" spans="1:64" s="3" customFormat="1">
      <c r="A654" s="1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c r="AA654" s="16"/>
      <c r="AB654" s="16"/>
      <c r="AC654" s="16"/>
      <c r="AD654" s="16"/>
      <c r="AE654" s="16"/>
      <c r="AF654" s="16"/>
      <c r="AG654" s="16"/>
      <c r="AH654" s="16"/>
      <c r="AI654" s="16"/>
      <c r="AJ654" s="16"/>
      <c r="AK654" s="16"/>
      <c r="AL654" s="16"/>
      <c r="AM654" s="16"/>
      <c r="AN654" s="16"/>
      <c r="AO654" s="16"/>
      <c r="AP654" s="16"/>
      <c r="AQ654" s="16"/>
      <c r="AR654" s="16"/>
      <c r="AS654" s="16"/>
      <c r="AT654" s="16"/>
      <c r="AU654" s="116"/>
      <c r="AV654" s="116"/>
      <c r="AW654" s="116"/>
      <c r="AX654" s="116"/>
      <c r="AY654" s="116"/>
      <c r="AZ654" s="116"/>
      <c r="BA654" s="116"/>
      <c r="BB654" s="116"/>
      <c r="BC654" s="116"/>
      <c r="BD654" s="116"/>
      <c r="BE654" s="116"/>
      <c r="BF654" s="116"/>
      <c r="BG654" s="116"/>
      <c r="BH654" s="116"/>
      <c r="BI654" s="116"/>
      <c r="BJ654" s="116"/>
      <c r="BK654" s="116"/>
      <c r="BL654" s="117"/>
    </row>
    <row r="655" spans="1:64" s="3" customFormat="1">
      <c r="A655" s="1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c r="AA655" s="16"/>
      <c r="AB655" s="16"/>
      <c r="AC655" s="16"/>
      <c r="AD655" s="16"/>
      <c r="AE655" s="16"/>
      <c r="AF655" s="16"/>
      <c r="AG655" s="16"/>
      <c r="AH655" s="16"/>
      <c r="AI655" s="16"/>
      <c r="AJ655" s="16"/>
      <c r="AK655" s="16"/>
      <c r="AL655" s="16"/>
      <c r="AM655" s="16"/>
      <c r="AN655" s="16"/>
      <c r="AO655" s="16"/>
      <c r="AP655" s="16"/>
      <c r="AQ655" s="16"/>
      <c r="AR655" s="16"/>
      <c r="AS655" s="16"/>
      <c r="AT655" s="16"/>
      <c r="AU655" s="116"/>
      <c r="AV655" s="116"/>
      <c r="AW655" s="116"/>
      <c r="AX655" s="116"/>
      <c r="AY655" s="116"/>
      <c r="AZ655" s="116"/>
      <c r="BA655" s="116"/>
      <c r="BB655" s="116"/>
      <c r="BC655" s="116"/>
      <c r="BD655" s="116"/>
      <c r="BE655" s="116"/>
      <c r="BF655" s="116"/>
      <c r="BG655" s="116"/>
      <c r="BH655" s="116"/>
      <c r="BI655" s="116"/>
      <c r="BJ655" s="116"/>
      <c r="BK655" s="116"/>
      <c r="BL655" s="117"/>
    </row>
    <row r="656" spans="1:64" s="3" customFormat="1">
      <c r="A656" s="1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c r="AA656" s="16"/>
      <c r="AB656" s="16"/>
      <c r="AC656" s="16"/>
      <c r="AD656" s="16"/>
      <c r="AE656" s="16"/>
      <c r="AF656" s="16"/>
      <c r="AG656" s="16"/>
      <c r="AH656" s="16"/>
      <c r="AI656" s="16"/>
      <c r="AJ656" s="16"/>
      <c r="AK656" s="16"/>
      <c r="AL656" s="16"/>
      <c r="AM656" s="16"/>
      <c r="AN656" s="16"/>
      <c r="AO656" s="16"/>
      <c r="AP656" s="16"/>
      <c r="AQ656" s="16"/>
      <c r="AR656" s="16"/>
      <c r="AS656" s="16"/>
      <c r="AT656" s="16"/>
      <c r="AU656" s="116"/>
      <c r="AV656" s="116"/>
      <c r="AW656" s="116"/>
      <c r="AX656" s="116"/>
      <c r="AY656" s="116"/>
      <c r="AZ656" s="116"/>
      <c r="BA656" s="116"/>
      <c r="BB656" s="116"/>
      <c r="BC656" s="116"/>
      <c r="BD656" s="116"/>
      <c r="BE656" s="116"/>
      <c r="BF656" s="116"/>
      <c r="BG656" s="116"/>
      <c r="BH656" s="116"/>
      <c r="BI656" s="116"/>
      <c r="BJ656" s="116"/>
      <c r="BK656" s="116"/>
      <c r="BL656" s="117"/>
    </row>
    <row r="657" spans="1:64" s="3" customFormat="1">
      <c r="A657" s="1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c r="AA657" s="16"/>
      <c r="AB657" s="16"/>
      <c r="AC657" s="16"/>
      <c r="AD657" s="16"/>
      <c r="AE657" s="16"/>
      <c r="AF657" s="16"/>
      <c r="AG657" s="16"/>
      <c r="AH657" s="16"/>
      <c r="AI657" s="16"/>
      <c r="AJ657" s="16"/>
      <c r="AK657" s="16"/>
      <c r="AL657" s="16"/>
      <c r="AM657" s="16"/>
      <c r="AN657" s="16"/>
      <c r="AO657" s="16"/>
      <c r="AP657" s="16"/>
      <c r="AQ657" s="16"/>
      <c r="AR657" s="16"/>
      <c r="AS657" s="16"/>
      <c r="AT657" s="16"/>
      <c r="AU657" s="116"/>
      <c r="AV657" s="116"/>
      <c r="AW657" s="116"/>
      <c r="AX657" s="116"/>
      <c r="AY657" s="116"/>
      <c r="AZ657" s="116"/>
      <c r="BA657" s="116"/>
      <c r="BB657" s="116"/>
      <c r="BC657" s="116"/>
      <c r="BD657" s="116"/>
      <c r="BE657" s="116"/>
      <c r="BF657" s="116"/>
      <c r="BG657" s="116"/>
      <c r="BH657" s="116"/>
      <c r="BI657" s="116"/>
      <c r="BJ657" s="116"/>
      <c r="BK657" s="116"/>
      <c r="BL657" s="117"/>
    </row>
    <row r="658" spans="1:64" s="3" customFormat="1">
      <c r="A658" s="1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c r="AA658" s="16"/>
      <c r="AB658" s="16"/>
      <c r="AC658" s="16"/>
      <c r="AD658" s="16"/>
      <c r="AE658" s="16"/>
      <c r="AF658" s="16"/>
      <c r="AG658" s="16"/>
      <c r="AH658" s="16"/>
      <c r="AI658" s="16"/>
      <c r="AJ658" s="16"/>
      <c r="AK658" s="16"/>
      <c r="AL658" s="16"/>
      <c r="AM658" s="16"/>
      <c r="AN658" s="16"/>
      <c r="AO658" s="16"/>
      <c r="AP658" s="16"/>
      <c r="AQ658" s="16"/>
      <c r="AR658" s="16"/>
      <c r="AS658" s="16"/>
      <c r="AT658" s="16"/>
      <c r="AU658" s="116"/>
      <c r="AV658" s="116"/>
      <c r="AW658" s="116"/>
      <c r="AX658" s="116"/>
      <c r="AY658" s="116"/>
      <c r="AZ658" s="116"/>
      <c r="BA658" s="116"/>
      <c r="BB658" s="116"/>
      <c r="BC658" s="116"/>
      <c r="BD658" s="116"/>
      <c r="BE658" s="116"/>
      <c r="BF658" s="116"/>
      <c r="BG658" s="116"/>
      <c r="BH658" s="116"/>
      <c r="BI658" s="116"/>
      <c r="BJ658" s="116"/>
      <c r="BK658" s="116"/>
      <c r="BL658" s="117"/>
    </row>
    <row r="659" spans="1:64" s="3" customFormat="1">
      <c r="A659" s="1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c r="AA659" s="16"/>
      <c r="AB659" s="16"/>
      <c r="AC659" s="16"/>
      <c r="AD659" s="16"/>
      <c r="AE659" s="16"/>
      <c r="AF659" s="16"/>
      <c r="AG659" s="16"/>
      <c r="AH659" s="16"/>
      <c r="AI659" s="16"/>
      <c r="AJ659" s="16"/>
      <c r="AK659" s="16"/>
      <c r="AL659" s="16"/>
      <c r="AM659" s="16"/>
      <c r="AN659" s="16"/>
      <c r="AO659" s="16"/>
      <c r="AP659" s="16"/>
      <c r="AQ659" s="16"/>
      <c r="AR659" s="16"/>
      <c r="AS659" s="16"/>
      <c r="AT659" s="16"/>
      <c r="AU659" s="116"/>
      <c r="AV659" s="116"/>
      <c r="AW659" s="116"/>
      <c r="AX659" s="116"/>
      <c r="AY659" s="116"/>
      <c r="AZ659" s="116"/>
      <c r="BA659" s="116"/>
      <c r="BB659" s="116"/>
      <c r="BC659" s="116"/>
      <c r="BD659" s="116"/>
      <c r="BE659" s="116"/>
      <c r="BF659" s="116"/>
      <c r="BG659" s="116"/>
      <c r="BH659" s="116"/>
      <c r="BI659" s="116"/>
      <c r="BJ659" s="116"/>
      <c r="BK659" s="116"/>
      <c r="BL659" s="117"/>
    </row>
    <row r="660" spans="1:64" s="3" customFormat="1">
      <c r="A660" s="1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c r="AA660" s="16"/>
      <c r="AB660" s="16"/>
      <c r="AC660" s="16"/>
      <c r="AD660" s="16"/>
      <c r="AE660" s="16"/>
      <c r="AF660" s="16"/>
      <c r="AG660" s="16"/>
      <c r="AH660" s="16"/>
      <c r="AI660" s="16"/>
      <c r="AJ660" s="16"/>
      <c r="AK660" s="16"/>
      <c r="AL660" s="16"/>
      <c r="AM660" s="16"/>
      <c r="AN660" s="16"/>
      <c r="AO660" s="16"/>
      <c r="AP660" s="16"/>
      <c r="AQ660" s="16"/>
      <c r="AR660" s="16"/>
      <c r="AS660" s="16"/>
      <c r="AT660" s="16"/>
      <c r="AU660" s="116"/>
      <c r="AV660" s="116"/>
      <c r="AW660" s="116"/>
      <c r="AX660" s="116"/>
      <c r="AY660" s="116"/>
      <c r="AZ660" s="116"/>
      <c r="BA660" s="116"/>
      <c r="BB660" s="116"/>
      <c r="BC660" s="116"/>
      <c r="BD660" s="116"/>
      <c r="BE660" s="116"/>
      <c r="BF660" s="116"/>
      <c r="BG660" s="116"/>
      <c r="BH660" s="116"/>
      <c r="BI660" s="116"/>
      <c r="BJ660" s="116"/>
      <c r="BK660" s="116"/>
      <c r="BL660" s="117"/>
    </row>
    <row r="661" spans="1:64" s="3" customFormat="1">
      <c r="A661" s="1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c r="AA661" s="16"/>
      <c r="AB661" s="16"/>
      <c r="AC661" s="16"/>
      <c r="AD661" s="16"/>
      <c r="AE661" s="16"/>
      <c r="AF661" s="16"/>
      <c r="AG661" s="16"/>
      <c r="AH661" s="16"/>
      <c r="AI661" s="16"/>
      <c r="AJ661" s="16"/>
      <c r="AK661" s="16"/>
      <c r="AL661" s="16"/>
      <c r="AM661" s="16"/>
      <c r="AN661" s="16"/>
      <c r="AO661" s="16"/>
      <c r="AP661" s="16"/>
      <c r="AQ661" s="16"/>
      <c r="AR661" s="16"/>
      <c r="AS661" s="16"/>
      <c r="AT661" s="16"/>
      <c r="AU661" s="116"/>
      <c r="AV661" s="116"/>
      <c r="AW661" s="116"/>
      <c r="AX661" s="116"/>
      <c r="AY661" s="116"/>
      <c r="AZ661" s="116"/>
      <c r="BA661" s="116"/>
      <c r="BB661" s="116"/>
      <c r="BC661" s="116"/>
      <c r="BD661" s="116"/>
      <c r="BE661" s="116"/>
      <c r="BF661" s="116"/>
      <c r="BG661" s="116"/>
      <c r="BH661" s="116"/>
      <c r="BI661" s="116"/>
      <c r="BJ661" s="116"/>
      <c r="BK661" s="116"/>
      <c r="BL661" s="117"/>
    </row>
    <row r="662" spans="1:64" s="3" customFormat="1">
      <c r="A662" s="1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c r="AA662" s="16"/>
      <c r="AB662" s="16"/>
      <c r="AC662" s="16"/>
      <c r="AD662" s="16"/>
      <c r="AE662" s="16"/>
      <c r="AF662" s="16"/>
      <c r="AG662" s="16"/>
      <c r="AH662" s="16"/>
      <c r="AI662" s="16"/>
      <c r="AJ662" s="16"/>
      <c r="AK662" s="16"/>
      <c r="AL662" s="16"/>
      <c r="AM662" s="16"/>
      <c r="AN662" s="16"/>
      <c r="AO662" s="16"/>
      <c r="AP662" s="16"/>
      <c r="AQ662" s="16"/>
      <c r="AR662" s="16"/>
      <c r="AS662" s="16"/>
      <c r="AT662" s="16"/>
      <c r="AU662" s="116"/>
      <c r="AV662" s="116"/>
      <c r="AW662" s="116"/>
      <c r="AX662" s="116"/>
      <c r="AY662" s="116"/>
      <c r="AZ662" s="116"/>
      <c r="BA662" s="116"/>
      <c r="BB662" s="116"/>
      <c r="BC662" s="116"/>
      <c r="BD662" s="116"/>
      <c r="BE662" s="116"/>
      <c r="BF662" s="116"/>
      <c r="BG662" s="116"/>
      <c r="BH662" s="116"/>
      <c r="BI662" s="116"/>
      <c r="BJ662" s="116"/>
      <c r="BK662" s="116"/>
      <c r="BL662" s="117"/>
    </row>
    <row r="663" spans="1:64" s="3" customFormat="1">
      <c r="A663" s="1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c r="AA663" s="16"/>
      <c r="AB663" s="16"/>
      <c r="AC663" s="16"/>
      <c r="AD663" s="16"/>
      <c r="AE663" s="16"/>
      <c r="AF663" s="16"/>
      <c r="AG663" s="16"/>
      <c r="AH663" s="16"/>
      <c r="AI663" s="16"/>
      <c r="AJ663" s="16"/>
      <c r="AK663" s="16"/>
      <c r="AL663" s="16"/>
      <c r="AM663" s="16"/>
      <c r="AN663" s="16"/>
      <c r="AO663" s="16"/>
      <c r="AP663" s="16"/>
      <c r="AQ663" s="16"/>
      <c r="AR663" s="16"/>
      <c r="AS663" s="16"/>
      <c r="AT663" s="16"/>
      <c r="AU663" s="116"/>
      <c r="AV663" s="116"/>
      <c r="AW663" s="116"/>
      <c r="AX663" s="116"/>
      <c r="AY663" s="116"/>
      <c r="AZ663" s="116"/>
      <c r="BA663" s="116"/>
      <c r="BB663" s="116"/>
      <c r="BC663" s="116"/>
      <c r="BD663" s="116"/>
      <c r="BE663" s="116"/>
      <c r="BF663" s="116"/>
      <c r="BG663" s="116"/>
      <c r="BH663" s="116"/>
      <c r="BI663" s="116"/>
      <c r="BJ663" s="116"/>
      <c r="BK663" s="116"/>
      <c r="BL663" s="117"/>
    </row>
    <row r="664" spans="1:64" s="3" customFormat="1">
      <c r="A664" s="1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c r="AA664" s="16"/>
      <c r="AB664" s="16"/>
      <c r="AC664" s="16"/>
      <c r="AD664" s="16"/>
      <c r="AE664" s="16"/>
      <c r="AF664" s="16"/>
      <c r="AG664" s="16"/>
      <c r="AH664" s="16"/>
      <c r="AI664" s="16"/>
      <c r="AJ664" s="16"/>
      <c r="AK664" s="16"/>
      <c r="AL664" s="16"/>
      <c r="AM664" s="16"/>
      <c r="AN664" s="16"/>
      <c r="AO664" s="16"/>
      <c r="AP664" s="16"/>
      <c r="AQ664" s="16"/>
      <c r="AR664" s="16"/>
      <c r="AS664" s="16"/>
      <c r="AT664" s="16"/>
      <c r="AU664" s="116"/>
      <c r="AV664" s="116"/>
      <c r="AW664" s="116"/>
      <c r="AX664" s="116"/>
      <c r="AY664" s="116"/>
      <c r="AZ664" s="116"/>
      <c r="BA664" s="116"/>
      <c r="BB664" s="116"/>
      <c r="BC664" s="116"/>
      <c r="BD664" s="116"/>
      <c r="BE664" s="116"/>
      <c r="BF664" s="116"/>
      <c r="BG664" s="116"/>
      <c r="BH664" s="116"/>
      <c r="BI664" s="116"/>
      <c r="BJ664" s="116"/>
      <c r="BK664" s="116"/>
      <c r="BL664" s="117"/>
    </row>
    <row r="665" spans="1:64" s="3" customFormat="1">
      <c r="A665" s="1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c r="AA665" s="16"/>
      <c r="AB665" s="16"/>
      <c r="AC665" s="16"/>
      <c r="AD665" s="16"/>
      <c r="AE665" s="16"/>
      <c r="AF665" s="16"/>
      <c r="AG665" s="16"/>
      <c r="AH665" s="16"/>
      <c r="AI665" s="16"/>
      <c r="AJ665" s="16"/>
      <c r="AK665" s="16"/>
      <c r="AL665" s="16"/>
      <c r="AM665" s="16"/>
      <c r="AN665" s="16"/>
      <c r="AO665" s="16"/>
      <c r="AP665" s="16"/>
      <c r="AQ665" s="16"/>
      <c r="AR665" s="16"/>
      <c r="AS665" s="16"/>
      <c r="AT665" s="16"/>
      <c r="AU665" s="116"/>
      <c r="AV665" s="116"/>
      <c r="AW665" s="116"/>
      <c r="AX665" s="116"/>
      <c r="AY665" s="116"/>
      <c r="AZ665" s="116"/>
      <c r="BA665" s="116"/>
      <c r="BB665" s="116"/>
      <c r="BC665" s="116"/>
      <c r="BD665" s="116"/>
      <c r="BE665" s="116"/>
      <c r="BF665" s="116"/>
      <c r="BG665" s="116"/>
      <c r="BH665" s="116"/>
      <c r="BI665" s="116"/>
      <c r="BJ665" s="116"/>
      <c r="BK665" s="116"/>
      <c r="BL665" s="117"/>
    </row>
    <row r="666" spans="1:64" s="3" customFormat="1">
      <c r="A666" s="1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c r="AA666" s="16"/>
      <c r="AB666" s="16"/>
      <c r="AC666" s="16"/>
      <c r="AD666" s="16"/>
      <c r="AE666" s="16"/>
      <c r="AF666" s="16"/>
      <c r="AG666" s="16"/>
      <c r="AH666" s="16"/>
      <c r="AI666" s="16"/>
      <c r="AJ666" s="16"/>
      <c r="AK666" s="16"/>
      <c r="AL666" s="16"/>
      <c r="AM666" s="16"/>
      <c r="AN666" s="16"/>
      <c r="AO666" s="16"/>
      <c r="AP666" s="16"/>
      <c r="AQ666" s="16"/>
      <c r="AR666" s="16"/>
      <c r="AS666" s="16"/>
      <c r="AT666" s="16"/>
      <c r="AU666" s="116"/>
      <c r="AV666" s="116"/>
      <c r="AW666" s="116"/>
      <c r="AX666" s="116"/>
      <c r="AY666" s="116"/>
      <c r="AZ666" s="116"/>
      <c r="BA666" s="116"/>
      <c r="BB666" s="116"/>
      <c r="BC666" s="116"/>
      <c r="BD666" s="116"/>
      <c r="BE666" s="116"/>
      <c r="BF666" s="116"/>
      <c r="BG666" s="116"/>
      <c r="BH666" s="116"/>
      <c r="BI666" s="116"/>
      <c r="BJ666" s="116"/>
      <c r="BK666" s="116"/>
      <c r="BL666" s="117"/>
    </row>
    <row r="667" spans="1:64" s="3" customFormat="1">
      <c r="A667" s="1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c r="AA667" s="16"/>
      <c r="AB667" s="16"/>
      <c r="AC667" s="16"/>
      <c r="AD667" s="16"/>
      <c r="AE667" s="16"/>
      <c r="AF667" s="16"/>
      <c r="AG667" s="16"/>
      <c r="AH667" s="16"/>
      <c r="AI667" s="16"/>
      <c r="AJ667" s="16"/>
      <c r="AK667" s="16"/>
      <c r="AL667" s="16"/>
      <c r="AM667" s="16"/>
      <c r="AN667" s="16"/>
      <c r="AO667" s="16"/>
      <c r="AP667" s="16"/>
      <c r="AQ667" s="16"/>
      <c r="AR667" s="16"/>
      <c r="AS667" s="16"/>
      <c r="AT667" s="16"/>
      <c r="AU667" s="116"/>
      <c r="AV667" s="116"/>
      <c r="AW667" s="116"/>
      <c r="AX667" s="116"/>
      <c r="AY667" s="116"/>
      <c r="AZ667" s="116"/>
      <c r="BA667" s="116"/>
      <c r="BB667" s="116"/>
      <c r="BC667" s="116"/>
      <c r="BD667" s="116"/>
      <c r="BE667" s="116"/>
      <c r="BF667" s="116"/>
      <c r="BG667" s="116"/>
      <c r="BH667" s="116"/>
      <c r="BI667" s="116"/>
      <c r="BJ667" s="116"/>
      <c r="BK667" s="116"/>
      <c r="BL667" s="117"/>
    </row>
    <row r="668" spans="1:64" s="3" customFormat="1">
      <c r="A668" s="1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c r="AA668" s="16"/>
      <c r="AB668" s="16"/>
      <c r="AC668" s="16"/>
      <c r="AD668" s="16"/>
      <c r="AE668" s="16"/>
      <c r="AF668" s="16"/>
      <c r="AG668" s="16"/>
      <c r="AH668" s="16"/>
      <c r="AI668" s="16"/>
      <c r="AJ668" s="16"/>
      <c r="AK668" s="16"/>
      <c r="AL668" s="16"/>
      <c r="AM668" s="16"/>
      <c r="AN668" s="16"/>
      <c r="AO668" s="16"/>
      <c r="AP668" s="16"/>
      <c r="AQ668" s="16"/>
      <c r="AR668" s="16"/>
      <c r="AS668" s="16"/>
      <c r="AT668" s="16"/>
      <c r="AU668" s="116"/>
      <c r="AV668" s="116"/>
      <c r="AW668" s="116"/>
      <c r="AX668" s="116"/>
      <c r="AY668" s="116"/>
      <c r="AZ668" s="116"/>
      <c r="BA668" s="116"/>
      <c r="BB668" s="116"/>
      <c r="BC668" s="116"/>
      <c r="BD668" s="116"/>
      <c r="BE668" s="116"/>
      <c r="BF668" s="116"/>
      <c r="BG668" s="116"/>
      <c r="BH668" s="116"/>
      <c r="BI668" s="116"/>
      <c r="BJ668" s="116"/>
      <c r="BK668" s="116"/>
      <c r="BL668" s="117"/>
    </row>
    <row r="669" spans="1:64" s="3" customFormat="1">
      <c r="A669" s="627"/>
      <c r="B669" s="628"/>
      <c r="C669" s="628"/>
      <c r="D669" s="628"/>
      <c r="E669" s="628"/>
      <c r="F669" s="628"/>
      <c r="G669" s="628"/>
      <c r="H669" s="628"/>
      <c r="I669" s="628"/>
      <c r="J669" s="628"/>
      <c r="K669" s="628"/>
      <c r="L669" s="628"/>
      <c r="M669" s="628"/>
      <c r="N669" s="628"/>
      <c r="O669" s="628"/>
      <c r="P669" s="628"/>
      <c r="Q669" s="628"/>
      <c r="R669" s="628"/>
      <c r="S669" s="628"/>
      <c r="T669" s="628"/>
      <c r="U669" s="628"/>
      <c r="V669" s="628"/>
      <c r="W669" s="628"/>
      <c r="X669" s="628"/>
      <c r="Y669" s="628"/>
      <c r="Z669" s="628"/>
      <c r="AA669" s="628"/>
      <c r="AB669" s="628"/>
      <c r="AC669" s="628"/>
      <c r="AD669" s="628"/>
      <c r="AE669" s="628"/>
      <c r="AF669" s="628"/>
      <c r="AG669" s="628"/>
      <c r="AH669" s="628"/>
      <c r="AI669" s="628"/>
      <c r="AJ669" s="628"/>
      <c r="AK669" s="628"/>
      <c r="AL669" s="628"/>
      <c r="AM669" s="628"/>
      <c r="AN669" s="628"/>
      <c r="AO669" s="628"/>
      <c r="AP669" s="628"/>
      <c r="AQ669" s="628"/>
      <c r="AR669" s="628"/>
      <c r="AS669" s="628"/>
      <c r="AT669" s="628"/>
      <c r="AU669" s="627"/>
      <c r="AV669" s="627"/>
      <c r="AW669" s="627"/>
      <c r="AX669" s="627"/>
      <c r="AY669" s="627"/>
      <c r="AZ669" s="627"/>
      <c r="BA669" s="627"/>
      <c r="BB669" s="627"/>
      <c r="BC669" s="627"/>
      <c r="BD669" s="627"/>
      <c r="BE669" s="627"/>
      <c r="BF669" s="627"/>
      <c r="BG669" s="627"/>
      <c r="BH669" s="627"/>
      <c r="BI669" s="627"/>
      <c r="BJ669" s="627"/>
      <c r="BK669" s="627"/>
      <c r="BL669" s="629"/>
    </row>
    <row r="670" spans="1:64" s="3" customFormat="1">
      <c r="B670" s="36"/>
      <c r="C670" s="36"/>
      <c r="D670" s="36"/>
      <c r="E670" s="36"/>
      <c r="F670" s="36"/>
      <c r="G670" s="36"/>
      <c r="H670" s="36"/>
      <c r="I670" s="36"/>
      <c r="J670" s="36"/>
      <c r="K670" s="36"/>
      <c r="L670" s="36"/>
      <c r="M670" s="36"/>
      <c r="N670" s="36"/>
      <c r="O670" s="36"/>
      <c r="P670" s="36"/>
      <c r="Q670" s="36"/>
      <c r="R670" s="36"/>
      <c r="S670" s="36"/>
      <c r="T670" s="36"/>
      <c r="U670" s="16"/>
      <c r="V670" s="16"/>
      <c r="W670" s="16"/>
      <c r="X670" s="36"/>
      <c r="Y670" s="36"/>
      <c r="Z670" s="36"/>
      <c r="AA670" s="36"/>
      <c r="AB670" s="36"/>
      <c r="AC670" s="36"/>
      <c r="AD670" s="36"/>
      <c r="AE670" s="36"/>
      <c r="AF670" s="36"/>
      <c r="AG670" s="36"/>
      <c r="AH670" s="36"/>
      <c r="AI670" s="36"/>
      <c r="AJ670" s="36"/>
      <c r="AK670" s="36"/>
      <c r="AL670" s="36"/>
      <c r="AM670" s="36"/>
      <c r="AN670" s="36"/>
      <c r="AO670" s="36"/>
      <c r="AP670" s="36"/>
      <c r="AQ670" s="36"/>
      <c r="AR670" s="36"/>
      <c r="AS670" s="36"/>
      <c r="AT670" s="36"/>
    </row>
    <row r="671" spans="1:64" s="3" customFormat="1">
      <c r="B671" s="36"/>
      <c r="C671" s="36"/>
      <c r="D671" s="36"/>
      <c r="E671" s="36"/>
      <c r="F671" s="36"/>
      <c r="G671" s="36"/>
      <c r="H671" s="36"/>
      <c r="I671" s="36"/>
      <c r="J671" s="36"/>
      <c r="K671" s="36"/>
      <c r="L671" s="36"/>
      <c r="M671" s="36"/>
      <c r="N671" s="36"/>
      <c r="O671" s="36"/>
      <c r="P671" s="36"/>
      <c r="Q671" s="36"/>
      <c r="R671" s="36"/>
      <c r="S671" s="36"/>
      <c r="T671" s="36"/>
      <c r="U671" s="16"/>
      <c r="V671" s="16"/>
      <c r="W671" s="16"/>
      <c r="X671" s="36"/>
      <c r="Y671" s="36"/>
      <c r="Z671" s="36"/>
      <c r="AA671" s="36"/>
      <c r="AB671" s="36"/>
      <c r="AC671" s="36"/>
      <c r="AD671" s="36"/>
      <c r="AE671" s="36"/>
      <c r="AF671" s="36"/>
      <c r="AG671" s="36"/>
      <c r="AH671" s="36"/>
      <c r="AI671" s="36"/>
      <c r="AJ671" s="36"/>
      <c r="AK671" s="36"/>
      <c r="AL671" s="36"/>
      <c r="AM671" s="36"/>
      <c r="AN671" s="36"/>
      <c r="AO671" s="36"/>
      <c r="AP671" s="36"/>
      <c r="AQ671" s="36"/>
      <c r="AR671" s="36"/>
      <c r="AS671" s="36"/>
      <c r="AT671" s="36"/>
    </row>
    <row r="672" spans="1:64" s="3" customFormat="1">
      <c r="B672" s="36"/>
      <c r="C672" s="36"/>
      <c r="D672" s="36"/>
      <c r="E672" s="36"/>
      <c r="F672" s="36"/>
      <c r="G672" s="36"/>
      <c r="H672" s="36"/>
      <c r="I672" s="36"/>
      <c r="J672" s="36"/>
      <c r="K672" s="36"/>
      <c r="L672" s="36"/>
      <c r="M672" s="36"/>
      <c r="N672" s="36"/>
      <c r="O672" s="36"/>
      <c r="P672" s="36"/>
      <c r="Q672" s="36"/>
      <c r="R672" s="36"/>
      <c r="S672" s="36"/>
      <c r="T672" s="36"/>
      <c r="U672" s="16"/>
      <c r="V672" s="16"/>
      <c r="W672" s="16"/>
      <c r="X672" s="36"/>
      <c r="Y672" s="36"/>
      <c r="Z672" s="36"/>
      <c r="AA672" s="36"/>
      <c r="AB672" s="36"/>
      <c r="AC672" s="36"/>
      <c r="AD672" s="36"/>
      <c r="AE672" s="36"/>
      <c r="AF672" s="36"/>
      <c r="AG672" s="36"/>
      <c r="AH672" s="36"/>
      <c r="AI672" s="36"/>
      <c r="AJ672" s="36"/>
      <c r="AK672" s="36"/>
      <c r="AL672" s="36"/>
      <c r="AM672" s="36"/>
      <c r="AN672" s="36"/>
      <c r="AO672" s="36"/>
      <c r="AP672" s="36"/>
      <c r="AQ672" s="36"/>
      <c r="AR672" s="36"/>
      <c r="AS672" s="36"/>
      <c r="AT672" s="36"/>
    </row>
    <row r="673" spans="2:46" s="3" customFormat="1">
      <c r="B673" s="36"/>
      <c r="C673" s="36"/>
      <c r="D673" s="36"/>
      <c r="E673" s="36"/>
      <c r="F673" s="36"/>
      <c r="G673" s="36"/>
      <c r="H673" s="36"/>
      <c r="I673" s="36"/>
      <c r="J673" s="36"/>
      <c r="K673" s="36"/>
      <c r="L673" s="36"/>
      <c r="M673" s="36"/>
      <c r="N673" s="36"/>
      <c r="O673" s="36"/>
      <c r="P673" s="36"/>
      <c r="Q673" s="36"/>
      <c r="R673" s="36"/>
      <c r="S673" s="36"/>
      <c r="T673" s="36"/>
      <c r="U673" s="16"/>
      <c r="V673" s="16"/>
      <c r="W673" s="16"/>
      <c r="X673" s="36"/>
      <c r="Y673" s="36"/>
      <c r="Z673" s="36"/>
      <c r="AA673" s="36"/>
      <c r="AB673" s="36"/>
      <c r="AC673" s="36"/>
      <c r="AD673" s="36"/>
      <c r="AE673" s="36"/>
      <c r="AF673" s="36"/>
      <c r="AG673" s="36"/>
      <c r="AH673" s="36"/>
      <c r="AI673" s="36"/>
      <c r="AJ673" s="36"/>
      <c r="AK673" s="36"/>
      <c r="AL673" s="36"/>
      <c r="AM673" s="36"/>
      <c r="AN673" s="36"/>
      <c r="AO673" s="36"/>
      <c r="AP673" s="36"/>
      <c r="AQ673" s="36"/>
      <c r="AR673" s="36"/>
      <c r="AS673" s="36"/>
      <c r="AT673" s="36"/>
    </row>
    <row r="674" spans="2:46" s="3" customFormat="1">
      <c r="B674" s="36"/>
      <c r="C674" s="36"/>
      <c r="D674" s="36"/>
      <c r="E674" s="36"/>
      <c r="F674" s="36"/>
      <c r="G674" s="36"/>
      <c r="H674" s="36"/>
      <c r="I674" s="36"/>
      <c r="J674" s="36"/>
      <c r="K674" s="36"/>
      <c r="L674" s="36"/>
      <c r="M674" s="36"/>
      <c r="N674" s="36"/>
      <c r="O674" s="36"/>
      <c r="P674" s="36"/>
      <c r="Q674" s="36"/>
      <c r="R674" s="36"/>
      <c r="S674" s="36"/>
      <c r="T674" s="36"/>
      <c r="U674" s="16"/>
      <c r="V674" s="16"/>
      <c r="W674" s="16"/>
      <c r="X674" s="36"/>
      <c r="Y674" s="36"/>
      <c r="Z674" s="36"/>
      <c r="AA674" s="36"/>
      <c r="AB674" s="36"/>
      <c r="AC674" s="36"/>
      <c r="AD674" s="36"/>
      <c r="AE674" s="36"/>
      <c r="AF674" s="36"/>
      <c r="AG674" s="36"/>
      <c r="AH674" s="36"/>
      <c r="AI674" s="36"/>
      <c r="AJ674" s="36"/>
      <c r="AK674" s="36"/>
      <c r="AL674" s="36"/>
      <c r="AM674" s="36"/>
      <c r="AN674" s="36"/>
      <c r="AO674" s="36"/>
      <c r="AP674" s="36"/>
      <c r="AQ674" s="36"/>
      <c r="AR674" s="36"/>
      <c r="AS674" s="36"/>
      <c r="AT674" s="36"/>
    </row>
    <row r="675" spans="2:46" s="3" customFormat="1">
      <c r="B675" s="36"/>
      <c r="C675" s="36"/>
      <c r="D675" s="36"/>
      <c r="E675" s="36"/>
      <c r="F675" s="36"/>
      <c r="G675" s="36"/>
      <c r="H675" s="36"/>
      <c r="I675" s="36"/>
      <c r="J675" s="36"/>
      <c r="K675" s="36"/>
      <c r="L675" s="36"/>
      <c r="M675" s="36"/>
      <c r="N675" s="36"/>
      <c r="O675" s="36"/>
      <c r="P675" s="36"/>
      <c r="Q675" s="36"/>
      <c r="R675" s="36"/>
      <c r="S675" s="36"/>
      <c r="T675" s="36"/>
      <c r="U675" s="16"/>
      <c r="V675" s="16"/>
      <c r="W675" s="16"/>
      <c r="X675" s="36"/>
      <c r="Y675" s="36"/>
      <c r="Z675" s="36"/>
      <c r="AA675" s="36"/>
      <c r="AB675" s="36"/>
      <c r="AC675" s="36"/>
      <c r="AD675" s="36"/>
      <c r="AE675" s="36"/>
      <c r="AF675" s="36"/>
      <c r="AG675" s="36"/>
      <c r="AH675" s="36"/>
      <c r="AI675" s="36"/>
      <c r="AJ675" s="36"/>
      <c r="AK675" s="36"/>
      <c r="AL675" s="36"/>
      <c r="AM675" s="36"/>
      <c r="AN675" s="36"/>
      <c r="AO675" s="36"/>
      <c r="AP675" s="36"/>
      <c r="AQ675" s="36"/>
      <c r="AR675" s="36"/>
      <c r="AS675" s="36"/>
      <c r="AT675" s="36"/>
    </row>
    <row r="676" spans="2:46" s="3" customFormat="1">
      <c r="B676" s="36"/>
      <c r="C676" s="36"/>
      <c r="D676" s="36"/>
      <c r="E676" s="36"/>
      <c r="F676" s="36"/>
      <c r="G676" s="36"/>
      <c r="H676" s="36"/>
      <c r="I676" s="36"/>
      <c r="J676" s="36"/>
      <c r="K676" s="36"/>
      <c r="L676" s="36"/>
      <c r="M676" s="36"/>
      <c r="N676" s="36"/>
      <c r="O676" s="36"/>
      <c r="P676" s="36"/>
      <c r="Q676" s="36"/>
      <c r="R676" s="36"/>
      <c r="S676" s="36"/>
      <c r="T676" s="36"/>
      <c r="U676" s="16"/>
      <c r="V676" s="16"/>
      <c r="W676" s="16"/>
      <c r="X676" s="36"/>
      <c r="Y676" s="36"/>
      <c r="Z676" s="36"/>
      <c r="AA676" s="36"/>
      <c r="AB676" s="36"/>
      <c r="AC676" s="36"/>
      <c r="AD676" s="36"/>
      <c r="AE676" s="36"/>
      <c r="AF676" s="36"/>
      <c r="AG676" s="36"/>
      <c r="AH676" s="36"/>
      <c r="AI676" s="36"/>
      <c r="AJ676" s="36"/>
      <c r="AK676" s="36"/>
      <c r="AL676" s="36"/>
      <c r="AM676" s="36"/>
      <c r="AN676" s="36"/>
      <c r="AO676" s="36"/>
      <c r="AP676" s="36"/>
      <c r="AQ676" s="36"/>
      <c r="AR676" s="36"/>
      <c r="AS676" s="36"/>
      <c r="AT676" s="36"/>
    </row>
    <row r="677" spans="2:46" s="3" customFormat="1">
      <c r="B677" s="36"/>
      <c r="C677" s="36"/>
      <c r="D677" s="36"/>
      <c r="E677" s="36"/>
      <c r="F677" s="36"/>
      <c r="G677" s="36"/>
      <c r="H677" s="36"/>
      <c r="I677" s="36"/>
      <c r="J677" s="36"/>
      <c r="K677" s="36"/>
      <c r="L677" s="36"/>
      <c r="M677" s="36"/>
      <c r="N677" s="36"/>
      <c r="O677" s="36"/>
      <c r="P677" s="36"/>
      <c r="Q677" s="36"/>
      <c r="R677" s="36"/>
      <c r="S677" s="36"/>
      <c r="T677" s="36"/>
      <c r="U677" s="16"/>
      <c r="V677" s="16"/>
      <c r="W677" s="16"/>
      <c r="X677" s="36"/>
      <c r="Y677" s="36"/>
      <c r="Z677" s="36"/>
      <c r="AA677" s="36"/>
      <c r="AB677" s="36"/>
      <c r="AC677" s="36"/>
      <c r="AD677" s="36"/>
      <c r="AE677" s="36"/>
      <c r="AF677" s="36"/>
      <c r="AG677" s="36"/>
      <c r="AH677" s="36"/>
      <c r="AI677" s="36"/>
      <c r="AJ677" s="36"/>
      <c r="AK677" s="36"/>
      <c r="AL677" s="36"/>
      <c r="AM677" s="36"/>
      <c r="AN677" s="36"/>
      <c r="AO677" s="36"/>
      <c r="AP677" s="36"/>
      <c r="AQ677" s="36"/>
      <c r="AR677" s="36"/>
      <c r="AS677" s="36"/>
      <c r="AT677" s="36"/>
    </row>
    <row r="678" spans="2:46" s="3" customFormat="1">
      <c r="B678" s="36"/>
      <c r="C678" s="36"/>
      <c r="D678" s="36"/>
      <c r="E678" s="36"/>
      <c r="F678" s="36"/>
      <c r="G678" s="36"/>
      <c r="H678" s="36"/>
      <c r="I678" s="36"/>
      <c r="J678" s="36"/>
      <c r="K678" s="36"/>
      <c r="L678" s="36"/>
      <c r="M678" s="36"/>
      <c r="N678" s="36"/>
      <c r="O678" s="36"/>
      <c r="P678" s="36"/>
      <c r="Q678" s="36"/>
      <c r="R678" s="36"/>
      <c r="S678" s="36"/>
      <c r="T678" s="36"/>
      <c r="U678" s="16"/>
      <c r="V678" s="16"/>
      <c r="W678" s="16"/>
      <c r="X678" s="36"/>
      <c r="Y678" s="36"/>
      <c r="Z678" s="36"/>
      <c r="AA678" s="36"/>
      <c r="AB678" s="36"/>
      <c r="AC678" s="36"/>
      <c r="AD678" s="36"/>
      <c r="AE678" s="36"/>
      <c r="AF678" s="36"/>
      <c r="AG678" s="36"/>
      <c r="AH678" s="36"/>
      <c r="AI678" s="36"/>
      <c r="AJ678" s="36"/>
      <c r="AK678" s="36"/>
      <c r="AL678" s="36"/>
      <c r="AM678" s="36"/>
      <c r="AN678" s="36"/>
      <c r="AO678" s="36"/>
      <c r="AP678" s="36"/>
      <c r="AQ678" s="36"/>
      <c r="AR678" s="36"/>
      <c r="AS678" s="36"/>
      <c r="AT678" s="36"/>
    </row>
    <row r="679" spans="2:46" s="3" customFormat="1">
      <c r="B679" s="36"/>
      <c r="C679" s="36"/>
      <c r="D679" s="36"/>
      <c r="E679" s="36"/>
      <c r="F679" s="36"/>
      <c r="G679" s="36"/>
      <c r="H679" s="36"/>
      <c r="I679" s="36"/>
      <c r="J679" s="36"/>
      <c r="K679" s="36"/>
      <c r="L679" s="36"/>
      <c r="M679" s="36"/>
      <c r="N679" s="36"/>
      <c r="O679" s="36"/>
      <c r="P679" s="36"/>
      <c r="Q679" s="36"/>
      <c r="R679" s="36"/>
      <c r="S679" s="36"/>
      <c r="T679" s="36"/>
      <c r="U679" s="16"/>
      <c r="V679" s="16"/>
      <c r="W679" s="16"/>
      <c r="X679" s="36"/>
      <c r="Y679" s="36"/>
      <c r="Z679" s="36"/>
      <c r="AA679" s="36"/>
      <c r="AB679" s="36"/>
      <c r="AC679" s="36"/>
      <c r="AD679" s="36"/>
      <c r="AE679" s="36"/>
      <c r="AF679" s="36"/>
      <c r="AG679" s="36"/>
      <c r="AH679" s="36"/>
      <c r="AI679" s="36"/>
      <c r="AJ679" s="36"/>
      <c r="AK679" s="36"/>
      <c r="AL679" s="36"/>
      <c r="AM679" s="36"/>
      <c r="AN679" s="36"/>
      <c r="AO679" s="36"/>
      <c r="AP679" s="36"/>
      <c r="AQ679" s="36"/>
      <c r="AR679" s="36"/>
      <c r="AS679" s="36"/>
      <c r="AT679" s="36"/>
    </row>
    <row r="680" spans="2:46" s="3" customFormat="1">
      <c r="B680" s="36"/>
      <c r="C680" s="36"/>
      <c r="D680" s="36"/>
      <c r="E680" s="36"/>
      <c r="F680" s="36"/>
      <c r="G680" s="36"/>
      <c r="H680" s="36"/>
      <c r="I680" s="36"/>
      <c r="J680" s="36"/>
      <c r="K680" s="36"/>
      <c r="L680" s="36"/>
      <c r="M680" s="36"/>
      <c r="N680" s="36"/>
      <c r="O680" s="36"/>
      <c r="P680" s="36"/>
      <c r="Q680" s="36"/>
      <c r="R680" s="36"/>
      <c r="S680" s="36"/>
      <c r="T680" s="36"/>
      <c r="U680" s="16"/>
      <c r="V680" s="16"/>
      <c r="W680" s="16"/>
      <c r="X680" s="36"/>
      <c r="Y680" s="36"/>
      <c r="Z680" s="36"/>
      <c r="AA680" s="36"/>
      <c r="AB680" s="36"/>
      <c r="AC680" s="36"/>
      <c r="AD680" s="36"/>
      <c r="AE680" s="36"/>
      <c r="AF680" s="36"/>
      <c r="AG680" s="36"/>
      <c r="AH680" s="36"/>
      <c r="AI680" s="36"/>
      <c r="AJ680" s="36"/>
      <c r="AK680" s="36"/>
      <c r="AL680" s="36"/>
      <c r="AM680" s="36"/>
      <c r="AN680" s="36"/>
      <c r="AO680" s="36"/>
      <c r="AP680" s="36"/>
      <c r="AQ680" s="36"/>
      <c r="AR680" s="36"/>
      <c r="AS680" s="36"/>
      <c r="AT680" s="36"/>
    </row>
    <row r="681" spans="2:46" s="3" customFormat="1">
      <c r="B681" s="36"/>
      <c r="C681" s="36"/>
      <c r="D681" s="36"/>
      <c r="E681" s="36"/>
      <c r="F681" s="36"/>
      <c r="G681" s="36"/>
      <c r="H681" s="36"/>
      <c r="I681" s="36"/>
      <c r="J681" s="36"/>
      <c r="K681" s="36"/>
      <c r="L681" s="36"/>
      <c r="M681" s="36"/>
      <c r="N681" s="36"/>
      <c r="O681" s="36"/>
      <c r="P681" s="36"/>
      <c r="Q681" s="36"/>
      <c r="R681" s="36"/>
      <c r="S681" s="36"/>
      <c r="T681" s="36"/>
      <c r="U681" s="16"/>
      <c r="V681" s="16"/>
      <c r="W681" s="16"/>
      <c r="X681" s="36"/>
      <c r="Y681" s="36"/>
      <c r="Z681" s="36"/>
      <c r="AA681" s="36"/>
      <c r="AB681" s="36"/>
      <c r="AC681" s="36"/>
      <c r="AD681" s="36"/>
      <c r="AE681" s="36"/>
      <c r="AF681" s="36"/>
      <c r="AG681" s="36"/>
      <c r="AH681" s="36"/>
      <c r="AI681" s="36"/>
      <c r="AJ681" s="36"/>
      <c r="AK681" s="36"/>
      <c r="AL681" s="36"/>
      <c r="AM681" s="36"/>
      <c r="AN681" s="36"/>
      <c r="AO681" s="36"/>
      <c r="AP681" s="36"/>
      <c r="AQ681" s="36"/>
      <c r="AR681" s="36"/>
      <c r="AS681" s="36"/>
      <c r="AT681" s="36"/>
    </row>
    <row r="682" spans="2:46" s="3" customFormat="1">
      <c r="B682" s="36"/>
      <c r="C682" s="36"/>
      <c r="D682" s="36"/>
      <c r="E682" s="36"/>
      <c r="F682" s="36"/>
      <c r="G682" s="36"/>
      <c r="H682" s="36"/>
      <c r="I682" s="36"/>
      <c r="J682" s="36"/>
      <c r="K682" s="36"/>
      <c r="L682" s="36"/>
      <c r="M682" s="36"/>
      <c r="N682" s="36"/>
      <c r="O682" s="36"/>
      <c r="P682" s="36"/>
      <c r="Q682" s="36"/>
      <c r="R682" s="36"/>
      <c r="S682" s="36"/>
      <c r="T682" s="36"/>
      <c r="U682" s="16"/>
      <c r="V682" s="16"/>
      <c r="W682" s="16"/>
      <c r="X682" s="36"/>
      <c r="Y682" s="36"/>
      <c r="Z682" s="36"/>
      <c r="AA682" s="36"/>
      <c r="AB682" s="36"/>
      <c r="AC682" s="36"/>
      <c r="AD682" s="36"/>
      <c r="AE682" s="36"/>
      <c r="AF682" s="36"/>
      <c r="AG682" s="36"/>
      <c r="AH682" s="36"/>
      <c r="AI682" s="36"/>
      <c r="AJ682" s="36"/>
      <c r="AK682" s="36"/>
      <c r="AL682" s="36"/>
      <c r="AM682" s="36"/>
      <c r="AN682" s="36"/>
      <c r="AO682" s="36"/>
      <c r="AP682" s="36"/>
      <c r="AQ682" s="36"/>
      <c r="AR682" s="36"/>
      <c r="AS682" s="36"/>
      <c r="AT682" s="36"/>
    </row>
    <row r="683" spans="2:46" s="3" customFormat="1">
      <c r="B683" s="36"/>
      <c r="C683" s="36"/>
      <c r="D683" s="36"/>
      <c r="E683" s="36"/>
      <c r="F683" s="36"/>
      <c r="G683" s="36"/>
      <c r="H683" s="36"/>
      <c r="I683" s="36"/>
      <c r="J683" s="36"/>
      <c r="K683" s="36"/>
      <c r="L683" s="36"/>
      <c r="M683" s="36"/>
      <c r="N683" s="36"/>
      <c r="O683" s="36"/>
      <c r="P683" s="36"/>
      <c r="Q683" s="36"/>
      <c r="R683" s="36"/>
      <c r="S683" s="36"/>
      <c r="T683" s="36"/>
      <c r="U683" s="16"/>
      <c r="V683" s="16"/>
      <c r="W683" s="16"/>
      <c r="X683" s="36"/>
      <c r="Y683" s="36"/>
      <c r="Z683" s="36"/>
      <c r="AA683" s="36"/>
      <c r="AB683" s="36"/>
      <c r="AC683" s="36"/>
      <c r="AD683" s="36"/>
      <c r="AE683" s="36"/>
      <c r="AF683" s="36"/>
      <c r="AG683" s="36"/>
      <c r="AH683" s="36"/>
      <c r="AI683" s="36"/>
      <c r="AJ683" s="36"/>
      <c r="AK683" s="36"/>
      <c r="AL683" s="36"/>
      <c r="AM683" s="36"/>
      <c r="AN683" s="36"/>
      <c r="AO683" s="36"/>
      <c r="AP683" s="36"/>
      <c r="AQ683" s="36"/>
      <c r="AR683" s="36"/>
      <c r="AS683" s="36"/>
      <c r="AT683" s="36"/>
    </row>
    <row r="684" spans="2:46" s="3" customFormat="1">
      <c r="B684" s="36"/>
      <c r="C684" s="36"/>
      <c r="D684" s="36"/>
      <c r="E684" s="36"/>
      <c r="F684" s="36"/>
      <c r="G684" s="36"/>
      <c r="H684" s="36"/>
      <c r="I684" s="36"/>
      <c r="J684" s="36"/>
      <c r="K684" s="36"/>
      <c r="L684" s="36"/>
      <c r="M684" s="36"/>
      <c r="N684" s="36"/>
      <c r="O684" s="36"/>
      <c r="P684" s="36"/>
      <c r="Q684" s="36"/>
      <c r="R684" s="36"/>
      <c r="S684" s="36"/>
      <c r="T684" s="36"/>
      <c r="U684" s="16"/>
      <c r="V684" s="16"/>
      <c r="W684" s="16"/>
      <c r="X684" s="36"/>
      <c r="Y684" s="36"/>
      <c r="Z684" s="36"/>
      <c r="AA684" s="36"/>
      <c r="AB684" s="36"/>
      <c r="AC684" s="36"/>
      <c r="AD684" s="36"/>
      <c r="AE684" s="36"/>
      <c r="AF684" s="36"/>
      <c r="AG684" s="36"/>
      <c r="AH684" s="36"/>
      <c r="AI684" s="36"/>
      <c r="AJ684" s="36"/>
      <c r="AK684" s="36"/>
      <c r="AL684" s="36"/>
      <c r="AM684" s="36"/>
      <c r="AN684" s="36"/>
      <c r="AO684" s="36"/>
      <c r="AP684" s="36"/>
      <c r="AQ684" s="36"/>
      <c r="AR684" s="36"/>
      <c r="AS684" s="36"/>
      <c r="AT684" s="36"/>
    </row>
    <row r="685" spans="2:46" s="3" customFormat="1">
      <c r="B685" s="36"/>
      <c r="C685" s="36"/>
      <c r="D685" s="36"/>
      <c r="E685" s="36"/>
      <c r="F685" s="36"/>
      <c r="G685" s="36"/>
      <c r="H685" s="36"/>
      <c r="I685" s="36"/>
      <c r="J685" s="36"/>
      <c r="K685" s="36"/>
      <c r="L685" s="36"/>
      <c r="M685" s="36"/>
      <c r="N685" s="36"/>
      <c r="O685" s="36"/>
      <c r="P685" s="36"/>
      <c r="Q685" s="36"/>
      <c r="R685" s="36"/>
      <c r="S685" s="36"/>
      <c r="T685" s="36"/>
      <c r="U685" s="16"/>
      <c r="V685" s="16"/>
      <c r="W685" s="16"/>
      <c r="X685" s="36"/>
      <c r="Y685" s="36"/>
      <c r="Z685" s="36"/>
      <c r="AA685" s="36"/>
      <c r="AB685" s="36"/>
      <c r="AC685" s="36"/>
      <c r="AD685" s="36"/>
      <c r="AE685" s="36"/>
      <c r="AF685" s="36"/>
      <c r="AG685" s="36"/>
      <c r="AH685" s="36"/>
      <c r="AI685" s="36"/>
      <c r="AJ685" s="36"/>
      <c r="AK685" s="36"/>
      <c r="AL685" s="36"/>
      <c r="AM685" s="36"/>
      <c r="AN685" s="36"/>
      <c r="AO685" s="36"/>
      <c r="AP685" s="36"/>
      <c r="AQ685" s="36"/>
      <c r="AR685" s="36"/>
      <c r="AS685" s="36"/>
      <c r="AT685" s="36"/>
    </row>
    <row r="686" spans="2:46" s="3" customFormat="1">
      <c r="B686" s="36"/>
      <c r="C686" s="36"/>
      <c r="D686" s="36"/>
      <c r="E686" s="36"/>
      <c r="F686" s="36"/>
      <c r="G686" s="36"/>
      <c r="H686" s="36"/>
      <c r="I686" s="36"/>
      <c r="J686" s="36"/>
      <c r="K686" s="36"/>
      <c r="L686" s="36"/>
      <c r="M686" s="36"/>
      <c r="N686" s="36"/>
      <c r="O686" s="36"/>
      <c r="P686" s="36"/>
      <c r="Q686" s="36"/>
      <c r="R686" s="36"/>
      <c r="S686" s="36"/>
      <c r="T686" s="36"/>
      <c r="U686" s="16"/>
      <c r="V686" s="16"/>
      <c r="W686" s="16"/>
      <c r="X686" s="36"/>
      <c r="Y686" s="36"/>
      <c r="Z686" s="36"/>
      <c r="AA686" s="36"/>
      <c r="AB686" s="36"/>
      <c r="AC686" s="36"/>
      <c r="AD686" s="36"/>
      <c r="AE686" s="36"/>
      <c r="AF686" s="36"/>
      <c r="AG686" s="36"/>
      <c r="AH686" s="36"/>
      <c r="AI686" s="36"/>
      <c r="AJ686" s="36"/>
      <c r="AK686" s="36"/>
      <c r="AL686" s="36"/>
      <c r="AM686" s="36"/>
      <c r="AN686" s="36"/>
      <c r="AO686" s="36"/>
      <c r="AP686" s="36"/>
      <c r="AQ686" s="36"/>
      <c r="AR686" s="36"/>
      <c r="AS686" s="36"/>
      <c r="AT686" s="36"/>
    </row>
    <row r="687" spans="2:46" s="3" customFormat="1">
      <c r="B687" s="36"/>
      <c r="C687" s="36"/>
      <c r="D687" s="36"/>
      <c r="E687" s="36"/>
      <c r="F687" s="36"/>
      <c r="G687" s="36"/>
      <c r="H687" s="36"/>
      <c r="I687" s="36"/>
      <c r="J687" s="36"/>
      <c r="K687" s="36"/>
      <c r="L687" s="36"/>
      <c r="M687" s="36"/>
      <c r="N687" s="36"/>
      <c r="O687" s="36"/>
      <c r="P687" s="36"/>
      <c r="Q687" s="36"/>
      <c r="R687" s="36"/>
      <c r="S687" s="36"/>
      <c r="T687" s="36"/>
      <c r="U687" s="16"/>
      <c r="V687" s="16"/>
      <c r="W687" s="16"/>
      <c r="X687" s="36"/>
      <c r="Y687" s="36"/>
      <c r="Z687" s="36"/>
      <c r="AA687" s="36"/>
      <c r="AB687" s="36"/>
      <c r="AC687" s="36"/>
      <c r="AD687" s="36"/>
      <c r="AE687" s="36"/>
      <c r="AF687" s="36"/>
      <c r="AG687" s="36"/>
      <c r="AH687" s="36"/>
      <c r="AI687" s="36"/>
      <c r="AJ687" s="36"/>
      <c r="AK687" s="36"/>
      <c r="AL687" s="36"/>
      <c r="AM687" s="36"/>
      <c r="AN687" s="36"/>
      <c r="AO687" s="36"/>
      <c r="AP687" s="36"/>
      <c r="AQ687" s="36"/>
      <c r="AR687" s="36"/>
      <c r="AS687" s="36"/>
      <c r="AT687" s="36"/>
    </row>
    <row r="688" spans="2:46" s="3" customFormat="1">
      <c r="B688" s="36"/>
      <c r="C688" s="36"/>
      <c r="D688" s="36"/>
      <c r="E688" s="36"/>
      <c r="F688" s="36"/>
      <c r="G688" s="36"/>
      <c r="H688" s="36"/>
      <c r="I688" s="36"/>
      <c r="J688" s="36"/>
      <c r="K688" s="36"/>
      <c r="L688" s="36"/>
      <c r="M688" s="36"/>
      <c r="N688" s="36"/>
      <c r="O688" s="36"/>
      <c r="P688" s="36"/>
      <c r="Q688" s="36"/>
      <c r="R688" s="36"/>
      <c r="S688" s="36"/>
      <c r="T688" s="36"/>
      <c r="U688" s="16"/>
      <c r="V688" s="16"/>
      <c r="W688" s="16"/>
      <c r="X688" s="36"/>
      <c r="Y688" s="36"/>
      <c r="Z688" s="36"/>
      <c r="AA688" s="36"/>
      <c r="AB688" s="36"/>
      <c r="AC688" s="36"/>
      <c r="AD688" s="36"/>
      <c r="AE688" s="36"/>
      <c r="AF688" s="36"/>
      <c r="AG688" s="36"/>
      <c r="AH688" s="36"/>
      <c r="AI688" s="36"/>
      <c r="AJ688" s="36"/>
      <c r="AK688" s="36"/>
      <c r="AL688" s="36"/>
      <c r="AM688" s="36"/>
      <c r="AN688" s="36"/>
      <c r="AO688" s="36"/>
      <c r="AP688" s="36"/>
      <c r="AQ688" s="36"/>
      <c r="AR688" s="36"/>
      <c r="AS688" s="36"/>
      <c r="AT688" s="36"/>
    </row>
    <row r="689" spans="2:46" s="3" customFormat="1">
      <c r="B689" s="36"/>
      <c r="C689" s="36"/>
      <c r="D689" s="36"/>
      <c r="E689" s="36"/>
      <c r="F689" s="36"/>
      <c r="G689" s="36"/>
      <c r="H689" s="36"/>
      <c r="I689" s="36"/>
      <c r="J689" s="36"/>
      <c r="K689" s="36"/>
      <c r="L689" s="36"/>
      <c r="M689" s="36"/>
      <c r="N689" s="36"/>
      <c r="O689" s="36"/>
      <c r="P689" s="36"/>
      <c r="Q689" s="36"/>
      <c r="R689" s="36"/>
      <c r="S689" s="36"/>
      <c r="T689" s="36"/>
      <c r="U689" s="16"/>
      <c r="V689" s="16"/>
      <c r="W689" s="16"/>
      <c r="X689" s="36"/>
      <c r="Y689" s="36"/>
      <c r="Z689" s="36"/>
      <c r="AA689" s="36"/>
      <c r="AB689" s="36"/>
      <c r="AC689" s="36"/>
      <c r="AD689" s="36"/>
      <c r="AE689" s="36"/>
      <c r="AF689" s="36"/>
      <c r="AG689" s="36"/>
      <c r="AH689" s="36"/>
      <c r="AI689" s="36"/>
      <c r="AJ689" s="36"/>
      <c r="AK689" s="36"/>
      <c r="AL689" s="36"/>
      <c r="AM689" s="36"/>
      <c r="AN689" s="36"/>
      <c r="AO689" s="36"/>
      <c r="AP689" s="36"/>
      <c r="AQ689" s="36"/>
      <c r="AR689" s="36"/>
      <c r="AS689" s="36"/>
      <c r="AT689" s="36"/>
    </row>
    <row r="690" spans="2:46" s="3" customFormat="1">
      <c r="B690" s="36"/>
      <c r="C690" s="36"/>
      <c r="D690" s="36"/>
      <c r="E690" s="36"/>
      <c r="F690" s="36"/>
      <c r="G690" s="36"/>
      <c r="H690" s="36"/>
      <c r="I690" s="36"/>
      <c r="J690" s="36"/>
      <c r="K690" s="36"/>
      <c r="L690" s="36"/>
      <c r="M690" s="36"/>
      <c r="N690" s="36"/>
      <c r="O690" s="36"/>
      <c r="P690" s="36"/>
      <c r="Q690" s="36"/>
      <c r="R690" s="36"/>
      <c r="S690" s="36"/>
      <c r="T690" s="36"/>
      <c r="U690" s="16"/>
      <c r="V690" s="16"/>
      <c r="W690" s="16"/>
      <c r="X690" s="36"/>
      <c r="Y690" s="36"/>
      <c r="Z690" s="36"/>
      <c r="AA690" s="36"/>
      <c r="AB690" s="36"/>
      <c r="AC690" s="36"/>
      <c r="AD690" s="36"/>
      <c r="AE690" s="36"/>
      <c r="AF690" s="36"/>
      <c r="AG690" s="36"/>
      <c r="AH690" s="36"/>
      <c r="AI690" s="36"/>
      <c r="AJ690" s="36"/>
      <c r="AK690" s="36"/>
      <c r="AL690" s="36"/>
      <c r="AM690" s="36"/>
      <c r="AN690" s="36"/>
      <c r="AO690" s="36"/>
      <c r="AP690" s="36"/>
      <c r="AQ690" s="36"/>
      <c r="AR690" s="36"/>
      <c r="AS690" s="36"/>
      <c r="AT690" s="36"/>
    </row>
    <row r="691" spans="2:46" s="3" customFormat="1">
      <c r="B691" s="36"/>
      <c r="C691" s="36"/>
      <c r="D691" s="36"/>
      <c r="E691" s="36"/>
      <c r="F691" s="36"/>
      <c r="G691" s="36"/>
      <c r="H691" s="36"/>
      <c r="I691" s="36"/>
      <c r="J691" s="36"/>
      <c r="K691" s="36"/>
      <c r="L691" s="36"/>
      <c r="M691" s="36"/>
      <c r="N691" s="36"/>
      <c r="O691" s="36"/>
      <c r="P691" s="36"/>
      <c r="Q691" s="36"/>
      <c r="R691" s="36"/>
      <c r="S691" s="36"/>
      <c r="T691" s="36"/>
      <c r="U691" s="16"/>
      <c r="V691" s="16"/>
      <c r="W691" s="16"/>
      <c r="X691" s="36"/>
      <c r="Y691" s="36"/>
      <c r="Z691" s="36"/>
      <c r="AA691" s="36"/>
      <c r="AB691" s="36"/>
      <c r="AC691" s="36"/>
      <c r="AD691" s="36"/>
      <c r="AE691" s="36"/>
      <c r="AF691" s="36"/>
      <c r="AG691" s="36"/>
      <c r="AH691" s="36"/>
      <c r="AI691" s="36"/>
      <c r="AJ691" s="36"/>
      <c r="AK691" s="36"/>
      <c r="AL691" s="36"/>
      <c r="AM691" s="36"/>
      <c r="AN691" s="36"/>
      <c r="AO691" s="36"/>
      <c r="AP691" s="36"/>
      <c r="AQ691" s="36"/>
      <c r="AR691" s="36"/>
      <c r="AS691" s="36"/>
      <c r="AT691" s="36"/>
    </row>
    <row r="692" spans="2:46" s="3" customFormat="1">
      <c r="B692" s="36"/>
      <c r="C692" s="36"/>
      <c r="D692" s="36"/>
      <c r="E692" s="36"/>
      <c r="F692" s="36"/>
      <c r="G692" s="36"/>
      <c r="H692" s="36"/>
      <c r="I692" s="36"/>
      <c r="J692" s="36"/>
      <c r="K692" s="36"/>
      <c r="L692" s="36"/>
      <c r="M692" s="36"/>
      <c r="N692" s="36"/>
      <c r="O692" s="36"/>
      <c r="P692" s="36"/>
      <c r="Q692" s="36"/>
      <c r="R692" s="36"/>
      <c r="S692" s="36"/>
      <c r="T692" s="36"/>
      <c r="U692" s="16"/>
      <c r="V692" s="16"/>
      <c r="W692" s="16"/>
      <c r="X692" s="36"/>
      <c r="Y692" s="36"/>
      <c r="Z692" s="36"/>
      <c r="AA692" s="36"/>
      <c r="AB692" s="36"/>
      <c r="AC692" s="36"/>
      <c r="AD692" s="36"/>
      <c r="AE692" s="36"/>
      <c r="AF692" s="36"/>
      <c r="AG692" s="36"/>
      <c r="AH692" s="36"/>
      <c r="AI692" s="36"/>
      <c r="AJ692" s="36"/>
      <c r="AK692" s="36"/>
      <c r="AL692" s="36"/>
      <c r="AM692" s="36"/>
      <c r="AN692" s="36"/>
      <c r="AO692" s="36"/>
      <c r="AP692" s="36"/>
      <c r="AQ692" s="36"/>
      <c r="AR692" s="36"/>
      <c r="AS692" s="36"/>
      <c r="AT692" s="36"/>
    </row>
    <row r="693" spans="2:46" s="3" customFormat="1">
      <c r="B693" s="36"/>
      <c r="C693" s="36"/>
      <c r="D693" s="36"/>
      <c r="E693" s="36"/>
      <c r="F693" s="36"/>
      <c r="G693" s="36"/>
      <c r="H693" s="36"/>
      <c r="I693" s="36"/>
      <c r="J693" s="36"/>
      <c r="K693" s="36"/>
      <c r="L693" s="36"/>
      <c r="M693" s="36"/>
      <c r="N693" s="36"/>
      <c r="O693" s="36"/>
      <c r="P693" s="36"/>
      <c r="Q693" s="36"/>
      <c r="R693" s="36"/>
      <c r="S693" s="36"/>
      <c r="T693" s="36"/>
      <c r="U693" s="16"/>
      <c r="V693" s="16"/>
      <c r="W693" s="16"/>
      <c r="X693" s="36"/>
      <c r="Y693" s="36"/>
      <c r="Z693" s="36"/>
      <c r="AA693" s="36"/>
      <c r="AB693" s="36"/>
      <c r="AC693" s="36"/>
      <c r="AD693" s="36"/>
      <c r="AE693" s="36"/>
      <c r="AF693" s="36"/>
      <c r="AG693" s="36"/>
      <c r="AH693" s="36"/>
      <c r="AI693" s="36"/>
      <c r="AJ693" s="36"/>
      <c r="AK693" s="36"/>
      <c r="AL693" s="36"/>
      <c r="AM693" s="36"/>
      <c r="AN693" s="36"/>
      <c r="AO693" s="36"/>
      <c r="AP693" s="36"/>
      <c r="AQ693" s="36"/>
      <c r="AR693" s="36"/>
      <c r="AS693" s="36"/>
      <c r="AT693" s="36"/>
    </row>
    <row r="694" spans="2:46" s="3" customFormat="1">
      <c r="B694" s="36"/>
      <c r="C694" s="36"/>
      <c r="D694" s="36"/>
      <c r="E694" s="36"/>
      <c r="F694" s="36"/>
      <c r="G694" s="36"/>
      <c r="H694" s="36"/>
      <c r="I694" s="36"/>
      <c r="J694" s="36"/>
      <c r="K694" s="36"/>
      <c r="L694" s="36"/>
      <c r="M694" s="36"/>
      <c r="N694" s="36"/>
      <c r="O694" s="36"/>
      <c r="P694" s="36"/>
      <c r="Q694" s="36"/>
      <c r="R694" s="36"/>
      <c r="S694" s="36"/>
      <c r="T694" s="36"/>
      <c r="U694" s="16"/>
      <c r="V694" s="16"/>
      <c r="W694" s="16"/>
      <c r="X694" s="36"/>
      <c r="Y694" s="36"/>
      <c r="Z694" s="36"/>
      <c r="AA694" s="36"/>
      <c r="AB694" s="36"/>
      <c r="AC694" s="36"/>
      <c r="AD694" s="36"/>
      <c r="AE694" s="36"/>
      <c r="AF694" s="36"/>
      <c r="AG694" s="36"/>
      <c r="AH694" s="36"/>
      <c r="AI694" s="36"/>
      <c r="AJ694" s="36"/>
      <c r="AK694" s="36"/>
      <c r="AL694" s="36"/>
      <c r="AM694" s="36"/>
      <c r="AN694" s="36"/>
      <c r="AO694" s="36"/>
      <c r="AP694" s="36"/>
      <c r="AQ694" s="36"/>
      <c r="AR694" s="36"/>
      <c r="AS694" s="36"/>
      <c r="AT694" s="36"/>
    </row>
    <row r="695" spans="2:46" s="3" customFormat="1">
      <c r="B695" s="36"/>
      <c r="C695" s="36"/>
      <c r="D695" s="36"/>
      <c r="E695" s="36"/>
      <c r="F695" s="36"/>
      <c r="G695" s="36"/>
      <c r="H695" s="36"/>
      <c r="I695" s="36"/>
      <c r="J695" s="36"/>
      <c r="K695" s="36"/>
      <c r="L695" s="36"/>
      <c r="M695" s="36"/>
      <c r="N695" s="36"/>
      <c r="O695" s="36"/>
      <c r="P695" s="36"/>
      <c r="Q695" s="36"/>
      <c r="R695" s="36"/>
      <c r="S695" s="36"/>
      <c r="T695" s="36"/>
      <c r="U695" s="16"/>
      <c r="V695" s="16"/>
      <c r="W695" s="16"/>
      <c r="X695" s="36"/>
      <c r="Y695" s="36"/>
      <c r="Z695" s="36"/>
      <c r="AA695" s="36"/>
      <c r="AB695" s="36"/>
      <c r="AC695" s="36"/>
      <c r="AD695" s="36"/>
      <c r="AE695" s="36"/>
      <c r="AF695" s="36"/>
      <c r="AG695" s="36"/>
      <c r="AH695" s="36"/>
      <c r="AI695" s="36"/>
      <c r="AJ695" s="36"/>
      <c r="AK695" s="36"/>
      <c r="AL695" s="36"/>
      <c r="AM695" s="36"/>
      <c r="AN695" s="36"/>
      <c r="AO695" s="36"/>
      <c r="AP695" s="36"/>
      <c r="AQ695" s="36"/>
      <c r="AR695" s="36"/>
      <c r="AS695" s="36"/>
      <c r="AT695" s="36"/>
    </row>
    <row r="696" spans="2:46" s="3" customFormat="1">
      <c r="B696" s="36"/>
      <c r="C696" s="36"/>
      <c r="D696" s="36"/>
      <c r="E696" s="36"/>
      <c r="F696" s="36"/>
      <c r="G696" s="36"/>
      <c r="H696" s="36"/>
      <c r="I696" s="36"/>
      <c r="J696" s="36"/>
      <c r="K696" s="36"/>
      <c r="L696" s="36"/>
      <c r="M696" s="36"/>
      <c r="N696" s="36"/>
      <c r="O696" s="36"/>
      <c r="P696" s="36"/>
      <c r="Q696" s="36"/>
      <c r="R696" s="36"/>
      <c r="S696" s="36"/>
      <c r="T696" s="36"/>
      <c r="U696" s="16"/>
      <c r="V696" s="16"/>
      <c r="W696" s="16"/>
      <c r="X696" s="36"/>
      <c r="Y696" s="36"/>
      <c r="Z696" s="36"/>
      <c r="AA696" s="36"/>
      <c r="AB696" s="36"/>
      <c r="AC696" s="36"/>
      <c r="AD696" s="36"/>
      <c r="AE696" s="36"/>
      <c r="AF696" s="36"/>
      <c r="AG696" s="36"/>
      <c r="AH696" s="36"/>
      <c r="AI696" s="36"/>
      <c r="AJ696" s="36"/>
      <c r="AK696" s="36"/>
      <c r="AL696" s="36"/>
      <c r="AM696" s="36"/>
      <c r="AN696" s="36"/>
      <c r="AO696" s="36"/>
      <c r="AP696" s="36"/>
      <c r="AQ696" s="36"/>
      <c r="AR696" s="36"/>
      <c r="AS696" s="36"/>
      <c r="AT696" s="36"/>
    </row>
    <row r="697" spans="2:46" s="3" customFormat="1">
      <c r="B697" s="36"/>
      <c r="C697" s="36"/>
      <c r="D697" s="36"/>
      <c r="E697" s="36"/>
      <c r="F697" s="36"/>
      <c r="G697" s="36"/>
      <c r="H697" s="36"/>
      <c r="I697" s="36"/>
      <c r="J697" s="36"/>
      <c r="K697" s="36"/>
      <c r="L697" s="36"/>
      <c r="M697" s="36"/>
      <c r="N697" s="36"/>
      <c r="O697" s="36"/>
      <c r="P697" s="36"/>
      <c r="Q697" s="36"/>
      <c r="R697" s="36"/>
      <c r="S697" s="36"/>
      <c r="T697" s="36"/>
      <c r="U697" s="16"/>
      <c r="V697" s="16"/>
      <c r="W697" s="16"/>
      <c r="X697" s="36"/>
      <c r="Y697" s="36"/>
      <c r="Z697" s="36"/>
      <c r="AA697" s="36"/>
      <c r="AB697" s="36"/>
      <c r="AC697" s="36"/>
      <c r="AD697" s="36"/>
      <c r="AE697" s="36"/>
      <c r="AF697" s="36"/>
      <c r="AG697" s="36"/>
      <c r="AH697" s="36"/>
      <c r="AI697" s="36"/>
      <c r="AJ697" s="36"/>
      <c r="AK697" s="36"/>
      <c r="AL697" s="36"/>
      <c r="AM697" s="36"/>
      <c r="AN697" s="36"/>
      <c r="AO697" s="36"/>
      <c r="AP697" s="36"/>
      <c r="AQ697" s="36"/>
      <c r="AR697" s="36"/>
      <c r="AS697" s="36"/>
      <c r="AT697" s="36"/>
    </row>
    <row r="698" spans="2:46" s="3" customFormat="1">
      <c r="B698" s="36"/>
      <c r="C698" s="36"/>
      <c r="D698" s="36"/>
      <c r="E698" s="36"/>
      <c r="F698" s="36"/>
      <c r="G698" s="36"/>
      <c r="H698" s="36"/>
      <c r="I698" s="36"/>
      <c r="J698" s="36"/>
      <c r="K698" s="36"/>
      <c r="L698" s="36"/>
      <c r="M698" s="36"/>
      <c r="N698" s="36"/>
      <c r="O698" s="36"/>
      <c r="P698" s="36"/>
      <c r="Q698" s="36"/>
      <c r="R698" s="36"/>
      <c r="S698" s="36"/>
      <c r="T698" s="36"/>
      <c r="U698" s="16"/>
      <c r="V698" s="16"/>
      <c r="W698" s="16"/>
      <c r="X698" s="36"/>
      <c r="Y698" s="36"/>
      <c r="Z698" s="36"/>
      <c r="AA698" s="36"/>
      <c r="AB698" s="36"/>
      <c r="AC698" s="36"/>
      <c r="AD698" s="36"/>
      <c r="AE698" s="36"/>
      <c r="AF698" s="36"/>
      <c r="AG698" s="36"/>
      <c r="AH698" s="36"/>
      <c r="AI698" s="36"/>
      <c r="AJ698" s="36"/>
      <c r="AK698" s="36"/>
      <c r="AL698" s="36"/>
      <c r="AM698" s="36"/>
      <c r="AN698" s="36"/>
      <c r="AO698" s="36"/>
      <c r="AP698" s="36"/>
      <c r="AQ698" s="36"/>
      <c r="AR698" s="36"/>
      <c r="AS698" s="36"/>
      <c r="AT698" s="36"/>
    </row>
    <row r="699" spans="2:46" s="3" customFormat="1">
      <c r="B699" s="36"/>
      <c r="C699" s="36"/>
      <c r="D699" s="36"/>
      <c r="E699" s="36"/>
      <c r="F699" s="36"/>
      <c r="G699" s="36"/>
      <c r="H699" s="36"/>
      <c r="I699" s="36"/>
      <c r="J699" s="36"/>
      <c r="K699" s="36"/>
      <c r="L699" s="36"/>
      <c r="M699" s="36"/>
      <c r="N699" s="36"/>
      <c r="O699" s="36"/>
      <c r="P699" s="36"/>
      <c r="Q699" s="36"/>
      <c r="R699" s="36"/>
      <c r="S699" s="36"/>
      <c r="T699" s="36"/>
      <c r="U699" s="16"/>
      <c r="V699" s="16"/>
      <c r="W699" s="16"/>
      <c r="X699" s="36"/>
      <c r="Y699" s="36"/>
      <c r="Z699" s="36"/>
      <c r="AA699" s="36"/>
      <c r="AB699" s="36"/>
      <c r="AC699" s="36"/>
      <c r="AD699" s="36"/>
      <c r="AE699" s="36"/>
      <c r="AF699" s="36"/>
      <c r="AG699" s="36"/>
      <c r="AH699" s="36"/>
      <c r="AI699" s="36"/>
      <c r="AJ699" s="36"/>
      <c r="AK699" s="36"/>
      <c r="AL699" s="36"/>
      <c r="AM699" s="36"/>
      <c r="AN699" s="36"/>
      <c r="AO699" s="36"/>
      <c r="AP699" s="36"/>
      <c r="AQ699" s="36"/>
      <c r="AR699" s="36"/>
      <c r="AS699" s="36"/>
      <c r="AT699" s="36"/>
    </row>
    <row r="700" spans="2:46" s="3" customFormat="1">
      <c r="B700" s="36"/>
      <c r="C700" s="36"/>
      <c r="D700" s="36"/>
      <c r="E700" s="36"/>
      <c r="F700" s="36"/>
      <c r="G700" s="36"/>
      <c r="H700" s="36"/>
      <c r="I700" s="36"/>
      <c r="J700" s="36"/>
      <c r="K700" s="36"/>
      <c r="L700" s="36"/>
      <c r="M700" s="36"/>
      <c r="N700" s="36"/>
      <c r="O700" s="36"/>
      <c r="P700" s="36"/>
      <c r="Q700" s="36"/>
      <c r="R700" s="36"/>
      <c r="S700" s="36"/>
      <c r="T700" s="36"/>
      <c r="U700" s="16"/>
      <c r="V700" s="16"/>
      <c r="W700" s="16"/>
      <c r="X700" s="36"/>
      <c r="Y700" s="36"/>
      <c r="Z700" s="36"/>
      <c r="AA700" s="36"/>
      <c r="AB700" s="36"/>
      <c r="AC700" s="36"/>
      <c r="AD700" s="36"/>
      <c r="AE700" s="36"/>
      <c r="AF700" s="36"/>
      <c r="AG700" s="36"/>
      <c r="AH700" s="36"/>
      <c r="AI700" s="36"/>
      <c r="AJ700" s="36"/>
      <c r="AK700" s="36"/>
      <c r="AL700" s="36"/>
      <c r="AM700" s="36"/>
      <c r="AN700" s="36"/>
      <c r="AO700" s="36"/>
      <c r="AP700" s="36"/>
      <c r="AQ700" s="36"/>
      <c r="AR700" s="36"/>
      <c r="AS700" s="36"/>
      <c r="AT700" s="36"/>
    </row>
    <row r="701" spans="2:46" s="3" customFormat="1">
      <c r="B701" s="36"/>
      <c r="C701" s="36"/>
      <c r="D701" s="36"/>
      <c r="E701" s="36"/>
      <c r="F701" s="36"/>
      <c r="G701" s="36"/>
      <c r="H701" s="36"/>
      <c r="I701" s="36"/>
      <c r="J701" s="36"/>
      <c r="K701" s="36"/>
      <c r="L701" s="36"/>
      <c r="M701" s="36"/>
      <c r="N701" s="36"/>
      <c r="O701" s="36"/>
      <c r="P701" s="36"/>
      <c r="Q701" s="36"/>
      <c r="R701" s="36"/>
      <c r="S701" s="36"/>
      <c r="T701" s="36"/>
      <c r="U701" s="16"/>
      <c r="V701" s="16"/>
      <c r="W701" s="16"/>
      <c r="X701" s="36"/>
      <c r="Y701" s="36"/>
      <c r="Z701" s="36"/>
      <c r="AA701" s="36"/>
      <c r="AB701" s="36"/>
      <c r="AC701" s="36"/>
      <c r="AD701" s="36"/>
      <c r="AE701" s="36"/>
      <c r="AF701" s="36"/>
      <c r="AG701" s="36"/>
      <c r="AH701" s="36"/>
      <c r="AI701" s="36"/>
      <c r="AJ701" s="36"/>
      <c r="AK701" s="36"/>
      <c r="AL701" s="36"/>
      <c r="AM701" s="36"/>
      <c r="AN701" s="36"/>
      <c r="AO701" s="36"/>
      <c r="AP701" s="36"/>
      <c r="AQ701" s="36"/>
      <c r="AR701" s="36"/>
      <c r="AS701" s="36"/>
      <c r="AT701" s="36"/>
    </row>
    <row r="702" spans="2:46" s="3" customFormat="1">
      <c r="B702" s="36"/>
      <c r="C702" s="36"/>
      <c r="D702" s="36"/>
      <c r="E702" s="36"/>
      <c r="F702" s="36"/>
      <c r="G702" s="36"/>
      <c r="H702" s="36"/>
      <c r="I702" s="36"/>
      <c r="J702" s="36"/>
      <c r="K702" s="36"/>
      <c r="L702" s="36"/>
      <c r="M702" s="36"/>
      <c r="N702" s="36"/>
      <c r="O702" s="36"/>
      <c r="P702" s="36"/>
      <c r="Q702" s="36"/>
      <c r="R702" s="36"/>
      <c r="S702" s="36"/>
      <c r="T702" s="36"/>
      <c r="U702" s="16"/>
      <c r="V702" s="16"/>
      <c r="W702" s="16"/>
      <c r="X702" s="36"/>
      <c r="Y702" s="36"/>
      <c r="Z702" s="36"/>
      <c r="AA702" s="36"/>
      <c r="AB702" s="36"/>
      <c r="AC702" s="36"/>
      <c r="AD702" s="36"/>
      <c r="AE702" s="36"/>
      <c r="AF702" s="36"/>
      <c r="AG702" s="36"/>
      <c r="AH702" s="36"/>
      <c r="AI702" s="36"/>
      <c r="AJ702" s="36"/>
      <c r="AK702" s="36"/>
      <c r="AL702" s="36"/>
      <c r="AM702" s="36"/>
      <c r="AN702" s="36"/>
      <c r="AO702" s="36"/>
      <c r="AP702" s="36"/>
      <c r="AQ702" s="36"/>
      <c r="AR702" s="36"/>
      <c r="AS702" s="36"/>
      <c r="AT702" s="36"/>
    </row>
    <row r="703" spans="2:46" s="3" customFormat="1">
      <c r="B703" s="36"/>
      <c r="C703" s="36"/>
      <c r="D703" s="36"/>
      <c r="E703" s="36"/>
      <c r="F703" s="36"/>
      <c r="G703" s="36"/>
      <c r="H703" s="36"/>
      <c r="I703" s="36"/>
      <c r="J703" s="36"/>
      <c r="K703" s="36"/>
      <c r="L703" s="36"/>
      <c r="M703" s="36"/>
      <c r="N703" s="36"/>
      <c r="O703" s="36"/>
      <c r="P703" s="36"/>
      <c r="Q703" s="36"/>
      <c r="R703" s="36"/>
      <c r="S703" s="36"/>
      <c r="T703" s="36"/>
      <c r="U703" s="16"/>
      <c r="V703" s="16"/>
      <c r="W703" s="16"/>
      <c r="X703" s="36"/>
      <c r="Y703" s="36"/>
      <c r="Z703" s="36"/>
      <c r="AA703" s="36"/>
      <c r="AB703" s="36"/>
      <c r="AC703" s="36"/>
      <c r="AD703" s="36"/>
      <c r="AE703" s="36"/>
      <c r="AF703" s="36"/>
      <c r="AG703" s="36"/>
      <c r="AH703" s="36"/>
      <c r="AI703" s="36"/>
      <c r="AJ703" s="36"/>
      <c r="AK703" s="36"/>
      <c r="AL703" s="36"/>
      <c r="AM703" s="36"/>
      <c r="AN703" s="36"/>
      <c r="AO703" s="36"/>
      <c r="AP703" s="36"/>
      <c r="AQ703" s="36"/>
      <c r="AR703" s="36"/>
      <c r="AS703" s="36"/>
      <c r="AT703" s="36"/>
    </row>
    <row r="704" spans="2:46" s="3" customFormat="1">
      <c r="B704" s="36"/>
      <c r="C704" s="36"/>
      <c r="D704" s="36"/>
      <c r="E704" s="36"/>
      <c r="F704" s="36"/>
      <c r="G704" s="36"/>
      <c r="H704" s="36"/>
      <c r="I704" s="36"/>
      <c r="J704" s="36"/>
      <c r="K704" s="36"/>
      <c r="L704" s="36"/>
      <c r="M704" s="36"/>
      <c r="N704" s="36"/>
      <c r="O704" s="36"/>
      <c r="P704" s="36"/>
      <c r="Q704" s="36"/>
      <c r="R704" s="36"/>
      <c r="S704" s="36"/>
      <c r="T704" s="36"/>
      <c r="U704" s="16"/>
      <c r="V704" s="16"/>
      <c r="W704" s="16"/>
      <c r="X704" s="36"/>
      <c r="Y704" s="36"/>
      <c r="Z704" s="36"/>
      <c r="AA704" s="36"/>
      <c r="AB704" s="36"/>
      <c r="AC704" s="36"/>
      <c r="AD704" s="36"/>
      <c r="AE704" s="36"/>
      <c r="AF704" s="36"/>
      <c r="AG704" s="36"/>
      <c r="AH704" s="36"/>
      <c r="AI704" s="36"/>
      <c r="AJ704" s="36"/>
      <c r="AK704" s="36"/>
      <c r="AL704" s="36"/>
      <c r="AM704" s="36"/>
      <c r="AN704" s="36"/>
      <c r="AO704" s="36"/>
      <c r="AP704" s="36"/>
      <c r="AQ704" s="36"/>
      <c r="AR704" s="36"/>
      <c r="AS704" s="36"/>
      <c r="AT704" s="36"/>
    </row>
    <row r="705" spans="2:46" s="3" customFormat="1">
      <c r="B705" s="36"/>
      <c r="C705" s="36"/>
      <c r="D705" s="36"/>
      <c r="E705" s="36"/>
      <c r="F705" s="36"/>
      <c r="G705" s="36"/>
      <c r="H705" s="36"/>
      <c r="I705" s="36"/>
      <c r="J705" s="36"/>
      <c r="K705" s="36"/>
      <c r="L705" s="36"/>
      <c r="M705" s="36"/>
      <c r="N705" s="36"/>
      <c r="O705" s="36"/>
      <c r="P705" s="36"/>
      <c r="Q705" s="36"/>
      <c r="R705" s="36"/>
      <c r="S705" s="36"/>
      <c r="T705" s="36"/>
      <c r="U705" s="16"/>
      <c r="V705" s="16"/>
      <c r="W705" s="16"/>
      <c r="X705" s="36"/>
      <c r="Y705" s="36"/>
      <c r="Z705" s="36"/>
      <c r="AA705" s="36"/>
      <c r="AB705" s="36"/>
      <c r="AC705" s="36"/>
      <c r="AD705" s="36"/>
      <c r="AE705" s="36"/>
      <c r="AF705" s="36"/>
      <c r="AG705" s="36"/>
      <c r="AH705" s="36"/>
      <c r="AI705" s="36"/>
      <c r="AJ705" s="36"/>
      <c r="AK705" s="36"/>
      <c r="AL705" s="36"/>
      <c r="AM705" s="36"/>
      <c r="AN705" s="36"/>
      <c r="AO705" s="36"/>
      <c r="AP705" s="36"/>
      <c r="AQ705" s="36"/>
      <c r="AR705" s="36"/>
      <c r="AS705" s="36"/>
      <c r="AT705" s="36"/>
    </row>
    <row r="706" spans="2:46" s="3" customFormat="1">
      <c r="B706" s="36"/>
      <c r="C706" s="36"/>
      <c r="D706" s="36"/>
      <c r="E706" s="36"/>
      <c r="F706" s="36"/>
      <c r="G706" s="36"/>
      <c r="H706" s="36"/>
      <c r="I706" s="36"/>
      <c r="J706" s="36"/>
      <c r="K706" s="36"/>
      <c r="L706" s="36"/>
      <c r="M706" s="36"/>
      <c r="N706" s="36"/>
      <c r="O706" s="36"/>
      <c r="P706" s="36"/>
      <c r="Q706" s="36"/>
      <c r="R706" s="36"/>
      <c r="S706" s="36"/>
      <c r="T706" s="36"/>
      <c r="U706" s="16"/>
      <c r="V706" s="16"/>
      <c r="W706" s="16"/>
      <c r="X706" s="36"/>
      <c r="Y706" s="36"/>
      <c r="Z706" s="36"/>
      <c r="AA706" s="36"/>
      <c r="AB706" s="36"/>
      <c r="AC706" s="36"/>
      <c r="AD706" s="36"/>
      <c r="AE706" s="36"/>
      <c r="AF706" s="36"/>
      <c r="AG706" s="36"/>
      <c r="AH706" s="36"/>
      <c r="AI706" s="36"/>
      <c r="AJ706" s="36"/>
      <c r="AK706" s="36"/>
      <c r="AL706" s="36"/>
      <c r="AM706" s="36"/>
      <c r="AN706" s="36"/>
      <c r="AO706" s="36"/>
      <c r="AP706" s="36"/>
      <c r="AQ706" s="36"/>
      <c r="AR706" s="36"/>
      <c r="AS706" s="36"/>
      <c r="AT706" s="36"/>
    </row>
    <row r="707" spans="2:46" s="3" customFormat="1">
      <c r="B707" s="36"/>
      <c r="C707" s="36"/>
      <c r="D707" s="36"/>
      <c r="E707" s="36"/>
      <c r="F707" s="36"/>
      <c r="G707" s="36"/>
      <c r="H707" s="36"/>
      <c r="I707" s="36"/>
      <c r="J707" s="36"/>
      <c r="K707" s="36"/>
      <c r="L707" s="36"/>
      <c r="M707" s="36"/>
      <c r="N707" s="36"/>
      <c r="O707" s="36"/>
      <c r="P707" s="36"/>
      <c r="Q707" s="36"/>
      <c r="R707" s="36"/>
      <c r="S707" s="36"/>
      <c r="T707" s="36"/>
      <c r="U707" s="16"/>
      <c r="V707" s="16"/>
      <c r="W707" s="16"/>
      <c r="X707" s="36"/>
      <c r="Y707" s="36"/>
      <c r="Z707" s="36"/>
      <c r="AA707" s="36"/>
      <c r="AB707" s="36"/>
      <c r="AC707" s="36"/>
      <c r="AD707" s="36"/>
      <c r="AE707" s="36"/>
      <c r="AF707" s="36"/>
      <c r="AG707" s="36"/>
      <c r="AH707" s="36"/>
      <c r="AI707" s="36"/>
      <c r="AJ707" s="36"/>
      <c r="AK707" s="36"/>
      <c r="AL707" s="36"/>
      <c r="AM707" s="36"/>
      <c r="AN707" s="36"/>
      <c r="AO707" s="36"/>
      <c r="AP707" s="36"/>
      <c r="AQ707" s="36"/>
      <c r="AR707" s="36"/>
      <c r="AS707" s="36"/>
      <c r="AT707" s="36"/>
    </row>
    <row r="708" spans="2:46" s="3" customFormat="1">
      <c r="B708" s="36"/>
      <c r="C708" s="36"/>
      <c r="D708" s="36"/>
      <c r="E708" s="36"/>
      <c r="F708" s="36"/>
      <c r="G708" s="36"/>
      <c r="H708" s="36"/>
      <c r="I708" s="36"/>
      <c r="J708" s="36"/>
      <c r="K708" s="36"/>
      <c r="L708" s="36"/>
      <c r="M708" s="36"/>
      <c r="N708" s="36"/>
      <c r="O708" s="36"/>
      <c r="P708" s="36"/>
      <c r="Q708" s="36"/>
      <c r="R708" s="36"/>
      <c r="S708" s="36"/>
      <c r="T708" s="36"/>
      <c r="U708" s="16"/>
      <c r="V708" s="16"/>
      <c r="W708" s="16"/>
      <c r="X708" s="36"/>
      <c r="Y708" s="36"/>
      <c r="Z708" s="36"/>
      <c r="AA708" s="36"/>
      <c r="AB708" s="36"/>
      <c r="AC708" s="36"/>
      <c r="AD708" s="36"/>
      <c r="AE708" s="36"/>
      <c r="AF708" s="36"/>
      <c r="AG708" s="36"/>
      <c r="AH708" s="36"/>
      <c r="AI708" s="36"/>
      <c r="AJ708" s="36"/>
      <c r="AK708" s="36"/>
      <c r="AL708" s="36"/>
      <c r="AM708" s="36"/>
      <c r="AN708" s="36"/>
      <c r="AO708" s="36"/>
      <c r="AP708" s="36"/>
      <c r="AQ708" s="36"/>
      <c r="AR708" s="36"/>
      <c r="AS708" s="36"/>
      <c r="AT708" s="36"/>
    </row>
    <row r="709" spans="2:46" s="3" customFormat="1">
      <c r="B709" s="36"/>
      <c r="C709" s="36"/>
      <c r="D709" s="36"/>
      <c r="E709" s="36"/>
      <c r="F709" s="36"/>
      <c r="G709" s="36"/>
      <c r="H709" s="36"/>
      <c r="I709" s="36"/>
      <c r="J709" s="36"/>
      <c r="K709" s="36"/>
      <c r="L709" s="36"/>
      <c r="M709" s="36"/>
      <c r="N709" s="36"/>
      <c r="O709" s="36"/>
      <c r="P709" s="36"/>
      <c r="Q709" s="36"/>
      <c r="R709" s="36"/>
      <c r="S709" s="36"/>
      <c r="T709" s="36"/>
      <c r="U709" s="16"/>
      <c r="V709" s="16"/>
      <c r="W709" s="16"/>
      <c r="X709" s="36"/>
      <c r="Y709" s="36"/>
      <c r="Z709" s="36"/>
      <c r="AA709" s="36"/>
      <c r="AB709" s="36"/>
      <c r="AC709" s="36"/>
      <c r="AD709" s="36"/>
      <c r="AE709" s="36"/>
      <c r="AF709" s="36"/>
      <c r="AG709" s="36"/>
      <c r="AH709" s="36"/>
      <c r="AI709" s="36"/>
      <c r="AJ709" s="36"/>
      <c r="AK709" s="36"/>
      <c r="AL709" s="36"/>
      <c r="AM709" s="36"/>
      <c r="AN709" s="36"/>
      <c r="AO709" s="36"/>
      <c r="AP709" s="36"/>
      <c r="AQ709" s="36"/>
      <c r="AR709" s="36"/>
      <c r="AS709" s="36"/>
      <c r="AT709" s="36"/>
    </row>
    <row r="710" spans="2:46" s="3" customFormat="1">
      <c r="B710" s="36"/>
      <c r="C710" s="36"/>
      <c r="D710" s="36"/>
      <c r="E710" s="36"/>
      <c r="F710" s="36"/>
      <c r="G710" s="36"/>
      <c r="H710" s="36"/>
      <c r="I710" s="36"/>
      <c r="J710" s="36"/>
      <c r="K710" s="36"/>
      <c r="L710" s="36"/>
      <c r="M710" s="36"/>
      <c r="N710" s="36"/>
      <c r="O710" s="36"/>
      <c r="P710" s="36"/>
      <c r="Q710" s="36"/>
      <c r="R710" s="36"/>
      <c r="S710" s="36"/>
      <c r="T710" s="36"/>
      <c r="U710" s="16"/>
      <c r="V710" s="16"/>
      <c r="W710" s="16"/>
      <c r="X710" s="36"/>
      <c r="Y710" s="36"/>
      <c r="Z710" s="36"/>
      <c r="AA710" s="36"/>
      <c r="AB710" s="36"/>
      <c r="AC710" s="36"/>
      <c r="AD710" s="36"/>
      <c r="AE710" s="36"/>
      <c r="AF710" s="36"/>
      <c r="AG710" s="36"/>
      <c r="AH710" s="36"/>
      <c r="AI710" s="36"/>
      <c r="AJ710" s="36"/>
      <c r="AK710" s="36"/>
      <c r="AL710" s="36"/>
      <c r="AM710" s="36"/>
      <c r="AN710" s="36"/>
      <c r="AO710" s="36"/>
      <c r="AP710" s="36"/>
      <c r="AQ710" s="36"/>
      <c r="AR710" s="36"/>
      <c r="AS710" s="36"/>
      <c r="AT710" s="36"/>
    </row>
    <row r="711" spans="2:46" s="3" customFormat="1">
      <c r="B711" s="36"/>
      <c r="C711" s="36"/>
      <c r="D711" s="36"/>
      <c r="E711" s="36"/>
      <c r="F711" s="36"/>
      <c r="G711" s="36"/>
      <c r="H711" s="36"/>
      <c r="I711" s="36"/>
      <c r="J711" s="36"/>
      <c r="K711" s="36"/>
      <c r="L711" s="36"/>
      <c r="M711" s="36"/>
      <c r="N711" s="36"/>
      <c r="O711" s="36"/>
      <c r="P711" s="36"/>
      <c r="Q711" s="36"/>
      <c r="R711" s="36"/>
      <c r="S711" s="36"/>
      <c r="T711" s="36"/>
      <c r="U711" s="16"/>
      <c r="V711" s="16"/>
      <c r="W711" s="16"/>
      <c r="X711" s="36"/>
      <c r="Y711" s="36"/>
      <c r="Z711" s="36"/>
      <c r="AA711" s="36"/>
      <c r="AB711" s="36"/>
      <c r="AC711" s="36"/>
      <c r="AD711" s="36"/>
      <c r="AE711" s="36"/>
      <c r="AF711" s="36"/>
      <c r="AG711" s="36"/>
      <c r="AH711" s="36"/>
      <c r="AI711" s="36"/>
      <c r="AJ711" s="36"/>
      <c r="AK711" s="36"/>
      <c r="AL711" s="36"/>
      <c r="AM711" s="36"/>
      <c r="AN711" s="36"/>
      <c r="AO711" s="36"/>
      <c r="AP711" s="36"/>
      <c r="AQ711" s="36"/>
      <c r="AR711" s="36"/>
      <c r="AS711" s="36"/>
      <c r="AT711" s="36"/>
    </row>
    <row r="712" spans="2:46" s="3" customFormat="1">
      <c r="B712" s="36"/>
      <c r="C712" s="36"/>
      <c r="D712" s="36"/>
      <c r="E712" s="36"/>
      <c r="F712" s="36"/>
      <c r="G712" s="36"/>
      <c r="H712" s="36"/>
      <c r="I712" s="36"/>
      <c r="J712" s="36"/>
      <c r="K712" s="36"/>
      <c r="L712" s="36"/>
      <c r="M712" s="36"/>
      <c r="N712" s="36"/>
      <c r="O712" s="36"/>
      <c r="P712" s="36"/>
      <c r="Q712" s="36"/>
      <c r="R712" s="36"/>
      <c r="S712" s="36"/>
      <c r="T712" s="36"/>
      <c r="U712" s="16"/>
      <c r="V712" s="16"/>
      <c r="W712" s="16"/>
      <c r="X712" s="36"/>
      <c r="Y712" s="36"/>
      <c r="Z712" s="36"/>
      <c r="AA712" s="36"/>
      <c r="AB712" s="36"/>
      <c r="AC712" s="36"/>
      <c r="AD712" s="36"/>
      <c r="AE712" s="36"/>
      <c r="AF712" s="36"/>
      <c r="AG712" s="36"/>
      <c r="AH712" s="36"/>
      <c r="AI712" s="36"/>
      <c r="AJ712" s="36"/>
      <c r="AK712" s="36"/>
      <c r="AL712" s="36"/>
      <c r="AM712" s="36"/>
      <c r="AN712" s="36"/>
      <c r="AO712" s="36"/>
      <c r="AP712" s="36"/>
      <c r="AQ712" s="36"/>
      <c r="AR712" s="36"/>
      <c r="AS712" s="36"/>
      <c r="AT712" s="36"/>
    </row>
    <row r="713" spans="2:46" s="3" customFormat="1">
      <c r="B713" s="36"/>
      <c r="C713" s="36"/>
      <c r="D713" s="36"/>
      <c r="E713" s="36"/>
      <c r="F713" s="36"/>
      <c r="G713" s="36"/>
      <c r="H713" s="36"/>
      <c r="I713" s="36"/>
      <c r="J713" s="36"/>
      <c r="K713" s="36"/>
      <c r="L713" s="36"/>
      <c r="M713" s="36"/>
      <c r="N713" s="36"/>
      <c r="O713" s="36"/>
      <c r="P713" s="36"/>
      <c r="Q713" s="36"/>
      <c r="R713" s="36"/>
      <c r="S713" s="36"/>
      <c r="T713" s="36"/>
      <c r="U713" s="16"/>
      <c r="V713" s="16"/>
      <c r="W713" s="16"/>
      <c r="X713" s="36"/>
      <c r="Y713" s="36"/>
      <c r="Z713" s="36"/>
      <c r="AA713" s="36"/>
      <c r="AB713" s="36"/>
      <c r="AC713" s="36"/>
      <c r="AD713" s="36"/>
      <c r="AE713" s="36"/>
      <c r="AF713" s="36"/>
      <c r="AG713" s="36"/>
      <c r="AH713" s="36"/>
      <c r="AI713" s="36"/>
      <c r="AJ713" s="36"/>
      <c r="AK713" s="36"/>
      <c r="AL713" s="36"/>
      <c r="AM713" s="36"/>
      <c r="AN713" s="36"/>
      <c r="AO713" s="36"/>
      <c r="AP713" s="36"/>
      <c r="AQ713" s="36"/>
      <c r="AR713" s="36"/>
      <c r="AS713" s="36"/>
      <c r="AT713" s="36"/>
    </row>
    <row r="714" spans="2:46" s="3" customFormat="1">
      <c r="B714" s="36"/>
      <c r="C714" s="36"/>
      <c r="D714" s="36"/>
      <c r="E714" s="36"/>
      <c r="F714" s="36"/>
      <c r="G714" s="36"/>
      <c r="H714" s="36"/>
      <c r="I714" s="36"/>
      <c r="J714" s="36"/>
      <c r="K714" s="36"/>
      <c r="L714" s="36"/>
      <c r="M714" s="36"/>
      <c r="N714" s="36"/>
      <c r="O714" s="36"/>
      <c r="P714" s="36"/>
      <c r="Q714" s="36"/>
      <c r="R714" s="36"/>
      <c r="S714" s="36"/>
      <c r="T714" s="36"/>
      <c r="U714" s="16"/>
      <c r="V714" s="16"/>
      <c r="W714" s="16"/>
      <c r="X714" s="36"/>
      <c r="Y714" s="36"/>
      <c r="Z714" s="36"/>
      <c r="AA714" s="36"/>
      <c r="AB714" s="36"/>
      <c r="AC714" s="36"/>
      <c r="AD714" s="36"/>
      <c r="AE714" s="36"/>
      <c r="AF714" s="36"/>
      <c r="AG714" s="36"/>
      <c r="AH714" s="36"/>
      <c r="AI714" s="36"/>
      <c r="AJ714" s="36"/>
      <c r="AK714" s="36"/>
      <c r="AL714" s="36"/>
      <c r="AM714" s="36"/>
      <c r="AN714" s="36"/>
      <c r="AO714" s="36"/>
      <c r="AP714" s="36"/>
      <c r="AQ714" s="36"/>
      <c r="AR714" s="36"/>
      <c r="AS714" s="36"/>
      <c r="AT714" s="36"/>
    </row>
    <row r="715" spans="2:46" s="3" customFormat="1">
      <c r="B715" s="36"/>
      <c r="C715" s="36"/>
      <c r="D715" s="36"/>
      <c r="E715" s="36"/>
      <c r="F715" s="36"/>
      <c r="G715" s="36"/>
      <c r="H715" s="36"/>
      <c r="I715" s="36"/>
      <c r="J715" s="36"/>
      <c r="K715" s="36"/>
      <c r="L715" s="36"/>
      <c r="M715" s="36"/>
      <c r="N715" s="36"/>
      <c r="O715" s="36"/>
      <c r="P715" s="36"/>
      <c r="Q715" s="36"/>
      <c r="R715" s="36"/>
      <c r="S715" s="36"/>
      <c r="T715" s="36"/>
      <c r="U715" s="16"/>
      <c r="V715" s="16"/>
      <c r="W715" s="16"/>
      <c r="X715" s="36"/>
      <c r="Y715" s="36"/>
      <c r="Z715" s="36"/>
      <c r="AA715" s="36"/>
      <c r="AB715" s="36"/>
      <c r="AC715" s="36"/>
      <c r="AD715" s="36"/>
      <c r="AE715" s="36"/>
      <c r="AF715" s="36"/>
      <c r="AG715" s="36"/>
      <c r="AH715" s="36"/>
      <c r="AI715" s="36"/>
      <c r="AJ715" s="36"/>
      <c r="AK715" s="36"/>
      <c r="AL715" s="36"/>
      <c r="AM715" s="36"/>
      <c r="AN715" s="36"/>
      <c r="AO715" s="36"/>
      <c r="AP715" s="36"/>
      <c r="AQ715" s="36"/>
      <c r="AR715" s="36"/>
      <c r="AS715" s="36"/>
      <c r="AT715" s="36"/>
    </row>
    <row r="716" spans="2:46" s="3" customFormat="1">
      <c r="B716" s="36"/>
      <c r="C716" s="36"/>
      <c r="D716" s="36"/>
      <c r="E716" s="36"/>
      <c r="F716" s="36"/>
      <c r="G716" s="36"/>
      <c r="H716" s="36"/>
      <c r="I716" s="36"/>
      <c r="J716" s="36"/>
      <c r="K716" s="36"/>
      <c r="L716" s="36"/>
      <c r="M716" s="36"/>
      <c r="N716" s="36"/>
      <c r="O716" s="36"/>
      <c r="P716" s="36"/>
      <c r="Q716" s="36"/>
      <c r="R716" s="36"/>
      <c r="S716" s="36"/>
      <c r="T716" s="36"/>
      <c r="U716" s="16"/>
      <c r="V716" s="16"/>
      <c r="W716" s="16"/>
      <c r="X716" s="36"/>
      <c r="Y716" s="36"/>
      <c r="Z716" s="36"/>
      <c r="AA716" s="36"/>
      <c r="AB716" s="36"/>
      <c r="AC716" s="36"/>
      <c r="AD716" s="36"/>
      <c r="AE716" s="36"/>
      <c r="AF716" s="36"/>
      <c r="AG716" s="36"/>
      <c r="AH716" s="36"/>
      <c r="AI716" s="36"/>
      <c r="AJ716" s="36"/>
      <c r="AK716" s="36"/>
      <c r="AL716" s="36"/>
      <c r="AM716" s="36"/>
      <c r="AN716" s="36"/>
      <c r="AO716" s="36"/>
      <c r="AP716" s="36"/>
      <c r="AQ716" s="36"/>
      <c r="AR716" s="36"/>
      <c r="AS716" s="36"/>
      <c r="AT716" s="36"/>
    </row>
    <row r="717" spans="2:46" s="3" customFormat="1">
      <c r="B717" s="36"/>
      <c r="C717" s="36"/>
      <c r="D717" s="36"/>
      <c r="E717" s="36"/>
      <c r="F717" s="36"/>
      <c r="G717" s="36"/>
      <c r="H717" s="36"/>
      <c r="I717" s="36"/>
      <c r="J717" s="36"/>
      <c r="K717" s="36"/>
      <c r="L717" s="36"/>
      <c r="M717" s="36"/>
      <c r="N717" s="36"/>
      <c r="O717" s="36"/>
      <c r="P717" s="36"/>
      <c r="Q717" s="36"/>
      <c r="R717" s="36"/>
      <c r="S717" s="36"/>
      <c r="T717" s="36"/>
      <c r="U717" s="16"/>
      <c r="V717" s="16"/>
      <c r="W717" s="16"/>
      <c r="X717" s="36"/>
      <c r="Y717" s="36"/>
      <c r="Z717" s="36"/>
      <c r="AA717" s="36"/>
      <c r="AB717" s="36"/>
      <c r="AC717" s="36"/>
      <c r="AD717" s="36"/>
      <c r="AE717" s="36"/>
      <c r="AF717" s="36"/>
      <c r="AG717" s="36"/>
      <c r="AH717" s="36"/>
      <c r="AI717" s="36"/>
      <c r="AJ717" s="36"/>
      <c r="AK717" s="36"/>
      <c r="AL717" s="36"/>
      <c r="AM717" s="36"/>
      <c r="AN717" s="36"/>
      <c r="AO717" s="36"/>
      <c r="AP717" s="36"/>
      <c r="AQ717" s="36"/>
      <c r="AR717" s="36"/>
      <c r="AS717" s="36"/>
      <c r="AT717" s="36"/>
    </row>
    <row r="718" spans="2:46" s="3" customFormat="1">
      <c r="B718" s="36"/>
      <c r="C718" s="36"/>
      <c r="D718" s="36"/>
      <c r="E718" s="36"/>
      <c r="F718" s="36"/>
      <c r="G718" s="36"/>
      <c r="H718" s="36"/>
      <c r="I718" s="36"/>
      <c r="J718" s="36"/>
      <c r="K718" s="36"/>
      <c r="L718" s="36"/>
      <c r="M718" s="36"/>
      <c r="N718" s="36"/>
      <c r="O718" s="36"/>
      <c r="P718" s="36"/>
      <c r="Q718" s="36"/>
      <c r="R718" s="36"/>
      <c r="S718" s="36"/>
      <c r="T718" s="36"/>
      <c r="U718" s="16"/>
      <c r="V718" s="16"/>
      <c r="W718" s="16"/>
      <c r="X718" s="36"/>
      <c r="Y718" s="36"/>
      <c r="Z718" s="36"/>
      <c r="AA718" s="36"/>
      <c r="AB718" s="36"/>
      <c r="AC718" s="36"/>
      <c r="AD718" s="36"/>
      <c r="AE718" s="36"/>
      <c r="AF718" s="36"/>
      <c r="AG718" s="36"/>
      <c r="AH718" s="36"/>
      <c r="AI718" s="36"/>
      <c r="AJ718" s="36"/>
      <c r="AK718" s="36"/>
      <c r="AL718" s="36"/>
      <c r="AM718" s="36"/>
      <c r="AN718" s="36"/>
      <c r="AO718" s="36"/>
      <c r="AP718" s="36"/>
      <c r="AQ718" s="36"/>
      <c r="AR718" s="36"/>
      <c r="AS718" s="36"/>
      <c r="AT718" s="36"/>
    </row>
    <row r="719" spans="2:46" s="3" customFormat="1">
      <c r="B719" s="36"/>
      <c r="C719" s="36"/>
      <c r="D719" s="36"/>
      <c r="E719" s="36"/>
      <c r="F719" s="36"/>
      <c r="G719" s="36"/>
      <c r="H719" s="36"/>
      <c r="I719" s="36"/>
      <c r="J719" s="36"/>
      <c r="K719" s="36"/>
      <c r="L719" s="36"/>
      <c r="M719" s="36"/>
      <c r="N719" s="36"/>
      <c r="O719" s="36"/>
      <c r="P719" s="36"/>
      <c r="Q719" s="36"/>
      <c r="R719" s="36"/>
      <c r="S719" s="36"/>
      <c r="T719" s="36"/>
      <c r="U719" s="16"/>
      <c r="V719" s="16"/>
      <c r="W719" s="16"/>
      <c r="X719" s="36"/>
      <c r="Y719" s="36"/>
      <c r="Z719" s="36"/>
      <c r="AA719" s="36"/>
      <c r="AB719" s="36"/>
      <c r="AC719" s="36"/>
      <c r="AD719" s="36"/>
      <c r="AE719" s="36"/>
      <c r="AF719" s="36"/>
      <c r="AG719" s="36"/>
      <c r="AH719" s="36"/>
      <c r="AI719" s="36"/>
      <c r="AJ719" s="36"/>
      <c r="AK719" s="36"/>
      <c r="AL719" s="36"/>
      <c r="AM719" s="36"/>
      <c r="AN719" s="36"/>
      <c r="AO719" s="36"/>
      <c r="AP719" s="36"/>
      <c r="AQ719" s="36"/>
      <c r="AR719" s="36"/>
      <c r="AS719" s="36"/>
      <c r="AT719" s="36"/>
    </row>
    <row r="720" spans="2:46" s="3" customFormat="1">
      <c r="B720" s="36"/>
      <c r="C720" s="36"/>
      <c r="D720" s="36"/>
      <c r="E720" s="36"/>
      <c r="F720" s="36"/>
      <c r="G720" s="36"/>
      <c r="H720" s="36"/>
      <c r="I720" s="36"/>
      <c r="J720" s="36"/>
      <c r="K720" s="36"/>
      <c r="L720" s="36"/>
      <c r="M720" s="36"/>
      <c r="N720" s="36"/>
      <c r="O720" s="36"/>
      <c r="P720" s="36"/>
      <c r="Q720" s="36"/>
      <c r="R720" s="36"/>
      <c r="S720" s="36"/>
      <c r="T720" s="36"/>
      <c r="U720" s="16"/>
      <c r="V720" s="16"/>
      <c r="W720" s="16"/>
      <c r="X720" s="36"/>
      <c r="Y720" s="36"/>
      <c r="Z720" s="36"/>
      <c r="AA720" s="36"/>
      <c r="AB720" s="36"/>
      <c r="AC720" s="36"/>
      <c r="AD720" s="36"/>
      <c r="AE720" s="36"/>
      <c r="AF720" s="36"/>
      <c r="AG720" s="36"/>
      <c r="AH720" s="36"/>
      <c r="AI720" s="36"/>
      <c r="AJ720" s="36"/>
      <c r="AK720" s="36"/>
      <c r="AL720" s="36"/>
      <c r="AM720" s="36"/>
      <c r="AN720" s="36"/>
      <c r="AO720" s="36"/>
      <c r="AP720" s="36"/>
      <c r="AQ720" s="36"/>
      <c r="AR720" s="36"/>
      <c r="AS720" s="36"/>
      <c r="AT720" s="36"/>
    </row>
    <row r="721" spans="2:46" s="3" customFormat="1">
      <c r="B721" s="36"/>
      <c r="C721" s="36"/>
      <c r="D721" s="36"/>
      <c r="E721" s="36"/>
      <c r="F721" s="36"/>
      <c r="G721" s="36"/>
      <c r="H721" s="36"/>
      <c r="I721" s="36"/>
      <c r="J721" s="36"/>
      <c r="K721" s="36"/>
      <c r="L721" s="36"/>
      <c r="M721" s="36"/>
      <c r="N721" s="36"/>
      <c r="O721" s="36"/>
      <c r="P721" s="36"/>
      <c r="Q721" s="36"/>
      <c r="R721" s="36"/>
      <c r="S721" s="36"/>
      <c r="T721" s="36"/>
      <c r="U721" s="16"/>
      <c r="V721" s="16"/>
      <c r="W721" s="16"/>
      <c r="X721" s="36"/>
      <c r="Y721" s="36"/>
      <c r="Z721" s="36"/>
      <c r="AA721" s="36"/>
      <c r="AB721" s="36"/>
      <c r="AC721" s="36"/>
      <c r="AD721" s="36"/>
      <c r="AE721" s="36"/>
      <c r="AF721" s="36"/>
      <c r="AG721" s="36"/>
      <c r="AH721" s="36"/>
      <c r="AI721" s="36"/>
      <c r="AJ721" s="36"/>
      <c r="AK721" s="36"/>
      <c r="AL721" s="36"/>
      <c r="AM721" s="36"/>
      <c r="AN721" s="36"/>
      <c r="AO721" s="36"/>
      <c r="AP721" s="36"/>
      <c r="AQ721" s="36"/>
      <c r="AR721" s="36"/>
      <c r="AS721" s="36"/>
      <c r="AT721" s="36"/>
    </row>
    <row r="722" spans="2:46" s="3" customFormat="1">
      <c r="B722" s="36"/>
      <c r="C722" s="36"/>
      <c r="D722" s="36"/>
      <c r="E722" s="36"/>
      <c r="F722" s="36"/>
      <c r="G722" s="36"/>
      <c r="H722" s="36"/>
      <c r="I722" s="36"/>
      <c r="J722" s="36"/>
      <c r="K722" s="36"/>
      <c r="L722" s="36"/>
      <c r="M722" s="36"/>
      <c r="N722" s="36"/>
      <c r="O722" s="36"/>
      <c r="P722" s="36"/>
      <c r="Q722" s="36"/>
      <c r="R722" s="36"/>
      <c r="S722" s="36"/>
      <c r="T722" s="36"/>
      <c r="U722" s="16"/>
      <c r="V722" s="16"/>
      <c r="W722" s="16"/>
      <c r="X722" s="36"/>
      <c r="Y722" s="36"/>
      <c r="Z722" s="36"/>
      <c r="AA722" s="36"/>
      <c r="AB722" s="36"/>
      <c r="AC722" s="36"/>
      <c r="AD722" s="36"/>
      <c r="AE722" s="36"/>
      <c r="AF722" s="36"/>
      <c r="AG722" s="36"/>
      <c r="AH722" s="36"/>
      <c r="AI722" s="36"/>
      <c r="AJ722" s="36"/>
      <c r="AK722" s="36"/>
      <c r="AL722" s="36"/>
      <c r="AM722" s="36"/>
      <c r="AN722" s="36"/>
      <c r="AO722" s="36"/>
      <c r="AP722" s="36"/>
      <c r="AQ722" s="36"/>
      <c r="AR722" s="36"/>
      <c r="AS722" s="36"/>
      <c r="AT722" s="36"/>
    </row>
    <row r="723" spans="2:46" s="3" customFormat="1">
      <c r="B723" s="36"/>
      <c r="C723" s="36"/>
      <c r="D723" s="36"/>
      <c r="E723" s="36"/>
      <c r="F723" s="36"/>
      <c r="G723" s="36"/>
      <c r="H723" s="36"/>
      <c r="I723" s="36"/>
      <c r="J723" s="36"/>
      <c r="K723" s="36"/>
      <c r="L723" s="36"/>
      <c r="M723" s="36"/>
      <c r="N723" s="36"/>
      <c r="O723" s="36"/>
      <c r="P723" s="36"/>
      <c r="Q723" s="36"/>
      <c r="R723" s="36"/>
      <c r="S723" s="36"/>
      <c r="T723" s="36"/>
      <c r="U723" s="16"/>
      <c r="V723" s="16"/>
      <c r="W723" s="16"/>
      <c r="X723" s="36"/>
      <c r="Y723" s="36"/>
      <c r="Z723" s="36"/>
      <c r="AA723" s="36"/>
      <c r="AB723" s="36"/>
      <c r="AC723" s="36"/>
      <c r="AD723" s="36"/>
      <c r="AE723" s="36"/>
      <c r="AF723" s="36"/>
      <c r="AG723" s="36"/>
      <c r="AH723" s="36"/>
      <c r="AI723" s="36"/>
      <c r="AJ723" s="36"/>
      <c r="AK723" s="36"/>
      <c r="AL723" s="36"/>
      <c r="AM723" s="36"/>
      <c r="AN723" s="36"/>
      <c r="AO723" s="36"/>
      <c r="AP723" s="36"/>
      <c r="AQ723" s="36"/>
      <c r="AR723" s="36"/>
      <c r="AS723" s="36"/>
      <c r="AT723" s="36"/>
    </row>
    <row r="724" spans="2:46" s="3" customFormat="1">
      <c r="B724" s="36"/>
      <c r="C724" s="36"/>
      <c r="D724" s="36"/>
      <c r="E724" s="36"/>
      <c r="F724" s="36"/>
      <c r="G724" s="36"/>
      <c r="H724" s="36"/>
      <c r="I724" s="36"/>
      <c r="J724" s="36"/>
      <c r="K724" s="36"/>
      <c r="L724" s="36"/>
      <c r="M724" s="36"/>
      <c r="N724" s="36"/>
      <c r="O724" s="36"/>
      <c r="P724" s="36"/>
      <c r="Q724" s="36"/>
      <c r="R724" s="36"/>
      <c r="S724" s="36"/>
      <c r="T724" s="36"/>
      <c r="U724" s="16"/>
      <c r="V724" s="16"/>
      <c r="W724" s="16"/>
      <c r="X724" s="36"/>
      <c r="Y724" s="36"/>
      <c r="Z724" s="36"/>
      <c r="AA724" s="36"/>
      <c r="AB724" s="36"/>
      <c r="AC724" s="36"/>
      <c r="AD724" s="36"/>
      <c r="AE724" s="36"/>
      <c r="AF724" s="36"/>
      <c r="AG724" s="36"/>
      <c r="AH724" s="36"/>
      <c r="AI724" s="36"/>
      <c r="AJ724" s="36"/>
      <c r="AK724" s="36"/>
      <c r="AL724" s="36"/>
      <c r="AM724" s="36"/>
      <c r="AN724" s="36"/>
      <c r="AO724" s="36"/>
      <c r="AP724" s="36"/>
      <c r="AQ724" s="36"/>
      <c r="AR724" s="36"/>
      <c r="AS724" s="36"/>
      <c r="AT724" s="36"/>
    </row>
    <row r="725" spans="2:46" s="3" customFormat="1">
      <c r="B725" s="36"/>
      <c r="C725" s="36"/>
      <c r="D725" s="36"/>
      <c r="E725" s="36"/>
      <c r="F725" s="36"/>
      <c r="G725" s="36"/>
      <c r="H725" s="36"/>
      <c r="I725" s="36"/>
      <c r="J725" s="36"/>
      <c r="K725" s="36"/>
      <c r="L725" s="36"/>
      <c r="M725" s="36"/>
      <c r="N725" s="36"/>
      <c r="O725" s="36"/>
      <c r="P725" s="36"/>
      <c r="Q725" s="36"/>
      <c r="R725" s="36"/>
      <c r="S725" s="36"/>
      <c r="T725" s="36"/>
      <c r="U725" s="16"/>
      <c r="V725" s="16"/>
      <c r="W725" s="16"/>
      <c r="X725" s="36"/>
      <c r="Y725" s="36"/>
      <c r="Z725" s="36"/>
      <c r="AA725" s="36"/>
      <c r="AB725" s="36"/>
      <c r="AC725" s="36"/>
      <c r="AD725" s="36"/>
      <c r="AE725" s="36"/>
      <c r="AF725" s="36"/>
      <c r="AG725" s="36"/>
      <c r="AH725" s="36"/>
      <c r="AI725" s="36"/>
      <c r="AJ725" s="36"/>
      <c r="AK725" s="36"/>
      <c r="AL725" s="36"/>
      <c r="AM725" s="36"/>
      <c r="AN725" s="36"/>
      <c r="AO725" s="36"/>
      <c r="AP725" s="36"/>
      <c r="AQ725" s="36"/>
      <c r="AR725" s="36"/>
      <c r="AS725" s="36"/>
      <c r="AT725" s="36"/>
    </row>
    <row r="726" spans="2:46" s="3" customFormat="1">
      <c r="B726" s="36"/>
      <c r="C726" s="36"/>
      <c r="D726" s="36"/>
      <c r="E726" s="36"/>
      <c r="F726" s="36"/>
      <c r="G726" s="36"/>
      <c r="H726" s="36"/>
      <c r="I726" s="36"/>
      <c r="J726" s="36"/>
      <c r="K726" s="36"/>
      <c r="L726" s="36"/>
      <c r="M726" s="36"/>
      <c r="N726" s="36"/>
      <c r="O726" s="36"/>
      <c r="P726" s="36"/>
      <c r="Q726" s="36"/>
      <c r="R726" s="36"/>
      <c r="S726" s="36"/>
      <c r="T726" s="36"/>
      <c r="U726" s="16"/>
      <c r="V726" s="16"/>
      <c r="W726" s="16"/>
      <c r="X726" s="36"/>
      <c r="Y726" s="36"/>
      <c r="Z726" s="36"/>
      <c r="AA726" s="36"/>
      <c r="AB726" s="36"/>
      <c r="AC726" s="36"/>
      <c r="AD726" s="36"/>
      <c r="AE726" s="36"/>
      <c r="AF726" s="36"/>
      <c r="AG726" s="36"/>
      <c r="AH726" s="36"/>
      <c r="AI726" s="36"/>
      <c r="AJ726" s="36"/>
      <c r="AK726" s="36"/>
      <c r="AL726" s="36"/>
      <c r="AM726" s="36"/>
      <c r="AN726" s="36"/>
      <c r="AO726" s="36"/>
      <c r="AP726" s="36"/>
      <c r="AQ726" s="36"/>
      <c r="AR726" s="36"/>
      <c r="AS726" s="36"/>
      <c r="AT726" s="36"/>
    </row>
    <row r="727" spans="2:46" s="3" customFormat="1">
      <c r="B727" s="36"/>
      <c r="C727" s="36"/>
      <c r="D727" s="36"/>
      <c r="E727" s="36"/>
      <c r="F727" s="36"/>
      <c r="G727" s="36"/>
      <c r="H727" s="36"/>
      <c r="I727" s="36"/>
      <c r="J727" s="36"/>
      <c r="K727" s="36"/>
      <c r="L727" s="36"/>
      <c r="M727" s="36"/>
      <c r="N727" s="36"/>
      <c r="O727" s="36"/>
      <c r="P727" s="36"/>
      <c r="Q727" s="36"/>
      <c r="R727" s="36"/>
      <c r="S727" s="36"/>
      <c r="T727" s="36"/>
      <c r="U727" s="16"/>
      <c r="V727" s="16"/>
      <c r="W727" s="16"/>
      <c r="X727" s="36"/>
      <c r="Y727" s="36"/>
      <c r="Z727" s="36"/>
      <c r="AA727" s="36"/>
      <c r="AB727" s="36"/>
      <c r="AC727" s="36"/>
      <c r="AD727" s="36"/>
      <c r="AE727" s="36"/>
      <c r="AF727" s="36"/>
      <c r="AG727" s="36"/>
      <c r="AH727" s="36"/>
      <c r="AI727" s="36"/>
      <c r="AJ727" s="36"/>
      <c r="AK727" s="36"/>
      <c r="AL727" s="36"/>
      <c r="AM727" s="36"/>
      <c r="AN727" s="36"/>
      <c r="AO727" s="36"/>
      <c r="AP727" s="36"/>
      <c r="AQ727" s="36"/>
      <c r="AR727" s="36"/>
      <c r="AS727" s="36"/>
      <c r="AT727" s="36"/>
    </row>
    <row r="728" spans="2:46" s="3" customFormat="1">
      <c r="B728" s="36"/>
      <c r="C728" s="36"/>
      <c r="D728" s="36"/>
      <c r="E728" s="36"/>
      <c r="F728" s="36"/>
      <c r="G728" s="36"/>
      <c r="H728" s="36"/>
      <c r="I728" s="36"/>
      <c r="J728" s="36"/>
      <c r="K728" s="36"/>
      <c r="L728" s="36"/>
      <c r="M728" s="36"/>
      <c r="N728" s="36"/>
      <c r="O728" s="36"/>
      <c r="P728" s="36"/>
      <c r="Q728" s="36"/>
      <c r="R728" s="36"/>
      <c r="S728" s="36"/>
      <c r="T728" s="36"/>
      <c r="U728" s="16"/>
      <c r="V728" s="16"/>
      <c r="W728" s="16"/>
      <c r="X728" s="36"/>
      <c r="Y728" s="36"/>
      <c r="Z728" s="36"/>
      <c r="AA728" s="36"/>
      <c r="AB728" s="36"/>
      <c r="AC728" s="36"/>
      <c r="AD728" s="36"/>
      <c r="AE728" s="36"/>
      <c r="AF728" s="36"/>
      <c r="AG728" s="36"/>
      <c r="AH728" s="36"/>
      <c r="AI728" s="36"/>
      <c r="AJ728" s="36"/>
      <c r="AK728" s="36"/>
      <c r="AL728" s="36"/>
      <c r="AM728" s="36"/>
      <c r="AN728" s="36"/>
      <c r="AO728" s="36"/>
      <c r="AP728" s="36"/>
      <c r="AQ728" s="36"/>
      <c r="AR728" s="36"/>
      <c r="AS728" s="36"/>
      <c r="AT728" s="36"/>
    </row>
    <row r="729" spans="2:46" s="3" customFormat="1">
      <c r="B729" s="36"/>
      <c r="C729" s="36"/>
      <c r="D729" s="36"/>
      <c r="E729" s="36"/>
      <c r="F729" s="36"/>
      <c r="G729" s="36"/>
      <c r="H729" s="36"/>
      <c r="I729" s="36"/>
      <c r="J729" s="36"/>
      <c r="K729" s="36"/>
      <c r="L729" s="36"/>
      <c r="M729" s="36"/>
      <c r="N729" s="36"/>
      <c r="O729" s="36"/>
      <c r="P729" s="36"/>
      <c r="Q729" s="36"/>
      <c r="R729" s="36"/>
      <c r="S729" s="36"/>
      <c r="T729" s="36"/>
      <c r="U729" s="16"/>
      <c r="V729" s="16"/>
      <c r="W729" s="16"/>
      <c r="X729" s="36"/>
      <c r="Y729" s="36"/>
      <c r="Z729" s="36"/>
      <c r="AA729" s="36"/>
      <c r="AB729" s="36"/>
      <c r="AC729" s="36"/>
      <c r="AD729" s="36"/>
      <c r="AE729" s="36"/>
      <c r="AF729" s="36"/>
      <c r="AG729" s="36"/>
      <c r="AH729" s="36"/>
      <c r="AI729" s="36"/>
      <c r="AJ729" s="36"/>
      <c r="AK729" s="36"/>
      <c r="AL729" s="36"/>
      <c r="AM729" s="36"/>
      <c r="AN729" s="36"/>
      <c r="AO729" s="36"/>
      <c r="AP729" s="36"/>
      <c r="AQ729" s="36"/>
      <c r="AR729" s="36"/>
      <c r="AS729" s="36"/>
      <c r="AT729" s="36"/>
    </row>
    <row r="730" spans="2:46" s="3" customFormat="1">
      <c r="B730" s="36"/>
      <c r="C730" s="36"/>
      <c r="D730" s="36"/>
      <c r="E730" s="36"/>
      <c r="F730" s="36"/>
      <c r="G730" s="36"/>
      <c r="H730" s="36"/>
      <c r="I730" s="36"/>
      <c r="J730" s="36"/>
      <c r="K730" s="36"/>
      <c r="L730" s="36"/>
      <c r="M730" s="36"/>
      <c r="N730" s="36"/>
      <c r="O730" s="36"/>
      <c r="P730" s="36"/>
      <c r="Q730" s="36"/>
      <c r="R730" s="36"/>
      <c r="S730" s="36"/>
      <c r="T730" s="36"/>
      <c r="U730" s="16"/>
      <c r="V730" s="16"/>
      <c r="W730" s="16"/>
      <c r="X730" s="36"/>
      <c r="Y730" s="36"/>
      <c r="Z730" s="36"/>
      <c r="AA730" s="36"/>
      <c r="AB730" s="36"/>
      <c r="AC730" s="36"/>
      <c r="AD730" s="36"/>
      <c r="AE730" s="36"/>
      <c r="AF730" s="36"/>
      <c r="AG730" s="36"/>
      <c r="AH730" s="36"/>
      <c r="AI730" s="36"/>
      <c r="AJ730" s="36"/>
      <c r="AK730" s="36"/>
      <c r="AL730" s="36"/>
      <c r="AM730" s="36"/>
      <c r="AN730" s="36"/>
      <c r="AO730" s="36"/>
      <c r="AP730" s="36"/>
      <c r="AQ730" s="36"/>
      <c r="AR730" s="36"/>
      <c r="AS730" s="36"/>
      <c r="AT730" s="36"/>
    </row>
  </sheetData>
  <sheetProtection sheet="1" objects="1" scenarios="1" formatCells="0" formatColumns="0" formatRows="0" insertColumns="0" insertRows="0"/>
  <mergeCells count="4">
    <mergeCell ref="D55:M55"/>
    <mergeCell ref="D152:H152"/>
    <mergeCell ref="D189:H189"/>
    <mergeCell ref="F2:L2"/>
  </mergeCells>
  <conditionalFormatting sqref="I5:M5">
    <cfRule type="colorScale" priority="1">
      <colorScale>
        <cfvo type="min"/>
        <cfvo type="max"/>
        <color rgb="FFFFEF9C"/>
        <color rgb="FFFF7128"/>
      </colorScale>
    </cfRule>
  </conditionalFormatting>
  <printOptions horizontalCentered="1" verticalCentered="1"/>
  <pageMargins left="0.39370078740157483" right="0.55118110236220474" top="0.78740157480314965" bottom="0.78740157480314965" header="0" footer="0"/>
  <pageSetup paperSize="9" scale="82" orientation="landscape"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249977111117893"/>
    <pageSetUpPr autoPageBreaks="0" fitToPage="1"/>
  </sheetPr>
  <dimension ref="A1:BO931"/>
  <sheetViews>
    <sheetView showGridLines="0" showRowColHeaders="0" showZeros="0" showOutlineSymbols="0" zoomScaleNormal="100" workbookViewId="0">
      <pane xSplit="8" ySplit="8" topLeftCell="I9" activePane="bottomRight" state="frozen"/>
      <selection activeCell="F64" sqref="F64"/>
      <selection pane="topRight" activeCell="F64" sqref="F64"/>
      <selection pane="bottomLeft" activeCell="F64" sqref="F64"/>
      <selection pane="bottomRight" activeCell="A9" sqref="A9:A51"/>
    </sheetView>
  </sheetViews>
  <sheetFormatPr baseColWidth="10" defaultColWidth="11.44140625" defaultRowHeight="13.2"/>
  <cols>
    <col min="1" max="1" width="0" style="1" hidden="1" customWidth="1"/>
    <col min="2" max="2" width="1.6640625" style="36" customWidth="1"/>
    <col min="3" max="3" width="2.44140625" style="17" customWidth="1"/>
    <col min="4" max="4" width="22.6640625" style="17" customWidth="1"/>
    <col min="5" max="5" width="0.88671875" style="17" customWidth="1"/>
    <col min="6" max="6" width="8.6640625" style="17" customWidth="1"/>
    <col min="7" max="8" width="7.6640625" style="17" customWidth="1"/>
    <col min="9" max="9" width="0.88671875" style="17" customWidth="1"/>
    <col min="10" max="14" width="14.6640625" style="17" customWidth="1"/>
    <col min="15" max="16" width="2.44140625" style="17" customWidth="1"/>
    <col min="17" max="17" width="27.44140625" style="36" customWidth="1"/>
    <col min="18" max="18" width="43.44140625" style="36" customWidth="1"/>
    <col min="19" max="22" width="11.109375" style="36" customWidth="1"/>
    <col min="23" max="23" width="5" style="16" customWidth="1"/>
    <col min="24" max="24" width="11.109375" style="16" customWidth="1"/>
    <col min="25" max="25" width="2.5546875" style="16" customWidth="1"/>
    <col min="26" max="28" width="11.109375" style="36" customWidth="1"/>
    <col min="29" max="29" width="12.33203125" style="36" customWidth="1"/>
    <col min="30" max="37" width="11.44140625" style="36"/>
    <col min="38" max="38" width="3.6640625" style="36" customWidth="1"/>
    <col min="39" max="42" width="0" style="36" hidden="1" customWidth="1"/>
    <col min="43" max="43" width="4.109375" style="36" customWidth="1"/>
    <col min="44" max="48" width="11.44140625" style="36"/>
    <col min="49" max="67" width="11.44140625" style="3"/>
    <col min="68" max="16384" width="11.44140625" style="1"/>
  </cols>
  <sheetData>
    <row r="1" spans="2:67" s="3" customFormat="1" ht="5.0999999999999996" customHeight="1" thickBot="1">
      <c r="B1" s="36"/>
      <c r="C1" s="36"/>
      <c r="D1" s="36"/>
      <c r="E1" s="36"/>
      <c r="F1" s="36"/>
      <c r="G1" s="36"/>
      <c r="H1" s="36"/>
      <c r="I1" s="36"/>
      <c r="J1" s="36"/>
      <c r="K1" s="36"/>
      <c r="L1" s="36"/>
      <c r="M1" s="36"/>
      <c r="N1" s="36"/>
      <c r="O1" s="36"/>
      <c r="P1" s="36"/>
      <c r="Q1" s="36"/>
      <c r="R1" s="36"/>
      <c r="S1" s="36"/>
      <c r="T1" s="36"/>
      <c r="U1" s="36"/>
      <c r="V1" s="36"/>
      <c r="W1" s="16"/>
      <c r="X1" s="16"/>
      <c r="Y1" s="16"/>
      <c r="Z1" s="36"/>
      <c r="AA1" s="36"/>
      <c r="AB1" s="36"/>
      <c r="AC1" s="36"/>
      <c r="AD1" s="36"/>
      <c r="AE1" s="36"/>
      <c r="AF1" s="36"/>
      <c r="AG1" s="36"/>
      <c r="AH1" s="16"/>
      <c r="AI1" s="16"/>
      <c r="AJ1" s="16"/>
      <c r="AK1" s="16"/>
      <c r="AL1" s="16"/>
      <c r="AM1" s="16"/>
      <c r="AN1" s="16"/>
      <c r="AO1" s="16"/>
      <c r="AP1" s="16"/>
      <c r="AQ1" s="16"/>
      <c r="AR1" s="16"/>
      <c r="AS1" s="16"/>
      <c r="AT1" s="16"/>
      <c r="AU1" s="16"/>
      <c r="AV1" s="16"/>
      <c r="AW1" s="116"/>
      <c r="AX1" s="116"/>
      <c r="AY1" s="116"/>
      <c r="AZ1" s="116"/>
      <c r="BA1" s="116"/>
      <c r="BB1" s="116"/>
      <c r="BC1" s="116"/>
      <c r="BD1" s="116"/>
      <c r="BE1" s="116"/>
      <c r="BF1" s="116"/>
      <c r="BG1" s="116"/>
      <c r="BH1" s="116"/>
      <c r="BI1" s="116"/>
      <c r="BJ1" s="116"/>
      <c r="BK1" s="116"/>
      <c r="BL1" s="116"/>
      <c r="BM1" s="116"/>
      <c r="BN1" s="117"/>
    </row>
    <row r="2" spans="2:67" ht="24.75" customHeight="1" thickTop="1" thickBot="1">
      <c r="C2" s="41"/>
      <c r="D2" s="853"/>
      <c r="E2" s="854"/>
      <c r="F2" s="855" t="s">
        <v>456</v>
      </c>
      <c r="G2" s="1085" t="s">
        <v>440</v>
      </c>
      <c r="H2" s="936"/>
      <c r="I2" s="936"/>
      <c r="J2" s="936"/>
      <c r="K2" s="936"/>
      <c r="L2" s="936"/>
      <c r="M2" s="936"/>
      <c r="N2" s="25"/>
      <c r="O2" s="25"/>
      <c r="P2" s="25"/>
      <c r="Q2" s="1076"/>
      <c r="R2" s="915"/>
      <c r="AH2" s="16"/>
      <c r="AI2" s="16"/>
      <c r="AJ2" s="16"/>
      <c r="AK2" s="16"/>
      <c r="AL2" s="16"/>
      <c r="AM2" s="16"/>
      <c r="AN2" s="16"/>
      <c r="AO2" s="16"/>
      <c r="AP2" s="16"/>
      <c r="AQ2" s="16"/>
      <c r="AR2" s="16"/>
      <c r="AS2" s="16"/>
      <c r="AT2" s="16"/>
      <c r="AU2" s="16"/>
      <c r="AV2" s="16"/>
      <c r="AW2" s="116"/>
      <c r="AX2" s="116"/>
      <c r="AY2" s="116"/>
      <c r="AZ2" s="116"/>
      <c r="BA2" s="116"/>
      <c r="BB2" s="116"/>
      <c r="BC2" s="116"/>
      <c r="BD2" s="116"/>
      <c r="BE2" s="116"/>
      <c r="BF2" s="116"/>
      <c r="BG2" s="116"/>
      <c r="BH2" s="116"/>
      <c r="BI2" s="116"/>
      <c r="BJ2" s="116"/>
      <c r="BK2" s="116"/>
      <c r="BL2" s="116"/>
      <c r="BM2" s="116"/>
      <c r="BN2" s="117"/>
    </row>
    <row r="3" spans="2:67" s="17" customFormat="1" ht="5.0999999999999996" customHeight="1" thickTop="1">
      <c r="B3" s="36"/>
      <c r="C3" s="89"/>
      <c r="D3" s="39"/>
      <c r="E3" s="45"/>
      <c r="F3" s="46"/>
      <c r="G3" s="46"/>
      <c r="H3" s="46"/>
      <c r="I3" s="47"/>
      <c r="J3" s="48"/>
      <c r="K3" s="48"/>
      <c r="L3" s="48"/>
      <c r="M3" s="48"/>
      <c r="N3" s="48"/>
      <c r="O3" s="48"/>
      <c r="P3" s="90"/>
      <c r="Q3" s="934"/>
      <c r="R3" s="915"/>
      <c r="S3" s="16"/>
      <c r="T3" s="36"/>
      <c r="U3" s="36"/>
      <c r="V3" s="36"/>
      <c r="W3" s="16"/>
      <c r="X3" s="16"/>
      <c r="Y3" s="16"/>
      <c r="Z3" s="36"/>
      <c r="AA3" s="36"/>
      <c r="AB3" s="36"/>
      <c r="AC3" s="36"/>
      <c r="AD3" s="36"/>
      <c r="AE3" s="36"/>
      <c r="AF3" s="36"/>
      <c r="AG3" s="3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20"/>
      <c r="BO3" s="36"/>
    </row>
    <row r="4" spans="2:67" s="17" customFormat="1" ht="16.95" customHeight="1">
      <c r="B4" s="36"/>
      <c r="C4" s="89"/>
      <c r="D4" s="39"/>
      <c r="E4" s="45"/>
      <c r="F4" s="46"/>
      <c r="G4" s="46"/>
      <c r="H4" s="46"/>
      <c r="I4" s="47"/>
      <c r="J4" s="859">
        <f>J9</f>
        <v>2020</v>
      </c>
      <c r="K4" s="860">
        <f>K9</f>
        <v>2021</v>
      </c>
      <c r="L4" s="861">
        <f>L9</f>
        <v>2022</v>
      </c>
      <c r="M4" s="862">
        <f>M9</f>
        <v>2023</v>
      </c>
      <c r="N4" s="920">
        <f>N9</f>
        <v>2024</v>
      </c>
      <c r="O4" s="48"/>
      <c r="P4" s="90"/>
      <c r="Q4" s="934"/>
      <c r="R4" s="915"/>
      <c r="S4" s="16"/>
      <c r="T4" s="36"/>
      <c r="U4" s="36"/>
      <c r="V4" s="36"/>
      <c r="W4" s="16"/>
      <c r="X4" s="16"/>
      <c r="Y4" s="16"/>
      <c r="Z4" s="36"/>
      <c r="AA4" s="36"/>
      <c r="AB4" s="36"/>
      <c r="AC4" s="36"/>
      <c r="AD4" s="36"/>
      <c r="AE4" s="36"/>
      <c r="AF4" s="36"/>
      <c r="AG4" s="3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20"/>
      <c r="BO4" s="36"/>
    </row>
    <row r="5" spans="2:67" s="17" customFormat="1" ht="16.95" customHeight="1" thickBot="1">
      <c r="B5" s="36"/>
      <c r="C5" s="89"/>
      <c r="D5" s="955" t="s">
        <v>512</v>
      </c>
      <c r="E5" s="5"/>
      <c r="F5" s="170"/>
      <c r="G5" s="170"/>
      <c r="H5" s="170"/>
      <c r="I5" s="5"/>
      <c r="J5" s="807">
        <f>PRODUCTO!J23</f>
        <v>0</v>
      </c>
      <c r="K5" s="807">
        <f>PRODUCTO!K23</f>
        <v>0</v>
      </c>
      <c r="L5" s="807">
        <f>PRODUCTO!L23</f>
        <v>0</v>
      </c>
      <c r="M5" s="807">
        <f>PRODUCTO!M23</f>
        <v>0</v>
      </c>
      <c r="N5" s="807">
        <f>PRODUCTO!N23</f>
        <v>0</v>
      </c>
      <c r="O5" s="91"/>
      <c r="P5" s="80"/>
      <c r="Q5" s="934"/>
      <c r="R5" s="1077"/>
      <c r="S5" s="16"/>
      <c r="T5" s="36"/>
      <c r="U5" s="36"/>
      <c r="V5" s="36"/>
      <c r="W5" s="16"/>
      <c r="X5" s="16"/>
      <c r="Y5" s="16"/>
      <c r="Z5" s="36"/>
      <c r="AA5" s="36"/>
      <c r="AB5" s="36"/>
      <c r="AC5" s="36"/>
      <c r="AD5" s="36"/>
      <c r="AE5" s="36"/>
      <c r="AF5" s="36"/>
      <c r="AG5" s="3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20"/>
      <c r="BO5" s="36"/>
    </row>
    <row r="6" spans="2:67" s="17" customFormat="1" ht="16.95" hidden="1" customHeight="1">
      <c r="B6" s="36"/>
      <c r="C6" s="89"/>
      <c r="D6" s="802" t="str">
        <f>$D$27</f>
        <v>Margen Bruto</v>
      </c>
      <c r="E6" s="5"/>
      <c r="F6" s="171"/>
      <c r="G6" s="171"/>
      <c r="H6" s="171"/>
      <c r="I6" s="5"/>
      <c r="J6" s="806">
        <f>J28</f>
        <v>0</v>
      </c>
      <c r="K6" s="806">
        <f>K28</f>
        <v>0</v>
      </c>
      <c r="L6" s="806">
        <f>L28</f>
        <v>0</v>
      </c>
      <c r="M6" s="806">
        <f>M28</f>
        <v>0</v>
      </c>
      <c r="N6" s="806">
        <f>N28</f>
        <v>0</v>
      </c>
      <c r="O6" s="91"/>
      <c r="P6" s="80"/>
      <c r="Q6" s="934"/>
      <c r="R6" s="1077"/>
      <c r="S6" s="16"/>
      <c r="T6" s="36"/>
      <c r="U6" s="36"/>
      <c r="V6" s="36"/>
      <c r="W6" s="16"/>
      <c r="X6" s="16"/>
      <c r="Y6" s="16"/>
      <c r="Z6" s="36"/>
      <c r="AA6" s="36"/>
      <c r="AB6" s="36"/>
      <c r="AC6" s="36"/>
      <c r="AD6" s="36"/>
      <c r="AE6" s="36"/>
      <c r="AF6" s="36"/>
      <c r="AG6" s="3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20"/>
      <c r="BO6" s="36"/>
    </row>
    <row r="7" spans="2:67" s="17" customFormat="1" ht="15" customHeight="1">
      <c r="B7" s="36"/>
      <c r="C7" s="89"/>
      <c r="D7" s="803" t="s">
        <v>93</v>
      </c>
      <c r="E7" s="5"/>
      <c r="F7" s="171"/>
      <c r="G7" s="171"/>
      <c r="H7" s="171"/>
      <c r="I7" s="5"/>
      <c r="J7" s="824">
        <f>J31</f>
        <v>0</v>
      </c>
      <c r="K7" s="824">
        <f>K31</f>
        <v>0</v>
      </c>
      <c r="L7" s="824">
        <f>L31</f>
        <v>0</v>
      </c>
      <c r="M7" s="824">
        <f>M31</f>
        <v>0</v>
      </c>
      <c r="N7" s="824">
        <f>N31</f>
        <v>0</v>
      </c>
      <c r="O7" s="91"/>
      <c r="P7" s="80"/>
      <c r="Q7" s="934"/>
      <c r="R7" s="1077"/>
      <c r="S7" s="16"/>
      <c r="T7" s="36"/>
      <c r="U7" s="36"/>
      <c r="V7" s="36"/>
      <c r="W7" s="16"/>
      <c r="X7" s="16"/>
      <c r="Y7" s="16"/>
      <c r="Z7" s="36"/>
      <c r="AA7" s="36"/>
      <c r="AB7" s="36"/>
      <c r="AC7" s="36"/>
      <c r="AD7" s="36"/>
      <c r="AE7" s="36"/>
      <c r="AF7" s="36"/>
      <c r="AG7" s="3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20"/>
      <c r="BO7" s="36"/>
    </row>
    <row r="8" spans="2:67" s="17" customFormat="1" ht="5.0999999999999996" customHeight="1">
      <c r="B8" s="36"/>
      <c r="C8" s="89"/>
      <c r="D8" s="92"/>
      <c r="E8" s="45"/>
      <c r="F8" s="93"/>
      <c r="G8" s="93"/>
      <c r="H8" s="93"/>
      <c r="I8" s="47"/>
      <c r="J8" s="80"/>
      <c r="K8" s="80"/>
      <c r="L8" s="80"/>
      <c r="M8" s="80"/>
      <c r="N8" s="80"/>
      <c r="O8" s="91"/>
      <c r="P8" s="80"/>
      <c r="Q8" s="934"/>
      <c r="R8" s="1077"/>
      <c r="S8" s="16"/>
      <c r="T8" s="36"/>
      <c r="U8" s="36"/>
      <c r="V8" s="36"/>
      <c r="W8" s="16"/>
      <c r="X8" s="16"/>
      <c r="Y8" s="16"/>
      <c r="Z8" s="36"/>
      <c r="AA8" s="36"/>
      <c r="AB8" s="36"/>
      <c r="AC8" s="36"/>
      <c r="AD8" s="36"/>
      <c r="AE8" s="36"/>
      <c r="AF8" s="36"/>
      <c r="AG8" s="3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20"/>
      <c r="BO8" s="36"/>
    </row>
    <row r="9" spans="2:67" s="17" customFormat="1" ht="16.95" customHeight="1">
      <c r="B9" s="36"/>
      <c r="C9" s="89"/>
      <c r="D9" s="957" t="s">
        <v>92</v>
      </c>
      <c r="E9" s="45"/>
      <c r="F9" s="93"/>
      <c r="G9" s="93"/>
      <c r="H9" s="93"/>
      <c r="I9" s="47"/>
      <c r="J9" s="859">
        <f>'3'!I7</f>
        <v>2020</v>
      </c>
      <c r="K9" s="860">
        <f>'3'!J7</f>
        <v>2021</v>
      </c>
      <c r="L9" s="861">
        <f>'3'!K7</f>
        <v>2022</v>
      </c>
      <c r="M9" s="862">
        <f>'3'!L7</f>
        <v>2023</v>
      </c>
      <c r="N9" s="920">
        <f>'3'!M7</f>
        <v>2024</v>
      </c>
      <c r="O9" s="91"/>
      <c r="P9" s="80"/>
      <c r="Q9" s="934"/>
      <c r="R9" s="1077"/>
      <c r="S9" s="16"/>
      <c r="T9" s="36"/>
      <c r="U9" s="36"/>
      <c r="V9" s="36"/>
      <c r="W9" s="16"/>
      <c r="X9" s="16"/>
      <c r="Y9" s="16"/>
      <c r="Z9" s="36"/>
      <c r="AA9" s="36"/>
      <c r="AB9" s="36"/>
      <c r="AC9" s="36"/>
      <c r="AD9" s="36"/>
      <c r="AE9" s="36"/>
      <c r="AF9" s="36"/>
      <c r="AG9" s="3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20"/>
      <c r="BO9" s="36"/>
    </row>
    <row r="10" spans="2:67" s="17" customFormat="1" ht="16.95" customHeight="1">
      <c r="B10" s="36"/>
      <c r="C10" s="89"/>
      <c r="D10" s="958" t="s">
        <v>83</v>
      </c>
      <c r="E10" s="45"/>
      <c r="F10" s="114" t="s">
        <v>501</v>
      </c>
      <c r="G10" s="115" t="s">
        <v>84</v>
      </c>
      <c r="H10" s="115" t="s">
        <v>85</v>
      </c>
      <c r="I10" s="78"/>
      <c r="J10" s="1136" t="s">
        <v>86</v>
      </c>
      <c r="K10" s="1137"/>
      <c r="L10" s="1137"/>
      <c r="M10" s="1137"/>
      <c r="N10" s="1138"/>
      <c r="O10" s="48"/>
      <c r="P10" s="90"/>
      <c r="Q10" s="935"/>
      <c r="R10" s="915"/>
      <c r="S10" s="16"/>
      <c r="T10" s="36"/>
      <c r="U10" s="36"/>
      <c r="V10" s="36"/>
      <c r="W10" s="16"/>
      <c r="X10" s="16"/>
      <c r="Y10" s="16"/>
      <c r="Z10" s="36"/>
      <c r="AA10" s="36"/>
      <c r="AB10" s="36"/>
      <c r="AC10" s="36"/>
      <c r="AD10" s="36"/>
      <c r="AE10" s="36"/>
      <c r="AF10" s="36"/>
      <c r="AG10" s="3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20"/>
      <c r="BO10" s="36"/>
    </row>
    <row r="11" spans="2:67" s="17" customFormat="1" ht="14.1" customHeight="1">
      <c r="B11" s="36"/>
      <c r="C11" s="89"/>
      <c r="D11" s="759"/>
      <c r="E11" s="184"/>
      <c r="F11" s="753"/>
      <c r="G11" s="754"/>
      <c r="H11" s="754"/>
      <c r="I11" s="5"/>
      <c r="J11" s="751"/>
      <c r="K11" s="181">
        <f t="shared" ref="K11:N20" si="0">J11*(1+$H11)</f>
        <v>0</v>
      </c>
      <c r="L11" s="181">
        <f t="shared" si="0"/>
        <v>0</v>
      </c>
      <c r="M11" s="181">
        <f t="shared" si="0"/>
        <v>0</v>
      </c>
      <c r="N11" s="181">
        <f t="shared" si="0"/>
        <v>0</v>
      </c>
      <c r="O11" s="48"/>
      <c r="P11" s="90"/>
      <c r="Q11" s="1078"/>
      <c r="R11" s="915"/>
      <c r="S11" s="16"/>
      <c r="T11" s="36"/>
      <c r="U11" s="36"/>
      <c r="V11" s="36"/>
      <c r="W11" s="16"/>
      <c r="X11" s="16"/>
      <c r="Y11" s="16"/>
      <c r="Z11" s="36"/>
      <c r="AA11" s="36"/>
      <c r="AB11" s="36"/>
      <c r="AC11" s="36"/>
      <c r="AD11" s="36"/>
      <c r="AE11" s="36"/>
      <c r="AF11" s="36"/>
      <c r="AG11" s="3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20"/>
      <c r="BO11" s="36"/>
    </row>
    <row r="12" spans="2:67" s="17" customFormat="1" ht="14.1" customHeight="1">
      <c r="B12" s="36"/>
      <c r="C12" s="89"/>
      <c r="D12" s="760"/>
      <c r="E12" s="184"/>
      <c r="F12" s="755"/>
      <c r="G12" s="756"/>
      <c r="H12" s="756"/>
      <c r="I12" s="5"/>
      <c r="J12" s="752"/>
      <c r="K12" s="182">
        <f t="shared" si="0"/>
        <v>0</v>
      </c>
      <c r="L12" s="182">
        <f t="shared" si="0"/>
        <v>0</v>
      </c>
      <c r="M12" s="182">
        <f t="shared" si="0"/>
        <v>0</v>
      </c>
      <c r="N12" s="182">
        <f t="shared" si="0"/>
        <v>0</v>
      </c>
      <c r="O12" s="48"/>
      <c r="P12" s="90"/>
      <c r="Q12" s="1078"/>
      <c r="R12" s="915"/>
      <c r="S12" s="16"/>
      <c r="T12" s="36"/>
      <c r="U12" s="36"/>
      <c r="V12" s="36"/>
      <c r="W12" s="16"/>
      <c r="X12" s="16"/>
      <c r="Y12" s="16"/>
      <c r="Z12" s="36"/>
      <c r="AA12" s="36"/>
      <c r="AB12" s="36"/>
      <c r="AC12" s="36"/>
      <c r="AD12" s="36"/>
      <c r="AE12" s="36"/>
      <c r="AF12" s="36"/>
      <c r="AG12" s="3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20"/>
      <c r="BO12" s="36"/>
    </row>
    <row r="13" spans="2:67" s="17" customFormat="1" ht="14.1" customHeight="1">
      <c r="B13" s="36"/>
      <c r="C13" s="89"/>
      <c r="D13" s="760"/>
      <c r="E13" s="184"/>
      <c r="F13" s="755"/>
      <c r="G13" s="756"/>
      <c r="H13" s="756"/>
      <c r="I13" s="5"/>
      <c r="J13" s="752"/>
      <c r="K13" s="182">
        <f t="shared" si="0"/>
        <v>0</v>
      </c>
      <c r="L13" s="182">
        <f t="shared" si="0"/>
        <v>0</v>
      </c>
      <c r="M13" s="182">
        <f t="shared" si="0"/>
        <v>0</v>
      </c>
      <c r="N13" s="182">
        <f t="shared" si="0"/>
        <v>0</v>
      </c>
      <c r="O13" s="48"/>
      <c r="P13" s="90"/>
      <c r="Q13" s="1079"/>
      <c r="R13" s="915"/>
      <c r="S13" s="16"/>
      <c r="T13" s="36"/>
      <c r="U13" s="36"/>
      <c r="V13" s="36"/>
      <c r="W13" s="16"/>
      <c r="X13" s="16"/>
      <c r="Y13" s="16"/>
      <c r="Z13" s="36"/>
      <c r="AA13" s="36"/>
      <c r="AB13" s="36"/>
      <c r="AC13" s="36"/>
      <c r="AD13" s="36"/>
      <c r="AE13" s="36"/>
      <c r="AF13" s="36"/>
      <c r="AG13" s="3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20"/>
      <c r="BO13" s="36"/>
    </row>
    <row r="14" spans="2:67" s="17" customFormat="1" ht="14.1" customHeight="1">
      <c r="B14" s="36"/>
      <c r="C14" s="89"/>
      <c r="D14" s="760"/>
      <c r="E14" s="184"/>
      <c r="F14" s="755"/>
      <c r="G14" s="756"/>
      <c r="H14" s="756"/>
      <c r="I14" s="5"/>
      <c r="J14" s="752"/>
      <c r="K14" s="182">
        <f t="shared" si="0"/>
        <v>0</v>
      </c>
      <c r="L14" s="182">
        <f t="shared" si="0"/>
        <v>0</v>
      </c>
      <c r="M14" s="182">
        <f t="shared" si="0"/>
        <v>0</v>
      </c>
      <c r="N14" s="182">
        <f t="shared" si="0"/>
        <v>0</v>
      </c>
      <c r="O14" s="48"/>
      <c r="P14" s="90"/>
      <c r="Q14" s="935" t="s">
        <v>26</v>
      </c>
      <c r="R14" s="915"/>
      <c r="S14" s="16"/>
      <c r="T14" s="36"/>
      <c r="U14" s="36"/>
      <c r="V14" s="36"/>
      <c r="W14" s="16"/>
      <c r="X14" s="16"/>
      <c r="Y14" s="16"/>
      <c r="Z14" s="36"/>
      <c r="AA14" s="36"/>
      <c r="AB14" s="36"/>
      <c r="AC14" s="36"/>
      <c r="AD14" s="36"/>
      <c r="AE14" s="36"/>
      <c r="AF14" s="36"/>
      <c r="AG14" s="3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20"/>
      <c r="BO14" s="36"/>
    </row>
    <row r="15" spans="2:67" s="17" customFormat="1" ht="14.1" customHeight="1">
      <c r="B15" s="36"/>
      <c r="C15" s="89"/>
      <c r="D15" s="760"/>
      <c r="E15" s="184"/>
      <c r="F15" s="755"/>
      <c r="G15" s="756"/>
      <c r="H15" s="756"/>
      <c r="I15" s="5"/>
      <c r="J15" s="752"/>
      <c r="K15" s="182">
        <f t="shared" si="0"/>
        <v>0</v>
      </c>
      <c r="L15" s="182">
        <f t="shared" si="0"/>
        <v>0</v>
      </c>
      <c r="M15" s="182">
        <f t="shared" si="0"/>
        <v>0</v>
      </c>
      <c r="N15" s="182">
        <f t="shared" si="0"/>
        <v>0</v>
      </c>
      <c r="O15" s="48"/>
      <c r="P15" s="90"/>
      <c r="Q15" s="935"/>
      <c r="R15" s="915"/>
      <c r="S15" s="16"/>
      <c r="T15" s="36"/>
      <c r="U15" s="36"/>
      <c r="V15" s="36"/>
      <c r="W15" s="16"/>
      <c r="X15" s="16"/>
      <c r="Y15" s="16"/>
      <c r="Z15" s="36"/>
      <c r="AA15" s="36"/>
      <c r="AB15" s="36"/>
      <c r="AC15" s="36"/>
      <c r="AD15" s="36"/>
      <c r="AE15" s="36"/>
      <c r="AF15" s="36"/>
      <c r="AG15" s="3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20"/>
      <c r="BO15" s="36"/>
    </row>
    <row r="16" spans="2:67" s="17" customFormat="1" ht="14.1" customHeight="1">
      <c r="B16" s="36"/>
      <c r="C16" s="89"/>
      <c r="D16" s="760"/>
      <c r="E16" s="184"/>
      <c r="F16" s="755"/>
      <c r="G16" s="756"/>
      <c r="H16" s="756"/>
      <c r="I16" s="5"/>
      <c r="J16" s="752"/>
      <c r="K16" s="182">
        <f t="shared" si="0"/>
        <v>0</v>
      </c>
      <c r="L16" s="182">
        <f t="shared" si="0"/>
        <v>0</v>
      </c>
      <c r="M16" s="182">
        <f t="shared" si="0"/>
        <v>0</v>
      </c>
      <c r="N16" s="182">
        <f t="shared" si="0"/>
        <v>0</v>
      </c>
      <c r="O16" s="48"/>
      <c r="P16" s="90"/>
      <c r="Q16" s="935"/>
      <c r="R16" s="915"/>
      <c r="S16" s="16"/>
      <c r="T16" s="36"/>
      <c r="U16" s="36"/>
      <c r="V16" s="36"/>
      <c r="W16" s="16"/>
      <c r="X16" s="16"/>
      <c r="Y16" s="16"/>
      <c r="Z16" s="36"/>
      <c r="AA16" s="36"/>
      <c r="AB16" s="36"/>
      <c r="AC16" s="36"/>
      <c r="AD16" s="36"/>
      <c r="AE16" s="36"/>
      <c r="AF16" s="36"/>
      <c r="AG16" s="3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20"/>
      <c r="BO16" s="36"/>
    </row>
    <row r="17" spans="1:67" s="17" customFormat="1" ht="14.1" customHeight="1">
      <c r="B17" s="36"/>
      <c r="C17" s="89"/>
      <c r="D17" s="760"/>
      <c r="E17" s="184"/>
      <c r="F17" s="755"/>
      <c r="G17" s="756"/>
      <c r="H17" s="756"/>
      <c r="I17" s="5"/>
      <c r="J17" s="752"/>
      <c r="K17" s="182">
        <f t="shared" si="0"/>
        <v>0</v>
      </c>
      <c r="L17" s="182">
        <f t="shared" si="0"/>
        <v>0</v>
      </c>
      <c r="M17" s="182">
        <f t="shared" si="0"/>
        <v>0</v>
      </c>
      <c r="N17" s="182">
        <f t="shared" si="0"/>
        <v>0</v>
      </c>
      <c r="O17" s="48"/>
      <c r="P17" s="90"/>
      <c r="Q17" s="935"/>
      <c r="R17" s="915"/>
      <c r="S17" s="16"/>
      <c r="T17" s="36"/>
      <c r="U17" s="36"/>
      <c r="V17" s="36"/>
      <c r="W17" s="16"/>
      <c r="X17" s="16"/>
      <c r="Y17" s="16"/>
      <c r="Z17" s="36"/>
      <c r="AA17" s="36"/>
      <c r="AB17" s="36"/>
      <c r="AC17" s="36"/>
      <c r="AD17" s="36"/>
      <c r="AE17" s="36"/>
      <c r="AF17" s="36"/>
      <c r="AG17" s="3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20"/>
      <c r="BO17" s="36"/>
    </row>
    <row r="18" spans="1:67" s="17" customFormat="1" ht="14.1" customHeight="1">
      <c r="B18" s="36"/>
      <c r="C18" s="89"/>
      <c r="D18" s="760"/>
      <c r="E18" s="184"/>
      <c r="F18" s="755"/>
      <c r="G18" s="756"/>
      <c r="H18" s="756"/>
      <c r="I18" s="5"/>
      <c r="J18" s="752"/>
      <c r="K18" s="182">
        <f t="shared" si="0"/>
        <v>0</v>
      </c>
      <c r="L18" s="182">
        <f t="shared" si="0"/>
        <v>0</v>
      </c>
      <c r="M18" s="182">
        <f t="shared" si="0"/>
        <v>0</v>
      </c>
      <c r="N18" s="182">
        <f t="shared" si="0"/>
        <v>0</v>
      </c>
      <c r="O18" s="48"/>
      <c r="P18" s="90"/>
      <c r="Q18" s="935"/>
      <c r="R18" s="915"/>
      <c r="S18" s="16"/>
      <c r="T18" s="36"/>
      <c r="U18" s="36"/>
      <c r="V18" s="36"/>
      <c r="W18" s="16"/>
      <c r="X18" s="16"/>
      <c r="Y18" s="16"/>
      <c r="Z18" s="36"/>
      <c r="AA18" s="36"/>
      <c r="AB18" s="36"/>
      <c r="AC18" s="36"/>
      <c r="AD18" s="36"/>
      <c r="AE18" s="36"/>
      <c r="AF18" s="36"/>
      <c r="AG18" s="3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20"/>
      <c r="BO18" s="36"/>
    </row>
    <row r="19" spans="1:67" s="17" customFormat="1" ht="14.1" customHeight="1">
      <c r="B19" s="36"/>
      <c r="C19" s="89"/>
      <c r="D19" s="760"/>
      <c r="E19" s="184"/>
      <c r="F19" s="755"/>
      <c r="G19" s="756"/>
      <c r="H19" s="756"/>
      <c r="I19" s="5"/>
      <c r="J19" s="752"/>
      <c r="K19" s="182">
        <f t="shared" si="0"/>
        <v>0</v>
      </c>
      <c r="L19" s="182">
        <f t="shared" si="0"/>
        <v>0</v>
      </c>
      <c r="M19" s="182">
        <f t="shared" si="0"/>
        <v>0</v>
      </c>
      <c r="N19" s="182">
        <f t="shared" si="0"/>
        <v>0</v>
      </c>
      <c r="O19" s="48"/>
      <c r="P19" s="90"/>
      <c r="Q19" s="935"/>
      <c r="R19" s="915"/>
      <c r="S19" s="16"/>
      <c r="T19" s="36"/>
      <c r="U19" s="36"/>
      <c r="V19" s="36"/>
      <c r="W19" s="16"/>
      <c r="X19" s="16"/>
      <c r="Y19" s="16"/>
      <c r="Z19" s="36"/>
      <c r="AA19" s="36"/>
      <c r="AB19" s="36"/>
      <c r="AC19" s="36"/>
      <c r="AD19" s="36"/>
      <c r="AE19" s="36"/>
      <c r="AF19" s="36"/>
      <c r="AG19" s="3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20"/>
      <c r="BO19" s="36"/>
    </row>
    <row r="20" spans="1:67" s="17" customFormat="1" ht="14.1" customHeight="1">
      <c r="B20" s="36"/>
      <c r="C20" s="89"/>
      <c r="D20" s="761"/>
      <c r="E20" s="184"/>
      <c r="F20" s="757"/>
      <c r="G20" s="758"/>
      <c r="H20" s="758"/>
      <c r="I20" s="5"/>
      <c r="J20" s="752"/>
      <c r="K20" s="182">
        <f t="shared" si="0"/>
        <v>0</v>
      </c>
      <c r="L20" s="182">
        <f t="shared" si="0"/>
        <v>0</v>
      </c>
      <c r="M20" s="182">
        <f t="shared" si="0"/>
        <v>0</v>
      </c>
      <c r="N20" s="182">
        <f t="shared" si="0"/>
        <v>0</v>
      </c>
      <c r="O20" s="48"/>
      <c r="P20" s="90"/>
      <c r="Q20" s="935"/>
      <c r="R20" s="915"/>
      <c r="S20" s="16"/>
      <c r="T20" s="36"/>
      <c r="U20" s="36"/>
      <c r="V20" s="36"/>
      <c r="W20" s="16"/>
      <c r="X20" s="16"/>
      <c r="Y20" s="16"/>
      <c r="Z20" s="36"/>
      <c r="AA20" s="36"/>
      <c r="AB20" s="36"/>
      <c r="AC20" s="36"/>
      <c r="AD20" s="36"/>
      <c r="AE20" s="36"/>
      <c r="AF20" s="36"/>
      <c r="AG20" s="3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20"/>
      <c r="BO20" s="36"/>
    </row>
    <row r="21" spans="1:67" s="17" customFormat="1" ht="14.1" customHeight="1">
      <c r="B21" s="36"/>
      <c r="C21" s="31"/>
      <c r="D21" s="823" t="s">
        <v>111</v>
      </c>
      <c r="E21" s="50"/>
      <c r="F21" s="48"/>
      <c r="G21" s="48"/>
      <c r="H21" s="48"/>
      <c r="I21" s="78"/>
      <c r="J21" s="956">
        <f>SUM(J11:J20)</f>
        <v>0</v>
      </c>
      <c r="K21" s="956">
        <f>SUM(K11:K20)</f>
        <v>0</v>
      </c>
      <c r="L21" s="956">
        <f>SUM(L11:L20)</f>
        <v>0</v>
      </c>
      <c r="M21" s="956">
        <f>SUM(M11:M20)</f>
        <v>0</v>
      </c>
      <c r="N21" s="956">
        <f>SUM(N11:N20)</f>
        <v>0</v>
      </c>
      <c r="O21" s="48"/>
      <c r="P21" s="98"/>
      <c r="Q21" s="935"/>
      <c r="R21" s="915"/>
      <c r="S21" s="16"/>
      <c r="T21" s="36"/>
      <c r="U21" s="36"/>
      <c r="V21" s="36"/>
      <c r="W21" s="16"/>
      <c r="X21" s="16"/>
      <c r="Y21" s="16"/>
      <c r="Z21" s="36"/>
      <c r="AA21" s="36"/>
      <c r="AB21" s="36"/>
      <c r="AC21" s="36"/>
      <c r="AD21" s="36"/>
      <c r="AE21" s="36"/>
      <c r="AF21" s="36"/>
      <c r="AG21" s="3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20"/>
      <c r="BO21" s="36"/>
    </row>
    <row r="22" spans="1:67" s="17" customFormat="1" ht="5.0999999999999996" customHeight="1">
      <c r="B22" s="36"/>
      <c r="C22" s="31"/>
      <c r="D22" s="40"/>
      <c r="E22" s="50"/>
      <c r="F22" s="48"/>
      <c r="G22" s="48"/>
      <c r="H22" s="48"/>
      <c r="I22" s="56"/>
      <c r="J22" s="48"/>
      <c r="K22" s="48"/>
      <c r="L22" s="48"/>
      <c r="M22" s="48"/>
      <c r="N22" s="48"/>
      <c r="O22" s="48"/>
      <c r="P22" s="98"/>
      <c r="Q22" s="935"/>
      <c r="R22" s="915"/>
      <c r="S22" s="16"/>
      <c r="T22" s="36"/>
      <c r="U22" s="36"/>
      <c r="V22" s="36"/>
      <c r="W22" s="16"/>
      <c r="X22" s="16"/>
      <c r="Y22" s="16"/>
      <c r="Z22" s="36"/>
      <c r="AA22" s="36"/>
      <c r="AB22" s="36"/>
      <c r="AC22" s="36"/>
      <c r="AD22" s="36"/>
      <c r="AE22" s="36"/>
      <c r="AF22" s="36"/>
      <c r="AG22" s="3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20"/>
      <c r="BO22" s="36"/>
    </row>
    <row r="23" spans="1:67" s="17" customFormat="1" ht="15" customHeight="1">
      <c r="B23" s="36"/>
      <c r="C23" s="31"/>
      <c r="D23" s="958" t="s">
        <v>470</v>
      </c>
      <c r="E23" s="50"/>
      <c r="F23" s="170"/>
      <c r="G23" s="170"/>
      <c r="H23" s="170"/>
      <c r="I23" s="56"/>
      <c r="J23" s="101"/>
      <c r="K23" s="822"/>
      <c r="L23" s="822"/>
      <c r="M23" s="822"/>
      <c r="N23" s="822"/>
      <c r="O23" s="48"/>
      <c r="P23" s="98"/>
      <c r="Q23" s="935"/>
      <c r="R23" s="915"/>
      <c r="S23" s="16"/>
      <c r="T23" s="36"/>
      <c r="U23" s="36"/>
      <c r="V23" s="36"/>
      <c r="W23" s="16"/>
      <c r="X23" s="16"/>
      <c r="Y23" s="16"/>
      <c r="Z23" s="36"/>
      <c r="AA23" s="36"/>
      <c r="AB23" s="36"/>
      <c r="AC23" s="36"/>
      <c r="AD23" s="36"/>
      <c r="AE23" s="36"/>
      <c r="AF23" s="36"/>
      <c r="AG23" s="3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20"/>
      <c r="BO23" s="36"/>
    </row>
    <row r="24" spans="1:67" s="17" customFormat="1" ht="5.0999999999999996" customHeight="1" thickBot="1">
      <c r="B24" s="36"/>
      <c r="C24" s="31"/>
      <c r="D24" s="100"/>
      <c r="E24" s="50"/>
      <c r="F24" s="48"/>
      <c r="G24" s="48"/>
      <c r="H24" s="48"/>
      <c r="I24" s="56"/>
      <c r="J24" s="101"/>
      <c r="K24" s="101"/>
      <c r="L24" s="101"/>
      <c r="M24" s="101"/>
      <c r="N24" s="101"/>
      <c r="O24" s="48"/>
      <c r="P24" s="98"/>
      <c r="Q24" s="935"/>
      <c r="R24" s="915"/>
      <c r="S24" s="16"/>
      <c r="T24" s="36"/>
      <c r="U24" s="36"/>
      <c r="V24" s="36"/>
      <c r="W24" s="16"/>
      <c r="X24" s="16"/>
      <c r="Y24" s="16"/>
      <c r="Z24" s="36"/>
      <c r="AA24" s="36"/>
      <c r="AB24" s="36"/>
      <c r="AC24" s="36"/>
      <c r="AD24" s="36"/>
      <c r="AE24" s="36"/>
      <c r="AF24" s="36"/>
      <c r="AG24" s="3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20"/>
      <c r="BO24" s="36"/>
    </row>
    <row r="25" spans="1:67" s="105" customFormat="1" ht="15" customHeight="1" thickBot="1">
      <c r="B25" s="694"/>
      <c r="C25" s="102"/>
      <c r="D25" s="991" t="s">
        <v>244</v>
      </c>
      <c r="E25" s="40"/>
      <c r="F25" s="170"/>
      <c r="G25" s="170"/>
      <c r="H25" s="170"/>
      <c r="I25" s="103"/>
      <c r="J25" s="805">
        <f>PRODUCTO!J23</f>
        <v>0</v>
      </c>
      <c r="K25" s="805">
        <f>PRODUCTO!K23</f>
        <v>0</v>
      </c>
      <c r="L25" s="805">
        <f>PRODUCTO!L23</f>
        <v>0</v>
      </c>
      <c r="M25" s="805">
        <f>PRODUCTO!M23</f>
        <v>0</v>
      </c>
      <c r="N25" s="805">
        <f>PRODUCTO!N23</f>
        <v>0</v>
      </c>
      <c r="O25" s="53"/>
      <c r="P25" s="104"/>
      <c r="Q25" s="1080"/>
      <c r="R25" s="1082"/>
      <c r="S25" s="696"/>
      <c r="T25" s="694"/>
      <c r="U25" s="694"/>
      <c r="V25" s="694"/>
      <c r="W25" s="696"/>
      <c r="X25" s="696"/>
      <c r="Y25" s="696"/>
      <c r="Z25" s="694"/>
      <c r="AA25" s="694"/>
      <c r="AB25" s="694"/>
      <c r="AC25" s="694"/>
      <c r="AD25" s="694"/>
      <c r="AE25" s="694"/>
      <c r="AF25" s="694"/>
      <c r="AG25" s="694"/>
      <c r="AH25" s="696"/>
      <c r="AI25" s="696"/>
      <c r="AJ25" s="696"/>
      <c r="AK25" s="696"/>
      <c r="AL25" s="696"/>
      <c r="AM25" s="696"/>
      <c r="AN25" s="696"/>
      <c r="AO25" s="696"/>
      <c r="AP25" s="696"/>
      <c r="AQ25" s="696"/>
      <c r="AR25" s="696"/>
      <c r="AS25" s="696"/>
      <c r="AT25" s="696"/>
      <c r="AU25" s="696"/>
      <c r="AV25" s="696"/>
      <c r="AW25" s="696"/>
      <c r="AX25" s="696"/>
      <c r="AY25" s="696"/>
      <c r="AZ25" s="696"/>
      <c r="BA25" s="696"/>
      <c r="BB25" s="696"/>
      <c r="BC25" s="696"/>
      <c r="BD25" s="696"/>
      <c r="BE25" s="696"/>
      <c r="BF25" s="696"/>
      <c r="BG25" s="696"/>
      <c r="BH25" s="696"/>
      <c r="BI25" s="696"/>
      <c r="BJ25" s="696"/>
      <c r="BK25" s="696"/>
      <c r="BL25" s="696"/>
      <c r="BM25" s="696"/>
      <c r="BN25" s="697"/>
      <c r="BO25" s="694"/>
    </row>
    <row r="26" spans="1:67" s="105" customFormat="1" ht="5.0999999999999996" customHeight="1" thickBot="1">
      <c r="B26" s="694"/>
      <c r="C26" s="102"/>
      <c r="D26" s="959"/>
      <c r="E26" s="40"/>
      <c r="F26" s="53"/>
      <c r="G26" s="53"/>
      <c r="H26" s="53"/>
      <c r="I26" s="103"/>
      <c r="J26" s="185"/>
      <c r="K26" s="185"/>
      <c r="L26" s="185"/>
      <c r="M26" s="185"/>
      <c r="N26" s="185"/>
      <c r="O26" s="53"/>
      <c r="P26" s="104"/>
      <c r="Q26" s="1080"/>
      <c r="R26" s="1082"/>
      <c r="S26" s="696"/>
      <c r="T26" s="694"/>
      <c r="U26" s="694"/>
      <c r="V26" s="694"/>
      <c r="W26" s="696"/>
      <c r="X26" s="696"/>
      <c r="Y26" s="696"/>
      <c r="Z26" s="694"/>
      <c r="AA26" s="694"/>
      <c r="AB26" s="694"/>
      <c r="AC26" s="694"/>
      <c r="AD26" s="694"/>
      <c r="AE26" s="694"/>
      <c r="AF26" s="694"/>
      <c r="AG26" s="694"/>
      <c r="AH26" s="696"/>
      <c r="AI26" s="696"/>
      <c r="AJ26" s="696"/>
      <c r="AK26" s="696"/>
      <c r="AL26" s="696"/>
      <c r="AM26" s="696"/>
      <c r="AN26" s="696"/>
      <c r="AO26" s="696"/>
      <c r="AP26" s="696"/>
      <c r="AQ26" s="696"/>
      <c r="AR26" s="696"/>
      <c r="AS26" s="696"/>
      <c r="AT26" s="696"/>
      <c r="AU26" s="696"/>
      <c r="AV26" s="696"/>
      <c r="AW26" s="696"/>
      <c r="AX26" s="696"/>
      <c r="AY26" s="696"/>
      <c r="AZ26" s="696"/>
      <c r="BA26" s="696"/>
      <c r="BB26" s="696"/>
      <c r="BC26" s="696"/>
      <c r="BD26" s="696"/>
      <c r="BE26" s="696"/>
      <c r="BF26" s="696"/>
      <c r="BG26" s="696"/>
      <c r="BH26" s="696"/>
      <c r="BI26" s="696"/>
      <c r="BJ26" s="696"/>
      <c r="BK26" s="696"/>
      <c r="BL26" s="696"/>
      <c r="BM26" s="696"/>
      <c r="BN26" s="697"/>
      <c r="BO26" s="694"/>
    </row>
    <row r="27" spans="1:67" s="105" customFormat="1" ht="15" customHeight="1" thickBot="1">
      <c r="B27" s="694"/>
      <c r="C27" s="102"/>
      <c r="D27" s="992" t="s">
        <v>88</v>
      </c>
      <c r="E27" s="40"/>
      <c r="F27" s="170"/>
      <c r="G27" s="170"/>
      <c r="H27" s="170"/>
      <c r="I27" s="103"/>
      <c r="J27" s="801">
        <f>PRODUCTO!J39</f>
        <v>0</v>
      </c>
      <c r="K27" s="801">
        <f>PRODUCTO!K39</f>
        <v>0</v>
      </c>
      <c r="L27" s="801">
        <f>PRODUCTO!L39</f>
        <v>0</v>
      </c>
      <c r="M27" s="801">
        <f>PRODUCTO!M39</f>
        <v>0</v>
      </c>
      <c r="N27" s="801">
        <f>PRODUCTO!N39</f>
        <v>0</v>
      </c>
      <c r="O27" s="53"/>
      <c r="P27" s="104"/>
      <c r="Q27" s="1080"/>
      <c r="R27" s="1082"/>
      <c r="S27" s="696"/>
      <c r="T27" s="694"/>
      <c r="U27" s="694"/>
      <c r="V27" s="694"/>
      <c r="W27" s="696"/>
      <c r="X27" s="696"/>
      <c r="Y27" s="696"/>
      <c r="Z27" s="694"/>
      <c r="AA27" s="694"/>
      <c r="AB27" s="694"/>
      <c r="AC27" s="694"/>
      <c r="AD27" s="694"/>
      <c r="AE27" s="694"/>
      <c r="AF27" s="694"/>
      <c r="AG27" s="694"/>
      <c r="AH27" s="696"/>
      <c r="AI27" s="696"/>
      <c r="AJ27" s="696"/>
      <c r="AK27" s="696"/>
      <c r="AL27" s="696"/>
      <c r="AM27" s="696"/>
      <c r="AN27" s="696"/>
      <c r="AO27" s="696"/>
      <c r="AP27" s="696"/>
      <c r="AQ27" s="696"/>
      <c r="AR27" s="696"/>
      <c r="AS27" s="696"/>
      <c r="AT27" s="696"/>
      <c r="AU27" s="696"/>
      <c r="AV27" s="696"/>
      <c r="AW27" s="696"/>
      <c r="AX27" s="696"/>
      <c r="AY27" s="696"/>
      <c r="AZ27" s="696"/>
      <c r="BA27" s="696"/>
      <c r="BB27" s="696"/>
      <c r="BC27" s="696"/>
      <c r="BD27" s="696"/>
      <c r="BE27" s="696"/>
      <c r="BF27" s="696"/>
      <c r="BG27" s="696"/>
      <c r="BH27" s="696"/>
      <c r="BI27" s="696"/>
      <c r="BJ27" s="696"/>
      <c r="BK27" s="696"/>
      <c r="BL27" s="696"/>
      <c r="BM27" s="696"/>
      <c r="BN27" s="697"/>
      <c r="BO27" s="694"/>
    </row>
    <row r="28" spans="1:67" s="111" customFormat="1" ht="12.9" customHeight="1">
      <c r="B28" s="695"/>
      <c r="C28" s="106"/>
      <c r="D28" s="960"/>
      <c r="E28" s="107"/>
      <c r="F28" s="108"/>
      <c r="G28" s="108"/>
      <c r="H28" s="108"/>
      <c r="I28" s="109"/>
      <c r="J28" s="804">
        <f>PRODUCTO!J40</f>
        <v>0</v>
      </c>
      <c r="K28" s="804">
        <f>PRODUCTO!K40</f>
        <v>0</v>
      </c>
      <c r="L28" s="804">
        <f>PRODUCTO!L40</f>
        <v>0</v>
      </c>
      <c r="M28" s="804">
        <f>PRODUCTO!M40</f>
        <v>0</v>
      </c>
      <c r="N28" s="804">
        <f>PRODUCTO!N40</f>
        <v>0</v>
      </c>
      <c r="O28" s="108"/>
      <c r="P28" s="110"/>
      <c r="Q28" s="1080"/>
      <c r="R28" s="1083"/>
      <c r="S28" s="698"/>
      <c r="T28" s="695"/>
      <c r="U28" s="695"/>
      <c r="V28" s="695"/>
      <c r="W28" s="699"/>
      <c r="X28" s="699"/>
      <c r="Y28" s="699"/>
      <c r="Z28" s="695"/>
      <c r="AA28" s="695"/>
      <c r="AB28" s="695"/>
      <c r="AC28" s="695"/>
      <c r="AD28" s="695"/>
      <c r="AE28" s="695"/>
      <c r="AF28" s="695"/>
      <c r="AG28" s="695"/>
      <c r="AH28" s="699"/>
      <c r="AI28" s="699"/>
      <c r="AJ28" s="699"/>
      <c r="AK28" s="699"/>
      <c r="AL28" s="699"/>
      <c r="AM28" s="699"/>
      <c r="AN28" s="699"/>
      <c r="AO28" s="699"/>
      <c r="AP28" s="699"/>
      <c r="AQ28" s="699"/>
      <c r="AR28" s="699"/>
      <c r="AS28" s="699"/>
      <c r="AT28" s="699"/>
      <c r="AU28" s="699"/>
      <c r="AV28" s="699"/>
      <c r="AW28" s="699"/>
      <c r="AX28" s="699"/>
      <c r="AY28" s="699"/>
      <c r="AZ28" s="699"/>
      <c r="BA28" s="699"/>
      <c r="BB28" s="699"/>
      <c r="BC28" s="699"/>
      <c r="BD28" s="699"/>
      <c r="BE28" s="699"/>
      <c r="BF28" s="699"/>
      <c r="BG28" s="699"/>
      <c r="BH28" s="699"/>
      <c r="BI28" s="699"/>
      <c r="BJ28" s="699"/>
      <c r="BK28" s="699"/>
      <c r="BL28" s="699"/>
      <c r="BM28" s="699"/>
      <c r="BN28" s="700"/>
      <c r="BO28" s="695"/>
    </row>
    <row r="29" spans="1:67" s="111" customFormat="1" ht="5.0999999999999996" customHeight="1" thickBot="1">
      <c r="B29" s="695"/>
      <c r="C29" s="106"/>
      <c r="D29" s="960"/>
      <c r="E29" s="107"/>
      <c r="F29" s="108"/>
      <c r="G29" s="108"/>
      <c r="H29" s="108"/>
      <c r="I29" s="109"/>
      <c r="J29" s="113"/>
      <c r="K29" s="113"/>
      <c r="L29" s="113"/>
      <c r="M29" s="113"/>
      <c r="N29" s="113"/>
      <c r="O29" s="108"/>
      <c r="P29" s="110"/>
      <c r="Q29" s="1081"/>
      <c r="R29" s="1084"/>
      <c r="S29" s="699"/>
      <c r="T29" s="695"/>
      <c r="U29" s="695"/>
      <c r="V29" s="695"/>
      <c r="W29" s="699"/>
      <c r="X29" s="699"/>
      <c r="Y29" s="699"/>
      <c r="Z29" s="695"/>
      <c r="AA29" s="695"/>
      <c r="AB29" s="695"/>
      <c r="AC29" s="695"/>
      <c r="AD29" s="695"/>
      <c r="AE29" s="695"/>
      <c r="AF29" s="695"/>
      <c r="AG29" s="695"/>
      <c r="AH29" s="699"/>
      <c r="AI29" s="699"/>
      <c r="AJ29" s="699"/>
      <c r="AK29" s="699"/>
      <c r="AL29" s="699"/>
      <c r="AM29" s="699"/>
      <c r="AN29" s="699"/>
      <c r="AO29" s="699"/>
      <c r="AP29" s="699"/>
      <c r="AQ29" s="699"/>
      <c r="AR29" s="699"/>
      <c r="AS29" s="699"/>
      <c r="AT29" s="699"/>
      <c r="AU29" s="699"/>
      <c r="AV29" s="699"/>
      <c r="AW29" s="699"/>
      <c r="AX29" s="699"/>
      <c r="AY29" s="699"/>
      <c r="AZ29" s="699"/>
      <c r="BA29" s="699"/>
      <c r="BB29" s="699"/>
      <c r="BC29" s="699"/>
      <c r="BD29" s="699"/>
      <c r="BE29" s="699"/>
      <c r="BF29" s="699"/>
      <c r="BG29" s="699"/>
      <c r="BH29" s="699"/>
      <c r="BI29" s="699"/>
      <c r="BJ29" s="699"/>
      <c r="BK29" s="699"/>
      <c r="BL29" s="699"/>
      <c r="BM29" s="699"/>
      <c r="BN29" s="700"/>
      <c r="BO29" s="695"/>
    </row>
    <row r="30" spans="1:67" s="111" customFormat="1" ht="15" customHeight="1" thickBot="1">
      <c r="B30" s="695"/>
      <c r="C30" s="106"/>
      <c r="D30" s="993" t="s">
        <v>502</v>
      </c>
      <c r="E30" s="40"/>
      <c r="F30" s="170"/>
      <c r="G30" s="170"/>
      <c r="H30" s="170"/>
      <c r="I30" s="103"/>
      <c r="J30" s="961">
        <f>PRODUCTO!J57</f>
        <v>0</v>
      </c>
      <c r="K30" s="961">
        <f>PRODUCTO!K57</f>
        <v>0</v>
      </c>
      <c r="L30" s="961">
        <f>PRODUCTO!L57</f>
        <v>0</v>
      </c>
      <c r="M30" s="961">
        <f>PRODUCTO!M57</f>
        <v>0</v>
      </c>
      <c r="N30" s="961">
        <f>PRODUCTO!N57</f>
        <v>0</v>
      </c>
      <c r="O30" s="108"/>
      <c r="P30" s="110"/>
      <c r="Q30" s="1081"/>
      <c r="R30" s="1084"/>
      <c r="S30" s="699"/>
      <c r="T30" s="695"/>
      <c r="U30" s="695"/>
      <c r="V30" s="695"/>
      <c r="W30" s="699"/>
      <c r="X30" s="699"/>
      <c r="Y30" s="699"/>
      <c r="Z30" s="695"/>
      <c r="AA30" s="695"/>
      <c r="AB30" s="695"/>
      <c r="AC30" s="695"/>
      <c r="AD30" s="695"/>
      <c r="AE30" s="695"/>
      <c r="AF30" s="695"/>
      <c r="AG30" s="695"/>
      <c r="AH30" s="699"/>
      <c r="AI30" s="699"/>
      <c r="AJ30" s="699"/>
      <c r="AK30" s="699"/>
      <c r="AL30" s="699"/>
      <c r="AM30" s="699"/>
      <c r="AN30" s="699"/>
      <c r="AO30" s="699"/>
      <c r="AP30" s="699"/>
      <c r="AQ30" s="699"/>
      <c r="AR30" s="699"/>
      <c r="AS30" s="699"/>
      <c r="AT30" s="699"/>
      <c r="AU30" s="699"/>
      <c r="AV30" s="699"/>
      <c r="AW30" s="699"/>
      <c r="AX30" s="699"/>
      <c r="AY30" s="699"/>
      <c r="AZ30" s="699"/>
      <c r="BA30" s="699"/>
      <c r="BB30" s="699"/>
      <c r="BC30" s="699"/>
      <c r="BD30" s="699"/>
      <c r="BE30" s="699"/>
      <c r="BF30" s="699"/>
      <c r="BG30" s="699"/>
      <c r="BH30" s="699"/>
      <c r="BI30" s="699"/>
      <c r="BJ30" s="699"/>
      <c r="BK30" s="699"/>
      <c r="BL30" s="699"/>
      <c r="BM30" s="699"/>
      <c r="BN30" s="700"/>
      <c r="BO30" s="695"/>
    </row>
    <row r="31" spans="1:67" s="111" customFormat="1" ht="12.9" customHeight="1">
      <c r="A31" s="695"/>
      <c r="B31" s="695"/>
      <c r="C31" s="106"/>
      <c r="D31" s="112"/>
      <c r="E31" s="107"/>
      <c r="F31" s="108"/>
      <c r="G31" s="108"/>
      <c r="H31" s="108"/>
      <c r="I31" s="109"/>
      <c r="J31" s="804">
        <f>PRODUCTO!J58</f>
        <v>0</v>
      </c>
      <c r="K31" s="804">
        <f>PRODUCTO!K58</f>
        <v>0</v>
      </c>
      <c r="L31" s="804">
        <f>PRODUCTO!L58</f>
        <v>0</v>
      </c>
      <c r="M31" s="804">
        <f>PRODUCTO!M58</f>
        <v>0</v>
      </c>
      <c r="N31" s="804">
        <f>PRODUCTO!N58</f>
        <v>0</v>
      </c>
      <c r="O31" s="108"/>
      <c r="P31" s="110"/>
      <c r="Q31" s="1081"/>
      <c r="R31" s="1084"/>
      <c r="S31" s="699"/>
      <c r="T31" s="695"/>
      <c r="U31" s="695"/>
      <c r="V31" s="695"/>
      <c r="W31" s="699"/>
      <c r="X31" s="699"/>
      <c r="Y31" s="699"/>
      <c r="Z31" s="695"/>
      <c r="AA31" s="695"/>
      <c r="AB31" s="695"/>
      <c r="AC31" s="695"/>
      <c r="AD31" s="695"/>
      <c r="AE31" s="695"/>
      <c r="AF31" s="695"/>
      <c r="AG31" s="695"/>
      <c r="AH31" s="699"/>
      <c r="AI31" s="699"/>
      <c r="AJ31" s="699"/>
      <c r="AK31" s="699"/>
      <c r="AL31" s="699"/>
      <c r="AM31" s="699"/>
      <c r="AN31" s="699"/>
      <c r="AO31" s="699"/>
      <c r="AP31" s="699"/>
      <c r="AQ31" s="699"/>
      <c r="AR31" s="699"/>
      <c r="AS31" s="699"/>
      <c r="AT31" s="699"/>
      <c r="AU31" s="699"/>
      <c r="AV31" s="699"/>
      <c r="AW31" s="699"/>
      <c r="AX31" s="699"/>
      <c r="AY31" s="699"/>
      <c r="AZ31" s="699"/>
      <c r="BA31" s="699"/>
      <c r="BB31" s="699"/>
      <c r="BC31" s="699"/>
      <c r="BD31" s="699"/>
      <c r="BE31" s="699"/>
      <c r="BF31" s="699"/>
      <c r="BG31" s="699"/>
      <c r="BH31" s="699"/>
      <c r="BI31" s="699"/>
      <c r="BJ31" s="699"/>
      <c r="BK31" s="699"/>
      <c r="BL31" s="699"/>
      <c r="BM31" s="699"/>
      <c r="BN31" s="700"/>
      <c r="BO31" s="695"/>
    </row>
    <row r="32" spans="1:67" s="17" customFormat="1" ht="15" customHeight="1">
      <c r="A32" s="36"/>
      <c r="B32" s="36"/>
      <c r="C32" s="32"/>
      <c r="D32" s="58"/>
      <c r="E32" s="58"/>
      <c r="F32" s="58"/>
      <c r="G32" s="58"/>
      <c r="H32" s="58"/>
      <c r="I32" s="58"/>
      <c r="J32" s="58"/>
      <c r="K32" s="58"/>
      <c r="L32" s="58"/>
      <c r="M32" s="58"/>
      <c r="N32" s="58"/>
      <c r="O32" s="58"/>
      <c r="P32" s="99"/>
      <c r="Q32" s="934"/>
      <c r="R32" s="915"/>
      <c r="S32" s="16"/>
      <c r="T32" s="36"/>
      <c r="U32" s="36"/>
      <c r="V32" s="36"/>
      <c r="W32" s="16"/>
      <c r="X32" s="16"/>
      <c r="Y32" s="16"/>
      <c r="Z32" s="36"/>
      <c r="AA32" s="36"/>
      <c r="AB32" s="36"/>
      <c r="AC32" s="36"/>
      <c r="AD32" s="36"/>
      <c r="AE32" s="36"/>
      <c r="AF32" s="36"/>
      <c r="AG32" s="3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20"/>
      <c r="BO32" s="36"/>
    </row>
    <row r="33" spans="1:67" s="17" customFormat="1" ht="15" customHeight="1">
      <c r="A33" s="36"/>
      <c r="B33" s="36"/>
      <c r="C33" s="915"/>
      <c r="D33" s="914"/>
      <c r="E33" s="914"/>
      <c r="F33" s="914"/>
      <c r="G33" s="914"/>
      <c r="H33" s="914"/>
      <c r="I33" s="914"/>
      <c r="J33" s="914"/>
      <c r="K33" s="914"/>
      <c r="L33" s="914"/>
      <c r="M33" s="914"/>
      <c r="N33" s="914"/>
      <c r="O33" s="914"/>
      <c r="P33" s="915"/>
      <c r="Q33" s="915"/>
      <c r="R33" s="915"/>
      <c r="S33" s="16"/>
      <c r="T33" s="36"/>
      <c r="U33" s="36"/>
      <c r="V33" s="36"/>
      <c r="W33" s="16"/>
      <c r="X33" s="16"/>
      <c r="Y33" s="16"/>
      <c r="Z33" s="36"/>
      <c r="AA33" s="36"/>
      <c r="AB33" s="36"/>
      <c r="AC33" s="36"/>
      <c r="AD33" s="36"/>
      <c r="AE33" s="36"/>
      <c r="AF33" s="36"/>
      <c r="AG33" s="3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20"/>
      <c r="BO33" s="36"/>
    </row>
    <row r="34" spans="1:67" s="17" customFormat="1" ht="24.9" customHeight="1">
      <c r="A34" s="36"/>
      <c r="B34" s="36"/>
      <c r="C34" s="915"/>
      <c r="D34" s="914"/>
      <c r="E34" s="914"/>
      <c r="F34" s="914"/>
      <c r="G34" s="914"/>
      <c r="H34" s="914"/>
      <c r="I34" s="914"/>
      <c r="J34" s="914"/>
      <c r="K34" s="914"/>
      <c r="L34" s="914"/>
      <c r="M34" s="914"/>
      <c r="N34" s="914"/>
      <c r="O34" s="914"/>
      <c r="P34" s="915"/>
      <c r="Q34" s="915"/>
      <c r="R34" s="915"/>
      <c r="S34" s="16"/>
      <c r="T34" s="36"/>
      <c r="U34" s="36"/>
      <c r="V34" s="36"/>
      <c r="W34" s="16"/>
      <c r="X34" s="16"/>
      <c r="Y34" s="16"/>
      <c r="Z34" s="36"/>
      <c r="AA34" s="36"/>
      <c r="AB34" s="36"/>
      <c r="AC34" s="36"/>
      <c r="AD34" s="36"/>
      <c r="AE34" s="36"/>
      <c r="AF34" s="36"/>
      <c r="AG34" s="3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20"/>
      <c r="BO34" s="36"/>
    </row>
    <row r="35" spans="1:67" s="17" customFormat="1" ht="24.9" customHeight="1">
      <c r="A35" s="36"/>
      <c r="B35" s="36"/>
      <c r="C35" s="915"/>
      <c r="D35" s="914"/>
      <c r="E35" s="914"/>
      <c r="F35" s="914"/>
      <c r="G35" s="914"/>
      <c r="H35" s="914"/>
      <c r="I35" s="914"/>
      <c r="J35" s="914"/>
      <c r="K35" s="914"/>
      <c r="L35" s="914"/>
      <c r="M35" s="914"/>
      <c r="N35" s="914"/>
      <c r="O35" s="914"/>
      <c r="P35" s="915"/>
      <c r="Q35" s="915"/>
      <c r="R35" s="915"/>
      <c r="S35" s="16"/>
      <c r="T35" s="36"/>
      <c r="U35" s="36"/>
      <c r="V35" s="36"/>
      <c r="W35" s="16"/>
      <c r="X35" s="16"/>
      <c r="Y35" s="16"/>
      <c r="Z35" s="36"/>
      <c r="AA35" s="36"/>
      <c r="AB35" s="36"/>
      <c r="AC35" s="36"/>
      <c r="AD35" s="36"/>
      <c r="AE35" s="36"/>
      <c r="AF35" s="36"/>
      <c r="AG35" s="3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20"/>
      <c r="BO35" s="36"/>
    </row>
    <row r="36" spans="1:67" s="17" customFormat="1" ht="24.9" customHeight="1">
      <c r="A36" s="36"/>
      <c r="B36" s="36"/>
      <c r="C36" s="915"/>
      <c r="D36" s="914"/>
      <c r="E36" s="914"/>
      <c r="F36" s="914"/>
      <c r="G36" s="914"/>
      <c r="H36" s="914"/>
      <c r="I36" s="914"/>
      <c r="J36" s="914"/>
      <c r="K36" s="914"/>
      <c r="L36" s="914"/>
      <c r="M36" s="914"/>
      <c r="N36" s="914"/>
      <c r="O36" s="914"/>
      <c r="P36" s="915"/>
      <c r="Q36" s="915"/>
      <c r="R36" s="915"/>
      <c r="S36" s="16"/>
      <c r="T36" s="36"/>
      <c r="U36" s="36"/>
      <c r="V36" s="36"/>
      <c r="W36" s="16"/>
      <c r="X36" s="16"/>
      <c r="Y36" s="16"/>
      <c r="Z36" s="36"/>
      <c r="AA36" s="36"/>
      <c r="AB36" s="36"/>
      <c r="AC36" s="36"/>
      <c r="AD36" s="36"/>
      <c r="AE36" s="36"/>
      <c r="AF36" s="36"/>
      <c r="AG36" s="3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20"/>
      <c r="BO36" s="36"/>
    </row>
    <row r="37" spans="1:67" s="17" customFormat="1" ht="24.9" customHeight="1">
      <c r="A37" s="36"/>
      <c r="B37" s="36"/>
      <c r="C37" s="915"/>
      <c r="D37" s="914"/>
      <c r="E37" s="914"/>
      <c r="F37" s="914"/>
      <c r="G37" s="914"/>
      <c r="H37" s="914"/>
      <c r="I37" s="914"/>
      <c r="J37" s="914"/>
      <c r="K37" s="914"/>
      <c r="L37" s="914"/>
      <c r="M37" s="914"/>
      <c r="N37" s="914"/>
      <c r="O37" s="914"/>
      <c r="P37" s="915"/>
      <c r="Q37" s="915"/>
      <c r="R37" s="915"/>
      <c r="S37" s="16"/>
      <c r="T37" s="36"/>
      <c r="U37" s="36"/>
      <c r="V37" s="36"/>
      <c r="W37" s="16"/>
      <c r="X37" s="16"/>
      <c r="Y37" s="16"/>
      <c r="Z37" s="36"/>
      <c r="AA37" s="36"/>
      <c r="AB37" s="36"/>
      <c r="AC37" s="36"/>
      <c r="AD37" s="36"/>
      <c r="AE37" s="36"/>
      <c r="AF37" s="36"/>
      <c r="AG37" s="3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20"/>
      <c r="BO37" s="36"/>
    </row>
    <row r="38" spans="1:67" s="17" customFormat="1" ht="24.9" customHeight="1">
      <c r="A38" s="36"/>
      <c r="B38" s="36"/>
      <c r="C38" s="915"/>
      <c r="D38" s="914"/>
      <c r="E38" s="914"/>
      <c r="F38" s="914"/>
      <c r="G38" s="914"/>
      <c r="H38" s="914"/>
      <c r="I38" s="914"/>
      <c r="J38" s="914"/>
      <c r="K38" s="914"/>
      <c r="L38" s="914"/>
      <c r="M38" s="914"/>
      <c r="N38" s="914"/>
      <c r="O38" s="914"/>
      <c r="P38" s="915"/>
      <c r="Q38" s="915"/>
      <c r="R38" s="915"/>
      <c r="S38" s="16"/>
      <c r="T38" s="36"/>
      <c r="U38" s="36"/>
      <c r="V38" s="36"/>
      <c r="W38" s="16"/>
      <c r="X38" s="16"/>
      <c r="Y38" s="16"/>
      <c r="Z38" s="36"/>
      <c r="AA38" s="36"/>
      <c r="AB38" s="36"/>
      <c r="AC38" s="36"/>
      <c r="AD38" s="36"/>
      <c r="AE38" s="36"/>
      <c r="AF38" s="36"/>
      <c r="AG38" s="3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20"/>
      <c r="BO38" s="36"/>
    </row>
    <row r="39" spans="1:67" s="17" customFormat="1" ht="24.9" customHeight="1">
      <c r="A39" s="36"/>
      <c r="B39" s="36"/>
      <c r="C39" s="915"/>
      <c r="D39" s="914"/>
      <c r="E39" s="914"/>
      <c r="F39" s="914"/>
      <c r="G39" s="914"/>
      <c r="H39" s="914"/>
      <c r="I39" s="914"/>
      <c r="J39" s="914"/>
      <c r="K39" s="914"/>
      <c r="L39" s="914"/>
      <c r="M39" s="914"/>
      <c r="N39" s="914"/>
      <c r="O39" s="914"/>
      <c r="P39" s="915"/>
      <c r="Q39" s="915"/>
      <c r="R39" s="915"/>
      <c r="S39" s="16"/>
      <c r="T39" s="36"/>
      <c r="U39" s="36"/>
      <c r="V39" s="36"/>
      <c r="W39" s="16"/>
      <c r="X39" s="16"/>
      <c r="Y39" s="16"/>
      <c r="Z39" s="36"/>
      <c r="AA39" s="36"/>
      <c r="AB39" s="36"/>
      <c r="AC39" s="36"/>
      <c r="AD39" s="36"/>
      <c r="AE39" s="36"/>
      <c r="AF39" s="36"/>
      <c r="AG39" s="3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20"/>
      <c r="BO39" s="36"/>
    </row>
    <row r="40" spans="1:67" s="17" customFormat="1" ht="24.9" customHeight="1">
      <c r="A40" s="36"/>
      <c r="B40" s="36"/>
      <c r="C40" s="915"/>
      <c r="D40" s="914"/>
      <c r="E40" s="914"/>
      <c r="F40" s="914"/>
      <c r="G40" s="914"/>
      <c r="H40" s="914"/>
      <c r="I40" s="914"/>
      <c r="J40" s="914"/>
      <c r="K40" s="914"/>
      <c r="L40" s="914"/>
      <c r="M40" s="914"/>
      <c r="N40" s="914"/>
      <c r="O40" s="914"/>
      <c r="P40" s="915"/>
      <c r="Q40" s="915"/>
      <c r="R40" s="915"/>
      <c r="S40" s="16"/>
      <c r="T40" s="36"/>
      <c r="U40" s="36"/>
      <c r="V40" s="36"/>
      <c r="W40" s="16"/>
      <c r="X40" s="16"/>
      <c r="Y40" s="16"/>
      <c r="Z40" s="36"/>
      <c r="AA40" s="36"/>
      <c r="AB40" s="36"/>
      <c r="AC40" s="36"/>
      <c r="AD40" s="36"/>
      <c r="AE40" s="36"/>
      <c r="AF40" s="36"/>
      <c r="AG40" s="3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20"/>
      <c r="BO40" s="36"/>
    </row>
    <row r="41" spans="1:67" s="17" customFormat="1" ht="24.9" customHeight="1">
      <c r="A41" s="36"/>
      <c r="B41" s="36"/>
      <c r="C41" s="915"/>
      <c r="D41" s="914"/>
      <c r="E41" s="914"/>
      <c r="F41" s="914"/>
      <c r="G41" s="914"/>
      <c r="H41" s="914"/>
      <c r="I41" s="914"/>
      <c r="J41" s="914"/>
      <c r="K41" s="914"/>
      <c r="L41" s="914"/>
      <c r="M41" s="914"/>
      <c r="N41" s="914"/>
      <c r="O41" s="914"/>
      <c r="P41" s="915"/>
      <c r="Q41" s="915"/>
      <c r="R41" s="915"/>
      <c r="S41" s="16"/>
      <c r="T41" s="36"/>
      <c r="U41" s="36"/>
      <c r="V41" s="36"/>
      <c r="W41" s="16"/>
      <c r="X41" s="16"/>
      <c r="Y41" s="16"/>
      <c r="Z41" s="36"/>
      <c r="AA41" s="36"/>
      <c r="AB41" s="36"/>
      <c r="AC41" s="36"/>
      <c r="AD41" s="36"/>
      <c r="AE41" s="36"/>
      <c r="AF41" s="36"/>
      <c r="AG41" s="3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20"/>
      <c r="BO41" s="36"/>
    </row>
    <row r="42" spans="1:67" s="36" customFormat="1" ht="15" customHeight="1">
      <c r="C42" s="915"/>
      <c r="D42" s="914"/>
      <c r="E42" s="914"/>
      <c r="F42" s="914"/>
      <c r="G42" s="914"/>
      <c r="H42" s="914"/>
      <c r="I42" s="914"/>
      <c r="J42" s="914"/>
      <c r="K42" s="914"/>
      <c r="L42" s="914"/>
      <c r="M42" s="914"/>
      <c r="N42" s="914"/>
      <c r="O42" s="914"/>
      <c r="P42" s="915"/>
      <c r="Q42" s="915"/>
      <c r="R42" s="915"/>
      <c r="S42" s="16"/>
      <c r="W42" s="16"/>
      <c r="X42" s="16"/>
      <c r="Y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20"/>
    </row>
    <row r="43" spans="1:67" s="36" customFormat="1" ht="15" customHeight="1">
      <c r="C43" s="16"/>
      <c r="D43" s="679"/>
      <c r="E43" s="679"/>
      <c r="F43" s="679"/>
      <c r="G43" s="679"/>
      <c r="H43" s="679"/>
      <c r="I43" s="679"/>
      <c r="J43" s="679"/>
      <c r="K43" s="679"/>
      <c r="L43" s="679"/>
      <c r="M43" s="679"/>
      <c r="N43" s="679"/>
      <c r="O43" s="679"/>
      <c r="P43" s="16"/>
      <c r="Q43" s="16"/>
      <c r="R43" s="16"/>
      <c r="S43" s="16"/>
      <c r="W43" s="16"/>
      <c r="X43" s="16"/>
      <c r="Y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20"/>
    </row>
    <row r="44" spans="1:67" s="36" customFormat="1" ht="15" customHeight="1">
      <c r="C44" s="16"/>
      <c r="D44" s="679"/>
      <c r="E44" s="679"/>
      <c r="F44" s="679"/>
      <c r="G44" s="679"/>
      <c r="H44" s="679"/>
      <c r="I44" s="679"/>
      <c r="J44" s="679"/>
      <c r="K44" s="679"/>
      <c r="L44" s="679"/>
      <c r="M44" s="679"/>
      <c r="N44" s="679"/>
      <c r="O44" s="679"/>
      <c r="P44" s="16"/>
      <c r="Q44" s="16"/>
      <c r="R44" s="16"/>
      <c r="S44" s="16"/>
      <c r="W44" s="16"/>
      <c r="X44" s="16"/>
      <c r="Y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20"/>
    </row>
    <row r="45" spans="1:67" s="36" customFormat="1" ht="15" customHeight="1">
      <c r="C45" s="16"/>
      <c r="D45" s="679"/>
      <c r="E45" s="679"/>
      <c r="F45" s="679"/>
      <c r="G45" s="679"/>
      <c r="H45" s="679"/>
      <c r="I45" s="679"/>
      <c r="J45" s="679"/>
      <c r="K45" s="679"/>
      <c r="L45" s="679"/>
      <c r="M45" s="679"/>
      <c r="N45" s="679"/>
      <c r="O45" s="679"/>
      <c r="P45" s="16"/>
      <c r="Q45" s="16"/>
      <c r="R45" s="16"/>
      <c r="S45" s="16"/>
      <c r="W45" s="16"/>
      <c r="X45" s="16"/>
      <c r="Y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20"/>
    </row>
    <row r="46" spans="1:67" s="36" customFormat="1" ht="15" customHeight="1">
      <c r="C46" s="16"/>
      <c r="D46" s="679"/>
      <c r="E46" s="679"/>
      <c r="F46" s="679"/>
      <c r="G46" s="679"/>
      <c r="H46" s="679"/>
      <c r="I46" s="679"/>
      <c r="J46" s="679"/>
      <c r="K46" s="679"/>
      <c r="L46" s="679"/>
      <c r="M46" s="679"/>
      <c r="N46" s="679"/>
      <c r="O46" s="679"/>
      <c r="P46" s="16"/>
      <c r="Q46" s="16"/>
      <c r="R46" s="16"/>
      <c r="S46" s="16"/>
      <c r="W46" s="16"/>
      <c r="X46" s="16"/>
      <c r="Y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20"/>
    </row>
    <row r="47" spans="1:67" s="36" customFormat="1" ht="15" customHeight="1">
      <c r="C47" s="16"/>
      <c r="D47" s="679"/>
      <c r="E47" s="679"/>
      <c r="F47" s="679"/>
      <c r="G47" s="679"/>
      <c r="H47" s="679"/>
      <c r="I47" s="679"/>
      <c r="J47" s="679"/>
      <c r="K47" s="679"/>
      <c r="L47" s="679"/>
      <c r="M47" s="679"/>
      <c r="N47" s="679"/>
      <c r="O47" s="679"/>
      <c r="P47" s="16"/>
      <c r="Q47" s="16"/>
      <c r="R47" s="16"/>
      <c r="S47" s="16"/>
      <c r="W47" s="16"/>
      <c r="X47" s="16"/>
      <c r="Y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20"/>
    </row>
    <row r="48" spans="1:67" s="36" customFormat="1" ht="15" customHeight="1">
      <c r="C48" s="16"/>
      <c r="D48" s="679"/>
      <c r="E48" s="679"/>
      <c r="F48" s="679"/>
      <c r="G48" s="679"/>
      <c r="H48" s="679"/>
      <c r="I48" s="679"/>
      <c r="J48" s="679"/>
      <c r="K48" s="679"/>
      <c r="L48" s="679"/>
      <c r="M48" s="679"/>
      <c r="N48" s="679"/>
      <c r="O48" s="679"/>
      <c r="P48" s="16"/>
      <c r="Q48" s="16"/>
      <c r="R48" s="16"/>
      <c r="S48" s="16"/>
      <c r="W48" s="16"/>
      <c r="X48" s="16"/>
      <c r="Y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20"/>
    </row>
    <row r="49" spans="3:66" s="36" customFormat="1" ht="15" customHeight="1">
      <c r="C49" s="16"/>
      <c r="D49" s="679"/>
      <c r="E49" s="679"/>
      <c r="F49" s="679"/>
      <c r="G49" s="679"/>
      <c r="H49" s="679"/>
      <c r="I49" s="679"/>
      <c r="J49" s="679"/>
      <c r="K49" s="679"/>
      <c r="L49" s="679"/>
      <c r="M49" s="679"/>
      <c r="N49" s="679"/>
      <c r="O49" s="679"/>
      <c r="P49" s="16"/>
      <c r="Q49" s="16"/>
      <c r="R49" s="16"/>
      <c r="S49" s="16"/>
      <c r="W49" s="16"/>
      <c r="X49" s="16"/>
      <c r="Y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20"/>
    </row>
    <row r="50" spans="3:66" s="36" customFormat="1" ht="15" customHeight="1">
      <c r="C50" s="16"/>
      <c r="D50" s="679"/>
      <c r="E50" s="679"/>
      <c r="F50" s="679"/>
      <c r="G50" s="679"/>
      <c r="H50" s="679"/>
      <c r="I50" s="679"/>
      <c r="J50" s="679"/>
      <c r="K50" s="679"/>
      <c r="L50" s="679"/>
      <c r="M50" s="679"/>
      <c r="N50" s="679"/>
      <c r="O50" s="679"/>
      <c r="P50" s="16"/>
      <c r="Q50" s="16"/>
      <c r="R50" s="16"/>
      <c r="S50" s="16"/>
      <c r="W50" s="16"/>
      <c r="X50" s="16"/>
      <c r="Y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20"/>
    </row>
    <row r="51" spans="3:66" s="36" customFormat="1" ht="15" customHeight="1">
      <c r="C51" s="16"/>
      <c r="D51" s="679"/>
      <c r="E51" s="679"/>
      <c r="F51" s="679"/>
      <c r="G51" s="679"/>
      <c r="H51" s="679"/>
      <c r="I51" s="679"/>
      <c r="J51" s="679"/>
      <c r="K51" s="679"/>
      <c r="L51" s="679"/>
      <c r="M51" s="679"/>
      <c r="N51" s="679"/>
      <c r="O51" s="679"/>
      <c r="P51" s="16"/>
      <c r="Q51" s="16"/>
      <c r="R51" s="16"/>
      <c r="S51" s="16"/>
      <c r="W51" s="16"/>
      <c r="X51" s="16"/>
      <c r="Y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20"/>
    </row>
    <row r="52" spans="3:66" s="36" customFormat="1" ht="15" customHeight="1">
      <c r="C52" s="16"/>
      <c r="D52" s="679"/>
      <c r="E52" s="679"/>
      <c r="F52" s="679"/>
      <c r="G52" s="679"/>
      <c r="H52" s="679"/>
      <c r="I52" s="679"/>
      <c r="J52" s="679"/>
      <c r="K52" s="679"/>
      <c r="L52" s="679"/>
      <c r="M52" s="679"/>
      <c r="N52" s="679"/>
      <c r="O52" s="679"/>
      <c r="P52" s="16"/>
      <c r="Q52" s="16"/>
      <c r="R52" s="16"/>
      <c r="S52" s="16"/>
      <c r="W52" s="16"/>
      <c r="X52" s="16"/>
      <c r="Y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20"/>
    </row>
    <row r="53" spans="3:66" s="36" customFormat="1" ht="15" customHeight="1">
      <c r="C53" s="16"/>
      <c r="D53" s="679"/>
      <c r="E53" s="679"/>
      <c r="F53" s="679"/>
      <c r="G53" s="679"/>
      <c r="H53" s="679"/>
      <c r="I53" s="679"/>
      <c r="J53" s="679"/>
      <c r="K53" s="679"/>
      <c r="L53" s="679"/>
      <c r="M53" s="679"/>
      <c r="N53" s="679"/>
      <c r="O53" s="679"/>
      <c r="P53" s="16"/>
      <c r="Q53" s="16"/>
      <c r="R53" s="16"/>
      <c r="S53" s="16"/>
      <c r="W53" s="16"/>
      <c r="X53" s="16"/>
      <c r="Y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20"/>
    </row>
    <row r="54" spans="3:66" s="36" customFormat="1" ht="15" customHeight="1">
      <c r="C54" s="16"/>
      <c r="D54" s="679"/>
      <c r="E54" s="679"/>
      <c r="F54" s="679"/>
      <c r="G54" s="679"/>
      <c r="H54" s="679"/>
      <c r="I54" s="679"/>
      <c r="J54" s="679"/>
      <c r="K54" s="679"/>
      <c r="L54" s="679"/>
      <c r="M54" s="679"/>
      <c r="N54" s="679"/>
      <c r="O54" s="679"/>
      <c r="P54" s="16"/>
      <c r="Q54" s="16"/>
      <c r="R54" s="16"/>
      <c r="S54" s="16"/>
      <c r="W54" s="16"/>
      <c r="X54" s="16"/>
      <c r="Y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20"/>
    </row>
    <row r="55" spans="3:66" s="36" customFormat="1" ht="15" customHeight="1">
      <c r="C55" s="16"/>
      <c r="D55" s="679"/>
      <c r="E55" s="679"/>
      <c r="F55" s="679"/>
      <c r="G55" s="679"/>
      <c r="H55" s="679"/>
      <c r="I55" s="679"/>
      <c r="J55" s="679"/>
      <c r="K55" s="679"/>
      <c r="L55" s="679"/>
      <c r="M55" s="679"/>
      <c r="N55" s="679"/>
      <c r="O55" s="679"/>
      <c r="P55" s="16"/>
      <c r="Q55" s="16"/>
      <c r="R55" s="16"/>
      <c r="S55" s="16"/>
      <c r="W55" s="16"/>
      <c r="X55" s="16"/>
      <c r="Y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20"/>
    </row>
    <row r="56" spans="3:66" s="36" customFormat="1" ht="15" customHeight="1">
      <c r="C56" s="16"/>
      <c r="D56" s="679"/>
      <c r="E56" s="679"/>
      <c r="F56" s="679"/>
      <c r="G56" s="679"/>
      <c r="H56" s="679"/>
      <c r="I56" s="679"/>
      <c r="J56" s="679"/>
      <c r="K56" s="679"/>
      <c r="L56" s="679"/>
      <c r="M56" s="679"/>
      <c r="N56" s="679"/>
      <c r="O56" s="679"/>
      <c r="P56" s="16"/>
      <c r="Q56" s="16"/>
      <c r="R56" s="16"/>
      <c r="S56" s="16"/>
      <c r="W56" s="16"/>
      <c r="X56" s="16"/>
      <c r="Y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20"/>
    </row>
    <row r="57" spans="3:66" s="36" customFormat="1" ht="15" customHeight="1">
      <c r="C57" s="16"/>
      <c r="D57" s="679"/>
      <c r="E57" s="679"/>
      <c r="F57" s="679"/>
      <c r="G57" s="679"/>
      <c r="H57" s="679"/>
      <c r="I57" s="679"/>
      <c r="J57" s="679"/>
      <c r="K57" s="679"/>
      <c r="L57" s="679"/>
      <c r="M57" s="679"/>
      <c r="N57" s="679"/>
      <c r="O57" s="679"/>
      <c r="P57" s="16"/>
      <c r="Q57" s="16"/>
      <c r="R57" s="16"/>
      <c r="S57" s="16"/>
      <c r="W57" s="16"/>
      <c r="X57" s="16"/>
      <c r="Y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20"/>
    </row>
    <row r="58" spans="3:66" s="36" customFormat="1" ht="15" customHeight="1">
      <c r="C58" s="16"/>
      <c r="D58" s="679"/>
      <c r="E58" s="679"/>
      <c r="F58" s="679"/>
      <c r="G58" s="679"/>
      <c r="H58" s="679"/>
      <c r="I58" s="679"/>
      <c r="J58" s="679"/>
      <c r="K58" s="679"/>
      <c r="L58" s="679"/>
      <c r="M58" s="679"/>
      <c r="N58" s="679"/>
      <c r="O58" s="679"/>
      <c r="P58" s="16"/>
      <c r="Q58" s="16"/>
      <c r="R58" s="16"/>
      <c r="S58" s="16"/>
      <c r="W58" s="16"/>
      <c r="X58" s="16"/>
      <c r="Y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20"/>
    </row>
    <row r="59" spans="3:66" s="36" customFormat="1" ht="15" customHeight="1">
      <c r="C59" s="16"/>
      <c r="D59" s="679"/>
      <c r="E59" s="679"/>
      <c r="F59" s="679"/>
      <c r="G59" s="679"/>
      <c r="H59" s="679"/>
      <c r="I59" s="679"/>
      <c r="J59" s="679"/>
      <c r="K59" s="679"/>
      <c r="L59" s="679"/>
      <c r="M59" s="679"/>
      <c r="N59" s="679"/>
      <c r="O59" s="679"/>
      <c r="P59" s="16"/>
      <c r="Q59" s="16"/>
      <c r="R59" s="16"/>
      <c r="S59" s="16"/>
      <c r="W59" s="16"/>
      <c r="X59" s="16"/>
      <c r="Y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20"/>
    </row>
    <row r="60" spans="3:66" s="36" customFormat="1" ht="15" customHeight="1">
      <c r="C60" s="16"/>
      <c r="D60" s="679"/>
      <c r="E60" s="679"/>
      <c r="F60" s="679"/>
      <c r="G60" s="679"/>
      <c r="H60" s="679"/>
      <c r="I60" s="679"/>
      <c r="J60" s="679"/>
      <c r="K60" s="679"/>
      <c r="L60" s="679"/>
      <c r="M60" s="679"/>
      <c r="N60" s="679"/>
      <c r="O60" s="679"/>
      <c r="P60" s="16"/>
      <c r="Q60" s="16"/>
      <c r="R60" s="16"/>
      <c r="S60" s="16"/>
      <c r="W60" s="16"/>
      <c r="X60" s="16"/>
      <c r="Y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20"/>
    </row>
    <row r="61" spans="3:66" s="36" customFormat="1" ht="15" customHeight="1">
      <c r="C61" s="16"/>
      <c r="D61" s="679"/>
      <c r="E61" s="679"/>
      <c r="F61" s="679"/>
      <c r="G61" s="679"/>
      <c r="H61" s="679"/>
      <c r="I61" s="679"/>
      <c r="J61" s="679"/>
      <c r="K61" s="679"/>
      <c r="L61" s="679"/>
      <c r="M61" s="679"/>
      <c r="N61" s="679"/>
      <c r="O61" s="679"/>
      <c r="P61" s="16"/>
      <c r="Q61" s="16"/>
      <c r="R61" s="16"/>
      <c r="S61" s="16"/>
      <c r="W61" s="16"/>
      <c r="X61" s="16"/>
      <c r="Y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20"/>
    </row>
    <row r="62" spans="3:66" s="36" customFormat="1" ht="15" customHeight="1">
      <c r="C62" s="16"/>
      <c r="D62" s="679"/>
      <c r="E62" s="679"/>
      <c r="F62" s="679"/>
      <c r="G62" s="679"/>
      <c r="H62" s="679"/>
      <c r="I62" s="679"/>
      <c r="J62" s="679"/>
      <c r="K62" s="679"/>
      <c r="L62" s="679"/>
      <c r="M62" s="679"/>
      <c r="N62" s="679"/>
      <c r="O62" s="679"/>
      <c r="P62" s="16"/>
      <c r="Q62" s="16"/>
      <c r="R62" s="16"/>
      <c r="S62" s="16"/>
      <c r="W62" s="16"/>
      <c r="X62" s="16"/>
      <c r="Y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20"/>
    </row>
    <row r="63" spans="3:66" s="36" customFormat="1" ht="15" customHeight="1">
      <c r="C63" s="16"/>
      <c r="D63" s="679"/>
      <c r="E63" s="679"/>
      <c r="F63" s="679"/>
      <c r="G63" s="679"/>
      <c r="H63" s="679"/>
      <c r="I63" s="679"/>
      <c r="J63" s="679"/>
      <c r="K63" s="679"/>
      <c r="L63" s="679"/>
      <c r="M63" s="679"/>
      <c r="N63" s="679"/>
      <c r="O63" s="679"/>
      <c r="P63" s="16"/>
      <c r="Q63" s="16"/>
      <c r="R63" s="16"/>
      <c r="S63" s="16"/>
      <c r="W63" s="16"/>
      <c r="X63" s="16"/>
      <c r="Y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20"/>
    </row>
    <row r="64" spans="3:66" s="36" customFormat="1" ht="15" customHeight="1">
      <c r="C64" s="16"/>
      <c r="D64" s="679"/>
      <c r="E64" s="679"/>
      <c r="F64" s="679"/>
      <c r="G64" s="679"/>
      <c r="H64" s="679"/>
      <c r="I64" s="679"/>
      <c r="J64" s="679"/>
      <c r="K64" s="679"/>
      <c r="L64" s="679"/>
      <c r="M64" s="679"/>
      <c r="N64" s="679"/>
      <c r="O64" s="679"/>
      <c r="P64" s="16"/>
      <c r="Q64" s="16"/>
      <c r="R64" s="16"/>
      <c r="S64" s="16"/>
      <c r="W64" s="16"/>
      <c r="X64" s="16"/>
      <c r="Y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20"/>
    </row>
    <row r="65" spans="3:66" s="36" customFormat="1" ht="15" customHeight="1">
      <c r="C65" s="16"/>
      <c r="D65" s="679"/>
      <c r="E65" s="679"/>
      <c r="F65" s="679"/>
      <c r="G65" s="679"/>
      <c r="H65" s="679"/>
      <c r="I65" s="679"/>
      <c r="J65" s="679"/>
      <c r="K65" s="679"/>
      <c r="L65" s="679"/>
      <c r="M65" s="679"/>
      <c r="N65" s="679"/>
      <c r="O65" s="679"/>
      <c r="P65" s="16"/>
      <c r="Q65" s="16"/>
      <c r="R65" s="16"/>
      <c r="S65" s="16"/>
      <c r="W65" s="16"/>
      <c r="X65" s="16"/>
      <c r="Y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20"/>
    </row>
    <row r="66" spans="3:66" s="36" customFormat="1" ht="15" customHeight="1">
      <c r="C66" s="16"/>
      <c r="D66" s="679"/>
      <c r="E66" s="679"/>
      <c r="F66" s="679"/>
      <c r="G66" s="679"/>
      <c r="H66" s="679"/>
      <c r="I66" s="679"/>
      <c r="J66" s="679"/>
      <c r="K66" s="679"/>
      <c r="L66" s="679"/>
      <c r="M66" s="679"/>
      <c r="N66" s="679"/>
      <c r="O66" s="679"/>
      <c r="P66" s="16"/>
      <c r="Q66" s="16"/>
      <c r="R66" s="16"/>
      <c r="S66" s="16"/>
      <c r="W66" s="16"/>
      <c r="X66" s="16"/>
      <c r="Y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20"/>
    </row>
    <row r="67" spans="3:66" s="36" customFormat="1" ht="15" customHeight="1">
      <c r="C67" s="16"/>
      <c r="D67" s="679"/>
      <c r="E67" s="679"/>
      <c r="F67" s="679"/>
      <c r="G67" s="679"/>
      <c r="H67" s="679"/>
      <c r="I67" s="679"/>
      <c r="J67" s="679"/>
      <c r="K67" s="679"/>
      <c r="L67" s="679"/>
      <c r="M67" s="679"/>
      <c r="N67" s="679"/>
      <c r="O67" s="679"/>
      <c r="P67" s="16"/>
      <c r="Q67" s="16"/>
      <c r="R67" s="16"/>
      <c r="S67" s="16"/>
      <c r="W67" s="16"/>
      <c r="X67" s="16"/>
      <c r="Y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20"/>
    </row>
    <row r="68" spans="3:66" s="36" customFormat="1" ht="15" customHeight="1">
      <c r="C68" s="16"/>
      <c r="D68" s="679"/>
      <c r="E68" s="679"/>
      <c r="F68" s="679"/>
      <c r="G68" s="679"/>
      <c r="H68" s="679"/>
      <c r="I68" s="679"/>
      <c r="J68" s="679"/>
      <c r="K68" s="679"/>
      <c r="L68" s="679"/>
      <c r="M68" s="679"/>
      <c r="N68" s="679"/>
      <c r="O68" s="679"/>
      <c r="P68" s="16"/>
      <c r="Q68" s="16"/>
      <c r="R68" s="16"/>
      <c r="S68" s="16"/>
      <c r="W68" s="16"/>
      <c r="X68" s="16"/>
      <c r="Y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20"/>
    </row>
    <row r="69" spans="3:66" s="36" customFormat="1" ht="15" customHeight="1">
      <c r="C69" s="16"/>
      <c r="D69" s="679"/>
      <c r="E69" s="679"/>
      <c r="F69" s="679"/>
      <c r="G69" s="679"/>
      <c r="H69" s="679"/>
      <c r="I69" s="679"/>
      <c r="J69" s="679"/>
      <c r="K69" s="679"/>
      <c r="L69" s="679"/>
      <c r="M69" s="679"/>
      <c r="N69" s="679"/>
      <c r="O69" s="679"/>
      <c r="P69" s="16"/>
      <c r="Q69" s="16"/>
      <c r="R69" s="16"/>
      <c r="S69" s="16"/>
      <c r="W69" s="16"/>
      <c r="X69" s="16"/>
      <c r="Y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20"/>
    </row>
    <row r="70" spans="3:66" s="36" customFormat="1" ht="15" customHeight="1">
      <c r="C70" s="16"/>
      <c r="D70" s="679"/>
      <c r="E70" s="679"/>
      <c r="F70" s="679"/>
      <c r="G70" s="679"/>
      <c r="H70" s="679"/>
      <c r="I70" s="679"/>
      <c r="J70" s="679"/>
      <c r="K70" s="679"/>
      <c r="L70" s="679"/>
      <c r="M70" s="679"/>
      <c r="N70" s="679"/>
      <c r="O70" s="679"/>
      <c r="P70" s="16"/>
      <c r="Q70" s="16"/>
      <c r="R70" s="16"/>
      <c r="S70" s="16"/>
      <c r="W70" s="16"/>
      <c r="X70" s="16"/>
      <c r="Y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20"/>
    </row>
    <row r="71" spans="3:66" s="36" customFormat="1" ht="15" customHeight="1">
      <c r="C71" s="16"/>
      <c r="D71" s="679"/>
      <c r="E71" s="679"/>
      <c r="F71" s="679"/>
      <c r="G71" s="679"/>
      <c r="H71" s="679"/>
      <c r="I71" s="679"/>
      <c r="J71" s="679"/>
      <c r="K71" s="679"/>
      <c r="L71" s="679"/>
      <c r="M71" s="679"/>
      <c r="N71" s="679"/>
      <c r="O71" s="679"/>
      <c r="P71" s="16"/>
      <c r="Q71" s="16"/>
      <c r="R71" s="16"/>
      <c r="S71" s="16"/>
      <c r="W71" s="16"/>
      <c r="X71" s="16"/>
      <c r="Y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20"/>
    </row>
    <row r="72" spans="3:66" s="36" customFormat="1" ht="15" customHeight="1">
      <c r="C72" s="16"/>
      <c r="D72" s="679"/>
      <c r="E72" s="679"/>
      <c r="F72" s="679"/>
      <c r="G72" s="679"/>
      <c r="H72" s="679"/>
      <c r="I72" s="679"/>
      <c r="J72" s="679"/>
      <c r="K72" s="679"/>
      <c r="L72" s="679"/>
      <c r="M72" s="679"/>
      <c r="N72" s="679"/>
      <c r="O72" s="679"/>
      <c r="P72" s="16"/>
      <c r="Q72" s="16"/>
      <c r="R72" s="16"/>
      <c r="S72" s="16"/>
      <c r="W72" s="16"/>
      <c r="X72" s="16"/>
      <c r="Y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20"/>
    </row>
    <row r="73" spans="3:66" s="36" customFormat="1" ht="15" customHeight="1">
      <c r="C73" s="16"/>
      <c r="D73" s="679"/>
      <c r="E73" s="679"/>
      <c r="F73" s="679"/>
      <c r="G73" s="679"/>
      <c r="H73" s="679"/>
      <c r="I73" s="679"/>
      <c r="J73" s="679"/>
      <c r="K73" s="679"/>
      <c r="L73" s="679"/>
      <c r="M73" s="679"/>
      <c r="N73" s="679"/>
      <c r="O73" s="679"/>
      <c r="P73" s="16"/>
      <c r="Q73" s="16"/>
      <c r="R73" s="16"/>
      <c r="S73" s="16"/>
      <c r="W73" s="16"/>
      <c r="X73" s="16"/>
      <c r="Y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20"/>
    </row>
    <row r="74" spans="3:66" s="36" customFormat="1" ht="15" customHeight="1">
      <c r="C74" s="16"/>
      <c r="D74" s="679"/>
      <c r="E74" s="679"/>
      <c r="F74" s="679"/>
      <c r="G74" s="679"/>
      <c r="H74" s="679"/>
      <c r="I74" s="679"/>
      <c r="J74" s="679"/>
      <c r="K74" s="679"/>
      <c r="L74" s="679"/>
      <c r="M74" s="679"/>
      <c r="N74" s="679"/>
      <c r="O74" s="679"/>
      <c r="P74" s="16"/>
      <c r="Q74" s="16"/>
      <c r="R74" s="16"/>
      <c r="S74" s="16"/>
      <c r="W74" s="16"/>
      <c r="X74" s="16"/>
      <c r="Y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20"/>
    </row>
    <row r="75" spans="3:66" s="36" customFormat="1" ht="15" customHeight="1">
      <c r="C75" s="16"/>
      <c r="D75" s="679"/>
      <c r="E75" s="679"/>
      <c r="F75" s="679"/>
      <c r="G75" s="679"/>
      <c r="H75" s="679"/>
      <c r="I75" s="679"/>
      <c r="J75" s="679"/>
      <c r="K75" s="679"/>
      <c r="L75" s="679"/>
      <c r="M75" s="679"/>
      <c r="N75" s="679"/>
      <c r="O75" s="679"/>
      <c r="P75" s="16"/>
      <c r="Q75" s="16"/>
      <c r="R75" s="16"/>
      <c r="S75" s="16"/>
      <c r="W75" s="16"/>
      <c r="X75" s="16"/>
      <c r="Y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20"/>
    </row>
    <row r="76" spans="3:66" s="36" customFormat="1" ht="15" customHeight="1">
      <c r="C76" s="16"/>
      <c r="D76" s="679"/>
      <c r="E76" s="679"/>
      <c r="F76" s="679"/>
      <c r="G76" s="679"/>
      <c r="H76" s="679"/>
      <c r="I76" s="679"/>
      <c r="J76" s="679"/>
      <c r="K76" s="679"/>
      <c r="L76" s="679"/>
      <c r="M76" s="679"/>
      <c r="N76" s="679"/>
      <c r="O76" s="679"/>
      <c r="P76" s="16"/>
      <c r="Q76" s="16"/>
      <c r="R76" s="16"/>
      <c r="S76" s="16"/>
      <c r="W76" s="16"/>
      <c r="X76" s="16"/>
      <c r="Y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20"/>
    </row>
    <row r="77" spans="3:66" s="36" customFormat="1" ht="15" customHeight="1">
      <c r="C77" s="16"/>
      <c r="D77" s="679"/>
      <c r="E77" s="679"/>
      <c r="F77" s="679"/>
      <c r="G77" s="679"/>
      <c r="H77" s="679"/>
      <c r="I77" s="679"/>
      <c r="J77" s="679"/>
      <c r="K77" s="679"/>
      <c r="L77" s="679"/>
      <c r="M77" s="679"/>
      <c r="N77" s="679"/>
      <c r="O77" s="679"/>
      <c r="P77" s="16"/>
      <c r="Q77" s="16"/>
      <c r="R77" s="16"/>
      <c r="S77" s="16"/>
      <c r="W77" s="16"/>
      <c r="X77" s="16"/>
      <c r="Y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20"/>
    </row>
    <row r="78" spans="3:66" s="36" customFormat="1" ht="15" customHeight="1">
      <c r="C78" s="16"/>
      <c r="D78" s="679"/>
      <c r="E78" s="679"/>
      <c r="F78" s="679"/>
      <c r="G78" s="679"/>
      <c r="H78" s="679"/>
      <c r="I78" s="679"/>
      <c r="J78" s="679"/>
      <c r="K78" s="679"/>
      <c r="L78" s="679"/>
      <c r="M78" s="679"/>
      <c r="N78" s="679"/>
      <c r="O78" s="679"/>
      <c r="P78" s="16"/>
      <c r="Q78" s="16"/>
      <c r="R78" s="16"/>
      <c r="S78" s="16"/>
      <c r="W78" s="16"/>
      <c r="X78" s="16"/>
      <c r="Y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20"/>
    </row>
    <row r="79" spans="3:66" s="36" customFormat="1" ht="15" customHeight="1">
      <c r="C79" s="16"/>
      <c r="D79" s="679"/>
      <c r="E79" s="679"/>
      <c r="F79" s="679"/>
      <c r="G79" s="679"/>
      <c r="H79" s="679"/>
      <c r="I79" s="679"/>
      <c r="J79" s="679"/>
      <c r="K79" s="679"/>
      <c r="L79" s="679"/>
      <c r="M79" s="679"/>
      <c r="N79" s="679"/>
      <c r="O79" s="679"/>
      <c r="P79" s="16"/>
      <c r="Q79" s="16"/>
      <c r="R79" s="16"/>
      <c r="S79" s="16"/>
      <c r="W79" s="16"/>
      <c r="X79" s="16"/>
      <c r="Y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20"/>
    </row>
    <row r="80" spans="3:66" s="36" customFormat="1" ht="15" customHeight="1">
      <c r="C80" s="16"/>
      <c r="D80" s="679"/>
      <c r="E80" s="679"/>
      <c r="F80" s="679"/>
      <c r="G80" s="679"/>
      <c r="H80" s="679"/>
      <c r="I80" s="679"/>
      <c r="J80" s="679"/>
      <c r="K80" s="679"/>
      <c r="L80" s="679"/>
      <c r="M80" s="679"/>
      <c r="N80" s="679"/>
      <c r="O80" s="679"/>
      <c r="P80" s="16"/>
      <c r="Q80" s="16"/>
      <c r="R80" s="16"/>
      <c r="S80" s="16"/>
      <c r="W80" s="16"/>
      <c r="X80" s="16"/>
      <c r="Y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20"/>
    </row>
    <row r="81" spans="3:66" s="36" customFormat="1" ht="15" customHeight="1">
      <c r="C81" s="16"/>
      <c r="D81" s="679"/>
      <c r="E81" s="679"/>
      <c r="F81" s="679"/>
      <c r="G81" s="679"/>
      <c r="H81" s="679"/>
      <c r="I81" s="679"/>
      <c r="J81" s="679"/>
      <c r="K81" s="679"/>
      <c r="L81" s="679"/>
      <c r="M81" s="679"/>
      <c r="N81" s="679"/>
      <c r="O81" s="679"/>
      <c r="P81" s="16"/>
      <c r="Q81" s="16"/>
      <c r="R81" s="16"/>
      <c r="S81" s="16"/>
      <c r="W81" s="16"/>
      <c r="X81" s="16"/>
      <c r="Y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20"/>
    </row>
    <row r="82" spans="3:66" s="36" customFormat="1" ht="15" customHeight="1">
      <c r="C82" s="16"/>
      <c r="D82" s="679"/>
      <c r="E82" s="679"/>
      <c r="F82" s="679"/>
      <c r="G82" s="679"/>
      <c r="H82" s="679"/>
      <c r="I82" s="679"/>
      <c r="J82" s="679"/>
      <c r="K82" s="679"/>
      <c r="L82" s="679"/>
      <c r="M82" s="679"/>
      <c r="N82" s="679"/>
      <c r="O82" s="679"/>
      <c r="P82" s="16"/>
      <c r="Q82" s="16"/>
      <c r="R82" s="16"/>
      <c r="S82" s="16"/>
      <c r="W82" s="16"/>
      <c r="X82" s="16"/>
      <c r="Y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20"/>
    </row>
    <row r="83" spans="3:66" s="36" customFormat="1" ht="15" customHeight="1">
      <c r="C83" s="16"/>
      <c r="D83" s="679"/>
      <c r="E83" s="679"/>
      <c r="F83" s="679"/>
      <c r="G83" s="679"/>
      <c r="H83" s="679"/>
      <c r="I83" s="679"/>
      <c r="J83" s="679"/>
      <c r="K83" s="679"/>
      <c r="L83" s="679"/>
      <c r="M83" s="679"/>
      <c r="N83" s="679"/>
      <c r="O83" s="679"/>
      <c r="P83" s="16"/>
      <c r="Q83" s="16"/>
      <c r="R83" s="16"/>
      <c r="S83" s="16"/>
      <c r="W83" s="16"/>
      <c r="X83" s="16"/>
      <c r="Y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20"/>
    </row>
    <row r="84" spans="3:66" s="36" customFormat="1" ht="15" customHeight="1">
      <c r="C84" s="16"/>
      <c r="D84" s="679"/>
      <c r="E84" s="679"/>
      <c r="F84" s="679"/>
      <c r="G84" s="679"/>
      <c r="H84" s="679"/>
      <c r="I84" s="679"/>
      <c r="J84" s="679"/>
      <c r="K84" s="679"/>
      <c r="L84" s="679"/>
      <c r="M84" s="679"/>
      <c r="N84" s="679"/>
      <c r="O84" s="679"/>
      <c r="P84" s="16"/>
      <c r="Q84" s="16"/>
      <c r="R84" s="16"/>
      <c r="S84" s="16"/>
      <c r="W84" s="16"/>
      <c r="X84" s="16"/>
      <c r="Y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20"/>
    </row>
    <row r="85" spans="3:66" s="36" customFormat="1" ht="15" customHeight="1">
      <c r="C85" s="16"/>
      <c r="D85" s="679"/>
      <c r="E85" s="679"/>
      <c r="F85" s="679"/>
      <c r="G85" s="679"/>
      <c r="H85" s="679"/>
      <c r="I85" s="679"/>
      <c r="J85" s="679"/>
      <c r="K85" s="679"/>
      <c r="L85" s="679"/>
      <c r="M85" s="679"/>
      <c r="N85" s="679"/>
      <c r="O85" s="679"/>
      <c r="P85" s="16"/>
      <c r="Q85" s="16"/>
      <c r="R85" s="16"/>
      <c r="S85" s="16"/>
      <c r="W85" s="16"/>
      <c r="X85" s="16"/>
      <c r="Y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20"/>
    </row>
    <row r="86" spans="3:66" s="36" customFormat="1" ht="15" customHeight="1">
      <c r="C86" s="16"/>
      <c r="D86" s="679"/>
      <c r="E86" s="679"/>
      <c r="F86" s="679"/>
      <c r="G86" s="679"/>
      <c r="H86" s="679"/>
      <c r="I86" s="679"/>
      <c r="J86" s="679"/>
      <c r="K86" s="679"/>
      <c r="L86" s="679"/>
      <c r="M86" s="679"/>
      <c r="N86" s="679"/>
      <c r="O86" s="679"/>
      <c r="P86" s="16"/>
      <c r="Q86" s="16"/>
      <c r="R86" s="16"/>
      <c r="S86" s="16"/>
      <c r="W86" s="16"/>
      <c r="X86" s="16"/>
      <c r="Y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20"/>
    </row>
    <row r="87" spans="3:66" s="36" customFormat="1" ht="15" customHeight="1">
      <c r="C87" s="16"/>
      <c r="D87" s="679"/>
      <c r="E87" s="679"/>
      <c r="F87" s="679"/>
      <c r="G87" s="679"/>
      <c r="H87" s="679"/>
      <c r="I87" s="679"/>
      <c r="J87" s="679"/>
      <c r="K87" s="679"/>
      <c r="L87" s="679"/>
      <c r="M87" s="679"/>
      <c r="N87" s="679"/>
      <c r="O87" s="679"/>
      <c r="P87" s="16"/>
      <c r="Q87" s="16"/>
      <c r="R87" s="16"/>
      <c r="S87" s="16"/>
      <c r="W87" s="16"/>
      <c r="X87" s="16"/>
      <c r="Y87" s="16"/>
      <c r="AH87" s="16"/>
      <c r="AI87" s="16"/>
      <c r="AJ87" s="16"/>
      <c r="AK87" s="16"/>
      <c r="AL87" s="16"/>
      <c r="AM87" s="16"/>
      <c r="AN87" s="16"/>
      <c r="AO87" s="16"/>
      <c r="AP87" s="16"/>
      <c r="AQ87" s="16"/>
      <c r="AR87" s="16"/>
      <c r="AS87" s="16"/>
      <c r="AT87" s="16"/>
      <c r="AU87" s="16"/>
      <c r="AV87" s="16"/>
      <c r="AW87" s="16"/>
      <c r="AX87" s="16"/>
      <c r="AY87" s="16"/>
      <c r="AZ87" s="16"/>
      <c r="BA87" s="16"/>
      <c r="BB87" s="16"/>
      <c r="BC87" s="16"/>
      <c r="BD87" s="16"/>
      <c r="BE87" s="16"/>
      <c r="BF87" s="16"/>
      <c r="BG87" s="16"/>
      <c r="BH87" s="16"/>
      <c r="BI87" s="16"/>
      <c r="BJ87" s="16"/>
      <c r="BK87" s="16"/>
      <c r="BL87" s="16"/>
      <c r="BM87" s="16"/>
      <c r="BN87" s="120"/>
    </row>
    <row r="88" spans="3:66" s="36" customFormat="1" ht="15" customHeight="1">
      <c r="C88" s="16"/>
      <c r="D88" s="679"/>
      <c r="E88" s="679"/>
      <c r="F88" s="679"/>
      <c r="G88" s="679"/>
      <c r="H88" s="679"/>
      <c r="I88" s="679"/>
      <c r="J88" s="679"/>
      <c r="K88" s="679"/>
      <c r="L88" s="679"/>
      <c r="M88" s="679"/>
      <c r="N88" s="679"/>
      <c r="O88" s="679"/>
      <c r="P88" s="16"/>
      <c r="Q88" s="16"/>
      <c r="R88" s="16"/>
      <c r="S88" s="16"/>
      <c r="W88" s="16"/>
      <c r="X88" s="16"/>
      <c r="Y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6"/>
      <c r="BE88" s="16"/>
      <c r="BF88" s="16"/>
      <c r="BG88" s="16"/>
      <c r="BH88" s="16"/>
      <c r="BI88" s="16"/>
      <c r="BJ88" s="16"/>
      <c r="BK88" s="16"/>
      <c r="BL88" s="16"/>
      <c r="BM88" s="16"/>
      <c r="BN88" s="120"/>
    </row>
    <row r="89" spans="3:66" s="36" customFormat="1" ht="15" customHeight="1">
      <c r="C89" s="16"/>
      <c r="D89" s="679"/>
      <c r="E89" s="679"/>
      <c r="F89" s="679"/>
      <c r="G89" s="679"/>
      <c r="H89" s="679"/>
      <c r="I89" s="679"/>
      <c r="J89" s="679"/>
      <c r="K89" s="679"/>
      <c r="L89" s="679"/>
      <c r="M89" s="679"/>
      <c r="N89" s="679"/>
      <c r="O89" s="679"/>
      <c r="P89" s="16"/>
      <c r="Q89" s="16"/>
      <c r="R89" s="16"/>
      <c r="S89" s="16"/>
      <c r="W89" s="16"/>
      <c r="X89" s="16"/>
      <c r="Y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20"/>
    </row>
    <row r="90" spans="3:66" s="36" customFormat="1" ht="15" customHeight="1">
      <c r="C90" s="16"/>
      <c r="D90" s="679"/>
      <c r="E90" s="679"/>
      <c r="F90" s="679"/>
      <c r="G90" s="679"/>
      <c r="H90" s="679"/>
      <c r="I90" s="679"/>
      <c r="J90" s="679"/>
      <c r="K90" s="679"/>
      <c r="L90" s="679"/>
      <c r="M90" s="679"/>
      <c r="N90" s="679"/>
      <c r="O90" s="679"/>
      <c r="P90" s="16"/>
      <c r="Q90" s="16"/>
      <c r="R90" s="16"/>
      <c r="S90" s="16"/>
      <c r="W90" s="16"/>
      <c r="X90" s="16"/>
      <c r="Y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20"/>
    </row>
    <row r="91" spans="3:66" s="36" customFormat="1" ht="15" customHeight="1">
      <c r="C91" s="16"/>
      <c r="D91" s="679"/>
      <c r="E91" s="679"/>
      <c r="F91" s="679"/>
      <c r="G91" s="679"/>
      <c r="H91" s="679"/>
      <c r="I91" s="679"/>
      <c r="J91" s="679"/>
      <c r="K91" s="679"/>
      <c r="L91" s="679"/>
      <c r="M91" s="679"/>
      <c r="N91" s="679"/>
      <c r="O91" s="679"/>
      <c r="P91" s="16"/>
      <c r="Q91" s="16"/>
      <c r="R91" s="16"/>
      <c r="S91" s="16"/>
      <c r="W91" s="16"/>
      <c r="X91" s="16"/>
      <c r="Y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6"/>
      <c r="BE91" s="16"/>
      <c r="BF91" s="16"/>
      <c r="BG91" s="16"/>
      <c r="BH91" s="16"/>
      <c r="BI91" s="16"/>
      <c r="BJ91" s="16"/>
      <c r="BK91" s="16"/>
      <c r="BL91" s="16"/>
      <c r="BM91" s="16"/>
      <c r="BN91" s="120"/>
    </row>
    <row r="92" spans="3:66" s="36" customFormat="1" ht="15" customHeight="1">
      <c r="C92" s="16"/>
      <c r="D92" s="679"/>
      <c r="E92" s="679"/>
      <c r="F92" s="679"/>
      <c r="G92" s="679"/>
      <c r="H92" s="679"/>
      <c r="I92" s="679"/>
      <c r="J92" s="679"/>
      <c r="K92" s="679"/>
      <c r="L92" s="679"/>
      <c r="M92" s="679"/>
      <c r="N92" s="679"/>
      <c r="O92" s="679"/>
      <c r="P92" s="16"/>
      <c r="Q92" s="16"/>
      <c r="R92" s="16"/>
      <c r="S92" s="16"/>
      <c r="W92" s="16"/>
      <c r="X92" s="16"/>
      <c r="Y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6"/>
      <c r="BE92" s="16"/>
      <c r="BF92" s="16"/>
      <c r="BG92" s="16"/>
      <c r="BH92" s="16"/>
      <c r="BI92" s="16"/>
      <c r="BJ92" s="16"/>
      <c r="BK92" s="16"/>
      <c r="BL92" s="16"/>
      <c r="BM92" s="16"/>
      <c r="BN92" s="120"/>
    </row>
    <row r="93" spans="3:66" s="36" customFormat="1" ht="15" customHeight="1">
      <c r="C93" s="16"/>
      <c r="D93" s="679"/>
      <c r="E93" s="679"/>
      <c r="F93" s="679"/>
      <c r="G93" s="679"/>
      <c r="H93" s="679"/>
      <c r="I93" s="679"/>
      <c r="J93" s="679"/>
      <c r="K93" s="679"/>
      <c r="L93" s="679"/>
      <c r="M93" s="679"/>
      <c r="N93" s="679"/>
      <c r="O93" s="679"/>
      <c r="P93" s="16"/>
      <c r="Q93" s="16"/>
      <c r="R93" s="16"/>
      <c r="S93" s="16"/>
      <c r="W93" s="16"/>
      <c r="X93" s="16"/>
      <c r="Y93" s="16"/>
      <c r="AH93" s="16"/>
      <c r="AI93" s="16"/>
      <c r="AJ93" s="16"/>
      <c r="AK93" s="16"/>
      <c r="AL93" s="16"/>
      <c r="AM93" s="16"/>
      <c r="AN93" s="16"/>
      <c r="AO93" s="16"/>
      <c r="AP93" s="16"/>
      <c r="AQ93" s="16"/>
      <c r="AR93" s="16"/>
      <c r="AS93" s="16"/>
      <c r="AT93" s="16"/>
      <c r="AU93" s="16"/>
      <c r="AV93" s="16"/>
      <c r="AW93" s="16"/>
      <c r="AX93" s="16"/>
      <c r="AY93" s="16"/>
      <c r="AZ93" s="16"/>
      <c r="BA93" s="16"/>
      <c r="BB93" s="16"/>
      <c r="BC93" s="16"/>
      <c r="BD93" s="16"/>
      <c r="BE93" s="16"/>
      <c r="BF93" s="16"/>
      <c r="BG93" s="16"/>
      <c r="BH93" s="16"/>
      <c r="BI93" s="16"/>
      <c r="BJ93" s="16"/>
      <c r="BK93" s="16"/>
      <c r="BL93" s="16"/>
      <c r="BM93" s="16"/>
      <c r="BN93" s="120"/>
    </row>
    <row r="94" spans="3:66" s="36" customFormat="1" ht="15" customHeight="1">
      <c r="C94" s="16"/>
      <c r="D94" s="679"/>
      <c r="E94" s="679"/>
      <c r="F94" s="679"/>
      <c r="G94" s="679"/>
      <c r="H94" s="679"/>
      <c r="I94" s="679"/>
      <c r="J94" s="679"/>
      <c r="K94" s="679"/>
      <c r="L94" s="679"/>
      <c r="M94" s="679"/>
      <c r="N94" s="679"/>
      <c r="O94" s="679"/>
      <c r="P94" s="16"/>
      <c r="Q94" s="16"/>
      <c r="R94" s="16"/>
      <c r="S94" s="16"/>
      <c r="W94" s="16"/>
      <c r="X94" s="16"/>
      <c r="Y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20"/>
    </row>
    <row r="95" spans="3:66" s="36" customFormat="1" ht="15" customHeight="1">
      <c r="C95" s="16"/>
      <c r="D95" s="679"/>
      <c r="E95" s="679"/>
      <c r="F95" s="679"/>
      <c r="G95" s="679"/>
      <c r="H95" s="679"/>
      <c r="I95" s="679"/>
      <c r="J95" s="679"/>
      <c r="K95" s="679"/>
      <c r="L95" s="679"/>
      <c r="M95" s="679"/>
      <c r="N95" s="679"/>
      <c r="O95" s="679"/>
      <c r="P95" s="16"/>
      <c r="Q95" s="16"/>
      <c r="R95" s="16"/>
      <c r="S95" s="16"/>
      <c r="W95" s="16"/>
      <c r="X95" s="16"/>
      <c r="Y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20"/>
    </row>
    <row r="96" spans="3:66" s="36" customFormat="1" ht="15" customHeight="1">
      <c r="C96" s="16"/>
      <c r="D96" s="679"/>
      <c r="E96" s="679"/>
      <c r="F96" s="679"/>
      <c r="G96" s="679"/>
      <c r="H96" s="679"/>
      <c r="I96" s="679"/>
      <c r="J96" s="679"/>
      <c r="K96" s="679"/>
      <c r="L96" s="679"/>
      <c r="M96" s="679"/>
      <c r="N96" s="679"/>
      <c r="O96" s="679"/>
      <c r="P96" s="16"/>
      <c r="Q96" s="16"/>
      <c r="R96" s="16"/>
      <c r="S96" s="16"/>
      <c r="W96" s="16"/>
      <c r="X96" s="16"/>
      <c r="Y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20"/>
    </row>
    <row r="97" spans="3:66" s="36" customFormat="1" ht="15" customHeight="1">
      <c r="C97" s="16"/>
      <c r="D97" s="679"/>
      <c r="E97" s="679"/>
      <c r="F97" s="679"/>
      <c r="G97" s="679"/>
      <c r="H97" s="679"/>
      <c r="I97" s="679"/>
      <c r="J97" s="679"/>
      <c r="K97" s="679"/>
      <c r="L97" s="679"/>
      <c r="M97" s="679"/>
      <c r="N97" s="679"/>
      <c r="O97" s="679"/>
      <c r="P97" s="16"/>
      <c r="Q97" s="16"/>
      <c r="R97" s="16"/>
      <c r="S97" s="16"/>
      <c r="W97" s="16"/>
      <c r="X97" s="16"/>
      <c r="Y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20"/>
    </row>
    <row r="98" spans="3:66" s="36" customFormat="1" ht="15" customHeight="1">
      <c r="C98" s="16"/>
      <c r="D98" s="679"/>
      <c r="E98" s="679"/>
      <c r="F98" s="679"/>
      <c r="G98" s="679"/>
      <c r="H98" s="679"/>
      <c r="I98" s="679"/>
      <c r="J98" s="679"/>
      <c r="K98" s="679"/>
      <c r="L98" s="679"/>
      <c r="M98" s="679"/>
      <c r="N98" s="679"/>
      <c r="O98" s="679"/>
      <c r="P98" s="16"/>
      <c r="Q98" s="16"/>
      <c r="R98" s="16"/>
      <c r="S98" s="16"/>
      <c r="W98" s="16"/>
      <c r="X98" s="16"/>
      <c r="Y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20"/>
    </row>
    <row r="99" spans="3:66" s="36" customFormat="1" ht="15" customHeight="1">
      <c r="C99" s="16"/>
      <c r="D99" s="679"/>
      <c r="E99" s="679"/>
      <c r="F99" s="679"/>
      <c r="G99" s="679"/>
      <c r="H99" s="679"/>
      <c r="I99" s="679"/>
      <c r="J99" s="679"/>
      <c r="K99" s="679"/>
      <c r="L99" s="679"/>
      <c r="M99" s="679"/>
      <c r="N99" s="679"/>
      <c r="O99" s="679"/>
      <c r="P99" s="16"/>
      <c r="Q99" s="16"/>
      <c r="R99" s="16"/>
      <c r="S99" s="16"/>
      <c r="W99" s="16"/>
      <c r="X99" s="16"/>
      <c r="Y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20"/>
    </row>
    <row r="100" spans="3:66" s="36" customFormat="1" ht="15" customHeight="1">
      <c r="C100" s="16"/>
      <c r="D100" s="679"/>
      <c r="E100" s="679"/>
      <c r="F100" s="679"/>
      <c r="G100" s="679"/>
      <c r="H100" s="679"/>
      <c r="I100" s="679"/>
      <c r="J100" s="679"/>
      <c r="K100" s="679"/>
      <c r="L100" s="679"/>
      <c r="M100" s="679"/>
      <c r="N100" s="679"/>
      <c r="O100" s="679"/>
      <c r="P100" s="16"/>
      <c r="Q100" s="16"/>
      <c r="R100" s="16"/>
      <c r="S100" s="16"/>
      <c r="W100" s="16"/>
      <c r="X100" s="16"/>
      <c r="Y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20"/>
    </row>
    <row r="101" spans="3:66" s="36" customFormat="1" ht="15" customHeight="1">
      <c r="C101" s="16"/>
      <c r="D101" s="679"/>
      <c r="E101" s="679"/>
      <c r="F101" s="679"/>
      <c r="G101" s="679"/>
      <c r="H101" s="679"/>
      <c r="I101" s="679"/>
      <c r="J101" s="679"/>
      <c r="K101" s="679"/>
      <c r="L101" s="679"/>
      <c r="M101" s="679"/>
      <c r="N101" s="679"/>
      <c r="O101" s="679"/>
      <c r="P101" s="16"/>
      <c r="Q101" s="16"/>
      <c r="R101" s="16"/>
      <c r="S101" s="16"/>
      <c r="W101" s="16"/>
      <c r="X101" s="16"/>
      <c r="Y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20"/>
    </row>
    <row r="102" spans="3:66" s="36" customFormat="1" ht="15" customHeight="1">
      <c r="C102" s="16"/>
      <c r="D102" s="679"/>
      <c r="E102" s="679"/>
      <c r="F102" s="679"/>
      <c r="G102" s="679"/>
      <c r="H102" s="679"/>
      <c r="I102" s="679"/>
      <c r="J102" s="679"/>
      <c r="K102" s="679"/>
      <c r="L102" s="679"/>
      <c r="M102" s="679"/>
      <c r="N102" s="679"/>
      <c r="O102" s="679"/>
      <c r="P102" s="16"/>
      <c r="Q102" s="16"/>
      <c r="R102" s="16"/>
      <c r="S102" s="16"/>
      <c r="W102" s="16"/>
      <c r="X102" s="16"/>
      <c r="Y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20"/>
    </row>
    <row r="103" spans="3:66" s="36" customFormat="1" ht="15" customHeight="1">
      <c r="C103" s="16"/>
      <c r="D103" s="679"/>
      <c r="E103" s="679"/>
      <c r="F103" s="679"/>
      <c r="G103" s="679"/>
      <c r="H103" s="679"/>
      <c r="I103" s="679"/>
      <c r="J103" s="679"/>
      <c r="K103" s="679"/>
      <c r="L103" s="679"/>
      <c r="M103" s="679"/>
      <c r="N103" s="679"/>
      <c r="O103" s="679"/>
      <c r="P103" s="16"/>
      <c r="Q103" s="16"/>
      <c r="R103" s="16"/>
      <c r="S103" s="16"/>
      <c r="W103" s="16"/>
      <c r="X103" s="16"/>
      <c r="Y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20"/>
    </row>
    <row r="104" spans="3:66" s="36" customFormat="1" ht="15" customHeight="1">
      <c r="C104" s="16"/>
      <c r="D104" s="679"/>
      <c r="E104" s="679"/>
      <c r="F104" s="679"/>
      <c r="G104" s="679"/>
      <c r="H104" s="679"/>
      <c r="I104" s="679"/>
      <c r="J104" s="679"/>
      <c r="K104" s="679"/>
      <c r="L104" s="679"/>
      <c r="M104" s="679"/>
      <c r="N104" s="679"/>
      <c r="O104" s="679"/>
      <c r="P104" s="16"/>
      <c r="Q104" s="16"/>
      <c r="R104" s="16"/>
      <c r="S104" s="16"/>
      <c r="W104" s="16"/>
      <c r="X104" s="16"/>
      <c r="Y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20"/>
    </row>
    <row r="105" spans="3:66" s="36" customFormat="1" ht="15" customHeight="1">
      <c r="C105" s="16"/>
      <c r="D105" s="679"/>
      <c r="E105" s="679"/>
      <c r="F105" s="679"/>
      <c r="G105" s="679"/>
      <c r="H105" s="679"/>
      <c r="I105" s="679"/>
      <c r="J105" s="679"/>
      <c r="K105" s="679"/>
      <c r="L105" s="679"/>
      <c r="M105" s="679"/>
      <c r="N105" s="679"/>
      <c r="O105" s="679"/>
      <c r="P105" s="16"/>
      <c r="Q105" s="16"/>
      <c r="R105" s="16"/>
      <c r="S105" s="16"/>
      <c r="W105" s="16"/>
      <c r="X105" s="16"/>
      <c r="Y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20"/>
    </row>
    <row r="106" spans="3:66" s="36" customFormat="1" ht="15" customHeight="1">
      <c r="C106" s="16"/>
      <c r="D106" s="679"/>
      <c r="E106" s="679"/>
      <c r="F106" s="679"/>
      <c r="G106" s="679"/>
      <c r="H106" s="679"/>
      <c r="I106" s="679"/>
      <c r="J106" s="679"/>
      <c r="K106" s="679"/>
      <c r="L106" s="679"/>
      <c r="M106" s="679"/>
      <c r="N106" s="679"/>
      <c r="O106" s="679"/>
      <c r="P106" s="16"/>
      <c r="Q106" s="16"/>
      <c r="R106" s="16"/>
      <c r="S106" s="16"/>
      <c r="W106" s="16"/>
      <c r="X106" s="16"/>
      <c r="Y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20"/>
    </row>
    <row r="107" spans="3:66" s="36" customFormat="1" ht="15" customHeight="1">
      <c r="C107" s="16"/>
      <c r="D107" s="679"/>
      <c r="E107" s="679"/>
      <c r="F107" s="679"/>
      <c r="G107" s="679"/>
      <c r="H107" s="679"/>
      <c r="I107" s="679"/>
      <c r="J107" s="679"/>
      <c r="K107" s="679"/>
      <c r="L107" s="679"/>
      <c r="M107" s="679"/>
      <c r="N107" s="679"/>
      <c r="O107" s="679"/>
      <c r="P107" s="16"/>
      <c r="Q107" s="16"/>
      <c r="R107" s="16"/>
      <c r="S107" s="16"/>
      <c r="W107" s="16"/>
      <c r="X107" s="16"/>
      <c r="Y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20"/>
    </row>
    <row r="108" spans="3:66" s="36" customFormat="1" ht="15" customHeight="1">
      <c r="C108" s="16"/>
      <c r="D108" s="679"/>
      <c r="E108" s="679"/>
      <c r="F108" s="679"/>
      <c r="G108" s="679"/>
      <c r="H108" s="679"/>
      <c r="I108" s="679"/>
      <c r="J108" s="679"/>
      <c r="K108" s="679"/>
      <c r="L108" s="679"/>
      <c r="M108" s="679"/>
      <c r="N108" s="679"/>
      <c r="O108" s="679"/>
      <c r="P108" s="16"/>
      <c r="Q108" s="16"/>
      <c r="R108" s="16"/>
      <c r="S108" s="16"/>
      <c r="W108" s="16"/>
      <c r="X108" s="16"/>
      <c r="Y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20"/>
    </row>
    <row r="109" spans="3:66" s="36" customFormat="1" ht="15" customHeight="1">
      <c r="C109" s="16"/>
      <c r="D109" s="679"/>
      <c r="E109" s="679"/>
      <c r="F109" s="679"/>
      <c r="G109" s="679"/>
      <c r="H109" s="679"/>
      <c r="I109" s="679"/>
      <c r="J109" s="679"/>
      <c r="K109" s="679"/>
      <c r="L109" s="679"/>
      <c r="M109" s="679"/>
      <c r="N109" s="679"/>
      <c r="O109" s="679"/>
      <c r="P109" s="16"/>
      <c r="Q109" s="16"/>
      <c r="R109" s="16"/>
      <c r="S109" s="16"/>
      <c r="W109" s="16"/>
      <c r="X109" s="16"/>
      <c r="Y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20"/>
    </row>
    <row r="110" spans="3:66" s="36" customFormat="1" ht="15" customHeight="1">
      <c r="C110" s="16"/>
      <c r="D110" s="679"/>
      <c r="E110" s="679"/>
      <c r="F110" s="679"/>
      <c r="G110" s="679"/>
      <c r="H110" s="679"/>
      <c r="I110" s="679"/>
      <c r="J110" s="679"/>
      <c r="K110" s="679"/>
      <c r="L110" s="679"/>
      <c r="M110" s="679"/>
      <c r="N110" s="679"/>
      <c r="O110" s="679"/>
      <c r="P110" s="16"/>
      <c r="Q110" s="16"/>
      <c r="R110" s="16"/>
      <c r="S110" s="16"/>
      <c r="W110" s="16"/>
      <c r="X110" s="16"/>
      <c r="Y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20"/>
    </row>
    <row r="111" spans="3:66" s="36" customFormat="1" ht="15" customHeight="1">
      <c r="C111" s="16"/>
      <c r="D111" s="679"/>
      <c r="E111" s="679"/>
      <c r="F111" s="679"/>
      <c r="G111" s="679"/>
      <c r="H111" s="679"/>
      <c r="I111" s="679"/>
      <c r="J111" s="679"/>
      <c r="K111" s="679"/>
      <c r="L111" s="679"/>
      <c r="M111" s="679"/>
      <c r="N111" s="679"/>
      <c r="O111" s="679"/>
      <c r="P111" s="16"/>
      <c r="Q111" s="16"/>
      <c r="R111" s="16"/>
      <c r="S111" s="16"/>
      <c r="W111" s="16"/>
      <c r="X111" s="16"/>
      <c r="Y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20"/>
    </row>
    <row r="112" spans="3:66" s="36" customFormat="1" ht="15" customHeight="1">
      <c r="C112" s="16"/>
      <c r="D112" s="679"/>
      <c r="E112" s="679"/>
      <c r="F112" s="679"/>
      <c r="G112" s="679"/>
      <c r="H112" s="679"/>
      <c r="I112" s="679"/>
      <c r="J112" s="679"/>
      <c r="K112" s="679"/>
      <c r="L112" s="679"/>
      <c r="M112" s="679"/>
      <c r="N112" s="679"/>
      <c r="O112" s="679"/>
      <c r="P112" s="16"/>
      <c r="Q112" s="16"/>
      <c r="R112" s="16"/>
      <c r="S112" s="16"/>
      <c r="W112" s="16"/>
      <c r="X112" s="16"/>
      <c r="Y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16"/>
      <c r="BJ112" s="16"/>
      <c r="BK112" s="16"/>
      <c r="BL112" s="16"/>
      <c r="BM112" s="16"/>
      <c r="BN112" s="120"/>
    </row>
    <row r="113" spans="3:66" s="36" customFormat="1" ht="15" customHeight="1">
      <c r="C113" s="16"/>
      <c r="D113" s="679"/>
      <c r="E113" s="679"/>
      <c r="F113" s="679"/>
      <c r="G113" s="679"/>
      <c r="H113" s="679"/>
      <c r="I113" s="679"/>
      <c r="J113" s="679"/>
      <c r="K113" s="679"/>
      <c r="L113" s="679"/>
      <c r="M113" s="679"/>
      <c r="N113" s="679"/>
      <c r="O113" s="679"/>
      <c r="P113" s="16"/>
      <c r="Q113" s="16"/>
      <c r="R113" s="16"/>
      <c r="S113" s="16"/>
      <c r="W113" s="16"/>
      <c r="X113" s="16"/>
      <c r="Y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20"/>
    </row>
    <row r="114" spans="3:66" s="36" customFormat="1" ht="15" customHeight="1">
      <c r="C114" s="16"/>
      <c r="D114" s="679"/>
      <c r="E114" s="679"/>
      <c r="F114" s="679"/>
      <c r="G114" s="679"/>
      <c r="H114" s="679"/>
      <c r="I114" s="679"/>
      <c r="J114" s="679"/>
      <c r="K114" s="679"/>
      <c r="L114" s="679"/>
      <c r="M114" s="679"/>
      <c r="N114" s="679"/>
      <c r="O114" s="679"/>
      <c r="P114" s="16"/>
      <c r="Q114" s="16"/>
      <c r="R114" s="16"/>
      <c r="S114" s="16"/>
      <c r="W114" s="16"/>
      <c r="X114" s="16"/>
      <c r="Y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20"/>
    </row>
    <row r="115" spans="3:66" s="36" customFormat="1" ht="15" customHeight="1">
      <c r="C115" s="16"/>
      <c r="D115" s="679"/>
      <c r="E115" s="679"/>
      <c r="F115" s="679"/>
      <c r="G115" s="679"/>
      <c r="H115" s="679"/>
      <c r="I115" s="679"/>
      <c r="J115" s="679"/>
      <c r="K115" s="679"/>
      <c r="L115" s="679"/>
      <c r="M115" s="679"/>
      <c r="N115" s="679"/>
      <c r="O115" s="679"/>
      <c r="P115" s="16"/>
      <c r="Q115" s="16"/>
      <c r="R115" s="16"/>
      <c r="S115" s="16"/>
      <c r="W115" s="16"/>
      <c r="X115" s="16"/>
      <c r="Y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20"/>
    </row>
    <row r="116" spans="3:66" s="36" customFormat="1" ht="15" customHeight="1">
      <c r="C116" s="16"/>
      <c r="D116" s="679"/>
      <c r="E116" s="679"/>
      <c r="F116" s="679"/>
      <c r="G116" s="679"/>
      <c r="H116" s="679"/>
      <c r="I116" s="679"/>
      <c r="J116" s="679"/>
      <c r="K116" s="679"/>
      <c r="L116" s="679"/>
      <c r="M116" s="679"/>
      <c r="N116" s="679"/>
      <c r="O116" s="679"/>
      <c r="P116" s="16"/>
      <c r="Q116" s="16"/>
      <c r="R116" s="16"/>
      <c r="S116" s="16"/>
      <c r="W116" s="16"/>
      <c r="X116" s="16"/>
      <c r="Y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20"/>
    </row>
    <row r="117" spans="3:66" s="36" customFormat="1" ht="15" customHeight="1">
      <c r="C117" s="16"/>
      <c r="D117" s="679"/>
      <c r="E117" s="679"/>
      <c r="F117" s="679"/>
      <c r="G117" s="679"/>
      <c r="H117" s="679"/>
      <c r="I117" s="679"/>
      <c r="J117" s="679"/>
      <c r="K117" s="679"/>
      <c r="L117" s="679"/>
      <c r="M117" s="679"/>
      <c r="N117" s="679"/>
      <c r="O117" s="679"/>
      <c r="P117" s="16"/>
      <c r="Q117" s="16"/>
      <c r="R117" s="16"/>
      <c r="S117" s="16"/>
      <c r="W117" s="16"/>
      <c r="X117" s="16"/>
      <c r="Y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20"/>
    </row>
    <row r="118" spans="3:66" s="36" customFormat="1" ht="15" customHeight="1">
      <c r="C118" s="16"/>
      <c r="D118" s="679"/>
      <c r="E118" s="679"/>
      <c r="F118" s="679"/>
      <c r="G118" s="679"/>
      <c r="H118" s="679"/>
      <c r="I118" s="679"/>
      <c r="J118" s="679"/>
      <c r="K118" s="679"/>
      <c r="L118" s="679"/>
      <c r="M118" s="679"/>
      <c r="N118" s="679"/>
      <c r="O118" s="679"/>
      <c r="P118" s="16"/>
      <c r="Q118" s="16"/>
      <c r="R118" s="16"/>
      <c r="S118" s="16"/>
      <c r="W118" s="16"/>
      <c r="X118" s="16"/>
      <c r="Y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20"/>
    </row>
    <row r="119" spans="3:66" s="36" customFormat="1" ht="15" customHeight="1">
      <c r="C119" s="16"/>
      <c r="D119" s="679"/>
      <c r="E119" s="679"/>
      <c r="F119" s="679"/>
      <c r="G119" s="679"/>
      <c r="H119" s="679"/>
      <c r="I119" s="679"/>
      <c r="J119" s="679"/>
      <c r="K119" s="679"/>
      <c r="L119" s="679"/>
      <c r="M119" s="679"/>
      <c r="N119" s="679"/>
      <c r="O119" s="679"/>
      <c r="P119" s="16"/>
      <c r="Q119" s="16"/>
      <c r="R119" s="16"/>
      <c r="S119" s="16"/>
      <c r="W119" s="16"/>
      <c r="X119" s="16"/>
      <c r="Y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20"/>
    </row>
    <row r="120" spans="3:66" s="36" customFormat="1" ht="15" customHeight="1">
      <c r="C120" s="16"/>
      <c r="D120" s="679"/>
      <c r="E120" s="679"/>
      <c r="F120" s="679"/>
      <c r="G120" s="679"/>
      <c r="H120" s="679"/>
      <c r="I120" s="679"/>
      <c r="J120" s="679"/>
      <c r="K120" s="679"/>
      <c r="L120" s="679"/>
      <c r="M120" s="679"/>
      <c r="N120" s="679"/>
      <c r="O120" s="679"/>
      <c r="P120" s="16"/>
      <c r="Q120" s="16"/>
      <c r="R120" s="16"/>
      <c r="S120" s="16"/>
      <c r="W120" s="16"/>
      <c r="X120" s="16"/>
      <c r="Y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20"/>
    </row>
    <row r="121" spans="3:66" s="36" customFormat="1" ht="15" customHeight="1">
      <c r="C121" s="16"/>
      <c r="D121" s="679"/>
      <c r="E121" s="679"/>
      <c r="F121" s="679"/>
      <c r="G121" s="679"/>
      <c r="H121" s="679"/>
      <c r="I121" s="679"/>
      <c r="J121" s="679"/>
      <c r="K121" s="679"/>
      <c r="L121" s="679"/>
      <c r="M121" s="679"/>
      <c r="N121" s="679"/>
      <c r="O121" s="679"/>
      <c r="P121" s="16"/>
      <c r="Q121" s="16"/>
      <c r="R121" s="16"/>
      <c r="S121" s="16"/>
      <c r="W121" s="16"/>
      <c r="X121" s="16"/>
      <c r="Y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20"/>
    </row>
    <row r="122" spans="3:66" s="36" customFormat="1" ht="15" customHeight="1">
      <c r="C122" s="16"/>
      <c r="D122" s="679"/>
      <c r="E122" s="679"/>
      <c r="F122" s="679"/>
      <c r="G122" s="679"/>
      <c r="H122" s="679"/>
      <c r="I122" s="679"/>
      <c r="J122" s="679"/>
      <c r="K122" s="679"/>
      <c r="L122" s="679"/>
      <c r="M122" s="679"/>
      <c r="N122" s="679"/>
      <c r="O122" s="679"/>
      <c r="P122" s="16"/>
      <c r="Q122" s="16"/>
      <c r="R122" s="16"/>
      <c r="S122" s="16"/>
      <c r="W122" s="16"/>
      <c r="X122" s="16"/>
      <c r="Y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20"/>
    </row>
    <row r="123" spans="3:66" s="36" customFormat="1" ht="15" customHeight="1">
      <c r="C123" s="16"/>
      <c r="D123" s="679"/>
      <c r="E123" s="679"/>
      <c r="F123" s="679"/>
      <c r="G123" s="679"/>
      <c r="H123" s="679"/>
      <c r="I123" s="679"/>
      <c r="J123" s="679"/>
      <c r="K123" s="679"/>
      <c r="L123" s="679"/>
      <c r="M123" s="679"/>
      <c r="N123" s="679"/>
      <c r="O123" s="679"/>
      <c r="P123" s="16"/>
      <c r="Q123" s="16"/>
      <c r="R123" s="16"/>
      <c r="S123" s="16"/>
      <c r="W123" s="16"/>
      <c r="X123" s="16"/>
      <c r="Y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20"/>
    </row>
    <row r="124" spans="3:66" s="36" customFormat="1" ht="15" customHeight="1">
      <c r="C124" s="16"/>
      <c r="D124" s="679"/>
      <c r="E124" s="679"/>
      <c r="F124" s="679"/>
      <c r="G124" s="679"/>
      <c r="H124" s="679"/>
      <c r="I124" s="679"/>
      <c r="J124" s="679"/>
      <c r="K124" s="679"/>
      <c r="L124" s="679"/>
      <c r="M124" s="679"/>
      <c r="N124" s="679"/>
      <c r="O124" s="679"/>
      <c r="P124" s="16"/>
      <c r="Q124" s="16"/>
      <c r="R124" s="16"/>
      <c r="S124" s="16"/>
      <c r="W124" s="16"/>
      <c r="X124" s="16"/>
      <c r="Y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20"/>
    </row>
    <row r="125" spans="3:66" s="36" customFormat="1" ht="15" customHeight="1">
      <c r="C125" s="16"/>
      <c r="D125" s="679"/>
      <c r="E125" s="679"/>
      <c r="F125" s="679"/>
      <c r="G125" s="679"/>
      <c r="H125" s="679"/>
      <c r="I125" s="679"/>
      <c r="J125" s="679"/>
      <c r="K125" s="679"/>
      <c r="L125" s="679"/>
      <c r="M125" s="679"/>
      <c r="N125" s="679"/>
      <c r="O125" s="679"/>
      <c r="P125" s="16"/>
      <c r="Q125" s="16"/>
      <c r="R125" s="16"/>
      <c r="S125" s="16"/>
      <c r="W125" s="16"/>
      <c r="X125" s="16"/>
      <c r="Y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20"/>
    </row>
    <row r="126" spans="3:66" s="36" customFormat="1" ht="15" customHeight="1">
      <c r="C126" s="16"/>
      <c r="D126" s="679"/>
      <c r="E126" s="679"/>
      <c r="F126" s="679"/>
      <c r="G126" s="679"/>
      <c r="H126" s="679"/>
      <c r="I126" s="679"/>
      <c r="J126" s="679"/>
      <c r="K126" s="679"/>
      <c r="L126" s="679"/>
      <c r="M126" s="679"/>
      <c r="N126" s="679"/>
      <c r="O126" s="679"/>
      <c r="P126" s="16"/>
      <c r="Q126" s="16"/>
      <c r="R126" s="16"/>
      <c r="S126" s="16"/>
      <c r="W126" s="16"/>
      <c r="X126" s="16"/>
      <c r="Y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20"/>
    </row>
    <row r="127" spans="3:66" s="36" customFormat="1" ht="15" customHeight="1">
      <c r="C127" s="16"/>
      <c r="D127" s="679"/>
      <c r="E127" s="679"/>
      <c r="F127" s="679"/>
      <c r="G127" s="679"/>
      <c r="H127" s="679"/>
      <c r="I127" s="679"/>
      <c r="J127" s="679"/>
      <c r="K127" s="679"/>
      <c r="L127" s="679"/>
      <c r="M127" s="679"/>
      <c r="N127" s="679"/>
      <c r="O127" s="679"/>
      <c r="P127" s="16"/>
      <c r="Q127" s="16"/>
      <c r="R127" s="16"/>
      <c r="S127" s="16"/>
      <c r="W127" s="16"/>
      <c r="X127" s="16"/>
      <c r="Y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20"/>
    </row>
    <row r="128" spans="3:66" s="36" customFormat="1" ht="15" customHeight="1">
      <c r="C128" s="16"/>
      <c r="D128" s="679"/>
      <c r="E128" s="679"/>
      <c r="F128" s="679"/>
      <c r="G128" s="679"/>
      <c r="H128" s="679"/>
      <c r="I128" s="679"/>
      <c r="J128" s="679"/>
      <c r="K128" s="679"/>
      <c r="L128" s="679"/>
      <c r="M128" s="679"/>
      <c r="N128" s="679"/>
      <c r="O128" s="679"/>
      <c r="P128" s="16"/>
      <c r="Q128" s="16"/>
      <c r="R128" s="16"/>
      <c r="S128" s="16"/>
      <c r="W128" s="16"/>
      <c r="X128" s="16"/>
      <c r="Y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20"/>
    </row>
    <row r="129" spans="3:66" s="36" customFormat="1" ht="15" customHeight="1">
      <c r="C129" s="16"/>
      <c r="D129" s="679"/>
      <c r="E129" s="679"/>
      <c r="F129" s="679"/>
      <c r="G129" s="679"/>
      <c r="H129" s="679"/>
      <c r="I129" s="679"/>
      <c r="J129" s="679"/>
      <c r="K129" s="679"/>
      <c r="L129" s="679"/>
      <c r="M129" s="679"/>
      <c r="N129" s="679"/>
      <c r="O129" s="679"/>
      <c r="P129" s="16"/>
      <c r="Q129" s="16"/>
      <c r="R129" s="16"/>
      <c r="S129" s="16"/>
      <c r="W129" s="16"/>
      <c r="X129" s="16"/>
      <c r="Y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20"/>
    </row>
    <row r="130" spans="3:66" s="36" customFormat="1" ht="15" customHeight="1">
      <c r="C130" s="16"/>
      <c r="D130" s="679"/>
      <c r="E130" s="679"/>
      <c r="F130" s="679"/>
      <c r="G130" s="679"/>
      <c r="H130" s="679"/>
      <c r="I130" s="679"/>
      <c r="J130" s="679"/>
      <c r="K130" s="679"/>
      <c r="L130" s="679"/>
      <c r="M130" s="679"/>
      <c r="N130" s="679"/>
      <c r="O130" s="679"/>
      <c r="P130" s="16"/>
      <c r="Q130" s="16"/>
      <c r="R130" s="16"/>
      <c r="S130" s="16"/>
      <c r="W130" s="16"/>
      <c r="X130" s="16"/>
      <c r="Y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20"/>
    </row>
    <row r="131" spans="3:66" s="36" customFormat="1" ht="15" customHeight="1">
      <c r="C131" s="16"/>
      <c r="D131" s="679"/>
      <c r="E131" s="679"/>
      <c r="F131" s="679"/>
      <c r="G131" s="679"/>
      <c r="H131" s="679"/>
      <c r="I131" s="679"/>
      <c r="J131" s="679"/>
      <c r="K131" s="679"/>
      <c r="L131" s="679"/>
      <c r="M131" s="679"/>
      <c r="N131" s="679"/>
      <c r="O131" s="679"/>
      <c r="P131" s="16"/>
      <c r="Q131" s="16"/>
      <c r="R131" s="16"/>
      <c r="S131" s="16"/>
      <c r="W131" s="16"/>
      <c r="X131" s="16"/>
      <c r="Y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20"/>
    </row>
    <row r="132" spans="3:66" s="36" customFormat="1" ht="15" customHeight="1">
      <c r="C132" s="16"/>
      <c r="D132" s="679"/>
      <c r="E132" s="679"/>
      <c r="F132" s="679"/>
      <c r="G132" s="679"/>
      <c r="H132" s="679"/>
      <c r="I132" s="679"/>
      <c r="J132" s="679"/>
      <c r="K132" s="679"/>
      <c r="L132" s="679"/>
      <c r="M132" s="679"/>
      <c r="N132" s="679"/>
      <c r="O132" s="679"/>
      <c r="P132" s="16"/>
      <c r="Q132" s="16"/>
      <c r="R132" s="16"/>
      <c r="S132" s="16"/>
      <c r="W132" s="16"/>
      <c r="X132" s="16"/>
      <c r="Y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20"/>
    </row>
    <row r="133" spans="3:66" s="36" customFormat="1" ht="15" customHeight="1">
      <c r="C133" s="16"/>
      <c r="D133" s="679"/>
      <c r="E133" s="679"/>
      <c r="F133" s="679"/>
      <c r="G133" s="679"/>
      <c r="H133" s="679"/>
      <c r="I133" s="679"/>
      <c r="J133" s="679"/>
      <c r="K133" s="679"/>
      <c r="L133" s="679"/>
      <c r="M133" s="679"/>
      <c r="N133" s="679"/>
      <c r="O133" s="679"/>
      <c r="P133" s="16"/>
      <c r="Q133" s="16"/>
      <c r="R133" s="16"/>
      <c r="S133" s="16"/>
      <c r="W133" s="16"/>
      <c r="X133" s="16"/>
      <c r="Y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20"/>
    </row>
    <row r="134" spans="3:66" s="36" customFormat="1" ht="15" customHeight="1">
      <c r="C134" s="16"/>
      <c r="D134" s="679"/>
      <c r="E134" s="679"/>
      <c r="F134" s="679"/>
      <c r="G134" s="679"/>
      <c r="H134" s="679"/>
      <c r="I134" s="679"/>
      <c r="J134" s="679"/>
      <c r="K134" s="679"/>
      <c r="L134" s="679"/>
      <c r="M134" s="679"/>
      <c r="N134" s="679"/>
      <c r="O134" s="679"/>
      <c r="P134" s="16"/>
      <c r="Q134" s="16"/>
      <c r="R134" s="16"/>
      <c r="S134" s="16"/>
      <c r="W134" s="16"/>
      <c r="X134" s="16"/>
      <c r="Y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20"/>
    </row>
    <row r="135" spans="3:66" s="36" customFormat="1" ht="15" customHeight="1">
      <c r="C135" s="16"/>
      <c r="D135" s="679"/>
      <c r="E135" s="679"/>
      <c r="F135" s="679"/>
      <c r="G135" s="679"/>
      <c r="H135" s="679"/>
      <c r="I135" s="679"/>
      <c r="J135" s="679"/>
      <c r="K135" s="679"/>
      <c r="L135" s="679"/>
      <c r="M135" s="679"/>
      <c r="N135" s="679"/>
      <c r="O135" s="679"/>
      <c r="P135" s="16"/>
      <c r="Q135" s="16"/>
      <c r="R135" s="16"/>
      <c r="S135" s="16"/>
      <c r="W135" s="16"/>
      <c r="X135" s="16"/>
      <c r="Y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20"/>
    </row>
    <row r="136" spans="3:66" s="36" customFormat="1" ht="15" customHeight="1">
      <c r="C136" s="16"/>
      <c r="D136" s="679"/>
      <c r="E136" s="679"/>
      <c r="F136" s="679"/>
      <c r="G136" s="679"/>
      <c r="H136" s="679"/>
      <c r="I136" s="679"/>
      <c r="J136" s="679"/>
      <c r="K136" s="679"/>
      <c r="L136" s="679"/>
      <c r="M136" s="679"/>
      <c r="N136" s="679"/>
      <c r="O136" s="679"/>
      <c r="P136" s="16"/>
      <c r="Q136" s="16"/>
      <c r="R136" s="16"/>
      <c r="S136" s="16"/>
      <c r="W136" s="16"/>
      <c r="X136" s="16"/>
      <c r="Y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20"/>
    </row>
    <row r="137" spans="3:66" s="36" customFormat="1" ht="15" customHeight="1">
      <c r="C137" s="16"/>
      <c r="D137" s="679"/>
      <c r="E137" s="679"/>
      <c r="F137" s="679"/>
      <c r="G137" s="679"/>
      <c r="H137" s="679"/>
      <c r="I137" s="679"/>
      <c r="J137" s="679"/>
      <c r="K137" s="679"/>
      <c r="L137" s="679"/>
      <c r="M137" s="679"/>
      <c r="N137" s="679"/>
      <c r="O137" s="679"/>
      <c r="P137" s="16"/>
      <c r="Q137" s="16"/>
      <c r="R137" s="16"/>
      <c r="S137" s="16"/>
      <c r="W137" s="16"/>
      <c r="X137" s="16"/>
      <c r="Y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20"/>
    </row>
    <row r="138" spans="3:66" s="36" customFormat="1" ht="15" customHeight="1">
      <c r="C138" s="16"/>
      <c r="D138" s="679"/>
      <c r="E138" s="679"/>
      <c r="F138" s="679"/>
      <c r="G138" s="679"/>
      <c r="H138" s="679"/>
      <c r="I138" s="679"/>
      <c r="J138" s="679"/>
      <c r="K138" s="679"/>
      <c r="L138" s="679"/>
      <c r="M138" s="679"/>
      <c r="N138" s="679"/>
      <c r="O138" s="679"/>
      <c r="P138" s="16"/>
      <c r="Q138" s="16"/>
      <c r="R138" s="16"/>
      <c r="S138" s="16"/>
      <c r="W138" s="16"/>
      <c r="X138" s="16"/>
      <c r="Y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20"/>
    </row>
    <row r="139" spans="3:66" s="36" customFormat="1" ht="15" customHeight="1">
      <c r="C139" s="16"/>
      <c r="D139" s="679"/>
      <c r="E139" s="679"/>
      <c r="F139" s="679"/>
      <c r="G139" s="679"/>
      <c r="H139" s="679"/>
      <c r="I139" s="679"/>
      <c r="J139" s="679"/>
      <c r="K139" s="679"/>
      <c r="L139" s="679"/>
      <c r="M139" s="679"/>
      <c r="N139" s="679"/>
      <c r="O139" s="679"/>
      <c r="P139" s="16"/>
      <c r="Q139" s="16"/>
      <c r="R139" s="16"/>
      <c r="S139" s="16"/>
      <c r="W139" s="16"/>
      <c r="X139" s="16"/>
      <c r="Y139" s="16"/>
      <c r="AH139" s="16"/>
      <c r="AI139" s="16"/>
      <c r="AJ139" s="16"/>
      <c r="AK139" s="16"/>
      <c r="AL139" s="16"/>
      <c r="AM139" s="16"/>
      <c r="AN139" s="16"/>
      <c r="AO139" s="16"/>
      <c r="AP139" s="16"/>
      <c r="AQ139" s="16"/>
      <c r="AR139" s="16"/>
      <c r="AS139" s="16"/>
      <c r="AT139" s="16"/>
      <c r="AU139" s="16"/>
      <c r="AV139" s="16"/>
      <c r="AW139" s="16"/>
      <c r="AX139" s="16"/>
      <c r="AY139" s="16"/>
      <c r="AZ139" s="16"/>
      <c r="BA139" s="16"/>
      <c r="BB139" s="16"/>
      <c r="BC139" s="16"/>
      <c r="BD139" s="16"/>
      <c r="BE139" s="16"/>
      <c r="BF139" s="16"/>
      <c r="BG139" s="16"/>
      <c r="BH139" s="16"/>
      <c r="BI139" s="16"/>
      <c r="BJ139" s="16"/>
      <c r="BK139" s="16"/>
      <c r="BL139" s="16"/>
      <c r="BM139" s="16"/>
      <c r="BN139" s="120"/>
    </row>
    <row r="140" spans="3:66" s="36" customFormat="1" ht="15" customHeight="1">
      <c r="C140" s="16"/>
      <c r="D140" s="679"/>
      <c r="E140" s="679"/>
      <c r="F140" s="679"/>
      <c r="G140" s="679"/>
      <c r="H140" s="679"/>
      <c r="I140" s="679"/>
      <c r="J140" s="679"/>
      <c r="K140" s="679"/>
      <c r="L140" s="679"/>
      <c r="M140" s="679"/>
      <c r="N140" s="679"/>
      <c r="O140" s="679"/>
      <c r="P140" s="16"/>
      <c r="Q140" s="16"/>
      <c r="R140" s="16"/>
      <c r="S140" s="16"/>
      <c r="W140" s="16"/>
      <c r="X140" s="16"/>
      <c r="Y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16"/>
      <c r="BL140" s="16"/>
      <c r="BM140" s="16"/>
      <c r="BN140" s="120"/>
    </row>
    <row r="141" spans="3:66" s="36" customFormat="1" ht="15" customHeight="1">
      <c r="C141" s="16"/>
      <c r="D141" s="679"/>
      <c r="E141" s="679"/>
      <c r="F141" s="679"/>
      <c r="G141" s="679"/>
      <c r="H141" s="679"/>
      <c r="I141" s="679"/>
      <c r="J141" s="679"/>
      <c r="K141" s="679"/>
      <c r="L141" s="679"/>
      <c r="M141" s="679"/>
      <c r="N141" s="679"/>
      <c r="O141" s="679"/>
      <c r="P141" s="16"/>
      <c r="Q141" s="16"/>
      <c r="R141" s="16"/>
      <c r="S141" s="16"/>
      <c r="W141" s="16"/>
      <c r="X141" s="16"/>
      <c r="Y141" s="16"/>
      <c r="AH141" s="16"/>
      <c r="AI141" s="16"/>
      <c r="AJ141" s="16"/>
      <c r="AK141" s="16"/>
      <c r="AL141" s="16"/>
      <c r="AM141" s="16"/>
      <c r="AN141" s="16"/>
      <c r="AO141" s="16"/>
      <c r="AP141" s="16"/>
      <c r="AQ141" s="16"/>
      <c r="AR141" s="16"/>
      <c r="AS141" s="16"/>
      <c r="AT141" s="16"/>
      <c r="AU141" s="16"/>
      <c r="AV141" s="16"/>
      <c r="AW141" s="16"/>
      <c r="AX141" s="16"/>
      <c r="AY141" s="16"/>
      <c r="AZ141" s="16"/>
      <c r="BA141" s="16"/>
      <c r="BB141" s="16"/>
      <c r="BC141" s="16"/>
      <c r="BD141" s="16"/>
      <c r="BE141" s="16"/>
      <c r="BF141" s="16"/>
      <c r="BG141" s="16"/>
      <c r="BH141" s="16"/>
      <c r="BI141" s="16"/>
      <c r="BJ141" s="16"/>
      <c r="BK141" s="16"/>
      <c r="BL141" s="16"/>
      <c r="BM141" s="16"/>
      <c r="BN141" s="120"/>
    </row>
    <row r="142" spans="3:66" s="36" customFormat="1" ht="15" customHeight="1">
      <c r="C142" s="16"/>
      <c r="D142" s="679"/>
      <c r="E142" s="679"/>
      <c r="F142" s="679"/>
      <c r="G142" s="679"/>
      <c r="H142" s="679"/>
      <c r="I142" s="679"/>
      <c r="J142" s="679"/>
      <c r="K142" s="679"/>
      <c r="L142" s="679"/>
      <c r="M142" s="679"/>
      <c r="N142" s="679"/>
      <c r="O142" s="679"/>
      <c r="P142" s="16"/>
      <c r="Q142" s="16"/>
      <c r="R142" s="16"/>
      <c r="S142" s="16"/>
      <c r="W142" s="16"/>
      <c r="X142" s="16"/>
      <c r="Y142" s="16"/>
      <c r="AH142" s="16"/>
      <c r="AI142" s="16"/>
      <c r="AJ142" s="16"/>
      <c r="AK142" s="16"/>
      <c r="AL142" s="16"/>
      <c r="AM142" s="16"/>
      <c r="AN142" s="16"/>
      <c r="AO142" s="16"/>
      <c r="AP142" s="16"/>
      <c r="AQ142" s="16"/>
      <c r="AR142" s="16"/>
      <c r="AS142" s="16"/>
      <c r="AT142" s="16"/>
      <c r="AU142" s="16"/>
      <c r="AV142" s="16"/>
      <c r="AW142" s="16"/>
      <c r="AX142" s="16"/>
      <c r="AY142" s="16"/>
      <c r="AZ142" s="16"/>
      <c r="BA142" s="16"/>
      <c r="BB142" s="16"/>
      <c r="BC142" s="16"/>
      <c r="BD142" s="16"/>
      <c r="BE142" s="16"/>
      <c r="BF142" s="16"/>
      <c r="BG142" s="16"/>
      <c r="BH142" s="16"/>
      <c r="BI142" s="16"/>
      <c r="BJ142" s="16"/>
      <c r="BK142" s="16"/>
      <c r="BL142" s="16"/>
      <c r="BM142" s="16"/>
      <c r="BN142" s="120"/>
    </row>
    <row r="143" spans="3:66" s="36" customFormat="1" ht="15" customHeight="1">
      <c r="C143" s="16"/>
      <c r="D143" s="679"/>
      <c r="E143" s="679"/>
      <c r="F143" s="679"/>
      <c r="G143" s="679"/>
      <c r="H143" s="679"/>
      <c r="I143" s="679"/>
      <c r="J143" s="679"/>
      <c r="K143" s="679"/>
      <c r="L143" s="679"/>
      <c r="M143" s="679"/>
      <c r="N143" s="679"/>
      <c r="O143" s="679"/>
      <c r="P143" s="16"/>
      <c r="Q143" s="16"/>
      <c r="R143" s="16"/>
      <c r="S143" s="16"/>
      <c r="W143" s="16"/>
      <c r="X143" s="16"/>
      <c r="Y143" s="16"/>
      <c r="AH143" s="16"/>
      <c r="AI143" s="16"/>
      <c r="AJ143" s="16"/>
      <c r="AK143" s="16"/>
      <c r="AL143" s="16"/>
      <c r="AM143" s="16"/>
      <c r="AN143" s="16"/>
      <c r="AO143" s="16"/>
      <c r="AP143" s="16"/>
      <c r="AQ143" s="16"/>
      <c r="AR143" s="16"/>
      <c r="AS143" s="16"/>
      <c r="AT143" s="16"/>
      <c r="AU143" s="16"/>
      <c r="AV143" s="16"/>
      <c r="AW143" s="16"/>
      <c r="AX143" s="16"/>
      <c r="AY143" s="16"/>
      <c r="AZ143" s="16"/>
      <c r="BA143" s="16"/>
      <c r="BB143" s="16"/>
      <c r="BC143" s="16"/>
      <c r="BD143" s="16"/>
      <c r="BE143" s="16"/>
      <c r="BF143" s="16"/>
      <c r="BG143" s="16"/>
      <c r="BH143" s="16"/>
      <c r="BI143" s="16"/>
      <c r="BJ143" s="16"/>
      <c r="BK143" s="16"/>
      <c r="BL143" s="16"/>
      <c r="BM143" s="16"/>
      <c r="BN143" s="120"/>
    </row>
    <row r="144" spans="3:66" s="36" customFormat="1" ht="15" customHeight="1">
      <c r="C144" s="16"/>
      <c r="D144" s="679"/>
      <c r="E144" s="679"/>
      <c r="F144" s="679"/>
      <c r="G144" s="679"/>
      <c r="H144" s="679"/>
      <c r="I144" s="679"/>
      <c r="J144" s="679"/>
      <c r="K144" s="679"/>
      <c r="L144" s="679"/>
      <c r="M144" s="679"/>
      <c r="N144" s="679"/>
      <c r="O144" s="679"/>
      <c r="P144" s="16"/>
      <c r="Q144" s="16"/>
      <c r="R144" s="16"/>
      <c r="S144" s="16"/>
      <c r="W144" s="16"/>
      <c r="X144" s="16"/>
      <c r="Y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c r="BM144" s="16"/>
      <c r="BN144" s="120"/>
    </row>
    <row r="145" spans="3:66" s="36" customFormat="1" ht="15" customHeight="1">
      <c r="C145" s="16"/>
      <c r="D145" s="679"/>
      <c r="E145" s="679"/>
      <c r="F145" s="679"/>
      <c r="G145" s="679"/>
      <c r="H145" s="679"/>
      <c r="I145" s="679"/>
      <c r="J145" s="679"/>
      <c r="K145" s="679"/>
      <c r="L145" s="679"/>
      <c r="M145" s="679"/>
      <c r="N145" s="679"/>
      <c r="O145" s="679"/>
      <c r="P145" s="16"/>
      <c r="Q145" s="16"/>
      <c r="R145" s="16"/>
      <c r="S145" s="16"/>
      <c r="W145" s="16"/>
      <c r="X145" s="16"/>
      <c r="Y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20"/>
    </row>
    <row r="146" spans="3:66" s="36" customFormat="1" ht="15" customHeight="1">
      <c r="C146" s="16"/>
      <c r="D146" s="679"/>
      <c r="E146" s="679"/>
      <c r="F146" s="679"/>
      <c r="G146" s="679"/>
      <c r="H146" s="679"/>
      <c r="I146" s="679"/>
      <c r="J146" s="679"/>
      <c r="K146" s="679"/>
      <c r="L146" s="679"/>
      <c r="M146" s="679"/>
      <c r="N146" s="679"/>
      <c r="O146" s="679"/>
      <c r="P146" s="16"/>
      <c r="Q146" s="16"/>
      <c r="R146" s="16"/>
      <c r="S146" s="16"/>
      <c r="W146" s="16"/>
      <c r="X146" s="16"/>
      <c r="Y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20"/>
    </row>
    <row r="147" spans="3:66" s="36" customFormat="1" ht="15" customHeight="1">
      <c r="C147" s="16"/>
      <c r="D147" s="679"/>
      <c r="E147" s="679"/>
      <c r="F147" s="679"/>
      <c r="G147" s="679"/>
      <c r="H147" s="679"/>
      <c r="I147" s="679"/>
      <c r="J147" s="679"/>
      <c r="K147" s="679"/>
      <c r="L147" s="679"/>
      <c r="M147" s="679"/>
      <c r="N147" s="679"/>
      <c r="O147" s="679"/>
      <c r="P147" s="16"/>
      <c r="Q147" s="16"/>
      <c r="R147" s="16"/>
      <c r="S147" s="16"/>
      <c r="W147" s="16"/>
      <c r="X147" s="16"/>
      <c r="Y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20"/>
    </row>
    <row r="148" spans="3:66" s="36" customFormat="1" ht="15" customHeight="1">
      <c r="C148" s="16"/>
      <c r="D148" s="679"/>
      <c r="E148" s="679"/>
      <c r="F148" s="679"/>
      <c r="G148" s="679"/>
      <c r="H148" s="679"/>
      <c r="I148" s="679"/>
      <c r="J148" s="679"/>
      <c r="K148" s="679"/>
      <c r="L148" s="679"/>
      <c r="M148" s="679"/>
      <c r="N148" s="679"/>
      <c r="O148" s="679"/>
      <c r="P148" s="16"/>
      <c r="Q148" s="16"/>
      <c r="R148" s="16"/>
      <c r="S148" s="16"/>
      <c r="W148" s="16"/>
      <c r="X148" s="16"/>
      <c r="Y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c r="BL148" s="16"/>
      <c r="BM148" s="16"/>
      <c r="BN148" s="120"/>
    </row>
    <row r="149" spans="3:66" s="36" customFormat="1" ht="15" customHeight="1">
      <c r="C149" s="16"/>
      <c r="D149" s="679"/>
      <c r="E149" s="679"/>
      <c r="F149" s="679"/>
      <c r="G149" s="679"/>
      <c r="H149" s="679"/>
      <c r="I149" s="679"/>
      <c r="J149" s="679"/>
      <c r="K149" s="679"/>
      <c r="L149" s="679"/>
      <c r="M149" s="679"/>
      <c r="N149" s="679"/>
      <c r="O149" s="679"/>
      <c r="P149" s="16"/>
      <c r="Q149" s="16"/>
      <c r="R149" s="16"/>
      <c r="S149" s="16"/>
      <c r="W149" s="16"/>
      <c r="X149" s="16"/>
      <c r="Y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20"/>
    </row>
    <row r="150" spans="3:66" s="36" customFormat="1" ht="15" customHeight="1">
      <c r="C150" s="16"/>
      <c r="D150" s="679"/>
      <c r="E150" s="679"/>
      <c r="F150" s="679"/>
      <c r="G150" s="679"/>
      <c r="H150" s="679"/>
      <c r="I150" s="679"/>
      <c r="J150" s="679"/>
      <c r="K150" s="679"/>
      <c r="L150" s="679"/>
      <c r="M150" s="679"/>
      <c r="N150" s="679"/>
      <c r="O150" s="679"/>
      <c r="P150" s="16"/>
      <c r="Q150" s="16"/>
      <c r="R150" s="16"/>
      <c r="S150" s="16"/>
      <c r="W150" s="16"/>
      <c r="X150" s="16"/>
      <c r="Y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20"/>
    </row>
    <row r="151" spans="3:66" s="36" customFormat="1" ht="15" customHeight="1">
      <c r="C151" s="16"/>
      <c r="D151" s="679"/>
      <c r="E151" s="679"/>
      <c r="F151" s="679"/>
      <c r="G151" s="679"/>
      <c r="H151" s="679"/>
      <c r="I151" s="679"/>
      <c r="J151" s="679"/>
      <c r="K151" s="679"/>
      <c r="L151" s="679"/>
      <c r="M151" s="679"/>
      <c r="N151" s="679"/>
      <c r="O151" s="679"/>
      <c r="P151" s="16"/>
      <c r="Q151" s="16"/>
      <c r="R151" s="16"/>
      <c r="S151" s="16"/>
      <c r="W151" s="16"/>
      <c r="X151" s="16"/>
      <c r="Y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20"/>
    </row>
    <row r="152" spans="3:66" s="36" customFormat="1" ht="15" customHeight="1">
      <c r="C152" s="16"/>
      <c r="D152" s="679"/>
      <c r="E152" s="679"/>
      <c r="F152" s="679"/>
      <c r="G152" s="679"/>
      <c r="H152" s="679"/>
      <c r="I152" s="679"/>
      <c r="J152" s="679"/>
      <c r="K152" s="679"/>
      <c r="L152" s="679"/>
      <c r="M152" s="679"/>
      <c r="N152" s="679"/>
      <c r="O152" s="679"/>
      <c r="P152" s="16"/>
      <c r="Q152" s="16"/>
      <c r="R152" s="16"/>
      <c r="S152" s="16"/>
      <c r="W152" s="16"/>
      <c r="X152" s="16"/>
      <c r="Y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20"/>
    </row>
    <row r="153" spans="3:66" s="36" customFormat="1" ht="15" customHeight="1">
      <c r="C153" s="16"/>
      <c r="D153" s="679"/>
      <c r="E153" s="679"/>
      <c r="F153" s="679"/>
      <c r="G153" s="679"/>
      <c r="H153" s="679"/>
      <c r="I153" s="679"/>
      <c r="J153" s="679"/>
      <c r="K153" s="679"/>
      <c r="L153" s="679"/>
      <c r="M153" s="679"/>
      <c r="N153" s="679"/>
      <c r="O153" s="679"/>
      <c r="P153" s="16"/>
      <c r="Q153" s="16"/>
      <c r="R153" s="16"/>
      <c r="S153" s="16"/>
      <c r="W153" s="16"/>
      <c r="X153" s="16"/>
      <c r="Y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20"/>
    </row>
    <row r="154" spans="3:66" s="36" customFormat="1" ht="15" customHeight="1">
      <c r="C154" s="16"/>
      <c r="D154" s="679"/>
      <c r="E154" s="679"/>
      <c r="F154" s="679"/>
      <c r="G154" s="679"/>
      <c r="H154" s="679"/>
      <c r="I154" s="679"/>
      <c r="J154" s="679"/>
      <c r="K154" s="679"/>
      <c r="L154" s="679"/>
      <c r="M154" s="679"/>
      <c r="N154" s="679"/>
      <c r="O154" s="679"/>
      <c r="P154" s="16"/>
      <c r="Q154" s="16"/>
      <c r="R154" s="16"/>
      <c r="S154" s="16"/>
      <c r="W154" s="16"/>
      <c r="X154" s="16"/>
      <c r="Y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6"/>
      <c r="BE154" s="16"/>
      <c r="BF154" s="16"/>
      <c r="BG154" s="16"/>
      <c r="BH154" s="16"/>
      <c r="BI154" s="16"/>
      <c r="BJ154" s="16"/>
      <c r="BK154" s="16"/>
      <c r="BL154" s="16"/>
      <c r="BM154" s="16"/>
      <c r="BN154" s="120"/>
    </row>
    <row r="155" spans="3:66" s="36" customFormat="1" ht="15" customHeight="1">
      <c r="C155" s="16"/>
      <c r="D155" s="679"/>
      <c r="E155" s="679"/>
      <c r="F155" s="679"/>
      <c r="G155" s="679"/>
      <c r="H155" s="679"/>
      <c r="I155" s="679"/>
      <c r="J155" s="679"/>
      <c r="K155" s="679"/>
      <c r="L155" s="679"/>
      <c r="M155" s="679"/>
      <c r="N155" s="679"/>
      <c r="O155" s="679"/>
      <c r="P155" s="16"/>
      <c r="Q155" s="16"/>
      <c r="R155" s="16"/>
      <c r="S155" s="16"/>
      <c r="W155" s="16"/>
      <c r="X155" s="16"/>
      <c r="Y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c r="BM155" s="16"/>
      <c r="BN155" s="120"/>
    </row>
    <row r="156" spans="3:66" s="36" customFormat="1" ht="15" customHeight="1">
      <c r="C156" s="16"/>
      <c r="D156" s="679"/>
      <c r="E156" s="679"/>
      <c r="F156" s="679"/>
      <c r="G156" s="679"/>
      <c r="H156" s="679"/>
      <c r="I156" s="679"/>
      <c r="J156" s="679"/>
      <c r="K156" s="679"/>
      <c r="L156" s="679"/>
      <c r="M156" s="679"/>
      <c r="N156" s="679"/>
      <c r="O156" s="679"/>
      <c r="P156" s="16"/>
      <c r="Q156" s="16"/>
      <c r="R156" s="16"/>
      <c r="S156" s="16"/>
      <c r="W156" s="16"/>
      <c r="X156" s="16"/>
      <c r="Y156" s="16"/>
      <c r="AH156" s="16"/>
      <c r="AI156" s="16"/>
      <c r="AJ156" s="16"/>
      <c r="AK156" s="16"/>
      <c r="AL156" s="16"/>
      <c r="AM156" s="16"/>
      <c r="AN156" s="16"/>
      <c r="AO156" s="16"/>
      <c r="AP156" s="16"/>
      <c r="AQ156" s="16"/>
      <c r="AR156" s="16"/>
      <c r="AS156" s="16"/>
      <c r="AT156" s="16"/>
      <c r="AU156" s="16"/>
      <c r="AV156" s="16"/>
      <c r="AW156" s="16"/>
      <c r="AX156" s="16"/>
      <c r="AY156" s="16"/>
      <c r="AZ156" s="16"/>
      <c r="BA156" s="16"/>
      <c r="BB156" s="16"/>
      <c r="BC156" s="16"/>
      <c r="BD156" s="16"/>
      <c r="BE156" s="16"/>
      <c r="BF156" s="16"/>
      <c r="BG156" s="16"/>
      <c r="BH156" s="16"/>
      <c r="BI156" s="16"/>
      <c r="BJ156" s="16"/>
      <c r="BK156" s="16"/>
      <c r="BL156" s="16"/>
      <c r="BM156" s="16"/>
      <c r="BN156" s="120"/>
    </row>
    <row r="157" spans="3:66" s="36" customFormat="1" ht="15" customHeight="1">
      <c r="C157" s="16"/>
      <c r="D157" s="679"/>
      <c r="E157" s="679"/>
      <c r="F157" s="679"/>
      <c r="G157" s="679"/>
      <c r="H157" s="679"/>
      <c r="I157" s="679"/>
      <c r="J157" s="679"/>
      <c r="K157" s="679"/>
      <c r="L157" s="679"/>
      <c r="M157" s="679"/>
      <c r="N157" s="679"/>
      <c r="O157" s="679"/>
      <c r="P157" s="16"/>
      <c r="Q157" s="16"/>
      <c r="R157" s="16"/>
      <c r="S157" s="16"/>
      <c r="W157" s="16"/>
      <c r="X157" s="16"/>
      <c r="Y157" s="16"/>
      <c r="AH157" s="16"/>
      <c r="AI157" s="16"/>
      <c r="AJ157" s="16"/>
      <c r="AK157" s="16"/>
      <c r="AL157" s="16"/>
      <c r="AM157" s="16"/>
      <c r="AN157" s="16"/>
      <c r="AO157" s="16"/>
      <c r="AP157" s="16"/>
      <c r="AQ157" s="16"/>
      <c r="AR157" s="16"/>
      <c r="AS157" s="16"/>
      <c r="AT157" s="16"/>
      <c r="AU157" s="16"/>
      <c r="AV157" s="16"/>
      <c r="AW157" s="16"/>
      <c r="AX157" s="16"/>
      <c r="AY157" s="16"/>
      <c r="AZ157" s="16"/>
      <c r="BA157" s="16"/>
      <c r="BB157" s="16"/>
      <c r="BC157" s="16"/>
      <c r="BD157" s="16"/>
      <c r="BE157" s="16"/>
      <c r="BF157" s="16"/>
      <c r="BG157" s="16"/>
      <c r="BH157" s="16"/>
      <c r="BI157" s="16"/>
      <c r="BJ157" s="16"/>
      <c r="BK157" s="16"/>
      <c r="BL157" s="16"/>
      <c r="BM157" s="16"/>
      <c r="BN157" s="120"/>
    </row>
    <row r="158" spans="3:66" s="36" customFormat="1" ht="15" customHeight="1">
      <c r="C158" s="16"/>
      <c r="D158" s="679"/>
      <c r="E158" s="679"/>
      <c r="F158" s="679"/>
      <c r="G158" s="679"/>
      <c r="H158" s="679"/>
      <c r="I158" s="679"/>
      <c r="J158" s="679"/>
      <c r="K158" s="679"/>
      <c r="L158" s="679"/>
      <c r="M158" s="679"/>
      <c r="N158" s="679"/>
      <c r="O158" s="679"/>
      <c r="P158" s="16"/>
      <c r="Q158" s="16"/>
      <c r="R158" s="16"/>
      <c r="S158" s="16"/>
      <c r="W158" s="16"/>
      <c r="X158" s="16"/>
      <c r="Y158" s="16"/>
      <c r="AH158" s="16"/>
      <c r="AI158" s="16"/>
      <c r="AJ158" s="16"/>
      <c r="AK158" s="16"/>
      <c r="AL158" s="16"/>
      <c r="AM158" s="16"/>
      <c r="AN158" s="16"/>
      <c r="AO158" s="16"/>
      <c r="AP158" s="16"/>
      <c r="AQ158" s="16"/>
      <c r="AR158" s="16"/>
      <c r="AS158" s="16"/>
      <c r="AT158" s="16"/>
      <c r="AU158" s="16"/>
      <c r="AV158" s="16"/>
      <c r="AW158" s="16"/>
      <c r="AX158" s="16"/>
      <c r="AY158" s="16"/>
      <c r="AZ158" s="16"/>
      <c r="BA158" s="16"/>
      <c r="BB158" s="16"/>
      <c r="BC158" s="16"/>
      <c r="BD158" s="16"/>
      <c r="BE158" s="16"/>
      <c r="BF158" s="16"/>
      <c r="BG158" s="16"/>
      <c r="BH158" s="16"/>
      <c r="BI158" s="16"/>
      <c r="BJ158" s="16"/>
      <c r="BK158" s="16"/>
      <c r="BL158" s="16"/>
      <c r="BM158" s="16"/>
      <c r="BN158" s="120"/>
    </row>
    <row r="159" spans="3:66" s="36" customFormat="1" ht="15" customHeight="1">
      <c r="C159" s="16"/>
      <c r="D159" s="679"/>
      <c r="E159" s="679"/>
      <c r="F159" s="679"/>
      <c r="G159" s="679"/>
      <c r="H159" s="679"/>
      <c r="I159" s="679"/>
      <c r="J159" s="679"/>
      <c r="K159" s="679"/>
      <c r="L159" s="679"/>
      <c r="M159" s="679"/>
      <c r="N159" s="679"/>
      <c r="O159" s="679"/>
      <c r="P159" s="16"/>
      <c r="Q159" s="16"/>
      <c r="R159" s="16"/>
      <c r="S159" s="16"/>
      <c r="W159" s="16"/>
      <c r="X159" s="16"/>
      <c r="Y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20"/>
    </row>
    <row r="160" spans="3:66" s="36" customFormat="1" ht="15" customHeight="1">
      <c r="C160" s="16"/>
      <c r="D160" s="679"/>
      <c r="E160" s="679"/>
      <c r="F160" s="679"/>
      <c r="G160" s="679"/>
      <c r="H160" s="679"/>
      <c r="I160" s="679"/>
      <c r="J160" s="679"/>
      <c r="K160" s="679"/>
      <c r="L160" s="679"/>
      <c r="M160" s="679"/>
      <c r="N160" s="679"/>
      <c r="O160" s="679"/>
      <c r="P160" s="16"/>
      <c r="Q160" s="16"/>
      <c r="R160" s="16"/>
      <c r="S160" s="16"/>
      <c r="W160" s="16"/>
      <c r="X160" s="16"/>
      <c r="Y160" s="16"/>
      <c r="AH160" s="16"/>
      <c r="AI160" s="16"/>
      <c r="AJ160" s="16"/>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c r="BL160" s="16"/>
      <c r="BM160" s="16"/>
      <c r="BN160" s="120"/>
    </row>
    <row r="161" spans="2:66" s="36" customFormat="1" ht="15" customHeight="1">
      <c r="C161" s="16"/>
      <c r="D161" s="679"/>
      <c r="E161" s="679"/>
      <c r="F161" s="679"/>
      <c r="G161" s="679"/>
      <c r="H161" s="679"/>
      <c r="I161" s="679"/>
      <c r="J161" s="679"/>
      <c r="K161" s="679"/>
      <c r="L161" s="679"/>
      <c r="M161" s="679"/>
      <c r="N161" s="679"/>
      <c r="O161" s="679"/>
      <c r="P161" s="16"/>
      <c r="Q161" s="16"/>
      <c r="R161" s="16"/>
      <c r="S161" s="16"/>
      <c r="W161" s="16"/>
      <c r="X161" s="16"/>
      <c r="Y161" s="16"/>
      <c r="AH161" s="16"/>
      <c r="AI161" s="16"/>
      <c r="AJ161" s="16"/>
      <c r="AK161" s="16"/>
      <c r="AL161" s="16"/>
      <c r="AM161" s="16"/>
      <c r="AN161" s="16"/>
      <c r="AO161" s="16"/>
      <c r="AP161" s="16"/>
      <c r="AQ161" s="16"/>
      <c r="AR161" s="16"/>
      <c r="AS161" s="16"/>
      <c r="AT161" s="16"/>
      <c r="AU161" s="16"/>
      <c r="AV161" s="16"/>
      <c r="AW161" s="16"/>
      <c r="AX161" s="16"/>
      <c r="AY161" s="16"/>
      <c r="AZ161" s="16"/>
      <c r="BA161" s="16"/>
      <c r="BB161" s="16"/>
      <c r="BC161" s="16"/>
      <c r="BD161" s="16"/>
      <c r="BE161" s="16"/>
      <c r="BF161" s="16"/>
      <c r="BG161" s="16"/>
      <c r="BH161" s="16"/>
      <c r="BI161" s="16"/>
      <c r="BJ161" s="16"/>
      <c r="BK161" s="16"/>
      <c r="BL161" s="16"/>
      <c r="BM161" s="16"/>
      <c r="BN161" s="120"/>
    </row>
    <row r="162" spans="2:66" s="3" customFormat="1" ht="12.75" customHeight="1">
      <c r="B162" s="36"/>
      <c r="C162" s="16"/>
      <c r="D162" s="679"/>
      <c r="E162" s="679"/>
      <c r="F162" s="679"/>
      <c r="G162" s="679"/>
      <c r="H162" s="679"/>
      <c r="I162" s="679"/>
      <c r="J162" s="679"/>
      <c r="K162" s="679"/>
      <c r="L162" s="679"/>
      <c r="M162" s="679"/>
      <c r="N162" s="679"/>
      <c r="O162" s="679"/>
      <c r="P162" s="16"/>
      <c r="Q162" s="16"/>
      <c r="R162" s="16"/>
      <c r="S162" s="16"/>
      <c r="T162" s="36"/>
      <c r="U162" s="36"/>
      <c r="V162" s="36"/>
      <c r="W162" s="16"/>
      <c r="X162" s="16"/>
      <c r="Y162" s="16"/>
      <c r="Z162" s="36"/>
      <c r="AA162" s="36"/>
      <c r="AB162" s="36"/>
      <c r="AC162" s="36"/>
      <c r="AD162" s="36"/>
      <c r="AE162" s="36"/>
      <c r="AF162" s="36"/>
      <c r="AG162" s="36"/>
      <c r="AH162" s="16"/>
      <c r="AI162" s="16"/>
      <c r="AJ162" s="16"/>
      <c r="AK162" s="16"/>
      <c r="AL162" s="16"/>
      <c r="AM162" s="16"/>
      <c r="AN162" s="16"/>
      <c r="AO162" s="16"/>
      <c r="AP162" s="16"/>
      <c r="AQ162" s="16"/>
      <c r="AR162" s="16"/>
      <c r="AS162" s="16"/>
      <c r="AT162" s="16"/>
      <c r="AU162" s="16"/>
      <c r="AV162" s="16"/>
      <c r="AW162" s="116"/>
      <c r="AX162" s="116"/>
      <c r="AY162" s="116"/>
      <c r="AZ162" s="116"/>
      <c r="BA162" s="116"/>
      <c r="BB162" s="116"/>
      <c r="BC162" s="116"/>
      <c r="BD162" s="116"/>
      <c r="BE162" s="116"/>
      <c r="BF162" s="116"/>
      <c r="BG162" s="116"/>
      <c r="BH162" s="116"/>
      <c r="BI162" s="116"/>
      <c r="BJ162" s="116"/>
      <c r="BK162" s="116"/>
      <c r="BL162" s="116"/>
      <c r="BM162" s="116"/>
      <c r="BN162" s="117"/>
    </row>
    <row r="163" spans="2:66" s="3" customFormat="1" ht="17.25" customHeight="1">
      <c r="B163" s="36"/>
      <c r="C163" s="16"/>
      <c r="D163" s="1135"/>
      <c r="E163" s="1135"/>
      <c r="F163" s="1135"/>
      <c r="G163" s="1135"/>
      <c r="H163" s="1135"/>
      <c r="I163" s="1135"/>
      <c r="J163" s="1135"/>
      <c r="K163" s="1135"/>
      <c r="L163" s="1135"/>
      <c r="M163" s="1135"/>
      <c r="N163" s="1135"/>
      <c r="O163" s="1135"/>
      <c r="P163" s="16"/>
      <c r="Q163" s="16"/>
      <c r="R163" s="16"/>
      <c r="S163" s="16"/>
      <c r="T163" s="36"/>
      <c r="U163" s="36"/>
      <c r="V163" s="36"/>
      <c r="W163" s="16"/>
      <c r="X163" s="16"/>
      <c r="Y163" s="16"/>
      <c r="Z163" s="36"/>
      <c r="AA163" s="36"/>
      <c r="AB163" s="36"/>
      <c r="AC163" s="36"/>
      <c r="AD163" s="36"/>
      <c r="AE163" s="36"/>
      <c r="AF163" s="36"/>
      <c r="AG163" s="36"/>
      <c r="AH163" s="16"/>
      <c r="AI163" s="16"/>
      <c r="AJ163" s="16"/>
      <c r="AK163" s="16"/>
      <c r="AL163" s="16"/>
      <c r="AM163" s="16"/>
      <c r="AN163" s="16"/>
      <c r="AO163" s="16"/>
      <c r="AP163" s="16"/>
      <c r="AQ163" s="16"/>
      <c r="AR163" s="16"/>
      <c r="AS163" s="16"/>
      <c r="AT163" s="16"/>
      <c r="AU163" s="16"/>
      <c r="AV163" s="16"/>
      <c r="AW163" s="116"/>
      <c r="AX163" s="116"/>
      <c r="AY163" s="116"/>
      <c r="AZ163" s="116"/>
      <c r="BA163" s="116"/>
      <c r="BB163" s="116"/>
      <c r="BC163" s="116"/>
      <c r="BD163" s="116"/>
      <c r="BE163" s="116"/>
      <c r="BF163" s="116"/>
      <c r="BG163" s="116"/>
      <c r="BH163" s="116"/>
      <c r="BI163" s="116"/>
      <c r="BJ163" s="116"/>
      <c r="BK163" s="116"/>
      <c r="BL163" s="116"/>
      <c r="BM163" s="116"/>
      <c r="BN163" s="117"/>
    </row>
    <row r="164" spans="2:66" s="3" customFormat="1" ht="9.9" customHeight="1">
      <c r="B164" s="36"/>
      <c r="C164" s="16"/>
      <c r="D164" s="679"/>
      <c r="E164" s="679"/>
      <c r="F164" s="679"/>
      <c r="G164" s="679"/>
      <c r="H164" s="679"/>
      <c r="I164" s="679"/>
      <c r="J164" s="679"/>
      <c r="K164" s="679"/>
      <c r="L164" s="679"/>
      <c r="M164" s="679"/>
      <c r="N164" s="679"/>
      <c r="O164" s="679"/>
      <c r="P164" s="16"/>
      <c r="Q164" s="16"/>
      <c r="R164" s="16"/>
      <c r="S164" s="16"/>
      <c r="T164" s="36"/>
      <c r="U164" s="36"/>
      <c r="V164" s="36"/>
      <c r="W164" s="16"/>
      <c r="X164" s="16"/>
      <c r="Y164" s="16"/>
      <c r="Z164" s="36"/>
      <c r="AA164" s="36"/>
      <c r="AB164" s="36"/>
      <c r="AC164" s="36"/>
      <c r="AD164" s="36"/>
      <c r="AE164" s="36"/>
      <c r="AF164" s="36"/>
      <c r="AG164" s="36"/>
      <c r="AH164" s="16"/>
      <c r="AI164" s="16"/>
      <c r="AJ164" s="16"/>
      <c r="AK164" s="16"/>
      <c r="AL164" s="16"/>
      <c r="AM164" s="16"/>
      <c r="AN164" s="16"/>
      <c r="AO164" s="16"/>
      <c r="AP164" s="16"/>
      <c r="AQ164" s="16"/>
      <c r="AR164" s="16"/>
      <c r="AS164" s="16"/>
      <c r="AT164" s="16"/>
      <c r="AU164" s="16"/>
      <c r="AV164" s="16"/>
      <c r="AW164" s="116"/>
      <c r="AX164" s="116"/>
      <c r="AY164" s="116"/>
      <c r="AZ164" s="116"/>
      <c r="BA164" s="116"/>
      <c r="BB164" s="116"/>
      <c r="BC164" s="116"/>
      <c r="BD164" s="116"/>
      <c r="BE164" s="116"/>
      <c r="BF164" s="116"/>
      <c r="BG164" s="116"/>
      <c r="BH164" s="116"/>
      <c r="BI164" s="116"/>
      <c r="BJ164" s="116"/>
      <c r="BK164" s="116"/>
      <c r="BL164" s="116"/>
      <c r="BM164" s="116"/>
      <c r="BN164" s="117"/>
    </row>
    <row r="165" spans="2:66" s="3" customFormat="1" ht="16.8">
      <c r="B165" s="36"/>
      <c r="C165" s="16"/>
      <c r="D165" s="680"/>
      <c r="E165" s="681"/>
      <c r="F165" s="682"/>
      <c r="G165" s="682"/>
      <c r="H165" s="682"/>
      <c r="I165" s="683"/>
      <c r="J165" s="682"/>
      <c r="K165" s="682"/>
      <c r="L165" s="682"/>
      <c r="M165" s="682"/>
      <c r="N165" s="682"/>
      <c r="O165" s="683"/>
      <c r="P165" s="16"/>
      <c r="Q165" s="16"/>
      <c r="R165" s="16"/>
      <c r="S165" s="16"/>
      <c r="T165" s="36"/>
      <c r="U165" s="36"/>
      <c r="V165" s="36"/>
      <c r="W165" s="16"/>
      <c r="X165" s="16"/>
      <c r="Y165" s="16"/>
      <c r="Z165" s="36"/>
      <c r="AA165" s="36"/>
      <c r="AB165" s="36"/>
      <c r="AC165" s="36"/>
      <c r="AD165" s="36"/>
      <c r="AE165" s="36"/>
      <c r="AF165" s="36"/>
      <c r="AG165" s="36"/>
      <c r="AH165" s="16"/>
      <c r="AI165" s="16"/>
      <c r="AJ165" s="16"/>
      <c r="AK165" s="16"/>
      <c r="AL165" s="16"/>
      <c r="AM165" s="16"/>
      <c r="AN165" s="16"/>
      <c r="AO165" s="16"/>
      <c r="AP165" s="16"/>
      <c r="AQ165" s="16"/>
      <c r="AR165" s="16"/>
      <c r="AS165" s="16"/>
      <c r="AT165" s="16"/>
      <c r="AU165" s="16"/>
      <c r="AV165" s="16"/>
      <c r="AW165" s="116"/>
      <c r="AX165" s="116"/>
      <c r="AY165" s="116"/>
      <c r="AZ165" s="116"/>
      <c r="BA165" s="116"/>
      <c r="BB165" s="116"/>
      <c r="BC165" s="116"/>
      <c r="BD165" s="116"/>
      <c r="BE165" s="116"/>
      <c r="BF165" s="116"/>
      <c r="BG165" s="116"/>
      <c r="BH165" s="116"/>
      <c r="BI165" s="116"/>
      <c r="BJ165" s="116"/>
      <c r="BK165" s="116"/>
      <c r="BL165" s="116"/>
      <c r="BM165" s="116"/>
      <c r="BN165" s="117"/>
    </row>
    <row r="166" spans="2:66" s="3" customFormat="1" ht="15">
      <c r="B166" s="36"/>
      <c r="C166" s="16"/>
      <c r="D166" s="684"/>
      <c r="E166" s="685"/>
      <c r="F166" s="686"/>
      <c r="G166" s="686"/>
      <c r="H166" s="686"/>
      <c r="I166" s="686"/>
      <c r="J166" s="686"/>
      <c r="K166" s="686"/>
      <c r="L166" s="686"/>
      <c r="M166" s="686"/>
      <c r="N166" s="686"/>
      <c r="O166" s="683"/>
      <c r="P166" s="687"/>
      <c r="Q166" s="16"/>
      <c r="R166" s="16"/>
      <c r="S166" s="16"/>
      <c r="T166" s="36"/>
      <c r="U166" s="36"/>
      <c r="V166" s="36"/>
      <c r="W166" s="16"/>
      <c r="X166" s="16"/>
      <c r="Y166" s="16"/>
      <c r="Z166" s="36"/>
      <c r="AA166" s="36"/>
      <c r="AB166" s="36"/>
      <c r="AC166" s="36"/>
      <c r="AD166" s="36"/>
      <c r="AE166" s="36"/>
      <c r="AF166" s="36"/>
      <c r="AG166" s="36"/>
      <c r="AH166" s="16"/>
      <c r="AI166" s="16"/>
      <c r="AJ166" s="16"/>
      <c r="AK166" s="16"/>
      <c r="AL166" s="16"/>
      <c r="AM166" s="16"/>
      <c r="AN166" s="16"/>
      <c r="AO166" s="16"/>
      <c r="AP166" s="16"/>
      <c r="AQ166" s="16"/>
      <c r="AR166" s="16"/>
      <c r="AS166" s="16"/>
      <c r="AT166" s="16"/>
      <c r="AU166" s="16"/>
      <c r="AV166" s="16"/>
      <c r="AW166" s="116"/>
      <c r="AX166" s="116"/>
      <c r="AY166" s="116"/>
      <c r="AZ166" s="116"/>
      <c r="BA166" s="116"/>
      <c r="BB166" s="116"/>
      <c r="BC166" s="116"/>
      <c r="BD166" s="116"/>
      <c r="BE166" s="116"/>
      <c r="BF166" s="116"/>
      <c r="BG166" s="116"/>
      <c r="BH166" s="116"/>
      <c r="BI166" s="116"/>
      <c r="BJ166" s="116"/>
      <c r="BK166" s="116"/>
      <c r="BL166" s="116"/>
      <c r="BM166" s="116"/>
      <c r="BN166" s="117"/>
    </row>
    <row r="167" spans="2:66" s="3" customFormat="1" ht="15">
      <c r="B167" s="36"/>
      <c r="C167" s="16"/>
      <c r="D167" s="684"/>
      <c r="E167" s="685"/>
      <c r="F167" s="686"/>
      <c r="G167" s="686"/>
      <c r="H167" s="686"/>
      <c r="I167" s="686"/>
      <c r="J167" s="686"/>
      <c r="K167" s="686"/>
      <c r="L167" s="686"/>
      <c r="M167" s="686"/>
      <c r="N167" s="686"/>
      <c r="O167" s="683"/>
      <c r="P167" s="687"/>
      <c r="Q167" s="16"/>
      <c r="R167" s="16"/>
      <c r="S167" s="16"/>
      <c r="T167" s="36"/>
      <c r="U167" s="36"/>
      <c r="V167" s="36"/>
      <c r="W167" s="16"/>
      <c r="X167" s="16"/>
      <c r="Y167" s="16"/>
      <c r="Z167" s="36"/>
      <c r="AA167" s="36"/>
      <c r="AB167" s="36"/>
      <c r="AC167" s="36"/>
      <c r="AD167" s="36"/>
      <c r="AE167" s="36"/>
      <c r="AF167" s="36"/>
      <c r="AG167" s="36"/>
      <c r="AH167" s="16"/>
      <c r="AI167" s="16"/>
      <c r="AJ167" s="16"/>
      <c r="AK167" s="16"/>
      <c r="AL167" s="16"/>
      <c r="AM167" s="16"/>
      <c r="AN167" s="16"/>
      <c r="AO167" s="16"/>
      <c r="AP167" s="16"/>
      <c r="AQ167" s="16"/>
      <c r="AR167" s="16"/>
      <c r="AS167" s="16"/>
      <c r="AT167" s="16"/>
      <c r="AU167" s="16"/>
      <c r="AV167" s="16"/>
      <c r="AW167" s="116"/>
      <c r="AX167" s="116"/>
      <c r="AY167" s="116"/>
      <c r="AZ167" s="116"/>
      <c r="BA167" s="116"/>
      <c r="BB167" s="116"/>
      <c r="BC167" s="116"/>
      <c r="BD167" s="116"/>
      <c r="BE167" s="116"/>
      <c r="BF167" s="116"/>
      <c r="BG167" s="116"/>
      <c r="BH167" s="116"/>
      <c r="BI167" s="116"/>
      <c r="BJ167" s="116"/>
      <c r="BK167" s="116"/>
      <c r="BL167" s="116"/>
      <c r="BM167" s="116"/>
      <c r="BN167" s="117"/>
    </row>
    <row r="168" spans="2:66" s="3" customFormat="1" ht="15">
      <c r="B168" s="36"/>
      <c r="C168" s="16"/>
      <c r="D168" s="684"/>
      <c r="E168" s="685"/>
      <c r="F168" s="686"/>
      <c r="G168" s="686"/>
      <c r="H168" s="686"/>
      <c r="I168" s="686"/>
      <c r="J168" s="686"/>
      <c r="K168" s="686"/>
      <c r="L168" s="686"/>
      <c r="M168" s="686"/>
      <c r="N168" s="686"/>
      <c r="O168" s="683"/>
      <c r="P168" s="687"/>
      <c r="Q168" s="16"/>
      <c r="R168" s="16"/>
      <c r="S168" s="16"/>
      <c r="T168" s="36"/>
      <c r="U168" s="36"/>
      <c r="V168" s="36"/>
      <c r="W168" s="16"/>
      <c r="X168" s="16"/>
      <c r="Y168" s="16"/>
      <c r="Z168" s="36"/>
      <c r="AA168" s="36"/>
      <c r="AB168" s="36"/>
      <c r="AC168" s="36"/>
      <c r="AD168" s="36"/>
      <c r="AE168" s="36"/>
      <c r="AF168" s="36"/>
      <c r="AG168" s="36"/>
      <c r="AH168" s="16"/>
      <c r="AI168" s="16"/>
      <c r="AJ168" s="16"/>
      <c r="AK168" s="16"/>
      <c r="AL168" s="16"/>
      <c r="AM168" s="16"/>
      <c r="AN168" s="16"/>
      <c r="AO168" s="16"/>
      <c r="AP168" s="16"/>
      <c r="AQ168" s="16"/>
      <c r="AR168" s="16"/>
      <c r="AS168" s="16"/>
      <c r="AT168" s="16"/>
      <c r="AU168" s="16"/>
      <c r="AV168" s="16"/>
      <c r="AW168" s="116"/>
      <c r="AX168" s="116"/>
      <c r="AY168" s="116"/>
      <c r="AZ168" s="116"/>
      <c r="BA168" s="116"/>
      <c r="BB168" s="116"/>
      <c r="BC168" s="116"/>
      <c r="BD168" s="116"/>
      <c r="BE168" s="116"/>
      <c r="BF168" s="116"/>
      <c r="BG168" s="116"/>
      <c r="BH168" s="116"/>
      <c r="BI168" s="116"/>
      <c r="BJ168" s="116"/>
      <c r="BK168" s="116"/>
      <c r="BL168" s="116"/>
      <c r="BM168" s="116"/>
      <c r="BN168" s="117"/>
    </row>
    <row r="169" spans="2:66" s="3" customFormat="1" ht="15">
      <c r="B169" s="36"/>
      <c r="C169" s="16"/>
      <c r="D169" s="684"/>
      <c r="E169" s="685"/>
      <c r="F169" s="686"/>
      <c r="G169" s="686"/>
      <c r="H169" s="686"/>
      <c r="I169" s="686"/>
      <c r="J169" s="686"/>
      <c r="K169" s="686"/>
      <c r="L169" s="686"/>
      <c r="M169" s="686"/>
      <c r="N169" s="686"/>
      <c r="O169" s="683"/>
      <c r="P169" s="687"/>
      <c r="Q169" s="16"/>
      <c r="R169" s="16"/>
      <c r="S169" s="16"/>
      <c r="T169" s="36"/>
      <c r="U169" s="36"/>
      <c r="V169" s="36"/>
      <c r="W169" s="16"/>
      <c r="X169" s="16"/>
      <c r="Y169" s="16"/>
      <c r="Z169" s="36"/>
      <c r="AA169" s="36"/>
      <c r="AB169" s="36"/>
      <c r="AC169" s="36"/>
      <c r="AD169" s="36"/>
      <c r="AE169" s="36"/>
      <c r="AF169" s="36"/>
      <c r="AG169" s="36"/>
      <c r="AH169" s="16"/>
      <c r="AI169" s="16"/>
      <c r="AJ169" s="16"/>
      <c r="AK169" s="16"/>
      <c r="AL169" s="16"/>
      <c r="AM169" s="16"/>
      <c r="AN169" s="16"/>
      <c r="AO169" s="16"/>
      <c r="AP169" s="16"/>
      <c r="AQ169" s="16"/>
      <c r="AR169" s="16"/>
      <c r="AS169" s="16"/>
      <c r="AT169" s="16"/>
      <c r="AU169" s="16"/>
      <c r="AV169" s="16"/>
      <c r="AW169" s="116"/>
      <c r="AX169" s="116"/>
      <c r="AY169" s="116"/>
      <c r="AZ169" s="116"/>
      <c r="BA169" s="116"/>
      <c r="BB169" s="116"/>
      <c r="BC169" s="116"/>
      <c r="BD169" s="116"/>
      <c r="BE169" s="116"/>
      <c r="BF169" s="116"/>
      <c r="BG169" s="116"/>
      <c r="BH169" s="116"/>
      <c r="BI169" s="116"/>
      <c r="BJ169" s="116"/>
      <c r="BK169" s="116"/>
      <c r="BL169" s="116"/>
      <c r="BM169" s="116"/>
      <c r="BN169" s="117"/>
    </row>
    <row r="170" spans="2:66" s="3" customFormat="1" ht="15">
      <c r="B170" s="36"/>
      <c r="C170" s="16"/>
      <c r="D170" s="684"/>
      <c r="E170" s="685"/>
      <c r="F170" s="686"/>
      <c r="G170" s="686"/>
      <c r="H170" s="686"/>
      <c r="I170" s="686"/>
      <c r="J170" s="686"/>
      <c r="K170" s="686"/>
      <c r="L170" s="686"/>
      <c r="M170" s="686"/>
      <c r="N170" s="686"/>
      <c r="O170" s="683"/>
      <c r="P170" s="687"/>
      <c r="Q170" s="16"/>
      <c r="R170" s="16"/>
      <c r="S170" s="16"/>
      <c r="T170" s="36"/>
      <c r="U170" s="36"/>
      <c r="V170" s="36"/>
      <c r="W170" s="16"/>
      <c r="X170" s="16"/>
      <c r="Y170" s="16"/>
      <c r="Z170" s="36"/>
      <c r="AA170" s="36"/>
      <c r="AB170" s="36"/>
      <c r="AC170" s="36"/>
      <c r="AD170" s="36"/>
      <c r="AE170" s="36"/>
      <c r="AF170" s="36"/>
      <c r="AG170" s="36"/>
      <c r="AH170" s="16"/>
      <c r="AI170" s="16"/>
      <c r="AJ170" s="16"/>
      <c r="AK170" s="16"/>
      <c r="AL170" s="16"/>
      <c r="AM170" s="16"/>
      <c r="AN170" s="16"/>
      <c r="AO170" s="16"/>
      <c r="AP170" s="16"/>
      <c r="AQ170" s="16"/>
      <c r="AR170" s="16"/>
      <c r="AS170" s="16"/>
      <c r="AT170" s="16"/>
      <c r="AU170" s="16"/>
      <c r="AV170" s="16"/>
      <c r="AW170" s="116"/>
      <c r="AX170" s="116"/>
      <c r="AY170" s="116"/>
      <c r="AZ170" s="116"/>
      <c r="BA170" s="116"/>
      <c r="BB170" s="116"/>
      <c r="BC170" s="116"/>
      <c r="BD170" s="116"/>
      <c r="BE170" s="116"/>
      <c r="BF170" s="116"/>
      <c r="BG170" s="116"/>
      <c r="BH170" s="116"/>
      <c r="BI170" s="116"/>
      <c r="BJ170" s="116"/>
      <c r="BK170" s="116"/>
      <c r="BL170" s="116"/>
      <c r="BM170" s="116"/>
      <c r="BN170" s="117"/>
    </row>
    <row r="171" spans="2:66" s="3" customFormat="1" ht="15">
      <c r="B171" s="36"/>
      <c r="C171" s="16"/>
      <c r="D171" s="684"/>
      <c r="E171" s="685"/>
      <c r="F171" s="686"/>
      <c r="G171" s="686"/>
      <c r="H171" s="686"/>
      <c r="I171" s="686"/>
      <c r="J171" s="686"/>
      <c r="K171" s="686"/>
      <c r="L171" s="686"/>
      <c r="M171" s="686"/>
      <c r="N171" s="686"/>
      <c r="O171" s="683"/>
      <c r="P171" s="687"/>
      <c r="Q171" s="16"/>
      <c r="R171" s="16"/>
      <c r="S171" s="16"/>
      <c r="T171" s="36"/>
      <c r="U171" s="36"/>
      <c r="V171" s="36"/>
      <c r="W171" s="16"/>
      <c r="X171" s="16"/>
      <c r="Y171" s="16"/>
      <c r="Z171" s="36"/>
      <c r="AA171" s="36"/>
      <c r="AB171" s="36"/>
      <c r="AC171" s="36"/>
      <c r="AD171" s="36"/>
      <c r="AE171" s="36"/>
      <c r="AF171" s="36"/>
      <c r="AG171" s="36"/>
      <c r="AH171" s="16"/>
      <c r="AI171" s="16"/>
      <c r="AJ171" s="16"/>
      <c r="AK171" s="16"/>
      <c r="AL171" s="16"/>
      <c r="AM171" s="16"/>
      <c r="AN171" s="16"/>
      <c r="AO171" s="16"/>
      <c r="AP171" s="16"/>
      <c r="AQ171" s="16"/>
      <c r="AR171" s="16"/>
      <c r="AS171" s="16"/>
      <c r="AT171" s="16"/>
      <c r="AU171" s="16"/>
      <c r="AV171" s="16"/>
      <c r="AW171" s="116"/>
      <c r="AX171" s="116"/>
      <c r="AY171" s="116"/>
      <c r="AZ171" s="116"/>
      <c r="BA171" s="116"/>
      <c r="BB171" s="116"/>
      <c r="BC171" s="116"/>
      <c r="BD171" s="116"/>
      <c r="BE171" s="116"/>
      <c r="BF171" s="116"/>
      <c r="BG171" s="116"/>
      <c r="BH171" s="116"/>
      <c r="BI171" s="116"/>
      <c r="BJ171" s="116"/>
      <c r="BK171" s="116"/>
      <c r="BL171" s="116"/>
      <c r="BM171" s="116"/>
      <c r="BN171" s="117"/>
    </row>
    <row r="172" spans="2:66" s="3" customFormat="1" ht="15">
      <c r="B172" s="36"/>
      <c r="C172" s="16"/>
      <c r="D172" s="688"/>
      <c r="E172" s="685"/>
      <c r="F172" s="683"/>
      <c r="G172" s="683"/>
      <c r="H172" s="683"/>
      <c r="I172" s="686"/>
      <c r="J172" s="683"/>
      <c r="K172" s="683"/>
      <c r="L172" s="683"/>
      <c r="M172" s="683"/>
      <c r="N172" s="683"/>
      <c r="O172" s="683"/>
      <c r="P172" s="38"/>
      <c r="Q172" s="16"/>
      <c r="R172" s="16"/>
      <c r="S172" s="16"/>
      <c r="T172" s="36"/>
      <c r="U172" s="36"/>
      <c r="V172" s="36"/>
      <c r="W172" s="16"/>
      <c r="X172" s="16"/>
      <c r="Y172" s="16"/>
      <c r="Z172" s="36"/>
      <c r="AA172" s="36"/>
      <c r="AB172" s="36"/>
      <c r="AC172" s="36"/>
      <c r="AD172" s="36"/>
      <c r="AE172" s="36"/>
      <c r="AF172" s="36"/>
      <c r="AG172" s="36"/>
      <c r="AH172" s="16"/>
      <c r="AI172" s="16"/>
      <c r="AJ172" s="16"/>
      <c r="AK172" s="16"/>
      <c r="AL172" s="16"/>
      <c r="AM172" s="16"/>
      <c r="AN172" s="16"/>
      <c r="AO172" s="16"/>
      <c r="AP172" s="16"/>
      <c r="AQ172" s="16"/>
      <c r="AR172" s="16"/>
      <c r="AS172" s="16"/>
      <c r="AT172" s="16"/>
      <c r="AU172" s="16"/>
      <c r="AV172" s="16"/>
      <c r="AW172" s="116"/>
      <c r="AX172" s="116"/>
      <c r="AY172" s="116"/>
      <c r="AZ172" s="116"/>
      <c r="BA172" s="116"/>
      <c r="BB172" s="116"/>
      <c r="BC172" s="116"/>
      <c r="BD172" s="116"/>
      <c r="BE172" s="116"/>
      <c r="BF172" s="116"/>
      <c r="BG172" s="116"/>
      <c r="BH172" s="116"/>
      <c r="BI172" s="116"/>
      <c r="BJ172" s="116"/>
      <c r="BK172" s="116"/>
      <c r="BL172" s="116"/>
      <c r="BM172" s="116"/>
      <c r="BN172" s="117"/>
    </row>
    <row r="173" spans="2:66" s="3" customFormat="1" ht="15">
      <c r="B173" s="36"/>
      <c r="C173" s="16"/>
      <c r="D173" s="679"/>
      <c r="E173" s="679"/>
      <c r="F173" s="679"/>
      <c r="G173" s="679"/>
      <c r="H173" s="679"/>
      <c r="I173" s="679"/>
      <c r="J173" s="679"/>
      <c r="K173" s="679"/>
      <c r="L173" s="679"/>
      <c r="M173" s="679"/>
      <c r="N173" s="679"/>
      <c r="O173" s="679"/>
      <c r="P173" s="16"/>
      <c r="Q173" s="16"/>
      <c r="R173" s="16"/>
      <c r="S173" s="16"/>
      <c r="T173" s="36"/>
      <c r="U173" s="36"/>
      <c r="V173" s="36"/>
      <c r="W173" s="16"/>
      <c r="X173" s="16"/>
      <c r="Y173" s="16"/>
      <c r="Z173" s="36"/>
      <c r="AA173" s="36"/>
      <c r="AB173" s="36"/>
      <c r="AC173" s="36"/>
      <c r="AD173" s="36"/>
      <c r="AE173" s="36"/>
      <c r="AF173" s="36"/>
      <c r="AG173" s="36"/>
      <c r="AH173" s="16"/>
      <c r="AI173" s="16"/>
      <c r="AJ173" s="16"/>
      <c r="AK173" s="16"/>
      <c r="AL173" s="16"/>
      <c r="AM173" s="16"/>
      <c r="AN173" s="16"/>
      <c r="AO173" s="16"/>
      <c r="AP173" s="16"/>
      <c r="AQ173" s="16"/>
      <c r="AR173" s="16"/>
      <c r="AS173" s="16"/>
      <c r="AT173" s="16"/>
      <c r="AU173" s="16"/>
      <c r="AV173" s="16"/>
      <c r="AW173" s="116"/>
      <c r="AX173" s="116"/>
      <c r="AY173" s="116"/>
      <c r="AZ173" s="116"/>
      <c r="BA173" s="116"/>
      <c r="BB173" s="116"/>
      <c r="BC173" s="116"/>
      <c r="BD173" s="116"/>
      <c r="BE173" s="116"/>
      <c r="BF173" s="116"/>
      <c r="BG173" s="116"/>
      <c r="BH173" s="116"/>
      <c r="BI173" s="116"/>
      <c r="BJ173" s="116"/>
      <c r="BK173" s="116"/>
      <c r="BL173" s="116"/>
      <c r="BM173" s="116"/>
      <c r="BN173" s="117"/>
    </row>
    <row r="174" spans="2:66" s="3" customFormat="1" ht="16.8">
      <c r="B174" s="36"/>
      <c r="C174" s="16"/>
      <c r="D174" s="680"/>
      <c r="E174" s="681"/>
      <c r="F174" s="682"/>
      <c r="G174" s="682"/>
      <c r="H174" s="682"/>
      <c r="I174" s="686"/>
      <c r="J174" s="682"/>
      <c r="K174" s="682"/>
      <c r="L174" s="682"/>
      <c r="M174" s="682"/>
      <c r="N174" s="682"/>
      <c r="O174" s="679"/>
      <c r="P174" s="16"/>
      <c r="Q174" s="16"/>
      <c r="R174" s="16"/>
      <c r="S174" s="16"/>
      <c r="T174" s="36"/>
      <c r="U174" s="36"/>
      <c r="V174" s="36"/>
      <c r="W174" s="16"/>
      <c r="X174" s="16"/>
      <c r="Y174" s="16"/>
      <c r="Z174" s="36"/>
      <c r="AA174" s="36"/>
      <c r="AB174" s="36"/>
      <c r="AC174" s="36"/>
      <c r="AD174" s="36"/>
      <c r="AE174" s="36"/>
      <c r="AF174" s="36"/>
      <c r="AG174" s="36"/>
      <c r="AH174" s="16"/>
      <c r="AI174" s="16"/>
      <c r="AJ174" s="16"/>
      <c r="AK174" s="16"/>
      <c r="AL174" s="16"/>
      <c r="AM174" s="16"/>
      <c r="AN174" s="16"/>
      <c r="AO174" s="16"/>
      <c r="AP174" s="16"/>
      <c r="AQ174" s="16"/>
      <c r="AR174" s="16"/>
      <c r="AS174" s="16"/>
      <c r="AT174" s="16"/>
      <c r="AU174" s="16"/>
      <c r="AV174" s="16"/>
      <c r="AW174" s="116"/>
      <c r="AX174" s="116"/>
      <c r="AY174" s="116"/>
      <c r="AZ174" s="116"/>
      <c r="BA174" s="116"/>
      <c r="BB174" s="116"/>
      <c r="BC174" s="116"/>
      <c r="BD174" s="116"/>
      <c r="BE174" s="116"/>
      <c r="BF174" s="116"/>
      <c r="BG174" s="116"/>
      <c r="BH174" s="116"/>
      <c r="BI174" s="116"/>
      <c r="BJ174" s="116"/>
      <c r="BK174" s="116"/>
      <c r="BL174" s="116"/>
      <c r="BM174" s="116"/>
      <c r="BN174" s="117"/>
    </row>
    <row r="175" spans="2:66" s="3" customFormat="1" ht="15">
      <c r="B175" s="36"/>
      <c r="C175" s="16"/>
      <c r="D175" s="684"/>
      <c r="E175" s="685"/>
      <c r="F175" s="689"/>
      <c r="G175" s="689"/>
      <c r="H175" s="689"/>
      <c r="I175" s="686"/>
      <c r="J175" s="686"/>
      <c r="K175" s="686"/>
      <c r="L175" s="686"/>
      <c r="M175" s="686"/>
      <c r="N175" s="686"/>
      <c r="O175" s="679"/>
      <c r="P175" s="16"/>
      <c r="Q175" s="16"/>
      <c r="R175" s="16"/>
      <c r="S175" s="16"/>
      <c r="T175" s="36"/>
      <c r="U175" s="36"/>
      <c r="V175" s="36"/>
      <c r="W175" s="16"/>
      <c r="X175" s="16"/>
      <c r="Y175" s="16"/>
      <c r="Z175" s="36"/>
      <c r="AA175" s="36"/>
      <c r="AB175" s="36"/>
      <c r="AC175" s="36"/>
      <c r="AD175" s="36"/>
      <c r="AE175" s="36"/>
      <c r="AF175" s="36"/>
      <c r="AG175" s="36"/>
      <c r="AH175" s="16"/>
      <c r="AI175" s="16"/>
      <c r="AJ175" s="16"/>
      <c r="AK175" s="16"/>
      <c r="AL175" s="16"/>
      <c r="AM175" s="16"/>
      <c r="AN175" s="16"/>
      <c r="AO175" s="16"/>
      <c r="AP175" s="16"/>
      <c r="AQ175" s="16"/>
      <c r="AR175" s="16"/>
      <c r="AS175" s="16"/>
      <c r="AT175" s="16"/>
      <c r="AU175" s="16"/>
      <c r="AV175" s="16"/>
      <c r="AW175" s="116"/>
      <c r="AX175" s="116"/>
      <c r="AY175" s="116"/>
      <c r="AZ175" s="116"/>
      <c r="BA175" s="116"/>
      <c r="BB175" s="116"/>
      <c r="BC175" s="116"/>
      <c r="BD175" s="116"/>
      <c r="BE175" s="116"/>
      <c r="BF175" s="116"/>
      <c r="BG175" s="116"/>
      <c r="BH175" s="116"/>
      <c r="BI175" s="116"/>
      <c r="BJ175" s="116"/>
      <c r="BK175" s="116"/>
      <c r="BL175" s="116"/>
      <c r="BM175" s="116"/>
      <c r="BN175" s="117"/>
    </row>
    <row r="176" spans="2:66" s="3" customFormat="1" ht="15">
      <c r="B176" s="36"/>
      <c r="C176" s="16"/>
      <c r="D176" s="684"/>
      <c r="E176" s="685"/>
      <c r="F176" s="689"/>
      <c r="G176" s="689"/>
      <c r="H176" s="689"/>
      <c r="I176" s="686"/>
      <c r="J176" s="686"/>
      <c r="K176" s="686"/>
      <c r="L176" s="686"/>
      <c r="M176" s="686"/>
      <c r="N176" s="686"/>
      <c r="O176" s="679"/>
      <c r="P176" s="16"/>
      <c r="Q176" s="16"/>
      <c r="R176" s="16"/>
      <c r="S176" s="16"/>
      <c r="T176" s="36"/>
      <c r="U176" s="36"/>
      <c r="V176" s="36"/>
      <c r="W176" s="16"/>
      <c r="X176" s="16"/>
      <c r="Y176" s="16"/>
      <c r="Z176" s="36"/>
      <c r="AA176" s="36"/>
      <c r="AB176" s="36"/>
      <c r="AC176" s="36"/>
      <c r="AD176" s="36"/>
      <c r="AE176" s="36"/>
      <c r="AF176" s="36"/>
      <c r="AG176" s="36"/>
      <c r="AH176" s="16"/>
      <c r="AI176" s="16"/>
      <c r="AJ176" s="16"/>
      <c r="AK176" s="16"/>
      <c r="AL176" s="16"/>
      <c r="AM176" s="16"/>
      <c r="AN176" s="16"/>
      <c r="AO176" s="16"/>
      <c r="AP176" s="16"/>
      <c r="AQ176" s="16"/>
      <c r="AR176" s="16"/>
      <c r="AS176" s="16"/>
      <c r="AT176" s="16"/>
      <c r="AU176" s="16"/>
      <c r="AV176" s="16"/>
      <c r="AW176" s="116"/>
      <c r="AX176" s="116"/>
      <c r="AY176" s="116"/>
      <c r="AZ176" s="116"/>
      <c r="BA176" s="116"/>
      <c r="BB176" s="116"/>
      <c r="BC176" s="116"/>
      <c r="BD176" s="116"/>
      <c r="BE176" s="116"/>
      <c r="BF176" s="116"/>
      <c r="BG176" s="116"/>
      <c r="BH176" s="116"/>
      <c r="BI176" s="116"/>
      <c r="BJ176" s="116"/>
      <c r="BK176" s="116"/>
      <c r="BL176" s="116"/>
      <c r="BM176" s="116"/>
      <c r="BN176" s="117"/>
    </row>
    <row r="177" spans="2:66" s="3" customFormat="1" ht="15">
      <c r="B177" s="36"/>
      <c r="C177" s="16"/>
      <c r="D177" s="684"/>
      <c r="E177" s="685"/>
      <c r="F177" s="689"/>
      <c r="G177" s="689"/>
      <c r="H177" s="689"/>
      <c r="I177" s="686"/>
      <c r="J177" s="686"/>
      <c r="K177" s="686"/>
      <c r="L177" s="686"/>
      <c r="M177" s="686"/>
      <c r="N177" s="686"/>
      <c r="O177" s="679"/>
      <c r="P177" s="16"/>
      <c r="Q177" s="16"/>
      <c r="R177" s="16"/>
      <c r="S177" s="16"/>
      <c r="T177" s="36"/>
      <c r="U177" s="36"/>
      <c r="V177" s="36"/>
      <c r="W177" s="16"/>
      <c r="X177" s="16"/>
      <c r="Y177" s="16"/>
      <c r="Z177" s="36"/>
      <c r="AA177" s="36"/>
      <c r="AB177" s="36"/>
      <c r="AC177" s="36"/>
      <c r="AD177" s="36"/>
      <c r="AE177" s="36"/>
      <c r="AF177" s="36"/>
      <c r="AG177" s="36"/>
      <c r="AH177" s="16"/>
      <c r="AI177" s="16"/>
      <c r="AJ177" s="16"/>
      <c r="AK177" s="16"/>
      <c r="AL177" s="16"/>
      <c r="AM177" s="16"/>
      <c r="AN177" s="16"/>
      <c r="AO177" s="16"/>
      <c r="AP177" s="16"/>
      <c r="AQ177" s="16"/>
      <c r="AR177" s="16"/>
      <c r="AS177" s="16"/>
      <c r="AT177" s="16"/>
      <c r="AU177" s="16"/>
      <c r="AV177" s="16"/>
      <c r="AW177" s="116"/>
      <c r="AX177" s="116"/>
      <c r="AY177" s="116"/>
      <c r="AZ177" s="116"/>
      <c r="BA177" s="116"/>
      <c r="BB177" s="116"/>
      <c r="BC177" s="116"/>
      <c r="BD177" s="116"/>
      <c r="BE177" s="116"/>
      <c r="BF177" s="116"/>
      <c r="BG177" s="116"/>
      <c r="BH177" s="116"/>
      <c r="BI177" s="116"/>
      <c r="BJ177" s="116"/>
      <c r="BK177" s="116"/>
      <c r="BL177" s="116"/>
      <c r="BM177" s="116"/>
      <c r="BN177" s="117"/>
    </row>
    <row r="178" spans="2:66" s="3" customFormat="1" ht="15">
      <c r="B178" s="36"/>
      <c r="C178" s="16"/>
      <c r="D178" s="684"/>
      <c r="E178" s="685"/>
      <c r="F178" s="689"/>
      <c r="G178" s="689"/>
      <c r="H178" s="689"/>
      <c r="I178" s="686"/>
      <c r="J178" s="686"/>
      <c r="K178" s="686"/>
      <c r="L178" s="686"/>
      <c r="M178" s="686"/>
      <c r="N178" s="686"/>
      <c r="O178" s="679"/>
      <c r="P178" s="16"/>
      <c r="Q178" s="16"/>
      <c r="R178" s="16"/>
      <c r="S178" s="16"/>
      <c r="T178" s="36"/>
      <c r="U178" s="36"/>
      <c r="V178" s="36"/>
      <c r="W178" s="16"/>
      <c r="X178" s="16"/>
      <c r="Y178" s="16"/>
      <c r="Z178" s="36"/>
      <c r="AA178" s="36"/>
      <c r="AB178" s="36"/>
      <c r="AC178" s="36"/>
      <c r="AD178" s="36"/>
      <c r="AE178" s="36"/>
      <c r="AF178" s="36"/>
      <c r="AG178" s="36"/>
      <c r="AH178" s="16"/>
      <c r="AI178" s="16"/>
      <c r="AJ178" s="16"/>
      <c r="AK178" s="16"/>
      <c r="AL178" s="16"/>
      <c r="AM178" s="16"/>
      <c r="AN178" s="16"/>
      <c r="AO178" s="16"/>
      <c r="AP178" s="16"/>
      <c r="AQ178" s="16"/>
      <c r="AR178" s="16"/>
      <c r="AS178" s="16"/>
      <c r="AT178" s="16"/>
      <c r="AU178" s="16"/>
      <c r="AV178" s="16"/>
      <c r="AW178" s="116"/>
      <c r="AX178" s="116"/>
      <c r="AY178" s="116"/>
      <c r="AZ178" s="116"/>
      <c r="BA178" s="116"/>
      <c r="BB178" s="116"/>
      <c r="BC178" s="116"/>
      <c r="BD178" s="116"/>
      <c r="BE178" s="116"/>
      <c r="BF178" s="116"/>
      <c r="BG178" s="116"/>
      <c r="BH178" s="116"/>
      <c r="BI178" s="116"/>
      <c r="BJ178" s="116"/>
      <c r="BK178" s="116"/>
      <c r="BL178" s="116"/>
      <c r="BM178" s="116"/>
      <c r="BN178" s="117"/>
    </row>
    <row r="179" spans="2:66" s="3" customFormat="1" ht="15">
      <c r="B179" s="36"/>
      <c r="C179" s="16"/>
      <c r="D179" s="684"/>
      <c r="E179" s="685"/>
      <c r="F179" s="689"/>
      <c r="G179" s="689"/>
      <c r="H179" s="689"/>
      <c r="I179" s="686"/>
      <c r="J179" s="686"/>
      <c r="K179" s="686"/>
      <c r="L179" s="686"/>
      <c r="M179" s="686"/>
      <c r="N179" s="686"/>
      <c r="O179" s="679"/>
      <c r="P179" s="16"/>
      <c r="Q179" s="16"/>
      <c r="R179" s="16"/>
      <c r="S179" s="16"/>
      <c r="T179" s="36"/>
      <c r="U179" s="36"/>
      <c r="V179" s="36"/>
      <c r="W179" s="16"/>
      <c r="X179" s="16"/>
      <c r="Y179" s="16"/>
      <c r="Z179" s="36"/>
      <c r="AA179" s="36"/>
      <c r="AB179" s="36"/>
      <c r="AC179" s="36"/>
      <c r="AD179" s="36"/>
      <c r="AE179" s="36"/>
      <c r="AF179" s="36"/>
      <c r="AG179" s="36"/>
      <c r="AH179" s="16"/>
      <c r="AI179" s="16"/>
      <c r="AJ179" s="16"/>
      <c r="AK179" s="16"/>
      <c r="AL179" s="16"/>
      <c r="AM179" s="16"/>
      <c r="AN179" s="16"/>
      <c r="AO179" s="16"/>
      <c r="AP179" s="16"/>
      <c r="AQ179" s="16"/>
      <c r="AR179" s="16"/>
      <c r="AS179" s="16"/>
      <c r="AT179" s="16"/>
      <c r="AU179" s="16"/>
      <c r="AV179" s="16"/>
      <c r="AW179" s="116"/>
      <c r="AX179" s="116"/>
      <c r="AY179" s="116"/>
      <c r="AZ179" s="116"/>
      <c r="BA179" s="116"/>
      <c r="BB179" s="116"/>
      <c r="BC179" s="116"/>
      <c r="BD179" s="116"/>
      <c r="BE179" s="116"/>
      <c r="BF179" s="116"/>
      <c r="BG179" s="116"/>
      <c r="BH179" s="116"/>
      <c r="BI179" s="116"/>
      <c r="BJ179" s="116"/>
      <c r="BK179" s="116"/>
      <c r="BL179" s="116"/>
      <c r="BM179" s="116"/>
      <c r="BN179" s="117"/>
    </row>
    <row r="180" spans="2:66" s="3" customFormat="1" ht="15">
      <c r="B180" s="36"/>
      <c r="C180" s="16"/>
      <c r="D180" s="684"/>
      <c r="E180" s="685"/>
      <c r="F180" s="689"/>
      <c r="G180" s="689"/>
      <c r="H180" s="689"/>
      <c r="I180" s="686"/>
      <c r="J180" s="686"/>
      <c r="K180" s="686"/>
      <c r="L180" s="686"/>
      <c r="M180" s="686"/>
      <c r="N180" s="686"/>
      <c r="O180" s="679"/>
      <c r="P180" s="16"/>
      <c r="Q180" s="16"/>
      <c r="R180" s="16"/>
      <c r="S180" s="16"/>
      <c r="T180" s="36"/>
      <c r="U180" s="36"/>
      <c r="V180" s="36"/>
      <c r="W180" s="16"/>
      <c r="X180" s="16"/>
      <c r="Y180" s="16"/>
      <c r="Z180" s="36"/>
      <c r="AA180" s="36"/>
      <c r="AB180" s="36"/>
      <c r="AC180" s="36"/>
      <c r="AD180" s="36"/>
      <c r="AE180" s="36"/>
      <c r="AF180" s="36"/>
      <c r="AG180" s="36"/>
      <c r="AH180" s="16"/>
      <c r="AI180" s="16"/>
      <c r="AJ180" s="16"/>
      <c r="AK180" s="16"/>
      <c r="AL180" s="16"/>
      <c r="AM180" s="16"/>
      <c r="AN180" s="16"/>
      <c r="AO180" s="16"/>
      <c r="AP180" s="16"/>
      <c r="AQ180" s="16"/>
      <c r="AR180" s="16"/>
      <c r="AS180" s="16"/>
      <c r="AT180" s="16"/>
      <c r="AU180" s="16"/>
      <c r="AV180" s="16"/>
      <c r="AW180" s="116"/>
      <c r="AX180" s="116"/>
      <c r="AY180" s="116"/>
      <c r="AZ180" s="116"/>
      <c r="BA180" s="116"/>
      <c r="BB180" s="116"/>
      <c r="BC180" s="116"/>
      <c r="BD180" s="116"/>
      <c r="BE180" s="116"/>
      <c r="BF180" s="116"/>
      <c r="BG180" s="116"/>
      <c r="BH180" s="116"/>
      <c r="BI180" s="116"/>
      <c r="BJ180" s="116"/>
      <c r="BK180" s="116"/>
      <c r="BL180" s="116"/>
      <c r="BM180" s="116"/>
      <c r="BN180" s="117"/>
    </row>
    <row r="181" spans="2:66" s="3" customFormat="1" ht="15">
      <c r="B181" s="36"/>
      <c r="C181" s="16"/>
      <c r="D181" s="688"/>
      <c r="E181" s="685"/>
      <c r="F181" s="683"/>
      <c r="G181" s="683"/>
      <c r="H181" s="683"/>
      <c r="I181" s="686"/>
      <c r="J181" s="683"/>
      <c r="K181" s="683"/>
      <c r="L181" s="683"/>
      <c r="M181" s="683"/>
      <c r="N181" s="683"/>
      <c r="O181" s="679"/>
      <c r="P181" s="16"/>
      <c r="Q181" s="16"/>
      <c r="R181" s="16"/>
      <c r="S181" s="16"/>
      <c r="T181" s="36"/>
      <c r="U181" s="36"/>
      <c r="V181" s="36"/>
      <c r="W181" s="16"/>
      <c r="X181" s="16"/>
      <c r="Y181" s="16"/>
      <c r="Z181" s="36"/>
      <c r="AA181" s="36"/>
      <c r="AB181" s="36"/>
      <c r="AC181" s="36"/>
      <c r="AD181" s="36"/>
      <c r="AE181" s="36"/>
      <c r="AF181" s="36"/>
      <c r="AG181" s="36"/>
      <c r="AH181" s="16"/>
      <c r="AI181" s="16"/>
      <c r="AJ181" s="16"/>
      <c r="AK181" s="16"/>
      <c r="AL181" s="16"/>
      <c r="AM181" s="16"/>
      <c r="AN181" s="16"/>
      <c r="AO181" s="16"/>
      <c r="AP181" s="16"/>
      <c r="AQ181" s="16"/>
      <c r="AR181" s="16"/>
      <c r="AS181" s="16"/>
      <c r="AT181" s="16"/>
      <c r="AU181" s="16"/>
      <c r="AV181" s="16"/>
      <c r="AW181" s="116"/>
      <c r="AX181" s="116"/>
      <c r="AY181" s="116"/>
      <c r="AZ181" s="116"/>
      <c r="BA181" s="116"/>
      <c r="BB181" s="116"/>
      <c r="BC181" s="116"/>
      <c r="BD181" s="116"/>
      <c r="BE181" s="116"/>
      <c r="BF181" s="116"/>
      <c r="BG181" s="116"/>
      <c r="BH181" s="116"/>
      <c r="BI181" s="116"/>
      <c r="BJ181" s="116"/>
      <c r="BK181" s="116"/>
      <c r="BL181" s="116"/>
      <c r="BM181" s="116"/>
      <c r="BN181" s="117"/>
    </row>
    <row r="182" spans="2:66" s="3" customFormat="1" ht="15">
      <c r="B182" s="36"/>
      <c r="C182" s="16"/>
      <c r="D182" s="679"/>
      <c r="E182" s="679"/>
      <c r="F182" s="679"/>
      <c r="G182" s="679"/>
      <c r="H182" s="679"/>
      <c r="I182" s="679"/>
      <c r="J182" s="690"/>
      <c r="K182" s="690"/>
      <c r="L182" s="690"/>
      <c r="M182" s="690"/>
      <c r="N182" s="690"/>
      <c r="O182" s="679"/>
      <c r="P182" s="16"/>
      <c r="Q182" s="16"/>
      <c r="R182" s="16"/>
      <c r="S182" s="16"/>
      <c r="T182" s="36"/>
      <c r="U182" s="36"/>
      <c r="V182" s="36"/>
      <c r="W182" s="16"/>
      <c r="X182" s="16"/>
      <c r="Y182" s="16"/>
      <c r="Z182" s="36"/>
      <c r="AA182" s="36"/>
      <c r="AB182" s="36"/>
      <c r="AC182" s="36"/>
      <c r="AD182" s="36"/>
      <c r="AE182" s="36"/>
      <c r="AF182" s="36"/>
      <c r="AG182" s="36"/>
      <c r="AH182" s="16"/>
      <c r="AI182" s="16"/>
      <c r="AJ182" s="16"/>
      <c r="AK182" s="16"/>
      <c r="AL182" s="16"/>
      <c r="AM182" s="16"/>
      <c r="AN182" s="16"/>
      <c r="AO182" s="16"/>
      <c r="AP182" s="16"/>
      <c r="AQ182" s="16"/>
      <c r="AR182" s="16"/>
      <c r="AS182" s="16"/>
      <c r="AT182" s="16"/>
      <c r="AU182" s="16"/>
      <c r="AV182" s="16"/>
      <c r="AW182" s="116"/>
      <c r="AX182" s="116"/>
      <c r="AY182" s="116"/>
      <c r="AZ182" s="116"/>
      <c r="BA182" s="116"/>
      <c r="BB182" s="116"/>
      <c r="BC182" s="116"/>
      <c r="BD182" s="116"/>
      <c r="BE182" s="116"/>
      <c r="BF182" s="116"/>
      <c r="BG182" s="116"/>
      <c r="BH182" s="116"/>
      <c r="BI182" s="116"/>
      <c r="BJ182" s="116"/>
      <c r="BK182" s="116"/>
      <c r="BL182" s="116"/>
      <c r="BM182" s="116"/>
      <c r="BN182" s="117"/>
    </row>
    <row r="183" spans="2:66" s="3" customFormat="1" ht="16.8">
      <c r="B183" s="36"/>
      <c r="C183" s="16"/>
      <c r="D183" s="680"/>
      <c r="E183" s="681"/>
      <c r="F183" s="682"/>
      <c r="G183" s="682"/>
      <c r="H183" s="682"/>
      <c r="I183" s="686"/>
      <c r="J183" s="691"/>
      <c r="K183" s="691"/>
      <c r="L183" s="691"/>
      <c r="M183" s="691"/>
      <c r="N183" s="691"/>
      <c r="O183" s="679"/>
      <c r="P183" s="16"/>
      <c r="Q183" s="16"/>
      <c r="R183" s="16"/>
      <c r="S183" s="16"/>
      <c r="T183" s="36"/>
      <c r="U183" s="36"/>
      <c r="V183" s="36"/>
      <c r="W183" s="16"/>
      <c r="X183" s="16"/>
      <c r="Y183" s="16"/>
      <c r="Z183" s="36"/>
      <c r="AA183" s="36"/>
      <c r="AB183" s="36"/>
      <c r="AC183" s="36"/>
      <c r="AD183" s="36"/>
      <c r="AE183" s="36"/>
      <c r="AF183" s="36"/>
      <c r="AG183" s="36"/>
      <c r="AH183" s="16"/>
      <c r="AI183" s="16"/>
      <c r="AJ183" s="16"/>
      <c r="AK183" s="16"/>
      <c r="AL183" s="16"/>
      <c r="AM183" s="16"/>
      <c r="AN183" s="16"/>
      <c r="AO183" s="16"/>
      <c r="AP183" s="16"/>
      <c r="AQ183" s="16"/>
      <c r="AR183" s="16"/>
      <c r="AS183" s="16"/>
      <c r="AT183" s="16"/>
      <c r="AU183" s="16"/>
      <c r="AV183" s="16"/>
      <c r="AW183" s="116"/>
      <c r="AX183" s="116"/>
      <c r="AY183" s="116"/>
      <c r="AZ183" s="116"/>
      <c r="BA183" s="116"/>
      <c r="BB183" s="116"/>
      <c r="BC183" s="116"/>
      <c r="BD183" s="116"/>
      <c r="BE183" s="116"/>
      <c r="BF183" s="116"/>
      <c r="BG183" s="116"/>
      <c r="BH183" s="116"/>
      <c r="BI183" s="116"/>
      <c r="BJ183" s="116"/>
      <c r="BK183" s="116"/>
      <c r="BL183" s="116"/>
      <c r="BM183" s="116"/>
      <c r="BN183" s="117"/>
    </row>
    <row r="184" spans="2:66" s="3" customFormat="1" ht="15">
      <c r="B184" s="36"/>
      <c r="C184" s="16"/>
      <c r="D184" s="684"/>
      <c r="E184" s="685"/>
      <c r="F184" s="689"/>
      <c r="G184" s="689"/>
      <c r="H184" s="689"/>
      <c r="I184" s="686"/>
      <c r="J184" s="686"/>
      <c r="K184" s="686"/>
      <c r="L184" s="686"/>
      <c r="M184" s="686"/>
      <c r="N184" s="686"/>
      <c r="O184" s="679"/>
      <c r="P184" s="16"/>
      <c r="Q184" s="16"/>
      <c r="R184" s="16"/>
      <c r="S184" s="16"/>
      <c r="T184" s="36"/>
      <c r="U184" s="36"/>
      <c r="V184" s="36"/>
      <c r="W184" s="16"/>
      <c r="X184" s="16"/>
      <c r="Y184" s="16"/>
      <c r="Z184" s="36"/>
      <c r="AA184" s="36"/>
      <c r="AB184" s="36"/>
      <c r="AC184" s="36"/>
      <c r="AD184" s="36"/>
      <c r="AE184" s="36"/>
      <c r="AF184" s="36"/>
      <c r="AG184" s="36"/>
      <c r="AH184" s="16"/>
      <c r="AI184" s="16"/>
      <c r="AJ184" s="16"/>
      <c r="AK184" s="16"/>
      <c r="AL184" s="16"/>
      <c r="AM184" s="16"/>
      <c r="AN184" s="16"/>
      <c r="AO184" s="16"/>
      <c r="AP184" s="16"/>
      <c r="AQ184" s="16"/>
      <c r="AR184" s="16"/>
      <c r="AS184" s="16"/>
      <c r="AT184" s="16"/>
      <c r="AU184" s="16"/>
      <c r="AV184" s="16"/>
      <c r="AW184" s="116"/>
      <c r="AX184" s="116"/>
      <c r="AY184" s="116"/>
      <c r="AZ184" s="116"/>
      <c r="BA184" s="116"/>
      <c r="BB184" s="116"/>
      <c r="BC184" s="116"/>
      <c r="BD184" s="116"/>
      <c r="BE184" s="116"/>
      <c r="BF184" s="116"/>
      <c r="BG184" s="116"/>
      <c r="BH184" s="116"/>
      <c r="BI184" s="116"/>
      <c r="BJ184" s="116"/>
      <c r="BK184" s="116"/>
      <c r="BL184" s="116"/>
      <c r="BM184" s="116"/>
      <c r="BN184" s="117"/>
    </row>
    <row r="185" spans="2:66" s="3" customFormat="1" ht="15">
      <c r="B185" s="36"/>
      <c r="C185" s="16"/>
      <c r="D185" s="684"/>
      <c r="E185" s="685"/>
      <c r="F185" s="689"/>
      <c r="G185" s="689"/>
      <c r="H185" s="689"/>
      <c r="I185" s="686"/>
      <c r="J185" s="686"/>
      <c r="K185" s="686"/>
      <c r="L185" s="686"/>
      <c r="M185" s="686"/>
      <c r="N185" s="686"/>
      <c r="O185" s="679"/>
      <c r="P185" s="16"/>
      <c r="Q185" s="16"/>
      <c r="R185" s="16"/>
      <c r="S185" s="16"/>
      <c r="T185" s="36"/>
      <c r="U185" s="36"/>
      <c r="V185" s="36"/>
      <c r="W185" s="16"/>
      <c r="X185" s="16"/>
      <c r="Y185" s="16"/>
      <c r="Z185" s="36"/>
      <c r="AA185" s="36"/>
      <c r="AB185" s="36"/>
      <c r="AC185" s="36"/>
      <c r="AD185" s="36"/>
      <c r="AE185" s="36"/>
      <c r="AF185" s="36"/>
      <c r="AG185" s="36"/>
      <c r="AH185" s="16"/>
      <c r="AI185" s="16"/>
      <c r="AJ185" s="16"/>
      <c r="AK185" s="16"/>
      <c r="AL185" s="16"/>
      <c r="AM185" s="16"/>
      <c r="AN185" s="16"/>
      <c r="AO185" s="16"/>
      <c r="AP185" s="16"/>
      <c r="AQ185" s="16"/>
      <c r="AR185" s="16"/>
      <c r="AS185" s="16"/>
      <c r="AT185" s="16"/>
      <c r="AU185" s="16"/>
      <c r="AV185" s="16"/>
      <c r="AW185" s="116"/>
      <c r="AX185" s="116"/>
      <c r="AY185" s="116"/>
      <c r="AZ185" s="116"/>
      <c r="BA185" s="116"/>
      <c r="BB185" s="116"/>
      <c r="BC185" s="116"/>
      <c r="BD185" s="116"/>
      <c r="BE185" s="116"/>
      <c r="BF185" s="116"/>
      <c r="BG185" s="116"/>
      <c r="BH185" s="116"/>
      <c r="BI185" s="116"/>
      <c r="BJ185" s="116"/>
      <c r="BK185" s="116"/>
      <c r="BL185" s="116"/>
      <c r="BM185" s="116"/>
      <c r="BN185" s="117"/>
    </row>
    <row r="186" spans="2:66" s="3" customFormat="1" ht="15">
      <c r="B186" s="36"/>
      <c r="C186" s="16"/>
      <c r="D186" s="684"/>
      <c r="E186" s="685"/>
      <c r="F186" s="689"/>
      <c r="G186" s="689"/>
      <c r="H186" s="689"/>
      <c r="I186" s="686"/>
      <c r="J186" s="686"/>
      <c r="K186" s="686"/>
      <c r="L186" s="686"/>
      <c r="M186" s="686"/>
      <c r="N186" s="686"/>
      <c r="O186" s="679"/>
      <c r="P186" s="16"/>
      <c r="Q186" s="16"/>
      <c r="R186" s="16"/>
      <c r="S186" s="16"/>
      <c r="T186" s="36"/>
      <c r="U186" s="36"/>
      <c r="V186" s="36"/>
      <c r="W186" s="16"/>
      <c r="X186" s="16"/>
      <c r="Y186" s="16"/>
      <c r="Z186" s="36"/>
      <c r="AA186" s="36"/>
      <c r="AB186" s="36"/>
      <c r="AC186" s="36"/>
      <c r="AD186" s="36"/>
      <c r="AE186" s="36"/>
      <c r="AF186" s="36"/>
      <c r="AG186" s="36"/>
      <c r="AH186" s="16"/>
      <c r="AI186" s="16"/>
      <c r="AJ186" s="16"/>
      <c r="AK186" s="16"/>
      <c r="AL186" s="16"/>
      <c r="AM186" s="16"/>
      <c r="AN186" s="16"/>
      <c r="AO186" s="16"/>
      <c r="AP186" s="16"/>
      <c r="AQ186" s="16"/>
      <c r="AR186" s="16"/>
      <c r="AS186" s="16"/>
      <c r="AT186" s="16"/>
      <c r="AU186" s="16"/>
      <c r="AV186" s="16"/>
      <c r="AW186" s="116"/>
      <c r="AX186" s="116"/>
      <c r="AY186" s="116"/>
      <c r="AZ186" s="116"/>
      <c r="BA186" s="116"/>
      <c r="BB186" s="116"/>
      <c r="BC186" s="116"/>
      <c r="BD186" s="116"/>
      <c r="BE186" s="116"/>
      <c r="BF186" s="116"/>
      <c r="BG186" s="116"/>
      <c r="BH186" s="116"/>
      <c r="BI186" s="116"/>
      <c r="BJ186" s="116"/>
      <c r="BK186" s="116"/>
      <c r="BL186" s="116"/>
      <c r="BM186" s="116"/>
      <c r="BN186" s="117"/>
    </row>
    <row r="187" spans="2:66" s="3" customFormat="1" ht="15">
      <c r="B187" s="36"/>
      <c r="C187" s="16"/>
      <c r="D187" s="684"/>
      <c r="E187" s="685"/>
      <c r="F187" s="689"/>
      <c r="G187" s="689"/>
      <c r="H187" s="689"/>
      <c r="I187" s="686"/>
      <c r="J187" s="686"/>
      <c r="K187" s="686"/>
      <c r="L187" s="686"/>
      <c r="M187" s="686"/>
      <c r="N187" s="686"/>
      <c r="O187" s="679"/>
      <c r="P187" s="16"/>
      <c r="Q187" s="16"/>
      <c r="R187" s="16"/>
      <c r="S187" s="16"/>
      <c r="T187" s="36"/>
      <c r="U187" s="36"/>
      <c r="V187" s="36"/>
      <c r="W187" s="16"/>
      <c r="X187" s="16"/>
      <c r="Y187" s="16"/>
      <c r="Z187" s="36"/>
      <c r="AA187" s="36"/>
      <c r="AB187" s="36"/>
      <c r="AC187" s="36"/>
      <c r="AD187" s="36"/>
      <c r="AE187" s="36"/>
      <c r="AF187" s="36"/>
      <c r="AG187" s="36"/>
      <c r="AH187" s="16"/>
      <c r="AI187" s="16"/>
      <c r="AJ187" s="16"/>
      <c r="AK187" s="16"/>
      <c r="AL187" s="16"/>
      <c r="AM187" s="16"/>
      <c r="AN187" s="16"/>
      <c r="AO187" s="16"/>
      <c r="AP187" s="16"/>
      <c r="AQ187" s="16"/>
      <c r="AR187" s="16"/>
      <c r="AS187" s="16"/>
      <c r="AT187" s="16"/>
      <c r="AU187" s="16"/>
      <c r="AV187" s="16"/>
      <c r="AW187" s="116"/>
      <c r="AX187" s="116"/>
      <c r="AY187" s="116"/>
      <c r="AZ187" s="116"/>
      <c r="BA187" s="116"/>
      <c r="BB187" s="116"/>
      <c r="BC187" s="116"/>
      <c r="BD187" s="116"/>
      <c r="BE187" s="116"/>
      <c r="BF187" s="116"/>
      <c r="BG187" s="116"/>
      <c r="BH187" s="116"/>
      <c r="BI187" s="116"/>
      <c r="BJ187" s="116"/>
      <c r="BK187" s="116"/>
      <c r="BL187" s="116"/>
      <c r="BM187" s="116"/>
      <c r="BN187" s="117"/>
    </row>
    <row r="188" spans="2:66" s="3" customFormat="1" ht="15">
      <c r="B188" s="36"/>
      <c r="C188" s="16"/>
      <c r="D188" s="684"/>
      <c r="E188" s="685"/>
      <c r="F188" s="689"/>
      <c r="G188" s="689"/>
      <c r="H188" s="689"/>
      <c r="I188" s="686"/>
      <c r="J188" s="686"/>
      <c r="K188" s="686"/>
      <c r="L188" s="686"/>
      <c r="M188" s="686"/>
      <c r="N188" s="686"/>
      <c r="O188" s="679"/>
      <c r="P188" s="16"/>
      <c r="Q188" s="16"/>
      <c r="R188" s="16"/>
      <c r="S188" s="16"/>
      <c r="T188" s="36"/>
      <c r="U188" s="36"/>
      <c r="V188" s="36"/>
      <c r="W188" s="16"/>
      <c r="X188" s="16"/>
      <c r="Y188" s="16"/>
      <c r="Z188" s="36"/>
      <c r="AA188" s="36"/>
      <c r="AB188" s="36"/>
      <c r="AC188" s="36"/>
      <c r="AD188" s="36"/>
      <c r="AE188" s="36"/>
      <c r="AF188" s="36"/>
      <c r="AG188" s="36"/>
      <c r="AH188" s="16"/>
      <c r="AI188" s="16"/>
      <c r="AJ188" s="16"/>
      <c r="AK188" s="16"/>
      <c r="AL188" s="16"/>
      <c r="AM188" s="16"/>
      <c r="AN188" s="16"/>
      <c r="AO188" s="16"/>
      <c r="AP188" s="16"/>
      <c r="AQ188" s="16"/>
      <c r="AR188" s="16"/>
      <c r="AS188" s="16"/>
      <c r="AT188" s="16"/>
      <c r="AU188" s="16"/>
      <c r="AV188" s="16"/>
      <c r="AW188" s="116"/>
      <c r="AX188" s="116"/>
      <c r="AY188" s="116"/>
      <c r="AZ188" s="116"/>
      <c r="BA188" s="116"/>
      <c r="BB188" s="116"/>
      <c r="BC188" s="116"/>
      <c r="BD188" s="116"/>
      <c r="BE188" s="116"/>
      <c r="BF188" s="116"/>
      <c r="BG188" s="116"/>
      <c r="BH188" s="116"/>
      <c r="BI188" s="116"/>
      <c r="BJ188" s="116"/>
      <c r="BK188" s="116"/>
      <c r="BL188" s="116"/>
      <c r="BM188" s="116"/>
      <c r="BN188" s="117"/>
    </row>
    <row r="189" spans="2:66" s="3" customFormat="1" ht="15">
      <c r="B189" s="36"/>
      <c r="C189" s="16"/>
      <c r="D189" s="684"/>
      <c r="E189" s="685"/>
      <c r="F189" s="689"/>
      <c r="G189" s="689"/>
      <c r="H189" s="689"/>
      <c r="I189" s="686"/>
      <c r="J189" s="686"/>
      <c r="K189" s="686"/>
      <c r="L189" s="686"/>
      <c r="M189" s="686"/>
      <c r="N189" s="686"/>
      <c r="O189" s="679"/>
      <c r="P189" s="16"/>
      <c r="Q189" s="16"/>
      <c r="R189" s="16"/>
      <c r="S189" s="16"/>
      <c r="T189" s="36"/>
      <c r="U189" s="36"/>
      <c r="V189" s="36"/>
      <c r="W189" s="16"/>
      <c r="X189" s="16"/>
      <c r="Y189" s="16"/>
      <c r="Z189" s="36"/>
      <c r="AA189" s="36"/>
      <c r="AB189" s="36"/>
      <c r="AC189" s="36"/>
      <c r="AD189" s="36"/>
      <c r="AE189" s="36"/>
      <c r="AF189" s="36"/>
      <c r="AG189" s="36"/>
      <c r="AH189" s="16"/>
      <c r="AI189" s="16"/>
      <c r="AJ189" s="16"/>
      <c r="AK189" s="16"/>
      <c r="AL189" s="16"/>
      <c r="AM189" s="16"/>
      <c r="AN189" s="16"/>
      <c r="AO189" s="16"/>
      <c r="AP189" s="16"/>
      <c r="AQ189" s="16"/>
      <c r="AR189" s="16"/>
      <c r="AS189" s="16"/>
      <c r="AT189" s="16"/>
      <c r="AU189" s="16"/>
      <c r="AV189" s="16"/>
      <c r="AW189" s="116"/>
      <c r="AX189" s="116"/>
      <c r="AY189" s="116"/>
      <c r="AZ189" s="116"/>
      <c r="BA189" s="116"/>
      <c r="BB189" s="116"/>
      <c r="BC189" s="116"/>
      <c r="BD189" s="116"/>
      <c r="BE189" s="116"/>
      <c r="BF189" s="116"/>
      <c r="BG189" s="116"/>
      <c r="BH189" s="116"/>
      <c r="BI189" s="116"/>
      <c r="BJ189" s="116"/>
      <c r="BK189" s="116"/>
      <c r="BL189" s="116"/>
      <c r="BM189" s="116"/>
      <c r="BN189" s="117"/>
    </row>
    <row r="190" spans="2:66" s="3" customFormat="1" ht="15">
      <c r="B190" s="36"/>
      <c r="C190" s="16"/>
      <c r="D190" s="688"/>
      <c r="E190" s="692"/>
      <c r="F190" s="38"/>
      <c r="G190" s="38"/>
      <c r="H190" s="38"/>
      <c r="I190" s="693"/>
      <c r="J190" s="38"/>
      <c r="K190" s="38"/>
      <c r="L190" s="38"/>
      <c r="M190" s="38"/>
      <c r="N190" s="38"/>
      <c r="O190" s="16"/>
      <c r="P190" s="16"/>
      <c r="Q190" s="16"/>
      <c r="R190" s="16"/>
      <c r="S190" s="16"/>
      <c r="T190" s="36"/>
      <c r="U190" s="36"/>
      <c r="V190" s="36"/>
      <c r="W190" s="16"/>
      <c r="X190" s="16"/>
      <c r="Y190" s="16"/>
      <c r="Z190" s="36"/>
      <c r="AA190" s="36"/>
      <c r="AB190" s="36"/>
      <c r="AC190" s="36"/>
      <c r="AD190" s="36"/>
      <c r="AE190" s="36"/>
      <c r="AF190" s="36"/>
      <c r="AG190" s="36"/>
      <c r="AH190" s="16"/>
      <c r="AI190" s="16"/>
      <c r="AJ190" s="16"/>
      <c r="AK190" s="16"/>
      <c r="AL190" s="16"/>
      <c r="AM190" s="16"/>
      <c r="AN190" s="16"/>
      <c r="AO190" s="16"/>
      <c r="AP190" s="16"/>
      <c r="AQ190" s="16"/>
      <c r="AR190" s="16"/>
      <c r="AS190" s="16"/>
      <c r="AT190" s="16"/>
      <c r="AU190" s="16"/>
      <c r="AV190" s="16"/>
      <c r="AW190" s="116"/>
      <c r="AX190" s="116"/>
      <c r="AY190" s="116"/>
      <c r="AZ190" s="116"/>
      <c r="BA190" s="116"/>
      <c r="BB190" s="116"/>
      <c r="BC190" s="116"/>
      <c r="BD190" s="116"/>
      <c r="BE190" s="116"/>
      <c r="BF190" s="116"/>
      <c r="BG190" s="116"/>
      <c r="BH190" s="116"/>
      <c r="BI190" s="116"/>
      <c r="BJ190" s="116"/>
      <c r="BK190" s="116"/>
      <c r="BL190" s="116"/>
      <c r="BM190" s="116"/>
      <c r="BN190" s="117"/>
    </row>
    <row r="191" spans="2:66" s="3" customFormat="1" ht="9.9" customHeight="1">
      <c r="B191" s="36"/>
      <c r="C191" s="16"/>
      <c r="D191" s="16"/>
      <c r="E191" s="16"/>
      <c r="F191" s="16"/>
      <c r="G191" s="16"/>
      <c r="H191" s="16"/>
      <c r="I191" s="16"/>
      <c r="J191" s="16"/>
      <c r="K191" s="16"/>
      <c r="L191" s="16"/>
      <c r="M191" s="16"/>
      <c r="N191" s="16"/>
      <c r="O191" s="16"/>
      <c r="P191" s="16"/>
      <c r="Q191" s="16"/>
      <c r="R191" s="16"/>
      <c r="S191" s="16"/>
      <c r="T191" s="36"/>
      <c r="U191" s="36"/>
      <c r="V191" s="36"/>
      <c r="W191" s="16"/>
      <c r="X191" s="16"/>
      <c r="Y191" s="16"/>
      <c r="Z191" s="36"/>
      <c r="AA191" s="36"/>
      <c r="AB191" s="36"/>
      <c r="AC191" s="36"/>
      <c r="AD191" s="36"/>
      <c r="AE191" s="36"/>
      <c r="AF191" s="36"/>
      <c r="AG191" s="36"/>
      <c r="AH191" s="16"/>
      <c r="AI191" s="16"/>
      <c r="AJ191" s="16"/>
      <c r="AK191" s="16"/>
      <c r="AL191" s="16"/>
      <c r="AM191" s="16"/>
      <c r="AN191" s="16"/>
      <c r="AO191" s="16"/>
      <c r="AP191" s="16"/>
      <c r="AQ191" s="16"/>
      <c r="AR191" s="16"/>
      <c r="AS191" s="16"/>
      <c r="AT191" s="16"/>
      <c r="AU191" s="16"/>
      <c r="AV191" s="16"/>
      <c r="AW191" s="116"/>
      <c r="AX191" s="116"/>
      <c r="AY191" s="116"/>
      <c r="AZ191" s="116"/>
      <c r="BA191" s="116"/>
      <c r="BB191" s="116"/>
      <c r="BC191" s="116"/>
      <c r="BD191" s="116"/>
      <c r="BE191" s="116"/>
      <c r="BF191" s="116"/>
      <c r="BG191" s="116"/>
      <c r="BH191" s="116"/>
      <c r="BI191" s="116"/>
      <c r="BJ191" s="116"/>
      <c r="BK191" s="116"/>
      <c r="BL191" s="116"/>
      <c r="BM191" s="116"/>
      <c r="BN191" s="117"/>
    </row>
    <row r="192" spans="2:66" s="3" customFormat="1">
      <c r="B192" s="36"/>
      <c r="C192" s="16"/>
      <c r="D192" s="16"/>
      <c r="E192" s="16"/>
      <c r="F192" s="16"/>
      <c r="G192" s="16"/>
      <c r="H192" s="16"/>
      <c r="I192" s="16"/>
      <c r="J192" s="16"/>
      <c r="K192" s="16"/>
      <c r="L192" s="16"/>
      <c r="M192" s="16"/>
      <c r="N192" s="16"/>
      <c r="O192" s="16"/>
      <c r="P192" s="16"/>
      <c r="Q192" s="16"/>
      <c r="R192" s="16"/>
      <c r="S192" s="16"/>
      <c r="T192" s="36"/>
      <c r="U192" s="36"/>
      <c r="V192" s="36"/>
      <c r="W192" s="16"/>
      <c r="X192" s="16"/>
      <c r="Y192" s="16"/>
      <c r="Z192" s="36"/>
      <c r="AA192" s="36"/>
      <c r="AB192" s="36"/>
      <c r="AC192" s="36"/>
      <c r="AD192" s="36"/>
      <c r="AE192" s="36"/>
      <c r="AF192" s="36"/>
      <c r="AG192" s="36"/>
      <c r="AH192" s="16"/>
      <c r="AI192" s="16"/>
      <c r="AJ192" s="16"/>
      <c r="AK192" s="16"/>
      <c r="AL192" s="16"/>
      <c r="AM192" s="16"/>
      <c r="AN192" s="16"/>
      <c r="AO192" s="16"/>
      <c r="AP192" s="16"/>
      <c r="AQ192" s="16"/>
      <c r="AR192" s="16"/>
      <c r="AS192" s="16"/>
      <c r="AT192" s="16"/>
      <c r="AU192" s="16"/>
      <c r="AV192" s="16"/>
      <c r="AW192" s="116"/>
      <c r="AX192" s="116"/>
      <c r="AY192" s="116"/>
      <c r="AZ192" s="116"/>
      <c r="BA192" s="116"/>
      <c r="BB192" s="116"/>
      <c r="BC192" s="116"/>
      <c r="BD192" s="116"/>
      <c r="BE192" s="116"/>
      <c r="BF192" s="116"/>
      <c r="BG192" s="116"/>
      <c r="BH192" s="116"/>
      <c r="BI192" s="116"/>
      <c r="BJ192" s="116"/>
      <c r="BK192" s="116"/>
      <c r="BL192" s="116"/>
      <c r="BM192" s="116"/>
      <c r="BN192" s="117"/>
    </row>
    <row r="193" spans="2:66" s="3" customFormat="1">
      <c r="B193" s="36"/>
      <c r="C193" s="36"/>
      <c r="D193" s="36"/>
      <c r="E193" s="36"/>
      <c r="F193" s="36"/>
      <c r="G193" s="36"/>
      <c r="H193" s="36"/>
      <c r="I193" s="36"/>
      <c r="J193" s="36"/>
      <c r="K193" s="36"/>
      <c r="L193" s="36"/>
      <c r="M193" s="36"/>
      <c r="N193" s="36"/>
      <c r="O193" s="36"/>
      <c r="P193" s="36"/>
      <c r="Q193" s="36"/>
      <c r="R193" s="36"/>
      <c r="S193" s="36"/>
      <c r="T193" s="36"/>
      <c r="U193" s="36"/>
      <c r="V193" s="36"/>
      <c r="W193" s="16"/>
      <c r="X193" s="16"/>
      <c r="Y193" s="16"/>
      <c r="Z193" s="36"/>
      <c r="AA193" s="36"/>
      <c r="AB193" s="36"/>
      <c r="AC193" s="36"/>
      <c r="AD193" s="36"/>
      <c r="AE193" s="36"/>
      <c r="AF193" s="36"/>
      <c r="AG193" s="36"/>
      <c r="AH193" s="16"/>
      <c r="AI193" s="16"/>
      <c r="AJ193" s="16"/>
      <c r="AK193" s="16"/>
      <c r="AL193" s="16"/>
      <c r="AM193" s="16"/>
      <c r="AN193" s="16"/>
      <c r="AO193" s="16"/>
      <c r="AP193" s="16"/>
      <c r="AQ193" s="16"/>
      <c r="AR193" s="16"/>
      <c r="AS193" s="16"/>
      <c r="AT193" s="16"/>
      <c r="AU193" s="16"/>
      <c r="AV193" s="16"/>
      <c r="AW193" s="116"/>
      <c r="AX193" s="116"/>
      <c r="AY193" s="116"/>
      <c r="AZ193" s="116"/>
      <c r="BA193" s="116"/>
      <c r="BB193" s="116"/>
      <c r="BC193" s="116"/>
      <c r="BD193" s="116"/>
      <c r="BE193" s="116"/>
      <c r="BF193" s="116"/>
      <c r="BG193" s="116"/>
      <c r="BH193" s="116"/>
      <c r="BI193" s="116"/>
      <c r="BJ193" s="116"/>
      <c r="BK193" s="116"/>
      <c r="BL193" s="116"/>
      <c r="BM193" s="116"/>
      <c r="BN193" s="117"/>
    </row>
    <row r="194" spans="2:66" s="3" customFormat="1">
      <c r="B194" s="36"/>
      <c r="C194" s="36"/>
      <c r="D194" s="36"/>
      <c r="E194" s="36"/>
      <c r="F194" s="36"/>
      <c r="G194" s="36"/>
      <c r="H194" s="36"/>
      <c r="I194" s="36"/>
      <c r="J194" s="36"/>
      <c r="K194" s="36"/>
      <c r="L194" s="36"/>
      <c r="M194" s="36"/>
      <c r="N194" s="36"/>
      <c r="O194" s="36"/>
      <c r="P194" s="36"/>
      <c r="Q194" s="36"/>
      <c r="R194" s="36"/>
      <c r="S194" s="36"/>
      <c r="T194" s="36"/>
      <c r="U194" s="36"/>
      <c r="V194" s="36"/>
      <c r="W194" s="16"/>
      <c r="X194" s="16"/>
      <c r="Y194" s="16"/>
      <c r="Z194" s="36"/>
      <c r="AA194" s="36"/>
      <c r="AB194" s="36"/>
      <c r="AC194" s="36"/>
      <c r="AD194" s="36"/>
      <c r="AE194" s="36"/>
      <c r="AF194" s="36"/>
      <c r="AG194" s="36"/>
      <c r="AH194" s="16"/>
      <c r="AI194" s="16"/>
      <c r="AJ194" s="16"/>
      <c r="AK194" s="16"/>
      <c r="AL194" s="16"/>
      <c r="AM194" s="16"/>
      <c r="AN194" s="16"/>
      <c r="AO194" s="16"/>
      <c r="AP194" s="16"/>
      <c r="AQ194" s="16"/>
      <c r="AR194" s="16"/>
      <c r="AS194" s="16"/>
      <c r="AT194" s="16"/>
      <c r="AU194" s="16"/>
      <c r="AV194" s="16"/>
      <c r="AW194" s="116"/>
      <c r="AX194" s="116"/>
      <c r="AY194" s="116"/>
      <c r="AZ194" s="116"/>
      <c r="BA194" s="116"/>
      <c r="BB194" s="116"/>
      <c r="BC194" s="116"/>
      <c r="BD194" s="116"/>
      <c r="BE194" s="116"/>
      <c r="BF194" s="116"/>
      <c r="BG194" s="116"/>
      <c r="BH194" s="116"/>
      <c r="BI194" s="116"/>
      <c r="BJ194" s="116"/>
      <c r="BK194" s="116"/>
      <c r="BL194" s="116"/>
      <c r="BM194" s="116"/>
      <c r="BN194" s="117"/>
    </row>
    <row r="195" spans="2:66" s="3" customFormat="1">
      <c r="B195" s="36"/>
      <c r="C195" s="36"/>
      <c r="D195" s="36"/>
      <c r="E195" s="36"/>
      <c r="F195" s="36"/>
      <c r="G195" s="36"/>
      <c r="H195" s="36"/>
      <c r="I195" s="36"/>
      <c r="J195" s="36"/>
      <c r="K195" s="36"/>
      <c r="L195" s="36"/>
      <c r="M195" s="36"/>
      <c r="N195" s="36"/>
      <c r="O195" s="36"/>
      <c r="P195" s="36"/>
      <c r="Q195" s="36"/>
      <c r="R195" s="36"/>
      <c r="S195" s="36"/>
      <c r="T195" s="36"/>
      <c r="U195" s="36"/>
      <c r="V195" s="36"/>
      <c r="W195" s="16"/>
      <c r="X195" s="16"/>
      <c r="Y195" s="16"/>
      <c r="Z195" s="36"/>
      <c r="AA195" s="36"/>
      <c r="AB195" s="36"/>
      <c r="AC195" s="36"/>
      <c r="AD195" s="36"/>
      <c r="AE195" s="36"/>
      <c r="AF195" s="36"/>
      <c r="AG195" s="36"/>
      <c r="AH195" s="16"/>
      <c r="AI195" s="16"/>
      <c r="AJ195" s="16"/>
      <c r="AK195" s="16"/>
      <c r="AL195" s="16"/>
      <c r="AM195" s="16"/>
      <c r="AN195" s="16"/>
      <c r="AO195" s="16"/>
      <c r="AP195" s="16"/>
      <c r="AQ195" s="16"/>
      <c r="AR195" s="16"/>
      <c r="AS195" s="16"/>
      <c r="AT195" s="16"/>
      <c r="AU195" s="16"/>
      <c r="AV195" s="16"/>
      <c r="AW195" s="116"/>
      <c r="AX195" s="116"/>
      <c r="AY195" s="116"/>
      <c r="AZ195" s="116"/>
      <c r="BA195" s="116"/>
      <c r="BB195" s="116"/>
      <c r="BC195" s="116"/>
      <c r="BD195" s="116"/>
      <c r="BE195" s="116"/>
      <c r="BF195" s="116"/>
      <c r="BG195" s="116"/>
      <c r="BH195" s="116"/>
      <c r="BI195" s="116"/>
      <c r="BJ195" s="116"/>
      <c r="BK195" s="116"/>
      <c r="BL195" s="116"/>
      <c r="BM195" s="116"/>
      <c r="BN195" s="117"/>
    </row>
    <row r="196" spans="2:66" s="3" customFormat="1">
      <c r="B196" s="36"/>
      <c r="C196" s="36"/>
      <c r="D196" s="36"/>
      <c r="E196" s="36"/>
      <c r="F196" s="36"/>
      <c r="G196" s="36"/>
      <c r="H196" s="36"/>
      <c r="I196" s="36"/>
      <c r="J196" s="36"/>
      <c r="K196" s="36"/>
      <c r="L196" s="36"/>
      <c r="M196" s="36"/>
      <c r="N196" s="36"/>
      <c r="O196" s="36"/>
      <c r="P196" s="36"/>
      <c r="Q196" s="36"/>
      <c r="R196" s="36"/>
      <c r="S196" s="36"/>
      <c r="T196" s="36"/>
      <c r="U196" s="36"/>
      <c r="V196" s="36"/>
      <c r="W196" s="16"/>
      <c r="X196" s="16"/>
      <c r="Y196" s="16"/>
      <c r="Z196" s="36"/>
      <c r="AA196" s="36"/>
      <c r="AB196" s="36"/>
      <c r="AC196" s="36"/>
      <c r="AD196" s="36"/>
      <c r="AE196" s="36"/>
      <c r="AF196" s="36"/>
      <c r="AG196" s="36"/>
      <c r="AH196" s="16"/>
      <c r="AI196" s="16"/>
      <c r="AJ196" s="16"/>
      <c r="AK196" s="16"/>
      <c r="AL196" s="16"/>
      <c r="AM196" s="16"/>
      <c r="AN196" s="16"/>
      <c r="AO196" s="16"/>
      <c r="AP196" s="16"/>
      <c r="AQ196" s="16"/>
      <c r="AR196" s="16"/>
      <c r="AS196" s="16"/>
      <c r="AT196" s="16"/>
      <c r="AU196" s="16"/>
      <c r="AV196" s="16"/>
      <c r="AW196" s="116"/>
      <c r="AX196" s="116"/>
      <c r="AY196" s="116"/>
      <c r="AZ196" s="116"/>
      <c r="BA196" s="116"/>
      <c r="BB196" s="116"/>
      <c r="BC196" s="116"/>
      <c r="BD196" s="116"/>
      <c r="BE196" s="116"/>
      <c r="BF196" s="116"/>
      <c r="BG196" s="116"/>
      <c r="BH196" s="116"/>
      <c r="BI196" s="116"/>
      <c r="BJ196" s="116"/>
      <c r="BK196" s="116"/>
      <c r="BL196" s="116"/>
      <c r="BM196" s="116"/>
      <c r="BN196" s="117"/>
    </row>
    <row r="197" spans="2:66" s="3" customFormat="1">
      <c r="B197" s="36"/>
      <c r="C197" s="36"/>
      <c r="D197" s="36"/>
      <c r="E197" s="36"/>
      <c r="F197" s="36"/>
      <c r="G197" s="36"/>
      <c r="H197" s="36"/>
      <c r="I197" s="36"/>
      <c r="J197" s="36"/>
      <c r="K197" s="36"/>
      <c r="L197" s="36"/>
      <c r="M197" s="36"/>
      <c r="N197" s="36"/>
      <c r="O197" s="36"/>
      <c r="P197" s="36"/>
      <c r="Q197" s="36"/>
      <c r="R197" s="36"/>
      <c r="S197" s="36"/>
      <c r="T197" s="36"/>
      <c r="U197" s="36"/>
      <c r="V197" s="36"/>
      <c r="W197" s="16"/>
      <c r="X197" s="16"/>
      <c r="Y197" s="16"/>
      <c r="Z197" s="36"/>
      <c r="AA197" s="36"/>
      <c r="AB197" s="36"/>
      <c r="AC197" s="36"/>
      <c r="AD197" s="36"/>
      <c r="AE197" s="36"/>
      <c r="AF197" s="36"/>
      <c r="AG197" s="36"/>
      <c r="AH197" s="16"/>
      <c r="AI197" s="16"/>
      <c r="AJ197" s="16"/>
      <c r="AK197" s="16"/>
      <c r="AL197" s="16"/>
      <c r="AM197" s="16"/>
      <c r="AN197" s="16"/>
      <c r="AO197" s="16"/>
      <c r="AP197" s="16"/>
      <c r="AQ197" s="16"/>
      <c r="AR197" s="16"/>
      <c r="AS197" s="16"/>
      <c r="AT197" s="16"/>
      <c r="AU197" s="16"/>
      <c r="AV197" s="16"/>
      <c r="AW197" s="116"/>
      <c r="AX197" s="116"/>
      <c r="AY197" s="116"/>
      <c r="AZ197" s="116"/>
      <c r="BA197" s="116"/>
      <c r="BB197" s="116"/>
      <c r="BC197" s="116"/>
      <c r="BD197" s="116"/>
      <c r="BE197" s="116"/>
      <c r="BF197" s="116"/>
      <c r="BG197" s="116"/>
      <c r="BH197" s="116"/>
      <c r="BI197" s="116"/>
      <c r="BJ197" s="116"/>
      <c r="BK197" s="116"/>
      <c r="BL197" s="116"/>
      <c r="BM197" s="116"/>
      <c r="BN197" s="117"/>
    </row>
    <row r="198" spans="2:66" s="3" customFormat="1">
      <c r="B198" s="36"/>
      <c r="C198" s="36"/>
      <c r="D198" s="36"/>
      <c r="E198" s="36"/>
      <c r="F198" s="36"/>
      <c r="G198" s="36"/>
      <c r="H198" s="36"/>
      <c r="I198" s="36"/>
      <c r="J198" s="36"/>
      <c r="K198" s="36"/>
      <c r="L198" s="36"/>
      <c r="M198" s="36"/>
      <c r="N198" s="36"/>
      <c r="O198" s="36"/>
      <c r="P198" s="36"/>
      <c r="Q198" s="36"/>
      <c r="R198" s="36"/>
      <c r="S198" s="36"/>
      <c r="T198" s="36"/>
      <c r="U198" s="36"/>
      <c r="V198" s="36"/>
      <c r="W198" s="16"/>
      <c r="X198" s="16"/>
      <c r="Y198" s="16"/>
      <c r="Z198" s="36"/>
      <c r="AA198" s="36"/>
      <c r="AB198" s="36"/>
      <c r="AC198" s="36"/>
      <c r="AD198" s="36"/>
      <c r="AE198" s="36"/>
      <c r="AF198" s="36"/>
      <c r="AG198" s="36"/>
      <c r="AH198" s="16"/>
      <c r="AI198" s="16"/>
      <c r="AJ198" s="16"/>
      <c r="AK198" s="16"/>
      <c r="AL198" s="16"/>
      <c r="AM198" s="16"/>
      <c r="AN198" s="16"/>
      <c r="AO198" s="16"/>
      <c r="AP198" s="16"/>
      <c r="AQ198" s="16"/>
      <c r="AR198" s="16"/>
      <c r="AS198" s="16"/>
      <c r="AT198" s="16"/>
      <c r="AU198" s="16"/>
      <c r="AV198" s="16"/>
      <c r="AW198" s="116"/>
      <c r="AX198" s="116"/>
      <c r="AY198" s="116"/>
      <c r="AZ198" s="116"/>
      <c r="BA198" s="116"/>
      <c r="BB198" s="116"/>
      <c r="BC198" s="116"/>
      <c r="BD198" s="116"/>
      <c r="BE198" s="116"/>
      <c r="BF198" s="116"/>
      <c r="BG198" s="116"/>
      <c r="BH198" s="116"/>
      <c r="BI198" s="116"/>
      <c r="BJ198" s="116"/>
      <c r="BK198" s="116"/>
      <c r="BL198" s="116"/>
      <c r="BM198" s="116"/>
      <c r="BN198" s="117"/>
    </row>
    <row r="199" spans="2:66" s="3" customFormat="1">
      <c r="B199" s="36"/>
      <c r="C199" s="36"/>
      <c r="D199" s="36"/>
      <c r="E199" s="36"/>
      <c r="F199" s="36"/>
      <c r="G199" s="36"/>
      <c r="H199" s="36"/>
      <c r="I199" s="36"/>
      <c r="J199" s="36"/>
      <c r="K199" s="36"/>
      <c r="L199" s="36"/>
      <c r="M199" s="36"/>
      <c r="N199" s="36"/>
      <c r="O199" s="36"/>
      <c r="P199" s="36"/>
      <c r="Q199" s="36"/>
      <c r="R199" s="36"/>
      <c r="S199" s="36"/>
      <c r="T199" s="36"/>
      <c r="U199" s="36"/>
      <c r="V199" s="36"/>
      <c r="W199" s="16"/>
      <c r="X199" s="16"/>
      <c r="Y199" s="16"/>
      <c r="Z199" s="36"/>
      <c r="AA199" s="36"/>
      <c r="AB199" s="36"/>
      <c r="AC199" s="36"/>
      <c r="AD199" s="36"/>
      <c r="AE199" s="36"/>
      <c r="AF199" s="36"/>
      <c r="AG199" s="36"/>
      <c r="AH199" s="16"/>
      <c r="AI199" s="16"/>
      <c r="AJ199" s="16"/>
      <c r="AK199" s="16"/>
      <c r="AL199" s="16"/>
      <c r="AM199" s="16"/>
      <c r="AN199" s="16"/>
      <c r="AO199" s="16"/>
      <c r="AP199" s="16"/>
      <c r="AQ199" s="16"/>
      <c r="AR199" s="16"/>
      <c r="AS199" s="16"/>
      <c r="AT199" s="16"/>
      <c r="AU199" s="16"/>
      <c r="AV199" s="16"/>
      <c r="AW199" s="116"/>
      <c r="AX199" s="116"/>
      <c r="AY199" s="116"/>
      <c r="AZ199" s="116"/>
      <c r="BA199" s="116"/>
      <c r="BB199" s="116"/>
      <c r="BC199" s="116"/>
      <c r="BD199" s="116"/>
      <c r="BE199" s="116"/>
      <c r="BF199" s="116"/>
      <c r="BG199" s="116"/>
      <c r="BH199" s="116"/>
      <c r="BI199" s="116"/>
      <c r="BJ199" s="116"/>
      <c r="BK199" s="116"/>
      <c r="BL199" s="116"/>
      <c r="BM199" s="116"/>
      <c r="BN199" s="117"/>
    </row>
    <row r="200" spans="2:66" s="3" customFormat="1">
      <c r="B200" s="36"/>
      <c r="C200" s="36"/>
      <c r="D200" s="36"/>
      <c r="E200" s="36"/>
      <c r="F200" s="36"/>
      <c r="G200" s="36"/>
      <c r="H200" s="36"/>
      <c r="I200" s="36"/>
      <c r="J200" s="36"/>
      <c r="K200" s="36"/>
      <c r="L200" s="36"/>
      <c r="M200" s="36"/>
      <c r="N200" s="36"/>
      <c r="O200" s="36"/>
      <c r="P200" s="36"/>
      <c r="Q200" s="36"/>
      <c r="R200" s="36"/>
      <c r="S200" s="36"/>
      <c r="T200" s="36"/>
      <c r="U200" s="36"/>
      <c r="V200" s="36"/>
      <c r="W200" s="16"/>
      <c r="X200" s="16"/>
      <c r="Y200" s="16"/>
      <c r="Z200" s="36"/>
      <c r="AA200" s="36"/>
      <c r="AB200" s="36"/>
      <c r="AC200" s="36"/>
      <c r="AD200" s="36"/>
      <c r="AE200" s="36"/>
      <c r="AF200" s="36"/>
      <c r="AG200" s="36"/>
      <c r="AH200" s="16"/>
      <c r="AI200" s="16"/>
      <c r="AJ200" s="16"/>
      <c r="AK200" s="16"/>
      <c r="AL200" s="16"/>
      <c r="AM200" s="16"/>
      <c r="AN200" s="16"/>
      <c r="AO200" s="16"/>
      <c r="AP200" s="16"/>
      <c r="AQ200" s="16"/>
      <c r="AR200" s="16"/>
      <c r="AS200" s="16"/>
      <c r="AT200" s="16"/>
      <c r="AU200" s="16"/>
      <c r="AV200" s="16"/>
      <c r="AW200" s="116"/>
      <c r="AX200" s="116"/>
      <c r="AY200" s="116"/>
      <c r="AZ200" s="116"/>
      <c r="BA200" s="116"/>
      <c r="BB200" s="116"/>
      <c r="BC200" s="116"/>
      <c r="BD200" s="116"/>
      <c r="BE200" s="116"/>
      <c r="BF200" s="116"/>
      <c r="BG200" s="116"/>
      <c r="BH200" s="116"/>
      <c r="BI200" s="116"/>
      <c r="BJ200" s="116"/>
      <c r="BK200" s="116"/>
      <c r="BL200" s="116"/>
      <c r="BM200" s="116"/>
      <c r="BN200" s="117"/>
    </row>
    <row r="201" spans="2:66" s="3" customFormat="1">
      <c r="B201" s="36"/>
      <c r="C201" s="36"/>
      <c r="D201" s="36"/>
      <c r="E201" s="36"/>
      <c r="F201" s="36"/>
      <c r="G201" s="36"/>
      <c r="H201" s="36"/>
      <c r="I201" s="36"/>
      <c r="J201" s="36"/>
      <c r="K201" s="36"/>
      <c r="L201" s="36"/>
      <c r="M201" s="36"/>
      <c r="N201" s="36"/>
      <c r="O201" s="36"/>
      <c r="P201" s="36"/>
      <c r="Q201" s="36"/>
      <c r="R201" s="36"/>
      <c r="S201" s="36"/>
      <c r="T201" s="36"/>
      <c r="U201" s="36"/>
      <c r="V201" s="36"/>
      <c r="W201" s="16"/>
      <c r="X201" s="16"/>
      <c r="Y201" s="16"/>
      <c r="Z201" s="36"/>
      <c r="AA201" s="36"/>
      <c r="AB201" s="36"/>
      <c r="AC201" s="36"/>
      <c r="AD201" s="36"/>
      <c r="AE201" s="36"/>
      <c r="AF201" s="36"/>
      <c r="AG201" s="36"/>
      <c r="AH201" s="16"/>
      <c r="AI201" s="16"/>
      <c r="AJ201" s="16"/>
      <c r="AK201" s="16"/>
      <c r="AL201" s="16"/>
      <c r="AM201" s="16"/>
      <c r="AN201" s="16"/>
      <c r="AO201" s="16"/>
      <c r="AP201" s="16"/>
      <c r="AQ201" s="16"/>
      <c r="AR201" s="16"/>
      <c r="AS201" s="16"/>
      <c r="AT201" s="16"/>
      <c r="AU201" s="16"/>
      <c r="AV201" s="16"/>
      <c r="AW201" s="116"/>
      <c r="AX201" s="116"/>
      <c r="AY201" s="116"/>
      <c r="AZ201" s="116"/>
      <c r="BA201" s="116"/>
      <c r="BB201" s="116"/>
      <c r="BC201" s="116"/>
      <c r="BD201" s="116"/>
      <c r="BE201" s="116"/>
      <c r="BF201" s="116"/>
      <c r="BG201" s="116"/>
      <c r="BH201" s="116"/>
      <c r="BI201" s="116"/>
      <c r="BJ201" s="116"/>
      <c r="BK201" s="116"/>
      <c r="BL201" s="116"/>
      <c r="BM201" s="116"/>
      <c r="BN201" s="117"/>
    </row>
    <row r="202" spans="2:66" s="3" customFormat="1">
      <c r="B202" s="36"/>
      <c r="C202" s="36"/>
      <c r="D202" s="36"/>
      <c r="E202" s="36"/>
      <c r="F202" s="36"/>
      <c r="G202" s="36"/>
      <c r="H202" s="36"/>
      <c r="I202" s="36"/>
      <c r="J202" s="36"/>
      <c r="K202" s="36"/>
      <c r="L202" s="36"/>
      <c r="M202" s="36"/>
      <c r="N202" s="36"/>
      <c r="O202" s="36"/>
      <c r="P202" s="36"/>
      <c r="Q202" s="36"/>
      <c r="R202" s="36"/>
      <c r="S202" s="36"/>
      <c r="T202" s="36"/>
      <c r="U202" s="36"/>
      <c r="V202" s="36"/>
      <c r="W202" s="16"/>
      <c r="X202" s="16"/>
      <c r="Y202" s="16"/>
      <c r="Z202" s="36"/>
      <c r="AA202" s="36"/>
      <c r="AB202" s="36"/>
      <c r="AC202" s="36"/>
      <c r="AD202" s="36"/>
      <c r="AE202" s="36"/>
      <c r="AF202" s="36"/>
      <c r="AG202" s="36"/>
      <c r="AH202" s="16"/>
      <c r="AI202" s="16"/>
      <c r="AJ202" s="16"/>
      <c r="AK202" s="16"/>
      <c r="AL202" s="16"/>
      <c r="AM202" s="16"/>
      <c r="AN202" s="16"/>
      <c r="AO202" s="16"/>
      <c r="AP202" s="16"/>
      <c r="AQ202" s="16"/>
      <c r="AR202" s="16"/>
      <c r="AS202" s="16"/>
      <c r="AT202" s="16"/>
      <c r="AU202" s="16"/>
      <c r="AV202" s="16"/>
      <c r="AW202" s="116"/>
      <c r="AX202" s="116"/>
      <c r="AY202" s="116"/>
      <c r="AZ202" s="116"/>
      <c r="BA202" s="116"/>
      <c r="BB202" s="116"/>
      <c r="BC202" s="116"/>
      <c r="BD202" s="116"/>
      <c r="BE202" s="116"/>
      <c r="BF202" s="116"/>
      <c r="BG202" s="116"/>
      <c r="BH202" s="116"/>
      <c r="BI202" s="116"/>
      <c r="BJ202" s="116"/>
      <c r="BK202" s="116"/>
      <c r="BL202" s="116"/>
      <c r="BM202" s="116"/>
      <c r="BN202" s="117"/>
    </row>
    <row r="203" spans="2:66" s="3" customFormat="1">
      <c r="B203" s="36"/>
      <c r="C203" s="36"/>
      <c r="D203" s="36"/>
      <c r="E203" s="36"/>
      <c r="F203" s="36"/>
      <c r="G203" s="36"/>
      <c r="H203" s="36"/>
      <c r="I203" s="36"/>
      <c r="J203" s="36"/>
      <c r="K203" s="36"/>
      <c r="L203" s="36"/>
      <c r="M203" s="36"/>
      <c r="N203" s="36"/>
      <c r="O203" s="36"/>
      <c r="P203" s="36"/>
      <c r="Q203" s="36"/>
      <c r="R203" s="36"/>
      <c r="S203" s="36"/>
      <c r="T203" s="36"/>
      <c r="U203" s="36"/>
      <c r="V203" s="36"/>
      <c r="W203" s="16"/>
      <c r="X203" s="16"/>
      <c r="Y203" s="16"/>
      <c r="Z203" s="36"/>
      <c r="AA203" s="36"/>
      <c r="AB203" s="36"/>
      <c r="AC203" s="36"/>
      <c r="AD203" s="36"/>
      <c r="AE203" s="36"/>
      <c r="AF203" s="36"/>
      <c r="AG203" s="36"/>
      <c r="AH203" s="16"/>
      <c r="AI203" s="16"/>
      <c r="AJ203" s="16"/>
      <c r="AK203" s="16"/>
      <c r="AL203" s="16"/>
      <c r="AM203" s="16"/>
      <c r="AN203" s="16"/>
      <c r="AO203" s="16"/>
      <c r="AP203" s="16"/>
      <c r="AQ203" s="16"/>
      <c r="AR203" s="16"/>
      <c r="AS203" s="16"/>
      <c r="AT203" s="16"/>
      <c r="AU203" s="16"/>
      <c r="AV203" s="16"/>
      <c r="AW203" s="116"/>
      <c r="AX203" s="116"/>
      <c r="AY203" s="116"/>
      <c r="AZ203" s="116"/>
      <c r="BA203" s="116"/>
      <c r="BB203" s="116"/>
      <c r="BC203" s="116"/>
      <c r="BD203" s="116"/>
      <c r="BE203" s="116"/>
      <c r="BF203" s="116"/>
      <c r="BG203" s="116"/>
      <c r="BH203" s="116"/>
      <c r="BI203" s="116"/>
      <c r="BJ203" s="116"/>
      <c r="BK203" s="116"/>
      <c r="BL203" s="116"/>
      <c r="BM203" s="116"/>
      <c r="BN203" s="117"/>
    </row>
    <row r="204" spans="2:66" s="3" customFormat="1">
      <c r="B204" s="36"/>
      <c r="C204" s="36"/>
      <c r="D204" s="36"/>
      <c r="E204" s="36"/>
      <c r="F204" s="36"/>
      <c r="G204" s="36"/>
      <c r="H204" s="36"/>
      <c r="I204" s="36"/>
      <c r="J204" s="36"/>
      <c r="K204" s="36"/>
      <c r="L204" s="36"/>
      <c r="M204" s="36"/>
      <c r="N204" s="36"/>
      <c r="O204" s="36"/>
      <c r="P204" s="36"/>
      <c r="Q204" s="36"/>
      <c r="R204" s="36"/>
      <c r="S204" s="36"/>
      <c r="T204" s="36"/>
      <c r="U204" s="36"/>
      <c r="V204" s="36"/>
      <c r="W204" s="16"/>
      <c r="X204" s="16"/>
      <c r="Y204" s="16"/>
      <c r="Z204" s="36"/>
      <c r="AA204" s="36"/>
      <c r="AB204" s="36"/>
      <c r="AC204" s="36"/>
      <c r="AD204" s="36"/>
      <c r="AE204" s="36"/>
      <c r="AF204" s="36"/>
      <c r="AG204" s="36"/>
      <c r="AH204" s="16"/>
      <c r="AI204" s="16"/>
      <c r="AJ204" s="16"/>
      <c r="AK204" s="16"/>
      <c r="AL204" s="16"/>
      <c r="AM204" s="16"/>
      <c r="AN204" s="16"/>
      <c r="AO204" s="16"/>
      <c r="AP204" s="16"/>
      <c r="AQ204" s="16"/>
      <c r="AR204" s="16"/>
      <c r="AS204" s="16"/>
      <c r="AT204" s="16"/>
      <c r="AU204" s="16"/>
      <c r="AV204" s="16"/>
      <c r="AW204" s="116"/>
      <c r="AX204" s="116"/>
      <c r="AY204" s="116"/>
      <c r="AZ204" s="116"/>
      <c r="BA204" s="116"/>
      <c r="BB204" s="116"/>
      <c r="BC204" s="116"/>
      <c r="BD204" s="116"/>
      <c r="BE204" s="116"/>
      <c r="BF204" s="116"/>
      <c r="BG204" s="116"/>
      <c r="BH204" s="116"/>
      <c r="BI204" s="116"/>
      <c r="BJ204" s="116"/>
      <c r="BK204" s="116"/>
      <c r="BL204" s="116"/>
      <c r="BM204" s="116"/>
      <c r="BN204" s="117"/>
    </row>
    <row r="205" spans="2:66" s="3" customFormat="1">
      <c r="B205" s="36"/>
      <c r="C205" s="36"/>
      <c r="D205" s="36"/>
      <c r="E205" s="36"/>
      <c r="F205" s="36"/>
      <c r="G205" s="36"/>
      <c r="H205" s="36"/>
      <c r="I205" s="36"/>
      <c r="J205" s="36"/>
      <c r="K205" s="36"/>
      <c r="L205" s="36"/>
      <c r="M205" s="36"/>
      <c r="N205" s="36"/>
      <c r="O205" s="36"/>
      <c r="P205" s="36"/>
      <c r="Q205" s="36"/>
      <c r="R205" s="36"/>
      <c r="S205" s="36"/>
      <c r="T205" s="36"/>
      <c r="U205" s="36"/>
      <c r="V205" s="36"/>
      <c r="W205" s="16"/>
      <c r="X205" s="16"/>
      <c r="Y205" s="16"/>
      <c r="Z205" s="36"/>
      <c r="AA205" s="36"/>
      <c r="AB205" s="36"/>
      <c r="AC205" s="36"/>
      <c r="AD205" s="36"/>
      <c r="AE205" s="36"/>
      <c r="AF205" s="36"/>
      <c r="AG205" s="36"/>
      <c r="AH205" s="16"/>
      <c r="AI205" s="16"/>
      <c r="AJ205" s="16"/>
      <c r="AK205" s="16"/>
      <c r="AL205" s="16"/>
      <c r="AM205" s="16"/>
      <c r="AN205" s="16"/>
      <c r="AO205" s="16"/>
      <c r="AP205" s="16"/>
      <c r="AQ205" s="16"/>
      <c r="AR205" s="16"/>
      <c r="AS205" s="16"/>
      <c r="AT205" s="16"/>
      <c r="AU205" s="16"/>
      <c r="AV205" s="16"/>
      <c r="AW205" s="116"/>
      <c r="AX205" s="116"/>
      <c r="AY205" s="116"/>
      <c r="AZ205" s="116"/>
      <c r="BA205" s="116"/>
      <c r="BB205" s="116"/>
      <c r="BC205" s="116"/>
      <c r="BD205" s="116"/>
      <c r="BE205" s="116"/>
      <c r="BF205" s="116"/>
      <c r="BG205" s="116"/>
      <c r="BH205" s="116"/>
      <c r="BI205" s="116"/>
      <c r="BJ205" s="116"/>
      <c r="BK205" s="116"/>
      <c r="BL205" s="116"/>
      <c r="BM205" s="116"/>
      <c r="BN205" s="117"/>
    </row>
    <row r="206" spans="2:66" s="3" customFormat="1">
      <c r="B206" s="36"/>
      <c r="C206" s="36"/>
      <c r="D206" s="36"/>
      <c r="E206" s="36"/>
      <c r="F206" s="36"/>
      <c r="G206" s="36"/>
      <c r="H206" s="36"/>
      <c r="I206" s="36"/>
      <c r="J206" s="36"/>
      <c r="K206" s="36"/>
      <c r="L206" s="36"/>
      <c r="M206" s="36"/>
      <c r="N206" s="36"/>
      <c r="O206" s="36"/>
      <c r="P206" s="36"/>
      <c r="Q206" s="36"/>
      <c r="R206" s="36"/>
      <c r="S206" s="36"/>
      <c r="T206" s="36"/>
      <c r="U206" s="36"/>
      <c r="V206" s="36"/>
      <c r="W206" s="16"/>
      <c r="X206" s="16"/>
      <c r="Y206" s="16"/>
      <c r="Z206" s="36"/>
      <c r="AA206" s="36"/>
      <c r="AB206" s="36"/>
      <c r="AC206" s="36"/>
      <c r="AD206" s="36"/>
      <c r="AE206" s="36"/>
      <c r="AF206" s="36"/>
      <c r="AG206" s="36"/>
      <c r="AH206" s="16"/>
      <c r="AI206" s="16"/>
      <c r="AJ206" s="16"/>
      <c r="AK206" s="16"/>
      <c r="AL206" s="16"/>
      <c r="AM206" s="16"/>
      <c r="AN206" s="16"/>
      <c r="AO206" s="16"/>
      <c r="AP206" s="16"/>
      <c r="AQ206" s="16"/>
      <c r="AR206" s="16"/>
      <c r="AS206" s="16"/>
      <c r="AT206" s="16"/>
      <c r="AU206" s="16"/>
      <c r="AV206" s="16"/>
      <c r="AW206" s="116"/>
      <c r="AX206" s="116"/>
      <c r="AY206" s="116"/>
      <c r="AZ206" s="116"/>
      <c r="BA206" s="116"/>
      <c r="BB206" s="116"/>
      <c r="BC206" s="116"/>
      <c r="BD206" s="116"/>
      <c r="BE206" s="116"/>
      <c r="BF206" s="116"/>
      <c r="BG206" s="116"/>
      <c r="BH206" s="116"/>
      <c r="BI206" s="116"/>
      <c r="BJ206" s="116"/>
      <c r="BK206" s="116"/>
      <c r="BL206" s="116"/>
      <c r="BM206" s="116"/>
      <c r="BN206" s="117"/>
    </row>
    <row r="207" spans="2:66" s="3" customFormat="1">
      <c r="B207" s="36"/>
      <c r="C207" s="36"/>
      <c r="D207" s="36"/>
      <c r="E207" s="36"/>
      <c r="F207" s="36"/>
      <c r="G207" s="36"/>
      <c r="H207" s="36"/>
      <c r="I207" s="36"/>
      <c r="J207" s="36"/>
      <c r="K207" s="36"/>
      <c r="L207" s="36"/>
      <c r="M207" s="36"/>
      <c r="N207" s="36"/>
      <c r="O207" s="36"/>
      <c r="P207" s="36"/>
      <c r="Q207" s="36"/>
      <c r="R207" s="36"/>
      <c r="S207" s="36"/>
      <c r="T207" s="36"/>
      <c r="U207" s="36"/>
      <c r="V207" s="36"/>
      <c r="W207" s="16"/>
      <c r="X207" s="16"/>
      <c r="Y207" s="16"/>
      <c r="Z207" s="36"/>
      <c r="AA207" s="36"/>
      <c r="AB207" s="36"/>
      <c r="AC207" s="36"/>
      <c r="AD207" s="36"/>
      <c r="AE207" s="36"/>
      <c r="AF207" s="36"/>
      <c r="AG207" s="36"/>
      <c r="AH207" s="16"/>
      <c r="AI207" s="16"/>
      <c r="AJ207" s="16"/>
      <c r="AK207" s="16"/>
      <c r="AL207" s="16"/>
      <c r="AM207" s="16"/>
      <c r="AN207" s="16"/>
      <c r="AO207" s="16"/>
      <c r="AP207" s="16"/>
      <c r="AQ207" s="16"/>
      <c r="AR207" s="16"/>
      <c r="AS207" s="16"/>
      <c r="AT207" s="16"/>
      <c r="AU207" s="16"/>
      <c r="AV207" s="16"/>
      <c r="AW207" s="116"/>
      <c r="AX207" s="116"/>
      <c r="AY207" s="116"/>
      <c r="AZ207" s="116"/>
      <c r="BA207" s="116"/>
      <c r="BB207" s="116"/>
      <c r="BC207" s="116"/>
      <c r="BD207" s="116"/>
      <c r="BE207" s="116"/>
      <c r="BF207" s="116"/>
      <c r="BG207" s="116"/>
      <c r="BH207" s="116"/>
      <c r="BI207" s="116"/>
      <c r="BJ207" s="116"/>
      <c r="BK207" s="116"/>
      <c r="BL207" s="116"/>
      <c r="BM207" s="116"/>
      <c r="BN207" s="117"/>
    </row>
    <row r="208" spans="2:66" s="3" customFormat="1">
      <c r="B208" s="36"/>
      <c r="C208" s="36"/>
      <c r="D208" s="36"/>
      <c r="E208" s="36"/>
      <c r="F208" s="36"/>
      <c r="G208" s="36"/>
      <c r="H208" s="36"/>
      <c r="I208" s="36"/>
      <c r="J208" s="36"/>
      <c r="K208" s="36"/>
      <c r="L208" s="36"/>
      <c r="M208" s="36"/>
      <c r="N208" s="36"/>
      <c r="O208" s="36"/>
      <c r="P208" s="36"/>
      <c r="Q208" s="36"/>
      <c r="R208" s="36"/>
      <c r="S208" s="36"/>
      <c r="T208" s="36"/>
      <c r="U208" s="36"/>
      <c r="V208" s="36"/>
      <c r="W208" s="16"/>
      <c r="X208" s="16"/>
      <c r="Y208" s="16"/>
      <c r="Z208" s="36"/>
      <c r="AA208" s="36"/>
      <c r="AB208" s="36"/>
      <c r="AC208" s="36"/>
      <c r="AD208" s="36"/>
      <c r="AE208" s="36"/>
      <c r="AF208" s="36"/>
      <c r="AG208" s="36"/>
      <c r="AH208" s="16"/>
      <c r="AI208" s="16"/>
      <c r="AJ208" s="16"/>
      <c r="AK208" s="16"/>
      <c r="AL208" s="16"/>
      <c r="AM208" s="16"/>
      <c r="AN208" s="16"/>
      <c r="AO208" s="16"/>
      <c r="AP208" s="16"/>
      <c r="AQ208" s="16"/>
      <c r="AR208" s="16"/>
      <c r="AS208" s="16"/>
      <c r="AT208" s="16"/>
      <c r="AU208" s="16"/>
      <c r="AV208" s="16"/>
      <c r="AW208" s="116"/>
      <c r="AX208" s="116"/>
      <c r="AY208" s="116"/>
      <c r="AZ208" s="116"/>
      <c r="BA208" s="116"/>
      <c r="BB208" s="116"/>
      <c r="BC208" s="116"/>
      <c r="BD208" s="116"/>
      <c r="BE208" s="116"/>
      <c r="BF208" s="116"/>
      <c r="BG208" s="116"/>
      <c r="BH208" s="116"/>
      <c r="BI208" s="116"/>
      <c r="BJ208" s="116"/>
      <c r="BK208" s="116"/>
      <c r="BL208" s="116"/>
      <c r="BM208" s="116"/>
      <c r="BN208" s="117"/>
    </row>
    <row r="209" spans="2:66" s="3" customFormat="1">
      <c r="B209" s="36"/>
      <c r="C209" s="36"/>
      <c r="D209" s="36"/>
      <c r="E209" s="36"/>
      <c r="F209" s="36"/>
      <c r="G209" s="36"/>
      <c r="H209" s="36"/>
      <c r="I209" s="36"/>
      <c r="J209" s="36"/>
      <c r="K209" s="36"/>
      <c r="L209" s="36"/>
      <c r="M209" s="36"/>
      <c r="N209" s="36"/>
      <c r="O209" s="36"/>
      <c r="P209" s="36"/>
      <c r="Q209" s="36"/>
      <c r="R209" s="36"/>
      <c r="S209" s="36"/>
      <c r="T209" s="36"/>
      <c r="U209" s="36"/>
      <c r="V209" s="36"/>
      <c r="W209" s="16"/>
      <c r="X209" s="16"/>
      <c r="Y209" s="16"/>
      <c r="Z209" s="36"/>
      <c r="AA209" s="36"/>
      <c r="AB209" s="36"/>
      <c r="AC209" s="36"/>
      <c r="AD209" s="36"/>
      <c r="AE209" s="36"/>
      <c r="AF209" s="36"/>
      <c r="AG209" s="36"/>
      <c r="AH209" s="16"/>
      <c r="AI209" s="16"/>
      <c r="AJ209" s="16"/>
      <c r="AK209" s="16"/>
      <c r="AL209" s="16"/>
      <c r="AM209" s="16"/>
      <c r="AN209" s="16"/>
      <c r="AO209" s="16"/>
      <c r="AP209" s="16"/>
      <c r="AQ209" s="16"/>
      <c r="AR209" s="16"/>
      <c r="AS209" s="16"/>
      <c r="AT209" s="16"/>
      <c r="AU209" s="16"/>
      <c r="AV209" s="16"/>
      <c r="AW209" s="116"/>
      <c r="AX209" s="116"/>
      <c r="AY209" s="116"/>
      <c r="AZ209" s="116"/>
      <c r="BA209" s="116"/>
      <c r="BB209" s="116"/>
      <c r="BC209" s="116"/>
      <c r="BD209" s="116"/>
      <c r="BE209" s="116"/>
      <c r="BF209" s="116"/>
      <c r="BG209" s="116"/>
      <c r="BH209" s="116"/>
      <c r="BI209" s="116"/>
      <c r="BJ209" s="116"/>
      <c r="BK209" s="116"/>
      <c r="BL209" s="116"/>
      <c r="BM209" s="116"/>
      <c r="BN209" s="117"/>
    </row>
    <row r="210" spans="2:66" s="3" customFormat="1">
      <c r="B210" s="36"/>
      <c r="C210" s="36"/>
      <c r="D210" s="36"/>
      <c r="E210" s="36"/>
      <c r="F210" s="36"/>
      <c r="G210" s="36"/>
      <c r="H210" s="36"/>
      <c r="I210" s="36"/>
      <c r="J210" s="36"/>
      <c r="K210" s="36"/>
      <c r="L210" s="36"/>
      <c r="M210" s="36"/>
      <c r="N210" s="36"/>
      <c r="O210" s="36"/>
      <c r="P210" s="36"/>
      <c r="Q210" s="36"/>
      <c r="R210" s="36"/>
      <c r="S210" s="36"/>
      <c r="T210" s="36"/>
      <c r="U210" s="36"/>
      <c r="V210" s="36"/>
      <c r="W210" s="16"/>
      <c r="X210" s="16"/>
      <c r="Y210" s="16"/>
      <c r="Z210" s="36"/>
      <c r="AA210" s="36"/>
      <c r="AB210" s="36"/>
      <c r="AC210" s="36"/>
      <c r="AD210" s="36"/>
      <c r="AE210" s="36"/>
      <c r="AF210" s="36"/>
      <c r="AG210" s="36"/>
      <c r="AH210" s="16"/>
      <c r="AI210" s="16"/>
      <c r="AJ210" s="16"/>
      <c r="AK210" s="16"/>
      <c r="AL210" s="16"/>
      <c r="AM210" s="16"/>
      <c r="AN210" s="16"/>
      <c r="AO210" s="16"/>
      <c r="AP210" s="16"/>
      <c r="AQ210" s="16"/>
      <c r="AR210" s="16"/>
      <c r="AS210" s="16"/>
      <c r="AT210" s="16"/>
      <c r="AU210" s="16"/>
      <c r="AV210" s="16"/>
      <c r="AW210" s="116"/>
      <c r="AX210" s="116"/>
      <c r="AY210" s="116"/>
      <c r="AZ210" s="116"/>
      <c r="BA210" s="116"/>
      <c r="BB210" s="116"/>
      <c r="BC210" s="116"/>
      <c r="BD210" s="116"/>
      <c r="BE210" s="116"/>
      <c r="BF210" s="116"/>
      <c r="BG210" s="116"/>
      <c r="BH210" s="116"/>
      <c r="BI210" s="116"/>
      <c r="BJ210" s="116"/>
      <c r="BK210" s="116"/>
      <c r="BL210" s="116"/>
      <c r="BM210" s="116"/>
      <c r="BN210" s="117"/>
    </row>
    <row r="211" spans="2:66" s="3" customFormat="1">
      <c r="B211" s="36"/>
      <c r="C211" s="36"/>
      <c r="D211" s="36"/>
      <c r="E211" s="36"/>
      <c r="F211" s="36"/>
      <c r="G211" s="36"/>
      <c r="H211" s="36"/>
      <c r="I211" s="36"/>
      <c r="J211" s="36"/>
      <c r="K211" s="36"/>
      <c r="L211" s="36"/>
      <c r="M211" s="36"/>
      <c r="N211" s="36"/>
      <c r="O211" s="36"/>
      <c r="P211" s="36"/>
      <c r="Q211" s="36"/>
      <c r="R211" s="36"/>
      <c r="S211" s="36"/>
      <c r="T211" s="36"/>
      <c r="U211" s="36"/>
      <c r="V211" s="36"/>
      <c r="W211" s="16"/>
      <c r="X211" s="16"/>
      <c r="Y211" s="16"/>
      <c r="Z211" s="36"/>
      <c r="AA211" s="36"/>
      <c r="AB211" s="36"/>
      <c r="AC211" s="36"/>
      <c r="AD211" s="36"/>
      <c r="AE211" s="36"/>
      <c r="AF211" s="36"/>
      <c r="AG211" s="36"/>
      <c r="AH211" s="16"/>
      <c r="AI211" s="16"/>
      <c r="AJ211" s="16"/>
      <c r="AK211" s="16"/>
      <c r="AL211" s="16"/>
      <c r="AM211" s="16"/>
      <c r="AN211" s="16"/>
      <c r="AO211" s="16"/>
      <c r="AP211" s="16"/>
      <c r="AQ211" s="16"/>
      <c r="AR211" s="16"/>
      <c r="AS211" s="16"/>
      <c r="AT211" s="16"/>
      <c r="AU211" s="16"/>
      <c r="AV211" s="16"/>
      <c r="AW211" s="116"/>
      <c r="AX211" s="116"/>
      <c r="AY211" s="116"/>
      <c r="AZ211" s="116"/>
      <c r="BA211" s="116"/>
      <c r="BB211" s="116"/>
      <c r="BC211" s="116"/>
      <c r="BD211" s="116"/>
      <c r="BE211" s="116"/>
      <c r="BF211" s="116"/>
      <c r="BG211" s="116"/>
      <c r="BH211" s="116"/>
      <c r="BI211" s="116"/>
      <c r="BJ211" s="116"/>
      <c r="BK211" s="116"/>
      <c r="BL211" s="116"/>
      <c r="BM211" s="116"/>
      <c r="BN211" s="117"/>
    </row>
    <row r="212" spans="2:66" s="3" customFormat="1">
      <c r="B212" s="36"/>
      <c r="C212" s="36"/>
      <c r="D212" s="36"/>
      <c r="E212" s="36"/>
      <c r="F212" s="36"/>
      <c r="G212" s="36"/>
      <c r="H212" s="36"/>
      <c r="I212" s="36"/>
      <c r="J212" s="36"/>
      <c r="K212" s="36"/>
      <c r="L212" s="36"/>
      <c r="M212" s="36"/>
      <c r="N212" s="36"/>
      <c r="O212" s="36"/>
      <c r="P212" s="36"/>
      <c r="Q212" s="36"/>
      <c r="R212" s="36"/>
      <c r="S212" s="36"/>
      <c r="T212" s="36"/>
      <c r="U212" s="36"/>
      <c r="V212" s="36"/>
      <c r="W212" s="16"/>
      <c r="X212" s="16"/>
      <c r="Y212" s="16"/>
      <c r="Z212" s="36"/>
      <c r="AA212" s="36"/>
      <c r="AB212" s="36"/>
      <c r="AC212" s="36"/>
      <c r="AD212" s="36"/>
      <c r="AE212" s="36"/>
      <c r="AF212" s="36"/>
      <c r="AG212" s="36"/>
      <c r="AH212" s="16"/>
      <c r="AI212" s="16"/>
      <c r="AJ212" s="16"/>
      <c r="AK212" s="16"/>
      <c r="AL212" s="16"/>
      <c r="AM212" s="16"/>
      <c r="AN212" s="16"/>
      <c r="AO212" s="16"/>
      <c r="AP212" s="16"/>
      <c r="AQ212" s="16"/>
      <c r="AR212" s="16"/>
      <c r="AS212" s="16"/>
      <c r="AT212" s="16"/>
      <c r="AU212" s="16"/>
      <c r="AV212" s="16"/>
      <c r="AW212" s="116"/>
      <c r="AX212" s="116"/>
      <c r="AY212" s="116"/>
      <c r="AZ212" s="116"/>
      <c r="BA212" s="116"/>
      <c r="BB212" s="116"/>
      <c r="BC212" s="116"/>
      <c r="BD212" s="116"/>
      <c r="BE212" s="116"/>
      <c r="BF212" s="116"/>
      <c r="BG212" s="116"/>
      <c r="BH212" s="116"/>
      <c r="BI212" s="116"/>
      <c r="BJ212" s="116"/>
      <c r="BK212" s="116"/>
      <c r="BL212" s="116"/>
      <c r="BM212" s="116"/>
      <c r="BN212" s="117"/>
    </row>
    <row r="213" spans="2:66" s="3" customFormat="1">
      <c r="B213" s="36"/>
      <c r="C213" s="36"/>
      <c r="D213" s="36"/>
      <c r="E213" s="36"/>
      <c r="F213" s="36"/>
      <c r="G213" s="36"/>
      <c r="H213" s="36"/>
      <c r="I213" s="36"/>
      <c r="J213" s="36"/>
      <c r="K213" s="36"/>
      <c r="L213" s="36"/>
      <c r="M213" s="36"/>
      <c r="N213" s="36"/>
      <c r="O213" s="36"/>
      <c r="P213" s="36"/>
      <c r="Q213" s="36"/>
      <c r="R213" s="36"/>
      <c r="S213" s="36"/>
      <c r="T213" s="36"/>
      <c r="U213" s="36"/>
      <c r="V213" s="36"/>
      <c r="W213" s="16"/>
      <c r="X213" s="16"/>
      <c r="Y213" s="16"/>
      <c r="Z213" s="36"/>
      <c r="AA213" s="36"/>
      <c r="AB213" s="36"/>
      <c r="AC213" s="36"/>
      <c r="AD213" s="36"/>
      <c r="AE213" s="36"/>
      <c r="AF213" s="36"/>
      <c r="AG213" s="36"/>
      <c r="AH213" s="16"/>
      <c r="AI213" s="16"/>
      <c r="AJ213" s="16"/>
      <c r="AK213" s="16"/>
      <c r="AL213" s="16"/>
      <c r="AM213" s="16"/>
      <c r="AN213" s="16"/>
      <c r="AO213" s="16"/>
      <c r="AP213" s="16"/>
      <c r="AQ213" s="16"/>
      <c r="AR213" s="16"/>
      <c r="AS213" s="16"/>
      <c r="AT213" s="16"/>
      <c r="AU213" s="16"/>
      <c r="AV213" s="16"/>
      <c r="AW213" s="116"/>
      <c r="AX213" s="116"/>
      <c r="AY213" s="116"/>
      <c r="AZ213" s="116"/>
      <c r="BA213" s="116"/>
      <c r="BB213" s="116"/>
      <c r="BC213" s="116"/>
      <c r="BD213" s="116"/>
      <c r="BE213" s="116"/>
      <c r="BF213" s="116"/>
      <c r="BG213" s="116"/>
      <c r="BH213" s="116"/>
      <c r="BI213" s="116"/>
      <c r="BJ213" s="116"/>
      <c r="BK213" s="116"/>
      <c r="BL213" s="116"/>
      <c r="BM213" s="116"/>
      <c r="BN213" s="117"/>
    </row>
    <row r="214" spans="2:66" s="3" customFormat="1">
      <c r="B214" s="36"/>
      <c r="C214" s="36"/>
      <c r="D214" s="36"/>
      <c r="E214" s="36"/>
      <c r="F214" s="36"/>
      <c r="G214" s="36"/>
      <c r="H214" s="36"/>
      <c r="I214" s="36"/>
      <c r="J214" s="36"/>
      <c r="K214" s="36"/>
      <c r="L214" s="36"/>
      <c r="M214" s="36"/>
      <c r="N214" s="36"/>
      <c r="O214" s="36"/>
      <c r="P214" s="36"/>
      <c r="Q214" s="36"/>
      <c r="R214" s="36"/>
      <c r="S214" s="36"/>
      <c r="T214" s="36"/>
      <c r="U214" s="36"/>
      <c r="V214" s="36"/>
      <c r="W214" s="16"/>
      <c r="X214" s="16"/>
      <c r="Y214" s="16"/>
      <c r="Z214" s="36"/>
      <c r="AA214" s="36"/>
      <c r="AB214" s="36"/>
      <c r="AC214" s="36"/>
      <c r="AD214" s="36"/>
      <c r="AE214" s="36"/>
      <c r="AF214" s="36"/>
      <c r="AG214" s="36"/>
      <c r="AH214" s="16"/>
      <c r="AI214" s="16"/>
      <c r="AJ214" s="16"/>
      <c r="AK214" s="16"/>
      <c r="AL214" s="16"/>
      <c r="AM214" s="16"/>
      <c r="AN214" s="16"/>
      <c r="AO214" s="16"/>
      <c r="AP214" s="16"/>
      <c r="AQ214" s="16"/>
      <c r="AR214" s="16"/>
      <c r="AS214" s="16"/>
      <c r="AT214" s="16"/>
      <c r="AU214" s="16"/>
      <c r="AV214" s="16"/>
      <c r="AW214" s="116"/>
      <c r="AX214" s="116"/>
      <c r="AY214" s="116"/>
      <c r="AZ214" s="116"/>
      <c r="BA214" s="116"/>
      <c r="BB214" s="116"/>
      <c r="BC214" s="116"/>
      <c r="BD214" s="116"/>
      <c r="BE214" s="116"/>
      <c r="BF214" s="116"/>
      <c r="BG214" s="116"/>
      <c r="BH214" s="116"/>
      <c r="BI214" s="116"/>
      <c r="BJ214" s="116"/>
      <c r="BK214" s="116"/>
      <c r="BL214" s="116"/>
      <c r="BM214" s="116"/>
      <c r="BN214" s="117"/>
    </row>
    <row r="215" spans="2:66" s="3" customFormat="1">
      <c r="B215" s="36"/>
      <c r="C215" s="36"/>
      <c r="D215" s="36"/>
      <c r="E215" s="36"/>
      <c r="F215" s="36"/>
      <c r="G215" s="36"/>
      <c r="H215" s="36"/>
      <c r="I215" s="36"/>
      <c r="J215" s="36"/>
      <c r="K215" s="36"/>
      <c r="L215" s="36"/>
      <c r="M215" s="36"/>
      <c r="N215" s="36"/>
      <c r="O215" s="36"/>
      <c r="P215" s="36"/>
      <c r="Q215" s="36"/>
      <c r="R215" s="36"/>
      <c r="S215" s="36"/>
      <c r="T215" s="36"/>
      <c r="U215" s="36"/>
      <c r="V215" s="36"/>
      <c r="W215" s="16"/>
      <c r="X215" s="16"/>
      <c r="Y215" s="16"/>
      <c r="Z215" s="36"/>
      <c r="AA215" s="36"/>
      <c r="AB215" s="36"/>
      <c r="AC215" s="36"/>
      <c r="AD215" s="36"/>
      <c r="AE215" s="36"/>
      <c r="AF215" s="36"/>
      <c r="AG215" s="36"/>
      <c r="AH215" s="16"/>
      <c r="AI215" s="16"/>
      <c r="AJ215" s="16"/>
      <c r="AK215" s="16"/>
      <c r="AL215" s="16"/>
      <c r="AM215" s="16"/>
      <c r="AN215" s="16"/>
      <c r="AO215" s="16"/>
      <c r="AP215" s="16"/>
      <c r="AQ215" s="16"/>
      <c r="AR215" s="16"/>
      <c r="AS215" s="16"/>
      <c r="AT215" s="16"/>
      <c r="AU215" s="16"/>
      <c r="AV215" s="16"/>
      <c r="AW215" s="116"/>
      <c r="AX215" s="116"/>
      <c r="AY215" s="116"/>
      <c r="AZ215" s="116"/>
      <c r="BA215" s="116"/>
      <c r="BB215" s="116"/>
      <c r="BC215" s="116"/>
      <c r="BD215" s="116"/>
      <c r="BE215" s="116"/>
      <c r="BF215" s="116"/>
      <c r="BG215" s="116"/>
      <c r="BH215" s="116"/>
      <c r="BI215" s="116"/>
      <c r="BJ215" s="116"/>
      <c r="BK215" s="116"/>
      <c r="BL215" s="116"/>
      <c r="BM215" s="116"/>
      <c r="BN215" s="117"/>
    </row>
    <row r="216" spans="2:66" s="3" customFormat="1">
      <c r="B216" s="36"/>
      <c r="C216" s="36"/>
      <c r="D216" s="36"/>
      <c r="E216" s="36"/>
      <c r="F216" s="36"/>
      <c r="G216" s="36"/>
      <c r="H216" s="36"/>
      <c r="I216" s="36"/>
      <c r="J216" s="36"/>
      <c r="K216" s="36"/>
      <c r="L216" s="36"/>
      <c r="M216" s="36"/>
      <c r="N216" s="36"/>
      <c r="O216" s="36"/>
      <c r="P216" s="36"/>
      <c r="Q216" s="36"/>
      <c r="R216" s="36"/>
      <c r="S216" s="36"/>
      <c r="T216" s="36"/>
      <c r="U216" s="36"/>
      <c r="V216" s="36"/>
      <c r="W216" s="16"/>
      <c r="X216" s="16"/>
      <c r="Y216" s="16"/>
      <c r="Z216" s="36"/>
      <c r="AA216" s="36"/>
      <c r="AB216" s="36"/>
      <c r="AC216" s="36"/>
      <c r="AD216" s="36"/>
      <c r="AE216" s="36"/>
      <c r="AF216" s="36"/>
      <c r="AG216" s="36"/>
      <c r="AH216" s="16"/>
      <c r="AI216" s="16"/>
      <c r="AJ216" s="16"/>
      <c r="AK216" s="16"/>
      <c r="AL216" s="16"/>
      <c r="AM216" s="16"/>
      <c r="AN216" s="16"/>
      <c r="AO216" s="16"/>
      <c r="AP216" s="16"/>
      <c r="AQ216" s="16"/>
      <c r="AR216" s="16"/>
      <c r="AS216" s="16"/>
      <c r="AT216" s="16"/>
      <c r="AU216" s="16"/>
      <c r="AV216" s="16"/>
      <c r="AW216" s="116"/>
      <c r="AX216" s="116"/>
      <c r="AY216" s="116"/>
      <c r="AZ216" s="116"/>
      <c r="BA216" s="116"/>
      <c r="BB216" s="116"/>
      <c r="BC216" s="116"/>
      <c r="BD216" s="116"/>
      <c r="BE216" s="116"/>
      <c r="BF216" s="116"/>
      <c r="BG216" s="116"/>
      <c r="BH216" s="116"/>
      <c r="BI216" s="116"/>
      <c r="BJ216" s="116"/>
      <c r="BK216" s="116"/>
      <c r="BL216" s="116"/>
      <c r="BM216" s="116"/>
      <c r="BN216" s="117"/>
    </row>
    <row r="217" spans="2:66" s="3" customFormat="1">
      <c r="B217" s="36"/>
      <c r="C217" s="36"/>
      <c r="D217" s="36"/>
      <c r="E217" s="36"/>
      <c r="F217" s="36"/>
      <c r="G217" s="36"/>
      <c r="H217" s="36"/>
      <c r="I217" s="36"/>
      <c r="J217" s="36"/>
      <c r="K217" s="36"/>
      <c r="L217" s="36"/>
      <c r="M217" s="36"/>
      <c r="N217" s="36"/>
      <c r="O217" s="36"/>
      <c r="P217" s="36"/>
      <c r="Q217" s="36"/>
      <c r="R217" s="36"/>
      <c r="S217" s="36"/>
      <c r="T217" s="36"/>
      <c r="U217" s="36"/>
      <c r="V217" s="36"/>
      <c r="W217" s="16"/>
      <c r="X217" s="16"/>
      <c r="Y217" s="16"/>
      <c r="Z217" s="36"/>
      <c r="AA217" s="36"/>
      <c r="AB217" s="36"/>
      <c r="AC217" s="36"/>
      <c r="AD217" s="36"/>
      <c r="AE217" s="36"/>
      <c r="AF217" s="36"/>
      <c r="AG217" s="36"/>
      <c r="AH217" s="16"/>
      <c r="AI217" s="16"/>
      <c r="AJ217" s="16"/>
      <c r="AK217" s="16"/>
      <c r="AL217" s="16"/>
      <c r="AM217" s="16"/>
      <c r="AN217" s="16"/>
      <c r="AO217" s="16"/>
      <c r="AP217" s="16"/>
      <c r="AQ217" s="16"/>
      <c r="AR217" s="16"/>
      <c r="AS217" s="16"/>
      <c r="AT217" s="16"/>
      <c r="AU217" s="16"/>
      <c r="AV217" s="16"/>
      <c r="AW217" s="116"/>
      <c r="AX217" s="116"/>
      <c r="AY217" s="116"/>
      <c r="AZ217" s="116"/>
      <c r="BA217" s="116"/>
      <c r="BB217" s="116"/>
      <c r="BC217" s="116"/>
      <c r="BD217" s="116"/>
      <c r="BE217" s="116"/>
      <c r="BF217" s="116"/>
      <c r="BG217" s="116"/>
      <c r="BH217" s="116"/>
      <c r="BI217" s="116"/>
      <c r="BJ217" s="116"/>
      <c r="BK217" s="116"/>
      <c r="BL217" s="116"/>
      <c r="BM217" s="116"/>
      <c r="BN217" s="117"/>
    </row>
    <row r="218" spans="2:66" s="3" customFormat="1">
      <c r="B218" s="36"/>
      <c r="C218" s="36"/>
      <c r="D218" s="36"/>
      <c r="E218" s="36"/>
      <c r="F218" s="36"/>
      <c r="G218" s="36"/>
      <c r="H218" s="36"/>
      <c r="I218" s="36"/>
      <c r="J218" s="36"/>
      <c r="K218" s="36"/>
      <c r="L218" s="36"/>
      <c r="M218" s="36"/>
      <c r="N218" s="36"/>
      <c r="O218" s="36"/>
      <c r="P218" s="36"/>
      <c r="Q218" s="36"/>
      <c r="R218" s="36"/>
      <c r="S218" s="36"/>
      <c r="T218" s="36"/>
      <c r="U218" s="36"/>
      <c r="V218" s="36"/>
      <c r="W218" s="16"/>
      <c r="X218" s="16"/>
      <c r="Y218" s="16"/>
      <c r="Z218" s="36"/>
      <c r="AA218" s="36"/>
      <c r="AB218" s="36"/>
      <c r="AC218" s="36"/>
      <c r="AD218" s="36"/>
      <c r="AE218" s="36"/>
      <c r="AF218" s="36"/>
      <c r="AG218" s="36"/>
      <c r="AH218" s="16"/>
      <c r="AI218" s="16"/>
      <c r="AJ218" s="16"/>
      <c r="AK218" s="16"/>
      <c r="AL218" s="16"/>
      <c r="AM218" s="16"/>
      <c r="AN218" s="16"/>
      <c r="AO218" s="16"/>
      <c r="AP218" s="16"/>
      <c r="AQ218" s="16"/>
      <c r="AR218" s="16"/>
      <c r="AS218" s="16"/>
      <c r="AT218" s="16"/>
      <c r="AU218" s="16"/>
      <c r="AV218" s="16"/>
      <c r="AW218" s="116"/>
      <c r="AX218" s="116"/>
      <c r="AY218" s="116"/>
      <c r="AZ218" s="116"/>
      <c r="BA218" s="116"/>
      <c r="BB218" s="116"/>
      <c r="BC218" s="116"/>
      <c r="BD218" s="116"/>
      <c r="BE218" s="116"/>
      <c r="BF218" s="116"/>
      <c r="BG218" s="116"/>
      <c r="BH218" s="116"/>
      <c r="BI218" s="116"/>
      <c r="BJ218" s="116"/>
      <c r="BK218" s="116"/>
      <c r="BL218" s="116"/>
      <c r="BM218" s="116"/>
      <c r="BN218" s="117"/>
    </row>
    <row r="219" spans="2:66" s="3" customFormat="1">
      <c r="B219" s="36"/>
      <c r="C219" s="36"/>
      <c r="D219" s="36"/>
      <c r="E219" s="36"/>
      <c r="F219" s="36"/>
      <c r="G219" s="36"/>
      <c r="H219" s="36"/>
      <c r="I219" s="36"/>
      <c r="J219" s="36"/>
      <c r="K219" s="36"/>
      <c r="L219" s="36"/>
      <c r="M219" s="36"/>
      <c r="N219" s="36"/>
      <c r="O219" s="36"/>
      <c r="P219" s="36"/>
      <c r="Q219" s="36"/>
      <c r="R219" s="36"/>
      <c r="S219" s="36"/>
      <c r="T219" s="36"/>
      <c r="U219" s="36"/>
      <c r="V219" s="36"/>
      <c r="W219" s="16"/>
      <c r="X219" s="16"/>
      <c r="Y219" s="16"/>
      <c r="Z219" s="36"/>
      <c r="AA219" s="36"/>
      <c r="AB219" s="36"/>
      <c r="AC219" s="36"/>
      <c r="AD219" s="36"/>
      <c r="AE219" s="36"/>
      <c r="AF219" s="36"/>
      <c r="AG219" s="36"/>
      <c r="AH219" s="16"/>
      <c r="AI219" s="16"/>
      <c r="AJ219" s="16"/>
      <c r="AK219" s="16"/>
      <c r="AL219" s="16"/>
      <c r="AM219" s="16"/>
      <c r="AN219" s="16"/>
      <c r="AO219" s="16"/>
      <c r="AP219" s="16"/>
      <c r="AQ219" s="16"/>
      <c r="AR219" s="16"/>
      <c r="AS219" s="16"/>
      <c r="AT219" s="16"/>
      <c r="AU219" s="16"/>
      <c r="AV219" s="16"/>
      <c r="AW219" s="116"/>
      <c r="AX219" s="116"/>
      <c r="AY219" s="116"/>
      <c r="AZ219" s="116"/>
      <c r="BA219" s="116"/>
      <c r="BB219" s="116"/>
      <c r="BC219" s="116"/>
      <c r="BD219" s="116"/>
      <c r="BE219" s="116"/>
      <c r="BF219" s="116"/>
      <c r="BG219" s="116"/>
      <c r="BH219" s="116"/>
      <c r="BI219" s="116"/>
      <c r="BJ219" s="116"/>
      <c r="BK219" s="116"/>
      <c r="BL219" s="116"/>
      <c r="BM219" s="116"/>
      <c r="BN219" s="117"/>
    </row>
    <row r="220" spans="2:66" s="3" customFormat="1">
      <c r="B220" s="36"/>
      <c r="C220" s="36"/>
      <c r="D220" s="36"/>
      <c r="E220" s="36"/>
      <c r="F220" s="36"/>
      <c r="G220" s="36"/>
      <c r="H220" s="36"/>
      <c r="I220" s="36"/>
      <c r="J220" s="36"/>
      <c r="K220" s="36"/>
      <c r="L220" s="36"/>
      <c r="M220" s="36"/>
      <c r="N220" s="36"/>
      <c r="O220" s="36"/>
      <c r="P220" s="36"/>
      <c r="Q220" s="36"/>
      <c r="R220" s="36"/>
      <c r="S220" s="36"/>
      <c r="T220" s="36"/>
      <c r="U220" s="36"/>
      <c r="V220" s="36"/>
      <c r="W220" s="16"/>
      <c r="X220" s="16"/>
      <c r="Y220" s="16"/>
      <c r="Z220" s="36"/>
      <c r="AA220" s="36"/>
      <c r="AB220" s="36"/>
      <c r="AC220" s="36"/>
      <c r="AD220" s="36"/>
      <c r="AE220" s="36"/>
      <c r="AF220" s="36"/>
      <c r="AG220" s="36"/>
      <c r="AH220" s="16"/>
      <c r="AI220" s="16"/>
      <c r="AJ220" s="16"/>
      <c r="AK220" s="16"/>
      <c r="AL220" s="16"/>
      <c r="AM220" s="16"/>
      <c r="AN220" s="16"/>
      <c r="AO220" s="16"/>
      <c r="AP220" s="16"/>
      <c r="AQ220" s="16"/>
      <c r="AR220" s="16"/>
      <c r="AS220" s="16"/>
      <c r="AT220" s="16"/>
      <c r="AU220" s="16"/>
      <c r="AV220" s="16"/>
      <c r="AW220" s="116"/>
      <c r="AX220" s="116"/>
      <c r="AY220" s="116"/>
      <c r="AZ220" s="116"/>
      <c r="BA220" s="116"/>
      <c r="BB220" s="116"/>
      <c r="BC220" s="116"/>
      <c r="BD220" s="116"/>
      <c r="BE220" s="116"/>
      <c r="BF220" s="116"/>
      <c r="BG220" s="116"/>
      <c r="BH220" s="116"/>
      <c r="BI220" s="116"/>
      <c r="BJ220" s="116"/>
      <c r="BK220" s="116"/>
      <c r="BL220" s="116"/>
      <c r="BM220" s="116"/>
      <c r="BN220" s="117"/>
    </row>
    <row r="221" spans="2:66" s="3" customFormat="1">
      <c r="B221" s="36"/>
      <c r="C221" s="36"/>
      <c r="D221" s="36"/>
      <c r="E221" s="36"/>
      <c r="F221" s="36"/>
      <c r="G221" s="36"/>
      <c r="H221" s="36"/>
      <c r="I221" s="36"/>
      <c r="J221" s="36"/>
      <c r="K221" s="36"/>
      <c r="L221" s="36"/>
      <c r="M221" s="36"/>
      <c r="N221" s="36"/>
      <c r="O221" s="36"/>
      <c r="P221" s="36"/>
      <c r="Q221" s="36"/>
      <c r="R221" s="36"/>
      <c r="S221" s="36"/>
      <c r="T221" s="36"/>
      <c r="U221" s="36"/>
      <c r="V221" s="36"/>
      <c r="W221" s="16"/>
      <c r="X221" s="16"/>
      <c r="Y221" s="16"/>
      <c r="Z221" s="36"/>
      <c r="AA221" s="36"/>
      <c r="AB221" s="36"/>
      <c r="AC221" s="36"/>
      <c r="AD221" s="36"/>
      <c r="AE221" s="36"/>
      <c r="AF221" s="36"/>
      <c r="AG221" s="36"/>
      <c r="AH221" s="16"/>
      <c r="AI221" s="16"/>
      <c r="AJ221" s="16"/>
      <c r="AK221" s="16"/>
      <c r="AL221" s="16"/>
      <c r="AM221" s="16"/>
      <c r="AN221" s="16"/>
      <c r="AO221" s="16"/>
      <c r="AP221" s="16"/>
      <c r="AQ221" s="16"/>
      <c r="AR221" s="16"/>
      <c r="AS221" s="16"/>
      <c r="AT221" s="16"/>
      <c r="AU221" s="16"/>
      <c r="AV221" s="16"/>
      <c r="AW221" s="116"/>
      <c r="AX221" s="116"/>
      <c r="AY221" s="116"/>
      <c r="AZ221" s="116"/>
      <c r="BA221" s="116"/>
      <c r="BB221" s="116"/>
      <c r="BC221" s="116"/>
      <c r="BD221" s="116"/>
      <c r="BE221" s="116"/>
      <c r="BF221" s="116"/>
      <c r="BG221" s="116"/>
      <c r="BH221" s="116"/>
      <c r="BI221" s="116"/>
      <c r="BJ221" s="116"/>
      <c r="BK221" s="116"/>
      <c r="BL221" s="116"/>
      <c r="BM221" s="116"/>
      <c r="BN221" s="117"/>
    </row>
    <row r="222" spans="2:66" s="3" customFormat="1">
      <c r="B222" s="36"/>
      <c r="C222" s="36"/>
      <c r="D222" s="36"/>
      <c r="E222" s="36"/>
      <c r="F222" s="36"/>
      <c r="G222" s="36"/>
      <c r="H222" s="36"/>
      <c r="I222" s="36"/>
      <c r="J222" s="36"/>
      <c r="K222" s="36"/>
      <c r="L222" s="36"/>
      <c r="M222" s="36"/>
      <c r="N222" s="36"/>
      <c r="O222" s="36"/>
      <c r="P222" s="36"/>
      <c r="Q222" s="36"/>
      <c r="R222" s="36"/>
      <c r="S222" s="36"/>
      <c r="T222" s="36"/>
      <c r="U222" s="36"/>
      <c r="V222" s="36"/>
      <c r="W222" s="16"/>
      <c r="X222" s="16"/>
      <c r="Y222" s="16"/>
      <c r="Z222" s="36"/>
      <c r="AA222" s="36"/>
      <c r="AB222" s="36"/>
      <c r="AC222" s="36"/>
      <c r="AD222" s="36"/>
      <c r="AE222" s="36"/>
      <c r="AF222" s="36"/>
      <c r="AG222" s="36"/>
      <c r="AH222" s="16"/>
      <c r="AI222" s="16"/>
      <c r="AJ222" s="16"/>
      <c r="AK222" s="16"/>
      <c r="AL222" s="16"/>
      <c r="AM222" s="16"/>
      <c r="AN222" s="16"/>
      <c r="AO222" s="16"/>
      <c r="AP222" s="16"/>
      <c r="AQ222" s="16"/>
      <c r="AR222" s="16"/>
      <c r="AS222" s="16"/>
      <c r="AT222" s="16"/>
      <c r="AU222" s="16"/>
      <c r="AV222" s="16"/>
      <c r="AW222" s="116"/>
      <c r="AX222" s="116"/>
      <c r="AY222" s="116"/>
      <c r="AZ222" s="116"/>
      <c r="BA222" s="116"/>
      <c r="BB222" s="116"/>
      <c r="BC222" s="116"/>
      <c r="BD222" s="116"/>
      <c r="BE222" s="116"/>
      <c r="BF222" s="116"/>
      <c r="BG222" s="116"/>
      <c r="BH222" s="116"/>
      <c r="BI222" s="116"/>
      <c r="BJ222" s="116"/>
      <c r="BK222" s="116"/>
      <c r="BL222" s="116"/>
      <c r="BM222" s="116"/>
      <c r="BN222" s="117"/>
    </row>
    <row r="223" spans="2:66" s="3" customFormat="1">
      <c r="B223" s="36"/>
      <c r="C223" s="36"/>
      <c r="D223" s="36"/>
      <c r="E223" s="36"/>
      <c r="F223" s="36"/>
      <c r="G223" s="36"/>
      <c r="H223" s="36"/>
      <c r="I223" s="36"/>
      <c r="J223" s="36"/>
      <c r="K223" s="36"/>
      <c r="L223" s="36"/>
      <c r="M223" s="36"/>
      <c r="N223" s="36"/>
      <c r="O223" s="36"/>
      <c r="P223" s="36"/>
      <c r="Q223" s="36"/>
      <c r="R223" s="36"/>
      <c r="S223" s="36"/>
      <c r="T223" s="36"/>
      <c r="U223" s="36"/>
      <c r="V223" s="36"/>
      <c r="W223" s="16"/>
      <c r="X223" s="16"/>
      <c r="Y223" s="16"/>
      <c r="Z223" s="36"/>
      <c r="AA223" s="36"/>
      <c r="AB223" s="36"/>
      <c r="AC223" s="36"/>
      <c r="AD223" s="36"/>
      <c r="AE223" s="36"/>
      <c r="AF223" s="36"/>
      <c r="AG223" s="36"/>
      <c r="AH223" s="16"/>
      <c r="AI223" s="16"/>
      <c r="AJ223" s="16"/>
      <c r="AK223" s="16"/>
      <c r="AL223" s="16"/>
      <c r="AM223" s="16"/>
      <c r="AN223" s="16"/>
      <c r="AO223" s="16"/>
      <c r="AP223" s="16"/>
      <c r="AQ223" s="16"/>
      <c r="AR223" s="16"/>
      <c r="AS223" s="16"/>
      <c r="AT223" s="16"/>
      <c r="AU223" s="16"/>
      <c r="AV223" s="16"/>
      <c r="AW223" s="116"/>
      <c r="AX223" s="116"/>
      <c r="AY223" s="116"/>
      <c r="AZ223" s="116"/>
      <c r="BA223" s="116"/>
      <c r="BB223" s="116"/>
      <c r="BC223" s="116"/>
      <c r="BD223" s="116"/>
      <c r="BE223" s="116"/>
      <c r="BF223" s="116"/>
      <c r="BG223" s="116"/>
      <c r="BH223" s="116"/>
      <c r="BI223" s="116"/>
      <c r="BJ223" s="116"/>
      <c r="BK223" s="116"/>
      <c r="BL223" s="116"/>
      <c r="BM223" s="116"/>
      <c r="BN223" s="117"/>
    </row>
    <row r="224" spans="2:66" s="3" customFormat="1">
      <c r="B224" s="36"/>
      <c r="C224" s="36"/>
      <c r="D224" s="36"/>
      <c r="E224" s="36"/>
      <c r="F224" s="36"/>
      <c r="G224" s="36"/>
      <c r="H224" s="36"/>
      <c r="I224" s="36"/>
      <c r="J224" s="36"/>
      <c r="K224" s="36"/>
      <c r="L224" s="36"/>
      <c r="M224" s="36"/>
      <c r="N224" s="36"/>
      <c r="O224" s="36"/>
      <c r="P224" s="36"/>
      <c r="Q224" s="36"/>
      <c r="R224" s="36"/>
      <c r="S224" s="36"/>
      <c r="T224" s="36"/>
      <c r="U224" s="36"/>
      <c r="V224" s="36"/>
      <c r="W224" s="16"/>
      <c r="X224" s="16"/>
      <c r="Y224" s="16"/>
      <c r="Z224" s="36"/>
      <c r="AA224" s="36"/>
      <c r="AB224" s="36"/>
      <c r="AC224" s="36"/>
      <c r="AD224" s="36"/>
      <c r="AE224" s="36"/>
      <c r="AF224" s="36"/>
      <c r="AG224" s="36"/>
      <c r="AH224" s="16"/>
      <c r="AI224" s="16"/>
      <c r="AJ224" s="16"/>
      <c r="AK224" s="16"/>
      <c r="AL224" s="16"/>
      <c r="AM224" s="16"/>
      <c r="AN224" s="16"/>
      <c r="AO224" s="16"/>
      <c r="AP224" s="16"/>
      <c r="AQ224" s="16"/>
      <c r="AR224" s="16"/>
      <c r="AS224" s="16"/>
      <c r="AT224" s="16"/>
      <c r="AU224" s="16"/>
      <c r="AV224" s="16"/>
      <c r="AW224" s="116"/>
      <c r="AX224" s="116"/>
      <c r="AY224" s="116"/>
      <c r="AZ224" s="116"/>
      <c r="BA224" s="116"/>
      <c r="BB224" s="116"/>
      <c r="BC224" s="116"/>
      <c r="BD224" s="116"/>
      <c r="BE224" s="116"/>
      <c r="BF224" s="116"/>
      <c r="BG224" s="116"/>
      <c r="BH224" s="116"/>
      <c r="BI224" s="116"/>
      <c r="BJ224" s="116"/>
      <c r="BK224" s="116"/>
      <c r="BL224" s="116"/>
      <c r="BM224" s="116"/>
      <c r="BN224" s="117"/>
    </row>
    <row r="225" spans="2:66" s="3" customFormat="1">
      <c r="B225" s="36"/>
      <c r="C225" s="36"/>
      <c r="D225" s="36"/>
      <c r="E225" s="36"/>
      <c r="F225" s="36"/>
      <c r="G225" s="36"/>
      <c r="H225" s="36"/>
      <c r="I225" s="36"/>
      <c r="J225" s="36"/>
      <c r="K225" s="36"/>
      <c r="L225" s="36"/>
      <c r="M225" s="36"/>
      <c r="N225" s="36"/>
      <c r="O225" s="36"/>
      <c r="P225" s="36"/>
      <c r="Q225" s="36"/>
      <c r="R225" s="36"/>
      <c r="S225" s="36"/>
      <c r="T225" s="36"/>
      <c r="U225" s="36"/>
      <c r="V225" s="36"/>
      <c r="W225" s="16"/>
      <c r="X225" s="16"/>
      <c r="Y225" s="16"/>
      <c r="Z225" s="36"/>
      <c r="AA225" s="36"/>
      <c r="AB225" s="36"/>
      <c r="AC225" s="36"/>
      <c r="AD225" s="36"/>
      <c r="AE225" s="36"/>
      <c r="AF225" s="36"/>
      <c r="AG225" s="36"/>
      <c r="AH225" s="16"/>
      <c r="AI225" s="16"/>
      <c r="AJ225" s="16"/>
      <c r="AK225" s="16"/>
      <c r="AL225" s="16"/>
      <c r="AM225" s="16"/>
      <c r="AN225" s="16"/>
      <c r="AO225" s="16"/>
      <c r="AP225" s="16"/>
      <c r="AQ225" s="16"/>
      <c r="AR225" s="16"/>
      <c r="AS225" s="16"/>
      <c r="AT225" s="16"/>
      <c r="AU225" s="16"/>
      <c r="AV225" s="16"/>
      <c r="AW225" s="116"/>
      <c r="AX225" s="116"/>
      <c r="AY225" s="116"/>
      <c r="AZ225" s="116"/>
      <c r="BA225" s="116"/>
      <c r="BB225" s="116"/>
      <c r="BC225" s="116"/>
      <c r="BD225" s="116"/>
      <c r="BE225" s="116"/>
      <c r="BF225" s="116"/>
      <c r="BG225" s="116"/>
      <c r="BH225" s="116"/>
      <c r="BI225" s="116"/>
      <c r="BJ225" s="116"/>
      <c r="BK225" s="116"/>
      <c r="BL225" s="116"/>
      <c r="BM225" s="116"/>
      <c r="BN225" s="117"/>
    </row>
    <row r="226" spans="2:66" s="3" customFormat="1">
      <c r="B226" s="36"/>
      <c r="C226" s="36"/>
      <c r="D226" s="36"/>
      <c r="E226" s="36"/>
      <c r="F226" s="36"/>
      <c r="G226" s="36"/>
      <c r="H226" s="36"/>
      <c r="I226" s="36"/>
      <c r="J226" s="36"/>
      <c r="K226" s="36"/>
      <c r="L226" s="36"/>
      <c r="M226" s="36"/>
      <c r="N226" s="36"/>
      <c r="O226" s="36"/>
      <c r="P226" s="36"/>
      <c r="Q226" s="36"/>
      <c r="R226" s="36"/>
      <c r="S226" s="36"/>
      <c r="T226" s="36"/>
      <c r="U226" s="36"/>
      <c r="V226" s="36"/>
      <c r="W226" s="16"/>
      <c r="X226" s="16"/>
      <c r="Y226" s="16"/>
      <c r="Z226" s="36"/>
      <c r="AA226" s="36"/>
      <c r="AB226" s="36"/>
      <c r="AC226" s="36"/>
      <c r="AD226" s="36"/>
      <c r="AE226" s="36"/>
      <c r="AF226" s="36"/>
      <c r="AG226" s="36"/>
      <c r="AH226" s="16"/>
      <c r="AI226" s="16"/>
      <c r="AJ226" s="16"/>
      <c r="AK226" s="16"/>
      <c r="AL226" s="16"/>
      <c r="AM226" s="16"/>
      <c r="AN226" s="16"/>
      <c r="AO226" s="16"/>
      <c r="AP226" s="16"/>
      <c r="AQ226" s="16"/>
      <c r="AR226" s="16"/>
      <c r="AS226" s="16"/>
      <c r="AT226" s="16"/>
      <c r="AU226" s="16"/>
      <c r="AV226" s="16"/>
      <c r="AW226" s="116"/>
      <c r="AX226" s="116"/>
      <c r="AY226" s="116"/>
      <c r="AZ226" s="116"/>
      <c r="BA226" s="116"/>
      <c r="BB226" s="116"/>
      <c r="BC226" s="116"/>
      <c r="BD226" s="116"/>
      <c r="BE226" s="116"/>
      <c r="BF226" s="116"/>
      <c r="BG226" s="116"/>
      <c r="BH226" s="116"/>
      <c r="BI226" s="116"/>
      <c r="BJ226" s="116"/>
      <c r="BK226" s="116"/>
      <c r="BL226" s="116"/>
      <c r="BM226" s="116"/>
      <c r="BN226" s="117"/>
    </row>
    <row r="227" spans="2:66" s="3" customFormat="1">
      <c r="B227" s="36"/>
      <c r="C227" s="36"/>
      <c r="D227" s="36"/>
      <c r="E227" s="36"/>
      <c r="F227" s="36"/>
      <c r="G227" s="36"/>
      <c r="H227" s="36"/>
      <c r="I227" s="36"/>
      <c r="J227" s="36"/>
      <c r="K227" s="36"/>
      <c r="L227" s="36"/>
      <c r="M227" s="36"/>
      <c r="N227" s="36"/>
      <c r="O227" s="36"/>
      <c r="P227" s="36"/>
      <c r="Q227" s="36"/>
      <c r="R227" s="36"/>
      <c r="S227" s="36"/>
      <c r="T227" s="36"/>
      <c r="U227" s="36"/>
      <c r="V227" s="36"/>
      <c r="W227" s="16"/>
      <c r="X227" s="16"/>
      <c r="Y227" s="16"/>
      <c r="Z227" s="36"/>
      <c r="AA227" s="36"/>
      <c r="AB227" s="36"/>
      <c r="AC227" s="36"/>
      <c r="AD227" s="36"/>
      <c r="AE227" s="36"/>
      <c r="AF227" s="36"/>
      <c r="AG227" s="36"/>
      <c r="AH227" s="16"/>
      <c r="AI227" s="16"/>
      <c r="AJ227" s="16"/>
      <c r="AK227" s="16"/>
      <c r="AL227" s="16"/>
      <c r="AM227" s="16"/>
      <c r="AN227" s="16"/>
      <c r="AO227" s="16"/>
      <c r="AP227" s="16"/>
      <c r="AQ227" s="16"/>
      <c r="AR227" s="16"/>
      <c r="AS227" s="16"/>
      <c r="AT227" s="16"/>
      <c r="AU227" s="16"/>
      <c r="AV227" s="16"/>
      <c r="AW227" s="116"/>
      <c r="AX227" s="116"/>
      <c r="AY227" s="116"/>
      <c r="AZ227" s="116"/>
      <c r="BA227" s="116"/>
      <c r="BB227" s="116"/>
      <c r="BC227" s="116"/>
      <c r="BD227" s="116"/>
      <c r="BE227" s="116"/>
      <c r="BF227" s="116"/>
      <c r="BG227" s="116"/>
      <c r="BH227" s="116"/>
      <c r="BI227" s="116"/>
      <c r="BJ227" s="116"/>
      <c r="BK227" s="116"/>
      <c r="BL227" s="116"/>
      <c r="BM227" s="116"/>
      <c r="BN227" s="117"/>
    </row>
    <row r="228" spans="2:66" s="3" customFormat="1">
      <c r="B228" s="36"/>
      <c r="C228" s="36"/>
      <c r="D228" s="36"/>
      <c r="E228" s="36"/>
      <c r="F228" s="36"/>
      <c r="G228" s="36"/>
      <c r="H228" s="36"/>
      <c r="I228" s="36"/>
      <c r="J228" s="36"/>
      <c r="K228" s="36"/>
      <c r="L228" s="36"/>
      <c r="M228" s="36"/>
      <c r="N228" s="36"/>
      <c r="O228" s="36"/>
      <c r="P228" s="36"/>
      <c r="Q228" s="36"/>
      <c r="R228" s="36"/>
      <c r="S228" s="36"/>
      <c r="T228" s="36"/>
      <c r="U228" s="36"/>
      <c r="V228" s="36"/>
      <c r="W228" s="16"/>
      <c r="X228" s="16"/>
      <c r="Y228" s="16"/>
      <c r="Z228" s="36"/>
      <c r="AA228" s="36"/>
      <c r="AB228" s="36"/>
      <c r="AC228" s="36"/>
      <c r="AD228" s="36"/>
      <c r="AE228" s="36"/>
      <c r="AF228" s="36"/>
      <c r="AG228" s="36"/>
      <c r="AH228" s="16"/>
      <c r="AI228" s="16"/>
      <c r="AJ228" s="16"/>
      <c r="AK228" s="16"/>
      <c r="AL228" s="16"/>
      <c r="AM228" s="16"/>
      <c r="AN228" s="16"/>
      <c r="AO228" s="16"/>
      <c r="AP228" s="16"/>
      <c r="AQ228" s="16"/>
      <c r="AR228" s="16"/>
      <c r="AS228" s="16"/>
      <c r="AT228" s="16"/>
      <c r="AU228" s="16"/>
      <c r="AV228" s="16"/>
      <c r="AW228" s="116"/>
      <c r="AX228" s="116"/>
      <c r="AY228" s="116"/>
      <c r="AZ228" s="116"/>
      <c r="BA228" s="116"/>
      <c r="BB228" s="116"/>
      <c r="BC228" s="116"/>
      <c r="BD228" s="116"/>
      <c r="BE228" s="116"/>
      <c r="BF228" s="116"/>
      <c r="BG228" s="116"/>
      <c r="BH228" s="116"/>
      <c r="BI228" s="116"/>
      <c r="BJ228" s="116"/>
      <c r="BK228" s="116"/>
      <c r="BL228" s="116"/>
      <c r="BM228" s="116"/>
      <c r="BN228" s="117"/>
    </row>
    <row r="229" spans="2:66" s="3" customFormat="1">
      <c r="B229" s="36"/>
      <c r="C229" s="36"/>
      <c r="D229" s="36"/>
      <c r="E229" s="36"/>
      <c r="F229" s="36"/>
      <c r="G229" s="36"/>
      <c r="H229" s="36"/>
      <c r="I229" s="36"/>
      <c r="J229" s="36"/>
      <c r="K229" s="36"/>
      <c r="L229" s="36"/>
      <c r="M229" s="36"/>
      <c r="N229" s="36"/>
      <c r="O229" s="36"/>
      <c r="P229" s="36"/>
      <c r="Q229" s="36"/>
      <c r="R229" s="36"/>
      <c r="S229" s="36"/>
      <c r="T229" s="36"/>
      <c r="U229" s="36"/>
      <c r="V229" s="36"/>
      <c r="W229" s="16"/>
      <c r="X229" s="16"/>
      <c r="Y229" s="16"/>
      <c r="Z229" s="36"/>
      <c r="AA229" s="36"/>
      <c r="AB229" s="36"/>
      <c r="AC229" s="36"/>
      <c r="AD229" s="36"/>
      <c r="AE229" s="36"/>
      <c r="AF229" s="36"/>
      <c r="AG229" s="36"/>
      <c r="AH229" s="16"/>
      <c r="AI229" s="16"/>
      <c r="AJ229" s="16"/>
      <c r="AK229" s="16"/>
      <c r="AL229" s="16"/>
      <c r="AM229" s="16"/>
      <c r="AN229" s="16"/>
      <c r="AO229" s="16"/>
      <c r="AP229" s="16"/>
      <c r="AQ229" s="16"/>
      <c r="AR229" s="16"/>
      <c r="AS229" s="16"/>
      <c r="AT229" s="16"/>
      <c r="AU229" s="16"/>
      <c r="AV229" s="16"/>
      <c r="AW229" s="116"/>
      <c r="AX229" s="116"/>
      <c r="AY229" s="116"/>
      <c r="AZ229" s="116"/>
      <c r="BA229" s="116"/>
      <c r="BB229" s="116"/>
      <c r="BC229" s="116"/>
      <c r="BD229" s="116"/>
      <c r="BE229" s="116"/>
      <c r="BF229" s="116"/>
      <c r="BG229" s="116"/>
      <c r="BH229" s="116"/>
      <c r="BI229" s="116"/>
      <c r="BJ229" s="116"/>
      <c r="BK229" s="116"/>
      <c r="BL229" s="116"/>
      <c r="BM229" s="116"/>
      <c r="BN229" s="117"/>
    </row>
    <row r="230" spans="2:66" s="3" customFormat="1">
      <c r="B230" s="36"/>
      <c r="C230" s="36"/>
      <c r="D230" s="36"/>
      <c r="E230" s="36"/>
      <c r="F230" s="36"/>
      <c r="G230" s="36"/>
      <c r="H230" s="36"/>
      <c r="I230" s="36"/>
      <c r="J230" s="36"/>
      <c r="K230" s="36"/>
      <c r="L230" s="36"/>
      <c r="M230" s="36"/>
      <c r="N230" s="36"/>
      <c r="O230" s="36"/>
      <c r="P230" s="36"/>
      <c r="Q230" s="36"/>
      <c r="R230" s="36"/>
      <c r="S230" s="36"/>
      <c r="T230" s="36"/>
      <c r="U230" s="36"/>
      <c r="V230" s="36"/>
      <c r="W230" s="16"/>
      <c r="X230" s="16"/>
      <c r="Y230" s="16"/>
      <c r="Z230" s="36"/>
      <c r="AA230" s="36"/>
      <c r="AB230" s="36"/>
      <c r="AC230" s="36"/>
      <c r="AD230" s="36"/>
      <c r="AE230" s="36"/>
      <c r="AF230" s="36"/>
      <c r="AG230" s="36"/>
      <c r="AH230" s="16"/>
      <c r="AI230" s="16"/>
      <c r="AJ230" s="16"/>
      <c r="AK230" s="16"/>
      <c r="AL230" s="16"/>
      <c r="AM230" s="16"/>
      <c r="AN230" s="16"/>
      <c r="AO230" s="16"/>
      <c r="AP230" s="16"/>
      <c r="AQ230" s="16"/>
      <c r="AR230" s="16"/>
      <c r="AS230" s="16"/>
      <c r="AT230" s="16"/>
      <c r="AU230" s="16"/>
      <c r="AV230" s="16"/>
      <c r="AW230" s="116"/>
      <c r="AX230" s="116"/>
      <c r="AY230" s="116"/>
      <c r="AZ230" s="116"/>
      <c r="BA230" s="116"/>
      <c r="BB230" s="116"/>
      <c r="BC230" s="116"/>
      <c r="BD230" s="116"/>
      <c r="BE230" s="116"/>
      <c r="BF230" s="116"/>
      <c r="BG230" s="116"/>
      <c r="BH230" s="116"/>
      <c r="BI230" s="116"/>
      <c r="BJ230" s="116"/>
      <c r="BK230" s="116"/>
      <c r="BL230" s="116"/>
      <c r="BM230" s="116"/>
      <c r="BN230" s="117"/>
    </row>
    <row r="231" spans="2:66" s="3" customFormat="1">
      <c r="B231" s="36"/>
      <c r="C231" s="36"/>
      <c r="D231" s="36"/>
      <c r="E231" s="36"/>
      <c r="F231" s="36"/>
      <c r="G231" s="36"/>
      <c r="H231" s="36"/>
      <c r="I231" s="36"/>
      <c r="J231" s="36"/>
      <c r="K231" s="36"/>
      <c r="L231" s="36"/>
      <c r="M231" s="36"/>
      <c r="N231" s="36"/>
      <c r="O231" s="36"/>
      <c r="P231" s="36"/>
      <c r="Q231" s="36"/>
      <c r="R231" s="36"/>
      <c r="S231" s="36"/>
      <c r="T231" s="36"/>
      <c r="U231" s="36"/>
      <c r="V231" s="36"/>
      <c r="W231" s="16"/>
      <c r="X231" s="16"/>
      <c r="Y231" s="16"/>
      <c r="Z231" s="36"/>
      <c r="AA231" s="36"/>
      <c r="AB231" s="36"/>
      <c r="AC231" s="36"/>
      <c r="AD231" s="36"/>
      <c r="AE231" s="36"/>
      <c r="AF231" s="36"/>
      <c r="AG231" s="36"/>
      <c r="AH231" s="16"/>
      <c r="AI231" s="16"/>
      <c r="AJ231" s="16"/>
      <c r="AK231" s="16"/>
      <c r="AL231" s="16"/>
      <c r="AM231" s="16"/>
      <c r="AN231" s="16"/>
      <c r="AO231" s="16"/>
      <c r="AP231" s="16"/>
      <c r="AQ231" s="16"/>
      <c r="AR231" s="16"/>
      <c r="AS231" s="16"/>
      <c r="AT231" s="16"/>
      <c r="AU231" s="16"/>
      <c r="AV231" s="16"/>
      <c r="AW231" s="116"/>
      <c r="AX231" s="116"/>
      <c r="AY231" s="116"/>
      <c r="AZ231" s="116"/>
      <c r="BA231" s="116"/>
      <c r="BB231" s="116"/>
      <c r="BC231" s="116"/>
      <c r="BD231" s="116"/>
      <c r="BE231" s="116"/>
      <c r="BF231" s="116"/>
      <c r="BG231" s="116"/>
      <c r="BH231" s="116"/>
      <c r="BI231" s="116"/>
      <c r="BJ231" s="116"/>
      <c r="BK231" s="116"/>
      <c r="BL231" s="116"/>
      <c r="BM231" s="116"/>
      <c r="BN231" s="117"/>
    </row>
    <row r="232" spans="2:66" s="3" customFormat="1">
      <c r="B232" s="36"/>
      <c r="C232" s="36"/>
      <c r="D232" s="36"/>
      <c r="E232" s="36"/>
      <c r="F232" s="36"/>
      <c r="G232" s="36"/>
      <c r="H232" s="36"/>
      <c r="I232" s="36"/>
      <c r="J232" s="36"/>
      <c r="K232" s="36"/>
      <c r="L232" s="36"/>
      <c r="M232" s="36"/>
      <c r="N232" s="36"/>
      <c r="O232" s="36"/>
      <c r="P232" s="36"/>
      <c r="Q232" s="36"/>
      <c r="R232" s="36"/>
      <c r="S232" s="36"/>
      <c r="T232" s="36"/>
      <c r="U232" s="36"/>
      <c r="V232" s="36"/>
      <c r="W232" s="16"/>
      <c r="X232" s="16"/>
      <c r="Y232" s="16"/>
      <c r="Z232" s="36"/>
      <c r="AA232" s="36"/>
      <c r="AB232" s="36"/>
      <c r="AC232" s="36"/>
      <c r="AD232" s="36"/>
      <c r="AE232" s="36"/>
      <c r="AF232" s="36"/>
      <c r="AG232" s="36"/>
      <c r="AH232" s="16"/>
      <c r="AI232" s="16"/>
      <c r="AJ232" s="16"/>
      <c r="AK232" s="16"/>
      <c r="AL232" s="16"/>
      <c r="AM232" s="16"/>
      <c r="AN232" s="16"/>
      <c r="AO232" s="16"/>
      <c r="AP232" s="16"/>
      <c r="AQ232" s="16"/>
      <c r="AR232" s="16"/>
      <c r="AS232" s="16"/>
      <c r="AT232" s="16"/>
      <c r="AU232" s="16"/>
      <c r="AV232" s="16"/>
      <c r="AW232" s="116"/>
      <c r="AX232" s="116"/>
      <c r="AY232" s="116"/>
      <c r="AZ232" s="116"/>
      <c r="BA232" s="116"/>
      <c r="BB232" s="116"/>
      <c r="BC232" s="116"/>
      <c r="BD232" s="116"/>
      <c r="BE232" s="116"/>
      <c r="BF232" s="116"/>
      <c r="BG232" s="116"/>
      <c r="BH232" s="116"/>
      <c r="BI232" s="116"/>
      <c r="BJ232" s="116"/>
      <c r="BK232" s="116"/>
      <c r="BL232" s="116"/>
      <c r="BM232" s="116"/>
      <c r="BN232" s="117"/>
    </row>
    <row r="233" spans="2:66" s="3" customFormat="1">
      <c r="B233" s="36"/>
      <c r="C233" s="36"/>
      <c r="D233" s="36"/>
      <c r="E233" s="36"/>
      <c r="F233" s="36"/>
      <c r="G233" s="36"/>
      <c r="H233" s="36"/>
      <c r="I233" s="36"/>
      <c r="J233" s="36"/>
      <c r="K233" s="36"/>
      <c r="L233" s="36"/>
      <c r="M233" s="36"/>
      <c r="N233" s="36"/>
      <c r="O233" s="36"/>
      <c r="P233" s="36"/>
      <c r="Q233" s="36"/>
      <c r="R233" s="36"/>
      <c r="S233" s="36"/>
      <c r="T233" s="36"/>
      <c r="U233" s="36"/>
      <c r="V233" s="36"/>
      <c r="W233" s="16"/>
      <c r="X233" s="16"/>
      <c r="Y233" s="16"/>
      <c r="Z233" s="36"/>
      <c r="AA233" s="36"/>
      <c r="AB233" s="36"/>
      <c r="AC233" s="36"/>
      <c r="AD233" s="36"/>
      <c r="AE233" s="36"/>
      <c r="AF233" s="36"/>
      <c r="AG233" s="36"/>
      <c r="AH233" s="16"/>
      <c r="AI233" s="16"/>
      <c r="AJ233" s="16"/>
      <c r="AK233" s="16"/>
      <c r="AL233" s="16"/>
      <c r="AM233" s="16"/>
      <c r="AN233" s="16"/>
      <c r="AO233" s="16"/>
      <c r="AP233" s="16"/>
      <c r="AQ233" s="16"/>
      <c r="AR233" s="16"/>
      <c r="AS233" s="16"/>
      <c r="AT233" s="16"/>
      <c r="AU233" s="16"/>
      <c r="AV233" s="16"/>
      <c r="AW233" s="116"/>
      <c r="AX233" s="116"/>
      <c r="AY233" s="116"/>
      <c r="AZ233" s="116"/>
      <c r="BA233" s="116"/>
      <c r="BB233" s="116"/>
      <c r="BC233" s="116"/>
      <c r="BD233" s="116"/>
      <c r="BE233" s="116"/>
      <c r="BF233" s="116"/>
      <c r="BG233" s="116"/>
      <c r="BH233" s="116"/>
      <c r="BI233" s="116"/>
      <c r="BJ233" s="116"/>
      <c r="BK233" s="116"/>
      <c r="BL233" s="116"/>
      <c r="BM233" s="116"/>
      <c r="BN233" s="117"/>
    </row>
    <row r="234" spans="2:66" s="3" customFormat="1">
      <c r="B234" s="36"/>
      <c r="C234" s="36"/>
      <c r="D234" s="36"/>
      <c r="E234" s="36"/>
      <c r="F234" s="36"/>
      <c r="G234" s="36"/>
      <c r="H234" s="36"/>
      <c r="I234" s="36"/>
      <c r="J234" s="36"/>
      <c r="K234" s="36"/>
      <c r="L234" s="36"/>
      <c r="M234" s="36"/>
      <c r="N234" s="36"/>
      <c r="O234" s="36"/>
      <c r="P234" s="36"/>
      <c r="Q234" s="36"/>
      <c r="R234" s="36"/>
      <c r="S234" s="36"/>
      <c r="T234" s="36"/>
      <c r="U234" s="36"/>
      <c r="V234" s="36"/>
      <c r="W234" s="16"/>
      <c r="X234" s="16"/>
      <c r="Y234" s="16"/>
      <c r="Z234" s="36"/>
      <c r="AA234" s="36"/>
      <c r="AB234" s="36"/>
      <c r="AC234" s="36"/>
      <c r="AD234" s="36"/>
      <c r="AE234" s="36"/>
      <c r="AF234" s="36"/>
      <c r="AG234" s="36"/>
      <c r="AH234" s="16"/>
      <c r="AI234" s="16"/>
      <c r="AJ234" s="16"/>
      <c r="AK234" s="16"/>
      <c r="AL234" s="16"/>
      <c r="AM234" s="16"/>
      <c r="AN234" s="16"/>
      <c r="AO234" s="16"/>
      <c r="AP234" s="16"/>
      <c r="AQ234" s="16"/>
      <c r="AR234" s="16"/>
      <c r="AS234" s="16"/>
      <c r="AT234" s="16"/>
      <c r="AU234" s="16"/>
      <c r="AV234" s="16"/>
      <c r="AW234" s="116"/>
      <c r="AX234" s="116"/>
      <c r="AY234" s="116"/>
      <c r="AZ234" s="116"/>
      <c r="BA234" s="116"/>
      <c r="BB234" s="116"/>
      <c r="BC234" s="116"/>
      <c r="BD234" s="116"/>
      <c r="BE234" s="116"/>
      <c r="BF234" s="116"/>
      <c r="BG234" s="116"/>
      <c r="BH234" s="116"/>
      <c r="BI234" s="116"/>
      <c r="BJ234" s="116"/>
      <c r="BK234" s="116"/>
      <c r="BL234" s="116"/>
      <c r="BM234" s="116"/>
      <c r="BN234" s="117"/>
    </row>
    <row r="235" spans="2:66" s="3" customFormat="1">
      <c r="B235" s="36"/>
      <c r="C235" s="36"/>
      <c r="D235" s="36"/>
      <c r="E235" s="36"/>
      <c r="F235" s="36"/>
      <c r="G235" s="36"/>
      <c r="H235" s="36"/>
      <c r="I235" s="36"/>
      <c r="J235" s="36"/>
      <c r="K235" s="36"/>
      <c r="L235" s="36"/>
      <c r="M235" s="36"/>
      <c r="N235" s="36"/>
      <c r="O235" s="36"/>
      <c r="P235" s="36"/>
      <c r="Q235" s="36"/>
      <c r="R235" s="36"/>
      <c r="S235" s="36"/>
      <c r="T235" s="36"/>
      <c r="U235" s="36"/>
      <c r="V235" s="36"/>
      <c r="W235" s="16"/>
      <c r="X235" s="16"/>
      <c r="Y235" s="16"/>
      <c r="Z235" s="36"/>
      <c r="AA235" s="36"/>
      <c r="AB235" s="36"/>
      <c r="AC235" s="36"/>
      <c r="AD235" s="36"/>
      <c r="AE235" s="36"/>
      <c r="AF235" s="36"/>
      <c r="AG235" s="36"/>
      <c r="AH235" s="16"/>
      <c r="AI235" s="16"/>
      <c r="AJ235" s="16"/>
      <c r="AK235" s="16"/>
      <c r="AL235" s="16"/>
      <c r="AM235" s="16"/>
      <c r="AN235" s="16"/>
      <c r="AO235" s="16"/>
      <c r="AP235" s="16"/>
      <c r="AQ235" s="16"/>
      <c r="AR235" s="16"/>
      <c r="AS235" s="16"/>
      <c r="AT235" s="16"/>
      <c r="AU235" s="16"/>
      <c r="AV235" s="16"/>
      <c r="AW235" s="116"/>
      <c r="AX235" s="116"/>
      <c r="AY235" s="116"/>
      <c r="AZ235" s="116"/>
      <c r="BA235" s="116"/>
      <c r="BB235" s="116"/>
      <c r="BC235" s="116"/>
      <c r="BD235" s="116"/>
      <c r="BE235" s="116"/>
      <c r="BF235" s="116"/>
      <c r="BG235" s="116"/>
      <c r="BH235" s="116"/>
      <c r="BI235" s="116"/>
      <c r="BJ235" s="116"/>
      <c r="BK235" s="116"/>
      <c r="BL235" s="116"/>
      <c r="BM235" s="116"/>
      <c r="BN235" s="117"/>
    </row>
    <row r="236" spans="2:66" s="3" customFormat="1">
      <c r="B236" s="36"/>
      <c r="C236" s="36"/>
      <c r="D236" s="36"/>
      <c r="E236" s="36"/>
      <c r="F236" s="36"/>
      <c r="G236" s="36"/>
      <c r="H236" s="36"/>
      <c r="I236" s="36"/>
      <c r="J236" s="36"/>
      <c r="K236" s="36"/>
      <c r="L236" s="36"/>
      <c r="M236" s="36"/>
      <c r="N236" s="36"/>
      <c r="O236" s="36"/>
      <c r="P236" s="36"/>
      <c r="Q236" s="36"/>
      <c r="R236" s="36"/>
      <c r="S236" s="36"/>
      <c r="T236" s="36"/>
      <c r="U236" s="36"/>
      <c r="V236" s="36"/>
      <c r="W236" s="16"/>
      <c r="X236" s="16"/>
      <c r="Y236" s="16"/>
      <c r="Z236" s="36"/>
      <c r="AA236" s="36"/>
      <c r="AB236" s="36"/>
      <c r="AC236" s="36"/>
      <c r="AD236" s="36"/>
      <c r="AE236" s="36"/>
      <c r="AF236" s="36"/>
      <c r="AG236" s="36"/>
      <c r="AH236" s="16"/>
      <c r="AI236" s="16"/>
      <c r="AJ236" s="16"/>
      <c r="AK236" s="16"/>
      <c r="AL236" s="16"/>
      <c r="AM236" s="16"/>
      <c r="AN236" s="16"/>
      <c r="AO236" s="16"/>
      <c r="AP236" s="16"/>
      <c r="AQ236" s="16"/>
      <c r="AR236" s="16"/>
      <c r="AS236" s="16"/>
      <c r="AT236" s="16"/>
      <c r="AU236" s="16"/>
      <c r="AV236" s="16"/>
      <c r="AW236" s="116"/>
      <c r="AX236" s="116"/>
      <c r="AY236" s="116"/>
      <c r="AZ236" s="116"/>
      <c r="BA236" s="116"/>
      <c r="BB236" s="116"/>
      <c r="BC236" s="116"/>
      <c r="BD236" s="116"/>
      <c r="BE236" s="116"/>
      <c r="BF236" s="116"/>
      <c r="BG236" s="116"/>
      <c r="BH236" s="116"/>
      <c r="BI236" s="116"/>
      <c r="BJ236" s="116"/>
      <c r="BK236" s="116"/>
      <c r="BL236" s="116"/>
      <c r="BM236" s="116"/>
      <c r="BN236" s="117"/>
    </row>
    <row r="237" spans="2:66" s="3" customFormat="1">
      <c r="B237" s="36"/>
      <c r="C237" s="36"/>
      <c r="D237" s="36"/>
      <c r="E237" s="36"/>
      <c r="F237" s="36"/>
      <c r="G237" s="36"/>
      <c r="H237" s="36"/>
      <c r="I237" s="36"/>
      <c r="J237" s="36"/>
      <c r="K237" s="36"/>
      <c r="L237" s="36"/>
      <c r="M237" s="36"/>
      <c r="N237" s="36"/>
      <c r="O237" s="36"/>
      <c r="P237" s="36"/>
      <c r="Q237" s="36"/>
      <c r="R237" s="36"/>
      <c r="S237" s="36"/>
      <c r="T237" s="36"/>
      <c r="U237" s="36"/>
      <c r="V237" s="36"/>
      <c r="W237" s="16"/>
      <c r="X237" s="16"/>
      <c r="Y237" s="16"/>
      <c r="Z237" s="36"/>
      <c r="AA237" s="36"/>
      <c r="AB237" s="36"/>
      <c r="AC237" s="36"/>
      <c r="AD237" s="36"/>
      <c r="AE237" s="36"/>
      <c r="AF237" s="36"/>
      <c r="AG237" s="36"/>
      <c r="AH237" s="16"/>
      <c r="AI237" s="16"/>
      <c r="AJ237" s="16"/>
      <c r="AK237" s="16"/>
      <c r="AL237" s="16"/>
      <c r="AM237" s="16"/>
      <c r="AN237" s="16"/>
      <c r="AO237" s="16"/>
      <c r="AP237" s="16"/>
      <c r="AQ237" s="16"/>
      <c r="AR237" s="16"/>
      <c r="AS237" s="16"/>
      <c r="AT237" s="16"/>
      <c r="AU237" s="16"/>
      <c r="AV237" s="16"/>
      <c r="AW237" s="116"/>
      <c r="AX237" s="116"/>
      <c r="AY237" s="116"/>
      <c r="AZ237" s="116"/>
      <c r="BA237" s="116"/>
      <c r="BB237" s="116"/>
      <c r="BC237" s="116"/>
      <c r="BD237" s="116"/>
      <c r="BE237" s="116"/>
      <c r="BF237" s="116"/>
      <c r="BG237" s="116"/>
      <c r="BH237" s="116"/>
      <c r="BI237" s="116"/>
      <c r="BJ237" s="116"/>
      <c r="BK237" s="116"/>
      <c r="BL237" s="116"/>
      <c r="BM237" s="116"/>
      <c r="BN237" s="117"/>
    </row>
    <row r="238" spans="2:66" s="3" customFormat="1">
      <c r="B238" s="36"/>
      <c r="C238" s="36"/>
      <c r="D238" s="36"/>
      <c r="E238" s="36"/>
      <c r="F238" s="36"/>
      <c r="G238" s="36"/>
      <c r="H238" s="36"/>
      <c r="I238" s="36"/>
      <c r="J238" s="36"/>
      <c r="K238" s="36"/>
      <c r="L238" s="36"/>
      <c r="M238" s="36"/>
      <c r="N238" s="36"/>
      <c r="O238" s="36"/>
      <c r="P238" s="36"/>
      <c r="Q238" s="36"/>
      <c r="R238" s="36"/>
      <c r="S238" s="36"/>
      <c r="T238" s="36"/>
      <c r="U238" s="36"/>
      <c r="V238" s="36"/>
      <c r="W238" s="16"/>
      <c r="X238" s="16"/>
      <c r="Y238" s="16"/>
      <c r="Z238" s="36"/>
      <c r="AA238" s="36"/>
      <c r="AB238" s="36"/>
      <c r="AC238" s="36"/>
      <c r="AD238" s="36"/>
      <c r="AE238" s="36"/>
      <c r="AF238" s="36"/>
      <c r="AG238" s="36"/>
      <c r="AH238" s="16"/>
      <c r="AI238" s="16"/>
      <c r="AJ238" s="16"/>
      <c r="AK238" s="16"/>
      <c r="AL238" s="16"/>
      <c r="AM238" s="16"/>
      <c r="AN238" s="16"/>
      <c r="AO238" s="16"/>
      <c r="AP238" s="16"/>
      <c r="AQ238" s="16"/>
      <c r="AR238" s="16"/>
      <c r="AS238" s="16"/>
      <c r="AT238" s="16"/>
      <c r="AU238" s="16"/>
      <c r="AV238" s="16"/>
      <c r="AW238" s="116"/>
      <c r="AX238" s="116"/>
      <c r="AY238" s="116"/>
      <c r="AZ238" s="116"/>
      <c r="BA238" s="116"/>
      <c r="BB238" s="116"/>
      <c r="BC238" s="116"/>
      <c r="BD238" s="116"/>
      <c r="BE238" s="116"/>
      <c r="BF238" s="116"/>
      <c r="BG238" s="116"/>
      <c r="BH238" s="116"/>
      <c r="BI238" s="116"/>
      <c r="BJ238" s="116"/>
      <c r="BK238" s="116"/>
      <c r="BL238" s="116"/>
      <c r="BM238" s="116"/>
      <c r="BN238" s="117"/>
    </row>
    <row r="239" spans="2:66" s="3" customFormat="1">
      <c r="B239" s="36"/>
      <c r="C239" s="36"/>
      <c r="D239" s="36"/>
      <c r="E239" s="36"/>
      <c r="F239" s="36"/>
      <c r="G239" s="36"/>
      <c r="H239" s="36"/>
      <c r="I239" s="36"/>
      <c r="J239" s="36"/>
      <c r="K239" s="36"/>
      <c r="L239" s="36"/>
      <c r="M239" s="36"/>
      <c r="N239" s="36"/>
      <c r="O239" s="36"/>
      <c r="P239" s="36"/>
      <c r="Q239" s="36"/>
      <c r="R239" s="36"/>
      <c r="S239" s="36"/>
      <c r="T239" s="36"/>
      <c r="U239" s="36"/>
      <c r="V239" s="36"/>
      <c r="W239" s="16"/>
      <c r="X239" s="16"/>
      <c r="Y239" s="16"/>
      <c r="Z239" s="36"/>
      <c r="AA239" s="36"/>
      <c r="AB239" s="36"/>
      <c r="AC239" s="36"/>
      <c r="AD239" s="36"/>
      <c r="AE239" s="36"/>
      <c r="AF239" s="36"/>
      <c r="AG239" s="36"/>
      <c r="AH239" s="16"/>
      <c r="AI239" s="16"/>
      <c r="AJ239" s="16"/>
      <c r="AK239" s="16"/>
      <c r="AL239" s="16"/>
      <c r="AM239" s="16"/>
      <c r="AN239" s="16"/>
      <c r="AO239" s="16"/>
      <c r="AP239" s="16"/>
      <c r="AQ239" s="16"/>
      <c r="AR239" s="16"/>
      <c r="AS239" s="16"/>
      <c r="AT239" s="16"/>
      <c r="AU239" s="16"/>
      <c r="AV239" s="16"/>
      <c r="AW239" s="116"/>
      <c r="AX239" s="116"/>
      <c r="AY239" s="116"/>
      <c r="AZ239" s="116"/>
      <c r="BA239" s="116"/>
      <c r="BB239" s="116"/>
      <c r="BC239" s="116"/>
      <c r="BD239" s="116"/>
      <c r="BE239" s="116"/>
      <c r="BF239" s="116"/>
      <c r="BG239" s="116"/>
      <c r="BH239" s="116"/>
      <c r="BI239" s="116"/>
      <c r="BJ239" s="116"/>
      <c r="BK239" s="116"/>
      <c r="BL239" s="116"/>
      <c r="BM239" s="116"/>
      <c r="BN239" s="117"/>
    </row>
    <row r="240" spans="2:66" s="3" customFormat="1">
      <c r="B240" s="36"/>
      <c r="C240" s="36"/>
      <c r="D240" s="36"/>
      <c r="E240" s="36"/>
      <c r="F240" s="36"/>
      <c r="G240" s="36"/>
      <c r="H240" s="36"/>
      <c r="I240" s="36"/>
      <c r="J240" s="36"/>
      <c r="K240" s="36"/>
      <c r="L240" s="36"/>
      <c r="M240" s="36"/>
      <c r="N240" s="36"/>
      <c r="O240" s="36"/>
      <c r="P240" s="36"/>
      <c r="Q240" s="36"/>
      <c r="R240" s="36"/>
      <c r="S240" s="36"/>
      <c r="T240" s="36"/>
      <c r="U240" s="36"/>
      <c r="V240" s="36"/>
      <c r="W240" s="16"/>
      <c r="X240" s="16"/>
      <c r="Y240" s="16"/>
      <c r="Z240" s="36"/>
      <c r="AA240" s="36"/>
      <c r="AB240" s="36"/>
      <c r="AC240" s="36"/>
      <c r="AD240" s="36"/>
      <c r="AE240" s="36"/>
      <c r="AF240" s="36"/>
      <c r="AG240" s="36"/>
      <c r="AH240" s="16"/>
      <c r="AI240" s="16"/>
      <c r="AJ240" s="16"/>
      <c r="AK240" s="16"/>
      <c r="AL240" s="16"/>
      <c r="AM240" s="16"/>
      <c r="AN240" s="16"/>
      <c r="AO240" s="16"/>
      <c r="AP240" s="16"/>
      <c r="AQ240" s="16"/>
      <c r="AR240" s="16"/>
      <c r="AS240" s="16"/>
      <c r="AT240" s="16"/>
      <c r="AU240" s="16"/>
      <c r="AV240" s="16"/>
      <c r="AW240" s="116"/>
      <c r="AX240" s="116"/>
      <c r="AY240" s="116"/>
      <c r="AZ240" s="116"/>
      <c r="BA240" s="116"/>
      <c r="BB240" s="116"/>
      <c r="BC240" s="116"/>
      <c r="BD240" s="116"/>
      <c r="BE240" s="116"/>
      <c r="BF240" s="116"/>
      <c r="BG240" s="116"/>
      <c r="BH240" s="116"/>
      <c r="BI240" s="116"/>
      <c r="BJ240" s="116"/>
      <c r="BK240" s="116"/>
      <c r="BL240" s="116"/>
      <c r="BM240" s="116"/>
      <c r="BN240" s="117"/>
    </row>
    <row r="241" spans="2:66" s="3" customFormat="1">
      <c r="B241" s="36"/>
      <c r="C241" s="36"/>
      <c r="D241" s="36"/>
      <c r="E241" s="36"/>
      <c r="F241" s="36"/>
      <c r="G241" s="36"/>
      <c r="H241" s="36"/>
      <c r="I241" s="36"/>
      <c r="J241" s="36"/>
      <c r="K241" s="36"/>
      <c r="L241" s="36"/>
      <c r="M241" s="36"/>
      <c r="N241" s="36"/>
      <c r="O241" s="36"/>
      <c r="P241" s="36"/>
      <c r="Q241" s="36"/>
      <c r="R241" s="36"/>
      <c r="S241" s="36"/>
      <c r="T241" s="36"/>
      <c r="U241" s="36"/>
      <c r="V241" s="36"/>
      <c r="W241" s="16"/>
      <c r="X241" s="16"/>
      <c r="Y241" s="16"/>
      <c r="Z241" s="36"/>
      <c r="AA241" s="36"/>
      <c r="AB241" s="36"/>
      <c r="AC241" s="36"/>
      <c r="AD241" s="36"/>
      <c r="AE241" s="36"/>
      <c r="AF241" s="36"/>
      <c r="AG241" s="36"/>
      <c r="AH241" s="16"/>
      <c r="AI241" s="16"/>
      <c r="AJ241" s="16"/>
      <c r="AK241" s="16"/>
      <c r="AL241" s="16"/>
      <c r="AM241" s="16"/>
      <c r="AN241" s="16"/>
      <c r="AO241" s="16"/>
      <c r="AP241" s="16"/>
      <c r="AQ241" s="16"/>
      <c r="AR241" s="16"/>
      <c r="AS241" s="16"/>
      <c r="AT241" s="16"/>
      <c r="AU241" s="16"/>
      <c r="AV241" s="16"/>
      <c r="AW241" s="116"/>
      <c r="AX241" s="116"/>
      <c r="AY241" s="116"/>
      <c r="AZ241" s="116"/>
      <c r="BA241" s="116"/>
      <c r="BB241" s="116"/>
      <c r="BC241" s="116"/>
      <c r="BD241" s="116"/>
      <c r="BE241" s="116"/>
      <c r="BF241" s="116"/>
      <c r="BG241" s="116"/>
      <c r="BH241" s="116"/>
      <c r="BI241" s="116"/>
      <c r="BJ241" s="116"/>
      <c r="BK241" s="116"/>
      <c r="BL241" s="116"/>
      <c r="BM241" s="116"/>
      <c r="BN241" s="117"/>
    </row>
    <row r="242" spans="2:66" s="3" customFormat="1">
      <c r="B242" s="36"/>
      <c r="C242" s="36"/>
      <c r="D242" s="36"/>
      <c r="E242" s="36"/>
      <c r="F242" s="36"/>
      <c r="G242" s="36"/>
      <c r="H242" s="36"/>
      <c r="I242" s="36"/>
      <c r="J242" s="36"/>
      <c r="K242" s="36"/>
      <c r="L242" s="36"/>
      <c r="M242" s="36"/>
      <c r="N242" s="36"/>
      <c r="O242" s="36"/>
      <c r="P242" s="36"/>
      <c r="Q242" s="36"/>
      <c r="R242" s="36"/>
      <c r="S242" s="36"/>
      <c r="T242" s="36"/>
      <c r="U242" s="36"/>
      <c r="V242" s="36"/>
      <c r="W242" s="16"/>
      <c r="X242" s="16"/>
      <c r="Y242" s="16"/>
      <c r="Z242" s="36"/>
      <c r="AA242" s="36"/>
      <c r="AB242" s="36"/>
      <c r="AC242" s="36"/>
      <c r="AD242" s="36"/>
      <c r="AE242" s="36"/>
      <c r="AF242" s="36"/>
      <c r="AG242" s="36"/>
      <c r="AH242" s="16"/>
      <c r="AI242" s="16"/>
      <c r="AJ242" s="16"/>
      <c r="AK242" s="16"/>
      <c r="AL242" s="16"/>
      <c r="AM242" s="16"/>
      <c r="AN242" s="16"/>
      <c r="AO242" s="16"/>
      <c r="AP242" s="16"/>
      <c r="AQ242" s="16"/>
      <c r="AR242" s="16"/>
      <c r="AS242" s="16"/>
      <c r="AT242" s="16"/>
      <c r="AU242" s="16"/>
      <c r="AV242" s="16"/>
      <c r="AW242" s="116"/>
      <c r="AX242" s="116"/>
      <c r="AY242" s="116"/>
      <c r="AZ242" s="116"/>
      <c r="BA242" s="116"/>
      <c r="BB242" s="116"/>
      <c r="BC242" s="116"/>
      <c r="BD242" s="116"/>
      <c r="BE242" s="116"/>
      <c r="BF242" s="116"/>
      <c r="BG242" s="116"/>
      <c r="BH242" s="116"/>
      <c r="BI242" s="116"/>
      <c r="BJ242" s="116"/>
      <c r="BK242" s="116"/>
      <c r="BL242" s="116"/>
      <c r="BM242" s="116"/>
      <c r="BN242" s="117"/>
    </row>
    <row r="243" spans="2:66" s="3" customFormat="1">
      <c r="B243" s="36"/>
      <c r="C243" s="36"/>
      <c r="D243" s="36"/>
      <c r="E243" s="36"/>
      <c r="F243" s="36"/>
      <c r="G243" s="36"/>
      <c r="H243" s="36"/>
      <c r="I243" s="36"/>
      <c r="J243" s="36"/>
      <c r="K243" s="36"/>
      <c r="L243" s="36"/>
      <c r="M243" s="36"/>
      <c r="N243" s="36"/>
      <c r="O243" s="36"/>
      <c r="P243" s="36"/>
      <c r="Q243" s="36"/>
      <c r="R243" s="36"/>
      <c r="S243" s="36"/>
      <c r="T243" s="36"/>
      <c r="U243" s="36"/>
      <c r="V243" s="36"/>
      <c r="W243" s="16"/>
      <c r="X243" s="16"/>
      <c r="Y243" s="16"/>
      <c r="Z243" s="36"/>
      <c r="AA243" s="36"/>
      <c r="AB243" s="36"/>
      <c r="AC243" s="36"/>
      <c r="AD243" s="36"/>
      <c r="AE243" s="36"/>
      <c r="AF243" s="36"/>
      <c r="AG243" s="36"/>
      <c r="AH243" s="16"/>
      <c r="AI243" s="16"/>
      <c r="AJ243" s="16"/>
      <c r="AK243" s="16"/>
      <c r="AL243" s="16"/>
      <c r="AM243" s="16"/>
      <c r="AN243" s="16"/>
      <c r="AO243" s="16"/>
      <c r="AP243" s="16"/>
      <c r="AQ243" s="16"/>
      <c r="AR243" s="16"/>
      <c r="AS243" s="16"/>
      <c r="AT243" s="16"/>
      <c r="AU243" s="16"/>
      <c r="AV243" s="16"/>
      <c r="AW243" s="116"/>
      <c r="AX243" s="116"/>
      <c r="AY243" s="116"/>
      <c r="AZ243" s="116"/>
      <c r="BA243" s="116"/>
      <c r="BB243" s="116"/>
      <c r="BC243" s="116"/>
      <c r="BD243" s="116"/>
      <c r="BE243" s="116"/>
      <c r="BF243" s="116"/>
      <c r="BG243" s="116"/>
      <c r="BH243" s="116"/>
      <c r="BI243" s="116"/>
      <c r="BJ243" s="116"/>
      <c r="BK243" s="116"/>
      <c r="BL243" s="116"/>
      <c r="BM243" s="116"/>
      <c r="BN243" s="117"/>
    </row>
    <row r="244" spans="2:66" s="3" customFormat="1">
      <c r="B244" s="36"/>
      <c r="C244" s="36"/>
      <c r="D244" s="36"/>
      <c r="E244" s="36"/>
      <c r="F244" s="36"/>
      <c r="G244" s="36"/>
      <c r="H244" s="36"/>
      <c r="I244" s="36"/>
      <c r="J244" s="36"/>
      <c r="K244" s="36"/>
      <c r="L244" s="36"/>
      <c r="M244" s="36"/>
      <c r="N244" s="36"/>
      <c r="O244" s="36"/>
      <c r="P244" s="36"/>
      <c r="Q244" s="36"/>
      <c r="R244" s="36"/>
      <c r="S244" s="36"/>
      <c r="T244" s="36"/>
      <c r="U244" s="36"/>
      <c r="V244" s="36"/>
      <c r="W244" s="16"/>
      <c r="X244" s="16"/>
      <c r="Y244" s="16"/>
      <c r="Z244" s="36"/>
      <c r="AA244" s="36"/>
      <c r="AB244" s="36"/>
      <c r="AC244" s="36"/>
      <c r="AD244" s="36"/>
      <c r="AE244" s="36"/>
      <c r="AF244" s="36"/>
      <c r="AG244" s="36"/>
      <c r="AH244" s="16"/>
      <c r="AI244" s="16"/>
      <c r="AJ244" s="16"/>
      <c r="AK244" s="16"/>
      <c r="AL244" s="16"/>
      <c r="AM244" s="16"/>
      <c r="AN244" s="16"/>
      <c r="AO244" s="16"/>
      <c r="AP244" s="16"/>
      <c r="AQ244" s="16"/>
      <c r="AR244" s="16"/>
      <c r="AS244" s="16"/>
      <c r="AT244" s="16"/>
      <c r="AU244" s="16"/>
      <c r="AV244" s="16"/>
      <c r="AW244" s="116"/>
      <c r="AX244" s="116"/>
      <c r="AY244" s="116"/>
      <c r="AZ244" s="116"/>
      <c r="BA244" s="116"/>
      <c r="BB244" s="116"/>
      <c r="BC244" s="116"/>
      <c r="BD244" s="116"/>
      <c r="BE244" s="116"/>
      <c r="BF244" s="116"/>
      <c r="BG244" s="116"/>
      <c r="BH244" s="116"/>
      <c r="BI244" s="116"/>
      <c r="BJ244" s="116"/>
      <c r="BK244" s="116"/>
      <c r="BL244" s="116"/>
      <c r="BM244" s="116"/>
      <c r="BN244" s="117"/>
    </row>
    <row r="245" spans="2:66" s="3" customFormat="1">
      <c r="B245" s="36"/>
      <c r="C245" s="36"/>
      <c r="D245" s="36"/>
      <c r="E245" s="36"/>
      <c r="F245" s="36"/>
      <c r="G245" s="36"/>
      <c r="H245" s="36"/>
      <c r="I245" s="36"/>
      <c r="J245" s="36"/>
      <c r="K245" s="36"/>
      <c r="L245" s="36"/>
      <c r="M245" s="36"/>
      <c r="N245" s="36"/>
      <c r="O245" s="36"/>
      <c r="P245" s="36"/>
      <c r="Q245" s="36"/>
      <c r="R245" s="36"/>
      <c r="S245" s="36"/>
      <c r="T245" s="36"/>
      <c r="U245" s="36"/>
      <c r="V245" s="36"/>
      <c r="W245" s="16"/>
      <c r="X245" s="16"/>
      <c r="Y245" s="16"/>
      <c r="Z245" s="36"/>
      <c r="AA245" s="36"/>
      <c r="AB245" s="36"/>
      <c r="AC245" s="36"/>
      <c r="AD245" s="36"/>
      <c r="AE245" s="36"/>
      <c r="AF245" s="36"/>
      <c r="AG245" s="36"/>
      <c r="AH245" s="16"/>
      <c r="AI245" s="16"/>
      <c r="AJ245" s="16"/>
      <c r="AK245" s="16"/>
      <c r="AL245" s="16"/>
      <c r="AM245" s="16"/>
      <c r="AN245" s="16"/>
      <c r="AO245" s="16"/>
      <c r="AP245" s="16"/>
      <c r="AQ245" s="16"/>
      <c r="AR245" s="16"/>
      <c r="AS245" s="16"/>
      <c r="AT245" s="16"/>
      <c r="AU245" s="16"/>
      <c r="AV245" s="16"/>
      <c r="AW245" s="116"/>
      <c r="AX245" s="116"/>
      <c r="AY245" s="116"/>
      <c r="AZ245" s="116"/>
      <c r="BA245" s="116"/>
      <c r="BB245" s="116"/>
      <c r="BC245" s="116"/>
      <c r="BD245" s="116"/>
      <c r="BE245" s="116"/>
      <c r="BF245" s="116"/>
      <c r="BG245" s="116"/>
      <c r="BH245" s="116"/>
      <c r="BI245" s="116"/>
      <c r="BJ245" s="116"/>
      <c r="BK245" s="116"/>
      <c r="BL245" s="116"/>
      <c r="BM245" s="116"/>
      <c r="BN245" s="117"/>
    </row>
    <row r="246" spans="2:66" s="3" customFormat="1">
      <c r="B246" s="36"/>
      <c r="C246" s="36"/>
      <c r="D246" s="36"/>
      <c r="E246" s="36"/>
      <c r="F246" s="36"/>
      <c r="G246" s="36"/>
      <c r="H246" s="36"/>
      <c r="I246" s="36"/>
      <c r="J246" s="36"/>
      <c r="K246" s="36"/>
      <c r="L246" s="36"/>
      <c r="M246" s="36"/>
      <c r="N246" s="36"/>
      <c r="O246" s="36"/>
      <c r="P246" s="36"/>
      <c r="Q246" s="36"/>
      <c r="R246" s="36"/>
      <c r="S246" s="36"/>
      <c r="T246" s="36"/>
      <c r="U246" s="36"/>
      <c r="V246" s="36"/>
      <c r="W246" s="16"/>
      <c r="X246" s="16"/>
      <c r="Y246" s="16"/>
      <c r="Z246" s="36"/>
      <c r="AA246" s="36"/>
      <c r="AB246" s="36"/>
      <c r="AC246" s="36"/>
      <c r="AD246" s="36"/>
      <c r="AE246" s="36"/>
      <c r="AF246" s="36"/>
      <c r="AG246" s="36"/>
      <c r="AH246" s="16"/>
      <c r="AI246" s="16"/>
      <c r="AJ246" s="16"/>
      <c r="AK246" s="16"/>
      <c r="AL246" s="16"/>
      <c r="AM246" s="16"/>
      <c r="AN246" s="16"/>
      <c r="AO246" s="16"/>
      <c r="AP246" s="16"/>
      <c r="AQ246" s="16"/>
      <c r="AR246" s="16"/>
      <c r="AS246" s="16"/>
      <c r="AT246" s="16"/>
      <c r="AU246" s="16"/>
      <c r="AV246" s="16"/>
      <c r="AW246" s="116"/>
      <c r="AX246" s="116"/>
      <c r="AY246" s="116"/>
      <c r="AZ246" s="116"/>
      <c r="BA246" s="116"/>
      <c r="BB246" s="116"/>
      <c r="BC246" s="116"/>
      <c r="BD246" s="116"/>
      <c r="BE246" s="116"/>
      <c r="BF246" s="116"/>
      <c r="BG246" s="116"/>
      <c r="BH246" s="116"/>
      <c r="BI246" s="116"/>
      <c r="BJ246" s="116"/>
      <c r="BK246" s="116"/>
      <c r="BL246" s="116"/>
      <c r="BM246" s="116"/>
      <c r="BN246" s="117"/>
    </row>
    <row r="247" spans="2:66" s="3" customFormat="1">
      <c r="B247" s="36"/>
      <c r="C247" s="16"/>
      <c r="D247" s="16"/>
      <c r="E247" s="16"/>
      <c r="F247" s="16"/>
      <c r="G247" s="16"/>
      <c r="H247" s="16"/>
      <c r="I247" s="16"/>
      <c r="J247" s="16"/>
      <c r="K247" s="16"/>
      <c r="L247" s="16"/>
      <c r="M247" s="16"/>
      <c r="N247" s="16"/>
      <c r="O247" s="16"/>
      <c r="P247" s="16"/>
      <c r="Q247" s="16"/>
      <c r="R247" s="36"/>
      <c r="S247" s="36"/>
      <c r="T247" s="36"/>
      <c r="U247" s="36"/>
      <c r="V247" s="36"/>
      <c r="W247" s="16"/>
      <c r="X247" s="16"/>
      <c r="Y247" s="16"/>
      <c r="Z247" s="36"/>
      <c r="AA247" s="36"/>
      <c r="AB247" s="36"/>
      <c r="AC247" s="36"/>
      <c r="AD247" s="36"/>
      <c r="AE247" s="36"/>
      <c r="AF247" s="36"/>
      <c r="AG247" s="36"/>
      <c r="AH247" s="16"/>
      <c r="AI247" s="16"/>
      <c r="AJ247" s="16"/>
      <c r="AK247" s="16"/>
      <c r="AL247" s="16"/>
      <c r="AM247" s="16"/>
      <c r="AN247" s="16"/>
      <c r="AO247" s="16"/>
      <c r="AP247" s="16"/>
      <c r="AQ247" s="16"/>
      <c r="AR247" s="16"/>
      <c r="AS247" s="16"/>
      <c r="AT247" s="16"/>
      <c r="AU247" s="16"/>
      <c r="AV247" s="16"/>
      <c r="AW247" s="116"/>
      <c r="AX247" s="116"/>
      <c r="AY247" s="116"/>
      <c r="AZ247" s="116"/>
      <c r="BA247" s="116"/>
      <c r="BB247" s="116"/>
      <c r="BC247" s="116"/>
      <c r="BD247" s="116"/>
      <c r="BE247" s="116"/>
      <c r="BF247" s="116"/>
      <c r="BG247" s="116"/>
      <c r="BH247" s="116"/>
      <c r="BI247" s="116"/>
      <c r="BJ247" s="116"/>
      <c r="BK247" s="116"/>
      <c r="BL247" s="116"/>
      <c r="BM247" s="116"/>
      <c r="BN247" s="117"/>
    </row>
    <row r="248" spans="2:66" s="3" customFormat="1" ht="20.399999999999999">
      <c r="B248" s="36"/>
      <c r="C248" s="16"/>
      <c r="D248" s="604"/>
      <c r="E248" s="16"/>
      <c r="F248" s="16"/>
      <c r="G248" s="16"/>
      <c r="H248" s="16"/>
      <c r="I248" s="16"/>
      <c r="J248" s="16"/>
      <c r="K248" s="16"/>
      <c r="L248" s="16"/>
      <c r="M248" s="16"/>
      <c r="N248" s="16"/>
      <c r="O248" s="16"/>
      <c r="P248" s="16"/>
      <c r="Q248" s="16"/>
      <c r="R248" s="36"/>
      <c r="S248" s="36"/>
      <c r="T248" s="36"/>
      <c r="U248" s="36"/>
      <c r="V248" s="36"/>
      <c r="W248" s="16"/>
      <c r="X248" s="16"/>
      <c r="Y248" s="16"/>
      <c r="Z248" s="36"/>
      <c r="AA248" s="36"/>
      <c r="AB248" s="36"/>
      <c r="AC248" s="36"/>
      <c r="AD248" s="36"/>
      <c r="AE248" s="36"/>
      <c r="AF248" s="36"/>
      <c r="AG248" s="36"/>
      <c r="AH248" s="16"/>
      <c r="AI248" s="16"/>
      <c r="AJ248" s="16"/>
      <c r="AK248" s="16"/>
      <c r="AL248" s="16"/>
      <c r="AM248" s="16"/>
      <c r="AN248" s="16"/>
      <c r="AO248" s="16"/>
      <c r="AP248" s="16"/>
      <c r="AQ248" s="16"/>
      <c r="AR248" s="16"/>
      <c r="AS248" s="16"/>
      <c r="AT248" s="16"/>
      <c r="AU248" s="16"/>
      <c r="AV248" s="16"/>
      <c r="AW248" s="116"/>
      <c r="AX248" s="116"/>
      <c r="AY248" s="116"/>
      <c r="AZ248" s="116"/>
      <c r="BA248" s="116"/>
      <c r="BB248" s="116"/>
      <c r="BC248" s="116"/>
      <c r="BD248" s="116"/>
      <c r="BE248" s="116"/>
      <c r="BF248" s="116"/>
      <c r="BG248" s="116"/>
      <c r="BH248" s="116"/>
      <c r="BI248" s="116"/>
      <c r="BJ248" s="116"/>
      <c r="BK248" s="116"/>
      <c r="BL248" s="116"/>
      <c r="BM248" s="116"/>
      <c r="BN248" s="117"/>
    </row>
    <row r="249" spans="2:66" s="3" customFormat="1">
      <c r="B249" s="36"/>
      <c r="C249" s="16"/>
      <c r="D249" s="16"/>
      <c r="E249" s="16"/>
      <c r="F249" s="16"/>
      <c r="G249" s="16"/>
      <c r="H249" s="16"/>
      <c r="I249" s="16"/>
      <c r="J249" s="16"/>
      <c r="K249" s="16"/>
      <c r="L249" s="16"/>
      <c r="M249" s="16"/>
      <c r="N249" s="16"/>
      <c r="O249" s="16"/>
      <c r="P249" s="16"/>
      <c r="Q249" s="16"/>
      <c r="R249" s="36"/>
      <c r="S249" s="36"/>
      <c r="T249" s="36"/>
      <c r="U249" s="36"/>
      <c r="V249" s="36"/>
      <c r="W249" s="16"/>
      <c r="X249" s="16"/>
      <c r="Y249" s="16"/>
      <c r="Z249" s="36"/>
      <c r="AA249" s="36"/>
      <c r="AB249" s="36"/>
      <c r="AC249" s="36"/>
      <c r="AD249" s="36"/>
      <c r="AE249" s="36"/>
      <c r="AF249" s="36"/>
      <c r="AG249" s="36"/>
      <c r="AH249" s="16"/>
      <c r="AI249" s="16"/>
      <c r="AJ249" s="16"/>
      <c r="AK249" s="16"/>
      <c r="AL249" s="16"/>
      <c r="AM249" s="16"/>
      <c r="AN249" s="16"/>
      <c r="AO249" s="16"/>
      <c r="AP249" s="16"/>
      <c r="AQ249" s="16"/>
      <c r="AR249" s="16"/>
      <c r="AS249" s="16"/>
      <c r="AT249" s="16"/>
      <c r="AU249" s="16"/>
      <c r="AV249" s="16"/>
      <c r="AW249" s="116"/>
      <c r="AX249" s="116"/>
      <c r="AY249" s="116"/>
      <c r="AZ249" s="116"/>
      <c r="BA249" s="116"/>
      <c r="BB249" s="116"/>
      <c r="BC249" s="116"/>
      <c r="BD249" s="116"/>
      <c r="BE249" s="116"/>
      <c r="BF249" s="116"/>
      <c r="BG249" s="116"/>
      <c r="BH249" s="116"/>
      <c r="BI249" s="116"/>
      <c r="BJ249" s="116"/>
      <c r="BK249" s="116"/>
      <c r="BL249" s="116"/>
      <c r="BM249" s="116"/>
      <c r="BN249" s="117"/>
    </row>
    <row r="250" spans="2:66" s="3" customFormat="1" ht="13.8">
      <c r="B250" s="36"/>
      <c r="C250" s="16"/>
      <c r="D250" s="605"/>
      <c r="E250" s="122"/>
      <c r="F250" s="122"/>
      <c r="G250" s="122"/>
      <c r="H250" s="122"/>
      <c r="I250" s="122"/>
      <c r="J250" s="122"/>
      <c r="K250" s="122"/>
      <c r="L250" s="122"/>
      <c r="M250" s="122"/>
      <c r="N250" s="122"/>
      <c r="O250" s="122"/>
      <c r="P250" s="122"/>
      <c r="Q250" s="122"/>
      <c r="R250" s="36"/>
      <c r="S250" s="36"/>
      <c r="T250" s="36"/>
      <c r="U250" s="36"/>
      <c r="V250" s="36"/>
      <c r="W250" s="16"/>
      <c r="X250" s="16"/>
      <c r="Y250" s="16"/>
      <c r="Z250" s="36"/>
      <c r="AA250" s="36"/>
      <c r="AB250" s="36"/>
      <c r="AC250" s="36"/>
      <c r="AD250" s="36"/>
      <c r="AE250" s="36"/>
      <c r="AF250" s="36"/>
      <c r="AG250" s="36"/>
      <c r="AH250" s="16"/>
      <c r="AI250" s="16"/>
      <c r="AJ250" s="16"/>
      <c r="AK250" s="16"/>
      <c r="AL250" s="16"/>
      <c r="AM250" s="16"/>
      <c r="AN250" s="16"/>
      <c r="AO250" s="16"/>
      <c r="AP250" s="16"/>
      <c r="AQ250" s="16"/>
      <c r="AR250" s="16"/>
      <c r="AS250" s="16"/>
      <c r="AT250" s="16"/>
      <c r="AU250" s="16"/>
      <c r="AV250" s="16"/>
      <c r="AW250" s="116"/>
      <c r="AX250" s="116"/>
      <c r="AY250" s="116"/>
      <c r="AZ250" s="116"/>
      <c r="BA250" s="116"/>
      <c r="BB250" s="116"/>
      <c r="BC250" s="116"/>
      <c r="BD250" s="116"/>
      <c r="BE250" s="116"/>
      <c r="BF250" s="116"/>
      <c r="BG250" s="116"/>
      <c r="BH250" s="116"/>
      <c r="BI250" s="116"/>
      <c r="BJ250" s="116"/>
      <c r="BK250" s="116"/>
      <c r="BL250" s="116"/>
      <c r="BM250" s="116"/>
      <c r="BN250" s="117"/>
    </row>
    <row r="251" spans="2:66" s="3" customFormat="1" ht="17.25" customHeight="1">
      <c r="B251" s="36"/>
      <c r="C251" s="16"/>
      <c r="D251" s="606"/>
      <c r="E251" s="122"/>
      <c r="F251" s="122"/>
      <c r="G251" s="122"/>
      <c r="H251" s="122"/>
      <c r="I251" s="122"/>
      <c r="J251" s="122"/>
      <c r="K251" s="122"/>
      <c r="L251" s="122"/>
      <c r="M251" s="122"/>
      <c r="N251" s="122"/>
      <c r="O251" s="122"/>
      <c r="P251" s="122"/>
      <c r="Q251" s="122"/>
      <c r="R251" s="36"/>
      <c r="S251" s="36"/>
      <c r="T251" s="36"/>
      <c r="U251" s="36"/>
      <c r="V251" s="36"/>
      <c r="W251" s="16"/>
      <c r="X251" s="16"/>
      <c r="Y251" s="16"/>
      <c r="Z251" s="36"/>
      <c r="AA251" s="36"/>
      <c r="AB251" s="36"/>
      <c r="AC251" s="36"/>
      <c r="AD251" s="36"/>
      <c r="AE251" s="36"/>
      <c r="AF251" s="36"/>
      <c r="AG251" s="36"/>
      <c r="AH251" s="16"/>
      <c r="AI251" s="16"/>
      <c r="AJ251" s="16"/>
      <c r="AK251" s="16"/>
      <c r="AL251" s="16"/>
      <c r="AM251" s="16"/>
      <c r="AN251" s="16"/>
      <c r="AO251" s="16"/>
      <c r="AP251" s="16"/>
      <c r="AQ251" s="16"/>
      <c r="AR251" s="16"/>
      <c r="AS251" s="16"/>
      <c r="AT251" s="16"/>
      <c r="AU251" s="16"/>
      <c r="AV251" s="16"/>
      <c r="AW251" s="116"/>
      <c r="AX251" s="116"/>
      <c r="AY251" s="116"/>
      <c r="AZ251" s="116"/>
      <c r="BA251" s="116"/>
      <c r="BB251" s="116"/>
      <c r="BC251" s="116"/>
      <c r="BD251" s="116"/>
      <c r="BE251" s="116"/>
      <c r="BF251" s="116"/>
      <c r="BG251" s="116"/>
      <c r="BH251" s="116"/>
      <c r="BI251" s="116"/>
      <c r="BJ251" s="116"/>
      <c r="BK251" s="116"/>
      <c r="BL251" s="116"/>
      <c r="BM251" s="116"/>
      <c r="BN251" s="117"/>
    </row>
    <row r="252" spans="2:66" s="3" customFormat="1" ht="3.75" customHeight="1">
      <c r="B252" s="36"/>
      <c r="C252" s="16"/>
      <c r="D252" s="607"/>
      <c r="E252" s="122"/>
      <c r="F252" s="122"/>
      <c r="G252" s="122"/>
      <c r="H252" s="122"/>
      <c r="I252" s="122"/>
      <c r="J252" s="122"/>
      <c r="K252" s="122"/>
      <c r="L252" s="122"/>
      <c r="M252" s="122"/>
      <c r="N252" s="122"/>
      <c r="O252" s="122"/>
      <c r="P252" s="122"/>
      <c r="Q252" s="122"/>
      <c r="R252" s="36"/>
      <c r="S252" s="36"/>
      <c r="T252" s="36"/>
      <c r="U252" s="36"/>
      <c r="V252" s="36"/>
      <c r="W252" s="16"/>
      <c r="X252" s="16"/>
      <c r="Y252" s="16"/>
      <c r="Z252" s="36"/>
      <c r="AA252" s="36"/>
      <c r="AB252" s="36"/>
      <c r="AC252" s="36"/>
      <c r="AD252" s="36"/>
      <c r="AE252" s="36"/>
      <c r="AF252" s="36"/>
      <c r="AG252" s="36"/>
      <c r="AH252" s="16"/>
      <c r="AI252" s="16"/>
      <c r="AJ252" s="16"/>
      <c r="AK252" s="16"/>
      <c r="AL252" s="16"/>
      <c r="AM252" s="16"/>
      <c r="AN252" s="16"/>
      <c r="AO252" s="16"/>
      <c r="AP252" s="16"/>
      <c r="AQ252" s="16"/>
      <c r="AR252" s="16"/>
      <c r="AS252" s="16"/>
      <c r="AT252" s="16"/>
      <c r="AU252" s="16"/>
      <c r="AV252" s="16"/>
      <c r="AW252" s="116"/>
      <c r="AX252" s="116"/>
      <c r="AY252" s="116"/>
      <c r="AZ252" s="116"/>
      <c r="BA252" s="116"/>
      <c r="BB252" s="116"/>
      <c r="BC252" s="116"/>
      <c r="BD252" s="116"/>
      <c r="BE252" s="116"/>
      <c r="BF252" s="116"/>
      <c r="BG252" s="116"/>
      <c r="BH252" s="116"/>
      <c r="BI252" s="116"/>
      <c r="BJ252" s="116"/>
      <c r="BK252" s="116"/>
      <c r="BL252" s="116"/>
      <c r="BM252" s="116"/>
      <c r="BN252" s="117"/>
    </row>
    <row r="253" spans="2:66" s="3" customFormat="1">
      <c r="B253" s="36"/>
      <c r="C253" s="16"/>
      <c r="D253" s="607"/>
      <c r="E253" s="122"/>
      <c r="F253" s="122"/>
      <c r="G253" s="122"/>
      <c r="H253" s="122"/>
      <c r="I253" s="122"/>
      <c r="J253" s="122"/>
      <c r="K253" s="122"/>
      <c r="L253" s="122"/>
      <c r="M253" s="122"/>
      <c r="N253" s="122"/>
      <c r="O253" s="122"/>
      <c r="P253" s="122"/>
      <c r="Q253" s="122"/>
      <c r="R253" s="36"/>
      <c r="S253" s="36"/>
      <c r="T253" s="36"/>
      <c r="U253" s="36"/>
      <c r="V253" s="36"/>
      <c r="W253" s="16"/>
      <c r="X253" s="16"/>
      <c r="Y253" s="16"/>
      <c r="Z253" s="36"/>
      <c r="AA253" s="36"/>
      <c r="AB253" s="36"/>
      <c r="AC253" s="36"/>
      <c r="AD253" s="36"/>
      <c r="AE253" s="36"/>
      <c r="AF253" s="36"/>
      <c r="AG253" s="36"/>
      <c r="AH253" s="16"/>
      <c r="AI253" s="16"/>
      <c r="AJ253" s="16"/>
      <c r="AK253" s="16"/>
      <c r="AL253" s="16"/>
      <c r="AM253" s="16"/>
      <c r="AN253" s="16"/>
      <c r="AO253" s="16"/>
      <c r="AP253" s="16"/>
      <c r="AQ253" s="16"/>
      <c r="AR253" s="16"/>
      <c r="AS253" s="16"/>
      <c r="AT253" s="16"/>
      <c r="AU253" s="16"/>
      <c r="AV253" s="16"/>
      <c r="AW253" s="116"/>
      <c r="AX253" s="116"/>
      <c r="AY253" s="116"/>
      <c r="AZ253" s="116"/>
      <c r="BA253" s="116"/>
      <c r="BB253" s="116"/>
      <c r="BC253" s="116"/>
      <c r="BD253" s="116"/>
      <c r="BE253" s="116"/>
      <c r="BF253" s="116"/>
      <c r="BG253" s="116"/>
      <c r="BH253" s="116"/>
      <c r="BI253" s="116"/>
      <c r="BJ253" s="116"/>
      <c r="BK253" s="116"/>
      <c r="BL253" s="116"/>
      <c r="BM253" s="116"/>
      <c r="BN253" s="117"/>
    </row>
    <row r="254" spans="2:66" s="3" customFormat="1" ht="16.5" customHeight="1">
      <c r="B254" s="36"/>
      <c r="C254" s="16"/>
      <c r="D254" s="608"/>
      <c r="E254" s="122"/>
      <c r="F254" s="609"/>
      <c r="G254" s="609"/>
      <c r="H254" s="609"/>
      <c r="I254" s="122"/>
      <c r="J254" s="122"/>
      <c r="K254" s="122"/>
      <c r="L254" s="122"/>
      <c r="M254" s="122"/>
      <c r="N254" s="122"/>
      <c r="O254" s="122"/>
      <c r="P254" s="122"/>
      <c r="Q254" s="122"/>
      <c r="R254" s="36"/>
      <c r="S254" s="36"/>
      <c r="T254" s="36"/>
      <c r="U254" s="36"/>
      <c r="V254" s="36"/>
      <c r="W254" s="16"/>
      <c r="X254" s="16"/>
      <c r="Y254" s="16"/>
      <c r="Z254" s="36"/>
      <c r="AA254" s="36"/>
      <c r="AB254" s="36"/>
      <c r="AC254" s="36"/>
      <c r="AD254" s="36"/>
      <c r="AE254" s="36"/>
      <c r="AF254" s="36"/>
      <c r="AG254" s="36"/>
      <c r="AH254" s="16"/>
      <c r="AI254" s="16"/>
      <c r="AJ254" s="16"/>
      <c r="AK254" s="16"/>
      <c r="AL254" s="16"/>
      <c r="AM254" s="16"/>
      <c r="AN254" s="16"/>
      <c r="AO254" s="16"/>
      <c r="AP254" s="16"/>
      <c r="AQ254" s="16"/>
      <c r="AR254" s="16"/>
      <c r="AS254" s="16"/>
      <c r="AT254" s="16"/>
      <c r="AU254" s="16"/>
      <c r="AV254" s="16"/>
      <c r="AW254" s="116"/>
      <c r="AX254" s="116"/>
      <c r="AY254" s="116"/>
      <c r="AZ254" s="116"/>
      <c r="BA254" s="116"/>
      <c r="BB254" s="116"/>
      <c r="BC254" s="116"/>
      <c r="BD254" s="116"/>
      <c r="BE254" s="116"/>
      <c r="BF254" s="116"/>
      <c r="BG254" s="116"/>
      <c r="BH254" s="116"/>
      <c r="BI254" s="116"/>
      <c r="BJ254" s="116"/>
      <c r="BK254" s="116"/>
      <c r="BL254" s="116"/>
      <c r="BM254" s="116"/>
      <c r="BN254" s="117"/>
    </row>
    <row r="255" spans="2:66" s="3" customFormat="1">
      <c r="B255" s="36"/>
      <c r="C255" s="16"/>
      <c r="D255" s="608"/>
      <c r="E255" s="122"/>
      <c r="F255" s="609"/>
      <c r="G255" s="609"/>
      <c r="H255" s="609"/>
      <c r="I255" s="122"/>
      <c r="J255" s="122"/>
      <c r="K255" s="122"/>
      <c r="L255" s="122"/>
      <c r="M255" s="122"/>
      <c r="N255" s="122"/>
      <c r="O255" s="122"/>
      <c r="P255" s="122"/>
      <c r="Q255" s="122"/>
      <c r="R255" s="36"/>
      <c r="S255" s="36"/>
      <c r="T255" s="36"/>
      <c r="U255" s="36"/>
      <c r="V255" s="36"/>
      <c r="W255" s="16"/>
      <c r="X255" s="16"/>
      <c r="Y255" s="16"/>
      <c r="Z255" s="36"/>
      <c r="AA255" s="36"/>
      <c r="AB255" s="36"/>
      <c r="AC255" s="36"/>
      <c r="AD255" s="36"/>
      <c r="AE255" s="36"/>
      <c r="AF255" s="36"/>
      <c r="AG255" s="36"/>
      <c r="AH255" s="16"/>
      <c r="AI255" s="16"/>
      <c r="AJ255" s="16"/>
      <c r="AK255" s="16"/>
      <c r="AL255" s="16"/>
      <c r="AM255" s="16"/>
      <c r="AN255" s="16"/>
      <c r="AO255" s="16"/>
      <c r="AP255" s="16"/>
      <c r="AQ255" s="16"/>
      <c r="AR255" s="16"/>
      <c r="AS255" s="16"/>
      <c r="AT255" s="16"/>
      <c r="AU255" s="16"/>
      <c r="AV255" s="16"/>
      <c r="AW255" s="116"/>
      <c r="AX255" s="116"/>
      <c r="AY255" s="116"/>
      <c r="AZ255" s="116"/>
      <c r="BA255" s="116"/>
      <c r="BB255" s="116"/>
      <c r="BC255" s="116"/>
      <c r="BD255" s="116"/>
      <c r="BE255" s="116"/>
      <c r="BF255" s="116"/>
      <c r="BG255" s="116"/>
      <c r="BH255" s="116"/>
      <c r="BI255" s="116"/>
      <c r="BJ255" s="116"/>
      <c r="BK255" s="116"/>
      <c r="BL255" s="116"/>
      <c r="BM255" s="116"/>
      <c r="BN255" s="117"/>
    </row>
    <row r="256" spans="2:66" s="3" customFormat="1">
      <c r="B256" s="36"/>
      <c r="C256" s="16"/>
      <c r="D256" s="608"/>
      <c r="E256" s="122"/>
      <c r="F256" s="609"/>
      <c r="G256" s="609"/>
      <c r="H256" s="609"/>
      <c r="I256" s="122"/>
      <c r="J256" s="122"/>
      <c r="K256" s="122"/>
      <c r="L256" s="122"/>
      <c r="M256" s="122"/>
      <c r="N256" s="122"/>
      <c r="O256" s="122"/>
      <c r="P256" s="122"/>
      <c r="Q256" s="122"/>
      <c r="R256" s="36"/>
      <c r="S256" s="36"/>
      <c r="T256" s="36"/>
      <c r="U256" s="36"/>
      <c r="V256" s="36"/>
      <c r="W256" s="16"/>
      <c r="X256" s="16"/>
      <c r="Y256" s="16"/>
      <c r="Z256" s="36"/>
      <c r="AA256" s="36"/>
      <c r="AB256" s="36"/>
      <c r="AC256" s="36"/>
      <c r="AD256" s="36"/>
      <c r="AE256" s="36"/>
      <c r="AF256" s="36"/>
      <c r="AG256" s="36"/>
      <c r="AH256" s="16"/>
      <c r="AI256" s="16"/>
      <c r="AJ256" s="16"/>
      <c r="AK256" s="16"/>
      <c r="AL256" s="16"/>
      <c r="AM256" s="16"/>
      <c r="AN256" s="16"/>
      <c r="AO256" s="16"/>
      <c r="AP256" s="16"/>
      <c r="AQ256" s="16"/>
      <c r="AR256" s="16"/>
      <c r="AS256" s="16"/>
      <c r="AT256" s="16"/>
      <c r="AU256" s="16"/>
      <c r="AV256" s="16"/>
      <c r="AW256" s="116"/>
      <c r="AX256" s="116"/>
      <c r="AY256" s="116"/>
      <c r="AZ256" s="116"/>
      <c r="BA256" s="116"/>
      <c r="BB256" s="116"/>
      <c r="BC256" s="116"/>
      <c r="BD256" s="116"/>
      <c r="BE256" s="116"/>
      <c r="BF256" s="116"/>
      <c r="BG256" s="116"/>
      <c r="BH256" s="116"/>
      <c r="BI256" s="116"/>
      <c r="BJ256" s="116"/>
      <c r="BK256" s="116"/>
      <c r="BL256" s="116"/>
      <c r="BM256" s="116"/>
      <c r="BN256" s="117"/>
    </row>
    <row r="257" spans="2:66" s="3" customFormat="1">
      <c r="B257" s="36"/>
      <c r="C257" s="16"/>
      <c r="D257" s="608"/>
      <c r="E257" s="122"/>
      <c r="F257" s="609"/>
      <c r="G257" s="609"/>
      <c r="H257" s="609"/>
      <c r="I257" s="122"/>
      <c r="J257" s="122"/>
      <c r="K257" s="122"/>
      <c r="L257" s="122"/>
      <c r="M257" s="122"/>
      <c r="N257" s="122"/>
      <c r="O257" s="122"/>
      <c r="P257" s="122"/>
      <c r="Q257" s="122"/>
      <c r="R257" s="36"/>
      <c r="S257" s="36"/>
      <c r="T257" s="36"/>
      <c r="U257" s="36"/>
      <c r="V257" s="36"/>
      <c r="W257" s="16"/>
      <c r="X257" s="16"/>
      <c r="Y257" s="16"/>
      <c r="Z257" s="36"/>
      <c r="AA257" s="36"/>
      <c r="AB257" s="36"/>
      <c r="AC257" s="36"/>
      <c r="AD257" s="36"/>
      <c r="AE257" s="36"/>
      <c r="AF257" s="36"/>
      <c r="AG257" s="36"/>
      <c r="AH257" s="16"/>
      <c r="AI257" s="16"/>
      <c r="AJ257" s="16"/>
      <c r="AK257" s="16"/>
      <c r="AL257" s="16"/>
      <c r="AM257" s="16"/>
      <c r="AN257" s="16"/>
      <c r="AO257" s="16"/>
      <c r="AP257" s="16"/>
      <c r="AQ257" s="16"/>
      <c r="AR257" s="16"/>
      <c r="AS257" s="16"/>
      <c r="AT257" s="16"/>
      <c r="AU257" s="16"/>
      <c r="AV257" s="16"/>
      <c r="AW257" s="116"/>
      <c r="AX257" s="116"/>
      <c r="AY257" s="116"/>
      <c r="AZ257" s="116"/>
      <c r="BA257" s="116"/>
      <c r="BB257" s="116"/>
      <c r="BC257" s="116"/>
      <c r="BD257" s="116"/>
      <c r="BE257" s="116"/>
      <c r="BF257" s="116"/>
      <c r="BG257" s="116"/>
      <c r="BH257" s="116"/>
      <c r="BI257" s="116"/>
      <c r="BJ257" s="116"/>
      <c r="BK257" s="116"/>
      <c r="BL257" s="116"/>
      <c r="BM257" s="116"/>
      <c r="BN257" s="117"/>
    </row>
    <row r="258" spans="2:66" s="3" customFormat="1" ht="9.9" customHeight="1">
      <c r="B258" s="36"/>
      <c r="C258" s="16"/>
      <c r="D258" s="607"/>
      <c r="E258" s="122"/>
      <c r="F258" s="122"/>
      <c r="G258" s="122"/>
      <c r="H258" s="122"/>
      <c r="I258" s="122"/>
      <c r="J258" s="122"/>
      <c r="K258" s="122"/>
      <c r="L258" s="122"/>
      <c r="M258" s="122"/>
      <c r="N258" s="122"/>
      <c r="O258" s="122"/>
      <c r="P258" s="122"/>
      <c r="Q258" s="122"/>
      <c r="R258" s="36"/>
      <c r="S258" s="36"/>
      <c r="T258" s="36"/>
      <c r="U258" s="36"/>
      <c r="V258" s="36"/>
      <c r="W258" s="16"/>
      <c r="X258" s="16"/>
      <c r="Y258" s="16"/>
      <c r="Z258" s="36"/>
      <c r="AA258" s="36"/>
      <c r="AB258" s="36"/>
      <c r="AC258" s="36"/>
      <c r="AD258" s="36"/>
      <c r="AE258" s="36"/>
      <c r="AF258" s="36"/>
      <c r="AG258" s="36"/>
      <c r="AH258" s="16"/>
      <c r="AI258" s="16"/>
      <c r="AJ258" s="16"/>
      <c r="AK258" s="16"/>
      <c r="AL258" s="16"/>
      <c r="AM258" s="16"/>
      <c r="AN258" s="16"/>
      <c r="AO258" s="16"/>
      <c r="AP258" s="16"/>
      <c r="AQ258" s="16"/>
      <c r="AR258" s="16"/>
      <c r="AS258" s="16"/>
      <c r="AT258" s="16"/>
      <c r="AU258" s="16"/>
      <c r="AV258" s="16"/>
      <c r="AW258" s="116"/>
      <c r="AX258" s="116"/>
      <c r="AY258" s="116"/>
      <c r="AZ258" s="116"/>
      <c r="BA258" s="116"/>
      <c r="BB258" s="116"/>
      <c r="BC258" s="116"/>
      <c r="BD258" s="116"/>
      <c r="BE258" s="116"/>
      <c r="BF258" s="116"/>
      <c r="BG258" s="116"/>
      <c r="BH258" s="116"/>
      <c r="BI258" s="116"/>
      <c r="BJ258" s="116"/>
      <c r="BK258" s="116"/>
      <c r="BL258" s="116"/>
      <c r="BM258" s="116"/>
      <c r="BN258" s="117"/>
    </row>
    <row r="259" spans="2:66" s="3" customFormat="1" ht="9.9" customHeight="1">
      <c r="B259" s="36"/>
      <c r="C259" s="16"/>
      <c r="D259" s="631"/>
      <c r="E259" s="122"/>
      <c r="F259" s="122"/>
      <c r="G259" s="122"/>
      <c r="H259" s="122"/>
      <c r="I259" s="122"/>
      <c r="J259" s="122"/>
      <c r="K259" s="122"/>
      <c r="L259" s="122"/>
      <c r="M259" s="122"/>
      <c r="N259" s="122"/>
      <c r="O259" s="122"/>
      <c r="P259" s="122"/>
      <c r="Q259" s="122"/>
      <c r="R259" s="36"/>
      <c r="S259" s="36"/>
      <c r="T259" s="36"/>
      <c r="U259" s="36"/>
      <c r="V259" s="36"/>
      <c r="W259" s="16"/>
      <c r="X259" s="16"/>
      <c r="Y259" s="16"/>
      <c r="Z259" s="36"/>
      <c r="AA259" s="36"/>
      <c r="AB259" s="36"/>
      <c r="AC259" s="36"/>
      <c r="AD259" s="36"/>
      <c r="AE259" s="36"/>
      <c r="AF259" s="36"/>
      <c r="AG259" s="36"/>
      <c r="AH259" s="16"/>
      <c r="AI259" s="16"/>
      <c r="AJ259" s="16"/>
      <c r="AK259" s="16"/>
      <c r="AL259" s="16"/>
      <c r="AM259" s="16"/>
      <c r="AN259" s="16"/>
      <c r="AO259" s="16"/>
      <c r="AP259" s="16"/>
      <c r="AQ259" s="16"/>
      <c r="AR259" s="16"/>
      <c r="AS259" s="16"/>
      <c r="AT259" s="16"/>
      <c r="AU259" s="16"/>
      <c r="AV259" s="16"/>
      <c r="AW259" s="116"/>
      <c r="AX259" s="116"/>
      <c r="AY259" s="116"/>
      <c r="AZ259" s="116"/>
      <c r="BA259" s="116"/>
      <c r="BB259" s="116"/>
      <c r="BC259" s="116"/>
      <c r="BD259" s="116"/>
      <c r="BE259" s="116"/>
      <c r="BF259" s="116"/>
      <c r="BG259" s="116"/>
      <c r="BH259" s="116"/>
      <c r="BI259" s="116"/>
      <c r="BJ259" s="116"/>
      <c r="BK259" s="116"/>
      <c r="BL259" s="116"/>
      <c r="BM259" s="116"/>
      <c r="BN259" s="117"/>
    </row>
    <row r="260" spans="2:66" s="3" customFormat="1" ht="16.8">
      <c r="B260" s="36"/>
      <c r="C260" s="16"/>
      <c r="D260" s="1132"/>
      <c r="E260" s="1132"/>
      <c r="F260" s="1132"/>
      <c r="G260" s="1132"/>
      <c r="H260" s="1132"/>
      <c r="I260" s="1132"/>
      <c r="J260" s="122"/>
      <c r="K260" s="122"/>
      <c r="L260" s="122"/>
      <c r="M260" s="122"/>
      <c r="N260" s="122"/>
      <c r="O260" s="122"/>
      <c r="P260" s="122"/>
      <c r="Q260" s="122"/>
      <c r="R260" s="36"/>
      <c r="S260" s="36"/>
      <c r="T260" s="36"/>
      <c r="U260" s="36"/>
      <c r="V260" s="36"/>
      <c r="W260" s="16"/>
      <c r="X260" s="16"/>
      <c r="Y260" s="16"/>
      <c r="Z260" s="36"/>
      <c r="AA260" s="36"/>
      <c r="AB260" s="36"/>
      <c r="AC260" s="36"/>
      <c r="AD260" s="36"/>
      <c r="AE260" s="36"/>
      <c r="AF260" s="36"/>
      <c r="AG260" s="36"/>
      <c r="AH260" s="16"/>
      <c r="AI260" s="16"/>
      <c r="AJ260" s="16"/>
      <c r="AK260" s="16"/>
      <c r="AL260" s="16"/>
      <c r="AM260" s="16"/>
      <c r="AN260" s="16"/>
      <c r="AO260" s="16"/>
      <c r="AP260" s="16"/>
      <c r="AQ260" s="16"/>
      <c r="AR260" s="16"/>
      <c r="AS260" s="16"/>
      <c r="AT260" s="16"/>
      <c r="AU260" s="16"/>
      <c r="AV260" s="16"/>
      <c r="AW260" s="116"/>
      <c r="AX260" s="116"/>
      <c r="AY260" s="116"/>
      <c r="AZ260" s="116"/>
      <c r="BA260" s="116"/>
      <c r="BB260" s="116"/>
      <c r="BC260" s="116"/>
      <c r="BD260" s="116"/>
      <c r="BE260" s="116"/>
      <c r="BF260" s="116"/>
      <c r="BG260" s="116"/>
      <c r="BH260" s="116"/>
      <c r="BI260" s="116"/>
      <c r="BJ260" s="116"/>
      <c r="BK260" s="116"/>
      <c r="BL260" s="116"/>
      <c r="BM260" s="116"/>
      <c r="BN260" s="117"/>
    </row>
    <row r="261" spans="2:66" s="3" customFormat="1" ht="4.5" customHeight="1">
      <c r="B261" s="36"/>
      <c r="C261" s="16"/>
      <c r="D261" s="631"/>
      <c r="E261" s="122"/>
      <c r="F261" s="122"/>
      <c r="G261" s="122"/>
      <c r="H261" s="122"/>
      <c r="I261" s="122"/>
      <c r="J261" s="122"/>
      <c r="K261" s="122"/>
      <c r="L261" s="122"/>
      <c r="M261" s="122"/>
      <c r="N261" s="122"/>
      <c r="O261" s="122"/>
      <c r="P261" s="122"/>
      <c r="Q261" s="122"/>
      <c r="R261" s="36"/>
      <c r="S261" s="36"/>
      <c r="T261" s="36"/>
      <c r="U261" s="36"/>
      <c r="V261" s="36"/>
      <c r="W261" s="16"/>
      <c r="X261" s="16"/>
      <c r="Y261" s="16"/>
      <c r="Z261" s="36"/>
      <c r="AA261" s="36"/>
      <c r="AB261" s="36"/>
      <c r="AC261" s="36"/>
      <c r="AD261" s="36"/>
      <c r="AE261" s="36"/>
      <c r="AF261" s="36"/>
      <c r="AG261" s="36"/>
      <c r="AH261" s="16"/>
      <c r="AI261" s="16"/>
      <c r="AJ261" s="16"/>
      <c r="AK261" s="16"/>
      <c r="AL261" s="16"/>
      <c r="AM261" s="16"/>
      <c r="AN261" s="16"/>
      <c r="AO261" s="16"/>
      <c r="AP261" s="16"/>
      <c r="AQ261" s="16"/>
      <c r="AR261" s="16"/>
      <c r="AS261" s="16"/>
      <c r="AT261" s="16"/>
      <c r="AU261" s="16"/>
      <c r="AV261" s="16"/>
      <c r="AW261" s="116"/>
      <c r="AX261" s="116"/>
      <c r="AY261" s="116"/>
      <c r="AZ261" s="116"/>
      <c r="BA261" s="116"/>
      <c r="BB261" s="116"/>
      <c r="BC261" s="116"/>
      <c r="BD261" s="116"/>
      <c r="BE261" s="116"/>
      <c r="BF261" s="116"/>
      <c r="BG261" s="116"/>
      <c r="BH261" s="116"/>
      <c r="BI261" s="116"/>
      <c r="BJ261" s="116"/>
      <c r="BK261" s="116"/>
      <c r="BL261" s="116"/>
      <c r="BM261" s="116"/>
      <c r="BN261" s="117"/>
    </row>
    <row r="262" spans="2:66" s="3" customFormat="1">
      <c r="B262" s="36"/>
      <c r="C262" s="16"/>
      <c r="D262" s="631"/>
      <c r="E262" s="122"/>
      <c r="F262" s="122"/>
      <c r="G262" s="122"/>
      <c r="H262" s="122"/>
      <c r="I262" s="122"/>
      <c r="J262" s="122"/>
      <c r="K262" s="122"/>
      <c r="L262" s="122"/>
      <c r="M262" s="122"/>
      <c r="N262" s="122"/>
      <c r="O262" s="122"/>
      <c r="P262" s="122"/>
      <c r="Q262" s="122"/>
      <c r="R262" s="36"/>
      <c r="S262" s="36"/>
      <c r="T262" s="36"/>
      <c r="U262" s="36"/>
      <c r="V262" s="36"/>
      <c r="W262" s="16"/>
      <c r="X262" s="16"/>
      <c r="Y262" s="16"/>
      <c r="Z262" s="36"/>
      <c r="AA262" s="36"/>
      <c r="AB262" s="36"/>
      <c r="AC262" s="36"/>
      <c r="AD262" s="36"/>
      <c r="AE262" s="36"/>
      <c r="AF262" s="36"/>
      <c r="AG262" s="36"/>
      <c r="AH262" s="16"/>
      <c r="AI262" s="16"/>
      <c r="AJ262" s="16"/>
      <c r="AK262" s="16"/>
      <c r="AL262" s="16"/>
      <c r="AM262" s="16"/>
      <c r="AN262" s="16"/>
      <c r="AO262" s="16"/>
      <c r="AP262" s="16"/>
      <c r="AQ262" s="16"/>
      <c r="AR262" s="16"/>
      <c r="AS262" s="16"/>
      <c r="AT262" s="16"/>
      <c r="AU262" s="16"/>
      <c r="AV262" s="16"/>
      <c r="AW262" s="116"/>
      <c r="AX262" s="116"/>
      <c r="AY262" s="116"/>
      <c r="AZ262" s="116"/>
      <c r="BA262" s="116"/>
      <c r="BB262" s="116"/>
      <c r="BC262" s="116"/>
      <c r="BD262" s="116"/>
      <c r="BE262" s="116"/>
      <c r="BF262" s="116"/>
      <c r="BG262" s="116"/>
      <c r="BH262" s="116"/>
      <c r="BI262" s="116"/>
      <c r="BJ262" s="116"/>
      <c r="BK262" s="116"/>
      <c r="BL262" s="116"/>
      <c r="BM262" s="116"/>
      <c r="BN262" s="117"/>
    </row>
    <row r="263" spans="2:66" s="3" customFormat="1">
      <c r="B263" s="36"/>
      <c r="C263" s="16"/>
      <c r="D263" s="607"/>
      <c r="E263" s="122"/>
      <c r="F263" s="122"/>
      <c r="G263" s="122"/>
      <c r="H263" s="122"/>
      <c r="I263" s="122"/>
      <c r="J263" s="122"/>
      <c r="K263" s="122"/>
      <c r="L263" s="122"/>
      <c r="M263" s="122"/>
      <c r="N263" s="122"/>
      <c r="O263" s="122"/>
      <c r="P263" s="122"/>
      <c r="Q263" s="122"/>
      <c r="R263" s="36"/>
      <c r="S263" s="36"/>
      <c r="T263" s="36"/>
      <c r="U263" s="36"/>
      <c r="V263" s="36"/>
      <c r="W263" s="16"/>
      <c r="X263" s="16"/>
      <c r="Y263" s="16"/>
      <c r="Z263" s="36"/>
      <c r="AA263" s="36"/>
      <c r="AB263" s="36"/>
      <c r="AC263" s="36"/>
      <c r="AD263" s="36"/>
      <c r="AE263" s="36"/>
      <c r="AF263" s="36"/>
      <c r="AG263" s="36"/>
      <c r="AH263" s="16"/>
      <c r="AI263" s="16"/>
      <c r="AJ263" s="16"/>
      <c r="AK263" s="16"/>
      <c r="AL263" s="16"/>
      <c r="AM263" s="16"/>
      <c r="AN263" s="16"/>
      <c r="AO263" s="16"/>
      <c r="AP263" s="16"/>
      <c r="AQ263" s="16"/>
      <c r="AR263" s="16"/>
      <c r="AS263" s="16"/>
      <c r="AT263" s="16"/>
      <c r="AU263" s="16"/>
      <c r="AV263" s="16"/>
      <c r="AW263" s="116"/>
      <c r="AX263" s="116"/>
      <c r="AY263" s="116"/>
      <c r="AZ263" s="116"/>
      <c r="BA263" s="116"/>
      <c r="BB263" s="116"/>
      <c r="BC263" s="116"/>
      <c r="BD263" s="116"/>
      <c r="BE263" s="116"/>
      <c r="BF263" s="116"/>
      <c r="BG263" s="116"/>
      <c r="BH263" s="116"/>
      <c r="BI263" s="116"/>
      <c r="BJ263" s="116"/>
      <c r="BK263" s="116"/>
      <c r="BL263" s="116"/>
      <c r="BM263" s="116"/>
      <c r="BN263" s="117"/>
    </row>
    <row r="264" spans="2:66" s="3" customFormat="1">
      <c r="B264" s="36"/>
      <c r="C264" s="16"/>
      <c r="D264" s="607"/>
      <c r="E264" s="122"/>
      <c r="F264" s="122"/>
      <c r="G264" s="122"/>
      <c r="H264" s="122"/>
      <c r="I264" s="122"/>
      <c r="J264" s="122"/>
      <c r="K264" s="122"/>
      <c r="L264" s="122"/>
      <c r="M264" s="122"/>
      <c r="N264" s="122"/>
      <c r="O264" s="122"/>
      <c r="P264" s="122"/>
      <c r="Q264" s="122"/>
      <c r="R264" s="36"/>
      <c r="S264" s="36"/>
      <c r="T264" s="36"/>
      <c r="U264" s="36"/>
      <c r="V264" s="36"/>
      <c r="W264" s="16"/>
      <c r="X264" s="16"/>
      <c r="Y264" s="16"/>
      <c r="Z264" s="36"/>
      <c r="AA264" s="36"/>
      <c r="AB264" s="36"/>
      <c r="AC264" s="36"/>
      <c r="AD264" s="36"/>
      <c r="AE264" s="36"/>
      <c r="AF264" s="36"/>
      <c r="AG264" s="36"/>
      <c r="AH264" s="16"/>
      <c r="AI264" s="16"/>
      <c r="AJ264" s="16"/>
      <c r="AK264" s="16"/>
      <c r="AL264" s="16"/>
      <c r="AM264" s="16"/>
      <c r="AN264" s="16"/>
      <c r="AO264" s="16"/>
      <c r="AP264" s="16"/>
      <c r="AQ264" s="16"/>
      <c r="AR264" s="16"/>
      <c r="AS264" s="16"/>
      <c r="AT264" s="16"/>
      <c r="AU264" s="16"/>
      <c r="AV264" s="16"/>
      <c r="AW264" s="116"/>
      <c r="AX264" s="116"/>
      <c r="AY264" s="116"/>
      <c r="AZ264" s="116"/>
      <c r="BA264" s="116"/>
      <c r="BB264" s="116"/>
      <c r="BC264" s="116"/>
      <c r="BD264" s="116"/>
      <c r="BE264" s="116"/>
      <c r="BF264" s="116"/>
      <c r="BG264" s="116"/>
      <c r="BH264" s="116"/>
      <c r="BI264" s="116"/>
      <c r="BJ264" s="116"/>
      <c r="BK264" s="116"/>
      <c r="BL264" s="116"/>
      <c r="BM264" s="116"/>
      <c r="BN264" s="117"/>
    </row>
    <row r="265" spans="2:66" s="3" customFormat="1" ht="14.25" customHeight="1">
      <c r="B265" s="36"/>
      <c r="C265" s="16"/>
      <c r="D265" s="632"/>
      <c r="E265" s="122"/>
      <c r="F265" s="122"/>
      <c r="G265" s="122"/>
      <c r="H265" s="122"/>
      <c r="I265" s="122"/>
      <c r="J265" s="122"/>
      <c r="K265" s="122"/>
      <c r="L265" s="122"/>
      <c r="M265" s="122"/>
      <c r="N265" s="122"/>
      <c r="O265" s="122"/>
      <c r="P265" s="122"/>
      <c r="Q265" s="122"/>
      <c r="R265" s="36"/>
      <c r="S265" s="36"/>
      <c r="T265" s="36"/>
      <c r="U265" s="36"/>
      <c r="V265" s="36"/>
      <c r="W265" s="16"/>
      <c r="X265" s="16"/>
      <c r="Y265" s="16"/>
      <c r="Z265" s="36"/>
      <c r="AA265" s="36"/>
      <c r="AB265" s="36"/>
      <c r="AC265" s="36"/>
      <c r="AD265" s="36"/>
      <c r="AE265" s="36"/>
      <c r="AF265" s="36"/>
      <c r="AG265" s="36"/>
      <c r="AH265" s="16"/>
      <c r="AI265" s="16"/>
      <c r="AJ265" s="16"/>
      <c r="AK265" s="16"/>
      <c r="AL265" s="16"/>
      <c r="AM265" s="16"/>
      <c r="AN265" s="16"/>
      <c r="AO265" s="16"/>
      <c r="AP265" s="16"/>
      <c r="AQ265" s="16"/>
      <c r="AR265" s="16"/>
      <c r="AS265" s="16"/>
      <c r="AT265" s="16"/>
      <c r="AU265" s="16"/>
      <c r="AV265" s="16"/>
      <c r="AW265" s="116"/>
      <c r="AX265" s="116"/>
      <c r="AY265" s="116"/>
      <c r="AZ265" s="116"/>
      <c r="BA265" s="116"/>
      <c r="BB265" s="116"/>
      <c r="BC265" s="116"/>
      <c r="BD265" s="116"/>
      <c r="BE265" s="116"/>
      <c r="BF265" s="116"/>
      <c r="BG265" s="116"/>
      <c r="BH265" s="116"/>
      <c r="BI265" s="116"/>
      <c r="BJ265" s="116"/>
      <c r="BK265" s="116"/>
      <c r="BL265" s="116"/>
      <c r="BM265" s="116"/>
      <c r="BN265" s="117"/>
    </row>
    <row r="266" spans="2:66" s="3" customFormat="1">
      <c r="B266" s="36"/>
      <c r="C266" s="16"/>
      <c r="D266" s="633"/>
      <c r="E266" s="122"/>
      <c r="F266" s="122"/>
      <c r="G266" s="122"/>
      <c r="H266" s="122"/>
      <c r="I266" s="122"/>
      <c r="J266" s="122"/>
      <c r="K266" s="122"/>
      <c r="L266" s="122"/>
      <c r="M266" s="122"/>
      <c r="N266" s="122"/>
      <c r="O266" s="122"/>
      <c r="P266" s="122"/>
      <c r="Q266" s="122"/>
      <c r="R266" s="36"/>
      <c r="S266" s="36"/>
      <c r="T266" s="36"/>
      <c r="U266" s="36"/>
      <c r="V266" s="36"/>
      <c r="W266" s="16"/>
      <c r="X266" s="16"/>
      <c r="Y266" s="16"/>
      <c r="Z266" s="36"/>
      <c r="AA266" s="36"/>
      <c r="AB266" s="36"/>
      <c r="AC266" s="36"/>
      <c r="AD266" s="36"/>
      <c r="AE266" s="36"/>
      <c r="AF266" s="36"/>
      <c r="AG266" s="36"/>
      <c r="AH266" s="16"/>
      <c r="AI266" s="16"/>
      <c r="AJ266" s="16"/>
      <c r="AK266" s="16"/>
      <c r="AL266" s="16"/>
      <c r="AM266" s="16"/>
      <c r="AN266" s="16"/>
      <c r="AO266" s="16"/>
      <c r="AP266" s="16"/>
      <c r="AQ266" s="16"/>
      <c r="AR266" s="16"/>
      <c r="AS266" s="16"/>
      <c r="AT266" s="16"/>
      <c r="AU266" s="16"/>
      <c r="AV266" s="16"/>
      <c r="AW266" s="116"/>
      <c r="AX266" s="116"/>
      <c r="AY266" s="116"/>
      <c r="AZ266" s="116"/>
      <c r="BA266" s="116"/>
      <c r="BB266" s="116"/>
      <c r="BC266" s="116"/>
      <c r="BD266" s="116"/>
      <c r="BE266" s="116"/>
      <c r="BF266" s="116"/>
      <c r="BG266" s="116"/>
      <c r="BH266" s="116"/>
      <c r="BI266" s="116"/>
      <c r="BJ266" s="116"/>
      <c r="BK266" s="116"/>
      <c r="BL266" s="116"/>
      <c r="BM266" s="116"/>
      <c r="BN266" s="117"/>
    </row>
    <row r="267" spans="2:66" s="3" customFormat="1">
      <c r="B267" s="36"/>
      <c r="C267" s="16"/>
      <c r="D267" s="634"/>
      <c r="E267" s="122"/>
      <c r="F267" s="122"/>
      <c r="G267" s="122"/>
      <c r="H267" s="122"/>
      <c r="I267" s="122"/>
      <c r="J267" s="122"/>
      <c r="K267" s="122"/>
      <c r="L267" s="122"/>
      <c r="M267" s="122"/>
      <c r="N267" s="122"/>
      <c r="O267" s="122"/>
      <c r="P267" s="122"/>
      <c r="Q267" s="122"/>
      <c r="R267" s="36"/>
      <c r="S267" s="36"/>
      <c r="T267" s="36"/>
      <c r="U267" s="36"/>
      <c r="V267" s="36"/>
      <c r="W267" s="16"/>
      <c r="X267" s="16"/>
      <c r="Y267" s="16"/>
      <c r="Z267" s="36"/>
      <c r="AA267" s="36"/>
      <c r="AB267" s="36"/>
      <c r="AC267" s="36"/>
      <c r="AD267" s="36"/>
      <c r="AE267" s="36"/>
      <c r="AF267" s="36"/>
      <c r="AG267" s="36"/>
      <c r="AH267" s="16"/>
      <c r="AI267" s="16"/>
      <c r="AJ267" s="16"/>
      <c r="AK267" s="16"/>
      <c r="AL267" s="16"/>
      <c r="AM267" s="16"/>
      <c r="AN267" s="16"/>
      <c r="AO267" s="16"/>
      <c r="AP267" s="16"/>
      <c r="AQ267" s="16"/>
      <c r="AR267" s="16"/>
      <c r="AS267" s="16"/>
      <c r="AT267" s="16"/>
      <c r="AU267" s="16"/>
      <c r="AV267" s="16"/>
      <c r="AW267" s="116"/>
      <c r="AX267" s="116"/>
      <c r="AY267" s="116"/>
      <c r="AZ267" s="116"/>
      <c r="BA267" s="116"/>
      <c r="BB267" s="116"/>
      <c r="BC267" s="116"/>
      <c r="BD267" s="116"/>
      <c r="BE267" s="116"/>
      <c r="BF267" s="116"/>
      <c r="BG267" s="116"/>
      <c r="BH267" s="116"/>
      <c r="BI267" s="116"/>
      <c r="BJ267" s="116"/>
      <c r="BK267" s="116"/>
      <c r="BL267" s="116"/>
      <c r="BM267" s="116"/>
      <c r="BN267" s="117"/>
    </row>
    <row r="268" spans="2:66" s="3" customFormat="1">
      <c r="B268" s="36"/>
      <c r="C268" s="16"/>
      <c r="D268" s="635"/>
      <c r="E268" s="122"/>
      <c r="F268" s="122"/>
      <c r="G268" s="122"/>
      <c r="H268" s="122"/>
      <c r="I268" s="122"/>
      <c r="J268" s="122"/>
      <c r="K268" s="122"/>
      <c r="L268" s="122"/>
      <c r="M268" s="122"/>
      <c r="N268" s="122"/>
      <c r="O268" s="122"/>
      <c r="P268" s="122"/>
      <c r="Q268" s="122"/>
      <c r="R268" s="36"/>
      <c r="S268" s="36"/>
      <c r="T268" s="36"/>
      <c r="U268" s="36"/>
      <c r="V268" s="36"/>
      <c r="W268" s="16"/>
      <c r="X268" s="16"/>
      <c r="Y268" s="16"/>
      <c r="Z268" s="36"/>
      <c r="AA268" s="36"/>
      <c r="AB268" s="36"/>
      <c r="AC268" s="36"/>
      <c r="AD268" s="36"/>
      <c r="AE268" s="36"/>
      <c r="AF268" s="36"/>
      <c r="AG268" s="36"/>
      <c r="AH268" s="16"/>
      <c r="AI268" s="16"/>
      <c r="AJ268" s="16"/>
      <c r="AK268" s="16"/>
      <c r="AL268" s="16"/>
      <c r="AM268" s="16"/>
      <c r="AN268" s="16"/>
      <c r="AO268" s="16"/>
      <c r="AP268" s="16"/>
      <c r="AQ268" s="16"/>
      <c r="AR268" s="16"/>
      <c r="AS268" s="16"/>
      <c r="AT268" s="16"/>
      <c r="AU268" s="16"/>
      <c r="AV268" s="16"/>
      <c r="AW268" s="116"/>
      <c r="AX268" s="116"/>
      <c r="AY268" s="116"/>
      <c r="AZ268" s="116"/>
      <c r="BA268" s="116"/>
      <c r="BB268" s="116"/>
      <c r="BC268" s="116"/>
      <c r="BD268" s="116"/>
      <c r="BE268" s="116"/>
      <c r="BF268" s="116"/>
      <c r="BG268" s="116"/>
      <c r="BH268" s="116"/>
      <c r="BI268" s="116"/>
      <c r="BJ268" s="116"/>
      <c r="BK268" s="116"/>
      <c r="BL268" s="116"/>
      <c r="BM268" s="116"/>
      <c r="BN268" s="117"/>
    </row>
    <row r="269" spans="2:66" s="3" customFormat="1">
      <c r="B269" s="36"/>
      <c r="C269" s="16"/>
      <c r="D269" s="16"/>
      <c r="E269" s="122"/>
      <c r="F269" s="636"/>
      <c r="G269" s="636"/>
      <c r="H269" s="636"/>
      <c r="I269" s="122"/>
      <c r="J269" s="122"/>
      <c r="K269" s="122"/>
      <c r="L269" s="122"/>
      <c r="M269" s="122"/>
      <c r="N269" s="122"/>
      <c r="O269" s="122"/>
      <c r="P269" s="122"/>
      <c r="Q269" s="122"/>
      <c r="R269" s="36"/>
      <c r="S269" s="36"/>
      <c r="T269" s="36"/>
      <c r="U269" s="36"/>
      <c r="V269" s="36"/>
      <c r="W269" s="16"/>
      <c r="X269" s="16"/>
      <c r="Y269" s="16"/>
      <c r="Z269" s="36"/>
      <c r="AA269" s="36"/>
      <c r="AB269" s="36"/>
      <c r="AC269" s="36"/>
      <c r="AD269" s="36"/>
      <c r="AE269" s="36"/>
      <c r="AF269" s="36"/>
      <c r="AG269" s="36"/>
      <c r="AH269" s="16"/>
      <c r="AI269" s="16"/>
      <c r="AJ269" s="16"/>
      <c r="AK269" s="16"/>
      <c r="AL269" s="16"/>
      <c r="AM269" s="16"/>
      <c r="AN269" s="16"/>
      <c r="AO269" s="16"/>
      <c r="AP269" s="16"/>
      <c r="AQ269" s="16"/>
      <c r="AR269" s="16"/>
      <c r="AS269" s="16"/>
      <c r="AT269" s="16"/>
      <c r="AU269" s="16"/>
      <c r="AV269" s="16"/>
      <c r="AW269" s="116"/>
      <c r="AX269" s="116"/>
      <c r="AY269" s="116"/>
      <c r="AZ269" s="116"/>
      <c r="BA269" s="116"/>
      <c r="BB269" s="116"/>
      <c r="BC269" s="116"/>
      <c r="BD269" s="116"/>
      <c r="BE269" s="116"/>
      <c r="BF269" s="116"/>
      <c r="BG269" s="116"/>
      <c r="BH269" s="116"/>
      <c r="BI269" s="116"/>
      <c r="BJ269" s="116"/>
      <c r="BK269" s="116"/>
      <c r="BL269" s="116"/>
      <c r="BM269" s="116"/>
      <c r="BN269" s="117"/>
    </row>
    <row r="270" spans="2:66" s="3" customFormat="1">
      <c r="B270" s="36"/>
      <c r="C270" s="16"/>
      <c r="D270" s="16"/>
      <c r="E270" s="122"/>
      <c r="F270" s="122"/>
      <c r="G270" s="122"/>
      <c r="H270" s="122"/>
      <c r="I270" s="122"/>
      <c r="J270" s="122"/>
      <c r="K270" s="122"/>
      <c r="L270" s="122"/>
      <c r="M270" s="122"/>
      <c r="N270" s="122"/>
      <c r="O270" s="122"/>
      <c r="P270" s="122"/>
      <c r="Q270" s="122"/>
      <c r="R270" s="36"/>
      <c r="S270" s="36"/>
      <c r="T270" s="36"/>
      <c r="U270" s="36"/>
      <c r="V270" s="36"/>
      <c r="W270" s="16"/>
      <c r="X270" s="16"/>
      <c r="Y270" s="16"/>
      <c r="Z270" s="36"/>
      <c r="AA270" s="36"/>
      <c r="AB270" s="36"/>
      <c r="AC270" s="36"/>
      <c r="AD270" s="36"/>
      <c r="AE270" s="36"/>
      <c r="AF270" s="36"/>
      <c r="AG270" s="36"/>
      <c r="AH270" s="16"/>
      <c r="AI270" s="16"/>
      <c r="AJ270" s="16"/>
      <c r="AK270" s="16"/>
      <c r="AL270" s="16"/>
      <c r="AM270" s="16"/>
      <c r="AN270" s="16"/>
      <c r="AO270" s="16"/>
      <c r="AP270" s="16"/>
      <c r="AQ270" s="16"/>
      <c r="AR270" s="16"/>
      <c r="AS270" s="16"/>
      <c r="AT270" s="16"/>
      <c r="AU270" s="16"/>
      <c r="AV270" s="16"/>
      <c r="AW270" s="116"/>
      <c r="AX270" s="116"/>
      <c r="AY270" s="116"/>
      <c r="AZ270" s="116"/>
      <c r="BA270" s="116"/>
      <c r="BB270" s="116"/>
      <c r="BC270" s="116"/>
      <c r="BD270" s="116"/>
      <c r="BE270" s="116"/>
      <c r="BF270" s="116"/>
      <c r="BG270" s="116"/>
      <c r="BH270" s="116"/>
      <c r="BI270" s="116"/>
      <c r="BJ270" s="116"/>
      <c r="BK270" s="116"/>
      <c r="BL270" s="116"/>
      <c r="BM270" s="116"/>
      <c r="BN270" s="117"/>
    </row>
    <row r="271" spans="2:66" s="3" customFormat="1">
      <c r="B271" s="36"/>
      <c r="C271" s="16"/>
      <c r="D271" s="16"/>
      <c r="E271" s="122"/>
      <c r="F271" s="122"/>
      <c r="G271" s="122"/>
      <c r="H271" s="122"/>
      <c r="I271" s="122"/>
      <c r="J271" s="122"/>
      <c r="K271" s="122"/>
      <c r="L271" s="122"/>
      <c r="M271" s="122"/>
      <c r="N271" s="122"/>
      <c r="O271" s="122"/>
      <c r="P271" s="122"/>
      <c r="Q271" s="122"/>
      <c r="R271" s="36"/>
      <c r="S271" s="36"/>
      <c r="T271" s="36"/>
      <c r="U271" s="36"/>
      <c r="V271" s="36"/>
      <c r="W271" s="16"/>
      <c r="X271" s="16"/>
      <c r="Y271" s="16"/>
      <c r="Z271" s="36"/>
      <c r="AA271" s="36"/>
      <c r="AB271" s="36"/>
      <c r="AC271" s="36"/>
      <c r="AD271" s="36"/>
      <c r="AE271" s="36"/>
      <c r="AF271" s="36"/>
      <c r="AG271" s="36"/>
      <c r="AH271" s="16"/>
      <c r="AI271" s="16"/>
      <c r="AJ271" s="16"/>
      <c r="AK271" s="16"/>
      <c r="AL271" s="16"/>
      <c r="AM271" s="16"/>
      <c r="AN271" s="16"/>
      <c r="AO271" s="16"/>
      <c r="AP271" s="16"/>
      <c r="AQ271" s="16"/>
      <c r="AR271" s="16"/>
      <c r="AS271" s="16"/>
      <c r="AT271" s="16"/>
      <c r="AU271" s="16"/>
      <c r="AV271" s="16"/>
      <c r="AW271" s="116"/>
      <c r="AX271" s="116"/>
      <c r="AY271" s="116"/>
      <c r="AZ271" s="116"/>
      <c r="BA271" s="116"/>
      <c r="BB271" s="116"/>
      <c r="BC271" s="116"/>
      <c r="BD271" s="116"/>
      <c r="BE271" s="116"/>
      <c r="BF271" s="116"/>
      <c r="BG271" s="116"/>
      <c r="BH271" s="116"/>
      <c r="BI271" s="116"/>
      <c r="BJ271" s="116"/>
      <c r="BK271" s="116"/>
      <c r="BL271" s="116"/>
      <c r="BM271" s="116"/>
      <c r="BN271" s="117"/>
    </row>
    <row r="272" spans="2:66" s="3" customFormat="1">
      <c r="B272" s="36"/>
      <c r="C272" s="16"/>
      <c r="D272" s="16"/>
      <c r="E272" s="122"/>
      <c r="F272" s="122"/>
      <c r="G272" s="122"/>
      <c r="H272" s="122"/>
      <c r="I272" s="122"/>
      <c r="J272" s="122"/>
      <c r="K272" s="122"/>
      <c r="L272" s="122"/>
      <c r="M272" s="122"/>
      <c r="N272" s="122"/>
      <c r="O272" s="122"/>
      <c r="P272" s="122"/>
      <c r="Q272" s="122"/>
      <c r="R272" s="36"/>
      <c r="S272" s="36"/>
      <c r="T272" s="36"/>
      <c r="U272" s="36"/>
      <c r="V272" s="36"/>
      <c r="W272" s="16"/>
      <c r="X272" s="16"/>
      <c r="Y272" s="16"/>
      <c r="Z272" s="36"/>
      <c r="AA272" s="36"/>
      <c r="AB272" s="36"/>
      <c r="AC272" s="36"/>
      <c r="AD272" s="36"/>
      <c r="AE272" s="36"/>
      <c r="AF272" s="36"/>
      <c r="AG272" s="36"/>
      <c r="AH272" s="16"/>
      <c r="AI272" s="16"/>
      <c r="AJ272" s="16"/>
      <c r="AK272" s="16"/>
      <c r="AL272" s="16"/>
      <c r="AM272" s="16"/>
      <c r="AN272" s="16"/>
      <c r="AO272" s="16"/>
      <c r="AP272" s="16"/>
      <c r="AQ272" s="16"/>
      <c r="AR272" s="16"/>
      <c r="AS272" s="16"/>
      <c r="AT272" s="16"/>
      <c r="AU272" s="16"/>
      <c r="AV272" s="16"/>
      <c r="AW272" s="116"/>
      <c r="AX272" s="116"/>
      <c r="AY272" s="116"/>
      <c r="AZ272" s="116"/>
      <c r="BA272" s="116"/>
      <c r="BB272" s="116"/>
      <c r="BC272" s="116"/>
      <c r="BD272" s="116"/>
      <c r="BE272" s="116"/>
      <c r="BF272" s="116"/>
      <c r="BG272" s="116"/>
      <c r="BH272" s="116"/>
      <c r="BI272" s="116"/>
      <c r="BJ272" s="116"/>
      <c r="BK272" s="116"/>
      <c r="BL272" s="116"/>
      <c r="BM272" s="116"/>
      <c r="BN272" s="117"/>
    </row>
    <row r="273" spans="2:66" s="3" customFormat="1">
      <c r="B273" s="36"/>
      <c r="C273" s="16"/>
      <c r="D273" s="633"/>
      <c r="E273" s="122"/>
      <c r="F273" s="122"/>
      <c r="G273" s="122"/>
      <c r="H273" s="122"/>
      <c r="I273" s="122"/>
      <c r="J273" s="122"/>
      <c r="K273" s="122"/>
      <c r="L273" s="122"/>
      <c r="M273" s="122"/>
      <c r="N273" s="122"/>
      <c r="O273" s="122"/>
      <c r="P273" s="122"/>
      <c r="Q273" s="122"/>
      <c r="R273" s="36"/>
      <c r="S273" s="36"/>
      <c r="T273" s="36"/>
      <c r="U273" s="36"/>
      <c r="V273" s="36"/>
      <c r="W273" s="16"/>
      <c r="X273" s="16"/>
      <c r="Y273" s="16"/>
      <c r="Z273" s="36"/>
      <c r="AA273" s="36"/>
      <c r="AB273" s="36"/>
      <c r="AC273" s="36"/>
      <c r="AD273" s="36"/>
      <c r="AE273" s="36"/>
      <c r="AF273" s="36"/>
      <c r="AG273" s="36"/>
      <c r="AH273" s="16"/>
      <c r="AI273" s="16"/>
      <c r="AJ273" s="16"/>
      <c r="AK273" s="16"/>
      <c r="AL273" s="16"/>
      <c r="AM273" s="16"/>
      <c r="AN273" s="16"/>
      <c r="AO273" s="16"/>
      <c r="AP273" s="16"/>
      <c r="AQ273" s="16"/>
      <c r="AR273" s="16"/>
      <c r="AS273" s="16"/>
      <c r="AT273" s="16"/>
      <c r="AU273" s="16"/>
      <c r="AV273" s="16"/>
      <c r="AW273" s="116"/>
      <c r="AX273" s="116"/>
      <c r="AY273" s="116"/>
      <c r="AZ273" s="116"/>
      <c r="BA273" s="116"/>
      <c r="BB273" s="116"/>
      <c r="BC273" s="116"/>
      <c r="BD273" s="116"/>
      <c r="BE273" s="116"/>
      <c r="BF273" s="116"/>
      <c r="BG273" s="116"/>
      <c r="BH273" s="116"/>
      <c r="BI273" s="116"/>
      <c r="BJ273" s="116"/>
      <c r="BK273" s="116"/>
      <c r="BL273" s="116"/>
      <c r="BM273" s="116"/>
      <c r="BN273" s="117"/>
    </row>
    <row r="274" spans="2:66" s="3" customFormat="1">
      <c r="B274" s="36"/>
      <c r="C274" s="16"/>
      <c r="D274" s="631"/>
      <c r="E274" s="122"/>
      <c r="F274" s="122"/>
      <c r="G274" s="122"/>
      <c r="H274" s="122"/>
      <c r="I274" s="122"/>
      <c r="J274" s="122"/>
      <c r="K274" s="122"/>
      <c r="L274" s="122"/>
      <c r="M274" s="122"/>
      <c r="N274" s="122"/>
      <c r="O274" s="122"/>
      <c r="P274" s="122"/>
      <c r="Q274" s="122"/>
      <c r="R274" s="36"/>
      <c r="S274" s="36"/>
      <c r="T274" s="36"/>
      <c r="U274" s="36"/>
      <c r="V274" s="36"/>
      <c r="W274" s="16"/>
      <c r="X274" s="16"/>
      <c r="Y274" s="16"/>
      <c r="Z274" s="36"/>
      <c r="AA274" s="36"/>
      <c r="AB274" s="36"/>
      <c r="AC274" s="36"/>
      <c r="AD274" s="36"/>
      <c r="AE274" s="36"/>
      <c r="AF274" s="36"/>
      <c r="AG274" s="36"/>
      <c r="AH274" s="16"/>
      <c r="AI274" s="16"/>
      <c r="AJ274" s="16"/>
      <c r="AK274" s="16"/>
      <c r="AL274" s="16"/>
      <c r="AM274" s="16"/>
      <c r="AN274" s="16"/>
      <c r="AO274" s="16"/>
      <c r="AP274" s="16"/>
      <c r="AQ274" s="16"/>
      <c r="AR274" s="16"/>
      <c r="AS274" s="16"/>
      <c r="AT274" s="16"/>
      <c r="AU274" s="16"/>
      <c r="AV274" s="16"/>
      <c r="AW274" s="116"/>
      <c r="AX274" s="116"/>
      <c r="AY274" s="116"/>
      <c r="AZ274" s="116"/>
      <c r="BA274" s="116"/>
      <c r="BB274" s="116"/>
      <c r="BC274" s="116"/>
      <c r="BD274" s="116"/>
      <c r="BE274" s="116"/>
      <c r="BF274" s="116"/>
      <c r="BG274" s="116"/>
      <c r="BH274" s="116"/>
      <c r="BI274" s="116"/>
      <c r="BJ274" s="116"/>
      <c r="BK274" s="116"/>
      <c r="BL274" s="116"/>
      <c r="BM274" s="116"/>
      <c r="BN274" s="117"/>
    </row>
    <row r="275" spans="2:66" s="3" customFormat="1">
      <c r="B275" s="36"/>
      <c r="C275" s="16"/>
      <c r="D275" s="16"/>
      <c r="E275" s="122"/>
      <c r="F275" s="122"/>
      <c r="G275" s="122"/>
      <c r="H275" s="122"/>
      <c r="I275" s="122"/>
      <c r="J275" s="122"/>
      <c r="K275" s="122"/>
      <c r="L275" s="122"/>
      <c r="M275" s="122"/>
      <c r="N275" s="122"/>
      <c r="O275" s="122"/>
      <c r="P275" s="122"/>
      <c r="Q275" s="122"/>
      <c r="R275" s="36"/>
      <c r="S275" s="36"/>
      <c r="T275" s="36"/>
      <c r="U275" s="36"/>
      <c r="V275" s="36"/>
      <c r="W275" s="16"/>
      <c r="X275" s="16"/>
      <c r="Y275" s="16"/>
      <c r="Z275" s="36"/>
      <c r="AA275" s="36"/>
      <c r="AB275" s="36"/>
      <c r="AC275" s="36"/>
      <c r="AD275" s="36"/>
      <c r="AE275" s="36"/>
      <c r="AF275" s="36"/>
      <c r="AG275" s="36"/>
      <c r="AH275" s="16"/>
      <c r="AI275" s="16"/>
      <c r="AJ275" s="16"/>
      <c r="AK275" s="16"/>
      <c r="AL275" s="16"/>
      <c r="AM275" s="16"/>
      <c r="AN275" s="16"/>
      <c r="AO275" s="16"/>
      <c r="AP275" s="16"/>
      <c r="AQ275" s="16"/>
      <c r="AR275" s="16"/>
      <c r="AS275" s="16"/>
      <c r="AT275" s="16"/>
      <c r="AU275" s="16"/>
      <c r="AV275" s="16"/>
      <c r="AW275" s="116"/>
      <c r="AX275" s="116"/>
      <c r="AY275" s="116"/>
      <c r="AZ275" s="116"/>
      <c r="BA275" s="116"/>
      <c r="BB275" s="116"/>
      <c r="BC275" s="116"/>
      <c r="BD275" s="116"/>
      <c r="BE275" s="116"/>
      <c r="BF275" s="116"/>
      <c r="BG275" s="116"/>
      <c r="BH275" s="116"/>
      <c r="BI275" s="116"/>
      <c r="BJ275" s="116"/>
      <c r="BK275" s="116"/>
      <c r="BL275" s="116"/>
      <c r="BM275" s="116"/>
      <c r="BN275" s="117"/>
    </row>
    <row r="276" spans="2:66" s="3" customFormat="1">
      <c r="B276" s="36"/>
      <c r="C276" s="16"/>
      <c r="D276" s="16"/>
      <c r="E276" s="122"/>
      <c r="F276" s="122"/>
      <c r="G276" s="122"/>
      <c r="H276" s="122"/>
      <c r="I276" s="122"/>
      <c r="J276" s="122"/>
      <c r="K276" s="122"/>
      <c r="L276" s="122"/>
      <c r="M276" s="122"/>
      <c r="N276" s="122"/>
      <c r="O276" s="122"/>
      <c r="P276" s="122"/>
      <c r="Q276" s="122"/>
      <c r="R276" s="36"/>
      <c r="S276" s="36"/>
      <c r="T276" s="36"/>
      <c r="U276" s="36"/>
      <c r="V276" s="36"/>
      <c r="W276" s="16"/>
      <c r="X276" s="16"/>
      <c r="Y276" s="16"/>
      <c r="Z276" s="36"/>
      <c r="AA276" s="36"/>
      <c r="AB276" s="36"/>
      <c r="AC276" s="36"/>
      <c r="AD276" s="36"/>
      <c r="AE276" s="36"/>
      <c r="AF276" s="36"/>
      <c r="AG276" s="36"/>
      <c r="AH276" s="16"/>
      <c r="AI276" s="16"/>
      <c r="AJ276" s="16"/>
      <c r="AK276" s="16"/>
      <c r="AL276" s="16"/>
      <c r="AM276" s="16"/>
      <c r="AN276" s="16"/>
      <c r="AO276" s="16"/>
      <c r="AP276" s="16"/>
      <c r="AQ276" s="16"/>
      <c r="AR276" s="16"/>
      <c r="AS276" s="16"/>
      <c r="AT276" s="16"/>
      <c r="AU276" s="16"/>
      <c r="AV276" s="16"/>
      <c r="AW276" s="116"/>
      <c r="AX276" s="116"/>
      <c r="AY276" s="116"/>
      <c r="AZ276" s="116"/>
      <c r="BA276" s="116"/>
      <c r="BB276" s="116"/>
      <c r="BC276" s="116"/>
      <c r="BD276" s="116"/>
      <c r="BE276" s="116"/>
      <c r="BF276" s="116"/>
      <c r="BG276" s="116"/>
      <c r="BH276" s="116"/>
      <c r="BI276" s="116"/>
      <c r="BJ276" s="116"/>
      <c r="BK276" s="116"/>
      <c r="BL276" s="116"/>
      <c r="BM276" s="116"/>
      <c r="BN276" s="117"/>
    </row>
    <row r="277" spans="2:66" s="3" customFormat="1" ht="13.5" customHeight="1">
      <c r="B277" s="36"/>
      <c r="C277" s="16"/>
      <c r="D277" s="635"/>
      <c r="E277" s="122"/>
      <c r="F277" s="122"/>
      <c r="G277" s="122"/>
      <c r="H277" s="122"/>
      <c r="I277" s="122"/>
      <c r="J277" s="122"/>
      <c r="K277" s="122"/>
      <c r="L277" s="122"/>
      <c r="M277" s="122"/>
      <c r="N277" s="122"/>
      <c r="O277" s="122"/>
      <c r="P277" s="122"/>
      <c r="Q277" s="122"/>
      <c r="R277" s="36"/>
      <c r="S277" s="36"/>
      <c r="T277" s="36"/>
      <c r="U277" s="36"/>
      <c r="V277" s="36"/>
      <c r="W277" s="16"/>
      <c r="X277" s="16"/>
      <c r="Y277" s="16"/>
      <c r="Z277" s="36"/>
      <c r="AA277" s="36"/>
      <c r="AB277" s="36"/>
      <c r="AC277" s="36"/>
      <c r="AD277" s="36"/>
      <c r="AE277" s="36"/>
      <c r="AF277" s="36"/>
      <c r="AG277" s="36"/>
      <c r="AH277" s="16"/>
      <c r="AI277" s="16"/>
      <c r="AJ277" s="16"/>
      <c r="AK277" s="16"/>
      <c r="AL277" s="16"/>
      <c r="AM277" s="16"/>
      <c r="AN277" s="16"/>
      <c r="AO277" s="16"/>
      <c r="AP277" s="16"/>
      <c r="AQ277" s="16"/>
      <c r="AR277" s="16"/>
      <c r="AS277" s="16"/>
      <c r="AT277" s="16"/>
      <c r="AU277" s="16"/>
      <c r="AV277" s="16"/>
      <c r="AW277" s="116"/>
      <c r="AX277" s="116"/>
      <c r="AY277" s="116"/>
      <c r="AZ277" s="116"/>
      <c r="BA277" s="116"/>
      <c r="BB277" s="116"/>
      <c r="BC277" s="116"/>
      <c r="BD277" s="116"/>
      <c r="BE277" s="116"/>
      <c r="BF277" s="116"/>
      <c r="BG277" s="116"/>
      <c r="BH277" s="116"/>
      <c r="BI277" s="116"/>
      <c r="BJ277" s="116"/>
      <c r="BK277" s="116"/>
      <c r="BL277" s="116"/>
      <c r="BM277" s="116"/>
      <c r="BN277" s="117"/>
    </row>
    <row r="278" spans="2:66" s="3" customFormat="1">
      <c r="B278" s="36"/>
      <c r="C278" s="16"/>
      <c r="D278" s="16"/>
      <c r="E278" s="122"/>
      <c r="F278" s="122"/>
      <c r="G278" s="122"/>
      <c r="H278" s="122"/>
      <c r="I278" s="122"/>
      <c r="J278" s="122"/>
      <c r="K278" s="122"/>
      <c r="L278" s="122"/>
      <c r="M278" s="122"/>
      <c r="N278" s="122"/>
      <c r="O278" s="122"/>
      <c r="P278" s="122"/>
      <c r="Q278" s="122"/>
      <c r="R278" s="36"/>
      <c r="S278" s="36"/>
      <c r="T278" s="36"/>
      <c r="U278" s="36"/>
      <c r="V278" s="36"/>
      <c r="W278" s="16"/>
      <c r="X278" s="16"/>
      <c r="Y278" s="16"/>
      <c r="Z278" s="36"/>
      <c r="AA278" s="36"/>
      <c r="AB278" s="36"/>
      <c r="AC278" s="36"/>
      <c r="AD278" s="36"/>
      <c r="AE278" s="36"/>
      <c r="AF278" s="36"/>
      <c r="AG278" s="36"/>
      <c r="AH278" s="16"/>
      <c r="AI278" s="16"/>
      <c r="AJ278" s="16"/>
      <c r="AK278" s="16"/>
      <c r="AL278" s="16"/>
      <c r="AM278" s="16"/>
      <c r="AN278" s="16"/>
      <c r="AO278" s="16"/>
      <c r="AP278" s="16"/>
      <c r="AQ278" s="16"/>
      <c r="AR278" s="16"/>
      <c r="AS278" s="16"/>
      <c r="AT278" s="16"/>
      <c r="AU278" s="16"/>
      <c r="AV278" s="16"/>
      <c r="AW278" s="116"/>
      <c r="AX278" s="116"/>
      <c r="AY278" s="116"/>
      <c r="AZ278" s="116"/>
      <c r="BA278" s="116"/>
      <c r="BB278" s="116"/>
      <c r="BC278" s="116"/>
      <c r="BD278" s="116"/>
      <c r="BE278" s="116"/>
      <c r="BF278" s="116"/>
      <c r="BG278" s="116"/>
      <c r="BH278" s="116"/>
      <c r="BI278" s="116"/>
      <c r="BJ278" s="116"/>
      <c r="BK278" s="116"/>
      <c r="BL278" s="116"/>
      <c r="BM278" s="116"/>
      <c r="BN278" s="117"/>
    </row>
    <row r="279" spans="2:66" s="3" customFormat="1">
      <c r="B279" s="36"/>
      <c r="C279" s="16"/>
      <c r="D279" s="16"/>
      <c r="E279" s="122"/>
      <c r="F279" s="122"/>
      <c r="G279" s="122"/>
      <c r="H279" s="122"/>
      <c r="I279" s="122"/>
      <c r="J279" s="122"/>
      <c r="K279" s="122"/>
      <c r="L279" s="122"/>
      <c r="M279" s="122"/>
      <c r="N279" s="122"/>
      <c r="O279" s="122"/>
      <c r="P279" s="122"/>
      <c r="Q279" s="122"/>
      <c r="R279" s="36"/>
      <c r="S279" s="36"/>
      <c r="T279" s="36"/>
      <c r="U279" s="36"/>
      <c r="V279" s="36"/>
      <c r="W279" s="16"/>
      <c r="X279" s="16"/>
      <c r="Y279" s="16"/>
      <c r="Z279" s="36"/>
      <c r="AA279" s="36"/>
      <c r="AB279" s="36"/>
      <c r="AC279" s="36"/>
      <c r="AD279" s="36"/>
      <c r="AE279" s="36"/>
      <c r="AF279" s="36"/>
      <c r="AG279" s="36"/>
      <c r="AH279" s="16"/>
      <c r="AI279" s="16"/>
      <c r="AJ279" s="16"/>
      <c r="AK279" s="16"/>
      <c r="AL279" s="16"/>
      <c r="AM279" s="16"/>
      <c r="AN279" s="16"/>
      <c r="AO279" s="16"/>
      <c r="AP279" s="16"/>
      <c r="AQ279" s="16"/>
      <c r="AR279" s="16"/>
      <c r="AS279" s="16"/>
      <c r="AT279" s="16"/>
      <c r="AU279" s="16"/>
      <c r="AV279" s="16"/>
      <c r="AW279" s="116"/>
      <c r="AX279" s="116"/>
      <c r="AY279" s="116"/>
      <c r="AZ279" s="116"/>
      <c r="BA279" s="116"/>
      <c r="BB279" s="116"/>
      <c r="BC279" s="116"/>
      <c r="BD279" s="116"/>
      <c r="BE279" s="116"/>
      <c r="BF279" s="116"/>
      <c r="BG279" s="116"/>
      <c r="BH279" s="116"/>
      <c r="BI279" s="116"/>
      <c r="BJ279" s="116"/>
      <c r="BK279" s="116"/>
      <c r="BL279" s="116"/>
      <c r="BM279" s="116"/>
      <c r="BN279" s="117"/>
    </row>
    <row r="280" spans="2:66" s="3" customFormat="1">
      <c r="B280" s="36"/>
      <c r="C280" s="16"/>
      <c r="D280" s="16"/>
      <c r="E280" s="122"/>
      <c r="F280" s="122"/>
      <c r="G280" s="122"/>
      <c r="H280" s="122"/>
      <c r="I280" s="122"/>
      <c r="J280" s="122"/>
      <c r="K280" s="122"/>
      <c r="L280" s="122"/>
      <c r="M280" s="122"/>
      <c r="N280" s="122"/>
      <c r="O280" s="122"/>
      <c r="P280" s="122"/>
      <c r="Q280" s="122"/>
      <c r="R280" s="36"/>
      <c r="S280" s="36"/>
      <c r="T280" s="36"/>
      <c r="U280" s="36"/>
      <c r="V280" s="36"/>
      <c r="W280" s="16"/>
      <c r="X280" s="16"/>
      <c r="Y280" s="16"/>
      <c r="Z280" s="36"/>
      <c r="AA280" s="36"/>
      <c r="AB280" s="36"/>
      <c r="AC280" s="36"/>
      <c r="AD280" s="36"/>
      <c r="AE280" s="36"/>
      <c r="AF280" s="36"/>
      <c r="AG280" s="36"/>
      <c r="AH280" s="16"/>
      <c r="AI280" s="16"/>
      <c r="AJ280" s="16"/>
      <c r="AK280" s="16"/>
      <c r="AL280" s="16"/>
      <c r="AM280" s="16"/>
      <c r="AN280" s="16"/>
      <c r="AO280" s="16"/>
      <c r="AP280" s="16"/>
      <c r="AQ280" s="16"/>
      <c r="AR280" s="16"/>
      <c r="AS280" s="16"/>
      <c r="AT280" s="16"/>
      <c r="AU280" s="16"/>
      <c r="AV280" s="16"/>
      <c r="AW280" s="116"/>
      <c r="AX280" s="116"/>
      <c r="AY280" s="116"/>
      <c r="AZ280" s="116"/>
      <c r="BA280" s="116"/>
      <c r="BB280" s="116"/>
      <c r="BC280" s="116"/>
      <c r="BD280" s="116"/>
      <c r="BE280" s="116"/>
      <c r="BF280" s="116"/>
      <c r="BG280" s="116"/>
      <c r="BH280" s="116"/>
      <c r="BI280" s="116"/>
      <c r="BJ280" s="116"/>
      <c r="BK280" s="116"/>
      <c r="BL280" s="116"/>
      <c r="BM280" s="116"/>
      <c r="BN280" s="117"/>
    </row>
    <row r="281" spans="2:66" s="3" customFormat="1">
      <c r="B281" s="36"/>
      <c r="C281" s="16"/>
      <c r="D281" s="16"/>
      <c r="E281" s="122"/>
      <c r="F281" s="122"/>
      <c r="G281" s="122"/>
      <c r="H281" s="122"/>
      <c r="I281" s="122"/>
      <c r="J281" s="122"/>
      <c r="K281" s="122"/>
      <c r="L281" s="122"/>
      <c r="M281" s="122"/>
      <c r="N281" s="122"/>
      <c r="O281" s="122"/>
      <c r="P281" s="122"/>
      <c r="Q281" s="122"/>
      <c r="R281" s="36"/>
      <c r="S281" s="36"/>
      <c r="T281" s="36"/>
      <c r="U281" s="36"/>
      <c r="V281" s="36"/>
      <c r="W281" s="16"/>
      <c r="X281" s="16"/>
      <c r="Y281" s="16"/>
      <c r="Z281" s="36"/>
      <c r="AA281" s="36"/>
      <c r="AB281" s="36"/>
      <c r="AC281" s="36"/>
      <c r="AD281" s="36"/>
      <c r="AE281" s="36"/>
      <c r="AF281" s="36"/>
      <c r="AG281" s="36"/>
      <c r="AH281" s="16"/>
      <c r="AI281" s="16"/>
      <c r="AJ281" s="16"/>
      <c r="AK281" s="16"/>
      <c r="AL281" s="16"/>
      <c r="AM281" s="16"/>
      <c r="AN281" s="16"/>
      <c r="AO281" s="16"/>
      <c r="AP281" s="16"/>
      <c r="AQ281" s="16"/>
      <c r="AR281" s="16"/>
      <c r="AS281" s="16"/>
      <c r="AT281" s="16"/>
      <c r="AU281" s="16"/>
      <c r="AV281" s="16"/>
      <c r="AW281" s="116"/>
      <c r="AX281" s="116"/>
      <c r="AY281" s="116"/>
      <c r="AZ281" s="116"/>
      <c r="BA281" s="116"/>
      <c r="BB281" s="116"/>
      <c r="BC281" s="116"/>
      <c r="BD281" s="116"/>
      <c r="BE281" s="116"/>
      <c r="BF281" s="116"/>
      <c r="BG281" s="116"/>
      <c r="BH281" s="116"/>
      <c r="BI281" s="116"/>
      <c r="BJ281" s="116"/>
      <c r="BK281" s="116"/>
      <c r="BL281" s="116"/>
      <c r="BM281" s="116"/>
      <c r="BN281" s="117"/>
    </row>
    <row r="282" spans="2:66" s="3" customFormat="1">
      <c r="B282" s="36"/>
      <c r="C282" s="16"/>
      <c r="D282" s="633"/>
      <c r="E282" s="122"/>
      <c r="F282" s="122"/>
      <c r="G282" s="122"/>
      <c r="H282" s="122"/>
      <c r="I282" s="122"/>
      <c r="J282" s="122"/>
      <c r="K282" s="122"/>
      <c r="L282" s="122"/>
      <c r="M282" s="122"/>
      <c r="N282" s="122"/>
      <c r="O282" s="122"/>
      <c r="P282" s="122"/>
      <c r="Q282" s="122"/>
      <c r="R282" s="36"/>
      <c r="S282" s="36"/>
      <c r="T282" s="36"/>
      <c r="U282" s="36"/>
      <c r="V282" s="36"/>
      <c r="W282" s="16"/>
      <c r="X282" s="16"/>
      <c r="Y282" s="16"/>
      <c r="Z282" s="36"/>
      <c r="AA282" s="36"/>
      <c r="AB282" s="36"/>
      <c r="AC282" s="36"/>
      <c r="AD282" s="36"/>
      <c r="AE282" s="36"/>
      <c r="AF282" s="36"/>
      <c r="AG282" s="36"/>
      <c r="AH282" s="16"/>
      <c r="AI282" s="16"/>
      <c r="AJ282" s="16"/>
      <c r="AK282" s="16"/>
      <c r="AL282" s="16"/>
      <c r="AM282" s="16"/>
      <c r="AN282" s="16"/>
      <c r="AO282" s="16"/>
      <c r="AP282" s="16"/>
      <c r="AQ282" s="16"/>
      <c r="AR282" s="16"/>
      <c r="AS282" s="16"/>
      <c r="AT282" s="16"/>
      <c r="AU282" s="16"/>
      <c r="AV282" s="16"/>
      <c r="AW282" s="116"/>
      <c r="AX282" s="116"/>
      <c r="AY282" s="116"/>
      <c r="AZ282" s="116"/>
      <c r="BA282" s="116"/>
      <c r="BB282" s="116"/>
      <c r="BC282" s="116"/>
      <c r="BD282" s="116"/>
      <c r="BE282" s="116"/>
      <c r="BF282" s="116"/>
      <c r="BG282" s="116"/>
      <c r="BH282" s="116"/>
      <c r="BI282" s="116"/>
      <c r="BJ282" s="116"/>
      <c r="BK282" s="116"/>
      <c r="BL282" s="116"/>
      <c r="BM282" s="116"/>
      <c r="BN282" s="117"/>
    </row>
    <row r="283" spans="2:66" s="3" customFormat="1">
      <c r="B283" s="36"/>
      <c r="C283" s="16"/>
      <c r="D283" s="631"/>
      <c r="E283" s="122"/>
      <c r="F283" s="122"/>
      <c r="G283" s="122"/>
      <c r="H283" s="122"/>
      <c r="I283" s="122"/>
      <c r="J283" s="122"/>
      <c r="K283" s="122"/>
      <c r="L283" s="122"/>
      <c r="M283" s="122"/>
      <c r="N283" s="122"/>
      <c r="O283" s="122"/>
      <c r="P283" s="122"/>
      <c r="Q283" s="122"/>
      <c r="R283" s="36"/>
      <c r="S283" s="36"/>
      <c r="T283" s="36"/>
      <c r="U283" s="36"/>
      <c r="V283" s="36"/>
      <c r="W283" s="16"/>
      <c r="X283" s="16"/>
      <c r="Y283" s="16"/>
      <c r="Z283" s="36"/>
      <c r="AA283" s="36"/>
      <c r="AB283" s="36"/>
      <c r="AC283" s="36"/>
      <c r="AD283" s="36"/>
      <c r="AE283" s="36"/>
      <c r="AF283" s="36"/>
      <c r="AG283" s="36"/>
      <c r="AH283" s="16"/>
      <c r="AI283" s="16"/>
      <c r="AJ283" s="16"/>
      <c r="AK283" s="16"/>
      <c r="AL283" s="16"/>
      <c r="AM283" s="16"/>
      <c r="AN283" s="16"/>
      <c r="AO283" s="16"/>
      <c r="AP283" s="16"/>
      <c r="AQ283" s="16"/>
      <c r="AR283" s="16"/>
      <c r="AS283" s="16"/>
      <c r="AT283" s="16"/>
      <c r="AU283" s="16"/>
      <c r="AV283" s="16"/>
      <c r="AW283" s="116"/>
      <c r="AX283" s="116"/>
      <c r="AY283" s="116"/>
      <c r="AZ283" s="116"/>
      <c r="BA283" s="116"/>
      <c r="BB283" s="116"/>
      <c r="BC283" s="116"/>
      <c r="BD283" s="116"/>
      <c r="BE283" s="116"/>
      <c r="BF283" s="116"/>
      <c r="BG283" s="116"/>
      <c r="BH283" s="116"/>
      <c r="BI283" s="116"/>
      <c r="BJ283" s="116"/>
      <c r="BK283" s="116"/>
      <c r="BL283" s="116"/>
      <c r="BM283" s="116"/>
      <c r="BN283" s="117"/>
    </row>
    <row r="284" spans="2:66" s="3" customFormat="1">
      <c r="B284" s="36"/>
      <c r="C284" s="16"/>
      <c r="D284" s="16"/>
      <c r="E284" s="122"/>
      <c r="F284" s="122"/>
      <c r="G284" s="122"/>
      <c r="H284" s="122"/>
      <c r="I284" s="122"/>
      <c r="J284" s="122"/>
      <c r="K284" s="122"/>
      <c r="L284" s="122"/>
      <c r="M284" s="122"/>
      <c r="N284" s="122"/>
      <c r="O284" s="122"/>
      <c r="P284" s="122"/>
      <c r="Q284" s="122"/>
      <c r="R284" s="36"/>
      <c r="S284" s="36"/>
      <c r="T284" s="36"/>
      <c r="U284" s="36"/>
      <c r="V284" s="36"/>
      <c r="W284" s="16"/>
      <c r="X284" s="16"/>
      <c r="Y284" s="16"/>
      <c r="Z284" s="36"/>
      <c r="AA284" s="36"/>
      <c r="AB284" s="36"/>
      <c r="AC284" s="36"/>
      <c r="AD284" s="36"/>
      <c r="AE284" s="36"/>
      <c r="AF284" s="36"/>
      <c r="AG284" s="36"/>
      <c r="AH284" s="16"/>
      <c r="AI284" s="16"/>
      <c r="AJ284" s="16"/>
      <c r="AK284" s="16"/>
      <c r="AL284" s="16"/>
      <c r="AM284" s="16"/>
      <c r="AN284" s="16"/>
      <c r="AO284" s="16"/>
      <c r="AP284" s="16"/>
      <c r="AQ284" s="16"/>
      <c r="AR284" s="16"/>
      <c r="AS284" s="16"/>
      <c r="AT284" s="16"/>
      <c r="AU284" s="16"/>
      <c r="AV284" s="16"/>
      <c r="AW284" s="116"/>
      <c r="AX284" s="116"/>
      <c r="AY284" s="116"/>
      <c r="AZ284" s="116"/>
      <c r="BA284" s="116"/>
      <c r="BB284" s="116"/>
      <c r="BC284" s="116"/>
      <c r="BD284" s="116"/>
      <c r="BE284" s="116"/>
      <c r="BF284" s="116"/>
      <c r="BG284" s="116"/>
      <c r="BH284" s="116"/>
      <c r="BI284" s="116"/>
      <c r="BJ284" s="116"/>
      <c r="BK284" s="116"/>
      <c r="BL284" s="116"/>
      <c r="BM284" s="116"/>
      <c r="BN284" s="117"/>
    </row>
    <row r="285" spans="2:66" s="3" customFormat="1">
      <c r="B285" s="36"/>
      <c r="C285" s="16"/>
      <c r="D285" s="16"/>
      <c r="E285" s="122"/>
      <c r="F285" s="122"/>
      <c r="G285" s="122"/>
      <c r="H285" s="122"/>
      <c r="I285" s="122"/>
      <c r="J285" s="122"/>
      <c r="K285" s="122"/>
      <c r="L285" s="122"/>
      <c r="M285" s="122"/>
      <c r="N285" s="122"/>
      <c r="O285" s="122"/>
      <c r="P285" s="122"/>
      <c r="Q285" s="122"/>
      <c r="R285" s="36"/>
      <c r="S285" s="36"/>
      <c r="T285" s="36"/>
      <c r="U285" s="36"/>
      <c r="V285" s="36"/>
      <c r="W285" s="16"/>
      <c r="X285" s="16"/>
      <c r="Y285" s="16"/>
      <c r="Z285" s="36"/>
      <c r="AA285" s="36"/>
      <c r="AB285" s="36"/>
      <c r="AC285" s="36"/>
      <c r="AD285" s="36"/>
      <c r="AE285" s="36"/>
      <c r="AF285" s="36"/>
      <c r="AG285" s="36"/>
      <c r="AH285" s="16"/>
      <c r="AI285" s="16"/>
      <c r="AJ285" s="16"/>
      <c r="AK285" s="16"/>
      <c r="AL285" s="16"/>
      <c r="AM285" s="16"/>
      <c r="AN285" s="16"/>
      <c r="AO285" s="16"/>
      <c r="AP285" s="16"/>
      <c r="AQ285" s="16"/>
      <c r="AR285" s="16"/>
      <c r="AS285" s="16"/>
      <c r="AT285" s="16"/>
      <c r="AU285" s="16"/>
      <c r="AV285" s="16"/>
      <c r="AW285" s="116"/>
      <c r="AX285" s="116"/>
      <c r="AY285" s="116"/>
      <c r="AZ285" s="116"/>
      <c r="BA285" s="116"/>
      <c r="BB285" s="116"/>
      <c r="BC285" s="116"/>
      <c r="BD285" s="116"/>
      <c r="BE285" s="116"/>
      <c r="BF285" s="116"/>
      <c r="BG285" s="116"/>
      <c r="BH285" s="116"/>
      <c r="BI285" s="116"/>
      <c r="BJ285" s="116"/>
      <c r="BK285" s="116"/>
      <c r="BL285" s="116"/>
      <c r="BM285" s="116"/>
      <c r="BN285" s="117"/>
    </row>
    <row r="286" spans="2:66" s="3" customFormat="1">
      <c r="B286" s="36"/>
      <c r="C286" s="16"/>
      <c r="D286" s="635"/>
      <c r="E286" s="122"/>
      <c r="F286" s="122"/>
      <c r="G286" s="122"/>
      <c r="H286" s="122"/>
      <c r="I286" s="122"/>
      <c r="J286" s="122"/>
      <c r="K286" s="122"/>
      <c r="L286" s="122"/>
      <c r="M286" s="122"/>
      <c r="N286" s="122"/>
      <c r="O286" s="122"/>
      <c r="P286" s="122"/>
      <c r="Q286" s="122"/>
      <c r="R286" s="36"/>
      <c r="S286" s="36"/>
      <c r="T286" s="36"/>
      <c r="U286" s="36"/>
      <c r="V286" s="36"/>
      <c r="W286" s="16"/>
      <c r="X286" s="16"/>
      <c r="Y286" s="16"/>
      <c r="Z286" s="36"/>
      <c r="AA286" s="36"/>
      <c r="AB286" s="36"/>
      <c r="AC286" s="36"/>
      <c r="AD286" s="36"/>
      <c r="AE286" s="36"/>
      <c r="AF286" s="36"/>
      <c r="AG286" s="36"/>
      <c r="AH286" s="16"/>
      <c r="AI286" s="16"/>
      <c r="AJ286" s="16"/>
      <c r="AK286" s="16"/>
      <c r="AL286" s="16"/>
      <c r="AM286" s="16"/>
      <c r="AN286" s="16"/>
      <c r="AO286" s="16"/>
      <c r="AP286" s="16"/>
      <c r="AQ286" s="16"/>
      <c r="AR286" s="16"/>
      <c r="AS286" s="16"/>
      <c r="AT286" s="16"/>
      <c r="AU286" s="16"/>
      <c r="AV286" s="16"/>
      <c r="AW286" s="116"/>
      <c r="AX286" s="116"/>
      <c r="AY286" s="116"/>
      <c r="AZ286" s="116"/>
      <c r="BA286" s="116"/>
      <c r="BB286" s="116"/>
      <c r="BC286" s="116"/>
      <c r="BD286" s="116"/>
      <c r="BE286" s="116"/>
      <c r="BF286" s="116"/>
      <c r="BG286" s="116"/>
      <c r="BH286" s="116"/>
      <c r="BI286" s="116"/>
      <c r="BJ286" s="116"/>
      <c r="BK286" s="116"/>
      <c r="BL286" s="116"/>
      <c r="BM286" s="116"/>
      <c r="BN286" s="117"/>
    </row>
    <row r="287" spans="2:66" s="3" customFormat="1">
      <c r="B287" s="36"/>
      <c r="C287" s="16"/>
      <c r="D287" s="633"/>
      <c r="E287" s="122"/>
      <c r="F287" s="122"/>
      <c r="G287" s="122"/>
      <c r="H287" s="122"/>
      <c r="I287" s="122"/>
      <c r="J287" s="122"/>
      <c r="K287" s="122"/>
      <c r="L287" s="122"/>
      <c r="M287" s="122"/>
      <c r="N287" s="122"/>
      <c r="O287" s="122"/>
      <c r="P287" s="122"/>
      <c r="Q287" s="122"/>
      <c r="R287" s="36"/>
      <c r="S287" s="36"/>
      <c r="T287" s="36"/>
      <c r="U287" s="36"/>
      <c r="V287" s="36"/>
      <c r="W287" s="16"/>
      <c r="X287" s="16"/>
      <c r="Y287" s="16"/>
      <c r="Z287" s="36"/>
      <c r="AA287" s="36"/>
      <c r="AB287" s="36"/>
      <c r="AC287" s="36"/>
      <c r="AD287" s="36"/>
      <c r="AE287" s="36"/>
      <c r="AF287" s="36"/>
      <c r="AG287" s="36"/>
      <c r="AH287" s="16"/>
      <c r="AI287" s="16"/>
      <c r="AJ287" s="16"/>
      <c r="AK287" s="16"/>
      <c r="AL287" s="16"/>
      <c r="AM287" s="16"/>
      <c r="AN287" s="16"/>
      <c r="AO287" s="16"/>
      <c r="AP287" s="16"/>
      <c r="AQ287" s="16"/>
      <c r="AR287" s="16"/>
      <c r="AS287" s="16"/>
      <c r="AT287" s="16"/>
      <c r="AU287" s="16"/>
      <c r="AV287" s="16"/>
      <c r="AW287" s="116"/>
      <c r="AX287" s="116"/>
      <c r="AY287" s="116"/>
      <c r="AZ287" s="116"/>
      <c r="BA287" s="116"/>
      <c r="BB287" s="116"/>
      <c r="BC287" s="116"/>
      <c r="BD287" s="116"/>
      <c r="BE287" s="116"/>
      <c r="BF287" s="116"/>
      <c r="BG287" s="116"/>
      <c r="BH287" s="116"/>
      <c r="BI287" s="116"/>
      <c r="BJ287" s="116"/>
      <c r="BK287" s="116"/>
      <c r="BL287" s="116"/>
      <c r="BM287" s="116"/>
      <c r="BN287" s="117"/>
    </row>
    <row r="288" spans="2:66" s="3" customFormat="1">
      <c r="B288" s="36"/>
      <c r="C288" s="16"/>
      <c r="D288" s="633"/>
      <c r="E288" s="122"/>
      <c r="F288" s="122"/>
      <c r="G288" s="122"/>
      <c r="H288" s="122"/>
      <c r="I288" s="122"/>
      <c r="J288" s="122"/>
      <c r="K288" s="122"/>
      <c r="L288" s="122"/>
      <c r="M288" s="122"/>
      <c r="N288" s="122"/>
      <c r="O288" s="122"/>
      <c r="P288" s="122"/>
      <c r="Q288" s="122"/>
      <c r="R288" s="36"/>
      <c r="S288" s="36"/>
      <c r="T288" s="36"/>
      <c r="U288" s="36"/>
      <c r="V288" s="36"/>
      <c r="W288" s="16"/>
      <c r="X288" s="16"/>
      <c r="Y288" s="16"/>
      <c r="Z288" s="36"/>
      <c r="AA288" s="36"/>
      <c r="AB288" s="36"/>
      <c r="AC288" s="36"/>
      <c r="AD288" s="36"/>
      <c r="AE288" s="36"/>
      <c r="AF288" s="36"/>
      <c r="AG288" s="36"/>
      <c r="AH288" s="16"/>
      <c r="AI288" s="16"/>
      <c r="AJ288" s="16"/>
      <c r="AK288" s="16"/>
      <c r="AL288" s="16"/>
      <c r="AM288" s="16"/>
      <c r="AN288" s="16"/>
      <c r="AO288" s="16"/>
      <c r="AP288" s="16"/>
      <c r="AQ288" s="16"/>
      <c r="AR288" s="16"/>
      <c r="AS288" s="16"/>
      <c r="AT288" s="16"/>
      <c r="AU288" s="16"/>
      <c r="AV288" s="16"/>
      <c r="AW288" s="116"/>
      <c r="AX288" s="116"/>
      <c r="AY288" s="116"/>
      <c r="AZ288" s="116"/>
      <c r="BA288" s="116"/>
      <c r="BB288" s="116"/>
      <c r="BC288" s="116"/>
      <c r="BD288" s="116"/>
      <c r="BE288" s="116"/>
      <c r="BF288" s="116"/>
      <c r="BG288" s="116"/>
      <c r="BH288" s="116"/>
      <c r="BI288" s="116"/>
      <c r="BJ288" s="116"/>
      <c r="BK288" s="116"/>
      <c r="BL288" s="116"/>
      <c r="BM288" s="116"/>
      <c r="BN288" s="117"/>
    </row>
    <row r="289" spans="2:66" s="3" customFormat="1" ht="16.8">
      <c r="B289" s="36"/>
      <c r="C289" s="16"/>
      <c r="D289" s="637"/>
      <c r="E289" s="122"/>
      <c r="F289" s="122"/>
      <c r="G289" s="122"/>
      <c r="H289" s="122"/>
      <c r="I289" s="122"/>
      <c r="J289" s="122"/>
      <c r="K289" s="122"/>
      <c r="L289" s="122"/>
      <c r="M289" s="122"/>
      <c r="N289" s="122"/>
      <c r="O289" s="122"/>
      <c r="P289" s="122"/>
      <c r="Q289" s="122"/>
      <c r="R289" s="36"/>
      <c r="S289" s="36"/>
      <c r="T289" s="36"/>
      <c r="U289" s="36"/>
      <c r="V289" s="36"/>
      <c r="W289" s="16"/>
      <c r="X289" s="16"/>
      <c r="Y289" s="16"/>
      <c r="Z289" s="36"/>
      <c r="AA289" s="36"/>
      <c r="AB289" s="36"/>
      <c r="AC289" s="36"/>
      <c r="AD289" s="36"/>
      <c r="AE289" s="36"/>
      <c r="AF289" s="36"/>
      <c r="AG289" s="36"/>
      <c r="AH289" s="16"/>
      <c r="AI289" s="16"/>
      <c r="AJ289" s="16"/>
      <c r="AK289" s="16"/>
      <c r="AL289" s="16"/>
      <c r="AM289" s="16"/>
      <c r="AN289" s="16"/>
      <c r="AO289" s="16"/>
      <c r="AP289" s="16"/>
      <c r="AQ289" s="16"/>
      <c r="AR289" s="16"/>
      <c r="AS289" s="16"/>
      <c r="AT289" s="16"/>
      <c r="AU289" s="16"/>
      <c r="AV289" s="16"/>
      <c r="AW289" s="116"/>
      <c r="AX289" s="116"/>
      <c r="AY289" s="116"/>
      <c r="AZ289" s="116"/>
      <c r="BA289" s="116"/>
      <c r="BB289" s="116"/>
      <c r="BC289" s="116"/>
      <c r="BD289" s="116"/>
      <c r="BE289" s="116"/>
      <c r="BF289" s="116"/>
      <c r="BG289" s="116"/>
      <c r="BH289" s="116"/>
      <c r="BI289" s="116"/>
      <c r="BJ289" s="116"/>
      <c r="BK289" s="116"/>
      <c r="BL289" s="116"/>
      <c r="BM289" s="116"/>
      <c r="BN289" s="117"/>
    </row>
    <row r="290" spans="2:66" s="3" customFormat="1">
      <c r="B290" s="36"/>
      <c r="C290" s="16"/>
      <c r="D290" s="633"/>
      <c r="E290" s="122"/>
      <c r="F290" s="122"/>
      <c r="G290" s="122"/>
      <c r="H290" s="122"/>
      <c r="I290" s="122"/>
      <c r="J290" s="122"/>
      <c r="K290" s="122"/>
      <c r="L290" s="122"/>
      <c r="M290" s="122"/>
      <c r="N290" s="122"/>
      <c r="O290" s="122"/>
      <c r="P290" s="122"/>
      <c r="Q290" s="122"/>
      <c r="R290" s="36"/>
      <c r="S290" s="36"/>
      <c r="T290" s="36"/>
      <c r="U290" s="36"/>
      <c r="V290" s="36"/>
      <c r="W290" s="16"/>
      <c r="X290" s="16"/>
      <c r="Y290" s="16"/>
      <c r="Z290" s="36"/>
      <c r="AA290" s="36"/>
      <c r="AB290" s="36"/>
      <c r="AC290" s="36"/>
      <c r="AD290" s="36"/>
      <c r="AE290" s="36"/>
      <c r="AF290" s="36"/>
      <c r="AG290" s="36"/>
      <c r="AH290" s="16"/>
      <c r="AI290" s="16"/>
      <c r="AJ290" s="16"/>
      <c r="AK290" s="16"/>
      <c r="AL290" s="16"/>
      <c r="AM290" s="16"/>
      <c r="AN290" s="16"/>
      <c r="AO290" s="16"/>
      <c r="AP290" s="16"/>
      <c r="AQ290" s="16"/>
      <c r="AR290" s="16"/>
      <c r="AS290" s="16"/>
      <c r="AT290" s="16"/>
      <c r="AU290" s="16"/>
      <c r="AV290" s="16"/>
      <c r="AW290" s="116"/>
      <c r="AX290" s="116"/>
      <c r="AY290" s="116"/>
      <c r="AZ290" s="116"/>
      <c r="BA290" s="116"/>
      <c r="BB290" s="116"/>
      <c r="BC290" s="116"/>
      <c r="BD290" s="116"/>
      <c r="BE290" s="116"/>
      <c r="BF290" s="116"/>
      <c r="BG290" s="116"/>
      <c r="BH290" s="116"/>
      <c r="BI290" s="116"/>
      <c r="BJ290" s="116"/>
      <c r="BK290" s="116"/>
      <c r="BL290" s="116"/>
      <c r="BM290" s="116"/>
      <c r="BN290" s="117"/>
    </row>
    <row r="291" spans="2:66" s="3" customFormat="1">
      <c r="B291" s="36"/>
      <c r="C291" s="16"/>
      <c r="D291" s="16"/>
      <c r="E291" s="122"/>
      <c r="F291" s="122"/>
      <c r="G291" s="122"/>
      <c r="H291" s="122"/>
      <c r="I291" s="122"/>
      <c r="J291" s="122"/>
      <c r="K291" s="122"/>
      <c r="L291" s="122"/>
      <c r="M291" s="122"/>
      <c r="N291" s="122"/>
      <c r="O291" s="122"/>
      <c r="P291" s="122"/>
      <c r="Q291" s="122"/>
      <c r="R291" s="36"/>
      <c r="S291" s="36"/>
      <c r="T291" s="36"/>
      <c r="U291" s="36"/>
      <c r="V291" s="36"/>
      <c r="W291" s="16"/>
      <c r="X291" s="16"/>
      <c r="Y291" s="16"/>
      <c r="Z291" s="36"/>
      <c r="AA291" s="36"/>
      <c r="AB291" s="36"/>
      <c r="AC291" s="36"/>
      <c r="AD291" s="36"/>
      <c r="AE291" s="36"/>
      <c r="AF291" s="36"/>
      <c r="AG291" s="36"/>
      <c r="AH291" s="16"/>
      <c r="AI291" s="16"/>
      <c r="AJ291" s="16"/>
      <c r="AK291" s="16"/>
      <c r="AL291" s="16"/>
      <c r="AM291" s="16"/>
      <c r="AN291" s="16"/>
      <c r="AO291" s="16"/>
      <c r="AP291" s="16"/>
      <c r="AQ291" s="16"/>
      <c r="AR291" s="16"/>
      <c r="AS291" s="16"/>
      <c r="AT291" s="16"/>
      <c r="AU291" s="16"/>
      <c r="AV291" s="16"/>
      <c r="AW291" s="116"/>
      <c r="AX291" s="116"/>
      <c r="AY291" s="116"/>
      <c r="AZ291" s="116"/>
      <c r="BA291" s="116"/>
      <c r="BB291" s="116"/>
      <c r="BC291" s="116"/>
      <c r="BD291" s="116"/>
      <c r="BE291" s="116"/>
      <c r="BF291" s="116"/>
      <c r="BG291" s="116"/>
      <c r="BH291" s="116"/>
      <c r="BI291" s="116"/>
      <c r="BJ291" s="116"/>
      <c r="BK291" s="116"/>
      <c r="BL291" s="116"/>
      <c r="BM291" s="116"/>
      <c r="BN291" s="117"/>
    </row>
    <row r="292" spans="2:66" s="3" customFormat="1">
      <c r="B292" s="36"/>
      <c r="C292" s="16"/>
      <c r="D292" s="16"/>
      <c r="E292" s="122"/>
      <c r="F292" s="122"/>
      <c r="G292" s="122"/>
      <c r="H292" s="122"/>
      <c r="I292" s="122"/>
      <c r="J292" s="122"/>
      <c r="K292" s="122"/>
      <c r="L292" s="122"/>
      <c r="M292" s="122"/>
      <c r="N292" s="122"/>
      <c r="O292" s="122"/>
      <c r="P292" s="122"/>
      <c r="Q292" s="122"/>
      <c r="R292" s="36"/>
      <c r="S292" s="36"/>
      <c r="T292" s="36"/>
      <c r="U292" s="36"/>
      <c r="V292" s="36"/>
      <c r="W292" s="16"/>
      <c r="X292" s="16"/>
      <c r="Y292" s="16"/>
      <c r="Z292" s="36"/>
      <c r="AA292" s="36"/>
      <c r="AB292" s="36"/>
      <c r="AC292" s="36"/>
      <c r="AD292" s="36"/>
      <c r="AE292" s="36"/>
      <c r="AF292" s="36"/>
      <c r="AG292" s="36"/>
      <c r="AH292" s="16"/>
      <c r="AI292" s="16"/>
      <c r="AJ292" s="16"/>
      <c r="AK292" s="16"/>
      <c r="AL292" s="16"/>
      <c r="AM292" s="16"/>
      <c r="AN292" s="16"/>
      <c r="AO292" s="16"/>
      <c r="AP292" s="16"/>
      <c r="AQ292" s="16"/>
      <c r="AR292" s="16"/>
      <c r="AS292" s="16"/>
      <c r="AT292" s="16"/>
      <c r="AU292" s="16"/>
      <c r="AV292" s="16"/>
      <c r="AW292" s="116"/>
      <c r="AX292" s="116"/>
      <c r="AY292" s="116"/>
      <c r="AZ292" s="116"/>
      <c r="BA292" s="116"/>
      <c r="BB292" s="116"/>
      <c r="BC292" s="116"/>
      <c r="BD292" s="116"/>
      <c r="BE292" s="116"/>
      <c r="BF292" s="116"/>
      <c r="BG292" s="116"/>
      <c r="BH292" s="116"/>
      <c r="BI292" s="116"/>
      <c r="BJ292" s="116"/>
      <c r="BK292" s="116"/>
      <c r="BL292" s="116"/>
      <c r="BM292" s="116"/>
      <c r="BN292" s="117"/>
    </row>
    <row r="293" spans="2:66" s="3" customFormat="1">
      <c r="B293" s="36"/>
      <c r="C293" s="16"/>
      <c r="D293" s="16"/>
      <c r="E293" s="122"/>
      <c r="F293" s="122"/>
      <c r="G293" s="122"/>
      <c r="H293" s="122"/>
      <c r="I293" s="122"/>
      <c r="J293" s="122"/>
      <c r="K293" s="122"/>
      <c r="L293" s="122"/>
      <c r="M293" s="122"/>
      <c r="N293" s="122"/>
      <c r="O293" s="122"/>
      <c r="P293" s="122"/>
      <c r="Q293" s="122"/>
      <c r="R293" s="36"/>
      <c r="S293" s="36"/>
      <c r="T293" s="36"/>
      <c r="U293" s="36"/>
      <c r="V293" s="36"/>
      <c r="W293" s="16"/>
      <c r="X293" s="16"/>
      <c r="Y293" s="16"/>
      <c r="Z293" s="36"/>
      <c r="AA293" s="36"/>
      <c r="AB293" s="36"/>
      <c r="AC293" s="36"/>
      <c r="AD293" s="36"/>
      <c r="AE293" s="36"/>
      <c r="AF293" s="36"/>
      <c r="AG293" s="36"/>
      <c r="AH293" s="16"/>
      <c r="AI293" s="16"/>
      <c r="AJ293" s="16"/>
      <c r="AK293" s="16"/>
      <c r="AL293" s="16"/>
      <c r="AM293" s="16"/>
      <c r="AN293" s="16"/>
      <c r="AO293" s="16"/>
      <c r="AP293" s="16"/>
      <c r="AQ293" s="16"/>
      <c r="AR293" s="16"/>
      <c r="AS293" s="16"/>
      <c r="AT293" s="16"/>
      <c r="AU293" s="16"/>
      <c r="AV293" s="16"/>
      <c r="AW293" s="116"/>
      <c r="AX293" s="116"/>
      <c r="AY293" s="116"/>
      <c r="AZ293" s="116"/>
      <c r="BA293" s="116"/>
      <c r="BB293" s="116"/>
      <c r="BC293" s="116"/>
      <c r="BD293" s="116"/>
      <c r="BE293" s="116"/>
      <c r="BF293" s="116"/>
      <c r="BG293" s="116"/>
      <c r="BH293" s="116"/>
      <c r="BI293" s="116"/>
      <c r="BJ293" s="116"/>
      <c r="BK293" s="116"/>
      <c r="BL293" s="116"/>
      <c r="BM293" s="116"/>
      <c r="BN293" s="117"/>
    </row>
    <row r="294" spans="2:66" s="3" customFormat="1">
      <c r="B294" s="36"/>
      <c r="C294" s="16"/>
      <c r="D294" s="607"/>
      <c r="E294" s="122"/>
      <c r="F294" s="122"/>
      <c r="G294" s="122"/>
      <c r="H294" s="122"/>
      <c r="I294" s="122"/>
      <c r="J294" s="122"/>
      <c r="K294" s="122"/>
      <c r="L294" s="122"/>
      <c r="M294" s="122"/>
      <c r="N294" s="122"/>
      <c r="O294" s="122"/>
      <c r="P294" s="122"/>
      <c r="Q294" s="122"/>
      <c r="R294" s="36"/>
      <c r="S294" s="36"/>
      <c r="T294" s="36"/>
      <c r="U294" s="36"/>
      <c r="V294" s="36"/>
      <c r="W294" s="16"/>
      <c r="X294" s="16"/>
      <c r="Y294" s="16"/>
      <c r="Z294" s="36"/>
      <c r="AA294" s="36"/>
      <c r="AB294" s="36"/>
      <c r="AC294" s="36"/>
      <c r="AD294" s="36"/>
      <c r="AE294" s="36"/>
      <c r="AF294" s="36"/>
      <c r="AG294" s="36"/>
      <c r="AH294" s="16"/>
      <c r="AI294" s="16"/>
      <c r="AJ294" s="16"/>
      <c r="AK294" s="16"/>
      <c r="AL294" s="16"/>
      <c r="AM294" s="16"/>
      <c r="AN294" s="16"/>
      <c r="AO294" s="16"/>
      <c r="AP294" s="16"/>
      <c r="AQ294" s="16"/>
      <c r="AR294" s="16"/>
      <c r="AS294" s="16"/>
      <c r="AT294" s="16"/>
      <c r="AU294" s="16"/>
      <c r="AV294" s="16"/>
      <c r="AW294" s="116"/>
      <c r="AX294" s="116"/>
      <c r="AY294" s="116"/>
      <c r="AZ294" s="116"/>
      <c r="BA294" s="116"/>
      <c r="BB294" s="116"/>
      <c r="BC294" s="116"/>
      <c r="BD294" s="116"/>
      <c r="BE294" s="116"/>
      <c r="BF294" s="116"/>
      <c r="BG294" s="116"/>
      <c r="BH294" s="116"/>
      <c r="BI294" s="116"/>
      <c r="BJ294" s="116"/>
      <c r="BK294" s="116"/>
      <c r="BL294" s="116"/>
      <c r="BM294" s="116"/>
      <c r="BN294" s="117"/>
    </row>
    <row r="295" spans="2:66" s="3" customFormat="1" ht="9.9" customHeight="1">
      <c r="B295" s="36"/>
      <c r="C295" s="16"/>
      <c r="D295" s="607"/>
      <c r="E295" s="122"/>
      <c r="F295" s="122"/>
      <c r="G295" s="122"/>
      <c r="H295" s="122"/>
      <c r="I295" s="122"/>
      <c r="J295" s="122"/>
      <c r="K295" s="122"/>
      <c r="L295" s="122"/>
      <c r="M295" s="122"/>
      <c r="N295" s="122"/>
      <c r="O295" s="122"/>
      <c r="P295" s="122"/>
      <c r="Q295" s="122"/>
      <c r="R295" s="36"/>
      <c r="S295" s="36"/>
      <c r="T295" s="36"/>
      <c r="U295" s="36"/>
      <c r="V295" s="36"/>
      <c r="W295" s="16"/>
      <c r="X295" s="16"/>
      <c r="Y295" s="16"/>
      <c r="Z295" s="36"/>
      <c r="AA295" s="36"/>
      <c r="AB295" s="36"/>
      <c r="AC295" s="36"/>
      <c r="AD295" s="36"/>
      <c r="AE295" s="36"/>
      <c r="AF295" s="36"/>
      <c r="AG295" s="36"/>
      <c r="AH295" s="16"/>
      <c r="AI295" s="16"/>
      <c r="AJ295" s="16"/>
      <c r="AK295" s="16"/>
      <c r="AL295" s="16"/>
      <c r="AM295" s="16"/>
      <c r="AN295" s="16"/>
      <c r="AO295" s="16"/>
      <c r="AP295" s="16"/>
      <c r="AQ295" s="16"/>
      <c r="AR295" s="16"/>
      <c r="AS295" s="16"/>
      <c r="AT295" s="16"/>
      <c r="AU295" s="16"/>
      <c r="AV295" s="16"/>
      <c r="AW295" s="116"/>
      <c r="AX295" s="116"/>
      <c r="AY295" s="116"/>
      <c r="AZ295" s="116"/>
      <c r="BA295" s="116"/>
      <c r="BB295" s="116"/>
      <c r="BC295" s="116"/>
      <c r="BD295" s="116"/>
      <c r="BE295" s="116"/>
      <c r="BF295" s="116"/>
      <c r="BG295" s="116"/>
      <c r="BH295" s="116"/>
      <c r="BI295" s="116"/>
      <c r="BJ295" s="116"/>
      <c r="BK295" s="116"/>
      <c r="BL295" s="116"/>
      <c r="BM295" s="116"/>
      <c r="BN295" s="117"/>
    </row>
    <row r="296" spans="2:66" s="3" customFormat="1" ht="9.9" customHeight="1">
      <c r="B296" s="36"/>
      <c r="C296" s="16"/>
      <c r="D296" s="631"/>
      <c r="E296" s="122"/>
      <c r="F296" s="122"/>
      <c r="G296" s="122"/>
      <c r="H296" s="122"/>
      <c r="I296" s="122"/>
      <c r="J296" s="122"/>
      <c r="K296" s="122"/>
      <c r="L296" s="122"/>
      <c r="M296" s="122"/>
      <c r="N296" s="122"/>
      <c r="O296" s="122"/>
      <c r="P296" s="122"/>
      <c r="Q296" s="122"/>
      <c r="R296" s="36"/>
      <c r="S296" s="36"/>
      <c r="T296" s="36"/>
      <c r="U296" s="36"/>
      <c r="V296" s="36"/>
      <c r="W296" s="16"/>
      <c r="X296" s="16"/>
      <c r="Y296" s="16"/>
      <c r="Z296" s="36"/>
      <c r="AA296" s="36"/>
      <c r="AB296" s="36"/>
      <c r="AC296" s="36"/>
      <c r="AD296" s="36"/>
      <c r="AE296" s="36"/>
      <c r="AF296" s="36"/>
      <c r="AG296" s="36"/>
      <c r="AH296" s="16"/>
      <c r="AI296" s="16"/>
      <c r="AJ296" s="16"/>
      <c r="AK296" s="16"/>
      <c r="AL296" s="16"/>
      <c r="AM296" s="16"/>
      <c r="AN296" s="16"/>
      <c r="AO296" s="16"/>
      <c r="AP296" s="16"/>
      <c r="AQ296" s="16"/>
      <c r="AR296" s="16"/>
      <c r="AS296" s="16"/>
      <c r="AT296" s="16"/>
      <c r="AU296" s="16"/>
      <c r="AV296" s="16"/>
      <c r="AW296" s="116"/>
      <c r="AX296" s="116"/>
      <c r="AY296" s="116"/>
      <c r="AZ296" s="116"/>
      <c r="BA296" s="116"/>
      <c r="BB296" s="116"/>
      <c r="BC296" s="116"/>
      <c r="BD296" s="116"/>
      <c r="BE296" s="116"/>
      <c r="BF296" s="116"/>
      <c r="BG296" s="116"/>
      <c r="BH296" s="116"/>
      <c r="BI296" s="116"/>
      <c r="BJ296" s="116"/>
      <c r="BK296" s="116"/>
      <c r="BL296" s="116"/>
      <c r="BM296" s="116"/>
      <c r="BN296" s="117"/>
    </row>
    <row r="297" spans="2:66" s="3" customFormat="1" ht="17.25" customHeight="1">
      <c r="B297" s="36"/>
      <c r="C297" s="16"/>
      <c r="D297" s="1132"/>
      <c r="E297" s="1132"/>
      <c r="F297" s="1132"/>
      <c r="G297" s="1132"/>
      <c r="H297" s="1132"/>
      <c r="I297" s="1132"/>
      <c r="J297" s="122"/>
      <c r="K297" s="122"/>
      <c r="L297" s="122"/>
      <c r="M297" s="122"/>
      <c r="N297" s="122"/>
      <c r="O297" s="122"/>
      <c r="P297" s="122"/>
      <c r="Q297" s="122"/>
      <c r="R297" s="36"/>
      <c r="S297" s="36"/>
      <c r="T297" s="36"/>
      <c r="U297" s="36"/>
      <c r="V297" s="36"/>
      <c r="W297" s="16"/>
      <c r="X297" s="16"/>
      <c r="Y297" s="16"/>
      <c r="Z297" s="36"/>
      <c r="AA297" s="36"/>
      <c r="AB297" s="36"/>
      <c r="AC297" s="36"/>
      <c r="AD297" s="36"/>
      <c r="AE297" s="36"/>
      <c r="AF297" s="36"/>
      <c r="AG297" s="36"/>
      <c r="AH297" s="16"/>
      <c r="AI297" s="16"/>
      <c r="AJ297" s="16"/>
      <c r="AK297" s="16"/>
      <c r="AL297" s="16"/>
      <c r="AM297" s="16"/>
      <c r="AN297" s="16"/>
      <c r="AO297" s="16"/>
      <c r="AP297" s="16"/>
      <c r="AQ297" s="16"/>
      <c r="AR297" s="16"/>
      <c r="AS297" s="16"/>
      <c r="AT297" s="16"/>
      <c r="AU297" s="16"/>
      <c r="AV297" s="16"/>
      <c r="AW297" s="116"/>
      <c r="AX297" s="116"/>
      <c r="AY297" s="116"/>
      <c r="AZ297" s="116"/>
      <c r="BA297" s="116"/>
      <c r="BB297" s="116"/>
      <c r="BC297" s="116"/>
      <c r="BD297" s="116"/>
      <c r="BE297" s="116"/>
      <c r="BF297" s="116"/>
      <c r="BG297" s="116"/>
      <c r="BH297" s="116"/>
      <c r="BI297" s="116"/>
      <c r="BJ297" s="116"/>
      <c r="BK297" s="116"/>
      <c r="BL297" s="116"/>
      <c r="BM297" s="116"/>
      <c r="BN297" s="117"/>
    </row>
    <row r="298" spans="2:66" s="3" customFormat="1" ht="5.0999999999999996" customHeight="1">
      <c r="B298" s="36"/>
      <c r="C298" s="16"/>
      <c r="D298" s="631"/>
      <c r="E298" s="122"/>
      <c r="F298" s="122"/>
      <c r="G298" s="122"/>
      <c r="H298" s="122"/>
      <c r="I298" s="122"/>
      <c r="J298" s="122"/>
      <c r="K298" s="122"/>
      <c r="L298" s="122"/>
      <c r="M298" s="122"/>
      <c r="N298" s="122"/>
      <c r="O298" s="122"/>
      <c r="P298" s="122"/>
      <c r="Q298" s="122"/>
      <c r="R298" s="36"/>
      <c r="S298" s="36"/>
      <c r="T298" s="36"/>
      <c r="U298" s="36"/>
      <c r="V298" s="36"/>
      <c r="W298" s="16"/>
      <c r="X298" s="16"/>
      <c r="Y298" s="16"/>
      <c r="Z298" s="36"/>
      <c r="AA298" s="36"/>
      <c r="AB298" s="36"/>
      <c r="AC298" s="36"/>
      <c r="AD298" s="36"/>
      <c r="AE298" s="36"/>
      <c r="AF298" s="36"/>
      <c r="AG298" s="36"/>
      <c r="AH298" s="16"/>
      <c r="AI298" s="16"/>
      <c r="AJ298" s="16"/>
      <c r="AK298" s="16"/>
      <c r="AL298" s="16"/>
      <c r="AM298" s="16"/>
      <c r="AN298" s="16"/>
      <c r="AO298" s="16"/>
      <c r="AP298" s="16"/>
      <c r="AQ298" s="16"/>
      <c r="AR298" s="16"/>
      <c r="AS298" s="16"/>
      <c r="AT298" s="16"/>
      <c r="AU298" s="16"/>
      <c r="AV298" s="16"/>
      <c r="AW298" s="116"/>
      <c r="AX298" s="116"/>
      <c r="AY298" s="116"/>
      <c r="AZ298" s="116"/>
      <c r="BA298" s="116"/>
      <c r="BB298" s="116"/>
      <c r="BC298" s="116"/>
      <c r="BD298" s="116"/>
      <c r="BE298" s="116"/>
      <c r="BF298" s="116"/>
      <c r="BG298" s="116"/>
      <c r="BH298" s="116"/>
      <c r="BI298" s="116"/>
      <c r="BJ298" s="116"/>
      <c r="BK298" s="116"/>
      <c r="BL298" s="116"/>
      <c r="BM298" s="116"/>
      <c r="BN298" s="117"/>
    </row>
    <row r="299" spans="2:66" s="3" customFormat="1">
      <c r="B299" s="36"/>
      <c r="C299" s="16"/>
      <c r="D299" s="638"/>
      <c r="E299" s="639"/>
      <c r="F299" s="640"/>
      <c r="G299" s="640"/>
      <c r="H299" s="640"/>
      <c r="I299" s="16"/>
      <c r="J299" s="641"/>
      <c r="K299" s="122"/>
      <c r="L299" s="122"/>
      <c r="M299" s="122"/>
      <c r="N299" s="122"/>
      <c r="O299" s="122"/>
      <c r="P299" s="122"/>
      <c r="Q299" s="122"/>
      <c r="R299" s="36"/>
      <c r="S299" s="36"/>
      <c r="T299" s="36"/>
      <c r="U299" s="36"/>
      <c r="V299" s="36"/>
      <c r="W299" s="16"/>
      <c r="X299" s="16"/>
      <c r="Y299" s="16"/>
      <c r="Z299" s="36"/>
      <c r="AA299" s="36"/>
      <c r="AB299" s="36"/>
      <c r="AC299" s="36"/>
      <c r="AD299" s="36"/>
      <c r="AE299" s="36"/>
      <c r="AF299" s="36"/>
      <c r="AG299" s="36"/>
      <c r="AH299" s="16"/>
      <c r="AI299" s="16"/>
      <c r="AJ299" s="16"/>
      <c r="AK299" s="16"/>
      <c r="AL299" s="16"/>
      <c r="AM299" s="16"/>
      <c r="AN299" s="16"/>
      <c r="AO299" s="16"/>
      <c r="AP299" s="16"/>
      <c r="AQ299" s="16"/>
      <c r="AR299" s="16"/>
      <c r="AS299" s="16"/>
      <c r="AT299" s="16"/>
      <c r="AU299" s="16"/>
      <c r="AV299" s="16"/>
      <c r="AW299" s="116"/>
      <c r="AX299" s="116"/>
      <c r="AY299" s="116"/>
      <c r="AZ299" s="116"/>
      <c r="BA299" s="116"/>
      <c r="BB299" s="116"/>
      <c r="BC299" s="116"/>
      <c r="BD299" s="116"/>
      <c r="BE299" s="116"/>
      <c r="BF299" s="116"/>
      <c r="BG299" s="116"/>
      <c r="BH299" s="116"/>
      <c r="BI299" s="116"/>
      <c r="BJ299" s="116"/>
      <c r="BK299" s="116"/>
      <c r="BL299" s="116"/>
      <c r="BM299" s="116"/>
      <c r="BN299" s="117"/>
    </row>
    <row r="300" spans="2:66" s="3" customFormat="1" ht="5.0999999999999996" customHeight="1">
      <c r="B300" s="36"/>
      <c r="C300" s="16"/>
      <c r="D300" s="642"/>
      <c r="E300" s="16"/>
      <c r="F300" s="123"/>
      <c r="G300" s="123"/>
      <c r="H300" s="123"/>
      <c r="I300" s="643"/>
      <c r="J300" s="644"/>
      <c r="K300" s="122"/>
      <c r="L300" s="122"/>
      <c r="M300" s="122"/>
      <c r="N300" s="122"/>
      <c r="O300" s="122"/>
      <c r="P300" s="122"/>
      <c r="Q300" s="122"/>
      <c r="R300" s="36"/>
      <c r="S300" s="36"/>
      <c r="T300" s="36"/>
      <c r="U300" s="36"/>
      <c r="V300" s="36"/>
      <c r="W300" s="16"/>
      <c r="X300" s="16"/>
      <c r="Y300" s="16"/>
      <c r="Z300" s="36"/>
      <c r="AA300" s="36"/>
      <c r="AB300" s="36"/>
      <c r="AC300" s="36"/>
      <c r="AD300" s="36"/>
      <c r="AE300" s="36"/>
      <c r="AF300" s="36"/>
      <c r="AG300" s="36"/>
      <c r="AH300" s="16"/>
      <c r="AI300" s="16"/>
      <c r="AJ300" s="16"/>
      <c r="AK300" s="16"/>
      <c r="AL300" s="16"/>
      <c r="AM300" s="16"/>
      <c r="AN300" s="16"/>
      <c r="AO300" s="16"/>
      <c r="AP300" s="16"/>
      <c r="AQ300" s="16"/>
      <c r="AR300" s="16"/>
      <c r="AS300" s="16"/>
      <c r="AT300" s="16"/>
      <c r="AU300" s="16"/>
      <c r="AV300" s="16"/>
      <c r="AW300" s="116"/>
      <c r="AX300" s="116"/>
      <c r="AY300" s="116"/>
      <c r="AZ300" s="116"/>
      <c r="BA300" s="116"/>
      <c r="BB300" s="116"/>
      <c r="BC300" s="116"/>
      <c r="BD300" s="116"/>
      <c r="BE300" s="116"/>
      <c r="BF300" s="116"/>
      <c r="BG300" s="116"/>
      <c r="BH300" s="116"/>
      <c r="BI300" s="116"/>
      <c r="BJ300" s="116"/>
      <c r="BK300" s="116"/>
      <c r="BL300" s="116"/>
      <c r="BM300" s="116"/>
      <c r="BN300" s="117"/>
    </row>
    <row r="301" spans="2:66" s="3" customFormat="1">
      <c r="B301" s="36"/>
      <c r="C301" s="16"/>
      <c r="D301" s="638"/>
      <c r="E301" s="639"/>
      <c r="F301" s="640"/>
      <c r="G301" s="640"/>
      <c r="H301" s="640"/>
      <c r="I301" s="16"/>
      <c r="J301" s="641"/>
      <c r="K301" s="122"/>
      <c r="L301" s="122"/>
      <c r="M301" s="122"/>
      <c r="N301" s="122"/>
      <c r="O301" s="122"/>
      <c r="P301" s="122"/>
      <c r="Q301" s="122"/>
      <c r="R301" s="36"/>
      <c r="S301" s="36"/>
      <c r="T301" s="36"/>
      <c r="U301" s="36"/>
      <c r="V301" s="36"/>
      <c r="W301" s="16"/>
      <c r="X301" s="16"/>
      <c r="Y301" s="16"/>
      <c r="Z301" s="36"/>
      <c r="AA301" s="36"/>
      <c r="AB301" s="36"/>
      <c r="AC301" s="36"/>
      <c r="AD301" s="36"/>
      <c r="AE301" s="36"/>
      <c r="AF301" s="36"/>
      <c r="AG301" s="36"/>
      <c r="AH301" s="16"/>
      <c r="AI301" s="16"/>
      <c r="AJ301" s="16"/>
      <c r="AK301" s="16"/>
      <c r="AL301" s="16"/>
      <c r="AM301" s="16"/>
      <c r="AN301" s="16"/>
      <c r="AO301" s="16"/>
      <c r="AP301" s="16"/>
      <c r="AQ301" s="16"/>
      <c r="AR301" s="16"/>
      <c r="AS301" s="16"/>
      <c r="AT301" s="16"/>
      <c r="AU301" s="16"/>
      <c r="AV301" s="16"/>
      <c r="AW301" s="116"/>
      <c r="AX301" s="116"/>
      <c r="AY301" s="116"/>
      <c r="AZ301" s="116"/>
      <c r="BA301" s="116"/>
      <c r="BB301" s="116"/>
      <c r="BC301" s="116"/>
      <c r="BD301" s="116"/>
      <c r="BE301" s="116"/>
      <c r="BF301" s="116"/>
      <c r="BG301" s="116"/>
      <c r="BH301" s="116"/>
      <c r="BI301" s="116"/>
      <c r="BJ301" s="116"/>
      <c r="BK301" s="116"/>
      <c r="BL301" s="116"/>
      <c r="BM301" s="116"/>
      <c r="BN301" s="117"/>
    </row>
    <row r="302" spans="2:66" s="3" customFormat="1" ht="5.0999999999999996" customHeight="1">
      <c r="B302" s="36"/>
      <c r="C302" s="16"/>
      <c r="D302" s="645"/>
      <c r="E302" s="123"/>
      <c r="F302" s="123"/>
      <c r="G302" s="123"/>
      <c r="H302" s="123"/>
      <c r="I302" s="123"/>
      <c r="J302" s="644"/>
      <c r="K302" s="122"/>
      <c r="L302" s="122"/>
      <c r="M302" s="122"/>
      <c r="N302" s="122"/>
      <c r="O302" s="122"/>
      <c r="P302" s="122"/>
      <c r="Q302" s="122"/>
      <c r="R302" s="36"/>
      <c r="S302" s="36"/>
      <c r="T302" s="36"/>
      <c r="U302" s="36"/>
      <c r="V302" s="36"/>
      <c r="W302" s="16"/>
      <c r="X302" s="16"/>
      <c r="Y302" s="16"/>
      <c r="Z302" s="36"/>
      <c r="AA302" s="36"/>
      <c r="AB302" s="36"/>
      <c r="AC302" s="36"/>
      <c r="AD302" s="36"/>
      <c r="AE302" s="36"/>
      <c r="AF302" s="36"/>
      <c r="AG302" s="36"/>
      <c r="AH302" s="16"/>
      <c r="AI302" s="16"/>
      <c r="AJ302" s="16"/>
      <c r="AK302" s="16"/>
      <c r="AL302" s="16"/>
      <c r="AM302" s="16"/>
      <c r="AN302" s="16"/>
      <c r="AO302" s="16"/>
      <c r="AP302" s="16"/>
      <c r="AQ302" s="16"/>
      <c r="AR302" s="16"/>
      <c r="AS302" s="16"/>
      <c r="AT302" s="16"/>
      <c r="AU302" s="16"/>
      <c r="AV302" s="16"/>
      <c r="AW302" s="116"/>
      <c r="AX302" s="116"/>
      <c r="AY302" s="116"/>
      <c r="AZ302" s="116"/>
      <c r="BA302" s="116"/>
      <c r="BB302" s="116"/>
      <c r="BC302" s="116"/>
      <c r="BD302" s="116"/>
      <c r="BE302" s="116"/>
      <c r="BF302" s="116"/>
      <c r="BG302" s="116"/>
      <c r="BH302" s="116"/>
      <c r="BI302" s="116"/>
      <c r="BJ302" s="116"/>
      <c r="BK302" s="116"/>
      <c r="BL302" s="116"/>
      <c r="BM302" s="116"/>
      <c r="BN302" s="117"/>
    </row>
    <row r="303" spans="2:66" s="3" customFormat="1">
      <c r="B303" s="36"/>
      <c r="C303" s="16"/>
      <c r="D303" s="638"/>
      <c r="E303" s="639"/>
      <c r="F303" s="640"/>
      <c r="G303" s="640"/>
      <c r="H303" s="640"/>
      <c r="I303" s="16"/>
      <c r="J303" s="641"/>
      <c r="K303" s="122"/>
      <c r="L303" s="122"/>
      <c r="M303" s="122"/>
      <c r="N303" s="122"/>
      <c r="O303" s="122"/>
      <c r="P303" s="122"/>
      <c r="Q303" s="122"/>
      <c r="R303" s="36"/>
      <c r="S303" s="36"/>
      <c r="T303" s="36"/>
      <c r="U303" s="36"/>
      <c r="V303" s="36"/>
      <c r="W303" s="16"/>
      <c r="X303" s="16"/>
      <c r="Y303" s="16"/>
      <c r="Z303" s="36"/>
      <c r="AA303" s="36"/>
      <c r="AB303" s="36"/>
      <c r="AC303" s="36"/>
      <c r="AD303" s="36"/>
      <c r="AE303" s="36"/>
      <c r="AF303" s="36"/>
      <c r="AG303" s="36"/>
      <c r="AH303" s="16"/>
      <c r="AI303" s="16"/>
      <c r="AJ303" s="16"/>
      <c r="AK303" s="16"/>
      <c r="AL303" s="16"/>
      <c r="AM303" s="16"/>
      <c r="AN303" s="16"/>
      <c r="AO303" s="16"/>
      <c r="AP303" s="16"/>
      <c r="AQ303" s="16"/>
      <c r="AR303" s="16"/>
      <c r="AS303" s="16"/>
      <c r="AT303" s="16"/>
      <c r="AU303" s="16"/>
      <c r="AV303" s="16"/>
      <c r="AW303" s="116"/>
      <c r="AX303" s="116"/>
      <c r="AY303" s="116"/>
      <c r="AZ303" s="116"/>
      <c r="BA303" s="116"/>
      <c r="BB303" s="116"/>
      <c r="BC303" s="116"/>
      <c r="BD303" s="116"/>
      <c r="BE303" s="116"/>
      <c r="BF303" s="116"/>
      <c r="BG303" s="116"/>
      <c r="BH303" s="116"/>
      <c r="BI303" s="116"/>
      <c r="BJ303" s="116"/>
      <c r="BK303" s="116"/>
      <c r="BL303" s="116"/>
      <c r="BM303" s="116"/>
      <c r="BN303" s="117"/>
    </row>
    <row r="304" spans="2:66" s="3" customFormat="1" ht="5.0999999999999996" customHeight="1">
      <c r="B304" s="36"/>
      <c r="C304" s="16"/>
      <c r="D304" s="645"/>
      <c r="E304" s="123"/>
      <c r="F304" s="123"/>
      <c r="G304" s="123"/>
      <c r="H304" s="123"/>
      <c r="I304" s="123"/>
      <c r="J304" s="644"/>
      <c r="K304" s="122"/>
      <c r="L304" s="122"/>
      <c r="M304" s="122"/>
      <c r="N304" s="122"/>
      <c r="O304" s="122"/>
      <c r="P304" s="122"/>
      <c r="Q304" s="122"/>
      <c r="R304" s="36"/>
      <c r="S304" s="36"/>
      <c r="T304" s="36"/>
      <c r="U304" s="36"/>
      <c r="V304" s="36"/>
      <c r="W304" s="16"/>
      <c r="X304" s="16"/>
      <c r="Y304" s="16"/>
      <c r="Z304" s="36"/>
      <c r="AA304" s="36"/>
      <c r="AB304" s="36"/>
      <c r="AC304" s="36"/>
      <c r="AD304" s="36"/>
      <c r="AE304" s="36"/>
      <c r="AF304" s="36"/>
      <c r="AG304" s="36"/>
      <c r="AH304" s="16"/>
      <c r="AI304" s="16"/>
      <c r="AJ304" s="16"/>
      <c r="AK304" s="16"/>
      <c r="AL304" s="16"/>
      <c r="AM304" s="16"/>
      <c r="AN304" s="16"/>
      <c r="AO304" s="16"/>
      <c r="AP304" s="16"/>
      <c r="AQ304" s="16"/>
      <c r="AR304" s="16"/>
      <c r="AS304" s="16"/>
      <c r="AT304" s="16"/>
      <c r="AU304" s="16"/>
      <c r="AV304" s="16"/>
      <c r="AW304" s="116"/>
      <c r="AX304" s="116"/>
      <c r="AY304" s="116"/>
      <c r="AZ304" s="116"/>
      <c r="BA304" s="116"/>
      <c r="BB304" s="116"/>
      <c r="BC304" s="116"/>
      <c r="BD304" s="116"/>
      <c r="BE304" s="116"/>
      <c r="BF304" s="116"/>
      <c r="BG304" s="116"/>
      <c r="BH304" s="116"/>
      <c r="BI304" s="116"/>
      <c r="BJ304" s="116"/>
      <c r="BK304" s="116"/>
      <c r="BL304" s="116"/>
      <c r="BM304" s="116"/>
      <c r="BN304" s="117"/>
    </row>
    <row r="305" spans="2:66" s="3" customFormat="1">
      <c r="B305" s="36"/>
      <c r="C305" s="16"/>
      <c r="D305" s="638"/>
      <c r="E305" s="639"/>
      <c r="F305" s="640"/>
      <c r="G305" s="640"/>
      <c r="H305" s="640"/>
      <c r="I305" s="16"/>
      <c r="J305" s="641"/>
      <c r="K305" s="122"/>
      <c r="L305" s="122"/>
      <c r="M305" s="122"/>
      <c r="N305" s="122"/>
      <c r="O305" s="122"/>
      <c r="P305" s="122"/>
      <c r="Q305" s="122"/>
      <c r="R305" s="36"/>
      <c r="S305" s="36"/>
      <c r="T305" s="36"/>
      <c r="U305" s="36"/>
      <c r="V305" s="36"/>
      <c r="W305" s="16"/>
      <c r="X305" s="16"/>
      <c r="Y305" s="16"/>
      <c r="Z305" s="36"/>
      <c r="AA305" s="36"/>
      <c r="AB305" s="36"/>
      <c r="AC305" s="36"/>
      <c r="AD305" s="36"/>
      <c r="AE305" s="36"/>
      <c r="AF305" s="36"/>
      <c r="AG305" s="36"/>
      <c r="AH305" s="16"/>
      <c r="AI305" s="16"/>
      <c r="AJ305" s="16"/>
      <c r="AK305" s="16"/>
      <c r="AL305" s="16"/>
      <c r="AM305" s="16"/>
      <c r="AN305" s="16"/>
      <c r="AO305" s="16"/>
      <c r="AP305" s="16"/>
      <c r="AQ305" s="16"/>
      <c r="AR305" s="16"/>
      <c r="AS305" s="16"/>
      <c r="AT305" s="16"/>
      <c r="AU305" s="16"/>
      <c r="AV305" s="16"/>
      <c r="AW305" s="116"/>
      <c r="AX305" s="116"/>
      <c r="AY305" s="116"/>
      <c r="AZ305" s="116"/>
      <c r="BA305" s="116"/>
      <c r="BB305" s="116"/>
      <c r="BC305" s="116"/>
      <c r="BD305" s="116"/>
      <c r="BE305" s="116"/>
      <c r="BF305" s="116"/>
      <c r="BG305" s="116"/>
      <c r="BH305" s="116"/>
      <c r="BI305" s="116"/>
      <c r="BJ305" s="116"/>
      <c r="BK305" s="116"/>
      <c r="BL305" s="116"/>
      <c r="BM305" s="116"/>
      <c r="BN305" s="117"/>
    </row>
    <row r="306" spans="2:66" s="3" customFormat="1" ht="5.0999999999999996" customHeight="1">
      <c r="B306" s="36"/>
      <c r="C306" s="16"/>
      <c r="D306" s="645"/>
      <c r="E306" s="123"/>
      <c r="F306" s="123"/>
      <c r="G306" s="123"/>
      <c r="H306" s="123"/>
      <c r="I306" s="123"/>
      <c r="J306" s="644"/>
      <c r="K306" s="122"/>
      <c r="L306" s="122"/>
      <c r="M306" s="122"/>
      <c r="N306" s="122"/>
      <c r="O306" s="122"/>
      <c r="P306" s="122"/>
      <c r="Q306" s="122"/>
      <c r="R306" s="36"/>
      <c r="S306" s="36"/>
      <c r="T306" s="36"/>
      <c r="U306" s="36"/>
      <c r="V306" s="36"/>
      <c r="W306" s="16"/>
      <c r="X306" s="16"/>
      <c r="Y306" s="16"/>
      <c r="Z306" s="36"/>
      <c r="AA306" s="36"/>
      <c r="AB306" s="36"/>
      <c r="AC306" s="36"/>
      <c r="AD306" s="36"/>
      <c r="AE306" s="36"/>
      <c r="AF306" s="36"/>
      <c r="AG306" s="36"/>
      <c r="AH306" s="16"/>
      <c r="AI306" s="16"/>
      <c r="AJ306" s="16"/>
      <c r="AK306" s="16"/>
      <c r="AL306" s="16"/>
      <c r="AM306" s="16"/>
      <c r="AN306" s="16"/>
      <c r="AO306" s="16"/>
      <c r="AP306" s="16"/>
      <c r="AQ306" s="16"/>
      <c r="AR306" s="16"/>
      <c r="AS306" s="16"/>
      <c r="AT306" s="16"/>
      <c r="AU306" s="16"/>
      <c r="AV306" s="16"/>
      <c r="AW306" s="116"/>
      <c r="AX306" s="116"/>
      <c r="AY306" s="116"/>
      <c r="AZ306" s="116"/>
      <c r="BA306" s="116"/>
      <c r="BB306" s="116"/>
      <c r="BC306" s="116"/>
      <c r="BD306" s="116"/>
      <c r="BE306" s="116"/>
      <c r="BF306" s="116"/>
      <c r="BG306" s="116"/>
      <c r="BH306" s="116"/>
      <c r="BI306" s="116"/>
      <c r="BJ306" s="116"/>
      <c r="BK306" s="116"/>
      <c r="BL306" s="116"/>
      <c r="BM306" s="116"/>
      <c r="BN306" s="117"/>
    </row>
    <row r="307" spans="2:66" s="3" customFormat="1">
      <c r="B307" s="36"/>
      <c r="C307" s="16"/>
      <c r="D307" s="638"/>
      <c r="E307" s="639"/>
      <c r="F307" s="646"/>
      <c r="G307" s="646"/>
      <c r="H307" s="646"/>
      <c r="I307" s="16"/>
      <c r="J307" s="641"/>
      <c r="K307" s="122"/>
      <c r="L307" s="122"/>
      <c r="M307" s="122"/>
      <c r="N307" s="122"/>
      <c r="O307" s="122"/>
      <c r="P307" s="122"/>
      <c r="Q307" s="122"/>
      <c r="R307" s="36"/>
      <c r="S307" s="36"/>
      <c r="T307" s="36"/>
      <c r="U307" s="36"/>
      <c r="V307" s="36"/>
      <c r="W307" s="16"/>
      <c r="X307" s="16"/>
      <c r="Y307" s="16"/>
      <c r="Z307" s="36"/>
      <c r="AA307" s="36"/>
      <c r="AB307" s="36"/>
      <c r="AC307" s="36"/>
      <c r="AD307" s="36"/>
      <c r="AE307" s="36"/>
      <c r="AF307" s="36"/>
      <c r="AG307" s="36"/>
      <c r="AH307" s="16"/>
      <c r="AI307" s="16"/>
      <c r="AJ307" s="16"/>
      <c r="AK307" s="16"/>
      <c r="AL307" s="16"/>
      <c r="AM307" s="16"/>
      <c r="AN307" s="16"/>
      <c r="AO307" s="16"/>
      <c r="AP307" s="16"/>
      <c r="AQ307" s="16"/>
      <c r="AR307" s="16"/>
      <c r="AS307" s="16"/>
      <c r="AT307" s="16"/>
      <c r="AU307" s="16"/>
      <c r="AV307" s="16"/>
      <c r="AW307" s="116"/>
      <c r="AX307" s="116"/>
      <c r="AY307" s="116"/>
      <c r="AZ307" s="116"/>
      <c r="BA307" s="116"/>
      <c r="BB307" s="116"/>
      <c r="BC307" s="116"/>
      <c r="BD307" s="116"/>
      <c r="BE307" s="116"/>
      <c r="BF307" s="116"/>
      <c r="BG307" s="116"/>
      <c r="BH307" s="116"/>
      <c r="BI307" s="116"/>
      <c r="BJ307" s="116"/>
      <c r="BK307" s="116"/>
      <c r="BL307" s="116"/>
      <c r="BM307" s="116"/>
      <c r="BN307" s="117"/>
    </row>
    <row r="308" spans="2:66" s="3" customFormat="1" ht="5.0999999999999996" customHeight="1">
      <c r="B308" s="36"/>
      <c r="C308" s="16"/>
      <c r="D308" s="647"/>
      <c r="E308" s="648"/>
      <c r="F308" s="648"/>
      <c r="G308" s="648"/>
      <c r="H308" s="648"/>
      <c r="I308" s="648"/>
      <c r="J308" s="122"/>
      <c r="K308" s="122"/>
      <c r="L308" s="122"/>
      <c r="M308" s="122"/>
      <c r="N308" s="122"/>
      <c r="O308" s="122"/>
      <c r="P308" s="122"/>
      <c r="Q308" s="122"/>
      <c r="R308" s="36"/>
      <c r="S308" s="36"/>
      <c r="T308" s="36"/>
      <c r="U308" s="36"/>
      <c r="V308" s="36"/>
      <c r="W308" s="16"/>
      <c r="X308" s="16"/>
      <c r="Y308" s="16"/>
      <c r="Z308" s="36"/>
      <c r="AA308" s="36"/>
      <c r="AB308" s="36"/>
      <c r="AC308" s="36"/>
      <c r="AD308" s="36"/>
      <c r="AE308" s="36"/>
      <c r="AF308" s="36"/>
      <c r="AG308" s="36"/>
      <c r="AH308" s="16"/>
      <c r="AI308" s="16"/>
      <c r="AJ308" s="16"/>
      <c r="AK308" s="16"/>
      <c r="AL308" s="16"/>
      <c r="AM308" s="16"/>
      <c r="AN308" s="16"/>
      <c r="AO308" s="16"/>
      <c r="AP308" s="16"/>
      <c r="AQ308" s="16"/>
      <c r="AR308" s="16"/>
      <c r="AS308" s="16"/>
      <c r="AT308" s="16"/>
      <c r="AU308" s="16"/>
      <c r="AV308" s="16"/>
      <c r="AW308" s="116"/>
      <c r="AX308" s="116"/>
      <c r="AY308" s="116"/>
      <c r="AZ308" s="116"/>
      <c r="BA308" s="116"/>
      <c r="BB308" s="116"/>
      <c r="BC308" s="116"/>
      <c r="BD308" s="116"/>
      <c r="BE308" s="116"/>
      <c r="BF308" s="116"/>
      <c r="BG308" s="116"/>
      <c r="BH308" s="116"/>
      <c r="BI308" s="116"/>
      <c r="BJ308" s="116"/>
      <c r="BK308" s="116"/>
      <c r="BL308" s="116"/>
      <c r="BM308" s="116"/>
      <c r="BN308" s="117"/>
    </row>
    <row r="309" spans="2:66" s="3" customFormat="1" ht="8.25" customHeight="1">
      <c r="B309" s="36"/>
      <c r="C309" s="16"/>
      <c r="D309" s="649"/>
      <c r="E309" s="123"/>
      <c r="F309" s="123"/>
      <c r="G309" s="123"/>
      <c r="H309" s="123"/>
      <c r="I309" s="123"/>
      <c r="J309" s="122"/>
      <c r="K309" s="122"/>
      <c r="L309" s="122"/>
      <c r="M309" s="122"/>
      <c r="N309" s="122"/>
      <c r="O309" s="122"/>
      <c r="P309" s="122"/>
      <c r="Q309" s="122"/>
      <c r="R309" s="36"/>
      <c r="S309" s="36"/>
      <c r="T309" s="36"/>
      <c r="U309" s="36"/>
      <c r="V309" s="36"/>
      <c r="W309" s="16"/>
      <c r="X309" s="16"/>
      <c r="Y309" s="16"/>
      <c r="Z309" s="36"/>
      <c r="AA309" s="36"/>
      <c r="AB309" s="36"/>
      <c r="AC309" s="36"/>
      <c r="AD309" s="36"/>
      <c r="AE309" s="36"/>
      <c r="AF309" s="36"/>
      <c r="AG309" s="36"/>
      <c r="AH309" s="16"/>
      <c r="AI309" s="16"/>
      <c r="AJ309" s="16"/>
      <c r="AK309" s="16"/>
      <c r="AL309" s="16"/>
      <c r="AM309" s="16"/>
      <c r="AN309" s="16"/>
      <c r="AO309" s="16"/>
      <c r="AP309" s="16"/>
      <c r="AQ309" s="16"/>
      <c r="AR309" s="16"/>
      <c r="AS309" s="16"/>
      <c r="AT309" s="16"/>
      <c r="AU309" s="16"/>
      <c r="AV309" s="16"/>
      <c r="AW309" s="116"/>
      <c r="AX309" s="116"/>
      <c r="AY309" s="116"/>
      <c r="AZ309" s="116"/>
      <c r="BA309" s="116"/>
      <c r="BB309" s="116"/>
      <c r="BC309" s="116"/>
      <c r="BD309" s="116"/>
      <c r="BE309" s="116"/>
      <c r="BF309" s="116"/>
      <c r="BG309" s="116"/>
      <c r="BH309" s="116"/>
      <c r="BI309" s="116"/>
      <c r="BJ309" s="116"/>
      <c r="BK309" s="116"/>
      <c r="BL309" s="116"/>
      <c r="BM309" s="116"/>
      <c r="BN309" s="117"/>
    </row>
    <row r="310" spans="2:66" s="3" customFormat="1">
      <c r="B310" s="36"/>
      <c r="C310" s="16"/>
      <c r="D310" s="650"/>
      <c r="E310" s="137"/>
      <c r="F310" s="651"/>
      <c r="G310" s="651"/>
      <c r="H310" s="651"/>
      <c r="I310" s="16"/>
      <c r="J310" s="641"/>
      <c r="K310" s="16"/>
      <c r="L310" s="16"/>
      <c r="M310" s="16"/>
      <c r="N310" s="16"/>
      <c r="O310" s="16"/>
      <c r="P310" s="16"/>
      <c r="Q310" s="16"/>
      <c r="R310" s="36"/>
      <c r="S310" s="36"/>
      <c r="T310" s="36"/>
      <c r="U310" s="36"/>
      <c r="V310" s="36"/>
      <c r="W310" s="16"/>
      <c r="X310" s="16"/>
      <c r="Y310" s="16"/>
      <c r="Z310" s="36"/>
      <c r="AA310" s="36"/>
      <c r="AB310" s="36"/>
      <c r="AC310" s="36"/>
      <c r="AD310" s="36"/>
      <c r="AE310" s="36"/>
      <c r="AF310" s="36"/>
      <c r="AG310" s="36"/>
      <c r="AH310" s="16"/>
      <c r="AI310" s="16"/>
      <c r="AJ310" s="16"/>
      <c r="AK310" s="16"/>
      <c r="AL310" s="16"/>
      <c r="AM310" s="16"/>
      <c r="AN310" s="16"/>
      <c r="AO310" s="16"/>
      <c r="AP310" s="16"/>
      <c r="AQ310" s="16"/>
      <c r="AR310" s="16"/>
      <c r="AS310" s="16"/>
      <c r="AT310" s="16"/>
      <c r="AU310" s="16"/>
      <c r="AV310" s="16"/>
      <c r="AW310" s="116"/>
      <c r="AX310" s="116"/>
      <c r="AY310" s="116"/>
      <c r="AZ310" s="116"/>
      <c r="BA310" s="116"/>
      <c r="BB310" s="116"/>
      <c r="BC310" s="116"/>
      <c r="BD310" s="116"/>
      <c r="BE310" s="116"/>
      <c r="BF310" s="116"/>
      <c r="BG310" s="116"/>
      <c r="BH310" s="116"/>
      <c r="BI310" s="116"/>
      <c r="BJ310" s="116"/>
      <c r="BK310" s="116"/>
      <c r="BL310" s="116"/>
      <c r="BM310" s="116"/>
      <c r="BN310" s="117"/>
    </row>
    <row r="311" spans="2:66" s="3" customFormat="1" ht="6.75" customHeight="1">
      <c r="B311" s="36"/>
      <c r="C311" s="16"/>
      <c r="D311" s="16"/>
      <c r="E311" s="16"/>
      <c r="F311" s="16"/>
      <c r="G311" s="16"/>
      <c r="H311" s="16"/>
      <c r="I311" s="16"/>
      <c r="J311" s="16"/>
      <c r="K311" s="16"/>
      <c r="L311" s="16"/>
      <c r="M311" s="16"/>
      <c r="N311" s="16"/>
      <c r="O311" s="16"/>
      <c r="P311" s="16"/>
      <c r="Q311" s="16"/>
      <c r="R311" s="36"/>
      <c r="S311" s="36"/>
      <c r="T311" s="36"/>
      <c r="U311" s="36"/>
      <c r="V311" s="36"/>
      <c r="W311" s="16"/>
      <c r="X311" s="16"/>
      <c r="Y311" s="16"/>
      <c r="Z311" s="36"/>
      <c r="AA311" s="36"/>
      <c r="AB311" s="36"/>
      <c r="AC311" s="36"/>
      <c r="AD311" s="36"/>
      <c r="AE311" s="36"/>
      <c r="AF311" s="36"/>
      <c r="AG311" s="36"/>
      <c r="AH311" s="16"/>
      <c r="AI311" s="16"/>
      <c r="AJ311" s="16"/>
      <c r="AK311" s="16"/>
      <c r="AL311" s="16"/>
      <c r="AM311" s="16"/>
      <c r="AN311" s="16"/>
      <c r="AO311" s="16"/>
      <c r="AP311" s="16"/>
      <c r="AQ311" s="16"/>
      <c r="AR311" s="16"/>
      <c r="AS311" s="16"/>
      <c r="AT311" s="16"/>
      <c r="AU311" s="16"/>
      <c r="AV311" s="16"/>
      <c r="AW311" s="116"/>
      <c r="AX311" s="116"/>
      <c r="AY311" s="116"/>
      <c r="AZ311" s="116"/>
      <c r="BA311" s="116"/>
      <c r="BB311" s="116"/>
      <c r="BC311" s="116"/>
      <c r="BD311" s="116"/>
      <c r="BE311" s="116"/>
      <c r="BF311" s="116"/>
      <c r="BG311" s="116"/>
      <c r="BH311" s="116"/>
      <c r="BI311" s="116"/>
      <c r="BJ311" s="116"/>
      <c r="BK311" s="116"/>
      <c r="BL311" s="116"/>
      <c r="BM311" s="116"/>
      <c r="BN311" s="117"/>
    </row>
    <row r="312" spans="2:66" s="3" customFormat="1">
      <c r="B312" s="36"/>
      <c r="C312" s="16"/>
      <c r="D312" s="16"/>
      <c r="E312" s="16"/>
      <c r="F312" s="16"/>
      <c r="G312" s="16"/>
      <c r="H312" s="16"/>
      <c r="I312" s="16"/>
      <c r="J312" s="16"/>
      <c r="K312" s="16"/>
      <c r="L312" s="16"/>
      <c r="M312" s="16"/>
      <c r="N312" s="16"/>
      <c r="O312" s="16"/>
      <c r="P312" s="16"/>
      <c r="Q312" s="16"/>
      <c r="R312" s="36"/>
      <c r="S312" s="36"/>
      <c r="T312" s="36"/>
      <c r="U312" s="36"/>
      <c r="V312" s="36"/>
      <c r="W312" s="16"/>
      <c r="X312" s="16"/>
      <c r="Y312" s="16"/>
      <c r="Z312" s="36"/>
      <c r="AA312" s="36"/>
      <c r="AB312" s="36"/>
      <c r="AC312" s="36"/>
      <c r="AD312" s="36"/>
      <c r="AE312" s="36"/>
      <c r="AF312" s="36"/>
      <c r="AG312" s="36"/>
      <c r="AH312" s="16"/>
      <c r="AI312" s="16"/>
      <c r="AJ312" s="16"/>
      <c r="AK312" s="16"/>
      <c r="AL312" s="16"/>
      <c r="AM312" s="16"/>
      <c r="AN312" s="16"/>
      <c r="AO312" s="16"/>
      <c r="AP312" s="16"/>
      <c r="AQ312" s="16"/>
      <c r="AR312" s="16"/>
      <c r="AS312" s="16"/>
      <c r="AT312" s="16"/>
      <c r="AU312" s="16"/>
      <c r="AV312" s="16"/>
      <c r="AW312" s="116"/>
      <c r="AX312" s="116"/>
      <c r="AY312" s="116"/>
      <c r="AZ312" s="116"/>
      <c r="BA312" s="116"/>
      <c r="BB312" s="116"/>
      <c r="BC312" s="116"/>
      <c r="BD312" s="116"/>
      <c r="BE312" s="116"/>
      <c r="BF312" s="116"/>
      <c r="BG312" s="116"/>
      <c r="BH312" s="116"/>
      <c r="BI312" s="116"/>
      <c r="BJ312" s="116"/>
      <c r="BK312" s="116"/>
      <c r="BL312" s="116"/>
      <c r="BM312" s="116"/>
      <c r="BN312" s="117"/>
    </row>
    <row r="313" spans="2:66" s="3" customFormat="1">
      <c r="B313" s="36"/>
      <c r="C313" s="16"/>
      <c r="D313" s="16"/>
      <c r="E313" s="16"/>
      <c r="F313" s="16"/>
      <c r="G313" s="16"/>
      <c r="H313" s="16"/>
      <c r="I313" s="16"/>
      <c r="J313" s="16"/>
      <c r="K313" s="16"/>
      <c r="L313" s="16"/>
      <c r="M313" s="16"/>
      <c r="N313" s="16"/>
      <c r="O313" s="16"/>
      <c r="P313" s="16"/>
      <c r="Q313" s="16"/>
      <c r="R313" s="36"/>
      <c r="S313" s="36"/>
      <c r="T313" s="36"/>
      <c r="U313" s="36"/>
      <c r="V313" s="36"/>
      <c r="W313" s="16"/>
      <c r="X313" s="16"/>
      <c r="Y313" s="16"/>
      <c r="Z313" s="36"/>
      <c r="AA313" s="36"/>
      <c r="AB313" s="36"/>
      <c r="AC313" s="36"/>
      <c r="AD313" s="36"/>
      <c r="AE313" s="36"/>
      <c r="AF313" s="36"/>
      <c r="AG313" s="36"/>
      <c r="AH313" s="16"/>
      <c r="AI313" s="16"/>
      <c r="AJ313" s="16"/>
      <c r="AK313" s="16"/>
      <c r="AL313" s="16"/>
      <c r="AM313" s="16"/>
      <c r="AN313" s="16"/>
      <c r="AO313" s="16"/>
      <c r="AP313" s="16"/>
      <c r="AQ313" s="16"/>
      <c r="AR313" s="16"/>
      <c r="AS313" s="16"/>
      <c r="AT313" s="16"/>
      <c r="AU313" s="16"/>
      <c r="AV313" s="16"/>
      <c r="AW313" s="116"/>
      <c r="AX313" s="116"/>
      <c r="AY313" s="116"/>
      <c r="AZ313" s="116"/>
      <c r="BA313" s="116"/>
      <c r="BB313" s="116"/>
      <c r="BC313" s="116"/>
      <c r="BD313" s="116"/>
      <c r="BE313" s="116"/>
      <c r="BF313" s="116"/>
      <c r="BG313" s="116"/>
      <c r="BH313" s="116"/>
      <c r="BI313" s="116"/>
      <c r="BJ313" s="116"/>
      <c r="BK313" s="116"/>
      <c r="BL313" s="116"/>
      <c r="BM313" s="116"/>
      <c r="BN313" s="117"/>
    </row>
    <row r="314" spans="2:66" s="3" customFormat="1">
      <c r="B314" s="36"/>
      <c r="C314" s="16"/>
      <c r="D314" s="16"/>
      <c r="E314" s="16"/>
      <c r="F314" s="16"/>
      <c r="G314" s="16"/>
      <c r="H314" s="16"/>
      <c r="I314" s="16"/>
      <c r="J314" s="16"/>
      <c r="K314" s="16"/>
      <c r="L314" s="16"/>
      <c r="M314" s="16"/>
      <c r="N314" s="16"/>
      <c r="O314" s="16"/>
      <c r="P314" s="16"/>
      <c r="Q314" s="16"/>
      <c r="R314" s="36"/>
      <c r="S314" s="36"/>
      <c r="T314" s="36"/>
      <c r="U314" s="36"/>
      <c r="V314" s="36"/>
      <c r="W314" s="16"/>
      <c r="X314" s="16"/>
      <c r="Y314" s="16"/>
      <c r="Z314" s="36"/>
      <c r="AA314" s="36"/>
      <c r="AB314" s="36"/>
      <c r="AC314" s="36"/>
      <c r="AD314" s="36"/>
      <c r="AE314" s="36"/>
      <c r="AF314" s="36"/>
      <c r="AG314" s="36"/>
      <c r="AH314" s="16"/>
      <c r="AI314" s="16"/>
      <c r="AJ314" s="16"/>
      <c r="AK314" s="16"/>
      <c r="AL314" s="16"/>
      <c r="AM314" s="16"/>
      <c r="AN314" s="16"/>
      <c r="AO314" s="16"/>
      <c r="AP314" s="16"/>
      <c r="AQ314" s="16"/>
      <c r="AR314" s="16"/>
      <c r="AS314" s="16"/>
      <c r="AT314" s="16"/>
      <c r="AU314" s="16"/>
      <c r="AV314" s="16"/>
      <c r="AW314" s="116"/>
      <c r="AX314" s="116"/>
      <c r="AY314" s="116"/>
      <c r="AZ314" s="116"/>
      <c r="BA314" s="116"/>
      <c r="BB314" s="116"/>
      <c r="BC314" s="116"/>
      <c r="BD314" s="116"/>
      <c r="BE314" s="116"/>
      <c r="BF314" s="116"/>
      <c r="BG314" s="116"/>
      <c r="BH314" s="116"/>
      <c r="BI314" s="116"/>
      <c r="BJ314" s="116"/>
      <c r="BK314" s="116"/>
      <c r="BL314" s="116"/>
      <c r="BM314" s="116"/>
      <c r="BN314" s="117"/>
    </row>
    <row r="315" spans="2:66" s="3" customFormat="1">
      <c r="B315" s="36"/>
      <c r="C315" s="16"/>
      <c r="D315" s="16"/>
      <c r="E315" s="16"/>
      <c r="F315" s="16"/>
      <c r="G315" s="16"/>
      <c r="H315" s="16"/>
      <c r="I315" s="16"/>
      <c r="J315" s="16"/>
      <c r="K315" s="16"/>
      <c r="L315" s="16"/>
      <c r="M315" s="16"/>
      <c r="N315" s="16"/>
      <c r="O315" s="16"/>
      <c r="P315" s="16"/>
      <c r="Q315" s="16"/>
      <c r="R315" s="36"/>
      <c r="S315" s="36"/>
      <c r="T315" s="36"/>
      <c r="U315" s="36"/>
      <c r="V315" s="36"/>
      <c r="W315" s="16"/>
      <c r="X315" s="16"/>
      <c r="Y315" s="16"/>
      <c r="Z315" s="36"/>
      <c r="AA315" s="36"/>
      <c r="AB315" s="36"/>
      <c r="AC315" s="36"/>
      <c r="AD315" s="36"/>
      <c r="AE315" s="36"/>
      <c r="AF315" s="36"/>
      <c r="AG315" s="36"/>
      <c r="AH315" s="16"/>
      <c r="AI315" s="16"/>
      <c r="AJ315" s="16"/>
      <c r="AK315" s="16"/>
      <c r="AL315" s="16"/>
      <c r="AM315" s="16"/>
      <c r="AN315" s="16"/>
      <c r="AO315" s="16"/>
      <c r="AP315" s="16"/>
      <c r="AQ315" s="16"/>
      <c r="AR315" s="16"/>
      <c r="AS315" s="16"/>
      <c r="AT315" s="16"/>
      <c r="AU315" s="16"/>
      <c r="AV315" s="16"/>
      <c r="AW315" s="116"/>
      <c r="AX315" s="116"/>
      <c r="AY315" s="116"/>
      <c r="AZ315" s="116"/>
      <c r="BA315" s="116"/>
      <c r="BB315" s="116"/>
      <c r="BC315" s="116"/>
      <c r="BD315" s="116"/>
      <c r="BE315" s="116"/>
      <c r="BF315" s="116"/>
      <c r="BG315" s="116"/>
      <c r="BH315" s="116"/>
      <c r="BI315" s="116"/>
      <c r="BJ315" s="116"/>
      <c r="BK315" s="116"/>
      <c r="BL315" s="116"/>
      <c r="BM315" s="116"/>
      <c r="BN315" s="117"/>
    </row>
    <row r="316" spans="2:66" s="3" customFormat="1">
      <c r="B316" s="36"/>
      <c r="C316" s="16"/>
      <c r="D316" s="16"/>
      <c r="E316" s="16"/>
      <c r="F316" s="16"/>
      <c r="G316" s="16"/>
      <c r="H316" s="16"/>
      <c r="I316" s="16"/>
      <c r="J316" s="16"/>
      <c r="K316" s="16"/>
      <c r="L316" s="16"/>
      <c r="M316" s="16"/>
      <c r="N316" s="16"/>
      <c r="O316" s="16"/>
      <c r="P316" s="16"/>
      <c r="Q316" s="16"/>
      <c r="R316" s="36"/>
      <c r="S316" s="36"/>
      <c r="T316" s="36"/>
      <c r="U316" s="36"/>
      <c r="V316" s="36"/>
      <c r="W316" s="16"/>
      <c r="X316" s="16"/>
      <c r="Y316" s="16"/>
      <c r="Z316" s="36"/>
      <c r="AA316" s="36"/>
      <c r="AB316" s="36"/>
      <c r="AC316" s="36"/>
      <c r="AD316" s="36"/>
      <c r="AE316" s="36"/>
      <c r="AF316" s="36"/>
      <c r="AG316" s="36"/>
      <c r="AH316" s="16"/>
      <c r="AI316" s="16"/>
      <c r="AJ316" s="16"/>
      <c r="AK316" s="16"/>
      <c r="AL316" s="16"/>
      <c r="AM316" s="16"/>
      <c r="AN316" s="16"/>
      <c r="AO316" s="16"/>
      <c r="AP316" s="16"/>
      <c r="AQ316" s="16"/>
      <c r="AR316" s="16"/>
      <c r="AS316" s="16"/>
      <c r="AT316" s="16"/>
      <c r="AU316" s="16"/>
      <c r="AV316" s="16"/>
      <c r="AW316" s="116"/>
      <c r="AX316" s="116"/>
      <c r="AY316" s="116"/>
      <c r="AZ316" s="116"/>
      <c r="BA316" s="116"/>
      <c r="BB316" s="116"/>
      <c r="BC316" s="116"/>
      <c r="BD316" s="116"/>
      <c r="BE316" s="116"/>
      <c r="BF316" s="116"/>
      <c r="BG316" s="116"/>
      <c r="BH316" s="116"/>
      <c r="BI316" s="116"/>
      <c r="BJ316" s="116"/>
      <c r="BK316" s="116"/>
      <c r="BL316" s="116"/>
      <c r="BM316" s="116"/>
      <c r="BN316" s="117"/>
    </row>
    <row r="317" spans="2:66" s="3" customFormat="1">
      <c r="B317" s="36"/>
      <c r="C317" s="16"/>
      <c r="D317" s="16"/>
      <c r="E317" s="16"/>
      <c r="F317" s="16"/>
      <c r="G317" s="16"/>
      <c r="H317" s="16"/>
      <c r="I317" s="16"/>
      <c r="J317" s="16"/>
      <c r="K317" s="16"/>
      <c r="L317" s="16"/>
      <c r="M317" s="16"/>
      <c r="N317" s="16"/>
      <c r="O317" s="16"/>
      <c r="P317" s="16"/>
      <c r="Q317" s="16"/>
      <c r="R317" s="36"/>
      <c r="S317" s="36"/>
      <c r="T317" s="36"/>
      <c r="U317" s="36"/>
      <c r="V317" s="36"/>
      <c r="W317" s="16"/>
      <c r="X317" s="16"/>
      <c r="Y317" s="16"/>
      <c r="Z317" s="36"/>
      <c r="AA317" s="36"/>
      <c r="AB317" s="36"/>
      <c r="AC317" s="36"/>
      <c r="AD317" s="36"/>
      <c r="AE317" s="36"/>
      <c r="AF317" s="36"/>
      <c r="AG317" s="36"/>
      <c r="AH317" s="16"/>
      <c r="AI317" s="16"/>
      <c r="AJ317" s="16"/>
      <c r="AK317" s="16"/>
      <c r="AL317" s="16"/>
      <c r="AM317" s="16"/>
      <c r="AN317" s="16"/>
      <c r="AO317" s="16"/>
      <c r="AP317" s="16"/>
      <c r="AQ317" s="16"/>
      <c r="AR317" s="16"/>
      <c r="AS317" s="16"/>
      <c r="AT317" s="16"/>
      <c r="AU317" s="16"/>
      <c r="AV317" s="16"/>
      <c r="AW317" s="116"/>
      <c r="AX317" s="116"/>
      <c r="AY317" s="116"/>
      <c r="AZ317" s="116"/>
      <c r="BA317" s="116"/>
      <c r="BB317" s="116"/>
      <c r="BC317" s="116"/>
      <c r="BD317" s="116"/>
      <c r="BE317" s="116"/>
      <c r="BF317" s="116"/>
      <c r="BG317" s="116"/>
      <c r="BH317" s="116"/>
      <c r="BI317" s="116"/>
      <c r="BJ317" s="116"/>
      <c r="BK317" s="116"/>
      <c r="BL317" s="116"/>
      <c r="BM317" s="116"/>
      <c r="BN317" s="117"/>
    </row>
    <row r="318" spans="2:66" s="3" customFormat="1">
      <c r="B318" s="36"/>
      <c r="C318" s="16"/>
      <c r="D318" s="16"/>
      <c r="E318" s="16"/>
      <c r="F318" s="16"/>
      <c r="G318" s="16"/>
      <c r="H318" s="16"/>
      <c r="I318" s="16"/>
      <c r="J318" s="16"/>
      <c r="K318" s="16"/>
      <c r="L318" s="16"/>
      <c r="M318" s="16"/>
      <c r="N318" s="16"/>
      <c r="O318" s="16"/>
      <c r="P318" s="16"/>
      <c r="Q318" s="16"/>
      <c r="R318" s="36"/>
      <c r="S318" s="36"/>
      <c r="T318" s="36"/>
      <c r="U318" s="36"/>
      <c r="V318" s="36"/>
      <c r="W318" s="16"/>
      <c r="X318" s="16"/>
      <c r="Y318" s="16"/>
      <c r="Z318" s="36"/>
      <c r="AA318" s="36"/>
      <c r="AB318" s="36"/>
      <c r="AC318" s="36"/>
      <c r="AD318" s="36"/>
      <c r="AE318" s="36"/>
      <c r="AF318" s="36"/>
      <c r="AG318" s="36"/>
      <c r="AH318" s="16"/>
      <c r="AI318" s="16"/>
      <c r="AJ318" s="16"/>
      <c r="AK318" s="16"/>
      <c r="AL318" s="16"/>
      <c r="AM318" s="16"/>
      <c r="AN318" s="16"/>
      <c r="AO318" s="16"/>
      <c r="AP318" s="16"/>
      <c r="AQ318" s="16"/>
      <c r="AR318" s="16"/>
      <c r="AS318" s="16"/>
      <c r="AT318" s="16"/>
      <c r="AU318" s="16"/>
      <c r="AV318" s="16"/>
      <c r="AW318" s="116"/>
      <c r="AX318" s="116"/>
      <c r="AY318" s="116"/>
      <c r="AZ318" s="116"/>
      <c r="BA318" s="116"/>
      <c r="BB318" s="116"/>
      <c r="BC318" s="116"/>
      <c r="BD318" s="116"/>
      <c r="BE318" s="116"/>
      <c r="BF318" s="116"/>
      <c r="BG318" s="116"/>
      <c r="BH318" s="116"/>
      <c r="BI318" s="116"/>
      <c r="BJ318" s="116"/>
      <c r="BK318" s="116"/>
      <c r="BL318" s="116"/>
      <c r="BM318" s="116"/>
      <c r="BN318" s="117"/>
    </row>
    <row r="319" spans="2:66" s="3" customFormat="1">
      <c r="B319" s="36"/>
      <c r="C319" s="16"/>
      <c r="D319" s="16"/>
      <c r="E319" s="16"/>
      <c r="F319" s="16"/>
      <c r="G319" s="16"/>
      <c r="H319" s="16"/>
      <c r="I319" s="16"/>
      <c r="J319" s="16"/>
      <c r="K319" s="16"/>
      <c r="L319" s="16"/>
      <c r="M319" s="16"/>
      <c r="N319" s="16"/>
      <c r="O319" s="16"/>
      <c r="P319" s="16"/>
      <c r="Q319" s="16"/>
      <c r="R319" s="36"/>
      <c r="S319" s="36"/>
      <c r="T319" s="36"/>
      <c r="U319" s="36"/>
      <c r="V319" s="36"/>
      <c r="W319" s="16"/>
      <c r="X319" s="16"/>
      <c r="Y319" s="16"/>
      <c r="Z319" s="36"/>
      <c r="AA319" s="36"/>
      <c r="AB319" s="36"/>
      <c r="AC319" s="36"/>
      <c r="AD319" s="36"/>
      <c r="AE319" s="36"/>
      <c r="AF319" s="36"/>
      <c r="AG319" s="36"/>
      <c r="AH319" s="16"/>
      <c r="AI319" s="16"/>
      <c r="AJ319" s="16"/>
      <c r="AK319" s="16"/>
      <c r="AL319" s="16"/>
      <c r="AM319" s="16"/>
      <c r="AN319" s="16"/>
      <c r="AO319" s="16"/>
      <c r="AP319" s="16"/>
      <c r="AQ319" s="16"/>
      <c r="AR319" s="16"/>
      <c r="AS319" s="16"/>
      <c r="AT319" s="16"/>
      <c r="AU319" s="16"/>
      <c r="AV319" s="16"/>
      <c r="AW319" s="116"/>
      <c r="AX319" s="116"/>
      <c r="AY319" s="116"/>
      <c r="AZ319" s="116"/>
      <c r="BA319" s="116"/>
      <c r="BB319" s="116"/>
      <c r="BC319" s="116"/>
      <c r="BD319" s="116"/>
      <c r="BE319" s="116"/>
      <c r="BF319" s="116"/>
      <c r="BG319" s="116"/>
      <c r="BH319" s="116"/>
      <c r="BI319" s="116"/>
      <c r="BJ319" s="116"/>
      <c r="BK319" s="116"/>
      <c r="BL319" s="116"/>
      <c r="BM319" s="116"/>
      <c r="BN319" s="117"/>
    </row>
    <row r="320" spans="2:66" s="3" customFormat="1">
      <c r="B320" s="36"/>
      <c r="C320" s="16"/>
      <c r="D320" s="16"/>
      <c r="E320" s="16"/>
      <c r="F320" s="16"/>
      <c r="G320" s="16"/>
      <c r="H320" s="16"/>
      <c r="I320" s="16"/>
      <c r="J320" s="16"/>
      <c r="K320" s="16"/>
      <c r="L320" s="16"/>
      <c r="M320" s="16"/>
      <c r="N320" s="16"/>
      <c r="O320" s="16"/>
      <c r="P320" s="16"/>
      <c r="Q320" s="16"/>
      <c r="R320" s="36"/>
      <c r="S320" s="36"/>
      <c r="T320" s="36"/>
      <c r="U320" s="36"/>
      <c r="V320" s="36"/>
      <c r="W320" s="16"/>
      <c r="X320" s="16"/>
      <c r="Y320" s="16"/>
      <c r="Z320" s="36"/>
      <c r="AA320" s="36"/>
      <c r="AB320" s="36"/>
      <c r="AC320" s="36"/>
      <c r="AD320" s="36"/>
      <c r="AE320" s="36"/>
      <c r="AF320" s="36"/>
      <c r="AG320" s="36"/>
      <c r="AH320" s="16"/>
      <c r="AI320" s="16"/>
      <c r="AJ320" s="16"/>
      <c r="AK320" s="16"/>
      <c r="AL320" s="16"/>
      <c r="AM320" s="16"/>
      <c r="AN320" s="16"/>
      <c r="AO320" s="16"/>
      <c r="AP320" s="16"/>
      <c r="AQ320" s="16"/>
      <c r="AR320" s="16"/>
      <c r="AS320" s="16"/>
      <c r="AT320" s="16"/>
      <c r="AU320" s="16"/>
      <c r="AV320" s="16"/>
      <c r="AW320" s="116"/>
      <c r="AX320" s="116"/>
      <c r="AY320" s="116"/>
      <c r="AZ320" s="116"/>
      <c r="BA320" s="116"/>
      <c r="BB320" s="116"/>
      <c r="BC320" s="116"/>
      <c r="BD320" s="116"/>
      <c r="BE320" s="116"/>
      <c r="BF320" s="116"/>
      <c r="BG320" s="116"/>
      <c r="BH320" s="116"/>
      <c r="BI320" s="116"/>
      <c r="BJ320" s="116"/>
      <c r="BK320" s="116"/>
      <c r="BL320" s="116"/>
      <c r="BM320" s="116"/>
      <c r="BN320" s="117"/>
    </row>
    <row r="321" spans="2:66" s="3" customFormat="1">
      <c r="B321" s="36"/>
      <c r="C321" s="16"/>
      <c r="D321" s="16"/>
      <c r="E321" s="16"/>
      <c r="F321" s="16"/>
      <c r="G321" s="16"/>
      <c r="H321" s="16"/>
      <c r="I321" s="16"/>
      <c r="J321" s="16"/>
      <c r="K321" s="16"/>
      <c r="L321" s="16"/>
      <c r="M321" s="16"/>
      <c r="N321" s="16"/>
      <c r="O321" s="16"/>
      <c r="P321" s="16"/>
      <c r="Q321" s="16"/>
      <c r="R321" s="36"/>
      <c r="S321" s="36"/>
      <c r="T321" s="36"/>
      <c r="U321" s="36"/>
      <c r="V321" s="36"/>
      <c r="W321" s="16"/>
      <c r="X321" s="16"/>
      <c r="Y321" s="16"/>
      <c r="Z321" s="36"/>
      <c r="AA321" s="36"/>
      <c r="AB321" s="36"/>
      <c r="AC321" s="36"/>
      <c r="AD321" s="36"/>
      <c r="AE321" s="36"/>
      <c r="AF321" s="36"/>
      <c r="AG321" s="36"/>
      <c r="AH321" s="16"/>
      <c r="AI321" s="16"/>
      <c r="AJ321" s="16"/>
      <c r="AK321" s="16"/>
      <c r="AL321" s="16"/>
      <c r="AM321" s="16"/>
      <c r="AN321" s="16"/>
      <c r="AO321" s="16"/>
      <c r="AP321" s="16"/>
      <c r="AQ321" s="16"/>
      <c r="AR321" s="16"/>
      <c r="AS321" s="16"/>
      <c r="AT321" s="16"/>
      <c r="AU321" s="16"/>
      <c r="AV321" s="16"/>
      <c r="AW321" s="116"/>
      <c r="AX321" s="116"/>
      <c r="AY321" s="116"/>
      <c r="AZ321" s="116"/>
      <c r="BA321" s="116"/>
      <c r="BB321" s="116"/>
      <c r="BC321" s="116"/>
      <c r="BD321" s="116"/>
      <c r="BE321" s="116"/>
      <c r="BF321" s="116"/>
      <c r="BG321" s="116"/>
      <c r="BH321" s="116"/>
      <c r="BI321" s="116"/>
      <c r="BJ321" s="116"/>
      <c r="BK321" s="116"/>
      <c r="BL321" s="116"/>
      <c r="BM321" s="116"/>
      <c r="BN321" s="117"/>
    </row>
    <row r="322" spans="2:66" s="3" customFormat="1">
      <c r="B322" s="36"/>
      <c r="C322" s="16"/>
      <c r="D322" s="16"/>
      <c r="E322" s="16"/>
      <c r="F322" s="16"/>
      <c r="G322" s="16"/>
      <c r="H322" s="16"/>
      <c r="I322" s="16"/>
      <c r="J322" s="16"/>
      <c r="K322" s="16"/>
      <c r="L322" s="16"/>
      <c r="M322" s="16"/>
      <c r="N322" s="16"/>
      <c r="O322" s="16"/>
      <c r="P322" s="16"/>
      <c r="Q322" s="16"/>
      <c r="R322" s="36"/>
      <c r="S322" s="36"/>
      <c r="T322" s="36"/>
      <c r="U322" s="36"/>
      <c r="V322" s="36"/>
      <c r="W322" s="16"/>
      <c r="X322" s="16"/>
      <c r="Y322" s="16"/>
      <c r="Z322" s="36"/>
      <c r="AA322" s="36"/>
      <c r="AB322" s="36"/>
      <c r="AC322" s="36"/>
      <c r="AD322" s="36"/>
      <c r="AE322" s="36"/>
      <c r="AF322" s="36"/>
      <c r="AG322" s="36"/>
      <c r="AH322" s="16"/>
      <c r="AI322" s="16"/>
      <c r="AJ322" s="16"/>
      <c r="AK322" s="16"/>
      <c r="AL322" s="16"/>
      <c r="AM322" s="16"/>
      <c r="AN322" s="16"/>
      <c r="AO322" s="16"/>
      <c r="AP322" s="16"/>
      <c r="AQ322" s="16"/>
      <c r="AR322" s="16"/>
      <c r="AS322" s="16"/>
      <c r="AT322" s="16"/>
      <c r="AU322" s="16"/>
      <c r="AV322" s="16"/>
      <c r="AW322" s="116"/>
      <c r="AX322" s="116"/>
      <c r="AY322" s="116"/>
      <c r="AZ322" s="116"/>
      <c r="BA322" s="116"/>
      <c r="BB322" s="116"/>
      <c r="BC322" s="116"/>
      <c r="BD322" s="116"/>
      <c r="BE322" s="116"/>
      <c r="BF322" s="116"/>
      <c r="BG322" s="116"/>
      <c r="BH322" s="116"/>
      <c r="BI322" s="116"/>
      <c r="BJ322" s="116"/>
      <c r="BK322" s="116"/>
      <c r="BL322" s="116"/>
      <c r="BM322" s="116"/>
      <c r="BN322" s="117"/>
    </row>
    <row r="323" spans="2:66" s="3" customFormat="1">
      <c r="B323" s="36"/>
      <c r="C323" s="16"/>
      <c r="D323" s="16"/>
      <c r="E323" s="16"/>
      <c r="F323" s="16"/>
      <c r="G323" s="16"/>
      <c r="H323" s="16"/>
      <c r="I323" s="16"/>
      <c r="J323" s="16"/>
      <c r="K323" s="16"/>
      <c r="L323" s="16"/>
      <c r="M323" s="16"/>
      <c r="N323" s="16"/>
      <c r="O323" s="16"/>
      <c r="P323" s="16"/>
      <c r="Q323" s="16"/>
      <c r="R323" s="36"/>
      <c r="S323" s="36"/>
      <c r="T323" s="36"/>
      <c r="U323" s="36"/>
      <c r="V323" s="36"/>
      <c r="W323" s="16"/>
      <c r="X323" s="16"/>
      <c r="Y323" s="16"/>
      <c r="Z323" s="36"/>
      <c r="AA323" s="36"/>
      <c r="AB323" s="36"/>
      <c r="AC323" s="36"/>
      <c r="AD323" s="36"/>
      <c r="AE323" s="36"/>
      <c r="AF323" s="36"/>
      <c r="AG323" s="36"/>
      <c r="AH323" s="16"/>
      <c r="AI323" s="16"/>
      <c r="AJ323" s="16"/>
      <c r="AK323" s="16"/>
      <c r="AL323" s="16"/>
      <c r="AM323" s="16"/>
      <c r="AN323" s="16"/>
      <c r="AO323" s="16"/>
      <c r="AP323" s="16"/>
      <c r="AQ323" s="16"/>
      <c r="AR323" s="16"/>
      <c r="AS323" s="16"/>
      <c r="AT323" s="16"/>
      <c r="AU323" s="16"/>
      <c r="AV323" s="16"/>
      <c r="AW323" s="116"/>
      <c r="AX323" s="116"/>
      <c r="AY323" s="116"/>
      <c r="AZ323" s="116"/>
      <c r="BA323" s="116"/>
      <c r="BB323" s="116"/>
      <c r="BC323" s="116"/>
      <c r="BD323" s="116"/>
      <c r="BE323" s="116"/>
      <c r="BF323" s="116"/>
      <c r="BG323" s="116"/>
      <c r="BH323" s="116"/>
      <c r="BI323" s="116"/>
      <c r="BJ323" s="116"/>
      <c r="BK323" s="116"/>
      <c r="BL323" s="116"/>
      <c r="BM323" s="116"/>
      <c r="BN323" s="117"/>
    </row>
    <row r="324" spans="2:66" s="3" customFormat="1">
      <c r="B324" s="36"/>
      <c r="C324" s="16"/>
      <c r="D324" s="16"/>
      <c r="E324" s="16"/>
      <c r="F324" s="16"/>
      <c r="G324" s="16"/>
      <c r="H324" s="16"/>
      <c r="I324" s="16"/>
      <c r="J324" s="16"/>
      <c r="K324" s="16"/>
      <c r="L324" s="16"/>
      <c r="M324" s="16"/>
      <c r="N324" s="16"/>
      <c r="O324" s="16"/>
      <c r="P324" s="16"/>
      <c r="Q324" s="16"/>
      <c r="R324" s="36"/>
      <c r="S324" s="36"/>
      <c r="T324" s="36"/>
      <c r="U324" s="36"/>
      <c r="V324" s="36"/>
      <c r="W324" s="16"/>
      <c r="X324" s="16"/>
      <c r="Y324" s="16"/>
      <c r="Z324" s="36"/>
      <c r="AA324" s="36"/>
      <c r="AB324" s="36"/>
      <c r="AC324" s="36"/>
      <c r="AD324" s="36"/>
      <c r="AE324" s="36"/>
      <c r="AF324" s="36"/>
      <c r="AG324" s="36"/>
      <c r="AH324" s="16"/>
      <c r="AI324" s="16"/>
      <c r="AJ324" s="16"/>
      <c r="AK324" s="16"/>
      <c r="AL324" s="16"/>
      <c r="AM324" s="16"/>
      <c r="AN324" s="16"/>
      <c r="AO324" s="16"/>
      <c r="AP324" s="16"/>
      <c r="AQ324" s="16"/>
      <c r="AR324" s="16"/>
      <c r="AS324" s="16"/>
      <c r="AT324" s="16"/>
      <c r="AU324" s="16"/>
      <c r="AV324" s="16"/>
      <c r="AW324" s="116"/>
      <c r="AX324" s="116"/>
      <c r="AY324" s="116"/>
      <c r="AZ324" s="116"/>
      <c r="BA324" s="116"/>
      <c r="BB324" s="116"/>
      <c r="BC324" s="116"/>
      <c r="BD324" s="116"/>
      <c r="BE324" s="116"/>
      <c r="BF324" s="116"/>
      <c r="BG324" s="116"/>
      <c r="BH324" s="116"/>
      <c r="BI324" s="116"/>
      <c r="BJ324" s="116"/>
      <c r="BK324" s="116"/>
      <c r="BL324" s="116"/>
      <c r="BM324" s="116"/>
      <c r="BN324" s="117"/>
    </row>
    <row r="325" spans="2:66" s="3" customFormat="1">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c r="AE325" s="16"/>
      <c r="AF325" s="16"/>
      <c r="AG325" s="16"/>
      <c r="AH325" s="16"/>
      <c r="AI325" s="16"/>
      <c r="AJ325" s="16"/>
      <c r="AK325" s="16"/>
      <c r="AL325" s="16"/>
      <c r="AM325" s="16"/>
      <c r="AN325" s="16"/>
      <c r="AO325" s="16"/>
      <c r="AP325" s="16"/>
      <c r="AQ325" s="16"/>
      <c r="AR325" s="16"/>
      <c r="AS325" s="16"/>
      <c r="AT325" s="16"/>
      <c r="AU325" s="16"/>
      <c r="AV325" s="16"/>
      <c r="AW325" s="116"/>
      <c r="AX325" s="116"/>
      <c r="AY325" s="116"/>
      <c r="AZ325" s="116"/>
      <c r="BA325" s="116"/>
      <c r="BB325" s="116"/>
      <c r="BC325" s="116"/>
      <c r="BD325" s="116"/>
      <c r="BE325" s="116"/>
      <c r="BF325" s="116"/>
      <c r="BG325" s="116"/>
      <c r="BH325" s="116"/>
      <c r="BI325" s="116"/>
      <c r="BJ325" s="116"/>
      <c r="BK325" s="116"/>
      <c r="BL325" s="116"/>
      <c r="BM325" s="116"/>
      <c r="BN325" s="117"/>
    </row>
    <row r="326" spans="2:66" s="3" customFormat="1">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c r="AE326" s="16"/>
      <c r="AF326" s="16"/>
      <c r="AG326" s="16"/>
      <c r="AH326" s="16"/>
      <c r="AI326" s="16"/>
      <c r="AJ326" s="16"/>
      <c r="AK326" s="16"/>
      <c r="AL326" s="16"/>
      <c r="AM326" s="16"/>
      <c r="AN326" s="16"/>
      <c r="AO326" s="16"/>
      <c r="AP326" s="16"/>
      <c r="AQ326" s="16"/>
      <c r="AR326" s="16"/>
      <c r="AS326" s="16"/>
      <c r="AT326" s="16"/>
      <c r="AU326" s="16"/>
      <c r="AV326" s="16"/>
      <c r="AW326" s="116"/>
      <c r="AX326" s="116"/>
      <c r="AY326" s="116"/>
      <c r="AZ326" s="116"/>
      <c r="BA326" s="116"/>
      <c r="BB326" s="116"/>
      <c r="BC326" s="116"/>
      <c r="BD326" s="116"/>
      <c r="BE326" s="116"/>
      <c r="BF326" s="116"/>
      <c r="BG326" s="116"/>
      <c r="BH326" s="116"/>
      <c r="BI326" s="116"/>
      <c r="BJ326" s="116"/>
      <c r="BK326" s="116"/>
      <c r="BL326" s="116"/>
      <c r="BM326" s="116"/>
      <c r="BN326" s="117"/>
    </row>
    <row r="327" spans="2:66" s="3" customFormat="1">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c r="AE327" s="16"/>
      <c r="AF327" s="16"/>
      <c r="AG327" s="16"/>
      <c r="AH327" s="16"/>
      <c r="AI327" s="16"/>
      <c r="AJ327" s="16"/>
      <c r="AK327" s="16"/>
      <c r="AL327" s="16"/>
      <c r="AM327" s="16"/>
      <c r="AN327" s="16"/>
      <c r="AO327" s="16"/>
      <c r="AP327" s="16"/>
      <c r="AQ327" s="16"/>
      <c r="AR327" s="16"/>
      <c r="AS327" s="16"/>
      <c r="AT327" s="16"/>
      <c r="AU327" s="16"/>
      <c r="AV327" s="16"/>
      <c r="AW327" s="116"/>
      <c r="AX327" s="116"/>
      <c r="AY327" s="116"/>
      <c r="AZ327" s="116"/>
      <c r="BA327" s="116"/>
      <c r="BB327" s="116"/>
      <c r="BC327" s="116"/>
      <c r="BD327" s="116"/>
      <c r="BE327" s="116"/>
      <c r="BF327" s="116"/>
      <c r="BG327" s="116"/>
      <c r="BH327" s="116"/>
      <c r="BI327" s="116"/>
      <c r="BJ327" s="116"/>
      <c r="BK327" s="116"/>
      <c r="BL327" s="116"/>
      <c r="BM327" s="116"/>
      <c r="BN327" s="117"/>
    </row>
    <row r="328" spans="2:66" s="3" customFormat="1">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c r="AE328" s="16"/>
      <c r="AF328" s="16"/>
      <c r="AG328" s="16"/>
      <c r="AH328" s="16"/>
      <c r="AI328" s="16"/>
      <c r="AJ328" s="16"/>
      <c r="AK328" s="16"/>
      <c r="AL328" s="16"/>
      <c r="AM328" s="16"/>
      <c r="AN328" s="16"/>
      <c r="AO328" s="16"/>
      <c r="AP328" s="16"/>
      <c r="AQ328" s="16"/>
      <c r="AR328" s="16"/>
      <c r="AS328" s="16"/>
      <c r="AT328" s="16"/>
      <c r="AU328" s="16"/>
      <c r="AV328" s="16"/>
      <c r="AW328" s="116"/>
      <c r="AX328" s="116"/>
      <c r="AY328" s="116"/>
      <c r="AZ328" s="116"/>
      <c r="BA328" s="116"/>
      <c r="BB328" s="116"/>
      <c r="BC328" s="116"/>
      <c r="BD328" s="116"/>
      <c r="BE328" s="116"/>
      <c r="BF328" s="116"/>
      <c r="BG328" s="116"/>
      <c r="BH328" s="116"/>
      <c r="BI328" s="116"/>
      <c r="BJ328" s="116"/>
      <c r="BK328" s="116"/>
      <c r="BL328" s="116"/>
      <c r="BM328" s="116"/>
      <c r="BN328" s="117"/>
    </row>
    <row r="329" spans="2:66" s="3" customFormat="1">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c r="AE329" s="16"/>
      <c r="AF329" s="16"/>
      <c r="AG329" s="16"/>
      <c r="AH329" s="16"/>
      <c r="AI329" s="16"/>
      <c r="AJ329" s="16"/>
      <c r="AK329" s="16"/>
      <c r="AL329" s="16"/>
      <c r="AM329" s="16"/>
      <c r="AN329" s="16"/>
      <c r="AO329" s="16"/>
      <c r="AP329" s="16"/>
      <c r="AQ329" s="16"/>
      <c r="AR329" s="16"/>
      <c r="AS329" s="16"/>
      <c r="AT329" s="16"/>
      <c r="AU329" s="16"/>
      <c r="AV329" s="16"/>
      <c r="AW329" s="116"/>
      <c r="AX329" s="116"/>
      <c r="AY329" s="116"/>
      <c r="AZ329" s="116"/>
      <c r="BA329" s="116"/>
      <c r="BB329" s="116"/>
      <c r="BC329" s="116"/>
      <c r="BD329" s="116"/>
      <c r="BE329" s="116"/>
      <c r="BF329" s="116"/>
      <c r="BG329" s="116"/>
      <c r="BH329" s="116"/>
      <c r="BI329" s="116"/>
      <c r="BJ329" s="116"/>
      <c r="BK329" s="116"/>
      <c r="BL329" s="116"/>
      <c r="BM329" s="116"/>
      <c r="BN329" s="117"/>
    </row>
    <row r="330" spans="2:66" s="3" customFormat="1">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c r="AE330" s="16"/>
      <c r="AF330" s="16"/>
      <c r="AG330" s="16"/>
      <c r="AH330" s="16"/>
      <c r="AI330" s="16"/>
      <c r="AJ330" s="16"/>
      <c r="AK330" s="16"/>
      <c r="AL330" s="16"/>
      <c r="AM330" s="16"/>
      <c r="AN330" s="16"/>
      <c r="AO330" s="16"/>
      <c r="AP330" s="16"/>
      <c r="AQ330" s="16"/>
      <c r="AR330" s="16"/>
      <c r="AS330" s="16"/>
      <c r="AT330" s="16"/>
      <c r="AU330" s="16"/>
      <c r="AV330" s="16"/>
      <c r="AW330" s="116"/>
      <c r="AX330" s="116"/>
      <c r="AY330" s="116"/>
      <c r="AZ330" s="116"/>
      <c r="BA330" s="116"/>
      <c r="BB330" s="116"/>
      <c r="BC330" s="116"/>
      <c r="BD330" s="116"/>
      <c r="BE330" s="116"/>
      <c r="BF330" s="116"/>
      <c r="BG330" s="116"/>
      <c r="BH330" s="116"/>
      <c r="BI330" s="116"/>
      <c r="BJ330" s="116"/>
      <c r="BK330" s="116"/>
      <c r="BL330" s="116"/>
      <c r="BM330" s="116"/>
      <c r="BN330" s="117"/>
    </row>
    <row r="331" spans="2:66" s="3" customFormat="1">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16"/>
      <c r="AX331" s="116"/>
      <c r="AY331" s="116"/>
      <c r="AZ331" s="116"/>
      <c r="BA331" s="116"/>
      <c r="BB331" s="116"/>
      <c r="BC331" s="116"/>
      <c r="BD331" s="116"/>
      <c r="BE331" s="116"/>
      <c r="BF331" s="116"/>
      <c r="BG331" s="116"/>
      <c r="BH331" s="116"/>
      <c r="BI331" s="116"/>
      <c r="BJ331" s="116"/>
      <c r="BK331" s="116"/>
      <c r="BL331" s="116"/>
      <c r="BM331" s="116"/>
      <c r="BN331" s="117"/>
    </row>
    <row r="332" spans="2:66" s="3" customFormat="1">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c r="AE332" s="16"/>
      <c r="AF332" s="16"/>
      <c r="AG332" s="16"/>
      <c r="AH332" s="16"/>
      <c r="AI332" s="16"/>
      <c r="AJ332" s="16"/>
      <c r="AK332" s="16"/>
      <c r="AL332" s="16"/>
      <c r="AM332" s="16"/>
      <c r="AN332" s="16"/>
      <c r="AO332" s="16"/>
      <c r="AP332" s="16"/>
      <c r="AQ332" s="16"/>
      <c r="AR332" s="16"/>
      <c r="AS332" s="16"/>
      <c r="AT332" s="16"/>
      <c r="AU332" s="16"/>
      <c r="AV332" s="16"/>
      <c r="AW332" s="116"/>
      <c r="AX332" s="116"/>
      <c r="AY332" s="116"/>
      <c r="AZ332" s="116"/>
      <c r="BA332" s="116"/>
      <c r="BB332" s="116"/>
      <c r="BC332" s="116"/>
      <c r="BD332" s="116"/>
      <c r="BE332" s="116"/>
      <c r="BF332" s="116"/>
      <c r="BG332" s="116"/>
      <c r="BH332" s="116"/>
      <c r="BI332" s="116"/>
      <c r="BJ332" s="116"/>
      <c r="BK332" s="116"/>
      <c r="BL332" s="116"/>
      <c r="BM332" s="116"/>
      <c r="BN332" s="117"/>
    </row>
    <row r="333" spans="2:66" s="3" customFormat="1">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c r="AE333" s="16"/>
      <c r="AF333" s="16"/>
      <c r="AG333" s="16"/>
      <c r="AH333" s="16"/>
      <c r="AI333" s="16"/>
      <c r="AJ333" s="16"/>
      <c r="AK333" s="16"/>
      <c r="AL333" s="16"/>
      <c r="AM333" s="16"/>
      <c r="AN333" s="16"/>
      <c r="AO333" s="16"/>
      <c r="AP333" s="16"/>
      <c r="AQ333" s="16"/>
      <c r="AR333" s="16"/>
      <c r="AS333" s="16"/>
      <c r="AT333" s="16"/>
      <c r="AU333" s="16"/>
      <c r="AV333" s="16"/>
      <c r="AW333" s="116"/>
      <c r="AX333" s="116"/>
      <c r="AY333" s="116"/>
      <c r="AZ333" s="116"/>
      <c r="BA333" s="116"/>
      <c r="BB333" s="116"/>
      <c r="BC333" s="116"/>
      <c r="BD333" s="116"/>
      <c r="BE333" s="116"/>
      <c r="BF333" s="116"/>
      <c r="BG333" s="116"/>
      <c r="BH333" s="116"/>
      <c r="BI333" s="116"/>
      <c r="BJ333" s="116"/>
      <c r="BK333" s="116"/>
      <c r="BL333" s="116"/>
      <c r="BM333" s="116"/>
      <c r="BN333" s="117"/>
    </row>
    <row r="334" spans="2:66" s="3" customFormat="1">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c r="AE334" s="16"/>
      <c r="AF334" s="16"/>
      <c r="AG334" s="16"/>
      <c r="AH334" s="16"/>
      <c r="AI334" s="16"/>
      <c r="AJ334" s="16"/>
      <c r="AK334" s="16"/>
      <c r="AL334" s="16"/>
      <c r="AM334" s="16"/>
      <c r="AN334" s="16"/>
      <c r="AO334" s="16"/>
      <c r="AP334" s="16"/>
      <c r="AQ334" s="16"/>
      <c r="AR334" s="16"/>
      <c r="AS334" s="16"/>
      <c r="AT334" s="16"/>
      <c r="AU334" s="16"/>
      <c r="AV334" s="16"/>
      <c r="AW334" s="116"/>
      <c r="AX334" s="116"/>
      <c r="AY334" s="116"/>
      <c r="AZ334" s="116"/>
      <c r="BA334" s="116"/>
      <c r="BB334" s="116"/>
      <c r="BC334" s="116"/>
      <c r="BD334" s="116"/>
      <c r="BE334" s="116"/>
      <c r="BF334" s="116"/>
      <c r="BG334" s="116"/>
      <c r="BH334" s="116"/>
      <c r="BI334" s="116"/>
      <c r="BJ334" s="116"/>
      <c r="BK334" s="116"/>
      <c r="BL334" s="116"/>
      <c r="BM334" s="116"/>
      <c r="BN334" s="117"/>
    </row>
    <row r="335" spans="2:66" s="3" customFormat="1">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c r="AE335" s="16"/>
      <c r="AF335" s="16"/>
      <c r="AG335" s="16"/>
      <c r="AH335" s="16"/>
      <c r="AI335" s="16"/>
      <c r="AJ335" s="16"/>
      <c r="AK335" s="16"/>
      <c r="AL335" s="16"/>
      <c r="AM335" s="16"/>
      <c r="AN335" s="16"/>
      <c r="AO335" s="16"/>
      <c r="AP335" s="16"/>
      <c r="AQ335" s="16"/>
      <c r="AR335" s="16"/>
      <c r="AS335" s="16"/>
      <c r="AT335" s="16"/>
      <c r="AU335" s="16"/>
      <c r="AV335" s="16"/>
      <c r="AW335" s="116"/>
      <c r="AX335" s="116"/>
      <c r="AY335" s="116"/>
      <c r="AZ335" s="116"/>
      <c r="BA335" s="116"/>
      <c r="BB335" s="116"/>
      <c r="BC335" s="116"/>
      <c r="BD335" s="116"/>
      <c r="BE335" s="116"/>
      <c r="BF335" s="116"/>
      <c r="BG335" s="116"/>
      <c r="BH335" s="116"/>
      <c r="BI335" s="116"/>
      <c r="BJ335" s="116"/>
      <c r="BK335" s="116"/>
      <c r="BL335" s="116"/>
      <c r="BM335" s="116"/>
      <c r="BN335" s="117"/>
    </row>
    <row r="336" spans="2:66" s="3" customFormat="1">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16"/>
      <c r="AX336" s="116"/>
      <c r="AY336" s="116"/>
      <c r="AZ336" s="116"/>
      <c r="BA336" s="116"/>
      <c r="BB336" s="116"/>
      <c r="BC336" s="116"/>
      <c r="BD336" s="116"/>
      <c r="BE336" s="116"/>
      <c r="BF336" s="116"/>
      <c r="BG336" s="116"/>
      <c r="BH336" s="116"/>
      <c r="BI336" s="116"/>
      <c r="BJ336" s="116"/>
      <c r="BK336" s="116"/>
      <c r="BL336" s="116"/>
      <c r="BM336" s="116"/>
      <c r="BN336" s="117"/>
    </row>
    <row r="337" spans="2:66" s="3" customFormat="1">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c r="AD337" s="16"/>
      <c r="AE337" s="16"/>
      <c r="AF337" s="16"/>
      <c r="AG337" s="16"/>
      <c r="AH337" s="16"/>
      <c r="AI337" s="16"/>
      <c r="AJ337" s="16"/>
      <c r="AK337" s="16"/>
      <c r="AL337" s="16"/>
      <c r="AM337" s="16"/>
      <c r="AN337" s="16"/>
      <c r="AO337" s="16"/>
      <c r="AP337" s="16"/>
      <c r="AQ337" s="16"/>
      <c r="AR337" s="16"/>
      <c r="AS337" s="16"/>
      <c r="AT337" s="16"/>
      <c r="AU337" s="16"/>
      <c r="AV337" s="16"/>
      <c r="AW337" s="116"/>
      <c r="AX337" s="116"/>
      <c r="AY337" s="116"/>
      <c r="AZ337" s="116"/>
      <c r="BA337" s="116"/>
      <c r="BB337" s="116"/>
      <c r="BC337" s="116"/>
      <c r="BD337" s="116"/>
      <c r="BE337" s="116"/>
      <c r="BF337" s="116"/>
      <c r="BG337" s="116"/>
      <c r="BH337" s="116"/>
      <c r="BI337" s="116"/>
      <c r="BJ337" s="116"/>
      <c r="BK337" s="116"/>
      <c r="BL337" s="116"/>
      <c r="BM337" s="116"/>
      <c r="BN337" s="117"/>
    </row>
    <row r="338" spans="2:66" s="3" customFormat="1">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c r="AD338" s="16"/>
      <c r="AE338" s="16"/>
      <c r="AF338" s="16"/>
      <c r="AG338" s="16"/>
      <c r="AH338" s="16"/>
      <c r="AI338" s="16"/>
      <c r="AJ338" s="16"/>
      <c r="AK338" s="16"/>
      <c r="AL338" s="16"/>
      <c r="AM338" s="16"/>
      <c r="AN338" s="16"/>
      <c r="AO338" s="16"/>
      <c r="AP338" s="16"/>
      <c r="AQ338" s="16"/>
      <c r="AR338" s="16"/>
      <c r="AS338" s="16"/>
      <c r="AT338" s="16"/>
      <c r="AU338" s="16"/>
      <c r="AV338" s="16"/>
      <c r="AW338" s="116"/>
      <c r="AX338" s="116"/>
      <c r="AY338" s="116"/>
      <c r="AZ338" s="116"/>
      <c r="BA338" s="116"/>
      <c r="BB338" s="116"/>
      <c r="BC338" s="116"/>
      <c r="BD338" s="116"/>
      <c r="BE338" s="116"/>
      <c r="BF338" s="116"/>
      <c r="BG338" s="116"/>
      <c r="BH338" s="116"/>
      <c r="BI338" s="116"/>
      <c r="BJ338" s="116"/>
      <c r="BK338" s="116"/>
      <c r="BL338" s="116"/>
      <c r="BM338" s="116"/>
      <c r="BN338" s="117"/>
    </row>
    <row r="339" spans="2:66" s="3" customFormat="1">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c r="AD339" s="16"/>
      <c r="AE339" s="16"/>
      <c r="AF339" s="16"/>
      <c r="AG339" s="16"/>
      <c r="AH339" s="16"/>
      <c r="AI339" s="16"/>
      <c r="AJ339" s="16"/>
      <c r="AK339" s="16"/>
      <c r="AL339" s="16"/>
      <c r="AM339" s="16"/>
      <c r="AN339" s="16"/>
      <c r="AO339" s="16"/>
      <c r="AP339" s="16"/>
      <c r="AQ339" s="16"/>
      <c r="AR339" s="16"/>
      <c r="AS339" s="16"/>
      <c r="AT339" s="16"/>
      <c r="AU339" s="16"/>
      <c r="AV339" s="16"/>
      <c r="AW339" s="116"/>
      <c r="AX339" s="116"/>
      <c r="AY339" s="116"/>
      <c r="AZ339" s="116"/>
      <c r="BA339" s="116"/>
      <c r="BB339" s="116"/>
      <c r="BC339" s="116"/>
      <c r="BD339" s="116"/>
      <c r="BE339" s="116"/>
      <c r="BF339" s="116"/>
      <c r="BG339" s="116"/>
      <c r="BH339" s="116"/>
      <c r="BI339" s="116"/>
      <c r="BJ339" s="116"/>
      <c r="BK339" s="116"/>
      <c r="BL339" s="116"/>
      <c r="BM339" s="116"/>
      <c r="BN339" s="117"/>
    </row>
    <row r="340" spans="2:66" s="3" customFormat="1">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c r="AD340" s="16"/>
      <c r="AE340" s="16"/>
      <c r="AF340" s="16"/>
      <c r="AG340" s="16"/>
      <c r="AH340" s="16"/>
      <c r="AI340" s="16"/>
      <c r="AJ340" s="16"/>
      <c r="AK340" s="16"/>
      <c r="AL340" s="16"/>
      <c r="AM340" s="16"/>
      <c r="AN340" s="16"/>
      <c r="AO340" s="16"/>
      <c r="AP340" s="16"/>
      <c r="AQ340" s="16"/>
      <c r="AR340" s="16"/>
      <c r="AS340" s="16"/>
      <c r="AT340" s="16"/>
      <c r="AU340" s="16"/>
      <c r="AV340" s="16"/>
      <c r="AW340" s="116"/>
      <c r="AX340" s="116"/>
      <c r="AY340" s="116"/>
      <c r="AZ340" s="116"/>
      <c r="BA340" s="116"/>
      <c r="BB340" s="116"/>
      <c r="BC340" s="116"/>
      <c r="BD340" s="116"/>
      <c r="BE340" s="116"/>
      <c r="BF340" s="116"/>
      <c r="BG340" s="116"/>
      <c r="BH340" s="116"/>
      <c r="BI340" s="116"/>
      <c r="BJ340" s="116"/>
      <c r="BK340" s="116"/>
      <c r="BL340" s="116"/>
      <c r="BM340" s="116"/>
      <c r="BN340" s="117"/>
    </row>
    <row r="341" spans="2:66" s="3" customFormat="1">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c r="AD341" s="16"/>
      <c r="AE341" s="16"/>
      <c r="AF341" s="16"/>
      <c r="AG341" s="16"/>
      <c r="AH341" s="16"/>
      <c r="AI341" s="16"/>
      <c r="AJ341" s="16"/>
      <c r="AK341" s="16"/>
      <c r="AL341" s="16"/>
      <c r="AM341" s="16"/>
      <c r="AN341" s="16"/>
      <c r="AO341" s="16"/>
      <c r="AP341" s="16"/>
      <c r="AQ341" s="16"/>
      <c r="AR341" s="16"/>
      <c r="AS341" s="16"/>
      <c r="AT341" s="16"/>
      <c r="AU341" s="16"/>
      <c r="AV341" s="16"/>
      <c r="AW341" s="116"/>
      <c r="AX341" s="116"/>
      <c r="AY341" s="116"/>
      <c r="AZ341" s="116"/>
      <c r="BA341" s="116"/>
      <c r="BB341" s="116"/>
      <c r="BC341" s="116"/>
      <c r="BD341" s="116"/>
      <c r="BE341" s="116"/>
      <c r="BF341" s="116"/>
      <c r="BG341" s="116"/>
      <c r="BH341" s="116"/>
      <c r="BI341" s="116"/>
      <c r="BJ341" s="116"/>
      <c r="BK341" s="116"/>
      <c r="BL341" s="116"/>
      <c r="BM341" s="116"/>
      <c r="BN341" s="117"/>
    </row>
    <row r="342" spans="2:66" s="3" customFormat="1">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c r="AE342" s="16"/>
      <c r="AF342" s="16"/>
      <c r="AG342" s="16"/>
      <c r="AH342" s="16"/>
      <c r="AI342" s="16"/>
      <c r="AJ342" s="16"/>
      <c r="AK342" s="16"/>
      <c r="AL342" s="16"/>
      <c r="AM342" s="16"/>
      <c r="AN342" s="16"/>
      <c r="AO342" s="16"/>
      <c r="AP342" s="16"/>
      <c r="AQ342" s="16"/>
      <c r="AR342" s="16"/>
      <c r="AS342" s="16"/>
      <c r="AT342" s="16"/>
      <c r="AU342" s="16"/>
      <c r="AV342" s="16"/>
      <c r="AW342" s="116"/>
      <c r="AX342" s="116"/>
      <c r="AY342" s="116"/>
      <c r="AZ342" s="116"/>
      <c r="BA342" s="116"/>
      <c r="BB342" s="116"/>
      <c r="BC342" s="116"/>
      <c r="BD342" s="116"/>
      <c r="BE342" s="116"/>
      <c r="BF342" s="116"/>
      <c r="BG342" s="116"/>
      <c r="BH342" s="116"/>
      <c r="BI342" s="116"/>
      <c r="BJ342" s="116"/>
      <c r="BK342" s="116"/>
      <c r="BL342" s="116"/>
      <c r="BM342" s="116"/>
      <c r="BN342" s="117"/>
    </row>
    <row r="343" spans="2:66" s="3" customFormat="1">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c r="AD343" s="16"/>
      <c r="AE343" s="16"/>
      <c r="AF343" s="16"/>
      <c r="AG343" s="16"/>
      <c r="AH343" s="16"/>
      <c r="AI343" s="16"/>
      <c r="AJ343" s="16"/>
      <c r="AK343" s="16"/>
      <c r="AL343" s="16"/>
      <c r="AM343" s="16"/>
      <c r="AN343" s="16"/>
      <c r="AO343" s="16"/>
      <c r="AP343" s="16"/>
      <c r="AQ343" s="16"/>
      <c r="AR343" s="16"/>
      <c r="AS343" s="16"/>
      <c r="AT343" s="16"/>
      <c r="AU343" s="16"/>
      <c r="AV343" s="16"/>
      <c r="AW343" s="116"/>
      <c r="AX343" s="116"/>
      <c r="AY343" s="116"/>
      <c r="AZ343" s="116"/>
      <c r="BA343" s="116"/>
      <c r="BB343" s="116"/>
      <c r="BC343" s="116"/>
      <c r="BD343" s="116"/>
      <c r="BE343" s="116"/>
      <c r="BF343" s="116"/>
      <c r="BG343" s="116"/>
      <c r="BH343" s="116"/>
      <c r="BI343" s="116"/>
      <c r="BJ343" s="116"/>
      <c r="BK343" s="116"/>
      <c r="BL343" s="116"/>
      <c r="BM343" s="116"/>
      <c r="BN343" s="117"/>
    </row>
    <row r="344" spans="2:66" s="3" customFormat="1">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c r="AD344" s="16"/>
      <c r="AE344" s="16"/>
      <c r="AF344" s="16"/>
      <c r="AG344" s="16"/>
      <c r="AH344" s="16"/>
      <c r="AI344" s="16"/>
      <c r="AJ344" s="16"/>
      <c r="AK344" s="16"/>
      <c r="AL344" s="16"/>
      <c r="AM344" s="16"/>
      <c r="AN344" s="16"/>
      <c r="AO344" s="16"/>
      <c r="AP344" s="16"/>
      <c r="AQ344" s="16"/>
      <c r="AR344" s="16"/>
      <c r="AS344" s="16"/>
      <c r="AT344" s="16"/>
      <c r="AU344" s="16"/>
      <c r="AV344" s="16"/>
      <c r="AW344" s="116"/>
      <c r="AX344" s="116"/>
      <c r="AY344" s="116"/>
      <c r="AZ344" s="116"/>
      <c r="BA344" s="116"/>
      <c r="BB344" s="116"/>
      <c r="BC344" s="116"/>
      <c r="BD344" s="116"/>
      <c r="BE344" s="116"/>
      <c r="BF344" s="116"/>
      <c r="BG344" s="116"/>
      <c r="BH344" s="116"/>
      <c r="BI344" s="116"/>
      <c r="BJ344" s="116"/>
      <c r="BK344" s="116"/>
      <c r="BL344" s="116"/>
      <c r="BM344" s="116"/>
      <c r="BN344" s="117"/>
    </row>
    <row r="345" spans="2:66" s="3" customFormat="1">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c r="AD345" s="16"/>
      <c r="AE345" s="16"/>
      <c r="AF345" s="16"/>
      <c r="AG345" s="16"/>
      <c r="AH345" s="16"/>
      <c r="AI345" s="16"/>
      <c r="AJ345" s="16"/>
      <c r="AK345" s="16"/>
      <c r="AL345" s="16"/>
      <c r="AM345" s="16"/>
      <c r="AN345" s="16"/>
      <c r="AO345" s="16"/>
      <c r="AP345" s="16"/>
      <c r="AQ345" s="16"/>
      <c r="AR345" s="16"/>
      <c r="AS345" s="16"/>
      <c r="AT345" s="16"/>
      <c r="AU345" s="16"/>
      <c r="AV345" s="16"/>
      <c r="AW345" s="116"/>
      <c r="AX345" s="116"/>
      <c r="AY345" s="116"/>
      <c r="AZ345" s="116"/>
      <c r="BA345" s="116"/>
      <c r="BB345" s="116"/>
      <c r="BC345" s="116"/>
      <c r="BD345" s="116"/>
      <c r="BE345" s="116"/>
      <c r="BF345" s="116"/>
      <c r="BG345" s="116"/>
      <c r="BH345" s="116"/>
      <c r="BI345" s="116"/>
      <c r="BJ345" s="116"/>
      <c r="BK345" s="116"/>
      <c r="BL345" s="116"/>
      <c r="BM345" s="116"/>
      <c r="BN345" s="117"/>
    </row>
    <row r="346" spans="2:66" s="3" customFormat="1">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c r="AD346" s="16"/>
      <c r="AE346" s="16"/>
      <c r="AF346" s="16"/>
      <c r="AG346" s="16"/>
      <c r="AH346" s="16"/>
      <c r="AI346" s="16"/>
      <c r="AJ346" s="16"/>
      <c r="AK346" s="16"/>
      <c r="AL346" s="16"/>
      <c r="AM346" s="16"/>
      <c r="AN346" s="16"/>
      <c r="AO346" s="16"/>
      <c r="AP346" s="16"/>
      <c r="AQ346" s="16"/>
      <c r="AR346" s="16"/>
      <c r="AS346" s="16"/>
      <c r="AT346" s="16"/>
      <c r="AU346" s="16"/>
      <c r="AV346" s="16"/>
      <c r="AW346" s="116"/>
      <c r="AX346" s="116"/>
      <c r="AY346" s="116"/>
      <c r="AZ346" s="116"/>
      <c r="BA346" s="116"/>
      <c r="BB346" s="116"/>
      <c r="BC346" s="116"/>
      <c r="BD346" s="116"/>
      <c r="BE346" s="116"/>
      <c r="BF346" s="116"/>
      <c r="BG346" s="116"/>
      <c r="BH346" s="116"/>
      <c r="BI346" s="116"/>
      <c r="BJ346" s="116"/>
      <c r="BK346" s="116"/>
      <c r="BL346" s="116"/>
      <c r="BM346" s="116"/>
      <c r="BN346" s="117"/>
    </row>
    <row r="347" spans="2:66" s="3" customFormat="1">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c r="AD347" s="16"/>
      <c r="AE347" s="16"/>
      <c r="AF347" s="16"/>
      <c r="AG347" s="16"/>
      <c r="AH347" s="16"/>
      <c r="AI347" s="16"/>
      <c r="AJ347" s="16"/>
      <c r="AK347" s="16"/>
      <c r="AL347" s="16"/>
      <c r="AM347" s="16"/>
      <c r="AN347" s="16"/>
      <c r="AO347" s="16"/>
      <c r="AP347" s="16"/>
      <c r="AQ347" s="16"/>
      <c r="AR347" s="16"/>
      <c r="AS347" s="16"/>
      <c r="AT347" s="16"/>
      <c r="AU347" s="16"/>
      <c r="AV347" s="16"/>
      <c r="AW347" s="116"/>
      <c r="AX347" s="116"/>
      <c r="AY347" s="116"/>
      <c r="AZ347" s="116"/>
      <c r="BA347" s="116"/>
      <c r="BB347" s="116"/>
      <c r="BC347" s="116"/>
      <c r="BD347" s="116"/>
      <c r="BE347" s="116"/>
      <c r="BF347" s="116"/>
      <c r="BG347" s="116"/>
      <c r="BH347" s="116"/>
      <c r="BI347" s="116"/>
      <c r="BJ347" s="116"/>
      <c r="BK347" s="116"/>
      <c r="BL347" s="116"/>
      <c r="BM347" s="116"/>
      <c r="BN347" s="117"/>
    </row>
    <row r="348" spans="2:66" s="3" customFormat="1">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c r="AD348" s="16"/>
      <c r="AE348" s="16"/>
      <c r="AF348" s="16"/>
      <c r="AG348" s="16"/>
      <c r="AH348" s="16"/>
      <c r="AI348" s="16"/>
      <c r="AJ348" s="16"/>
      <c r="AK348" s="16"/>
      <c r="AL348" s="16"/>
      <c r="AM348" s="16"/>
      <c r="AN348" s="16"/>
      <c r="AO348" s="16"/>
      <c r="AP348" s="16"/>
      <c r="AQ348" s="16"/>
      <c r="AR348" s="16"/>
      <c r="AS348" s="16"/>
      <c r="AT348" s="16"/>
      <c r="AU348" s="16"/>
      <c r="AV348" s="16"/>
      <c r="AW348" s="116"/>
      <c r="AX348" s="116"/>
      <c r="AY348" s="116"/>
      <c r="AZ348" s="116"/>
      <c r="BA348" s="116"/>
      <c r="BB348" s="116"/>
      <c r="BC348" s="116"/>
      <c r="BD348" s="116"/>
      <c r="BE348" s="116"/>
      <c r="BF348" s="116"/>
      <c r="BG348" s="116"/>
      <c r="BH348" s="116"/>
      <c r="BI348" s="116"/>
      <c r="BJ348" s="116"/>
      <c r="BK348" s="116"/>
      <c r="BL348" s="116"/>
      <c r="BM348" s="116"/>
      <c r="BN348" s="117"/>
    </row>
    <row r="349" spans="2:66" s="3" customFormat="1">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c r="AD349" s="16"/>
      <c r="AE349" s="16"/>
      <c r="AF349" s="16"/>
      <c r="AG349" s="16"/>
      <c r="AH349" s="16"/>
      <c r="AI349" s="16"/>
      <c r="AJ349" s="16"/>
      <c r="AK349" s="16"/>
      <c r="AL349" s="16"/>
      <c r="AM349" s="16"/>
      <c r="AN349" s="16"/>
      <c r="AO349" s="16"/>
      <c r="AP349" s="16"/>
      <c r="AQ349" s="16"/>
      <c r="AR349" s="16"/>
      <c r="AS349" s="16"/>
      <c r="AT349" s="16"/>
      <c r="AU349" s="16"/>
      <c r="AV349" s="16"/>
      <c r="AW349" s="116"/>
      <c r="AX349" s="116"/>
      <c r="AY349" s="116"/>
      <c r="AZ349" s="116"/>
      <c r="BA349" s="116"/>
      <c r="BB349" s="116"/>
      <c r="BC349" s="116"/>
      <c r="BD349" s="116"/>
      <c r="BE349" s="116"/>
      <c r="BF349" s="116"/>
      <c r="BG349" s="116"/>
      <c r="BH349" s="116"/>
      <c r="BI349" s="116"/>
      <c r="BJ349" s="116"/>
      <c r="BK349" s="116"/>
      <c r="BL349" s="116"/>
      <c r="BM349" s="116"/>
      <c r="BN349" s="117"/>
    </row>
    <row r="350" spans="2:66" s="3" customFormat="1">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c r="AE350" s="16"/>
      <c r="AF350" s="16"/>
      <c r="AG350" s="16"/>
      <c r="AH350" s="16"/>
      <c r="AI350" s="16"/>
      <c r="AJ350" s="16"/>
      <c r="AK350" s="16"/>
      <c r="AL350" s="16"/>
      <c r="AM350" s="16"/>
      <c r="AN350" s="16"/>
      <c r="AO350" s="16"/>
      <c r="AP350" s="16"/>
      <c r="AQ350" s="16"/>
      <c r="AR350" s="16"/>
      <c r="AS350" s="16"/>
      <c r="AT350" s="16"/>
      <c r="AU350" s="16"/>
      <c r="AV350" s="16"/>
      <c r="AW350" s="116"/>
      <c r="AX350" s="116"/>
      <c r="AY350" s="116"/>
      <c r="AZ350" s="116"/>
      <c r="BA350" s="116"/>
      <c r="BB350" s="116"/>
      <c r="BC350" s="116"/>
      <c r="BD350" s="116"/>
      <c r="BE350" s="116"/>
      <c r="BF350" s="116"/>
      <c r="BG350" s="116"/>
      <c r="BH350" s="116"/>
      <c r="BI350" s="116"/>
      <c r="BJ350" s="116"/>
      <c r="BK350" s="116"/>
      <c r="BL350" s="116"/>
      <c r="BM350" s="116"/>
      <c r="BN350" s="117"/>
    </row>
    <row r="351" spans="2:66" s="3" customFormat="1">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c r="AD351" s="16"/>
      <c r="AE351" s="16"/>
      <c r="AF351" s="16"/>
      <c r="AG351" s="16"/>
      <c r="AH351" s="16"/>
      <c r="AI351" s="16"/>
      <c r="AJ351" s="16"/>
      <c r="AK351" s="16"/>
      <c r="AL351" s="16"/>
      <c r="AM351" s="16"/>
      <c r="AN351" s="16"/>
      <c r="AO351" s="16"/>
      <c r="AP351" s="16"/>
      <c r="AQ351" s="16"/>
      <c r="AR351" s="16"/>
      <c r="AS351" s="16"/>
      <c r="AT351" s="16"/>
      <c r="AU351" s="16"/>
      <c r="AV351" s="16"/>
      <c r="AW351" s="116"/>
      <c r="AX351" s="116"/>
      <c r="AY351" s="116"/>
      <c r="AZ351" s="116"/>
      <c r="BA351" s="116"/>
      <c r="BB351" s="116"/>
      <c r="BC351" s="116"/>
      <c r="BD351" s="116"/>
      <c r="BE351" s="116"/>
      <c r="BF351" s="116"/>
      <c r="BG351" s="116"/>
      <c r="BH351" s="116"/>
      <c r="BI351" s="116"/>
      <c r="BJ351" s="116"/>
      <c r="BK351" s="116"/>
      <c r="BL351" s="116"/>
      <c r="BM351" s="116"/>
      <c r="BN351" s="117"/>
    </row>
    <row r="352" spans="2:66" s="3" customFormat="1">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c r="AD352" s="16"/>
      <c r="AE352" s="16"/>
      <c r="AF352" s="16"/>
      <c r="AG352" s="16"/>
      <c r="AH352" s="16"/>
      <c r="AI352" s="16"/>
      <c r="AJ352" s="16"/>
      <c r="AK352" s="16"/>
      <c r="AL352" s="16"/>
      <c r="AM352" s="16"/>
      <c r="AN352" s="16"/>
      <c r="AO352" s="16"/>
      <c r="AP352" s="16"/>
      <c r="AQ352" s="16"/>
      <c r="AR352" s="16"/>
      <c r="AS352" s="16"/>
      <c r="AT352" s="16"/>
      <c r="AU352" s="16"/>
      <c r="AV352" s="16"/>
      <c r="AW352" s="116"/>
      <c r="AX352" s="116"/>
      <c r="AY352" s="116"/>
      <c r="AZ352" s="116"/>
      <c r="BA352" s="116"/>
      <c r="BB352" s="116"/>
      <c r="BC352" s="116"/>
      <c r="BD352" s="116"/>
      <c r="BE352" s="116"/>
      <c r="BF352" s="116"/>
      <c r="BG352" s="116"/>
      <c r="BH352" s="116"/>
      <c r="BI352" s="116"/>
      <c r="BJ352" s="116"/>
      <c r="BK352" s="116"/>
      <c r="BL352" s="116"/>
      <c r="BM352" s="116"/>
      <c r="BN352" s="117"/>
    </row>
    <row r="353" spans="2:66" s="3" customFormat="1">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c r="AD353" s="16"/>
      <c r="AE353" s="16"/>
      <c r="AF353" s="16"/>
      <c r="AG353" s="16"/>
      <c r="AH353" s="16"/>
      <c r="AI353" s="16"/>
      <c r="AJ353" s="16"/>
      <c r="AK353" s="16"/>
      <c r="AL353" s="16"/>
      <c r="AM353" s="16"/>
      <c r="AN353" s="16"/>
      <c r="AO353" s="16"/>
      <c r="AP353" s="16"/>
      <c r="AQ353" s="16"/>
      <c r="AR353" s="16"/>
      <c r="AS353" s="16"/>
      <c r="AT353" s="16"/>
      <c r="AU353" s="16"/>
      <c r="AV353" s="16"/>
      <c r="AW353" s="116"/>
      <c r="AX353" s="116"/>
      <c r="AY353" s="116"/>
      <c r="AZ353" s="116"/>
      <c r="BA353" s="116"/>
      <c r="BB353" s="116"/>
      <c r="BC353" s="116"/>
      <c r="BD353" s="116"/>
      <c r="BE353" s="116"/>
      <c r="BF353" s="116"/>
      <c r="BG353" s="116"/>
      <c r="BH353" s="116"/>
      <c r="BI353" s="116"/>
      <c r="BJ353" s="116"/>
      <c r="BK353" s="116"/>
      <c r="BL353" s="116"/>
      <c r="BM353" s="116"/>
      <c r="BN353" s="117"/>
    </row>
    <row r="354" spans="2:66" s="3" customFormat="1">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c r="AD354" s="16"/>
      <c r="AE354" s="16"/>
      <c r="AF354" s="16"/>
      <c r="AG354" s="16"/>
      <c r="AH354" s="16"/>
      <c r="AI354" s="16"/>
      <c r="AJ354" s="16"/>
      <c r="AK354" s="16"/>
      <c r="AL354" s="16"/>
      <c r="AM354" s="16"/>
      <c r="AN354" s="16"/>
      <c r="AO354" s="16"/>
      <c r="AP354" s="16"/>
      <c r="AQ354" s="16"/>
      <c r="AR354" s="16"/>
      <c r="AS354" s="16"/>
      <c r="AT354" s="16"/>
      <c r="AU354" s="16"/>
      <c r="AV354" s="16"/>
      <c r="AW354" s="116"/>
      <c r="AX354" s="116"/>
      <c r="AY354" s="116"/>
      <c r="AZ354" s="116"/>
      <c r="BA354" s="116"/>
      <c r="BB354" s="116"/>
      <c r="BC354" s="116"/>
      <c r="BD354" s="116"/>
      <c r="BE354" s="116"/>
      <c r="BF354" s="116"/>
      <c r="BG354" s="116"/>
      <c r="BH354" s="116"/>
      <c r="BI354" s="116"/>
      <c r="BJ354" s="116"/>
      <c r="BK354" s="116"/>
      <c r="BL354" s="116"/>
      <c r="BM354" s="116"/>
      <c r="BN354" s="117"/>
    </row>
    <row r="355" spans="2:66" s="3" customFormat="1">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c r="AD355" s="16"/>
      <c r="AE355" s="16"/>
      <c r="AF355" s="16"/>
      <c r="AG355" s="16"/>
      <c r="AH355" s="16"/>
      <c r="AI355" s="16"/>
      <c r="AJ355" s="16"/>
      <c r="AK355" s="16"/>
      <c r="AL355" s="16"/>
      <c r="AM355" s="16"/>
      <c r="AN355" s="16"/>
      <c r="AO355" s="16"/>
      <c r="AP355" s="16"/>
      <c r="AQ355" s="16"/>
      <c r="AR355" s="16"/>
      <c r="AS355" s="16"/>
      <c r="AT355" s="16"/>
      <c r="AU355" s="16"/>
      <c r="AV355" s="16"/>
      <c r="AW355" s="116"/>
      <c r="AX355" s="116"/>
      <c r="AY355" s="116"/>
      <c r="AZ355" s="116"/>
      <c r="BA355" s="116"/>
      <c r="BB355" s="116"/>
      <c r="BC355" s="116"/>
      <c r="BD355" s="116"/>
      <c r="BE355" s="116"/>
      <c r="BF355" s="116"/>
      <c r="BG355" s="116"/>
      <c r="BH355" s="116"/>
      <c r="BI355" s="116"/>
      <c r="BJ355" s="116"/>
      <c r="BK355" s="116"/>
      <c r="BL355" s="116"/>
      <c r="BM355" s="116"/>
      <c r="BN355" s="117"/>
    </row>
    <row r="356" spans="2:66" s="3" customFormat="1">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c r="AD356" s="16"/>
      <c r="AE356" s="16"/>
      <c r="AF356" s="16"/>
      <c r="AG356" s="16"/>
      <c r="AH356" s="16"/>
      <c r="AI356" s="16"/>
      <c r="AJ356" s="16"/>
      <c r="AK356" s="16"/>
      <c r="AL356" s="16"/>
      <c r="AM356" s="16"/>
      <c r="AN356" s="16"/>
      <c r="AO356" s="16"/>
      <c r="AP356" s="16"/>
      <c r="AQ356" s="16"/>
      <c r="AR356" s="16"/>
      <c r="AS356" s="16"/>
      <c r="AT356" s="16"/>
      <c r="AU356" s="16"/>
      <c r="AV356" s="16"/>
      <c r="AW356" s="116"/>
      <c r="AX356" s="116"/>
      <c r="AY356" s="116"/>
      <c r="AZ356" s="116"/>
      <c r="BA356" s="116"/>
      <c r="BB356" s="116"/>
      <c r="BC356" s="116"/>
      <c r="BD356" s="116"/>
      <c r="BE356" s="116"/>
      <c r="BF356" s="116"/>
      <c r="BG356" s="116"/>
      <c r="BH356" s="116"/>
      <c r="BI356" s="116"/>
      <c r="BJ356" s="116"/>
      <c r="BK356" s="116"/>
      <c r="BL356" s="116"/>
      <c r="BM356" s="116"/>
      <c r="BN356" s="117"/>
    </row>
    <row r="357" spans="2:66" s="3" customFormat="1">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c r="AD357" s="16"/>
      <c r="AE357" s="16"/>
      <c r="AF357" s="16"/>
      <c r="AG357" s="16"/>
      <c r="AH357" s="16"/>
      <c r="AI357" s="16"/>
      <c r="AJ357" s="16"/>
      <c r="AK357" s="16"/>
      <c r="AL357" s="16"/>
      <c r="AM357" s="16"/>
      <c r="AN357" s="16"/>
      <c r="AO357" s="16"/>
      <c r="AP357" s="16"/>
      <c r="AQ357" s="16"/>
      <c r="AR357" s="16"/>
      <c r="AS357" s="16"/>
      <c r="AT357" s="16"/>
      <c r="AU357" s="16"/>
      <c r="AV357" s="16"/>
      <c r="AW357" s="116"/>
      <c r="AX357" s="116"/>
      <c r="AY357" s="116"/>
      <c r="AZ357" s="116"/>
      <c r="BA357" s="116"/>
      <c r="BB357" s="116"/>
      <c r="BC357" s="116"/>
      <c r="BD357" s="116"/>
      <c r="BE357" s="116"/>
      <c r="BF357" s="116"/>
      <c r="BG357" s="116"/>
      <c r="BH357" s="116"/>
      <c r="BI357" s="116"/>
      <c r="BJ357" s="116"/>
      <c r="BK357" s="116"/>
      <c r="BL357" s="116"/>
      <c r="BM357" s="116"/>
      <c r="BN357" s="117"/>
    </row>
    <row r="358" spans="2:66" s="3" customFormat="1">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c r="AD358" s="16"/>
      <c r="AE358" s="16"/>
      <c r="AF358" s="16"/>
      <c r="AG358" s="16"/>
      <c r="AH358" s="16"/>
      <c r="AI358" s="16"/>
      <c r="AJ358" s="16"/>
      <c r="AK358" s="16"/>
      <c r="AL358" s="16"/>
      <c r="AM358" s="16"/>
      <c r="AN358" s="16"/>
      <c r="AO358" s="16"/>
      <c r="AP358" s="16"/>
      <c r="AQ358" s="16"/>
      <c r="AR358" s="16"/>
      <c r="AS358" s="16"/>
      <c r="AT358" s="16"/>
      <c r="AU358" s="16"/>
      <c r="AV358" s="16"/>
      <c r="AW358" s="116"/>
      <c r="AX358" s="116"/>
      <c r="AY358" s="116"/>
      <c r="AZ358" s="116"/>
      <c r="BA358" s="116"/>
      <c r="BB358" s="116"/>
      <c r="BC358" s="116"/>
      <c r="BD358" s="116"/>
      <c r="BE358" s="116"/>
      <c r="BF358" s="116"/>
      <c r="BG358" s="116"/>
      <c r="BH358" s="116"/>
      <c r="BI358" s="116"/>
      <c r="BJ358" s="116"/>
      <c r="BK358" s="116"/>
      <c r="BL358" s="116"/>
      <c r="BM358" s="116"/>
      <c r="BN358" s="117"/>
    </row>
    <row r="359" spans="2:66" s="3" customFormat="1">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c r="AD359" s="16"/>
      <c r="AE359" s="16"/>
      <c r="AF359" s="16"/>
      <c r="AG359" s="16"/>
      <c r="AH359" s="16"/>
      <c r="AI359" s="16"/>
      <c r="AJ359" s="16"/>
      <c r="AK359" s="16"/>
      <c r="AL359" s="16"/>
      <c r="AM359" s="16"/>
      <c r="AN359" s="16"/>
      <c r="AO359" s="16"/>
      <c r="AP359" s="16"/>
      <c r="AQ359" s="16"/>
      <c r="AR359" s="16"/>
      <c r="AS359" s="16"/>
      <c r="AT359" s="16"/>
      <c r="AU359" s="16"/>
      <c r="AV359" s="16"/>
      <c r="AW359" s="116"/>
      <c r="AX359" s="116"/>
      <c r="AY359" s="116"/>
      <c r="AZ359" s="116"/>
      <c r="BA359" s="116"/>
      <c r="BB359" s="116"/>
      <c r="BC359" s="116"/>
      <c r="BD359" s="116"/>
      <c r="BE359" s="116"/>
      <c r="BF359" s="116"/>
      <c r="BG359" s="116"/>
      <c r="BH359" s="116"/>
      <c r="BI359" s="116"/>
      <c r="BJ359" s="116"/>
      <c r="BK359" s="116"/>
      <c r="BL359" s="116"/>
      <c r="BM359" s="116"/>
      <c r="BN359" s="117"/>
    </row>
    <row r="360" spans="2:66" s="3" customFormat="1">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c r="AD360" s="16"/>
      <c r="AE360" s="16"/>
      <c r="AF360" s="16"/>
      <c r="AG360" s="16"/>
      <c r="AH360" s="16"/>
      <c r="AI360" s="16"/>
      <c r="AJ360" s="16"/>
      <c r="AK360" s="16"/>
      <c r="AL360" s="16"/>
      <c r="AM360" s="16"/>
      <c r="AN360" s="16"/>
      <c r="AO360" s="16"/>
      <c r="AP360" s="16"/>
      <c r="AQ360" s="16"/>
      <c r="AR360" s="16"/>
      <c r="AS360" s="16"/>
      <c r="AT360" s="16"/>
      <c r="AU360" s="16"/>
      <c r="AV360" s="16"/>
      <c r="AW360" s="116"/>
      <c r="AX360" s="116"/>
      <c r="AY360" s="116"/>
      <c r="AZ360" s="116"/>
      <c r="BA360" s="116"/>
      <c r="BB360" s="116"/>
      <c r="BC360" s="116"/>
      <c r="BD360" s="116"/>
      <c r="BE360" s="116"/>
      <c r="BF360" s="116"/>
      <c r="BG360" s="116"/>
      <c r="BH360" s="116"/>
      <c r="BI360" s="116"/>
      <c r="BJ360" s="116"/>
      <c r="BK360" s="116"/>
      <c r="BL360" s="116"/>
      <c r="BM360" s="116"/>
      <c r="BN360" s="117"/>
    </row>
    <row r="361" spans="2:66" s="3" customFormat="1">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c r="AD361" s="16"/>
      <c r="AE361" s="16"/>
      <c r="AF361" s="16"/>
      <c r="AG361" s="16"/>
      <c r="AH361" s="16"/>
      <c r="AI361" s="16"/>
      <c r="AJ361" s="16"/>
      <c r="AK361" s="16"/>
      <c r="AL361" s="16"/>
      <c r="AM361" s="16"/>
      <c r="AN361" s="16"/>
      <c r="AO361" s="16"/>
      <c r="AP361" s="16"/>
      <c r="AQ361" s="16"/>
      <c r="AR361" s="16"/>
      <c r="AS361" s="16"/>
      <c r="AT361" s="16"/>
      <c r="AU361" s="16"/>
      <c r="AV361" s="16"/>
      <c r="AW361" s="116"/>
      <c r="AX361" s="116"/>
      <c r="AY361" s="116"/>
      <c r="AZ361" s="116"/>
      <c r="BA361" s="116"/>
      <c r="BB361" s="116"/>
      <c r="BC361" s="116"/>
      <c r="BD361" s="116"/>
      <c r="BE361" s="116"/>
      <c r="BF361" s="116"/>
      <c r="BG361" s="116"/>
      <c r="BH361" s="116"/>
      <c r="BI361" s="116"/>
      <c r="BJ361" s="116"/>
      <c r="BK361" s="116"/>
      <c r="BL361" s="116"/>
      <c r="BM361" s="116"/>
      <c r="BN361" s="117"/>
    </row>
    <row r="362" spans="2:66" s="3" customFormat="1">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c r="AD362" s="16"/>
      <c r="AE362" s="16"/>
      <c r="AF362" s="16"/>
      <c r="AG362" s="16"/>
      <c r="AH362" s="16"/>
      <c r="AI362" s="16"/>
      <c r="AJ362" s="16"/>
      <c r="AK362" s="16"/>
      <c r="AL362" s="16"/>
      <c r="AM362" s="16"/>
      <c r="AN362" s="16"/>
      <c r="AO362" s="16"/>
      <c r="AP362" s="16"/>
      <c r="AQ362" s="16"/>
      <c r="AR362" s="16"/>
      <c r="AS362" s="16"/>
      <c r="AT362" s="16"/>
      <c r="AU362" s="16"/>
      <c r="AV362" s="16"/>
      <c r="AW362" s="116"/>
      <c r="AX362" s="116"/>
      <c r="AY362" s="116"/>
      <c r="AZ362" s="116"/>
      <c r="BA362" s="116"/>
      <c r="BB362" s="116"/>
      <c r="BC362" s="116"/>
      <c r="BD362" s="116"/>
      <c r="BE362" s="116"/>
      <c r="BF362" s="116"/>
      <c r="BG362" s="116"/>
      <c r="BH362" s="116"/>
      <c r="BI362" s="116"/>
      <c r="BJ362" s="116"/>
      <c r="BK362" s="116"/>
      <c r="BL362" s="116"/>
      <c r="BM362" s="116"/>
      <c r="BN362" s="117"/>
    </row>
    <row r="363" spans="2:66" s="3" customFormat="1">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c r="AD363" s="16"/>
      <c r="AE363" s="16"/>
      <c r="AF363" s="16"/>
      <c r="AG363" s="16"/>
      <c r="AH363" s="16"/>
      <c r="AI363" s="16"/>
      <c r="AJ363" s="16"/>
      <c r="AK363" s="16"/>
      <c r="AL363" s="16"/>
      <c r="AM363" s="16"/>
      <c r="AN363" s="16"/>
      <c r="AO363" s="16"/>
      <c r="AP363" s="16"/>
      <c r="AQ363" s="16"/>
      <c r="AR363" s="16"/>
      <c r="AS363" s="16"/>
      <c r="AT363" s="16"/>
      <c r="AU363" s="16"/>
      <c r="AV363" s="16"/>
      <c r="AW363" s="116"/>
      <c r="AX363" s="116"/>
      <c r="AY363" s="116"/>
      <c r="AZ363" s="116"/>
      <c r="BA363" s="116"/>
      <c r="BB363" s="116"/>
      <c r="BC363" s="116"/>
      <c r="BD363" s="116"/>
      <c r="BE363" s="116"/>
      <c r="BF363" s="116"/>
      <c r="BG363" s="116"/>
      <c r="BH363" s="116"/>
      <c r="BI363" s="116"/>
      <c r="BJ363" s="116"/>
      <c r="BK363" s="116"/>
      <c r="BL363" s="116"/>
      <c r="BM363" s="116"/>
      <c r="BN363" s="117"/>
    </row>
    <row r="364" spans="2:66" s="3" customFormat="1">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c r="AD364" s="16"/>
      <c r="AE364" s="16"/>
      <c r="AF364" s="16"/>
      <c r="AG364" s="16"/>
      <c r="AH364" s="16"/>
      <c r="AI364" s="16"/>
      <c r="AJ364" s="16"/>
      <c r="AK364" s="16"/>
      <c r="AL364" s="16"/>
      <c r="AM364" s="16"/>
      <c r="AN364" s="16"/>
      <c r="AO364" s="16"/>
      <c r="AP364" s="16"/>
      <c r="AQ364" s="16"/>
      <c r="AR364" s="16"/>
      <c r="AS364" s="16"/>
      <c r="AT364" s="16"/>
      <c r="AU364" s="16"/>
      <c r="AV364" s="16"/>
      <c r="AW364" s="116"/>
      <c r="AX364" s="116"/>
      <c r="AY364" s="116"/>
      <c r="AZ364" s="116"/>
      <c r="BA364" s="116"/>
      <c r="BB364" s="116"/>
      <c r="BC364" s="116"/>
      <c r="BD364" s="116"/>
      <c r="BE364" s="116"/>
      <c r="BF364" s="116"/>
      <c r="BG364" s="116"/>
      <c r="BH364" s="116"/>
      <c r="BI364" s="116"/>
      <c r="BJ364" s="116"/>
      <c r="BK364" s="116"/>
      <c r="BL364" s="116"/>
      <c r="BM364" s="116"/>
      <c r="BN364" s="117"/>
    </row>
    <row r="365" spans="2:66" s="3" customFormat="1">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c r="AD365" s="16"/>
      <c r="AE365" s="16"/>
      <c r="AF365" s="16"/>
      <c r="AG365" s="16"/>
      <c r="AH365" s="16"/>
      <c r="AI365" s="16"/>
      <c r="AJ365" s="16"/>
      <c r="AK365" s="16"/>
      <c r="AL365" s="16"/>
      <c r="AM365" s="16"/>
      <c r="AN365" s="16"/>
      <c r="AO365" s="16"/>
      <c r="AP365" s="16"/>
      <c r="AQ365" s="16"/>
      <c r="AR365" s="16"/>
      <c r="AS365" s="16"/>
      <c r="AT365" s="16"/>
      <c r="AU365" s="16"/>
      <c r="AV365" s="16"/>
      <c r="AW365" s="116"/>
      <c r="AX365" s="116"/>
      <c r="AY365" s="116"/>
      <c r="AZ365" s="116"/>
      <c r="BA365" s="116"/>
      <c r="BB365" s="116"/>
      <c r="BC365" s="116"/>
      <c r="BD365" s="116"/>
      <c r="BE365" s="116"/>
      <c r="BF365" s="116"/>
      <c r="BG365" s="116"/>
      <c r="BH365" s="116"/>
      <c r="BI365" s="116"/>
      <c r="BJ365" s="116"/>
      <c r="BK365" s="116"/>
      <c r="BL365" s="116"/>
      <c r="BM365" s="116"/>
      <c r="BN365" s="117"/>
    </row>
    <row r="366" spans="2:66" s="3" customFormat="1">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c r="AE366" s="16"/>
      <c r="AF366" s="16"/>
      <c r="AG366" s="16"/>
      <c r="AH366" s="16"/>
      <c r="AI366" s="16"/>
      <c r="AJ366" s="16"/>
      <c r="AK366" s="16"/>
      <c r="AL366" s="16"/>
      <c r="AM366" s="16"/>
      <c r="AN366" s="16"/>
      <c r="AO366" s="16"/>
      <c r="AP366" s="16"/>
      <c r="AQ366" s="16"/>
      <c r="AR366" s="16"/>
      <c r="AS366" s="16"/>
      <c r="AT366" s="16"/>
      <c r="AU366" s="16"/>
      <c r="AV366" s="16"/>
      <c r="AW366" s="116"/>
      <c r="AX366" s="116"/>
      <c r="AY366" s="116"/>
      <c r="AZ366" s="116"/>
      <c r="BA366" s="116"/>
      <c r="BB366" s="116"/>
      <c r="BC366" s="116"/>
      <c r="BD366" s="116"/>
      <c r="BE366" s="116"/>
      <c r="BF366" s="116"/>
      <c r="BG366" s="116"/>
      <c r="BH366" s="116"/>
      <c r="BI366" s="116"/>
      <c r="BJ366" s="116"/>
      <c r="BK366" s="116"/>
      <c r="BL366" s="116"/>
      <c r="BM366" s="116"/>
      <c r="BN366" s="117"/>
    </row>
    <row r="367" spans="2:66" s="3" customFormat="1">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c r="AD367" s="16"/>
      <c r="AE367" s="16"/>
      <c r="AF367" s="16"/>
      <c r="AG367" s="16"/>
      <c r="AH367" s="16"/>
      <c r="AI367" s="16"/>
      <c r="AJ367" s="16"/>
      <c r="AK367" s="16"/>
      <c r="AL367" s="16"/>
      <c r="AM367" s="16"/>
      <c r="AN367" s="16"/>
      <c r="AO367" s="16"/>
      <c r="AP367" s="16"/>
      <c r="AQ367" s="16"/>
      <c r="AR367" s="16"/>
      <c r="AS367" s="16"/>
      <c r="AT367" s="16"/>
      <c r="AU367" s="16"/>
      <c r="AV367" s="16"/>
      <c r="AW367" s="116"/>
      <c r="AX367" s="116"/>
      <c r="AY367" s="116"/>
      <c r="AZ367" s="116"/>
      <c r="BA367" s="116"/>
      <c r="BB367" s="116"/>
      <c r="BC367" s="116"/>
      <c r="BD367" s="116"/>
      <c r="BE367" s="116"/>
      <c r="BF367" s="116"/>
      <c r="BG367" s="116"/>
      <c r="BH367" s="116"/>
      <c r="BI367" s="116"/>
      <c r="BJ367" s="116"/>
      <c r="BK367" s="116"/>
      <c r="BL367" s="116"/>
      <c r="BM367" s="116"/>
      <c r="BN367" s="117"/>
    </row>
    <row r="368" spans="2:66" s="3" customFormat="1">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c r="AE368" s="16"/>
      <c r="AF368" s="16"/>
      <c r="AG368" s="16"/>
      <c r="AH368" s="16"/>
      <c r="AI368" s="16"/>
      <c r="AJ368" s="16"/>
      <c r="AK368" s="16"/>
      <c r="AL368" s="16"/>
      <c r="AM368" s="16"/>
      <c r="AN368" s="16"/>
      <c r="AO368" s="16"/>
      <c r="AP368" s="16"/>
      <c r="AQ368" s="16"/>
      <c r="AR368" s="16"/>
      <c r="AS368" s="16"/>
      <c r="AT368" s="16"/>
      <c r="AU368" s="16"/>
      <c r="AV368" s="16"/>
      <c r="AW368" s="116"/>
      <c r="AX368" s="116"/>
      <c r="AY368" s="116"/>
      <c r="AZ368" s="116"/>
      <c r="BA368" s="116"/>
      <c r="BB368" s="116"/>
      <c r="BC368" s="116"/>
      <c r="BD368" s="116"/>
      <c r="BE368" s="116"/>
      <c r="BF368" s="116"/>
      <c r="BG368" s="116"/>
      <c r="BH368" s="116"/>
      <c r="BI368" s="116"/>
      <c r="BJ368" s="116"/>
      <c r="BK368" s="116"/>
      <c r="BL368" s="116"/>
      <c r="BM368" s="116"/>
      <c r="BN368" s="117"/>
    </row>
    <row r="369" spans="2:66" s="3" customFormat="1" ht="13.8">
      <c r="B369" s="16"/>
      <c r="C369" s="16"/>
      <c r="D369" s="125"/>
      <c r="E369" s="125"/>
      <c r="F369" s="125"/>
      <c r="G369" s="125"/>
      <c r="H369" s="125"/>
      <c r="I369" s="16"/>
      <c r="J369" s="16"/>
      <c r="K369" s="16"/>
      <c r="L369" s="16"/>
      <c r="M369" s="16"/>
      <c r="N369" s="16"/>
      <c r="O369" s="16"/>
      <c r="P369" s="16"/>
      <c r="Q369" s="16"/>
      <c r="R369" s="16"/>
      <c r="S369" s="16"/>
      <c r="T369" s="16"/>
      <c r="U369" s="16"/>
      <c r="V369" s="16"/>
      <c r="W369" s="16"/>
      <c r="X369" s="16"/>
      <c r="Y369" s="16"/>
      <c r="Z369" s="16"/>
      <c r="AA369" s="16"/>
      <c r="AB369" s="16"/>
      <c r="AC369" s="16"/>
      <c r="AD369" s="16"/>
      <c r="AE369" s="16"/>
      <c r="AF369" s="16"/>
      <c r="AG369" s="16"/>
      <c r="AH369" s="16"/>
      <c r="AI369" s="16"/>
      <c r="AJ369" s="16"/>
      <c r="AK369" s="16"/>
      <c r="AL369" s="16"/>
      <c r="AM369" s="16"/>
      <c r="AN369" s="16"/>
      <c r="AO369" s="16"/>
      <c r="AP369" s="16"/>
      <c r="AQ369" s="16"/>
      <c r="AR369" s="16"/>
      <c r="AS369" s="16"/>
      <c r="AT369" s="16"/>
      <c r="AU369" s="16"/>
      <c r="AV369" s="16"/>
      <c r="AW369" s="116"/>
      <c r="AX369" s="116"/>
      <c r="AY369" s="116"/>
      <c r="AZ369" s="116"/>
      <c r="BA369" s="116"/>
      <c r="BB369" s="116"/>
      <c r="BC369" s="116"/>
      <c r="BD369" s="116"/>
      <c r="BE369" s="116"/>
      <c r="BF369" s="116"/>
      <c r="BG369" s="116"/>
      <c r="BH369" s="116"/>
      <c r="BI369" s="116"/>
      <c r="BJ369" s="116"/>
      <c r="BK369" s="116"/>
      <c r="BL369" s="116"/>
      <c r="BM369" s="116"/>
      <c r="BN369" s="117"/>
    </row>
    <row r="370" spans="2:66" s="3" customFormat="1" ht="13.8">
      <c r="B370" s="16"/>
      <c r="C370" s="16"/>
      <c r="D370" s="652"/>
      <c r="E370" s="652"/>
      <c r="F370" s="653"/>
      <c r="G370" s="653"/>
      <c r="H370" s="653"/>
      <c r="I370" s="16"/>
      <c r="J370" s="16"/>
      <c r="K370" s="16"/>
      <c r="L370" s="16"/>
      <c r="M370" s="16"/>
      <c r="N370" s="16"/>
      <c r="O370" s="16"/>
      <c r="P370" s="16"/>
      <c r="Q370" s="16"/>
      <c r="R370" s="16"/>
      <c r="S370" s="16"/>
      <c r="T370" s="16"/>
      <c r="U370" s="16"/>
      <c r="V370" s="16"/>
      <c r="W370" s="16"/>
      <c r="X370" s="16"/>
      <c r="Y370" s="16"/>
      <c r="Z370" s="16"/>
      <c r="AA370" s="16"/>
      <c r="AB370" s="16"/>
      <c r="AC370" s="16"/>
      <c r="AD370" s="16"/>
      <c r="AE370" s="16"/>
      <c r="AF370" s="16"/>
      <c r="AG370" s="16"/>
      <c r="AH370" s="16"/>
      <c r="AI370" s="16"/>
      <c r="AJ370" s="16"/>
      <c r="AK370" s="16"/>
      <c r="AL370" s="16"/>
      <c r="AM370" s="16"/>
      <c r="AN370" s="16"/>
      <c r="AO370" s="16"/>
      <c r="AP370" s="16"/>
      <c r="AQ370" s="16"/>
      <c r="AR370" s="16"/>
      <c r="AS370" s="16"/>
      <c r="AT370" s="16"/>
      <c r="AU370" s="16"/>
      <c r="AV370" s="16"/>
      <c r="AW370" s="116"/>
      <c r="AX370" s="116"/>
      <c r="AY370" s="116"/>
      <c r="AZ370" s="116"/>
      <c r="BA370" s="116"/>
      <c r="BB370" s="116"/>
      <c r="BC370" s="116"/>
      <c r="BD370" s="116"/>
      <c r="BE370" s="116"/>
      <c r="BF370" s="116"/>
      <c r="BG370" s="116"/>
      <c r="BH370" s="116"/>
      <c r="BI370" s="116"/>
      <c r="BJ370" s="116"/>
      <c r="BK370" s="116"/>
      <c r="BL370" s="116"/>
      <c r="BM370" s="116"/>
      <c r="BN370" s="117"/>
    </row>
    <row r="371" spans="2:66" s="3" customFormat="1">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c r="AD371" s="16"/>
      <c r="AE371" s="16"/>
      <c r="AF371" s="16"/>
      <c r="AG371" s="16"/>
      <c r="AH371" s="16"/>
      <c r="AI371" s="16"/>
      <c r="AJ371" s="16"/>
      <c r="AK371" s="16"/>
      <c r="AL371" s="16"/>
      <c r="AM371" s="16"/>
      <c r="AN371" s="16"/>
      <c r="AO371" s="16"/>
      <c r="AP371" s="16"/>
      <c r="AQ371" s="16"/>
      <c r="AR371" s="16"/>
      <c r="AS371" s="16"/>
      <c r="AT371" s="16"/>
      <c r="AU371" s="16"/>
      <c r="AV371" s="16"/>
      <c r="AW371" s="116"/>
      <c r="AX371" s="116"/>
      <c r="AY371" s="116"/>
      <c r="AZ371" s="116"/>
      <c r="BA371" s="116"/>
      <c r="BB371" s="116"/>
      <c r="BC371" s="116"/>
      <c r="BD371" s="116"/>
      <c r="BE371" s="116"/>
      <c r="BF371" s="116"/>
      <c r="BG371" s="116"/>
      <c r="BH371" s="116"/>
      <c r="BI371" s="116"/>
      <c r="BJ371" s="116"/>
      <c r="BK371" s="116"/>
      <c r="BL371" s="116"/>
      <c r="BM371" s="116"/>
      <c r="BN371" s="117"/>
    </row>
    <row r="372" spans="2:66" s="3" customFormat="1" ht="3" customHeight="1">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c r="AE372" s="16"/>
      <c r="AF372" s="16"/>
      <c r="AG372" s="16"/>
      <c r="AH372" s="16"/>
      <c r="AI372" s="16"/>
      <c r="AJ372" s="16"/>
      <c r="AK372" s="16"/>
      <c r="AL372" s="16"/>
      <c r="AM372" s="16"/>
      <c r="AN372" s="16"/>
      <c r="AO372" s="16"/>
      <c r="AP372" s="16"/>
      <c r="AQ372" s="16"/>
      <c r="AR372" s="16"/>
      <c r="AS372" s="16"/>
      <c r="AT372" s="16"/>
      <c r="AU372" s="16"/>
      <c r="AV372" s="16"/>
      <c r="AW372" s="116"/>
      <c r="AX372" s="116"/>
      <c r="AY372" s="116"/>
      <c r="AZ372" s="116"/>
      <c r="BA372" s="116"/>
      <c r="BB372" s="116"/>
      <c r="BC372" s="116"/>
      <c r="BD372" s="116"/>
      <c r="BE372" s="116"/>
      <c r="BF372" s="116"/>
      <c r="BG372" s="116"/>
      <c r="BH372" s="116"/>
      <c r="BI372" s="116"/>
      <c r="BJ372" s="116"/>
      <c r="BK372" s="116"/>
      <c r="BL372" s="116"/>
      <c r="BM372" s="116"/>
      <c r="BN372" s="117"/>
    </row>
    <row r="373" spans="2:66" s="3" customFormat="1">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c r="AD373" s="16"/>
      <c r="AE373" s="16"/>
      <c r="AF373" s="16"/>
      <c r="AG373" s="16"/>
      <c r="AH373" s="16"/>
      <c r="AI373" s="16"/>
      <c r="AJ373" s="16"/>
      <c r="AK373" s="16"/>
      <c r="AL373" s="16"/>
      <c r="AM373" s="16"/>
      <c r="AN373" s="16"/>
      <c r="AO373" s="16"/>
      <c r="AP373" s="16"/>
      <c r="AQ373" s="16"/>
      <c r="AR373" s="16"/>
      <c r="AS373" s="16"/>
      <c r="AT373" s="16"/>
      <c r="AU373" s="16"/>
      <c r="AV373" s="16"/>
      <c r="AW373" s="116"/>
      <c r="AX373" s="116"/>
      <c r="AY373" s="116"/>
      <c r="AZ373" s="116"/>
      <c r="BA373" s="116"/>
      <c r="BB373" s="116"/>
      <c r="BC373" s="116"/>
      <c r="BD373" s="116"/>
      <c r="BE373" s="116"/>
      <c r="BF373" s="116"/>
      <c r="BG373" s="116"/>
      <c r="BH373" s="116"/>
      <c r="BI373" s="116"/>
      <c r="BJ373" s="116"/>
      <c r="BK373" s="116"/>
      <c r="BL373" s="116"/>
      <c r="BM373" s="116"/>
      <c r="BN373" s="117"/>
    </row>
    <row r="374" spans="2:66" s="3" customFormat="1" ht="3" customHeight="1">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c r="AE374" s="16"/>
      <c r="AF374" s="16"/>
      <c r="AG374" s="16"/>
      <c r="AH374" s="16"/>
      <c r="AI374" s="16"/>
      <c r="AJ374" s="16"/>
      <c r="AK374" s="16"/>
      <c r="AL374" s="16"/>
      <c r="AM374" s="16"/>
      <c r="AN374" s="16"/>
      <c r="AO374" s="16"/>
      <c r="AP374" s="16"/>
      <c r="AQ374" s="16"/>
      <c r="AR374" s="16"/>
      <c r="AS374" s="16"/>
      <c r="AT374" s="16"/>
      <c r="AU374" s="16"/>
      <c r="AV374" s="16"/>
      <c r="AW374" s="116"/>
      <c r="AX374" s="116"/>
      <c r="AY374" s="116"/>
      <c r="AZ374" s="116"/>
      <c r="BA374" s="116"/>
      <c r="BB374" s="116"/>
      <c r="BC374" s="116"/>
      <c r="BD374" s="116"/>
      <c r="BE374" s="116"/>
      <c r="BF374" s="116"/>
      <c r="BG374" s="116"/>
      <c r="BH374" s="116"/>
      <c r="BI374" s="116"/>
      <c r="BJ374" s="116"/>
      <c r="BK374" s="116"/>
      <c r="BL374" s="116"/>
      <c r="BM374" s="116"/>
      <c r="BN374" s="117"/>
    </row>
    <row r="375" spans="2:66" s="3" customFormat="1">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c r="AD375" s="16"/>
      <c r="AE375" s="16"/>
      <c r="AF375" s="16"/>
      <c r="AG375" s="16"/>
      <c r="AH375" s="16"/>
      <c r="AI375" s="16"/>
      <c r="AJ375" s="16"/>
      <c r="AK375" s="16"/>
      <c r="AL375" s="16"/>
      <c r="AM375" s="16"/>
      <c r="AN375" s="16"/>
      <c r="AO375" s="16"/>
      <c r="AP375" s="16"/>
      <c r="AQ375" s="16"/>
      <c r="AR375" s="16"/>
      <c r="AS375" s="16"/>
      <c r="AT375" s="16"/>
      <c r="AU375" s="16"/>
      <c r="AV375" s="16"/>
      <c r="AW375" s="116"/>
      <c r="AX375" s="116"/>
      <c r="AY375" s="116"/>
      <c r="AZ375" s="116"/>
      <c r="BA375" s="116"/>
      <c r="BB375" s="116"/>
      <c r="BC375" s="116"/>
      <c r="BD375" s="116"/>
      <c r="BE375" s="116"/>
      <c r="BF375" s="116"/>
      <c r="BG375" s="116"/>
      <c r="BH375" s="116"/>
      <c r="BI375" s="116"/>
      <c r="BJ375" s="116"/>
      <c r="BK375" s="116"/>
      <c r="BL375" s="116"/>
      <c r="BM375" s="116"/>
      <c r="BN375" s="117"/>
    </row>
    <row r="376" spans="2:66" s="3" customFormat="1">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c r="AF376" s="16"/>
      <c r="AG376" s="16"/>
      <c r="AH376" s="16"/>
      <c r="AI376" s="16"/>
      <c r="AJ376" s="16"/>
      <c r="AK376" s="16"/>
      <c r="AL376" s="16"/>
      <c r="AM376" s="16"/>
      <c r="AN376" s="16"/>
      <c r="AO376" s="16"/>
      <c r="AP376" s="16"/>
      <c r="AQ376" s="16"/>
      <c r="AR376" s="16"/>
      <c r="AS376" s="16"/>
      <c r="AT376" s="16"/>
      <c r="AU376" s="16"/>
      <c r="AV376" s="16"/>
      <c r="AW376" s="116"/>
      <c r="AX376" s="116"/>
      <c r="AY376" s="116"/>
      <c r="AZ376" s="116"/>
      <c r="BA376" s="116"/>
      <c r="BB376" s="116"/>
      <c r="BC376" s="116"/>
      <c r="BD376" s="116"/>
      <c r="BE376" s="116"/>
      <c r="BF376" s="116"/>
      <c r="BG376" s="116"/>
      <c r="BH376" s="116"/>
      <c r="BI376" s="116"/>
      <c r="BJ376" s="116"/>
      <c r="BK376" s="116"/>
      <c r="BL376" s="116"/>
      <c r="BM376" s="116"/>
      <c r="BN376" s="117"/>
    </row>
    <row r="377" spans="2:66" s="3" customFormat="1">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c r="AF377" s="16"/>
      <c r="AG377" s="16"/>
      <c r="AH377" s="16"/>
      <c r="AI377" s="16"/>
      <c r="AJ377" s="16"/>
      <c r="AK377" s="16"/>
      <c r="AL377" s="16"/>
      <c r="AM377" s="16"/>
      <c r="AN377" s="16"/>
      <c r="AO377" s="16"/>
      <c r="AP377" s="16"/>
      <c r="AQ377" s="16"/>
      <c r="AR377" s="16"/>
      <c r="AS377" s="16"/>
      <c r="AT377" s="16"/>
      <c r="AU377" s="16"/>
      <c r="AV377" s="16"/>
      <c r="AW377" s="116"/>
      <c r="AX377" s="116"/>
      <c r="AY377" s="116"/>
      <c r="AZ377" s="116"/>
      <c r="BA377" s="116"/>
      <c r="BB377" s="116"/>
      <c r="BC377" s="116"/>
      <c r="BD377" s="116"/>
      <c r="BE377" s="116"/>
      <c r="BF377" s="116"/>
      <c r="BG377" s="116"/>
      <c r="BH377" s="116"/>
      <c r="BI377" s="116"/>
      <c r="BJ377" s="116"/>
      <c r="BK377" s="116"/>
      <c r="BL377" s="116"/>
      <c r="BM377" s="116"/>
      <c r="BN377" s="117"/>
    </row>
    <row r="378" spans="2:66" s="3" customFormat="1">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c r="AE378" s="16"/>
      <c r="AF378" s="16"/>
      <c r="AG378" s="16"/>
      <c r="AH378" s="16"/>
      <c r="AI378" s="16"/>
      <c r="AJ378" s="16"/>
      <c r="AK378" s="16"/>
      <c r="AL378" s="16"/>
      <c r="AM378" s="16"/>
      <c r="AN378" s="16"/>
      <c r="AO378" s="16"/>
      <c r="AP378" s="16"/>
      <c r="AQ378" s="16"/>
      <c r="AR378" s="16"/>
      <c r="AS378" s="16"/>
      <c r="AT378" s="16"/>
      <c r="AU378" s="16"/>
      <c r="AV378" s="16"/>
      <c r="AW378" s="116"/>
      <c r="AX378" s="116"/>
      <c r="AY378" s="116"/>
      <c r="AZ378" s="116"/>
      <c r="BA378" s="116"/>
      <c r="BB378" s="116"/>
      <c r="BC378" s="116"/>
      <c r="BD378" s="116"/>
      <c r="BE378" s="116"/>
      <c r="BF378" s="116"/>
      <c r="BG378" s="116"/>
      <c r="BH378" s="116"/>
      <c r="BI378" s="116"/>
      <c r="BJ378" s="116"/>
      <c r="BK378" s="116"/>
      <c r="BL378" s="116"/>
      <c r="BM378" s="116"/>
      <c r="BN378" s="117"/>
    </row>
    <row r="379" spans="2:66" s="3" customFormat="1">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c r="AD379" s="16"/>
      <c r="AE379" s="16"/>
      <c r="AF379" s="16"/>
      <c r="AG379" s="16"/>
      <c r="AH379" s="16"/>
      <c r="AI379" s="16"/>
      <c r="AJ379" s="16"/>
      <c r="AK379" s="16"/>
      <c r="AL379" s="16"/>
      <c r="AM379" s="16"/>
      <c r="AN379" s="16"/>
      <c r="AO379" s="16"/>
      <c r="AP379" s="16"/>
      <c r="AQ379" s="16"/>
      <c r="AR379" s="16"/>
      <c r="AS379" s="16"/>
      <c r="AT379" s="16"/>
      <c r="AU379" s="16"/>
      <c r="AV379" s="16"/>
      <c r="AW379" s="116"/>
      <c r="AX379" s="116"/>
      <c r="AY379" s="116"/>
      <c r="AZ379" s="116"/>
      <c r="BA379" s="116"/>
      <c r="BB379" s="116"/>
      <c r="BC379" s="116"/>
      <c r="BD379" s="116"/>
      <c r="BE379" s="116"/>
      <c r="BF379" s="116"/>
      <c r="BG379" s="116"/>
      <c r="BH379" s="116"/>
      <c r="BI379" s="116"/>
      <c r="BJ379" s="116"/>
      <c r="BK379" s="116"/>
      <c r="BL379" s="116"/>
      <c r="BM379" s="116"/>
      <c r="BN379" s="117"/>
    </row>
    <row r="380" spans="2:66" s="3" customFormat="1">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c r="AD380" s="16"/>
      <c r="AE380" s="16"/>
      <c r="AF380" s="16"/>
      <c r="AG380" s="16"/>
      <c r="AH380" s="16"/>
      <c r="AI380" s="16"/>
      <c r="AJ380" s="16"/>
      <c r="AK380" s="16"/>
      <c r="AL380" s="16"/>
      <c r="AM380" s="16"/>
      <c r="AN380" s="16"/>
      <c r="AO380" s="16"/>
      <c r="AP380" s="16"/>
      <c r="AQ380" s="16"/>
      <c r="AR380" s="16"/>
      <c r="AS380" s="16"/>
      <c r="AT380" s="16"/>
      <c r="AU380" s="16"/>
      <c r="AV380" s="16"/>
      <c r="AW380" s="116"/>
      <c r="AX380" s="116"/>
      <c r="AY380" s="116"/>
      <c r="AZ380" s="116"/>
      <c r="BA380" s="116"/>
      <c r="BB380" s="116"/>
      <c r="BC380" s="116"/>
      <c r="BD380" s="116"/>
      <c r="BE380" s="116"/>
      <c r="BF380" s="116"/>
      <c r="BG380" s="116"/>
      <c r="BH380" s="116"/>
      <c r="BI380" s="116"/>
      <c r="BJ380" s="116"/>
      <c r="BK380" s="116"/>
      <c r="BL380" s="116"/>
      <c r="BM380" s="116"/>
      <c r="BN380" s="117"/>
    </row>
    <row r="381" spans="2:66" s="3" customFormat="1">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c r="AE381" s="16"/>
      <c r="AF381" s="16"/>
      <c r="AG381" s="16"/>
      <c r="AH381" s="16"/>
      <c r="AI381" s="16"/>
      <c r="AJ381" s="16"/>
      <c r="AK381" s="16"/>
      <c r="AL381" s="16"/>
      <c r="AM381" s="16"/>
      <c r="AN381" s="16"/>
      <c r="AO381" s="16"/>
      <c r="AP381" s="16"/>
      <c r="AQ381" s="16"/>
      <c r="AR381" s="16"/>
      <c r="AS381" s="16"/>
      <c r="AT381" s="16"/>
      <c r="AU381" s="16"/>
      <c r="AV381" s="16"/>
      <c r="AW381" s="116"/>
      <c r="AX381" s="116"/>
      <c r="AY381" s="116"/>
      <c r="AZ381" s="116"/>
      <c r="BA381" s="116"/>
      <c r="BB381" s="116"/>
      <c r="BC381" s="116"/>
      <c r="BD381" s="116"/>
      <c r="BE381" s="116"/>
      <c r="BF381" s="116"/>
      <c r="BG381" s="116"/>
      <c r="BH381" s="116"/>
      <c r="BI381" s="116"/>
      <c r="BJ381" s="116"/>
      <c r="BK381" s="116"/>
      <c r="BL381" s="116"/>
      <c r="BM381" s="116"/>
      <c r="BN381" s="117"/>
    </row>
    <row r="382" spans="2:66" s="3" customFormat="1">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c r="AE382" s="16"/>
      <c r="AF382" s="16"/>
      <c r="AG382" s="16"/>
      <c r="AH382" s="16"/>
      <c r="AI382" s="16"/>
      <c r="AJ382" s="16"/>
      <c r="AK382" s="16"/>
      <c r="AL382" s="16"/>
      <c r="AM382" s="16"/>
      <c r="AN382" s="16"/>
      <c r="AO382" s="16"/>
      <c r="AP382" s="16"/>
      <c r="AQ382" s="16"/>
      <c r="AR382" s="16"/>
      <c r="AS382" s="16"/>
      <c r="AT382" s="16"/>
      <c r="AU382" s="16"/>
      <c r="AV382" s="16"/>
      <c r="AW382" s="116"/>
      <c r="AX382" s="116"/>
      <c r="AY382" s="116"/>
      <c r="AZ382" s="116"/>
      <c r="BA382" s="116"/>
      <c r="BB382" s="116"/>
      <c r="BC382" s="116"/>
      <c r="BD382" s="116"/>
      <c r="BE382" s="116"/>
      <c r="BF382" s="116"/>
      <c r="BG382" s="116"/>
      <c r="BH382" s="116"/>
      <c r="BI382" s="116"/>
      <c r="BJ382" s="116"/>
      <c r="BK382" s="116"/>
      <c r="BL382" s="116"/>
      <c r="BM382" s="116"/>
      <c r="BN382" s="117"/>
    </row>
    <row r="383" spans="2:66" s="36" customFormat="1">
      <c r="B383" s="16"/>
      <c r="C383" s="16"/>
      <c r="D383" s="123"/>
      <c r="E383" s="123"/>
      <c r="F383" s="123"/>
      <c r="G383" s="123"/>
      <c r="H383" s="123"/>
      <c r="I383" s="16"/>
      <c r="J383" s="16"/>
      <c r="K383" s="16"/>
      <c r="L383" s="16"/>
      <c r="M383" s="16"/>
      <c r="N383" s="16"/>
      <c r="O383" s="16"/>
      <c r="P383" s="16"/>
      <c r="Q383" s="16"/>
      <c r="R383" s="16"/>
      <c r="S383" s="16"/>
      <c r="T383" s="16"/>
      <c r="U383" s="16"/>
      <c r="V383" s="16"/>
      <c r="W383" s="16"/>
      <c r="X383" s="16"/>
      <c r="Y383" s="16"/>
      <c r="Z383" s="16"/>
      <c r="AA383" s="16"/>
      <c r="AB383" s="16"/>
      <c r="AC383" s="16"/>
      <c r="AD383" s="16"/>
      <c r="AE383" s="16"/>
      <c r="AF383" s="16"/>
      <c r="AG383" s="16"/>
      <c r="AH383" s="16"/>
      <c r="AI383" s="16"/>
      <c r="AJ383" s="16"/>
      <c r="AK383" s="16"/>
      <c r="AL383" s="16"/>
      <c r="AM383" s="16"/>
      <c r="AN383" s="16"/>
      <c r="AO383" s="16"/>
      <c r="AP383" s="16"/>
      <c r="AQ383" s="16"/>
      <c r="AR383" s="16"/>
      <c r="AS383" s="16"/>
      <c r="AT383" s="16"/>
      <c r="AU383" s="16"/>
      <c r="AV383" s="16"/>
      <c r="AW383" s="16"/>
      <c r="AX383" s="16"/>
      <c r="AY383" s="16"/>
      <c r="AZ383" s="16"/>
      <c r="BA383" s="16"/>
      <c r="BB383" s="16"/>
      <c r="BC383" s="16"/>
      <c r="BD383" s="16"/>
      <c r="BE383" s="16"/>
      <c r="BF383" s="16"/>
      <c r="BG383" s="16"/>
      <c r="BH383" s="16"/>
      <c r="BI383" s="16"/>
      <c r="BJ383" s="16"/>
      <c r="BK383" s="16"/>
      <c r="BL383" s="16"/>
      <c r="BM383" s="16"/>
      <c r="BN383" s="120"/>
    </row>
    <row r="384" spans="2:66" s="3" customFormat="1">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c r="AD384" s="16"/>
      <c r="AE384" s="16"/>
      <c r="AF384" s="16"/>
      <c r="AG384" s="16"/>
      <c r="AH384" s="16"/>
      <c r="AI384" s="16"/>
      <c r="AJ384" s="16"/>
      <c r="AK384" s="16"/>
      <c r="AL384" s="16"/>
      <c r="AM384" s="16"/>
      <c r="AN384" s="16"/>
      <c r="AO384" s="16"/>
      <c r="AP384" s="16"/>
      <c r="AQ384" s="16"/>
      <c r="AR384" s="16"/>
      <c r="AS384" s="16"/>
      <c r="AT384" s="16"/>
      <c r="AU384" s="16"/>
      <c r="AV384" s="16"/>
      <c r="AW384" s="116"/>
      <c r="AX384" s="116"/>
      <c r="AY384" s="116"/>
      <c r="AZ384" s="116"/>
      <c r="BA384" s="116"/>
      <c r="BB384" s="116"/>
      <c r="BC384" s="116"/>
      <c r="BD384" s="116"/>
      <c r="BE384" s="116"/>
      <c r="BF384" s="116"/>
      <c r="BG384" s="116"/>
      <c r="BH384" s="116"/>
      <c r="BI384" s="116"/>
      <c r="BJ384" s="116"/>
      <c r="BK384" s="116"/>
      <c r="BL384" s="116"/>
      <c r="BM384" s="116"/>
      <c r="BN384" s="117"/>
    </row>
    <row r="385" spans="2:66" s="3" customFormat="1">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c r="AD385" s="16"/>
      <c r="AE385" s="16"/>
      <c r="AF385" s="16"/>
      <c r="AG385" s="16"/>
      <c r="AH385" s="16"/>
      <c r="AI385" s="16"/>
      <c r="AJ385" s="16"/>
      <c r="AK385" s="16"/>
      <c r="AL385" s="16"/>
      <c r="AM385" s="16"/>
      <c r="AN385" s="16"/>
      <c r="AO385" s="16"/>
      <c r="AP385" s="16"/>
      <c r="AQ385" s="16"/>
      <c r="AR385" s="16"/>
      <c r="AS385" s="16"/>
      <c r="AT385" s="16"/>
      <c r="AU385" s="16"/>
      <c r="AV385" s="16"/>
      <c r="AW385" s="116"/>
      <c r="AX385" s="116"/>
      <c r="AY385" s="116"/>
      <c r="AZ385" s="116"/>
      <c r="BA385" s="116"/>
      <c r="BB385" s="116"/>
      <c r="BC385" s="116"/>
      <c r="BD385" s="116"/>
      <c r="BE385" s="116"/>
      <c r="BF385" s="116"/>
      <c r="BG385" s="116"/>
      <c r="BH385" s="116"/>
      <c r="BI385" s="116"/>
      <c r="BJ385" s="116"/>
      <c r="BK385" s="116"/>
      <c r="BL385" s="116"/>
      <c r="BM385" s="116"/>
      <c r="BN385" s="117"/>
    </row>
    <row r="386" spans="2:66" s="3" customFormat="1">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c r="AE386" s="16"/>
      <c r="AF386" s="16"/>
      <c r="AG386" s="16"/>
      <c r="AH386" s="16"/>
      <c r="AI386" s="16"/>
      <c r="AJ386" s="16"/>
      <c r="AK386" s="16"/>
      <c r="AL386" s="16"/>
      <c r="AM386" s="16"/>
      <c r="AN386" s="16"/>
      <c r="AO386" s="16"/>
      <c r="AP386" s="16"/>
      <c r="AQ386" s="16"/>
      <c r="AR386" s="16"/>
      <c r="AS386" s="16"/>
      <c r="AT386" s="16"/>
      <c r="AU386" s="16"/>
      <c r="AV386" s="16"/>
      <c r="AW386" s="116"/>
      <c r="AX386" s="116"/>
      <c r="AY386" s="116"/>
      <c r="AZ386" s="116"/>
      <c r="BA386" s="116"/>
      <c r="BB386" s="116"/>
      <c r="BC386" s="116"/>
      <c r="BD386" s="116"/>
      <c r="BE386" s="116"/>
      <c r="BF386" s="116"/>
      <c r="BG386" s="116"/>
      <c r="BH386" s="116"/>
      <c r="BI386" s="116"/>
      <c r="BJ386" s="116"/>
      <c r="BK386" s="116"/>
      <c r="BL386" s="116"/>
      <c r="BM386" s="116"/>
      <c r="BN386" s="117"/>
    </row>
    <row r="387" spans="2:66" s="3" customFormat="1">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c r="AE387" s="16"/>
      <c r="AF387" s="16"/>
      <c r="AG387" s="16"/>
      <c r="AH387" s="16"/>
      <c r="AI387" s="16"/>
      <c r="AJ387" s="16"/>
      <c r="AK387" s="16"/>
      <c r="AL387" s="16"/>
      <c r="AM387" s="16"/>
      <c r="AN387" s="16"/>
      <c r="AO387" s="16"/>
      <c r="AP387" s="16"/>
      <c r="AQ387" s="16"/>
      <c r="AR387" s="16"/>
      <c r="AS387" s="16"/>
      <c r="AT387" s="16"/>
      <c r="AU387" s="16"/>
      <c r="AV387" s="16"/>
      <c r="AW387" s="116"/>
      <c r="AX387" s="116"/>
      <c r="AY387" s="116"/>
      <c r="AZ387" s="116"/>
      <c r="BA387" s="116"/>
      <c r="BB387" s="116"/>
      <c r="BC387" s="116"/>
      <c r="BD387" s="116"/>
      <c r="BE387" s="116"/>
      <c r="BF387" s="116"/>
      <c r="BG387" s="116"/>
      <c r="BH387" s="116"/>
      <c r="BI387" s="116"/>
      <c r="BJ387" s="116"/>
      <c r="BK387" s="116"/>
      <c r="BL387" s="116"/>
      <c r="BM387" s="116"/>
      <c r="BN387" s="117"/>
    </row>
    <row r="388" spans="2:66" s="3" customFormat="1">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6"/>
      <c r="AH388" s="16"/>
      <c r="AI388" s="16"/>
      <c r="AJ388" s="16"/>
      <c r="AK388" s="16"/>
      <c r="AL388" s="16"/>
      <c r="AM388" s="16"/>
      <c r="AN388" s="16"/>
      <c r="AO388" s="16"/>
      <c r="AP388" s="16"/>
      <c r="AQ388" s="16"/>
      <c r="AR388" s="16"/>
      <c r="AS388" s="16"/>
      <c r="AT388" s="16"/>
      <c r="AU388" s="16"/>
      <c r="AV388" s="16"/>
      <c r="AW388" s="116"/>
      <c r="AX388" s="116"/>
      <c r="AY388" s="116"/>
      <c r="AZ388" s="116"/>
      <c r="BA388" s="116"/>
      <c r="BB388" s="116"/>
      <c r="BC388" s="116"/>
      <c r="BD388" s="116"/>
      <c r="BE388" s="116"/>
      <c r="BF388" s="116"/>
      <c r="BG388" s="116"/>
      <c r="BH388" s="116"/>
      <c r="BI388" s="116"/>
      <c r="BJ388" s="116"/>
      <c r="BK388" s="116"/>
      <c r="BL388" s="116"/>
      <c r="BM388" s="116"/>
      <c r="BN388" s="117"/>
    </row>
    <row r="389" spans="2:66" s="3" customFormat="1">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6"/>
      <c r="AH389" s="16"/>
      <c r="AI389" s="16"/>
      <c r="AJ389" s="16"/>
      <c r="AK389" s="16"/>
      <c r="AL389" s="16"/>
      <c r="AM389" s="16"/>
      <c r="AN389" s="16"/>
      <c r="AO389" s="16"/>
      <c r="AP389" s="16"/>
      <c r="AQ389" s="16"/>
      <c r="AR389" s="16"/>
      <c r="AS389" s="16"/>
      <c r="AT389" s="16"/>
      <c r="AU389" s="16"/>
      <c r="AV389" s="16"/>
      <c r="AW389" s="116"/>
      <c r="AX389" s="116"/>
      <c r="AY389" s="116"/>
      <c r="AZ389" s="116"/>
      <c r="BA389" s="116"/>
      <c r="BB389" s="116"/>
      <c r="BC389" s="116"/>
      <c r="BD389" s="116"/>
      <c r="BE389" s="116"/>
      <c r="BF389" s="116"/>
      <c r="BG389" s="116"/>
      <c r="BH389" s="116"/>
      <c r="BI389" s="116"/>
      <c r="BJ389" s="116"/>
      <c r="BK389" s="116"/>
      <c r="BL389" s="116"/>
      <c r="BM389" s="116"/>
      <c r="BN389" s="117"/>
    </row>
    <row r="390" spans="2:66" s="3" customFormat="1">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6"/>
      <c r="AH390" s="16"/>
      <c r="AI390" s="16"/>
      <c r="AJ390" s="16"/>
      <c r="AK390" s="16"/>
      <c r="AL390" s="16"/>
      <c r="AM390" s="16"/>
      <c r="AN390" s="16"/>
      <c r="AO390" s="16"/>
      <c r="AP390" s="16"/>
      <c r="AQ390" s="16"/>
      <c r="AR390" s="16"/>
      <c r="AS390" s="16"/>
      <c r="AT390" s="16"/>
      <c r="AU390" s="16"/>
      <c r="AV390" s="16"/>
      <c r="AW390" s="116"/>
      <c r="AX390" s="116"/>
      <c r="AY390" s="116"/>
      <c r="AZ390" s="116"/>
      <c r="BA390" s="116"/>
      <c r="BB390" s="116"/>
      <c r="BC390" s="116"/>
      <c r="BD390" s="116"/>
      <c r="BE390" s="116"/>
      <c r="BF390" s="116"/>
      <c r="BG390" s="116"/>
      <c r="BH390" s="116"/>
      <c r="BI390" s="116"/>
      <c r="BJ390" s="116"/>
      <c r="BK390" s="116"/>
      <c r="BL390" s="116"/>
      <c r="BM390" s="116"/>
      <c r="BN390" s="117"/>
    </row>
    <row r="391" spans="2:66" s="3" customFormat="1">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c r="AD391" s="16"/>
      <c r="AE391" s="16"/>
      <c r="AF391" s="16"/>
      <c r="AG391" s="16"/>
      <c r="AH391" s="16"/>
      <c r="AI391" s="16"/>
      <c r="AJ391" s="16"/>
      <c r="AK391" s="16"/>
      <c r="AL391" s="16"/>
      <c r="AM391" s="16"/>
      <c r="AN391" s="16"/>
      <c r="AO391" s="16"/>
      <c r="AP391" s="16"/>
      <c r="AQ391" s="16"/>
      <c r="AR391" s="16"/>
      <c r="AS391" s="16"/>
      <c r="AT391" s="16"/>
      <c r="AU391" s="16"/>
      <c r="AV391" s="16"/>
      <c r="AW391" s="116"/>
      <c r="AX391" s="116"/>
      <c r="AY391" s="116"/>
      <c r="AZ391" s="116"/>
      <c r="BA391" s="116"/>
      <c r="BB391" s="116"/>
      <c r="BC391" s="116"/>
      <c r="BD391" s="116"/>
      <c r="BE391" s="116"/>
      <c r="BF391" s="116"/>
      <c r="BG391" s="116"/>
      <c r="BH391" s="116"/>
      <c r="BI391" s="116"/>
      <c r="BJ391" s="116"/>
      <c r="BK391" s="116"/>
      <c r="BL391" s="116"/>
      <c r="BM391" s="116"/>
      <c r="BN391" s="117"/>
    </row>
    <row r="392" spans="2:66" s="3" customFormat="1">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c r="AD392" s="16"/>
      <c r="AE392" s="16"/>
      <c r="AF392" s="16"/>
      <c r="AG392" s="16"/>
      <c r="AH392" s="16"/>
      <c r="AI392" s="16"/>
      <c r="AJ392" s="16"/>
      <c r="AK392" s="16"/>
      <c r="AL392" s="16"/>
      <c r="AM392" s="16"/>
      <c r="AN392" s="16"/>
      <c r="AO392" s="16"/>
      <c r="AP392" s="16"/>
      <c r="AQ392" s="16"/>
      <c r="AR392" s="16"/>
      <c r="AS392" s="16"/>
      <c r="AT392" s="16"/>
      <c r="AU392" s="16"/>
      <c r="AV392" s="16"/>
      <c r="AW392" s="116"/>
      <c r="AX392" s="116"/>
      <c r="AY392" s="116"/>
      <c r="AZ392" s="116"/>
      <c r="BA392" s="116"/>
      <c r="BB392" s="116"/>
      <c r="BC392" s="116"/>
      <c r="BD392" s="116"/>
      <c r="BE392" s="116"/>
      <c r="BF392" s="116"/>
      <c r="BG392" s="116"/>
      <c r="BH392" s="116"/>
      <c r="BI392" s="116"/>
      <c r="BJ392" s="116"/>
      <c r="BK392" s="116"/>
      <c r="BL392" s="116"/>
      <c r="BM392" s="116"/>
      <c r="BN392" s="117"/>
    </row>
    <row r="393" spans="2:66" s="3" customFormat="1">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c r="AD393" s="16"/>
      <c r="AE393" s="16"/>
      <c r="AF393" s="16"/>
      <c r="AG393" s="16"/>
      <c r="AH393" s="16"/>
      <c r="AI393" s="16"/>
      <c r="AJ393" s="16"/>
      <c r="AK393" s="16"/>
      <c r="AL393" s="16"/>
      <c r="AM393" s="16"/>
      <c r="AN393" s="16"/>
      <c r="AO393" s="16"/>
      <c r="AP393" s="16"/>
      <c r="AQ393" s="16"/>
      <c r="AR393" s="16"/>
      <c r="AS393" s="16"/>
      <c r="AT393" s="16"/>
      <c r="AU393" s="16"/>
      <c r="AV393" s="16"/>
      <c r="AW393" s="116"/>
      <c r="AX393" s="116"/>
      <c r="AY393" s="116"/>
      <c r="AZ393" s="116"/>
      <c r="BA393" s="116"/>
      <c r="BB393" s="116"/>
      <c r="BC393" s="116"/>
      <c r="BD393" s="116"/>
      <c r="BE393" s="116"/>
      <c r="BF393" s="116"/>
      <c r="BG393" s="116"/>
      <c r="BH393" s="116"/>
      <c r="BI393" s="116"/>
      <c r="BJ393" s="116"/>
      <c r="BK393" s="116"/>
      <c r="BL393" s="116"/>
      <c r="BM393" s="116"/>
      <c r="BN393" s="117"/>
    </row>
    <row r="394" spans="2:66" s="3" customFormat="1">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c r="AD394" s="16"/>
      <c r="AE394" s="16"/>
      <c r="AF394" s="16"/>
      <c r="AG394" s="16"/>
      <c r="AH394" s="16"/>
      <c r="AI394" s="16"/>
      <c r="AJ394" s="16"/>
      <c r="AK394" s="16"/>
      <c r="AL394" s="16"/>
      <c r="AM394" s="16"/>
      <c r="AN394" s="16"/>
      <c r="AO394" s="16"/>
      <c r="AP394" s="16"/>
      <c r="AQ394" s="16"/>
      <c r="AR394" s="16"/>
      <c r="AS394" s="16"/>
      <c r="AT394" s="16"/>
      <c r="AU394" s="16"/>
      <c r="AV394" s="16"/>
      <c r="AW394" s="116"/>
      <c r="AX394" s="116"/>
      <c r="AY394" s="116"/>
      <c r="AZ394" s="116"/>
      <c r="BA394" s="116"/>
      <c r="BB394" s="116"/>
      <c r="BC394" s="116"/>
      <c r="BD394" s="116"/>
      <c r="BE394" s="116"/>
      <c r="BF394" s="116"/>
      <c r="BG394" s="116"/>
      <c r="BH394" s="116"/>
      <c r="BI394" s="116"/>
      <c r="BJ394" s="116"/>
      <c r="BK394" s="116"/>
      <c r="BL394" s="116"/>
      <c r="BM394" s="116"/>
      <c r="BN394" s="117"/>
    </row>
    <row r="395" spans="2:66" s="3" customFormat="1">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c r="AD395" s="16"/>
      <c r="AE395" s="16"/>
      <c r="AF395" s="16"/>
      <c r="AG395" s="16"/>
      <c r="AH395" s="16"/>
      <c r="AI395" s="16"/>
      <c r="AJ395" s="16"/>
      <c r="AK395" s="16"/>
      <c r="AL395" s="16"/>
      <c r="AM395" s="16"/>
      <c r="AN395" s="16"/>
      <c r="AO395" s="16"/>
      <c r="AP395" s="16"/>
      <c r="AQ395" s="16"/>
      <c r="AR395" s="16"/>
      <c r="AS395" s="16"/>
      <c r="AT395" s="16"/>
      <c r="AU395" s="16"/>
      <c r="AV395" s="16"/>
      <c r="AW395" s="116"/>
      <c r="AX395" s="116"/>
      <c r="AY395" s="116"/>
      <c r="AZ395" s="116"/>
      <c r="BA395" s="116"/>
      <c r="BB395" s="116"/>
      <c r="BC395" s="116"/>
      <c r="BD395" s="116"/>
      <c r="BE395" s="116"/>
      <c r="BF395" s="116"/>
      <c r="BG395" s="116"/>
      <c r="BH395" s="116"/>
      <c r="BI395" s="116"/>
      <c r="BJ395" s="116"/>
      <c r="BK395" s="116"/>
      <c r="BL395" s="116"/>
      <c r="BM395" s="116"/>
      <c r="BN395" s="117"/>
    </row>
    <row r="396" spans="2:66" s="3" customFormat="1">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c r="AD396" s="16"/>
      <c r="AE396" s="16"/>
      <c r="AF396" s="16"/>
      <c r="AG396" s="16"/>
      <c r="AH396" s="16"/>
      <c r="AI396" s="16"/>
      <c r="AJ396" s="16"/>
      <c r="AK396" s="16"/>
      <c r="AL396" s="16"/>
      <c r="AM396" s="16"/>
      <c r="AN396" s="16"/>
      <c r="AO396" s="16"/>
      <c r="AP396" s="16"/>
      <c r="AQ396" s="16"/>
      <c r="AR396" s="16"/>
      <c r="AS396" s="16"/>
      <c r="AT396" s="16"/>
      <c r="AU396" s="16"/>
      <c r="AV396" s="16"/>
      <c r="AW396" s="116"/>
      <c r="AX396" s="116"/>
      <c r="AY396" s="116"/>
      <c r="AZ396" s="116"/>
      <c r="BA396" s="116"/>
      <c r="BB396" s="116"/>
      <c r="BC396" s="116"/>
      <c r="BD396" s="116"/>
      <c r="BE396" s="116"/>
      <c r="BF396" s="116"/>
      <c r="BG396" s="116"/>
      <c r="BH396" s="116"/>
      <c r="BI396" s="116"/>
      <c r="BJ396" s="116"/>
      <c r="BK396" s="116"/>
      <c r="BL396" s="116"/>
      <c r="BM396" s="116"/>
      <c r="BN396" s="117"/>
    </row>
    <row r="397" spans="2:66" s="3" customFormat="1">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c r="AD397" s="16"/>
      <c r="AE397" s="16"/>
      <c r="AF397" s="16"/>
      <c r="AG397" s="16"/>
      <c r="AH397" s="16"/>
      <c r="AI397" s="16"/>
      <c r="AJ397" s="16"/>
      <c r="AK397" s="16"/>
      <c r="AL397" s="16"/>
      <c r="AM397" s="16"/>
      <c r="AN397" s="16"/>
      <c r="AO397" s="16"/>
      <c r="AP397" s="16"/>
      <c r="AQ397" s="16"/>
      <c r="AR397" s="16"/>
      <c r="AS397" s="16"/>
      <c r="AT397" s="16"/>
      <c r="AU397" s="16"/>
      <c r="AV397" s="16"/>
      <c r="AW397" s="116"/>
      <c r="AX397" s="116"/>
      <c r="AY397" s="116"/>
      <c r="AZ397" s="116"/>
      <c r="BA397" s="116"/>
      <c r="BB397" s="116"/>
      <c r="BC397" s="116"/>
      <c r="BD397" s="116"/>
      <c r="BE397" s="116"/>
      <c r="BF397" s="116"/>
      <c r="BG397" s="116"/>
      <c r="BH397" s="116"/>
      <c r="BI397" s="116"/>
      <c r="BJ397" s="116"/>
      <c r="BK397" s="116"/>
      <c r="BL397" s="116"/>
      <c r="BM397" s="116"/>
      <c r="BN397" s="117"/>
    </row>
    <row r="398" spans="2:66" s="3" customFormat="1">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c r="AD398" s="16"/>
      <c r="AE398" s="16"/>
      <c r="AF398" s="16"/>
      <c r="AG398" s="16"/>
      <c r="AH398" s="16"/>
      <c r="AI398" s="16"/>
      <c r="AJ398" s="16"/>
      <c r="AK398" s="16"/>
      <c r="AL398" s="16"/>
      <c r="AM398" s="16"/>
      <c r="AN398" s="16"/>
      <c r="AO398" s="16"/>
      <c r="AP398" s="16"/>
      <c r="AQ398" s="16"/>
      <c r="AR398" s="16"/>
      <c r="AS398" s="16"/>
      <c r="AT398" s="16"/>
      <c r="AU398" s="16"/>
      <c r="AV398" s="16"/>
      <c r="AW398" s="116"/>
      <c r="AX398" s="116"/>
      <c r="AY398" s="116"/>
      <c r="AZ398" s="116"/>
      <c r="BA398" s="116"/>
      <c r="BB398" s="116"/>
      <c r="BC398" s="116"/>
      <c r="BD398" s="116"/>
      <c r="BE398" s="116"/>
      <c r="BF398" s="116"/>
      <c r="BG398" s="116"/>
      <c r="BH398" s="116"/>
      <c r="BI398" s="116"/>
      <c r="BJ398" s="116"/>
      <c r="BK398" s="116"/>
      <c r="BL398" s="116"/>
      <c r="BM398" s="116"/>
      <c r="BN398" s="117"/>
    </row>
    <row r="399" spans="2:66" s="3" customFormat="1">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c r="AD399" s="16"/>
      <c r="AE399" s="16"/>
      <c r="AF399" s="16"/>
      <c r="AG399" s="16"/>
      <c r="AH399" s="16"/>
      <c r="AI399" s="16"/>
      <c r="AJ399" s="16"/>
      <c r="AK399" s="16"/>
      <c r="AL399" s="16"/>
      <c r="AM399" s="16"/>
      <c r="AN399" s="16"/>
      <c r="AO399" s="16"/>
      <c r="AP399" s="16"/>
      <c r="AQ399" s="16"/>
      <c r="AR399" s="16"/>
      <c r="AS399" s="16"/>
      <c r="AT399" s="16"/>
      <c r="AU399" s="16"/>
      <c r="AV399" s="16"/>
      <c r="AW399" s="116"/>
      <c r="AX399" s="116"/>
      <c r="AY399" s="116"/>
      <c r="AZ399" s="116"/>
      <c r="BA399" s="116"/>
      <c r="BB399" s="116"/>
      <c r="BC399" s="116"/>
      <c r="BD399" s="116"/>
      <c r="BE399" s="116"/>
      <c r="BF399" s="116"/>
      <c r="BG399" s="116"/>
      <c r="BH399" s="116"/>
      <c r="BI399" s="116"/>
      <c r="BJ399" s="116"/>
      <c r="BK399" s="116"/>
      <c r="BL399" s="116"/>
      <c r="BM399" s="116"/>
      <c r="BN399" s="117"/>
    </row>
    <row r="400" spans="2:66" s="3" customFormat="1">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c r="AD400" s="16"/>
      <c r="AE400" s="16"/>
      <c r="AF400" s="16"/>
      <c r="AG400" s="16"/>
      <c r="AH400" s="16"/>
      <c r="AI400" s="16"/>
      <c r="AJ400" s="16"/>
      <c r="AK400" s="16"/>
      <c r="AL400" s="16"/>
      <c r="AM400" s="16"/>
      <c r="AN400" s="16"/>
      <c r="AO400" s="16"/>
      <c r="AP400" s="16"/>
      <c r="AQ400" s="16"/>
      <c r="AR400" s="16"/>
      <c r="AS400" s="16"/>
      <c r="AT400" s="16"/>
      <c r="AU400" s="16"/>
      <c r="AV400" s="16"/>
      <c r="AW400" s="116"/>
      <c r="AX400" s="116"/>
      <c r="AY400" s="116"/>
      <c r="AZ400" s="116"/>
      <c r="BA400" s="116"/>
      <c r="BB400" s="116"/>
      <c r="BC400" s="116"/>
      <c r="BD400" s="116"/>
      <c r="BE400" s="116"/>
      <c r="BF400" s="116"/>
      <c r="BG400" s="116"/>
      <c r="BH400" s="116"/>
      <c r="BI400" s="116"/>
      <c r="BJ400" s="116"/>
      <c r="BK400" s="116"/>
      <c r="BL400" s="116"/>
      <c r="BM400" s="116"/>
      <c r="BN400" s="117"/>
    </row>
    <row r="401" spans="2:66" s="3" customFormat="1">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c r="AD401" s="16"/>
      <c r="AE401" s="16"/>
      <c r="AF401" s="16"/>
      <c r="AG401" s="16"/>
      <c r="AH401" s="16"/>
      <c r="AI401" s="16"/>
      <c r="AJ401" s="16"/>
      <c r="AK401" s="16"/>
      <c r="AL401" s="16"/>
      <c r="AM401" s="16"/>
      <c r="AN401" s="16"/>
      <c r="AO401" s="16"/>
      <c r="AP401" s="16"/>
      <c r="AQ401" s="16"/>
      <c r="AR401" s="16"/>
      <c r="AS401" s="16"/>
      <c r="AT401" s="16"/>
      <c r="AU401" s="16"/>
      <c r="AV401" s="16"/>
      <c r="AW401" s="116"/>
      <c r="AX401" s="116"/>
      <c r="AY401" s="116"/>
      <c r="AZ401" s="116"/>
      <c r="BA401" s="116"/>
      <c r="BB401" s="116"/>
      <c r="BC401" s="116"/>
      <c r="BD401" s="116"/>
      <c r="BE401" s="116"/>
      <c r="BF401" s="116"/>
      <c r="BG401" s="116"/>
      <c r="BH401" s="116"/>
      <c r="BI401" s="116"/>
      <c r="BJ401" s="116"/>
      <c r="BK401" s="116"/>
      <c r="BL401" s="116"/>
      <c r="BM401" s="116"/>
      <c r="BN401" s="117"/>
    </row>
    <row r="402" spans="2:66" s="3" customFormat="1">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c r="AD402" s="16"/>
      <c r="AE402" s="16"/>
      <c r="AF402" s="16"/>
      <c r="AG402" s="16"/>
      <c r="AH402" s="16"/>
      <c r="AI402" s="16"/>
      <c r="AJ402" s="16"/>
      <c r="AK402" s="16"/>
      <c r="AL402" s="16"/>
      <c r="AM402" s="16"/>
      <c r="AN402" s="16"/>
      <c r="AO402" s="16"/>
      <c r="AP402" s="16"/>
      <c r="AQ402" s="16"/>
      <c r="AR402" s="16"/>
      <c r="AS402" s="16"/>
      <c r="AT402" s="16"/>
      <c r="AU402" s="16"/>
      <c r="AV402" s="16"/>
      <c r="AW402" s="116"/>
      <c r="AX402" s="116"/>
      <c r="AY402" s="116"/>
      <c r="AZ402" s="116"/>
      <c r="BA402" s="116"/>
      <c r="BB402" s="116"/>
      <c r="BC402" s="116"/>
      <c r="BD402" s="116"/>
      <c r="BE402" s="116"/>
      <c r="BF402" s="116"/>
      <c r="BG402" s="116"/>
      <c r="BH402" s="116"/>
      <c r="BI402" s="116"/>
      <c r="BJ402" s="116"/>
      <c r="BK402" s="116"/>
      <c r="BL402" s="116"/>
      <c r="BM402" s="116"/>
      <c r="BN402" s="117"/>
    </row>
    <row r="403" spans="2:66" s="3" customFormat="1">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c r="AD403" s="16"/>
      <c r="AE403" s="16"/>
      <c r="AF403" s="16"/>
      <c r="AG403" s="16"/>
      <c r="AH403" s="16"/>
      <c r="AI403" s="16"/>
      <c r="AJ403" s="16"/>
      <c r="AK403" s="16"/>
      <c r="AL403" s="16"/>
      <c r="AM403" s="16"/>
      <c r="AN403" s="16"/>
      <c r="AO403" s="16"/>
      <c r="AP403" s="16"/>
      <c r="AQ403" s="16"/>
      <c r="AR403" s="16"/>
      <c r="AS403" s="16"/>
      <c r="AT403" s="16"/>
      <c r="AU403" s="16"/>
      <c r="AV403" s="16"/>
      <c r="AW403" s="116"/>
      <c r="AX403" s="116"/>
      <c r="AY403" s="116"/>
      <c r="AZ403" s="116"/>
      <c r="BA403" s="116"/>
      <c r="BB403" s="116"/>
      <c r="BC403" s="116"/>
      <c r="BD403" s="116"/>
      <c r="BE403" s="116"/>
      <c r="BF403" s="116"/>
      <c r="BG403" s="116"/>
      <c r="BH403" s="116"/>
      <c r="BI403" s="116"/>
      <c r="BJ403" s="116"/>
      <c r="BK403" s="116"/>
      <c r="BL403" s="116"/>
      <c r="BM403" s="116"/>
      <c r="BN403" s="117"/>
    </row>
    <row r="404" spans="2:66" s="3" customFormat="1">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c r="AD404" s="16"/>
      <c r="AE404" s="16"/>
      <c r="AF404" s="16"/>
      <c r="AG404" s="16"/>
      <c r="AH404" s="16"/>
      <c r="AI404" s="16"/>
      <c r="AJ404" s="16"/>
      <c r="AK404" s="16"/>
      <c r="AL404" s="16"/>
      <c r="AM404" s="16"/>
      <c r="AN404" s="16"/>
      <c r="AO404" s="16"/>
      <c r="AP404" s="16"/>
      <c r="AQ404" s="16"/>
      <c r="AR404" s="16"/>
      <c r="AS404" s="16"/>
      <c r="AT404" s="16"/>
      <c r="AU404" s="16"/>
      <c r="AV404" s="16"/>
      <c r="AW404" s="116"/>
      <c r="AX404" s="116"/>
      <c r="AY404" s="116"/>
      <c r="AZ404" s="116"/>
      <c r="BA404" s="116"/>
      <c r="BB404" s="116"/>
      <c r="BC404" s="116"/>
      <c r="BD404" s="116"/>
      <c r="BE404" s="116"/>
      <c r="BF404" s="116"/>
      <c r="BG404" s="116"/>
      <c r="BH404" s="116"/>
      <c r="BI404" s="116"/>
      <c r="BJ404" s="116"/>
      <c r="BK404" s="116"/>
      <c r="BL404" s="116"/>
      <c r="BM404" s="116"/>
      <c r="BN404" s="117"/>
    </row>
    <row r="405" spans="2:66" s="3" customFormat="1">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c r="AD405" s="16"/>
      <c r="AE405" s="16"/>
      <c r="AF405" s="16"/>
      <c r="AG405" s="16"/>
      <c r="AH405" s="16"/>
      <c r="AI405" s="16"/>
      <c r="AJ405" s="16"/>
      <c r="AK405" s="16"/>
      <c r="AL405" s="16"/>
      <c r="AM405" s="16"/>
      <c r="AN405" s="16"/>
      <c r="AO405" s="16"/>
      <c r="AP405" s="16"/>
      <c r="AQ405" s="16"/>
      <c r="AR405" s="16"/>
      <c r="AS405" s="16"/>
      <c r="AT405" s="16"/>
      <c r="AU405" s="16"/>
      <c r="AV405" s="16"/>
      <c r="AW405" s="116"/>
      <c r="AX405" s="116"/>
      <c r="AY405" s="116"/>
      <c r="AZ405" s="116"/>
      <c r="BA405" s="116"/>
      <c r="BB405" s="116"/>
      <c r="BC405" s="116"/>
      <c r="BD405" s="116"/>
      <c r="BE405" s="116"/>
      <c r="BF405" s="116"/>
      <c r="BG405" s="116"/>
      <c r="BH405" s="116"/>
      <c r="BI405" s="116"/>
      <c r="BJ405" s="116"/>
      <c r="BK405" s="116"/>
      <c r="BL405" s="116"/>
      <c r="BM405" s="116"/>
      <c r="BN405" s="117"/>
    </row>
    <row r="406" spans="2:66" s="3" customFormat="1">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c r="AD406" s="16"/>
      <c r="AE406" s="16"/>
      <c r="AF406" s="16"/>
      <c r="AG406" s="16"/>
      <c r="AH406" s="16"/>
      <c r="AI406" s="16"/>
      <c r="AJ406" s="16"/>
      <c r="AK406" s="16"/>
      <c r="AL406" s="16"/>
      <c r="AM406" s="16"/>
      <c r="AN406" s="16"/>
      <c r="AO406" s="16"/>
      <c r="AP406" s="16"/>
      <c r="AQ406" s="16"/>
      <c r="AR406" s="16"/>
      <c r="AS406" s="16"/>
      <c r="AT406" s="16"/>
      <c r="AU406" s="16"/>
      <c r="AV406" s="16"/>
      <c r="AW406" s="116"/>
      <c r="AX406" s="116"/>
      <c r="AY406" s="116"/>
      <c r="AZ406" s="116"/>
      <c r="BA406" s="116"/>
      <c r="BB406" s="116"/>
      <c r="BC406" s="116"/>
      <c r="BD406" s="116"/>
      <c r="BE406" s="116"/>
      <c r="BF406" s="116"/>
      <c r="BG406" s="116"/>
      <c r="BH406" s="116"/>
      <c r="BI406" s="116"/>
      <c r="BJ406" s="116"/>
      <c r="BK406" s="116"/>
      <c r="BL406" s="116"/>
      <c r="BM406" s="116"/>
      <c r="BN406" s="117"/>
    </row>
    <row r="407" spans="2:66" s="3" customFormat="1">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c r="AD407" s="16"/>
      <c r="AE407" s="16"/>
      <c r="AF407" s="16"/>
      <c r="AG407" s="16"/>
      <c r="AH407" s="16"/>
      <c r="AI407" s="16"/>
      <c r="AJ407" s="16"/>
      <c r="AK407" s="16"/>
      <c r="AL407" s="16"/>
      <c r="AM407" s="16"/>
      <c r="AN407" s="16"/>
      <c r="AO407" s="16"/>
      <c r="AP407" s="16"/>
      <c r="AQ407" s="16"/>
      <c r="AR407" s="16"/>
      <c r="AS407" s="16"/>
      <c r="AT407" s="16"/>
      <c r="AU407" s="16"/>
      <c r="AV407" s="16"/>
      <c r="AW407" s="116"/>
      <c r="AX407" s="116"/>
      <c r="AY407" s="116"/>
      <c r="AZ407" s="116"/>
      <c r="BA407" s="116"/>
      <c r="BB407" s="116"/>
      <c r="BC407" s="116"/>
      <c r="BD407" s="116"/>
      <c r="BE407" s="116"/>
      <c r="BF407" s="116"/>
      <c r="BG407" s="116"/>
      <c r="BH407" s="116"/>
      <c r="BI407" s="116"/>
      <c r="BJ407" s="116"/>
      <c r="BK407" s="116"/>
      <c r="BL407" s="116"/>
      <c r="BM407" s="116"/>
      <c r="BN407" s="117"/>
    </row>
    <row r="408" spans="2:66" s="3" customFormat="1">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c r="AD408" s="16"/>
      <c r="AE408" s="16"/>
      <c r="AF408" s="16"/>
      <c r="AG408" s="16"/>
      <c r="AH408" s="16"/>
      <c r="AI408" s="16"/>
      <c r="AJ408" s="16"/>
      <c r="AK408" s="16"/>
      <c r="AL408" s="16"/>
      <c r="AM408" s="16"/>
      <c r="AN408" s="16"/>
      <c r="AO408" s="16"/>
      <c r="AP408" s="16"/>
      <c r="AQ408" s="16"/>
      <c r="AR408" s="16"/>
      <c r="AS408" s="16"/>
      <c r="AT408" s="16"/>
      <c r="AU408" s="16"/>
      <c r="AV408" s="16"/>
      <c r="AW408" s="116"/>
      <c r="AX408" s="116"/>
      <c r="AY408" s="116"/>
      <c r="AZ408" s="116"/>
      <c r="BA408" s="116"/>
      <c r="BB408" s="116"/>
      <c r="BC408" s="116"/>
      <c r="BD408" s="116"/>
      <c r="BE408" s="116"/>
      <c r="BF408" s="116"/>
      <c r="BG408" s="116"/>
      <c r="BH408" s="116"/>
      <c r="BI408" s="116"/>
      <c r="BJ408" s="116"/>
      <c r="BK408" s="116"/>
      <c r="BL408" s="116"/>
      <c r="BM408" s="116"/>
      <c r="BN408" s="117"/>
    </row>
    <row r="409" spans="2:66" s="3" customFormat="1">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c r="AD409" s="16"/>
      <c r="AE409" s="16"/>
      <c r="AF409" s="16"/>
      <c r="AG409" s="16"/>
      <c r="AH409" s="16"/>
      <c r="AI409" s="16"/>
      <c r="AJ409" s="16"/>
      <c r="AK409" s="16"/>
      <c r="AL409" s="16"/>
      <c r="AM409" s="16"/>
      <c r="AN409" s="16"/>
      <c r="AO409" s="16"/>
      <c r="AP409" s="16"/>
      <c r="AQ409" s="16"/>
      <c r="AR409" s="16"/>
      <c r="AS409" s="16"/>
      <c r="AT409" s="16"/>
      <c r="AU409" s="16"/>
      <c r="AV409" s="16"/>
      <c r="AW409" s="116"/>
      <c r="AX409" s="116"/>
      <c r="AY409" s="116"/>
      <c r="AZ409" s="116"/>
      <c r="BA409" s="116"/>
      <c r="BB409" s="116"/>
      <c r="BC409" s="116"/>
      <c r="BD409" s="116"/>
      <c r="BE409" s="116"/>
      <c r="BF409" s="116"/>
      <c r="BG409" s="116"/>
      <c r="BH409" s="116"/>
      <c r="BI409" s="116"/>
      <c r="BJ409" s="116"/>
      <c r="BK409" s="116"/>
      <c r="BL409" s="116"/>
      <c r="BM409" s="116"/>
      <c r="BN409" s="117"/>
    </row>
    <row r="410" spans="2:66" s="3" customFormat="1">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c r="AD410" s="16"/>
      <c r="AE410" s="16"/>
      <c r="AF410" s="16"/>
      <c r="AG410" s="16"/>
      <c r="AH410" s="16"/>
      <c r="AI410" s="16"/>
      <c r="AJ410" s="16"/>
      <c r="AK410" s="16"/>
      <c r="AL410" s="16"/>
      <c r="AM410" s="16"/>
      <c r="AN410" s="16"/>
      <c r="AO410" s="16"/>
      <c r="AP410" s="16"/>
      <c r="AQ410" s="16"/>
      <c r="AR410" s="16"/>
      <c r="AS410" s="16"/>
      <c r="AT410" s="16"/>
      <c r="AU410" s="16"/>
      <c r="AV410" s="16"/>
      <c r="AW410" s="116"/>
      <c r="AX410" s="116"/>
      <c r="AY410" s="116"/>
      <c r="AZ410" s="116"/>
      <c r="BA410" s="116"/>
      <c r="BB410" s="116"/>
      <c r="BC410" s="116"/>
      <c r="BD410" s="116"/>
      <c r="BE410" s="116"/>
      <c r="BF410" s="116"/>
      <c r="BG410" s="116"/>
      <c r="BH410" s="116"/>
      <c r="BI410" s="116"/>
      <c r="BJ410" s="116"/>
      <c r="BK410" s="116"/>
      <c r="BL410" s="116"/>
      <c r="BM410" s="116"/>
      <c r="BN410" s="117"/>
    </row>
    <row r="411" spans="2:66" s="3" customFormat="1">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c r="AD411" s="16"/>
      <c r="AE411" s="16"/>
      <c r="AF411" s="16"/>
      <c r="AG411" s="16"/>
      <c r="AH411" s="16"/>
      <c r="AI411" s="16"/>
      <c r="AJ411" s="16"/>
      <c r="AK411" s="16"/>
      <c r="AL411" s="16"/>
      <c r="AM411" s="16"/>
      <c r="AN411" s="16"/>
      <c r="AO411" s="16"/>
      <c r="AP411" s="16"/>
      <c r="AQ411" s="16"/>
      <c r="AR411" s="16"/>
      <c r="AS411" s="16"/>
      <c r="AT411" s="16"/>
      <c r="AU411" s="16"/>
      <c r="AV411" s="16"/>
      <c r="AW411" s="116"/>
      <c r="AX411" s="116"/>
      <c r="AY411" s="116"/>
      <c r="AZ411" s="116"/>
      <c r="BA411" s="116"/>
      <c r="BB411" s="116"/>
      <c r="BC411" s="116"/>
      <c r="BD411" s="116"/>
      <c r="BE411" s="116"/>
      <c r="BF411" s="116"/>
      <c r="BG411" s="116"/>
      <c r="BH411" s="116"/>
      <c r="BI411" s="116"/>
      <c r="BJ411" s="116"/>
      <c r="BK411" s="116"/>
      <c r="BL411" s="116"/>
      <c r="BM411" s="116"/>
      <c r="BN411" s="117"/>
    </row>
    <row r="412" spans="2:66" s="3" customFormat="1">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c r="AD412" s="16"/>
      <c r="AE412" s="16"/>
      <c r="AF412" s="16"/>
      <c r="AG412" s="16"/>
      <c r="AH412" s="16"/>
      <c r="AI412" s="16"/>
      <c r="AJ412" s="16"/>
      <c r="AK412" s="16"/>
      <c r="AL412" s="16"/>
      <c r="AM412" s="16"/>
      <c r="AN412" s="16"/>
      <c r="AO412" s="16"/>
      <c r="AP412" s="16"/>
      <c r="AQ412" s="16"/>
      <c r="AR412" s="16"/>
      <c r="AS412" s="16"/>
      <c r="AT412" s="16"/>
      <c r="AU412" s="16"/>
      <c r="AV412" s="16"/>
      <c r="AW412" s="116"/>
      <c r="AX412" s="116"/>
      <c r="AY412" s="116"/>
      <c r="AZ412" s="116"/>
      <c r="BA412" s="116"/>
      <c r="BB412" s="116"/>
      <c r="BC412" s="116"/>
      <c r="BD412" s="116"/>
      <c r="BE412" s="116"/>
      <c r="BF412" s="116"/>
      <c r="BG412" s="116"/>
      <c r="BH412" s="116"/>
      <c r="BI412" s="116"/>
      <c r="BJ412" s="116"/>
      <c r="BK412" s="116"/>
      <c r="BL412" s="116"/>
      <c r="BM412" s="116"/>
      <c r="BN412" s="117"/>
    </row>
    <row r="413" spans="2:66" s="3" customFormat="1">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c r="AD413" s="16"/>
      <c r="AE413" s="16"/>
      <c r="AF413" s="16"/>
      <c r="AG413" s="16"/>
      <c r="AH413" s="16"/>
      <c r="AI413" s="16"/>
      <c r="AJ413" s="16"/>
      <c r="AK413" s="16"/>
      <c r="AL413" s="16"/>
      <c r="AM413" s="16"/>
      <c r="AN413" s="16"/>
      <c r="AO413" s="16"/>
      <c r="AP413" s="16"/>
      <c r="AQ413" s="16"/>
      <c r="AR413" s="16"/>
      <c r="AS413" s="16"/>
      <c r="AT413" s="16"/>
      <c r="AU413" s="16"/>
      <c r="AV413" s="16"/>
      <c r="AW413" s="116"/>
      <c r="AX413" s="116"/>
      <c r="AY413" s="116"/>
      <c r="AZ413" s="116"/>
      <c r="BA413" s="116"/>
      <c r="BB413" s="116"/>
      <c r="BC413" s="116"/>
      <c r="BD413" s="116"/>
      <c r="BE413" s="116"/>
      <c r="BF413" s="116"/>
      <c r="BG413" s="116"/>
      <c r="BH413" s="116"/>
      <c r="BI413" s="116"/>
      <c r="BJ413" s="116"/>
      <c r="BK413" s="116"/>
      <c r="BL413" s="116"/>
      <c r="BM413" s="116"/>
      <c r="BN413" s="117"/>
    </row>
    <row r="414" spans="2:66" s="3" customFormat="1">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c r="AD414" s="16"/>
      <c r="AE414" s="16"/>
      <c r="AF414" s="16"/>
      <c r="AG414" s="16"/>
      <c r="AH414" s="16"/>
      <c r="AI414" s="16"/>
      <c r="AJ414" s="16"/>
      <c r="AK414" s="16"/>
      <c r="AL414" s="16"/>
      <c r="AM414" s="16"/>
      <c r="AN414" s="16"/>
      <c r="AO414" s="16"/>
      <c r="AP414" s="16"/>
      <c r="AQ414" s="16"/>
      <c r="AR414" s="16"/>
      <c r="AS414" s="16"/>
      <c r="AT414" s="16"/>
      <c r="AU414" s="16"/>
      <c r="AV414" s="16"/>
      <c r="AW414" s="116"/>
      <c r="AX414" s="116"/>
      <c r="AY414" s="116"/>
      <c r="AZ414" s="116"/>
      <c r="BA414" s="116"/>
      <c r="BB414" s="116"/>
      <c r="BC414" s="116"/>
      <c r="BD414" s="116"/>
      <c r="BE414" s="116"/>
      <c r="BF414" s="116"/>
      <c r="BG414" s="116"/>
      <c r="BH414" s="116"/>
      <c r="BI414" s="116"/>
      <c r="BJ414" s="116"/>
      <c r="BK414" s="116"/>
      <c r="BL414" s="116"/>
      <c r="BM414" s="116"/>
      <c r="BN414" s="117"/>
    </row>
    <row r="415" spans="2:66" s="3" customFormat="1">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c r="AD415" s="16"/>
      <c r="AE415" s="16"/>
      <c r="AF415" s="16"/>
      <c r="AG415" s="16"/>
      <c r="AH415" s="16"/>
      <c r="AI415" s="16"/>
      <c r="AJ415" s="16"/>
      <c r="AK415" s="16"/>
      <c r="AL415" s="16"/>
      <c r="AM415" s="16"/>
      <c r="AN415" s="16"/>
      <c r="AO415" s="16"/>
      <c r="AP415" s="16"/>
      <c r="AQ415" s="16"/>
      <c r="AR415" s="16"/>
      <c r="AS415" s="16"/>
      <c r="AT415" s="16"/>
      <c r="AU415" s="16"/>
      <c r="AV415" s="16"/>
      <c r="AW415" s="116"/>
      <c r="AX415" s="116"/>
      <c r="AY415" s="116"/>
      <c r="AZ415" s="116"/>
      <c r="BA415" s="116"/>
      <c r="BB415" s="116"/>
      <c r="BC415" s="116"/>
      <c r="BD415" s="116"/>
      <c r="BE415" s="116"/>
      <c r="BF415" s="116"/>
      <c r="BG415" s="116"/>
      <c r="BH415" s="116"/>
      <c r="BI415" s="116"/>
      <c r="BJ415" s="116"/>
      <c r="BK415" s="116"/>
      <c r="BL415" s="116"/>
      <c r="BM415" s="116"/>
      <c r="BN415" s="117"/>
    </row>
    <row r="416" spans="2:66" s="3" customFormat="1">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c r="AD416" s="16"/>
      <c r="AE416" s="16"/>
      <c r="AF416" s="16"/>
      <c r="AG416" s="16"/>
      <c r="AH416" s="16"/>
      <c r="AI416" s="16"/>
      <c r="AJ416" s="16"/>
      <c r="AK416" s="16"/>
      <c r="AL416" s="16"/>
      <c r="AM416" s="16"/>
      <c r="AN416" s="16"/>
      <c r="AO416" s="16"/>
      <c r="AP416" s="16"/>
      <c r="AQ416" s="16"/>
      <c r="AR416" s="16"/>
      <c r="AS416" s="16"/>
      <c r="AT416" s="16"/>
      <c r="AU416" s="16"/>
      <c r="AV416" s="16"/>
      <c r="AW416" s="116"/>
      <c r="AX416" s="116"/>
      <c r="AY416" s="116"/>
      <c r="AZ416" s="116"/>
      <c r="BA416" s="116"/>
      <c r="BB416" s="116"/>
      <c r="BC416" s="116"/>
      <c r="BD416" s="116"/>
      <c r="BE416" s="116"/>
      <c r="BF416" s="116"/>
      <c r="BG416" s="116"/>
      <c r="BH416" s="116"/>
      <c r="BI416" s="116"/>
      <c r="BJ416" s="116"/>
      <c r="BK416" s="116"/>
      <c r="BL416" s="116"/>
      <c r="BM416" s="116"/>
      <c r="BN416" s="117"/>
    </row>
    <row r="417" spans="2:66" s="3" customFormat="1">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c r="AD417" s="16"/>
      <c r="AE417" s="16"/>
      <c r="AF417" s="16"/>
      <c r="AG417" s="16"/>
      <c r="AH417" s="16"/>
      <c r="AI417" s="16"/>
      <c r="AJ417" s="16"/>
      <c r="AK417" s="16"/>
      <c r="AL417" s="16"/>
      <c r="AM417" s="16"/>
      <c r="AN417" s="16"/>
      <c r="AO417" s="16"/>
      <c r="AP417" s="16"/>
      <c r="AQ417" s="16"/>
      <c r="AR417" s="16"/>
      <c r="AS417" s="16"/>
      <c r="AT417" s="16"/>
      <c r="AU417" s="16"/>
      <c r="AV417" s="16"/>
      <c r="AW417" s="116"/>
      <c r="AX417" s="116"/>
      <c r="AY417" s="116"/>
      <c r="AZ417" s="116"/>
      <c r="BA417" s="116"/>
      <c r="BB417" s="116"/>
      <c r="BC417" s="116"/>
      <c r="BD417" s="116"/>
      <c r="BE417" s="116"/>
      <c r="BF417" s="116"/>
      <c r="BG417" s="116"/>
      <c r="BH417" s="116"/>
      <c r="BI417" s="116"/>
      <c r="BJ417" s="116"/>
      <c r="BK417" s="116"/>
      <c r="BL417" s="116"/>
      <c r="BM417" s="116"/>
      <c r="BN417" s="117"/>
    </row>
    <row r="418" spans="2:66" s="3" customFormat="1">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c r="AD418" s="16"/>
      <c r="AE418" s="16"/>
      <c r="AF418" s="16"/>
      <c r="AG418" s="16"/>
      <c r="AH418" s="16"/>
      <c r="AI418" s="16"/>
      <c r="AJ418" s="16"/>
      <c r="AK418" s="16"/>
      <c r="AL418" s="16"/>
      <c r="AM418" s="16"/>
      <c r="AN418" s="16"/>
      <c r="AO418" s="16"/>
      <c r="AP418" s="16"/>
      <c r="AQ418" s="16"/>
      <c r="AR418" s="16"/>
      <c r="AS418" s="16"/>
      <c r="AT418" s="16"/>
      <c r="AU418" s="16"/>
      <c r="AV418" s="16"/>
      <c r="AW418" s="116"/>
      <c r="AX418" s="116"/>
      <c r="AY418" s="116"/>
      <c r="AZ418" s="116"/>
      <c r="BA418" s="116"/>
      <c r="BB418" s="116"/>
      <c r="BC418" s="116"/>
      <c r="BD418" s="116"/>
      <c r="BE418" s="116"/>
      <c r="BF418" s="116"/>
      <c r="BG418" s="116"/>
      <c r="BH418" s="116"/>
      <c r="BI418" s="116"/>
      <c r="BJ418" s="116"/>
      <c r="BK418" s="116"/>
      <c r="BL418" s="116"/>
      <c r="BM418" s="116"/>
      <c r="BN418" s="117"/>
    </row>
    <row r="419" spans="2:66" s="3" customFormat="1">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c r="AD419" s="16"/>
      <c r="AE419" s="16"/>
      <c r="AF419" s="16"/>
      <c r="AG419" s="16"/>
      <c r="AH419" s="16"/>
      <c r="AI419" s="16"/>
      <c r="AJ419" s="16"/>
      <c r="AK419" s="16"/>
      <c r="AL419" s="16"/>
      <c r="AM419" s="16"/>
      <c r="AN419" s="16"/>
      <c r="AO419" s="16"/>
      <c r="AP419" s="16"/>
      <c r="AQ419" s="16"/>
      <c r="AR419" s="16"/>
      <c r="AS419" s="16"/>
      <c r="AT419" s="16"/>
      <c r="AU419" s="16"/>
      <c r="AV419" s="16"/>
      <c r="AW419" s="116"/>
      <c r="AX419" s="116"/>
      <c r="AY419" s="116"/>
      <c r="AZ419" s="116"/>
      <c r="BA419" s="116"/>
      <c r="BB419" s="116"/>
      <c r="BC419" s="116"/>
      <c r="BD419" s="116"/>
      <c r="BE419" s="116"/>
      <c r="BF419" s="116"/>
      <c r="BG419" s="116"/>
      <c r="BH419" s="116"/>
      <c r="BI419" s="116"/>
      <c r="BJ419" s="116"/>
      <c r="BK419" s="116"/>
      <c r="BL419" s="116"/>
      <c r="BM419" s="116"/>
      <c r="BN419" s="117"/>
    </row>
    <row r="420" spans="2:66" s="3" customFormat="1">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c r="AD420" s="16"/>
      <c r="AE420" s="16"/>
      <c r="AF420" s="16"/>
      <c r="AG420" s="16"/>
      <c r="AH420" s="16"/>
      <c r="AI420" s="16"/>
      <c r="AJ420" s="16"/>
      <c r="AK420" s="16"/>
      <c r="AL420" s="16"/>
      <c r="AM420" s="16"/>
      <c r="AN420" s="16"/>
      <c r="AO420" s="16"/>
      <c r="AP420" s="16"/>
      <c r="AQ420" s="16"/>
      <c r="AR420" s="16"/>
      <c r="AS420" s="16"/>
      <c r="AT420" s="16"/>
      <c r="AU420" s="16"/>
      <c r="AV420" s="16"/>
      <c r="AW420" s="116"/>
      <c r="AX420" s="116"/>
      <c r="AY420" s="116"/>
      <c r="AZ420" s="116"/>
      <c r="BA420" s="116"/>
      <c r="BB420" s="116"/>
      <c r="BC420" s="116"/>
      <c r="BD420" s="116"/>
      <c r="BE420" s="116"/>
      <c r="BF420" s="116"/>
      <c r="BG420" s="116"/>
      <c r="BH420" s="116"/>
      <c r="BI420" s="116"/>
      <c r="BJ420" s="116"/>
      <c r="BK420" s="116"/>
      <c r="BL420" s="116"/>
      <c r="BM420" s="116"/>
      <c r="BN420" s="117"/>
    </row>
    <row r="421" spans="2:66" s="3" customFormat="1">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c r="AD421" s="16"/>
      <c r="AE421" s="16"/>
      <c r="AF421" s="16"/>
      <c r="AG421" s="16"/>
      <c r="AH421" s="16"/>
      <c r="AI421" s="16"/>
      <c r="AJ421" s="16"/>
      <c r="AK421" s="16"/>
      <c r="AL421" s="16"/>
      <c r="AM421" s="16"/>
      <c r="AN421" s="16"/>
      <c r="AO421" s="16"/>
      <c r="AP421" s="16"/>
      <c r="AQ421" s="16"/>
      <c r="AR421" s="16"/>
      <c r="AS421" s="16"/>
      <c r="AT421" s="16"/>
      <c r="AU421" s="16"/>
      <c r="AV421" s="16"/>
      <c r="AW421" s="116"/>
      <c r="AX421" s="116"/>
      <c r="AY421" s="116"/>
      <c r="AZ421" s="116"/>
      <c r="BA421" s="116"/>
      <c r="BB421" s="116"/>
      <c r="BC421" s="116"/>
      <c r="BD421" s="116"/>
      <c r="BE421" s="116"/>
      <c r="BF421" s="116"/>
      <c r="BG421" s="116"/>
      <c r="BH421" s="116"/>
      <c r="BI421" s="116"/>
      <c r="BJ421" s="116"/>
      <c r="BK421" s="116"/>
      <c r="BL421" s="116"/>
      <c r="BM421" s="116"/>
      <c r="BN421" s="117"/>
    </row>
    <row r="422" spans="2:66" s="3" customFormat="1">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c r="AK422" s="16"/>
      <c r="AL422" s="16"/>
      <c r="AM422" s="16"/>
      <c r="AN422" s="16"/>
      <c r="AO422" s="16"/>
      <c r="AP422" s="16"/>
      <c r="AQ422" s="16"/>
      <c r="AR422" s="16"/>
      <c r="AS422" s="16"/>
      <c r="AT422" s="16"/>
      <c r="AU422" s="16"/>
      <c r="AV422" s="16"/>
      <c r="AW422" s="116"/>
      <c r="AX422" s="116"/>
      <c r="AY422" s="116"/>
      <c r="AZ422" s="116"/>
      <c r="BA422" s="116"/>
      <c r="BB422" s="116"/>
      <c r="BC422" s="116"/>
      <c r="BD422" s="116"/>
      <c r="BE422" s="116"/>
      <c r="BF422" s="116"/>
      <c r="BG422" s="116"/>
      <c r="BH422" s="116"/>
      <c r="BI422" s="116"/>
      <c r="BJ422" s="116"/>
      <c r="BK422" s="116"/>
      <c r="BL422" s="116"/>
      <c r="BM422" s="116"/>
      <c r="BN422" s="117"/>
    </row>
    <row r="423" spans="2:66" s="3" customFormat="1">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c r="AD423" s="16"/>
      <c r="AE423" s="16"/>
      <c r="AF423" s="16"/>
      <c r="AG423" s="16"/>
      <c r="AH423" s="16"/>
      <c r="AI423" s="16"/>
      <c r="AJ423" s="16"/>
      <c r="AK423" s="16"/>
      <c r="AL423" s="16"/>
      <c r="AM423" s="16"/>
      <c r="AN423" s="16"/>
      <c r="AO423" s="16"/>
      <c r="AP423" s="16"/>
      <c r="AQ423" s="16"/>
      <c r="AR423" s="16"/>
      <c r="AS423" s="16"/>
      <c r="AT423" s="16"/>
      <c r="AU423" s="16"/>
      <c r="AV423" s="16"/>
      <c r="AW423" s="116"/>
      <c r="AX423" s="116"/>
      <c r="AY423" s="116"/>
      <c r="AZ423" s="116"/>
      <c r="BA423" s="116"/>
      <c r="BB423" s="116"/>
      <c r="BC423" s="116"/>
      <c r="BD423" s="116"/>
      <c r="BE423" s="116"/>
      <c r="BF423" s="116"/>
      <c r="BG423" s="116"/>
      <c r="BH423" s="116"/>
      <c r="BI423" s="116"/>
      <c r="BJ423" s="116"/>
      <c r="BK423" s="116"/>
      <c r="BL423" s="116"/>
      <c r="BM423" s="116"/>
      <c r="BN423" s="117"/>
    </row>
    <row r="424" spans="2:66" s="3" customFormat="1">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c r="AD424" s="16"/>
      <c r="AE424" s="16"/>
      <c r="AF424" s="16"/>
      <c r="AG424" s="16"/>
      <c r="AH424" s="16"/>
      <c r="AI424" s="16"/>
      <c r="AJ424" s="16"/>
      <c r="AK424" s="16"/>
      <c r="AL424" s="16"/>
      <c r="AM424" s="16"/>
      <c r="AN424" s="16"/>
      <c r="AO424" s="16"/>
      <c r="AP424" s="16"/>
      <c r="AQ424" s="16"/>
      <c r="AR424" s="16"/>
      <c r="AS424" s="16"/>
      <c r="AT424" s="16"/>
      <c r="AU424" s="16"/>
      <c r="AV424" s="16"/>
      <c r="AW424" s="116"/>
      <c r="AX424" s="116"/>
      <c r="AY424" s="116"/>
      <c r="AZ424" s="116"/>
      <c r="BA424" s="116"/>
      <c r="BB424" s="116"/>
      <c r="BC424" s="116"/>
      <c r="BD424" s="116"/>
      <c r="BE424" s="116"/>
      <c r="BF424" s="116"/>
      <c r="BG424" s="116"/>
      <c r="BH424" s="116"/>
      <c r="BI424" s="116"/>
      <c r="BJ424" s="116"/>
      <c r="BK424" s="116"/>
      <c r="BL424" s="116"/>
      <c r="BM424" s="116"/>
      <c r="BN424" s="117"/>
    </row>
    <row r="425" spans="2:66" s="3" customFormat="1">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c r="AD425" s="16"/>
      <c r="AE425" s="16"/>
      <c r="AF425" s="16"/>
      <c r="AG425" s="16"/>
      <c r="AH425" s="16"/>
      <c r="AI425" s="16"/>
      <c r="AJ425" s="16"/>
      <c r="AK425" s="16"/>
      <c r="AL425" s="16"/>
      <c r="AM425" s="16"/>
      <c r="AN425" s="16"/>
      <c r="AO425" s="16"/>
      <c r="AP425" s="16"/>
      <c r="AQ425" s="16"/>
      <c r="AR425" s="16"/>
      <c r="AS425" s="16"/>
      <c r="AT425" s="16"/>
      <c r="AU425" s="16"/>
      <c r="AV425" s="16"/>
      <c r="AW425" s="116"/>
      <c r="AX425" s="116"/>
      <c r="AY425" s="116"/>
      <c r="AZ425" s="116"/>
      <c r="BA425" s="116"/>
      <c r="BB425" s="116"/>
      <c r="BC425" s="116"/>
      <c r="BD425" s="116"/>
      <c r="BE425" s="116"/>
      <c r="BF425" s="116"/>
      <c r="BG425" s="116"/>
      <c r="BH425" s="116"/>
      <c r="BI425" s="116"/>
      <c r="BJ425" s="116"/>
      <c r="BK425" s="116"/>
      <c r="BL425" s="116"/>
      <c r="BM425" s="116"/>
      <c r="BN425" s="117"/>
    </row>
    <row r="426" spans="2:66" s="3" customFormat="1">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c r="AD426" s="16"/>
      <c r="AE426" s="16"/>
      <c r="AF426" s="16"/>
      <c r="AG426" s="16"/>
      <c r="AH426" s="16"/>
      <c r="AI426" s="16"/>
      <c r="AJ426" s="16"/>
      <c r="AK426" s="16"/>
      <c r="AL426" s="16"/>
      <c r="AM426" s="16"/>
      <c r="AN426" s="16"/>
      <c r="AO426" s="16"/>
      <c r="AP426" s="16"/>
      <c r="AQ426" s="16"/>
      <c r="AR426" s="16"/>
      <c r="AS426" s="16"/>
      <c r="AT426" s="16"/>
      <c r="AU426" s="16"/>
      <c r="AV426" s="16"/>
      <c r="AW426" s="116"/>
      <c r="AX426" s="116"/>
      <c r="AY426" s="116"/>
      <c r="AZ426" s="116"/>
      <c r="BA426" s="116"/>
      <c r="BB426" s="116"/>
      <c r="BC426" s="116"/>
      <c r="BD426" s="116"/>
      <c r="BE426" s="116"/>
      <c r="BF426" s="116"/>
      <c r="BG426" s="116"/>
      <c r="BH426" s="116"/>
      <c r="BI426" s="116"/>
      <c r="BJ426" s="116"/>
      <c r="BK426" s="116"/>
      <c r="BL426" s="116"/>
      <c r="BM426" s="116"/>
      <c r="BN426" s="117"/>
    </row>
    <row r="427" spans="2:66" s="3" customFormat="1">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c r="AD427" s="16"/>
      <c r="AE427" s="16"/>
      <c r="AF427" s="16"/>
      <c r="AG427" s="16"/>
      <c r="AH427" s="16"/>
      <c r="AI427" s="16"/>
      <c r="AJ427" s="16"/>
      <c r="AK427" s="16"/>
      <c r="AL427" s="16"/>
      <c r="AM427" s="16"/>
      <c r="AN427" s="16"/>
      <c r="AO427" s="16"/>
      <c r="AP427" s="16"/>
      <c r="AQ427" s="16"/>
      <c r="AR427" s="16"/>
      <c r="AS427" s="16"/>
      <c r="AT427" s="16"/>
      <c r="AU427" s="16"/>
      <c r="AV427" s="16"/>
      <c r="AW427" s="116"/>
      <c r="AX427" s="116"/>
      <c r="AY427" s="116"/>
      <c r="AZ427" s="116"/>
      <c r="BA427" s="116"/>
      <c r="BB427" s="116"/>
      <c r="BC427" s="116"/>
      <c r="BD427" s="116"/>
      <c r="BE427" s="116"/>
      <c r="BF427" s="116"/>
      <c r="BG427" s="116"/>
      <c r="BH427" s="116"/>
      <c r="BI427" s="116"/>
      <c r="BJ427" s="116"/>
      <c r="BK427" s="116"/>
      <c r="BL427" s="116"/>
      <c r="BM427" s="116"/>
      <c r="BN427" s="117"/>
    </row>
    <row r="428" spans="2:66" s="3" customFormat="1">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c r="AD428" s="16"/>
      <c r="AE428" s="16"/>
      <c r="AF428" s="16"/>
      <c r="AG428" s="16"/>
      <c r="AH428" s="16"/>
      <c r="AI428" s="16"/>
      <c r="AJ428" s="16"/>
      <c r="AK428" s="16"/>
      <c r="AL428" s="16"/>
      <c r="AM428" s="16"/>
      <c r="AN428" s="16"/>
      <c r="AO428" s="16"/>
      <c r="AP428" s="16"/>
      <c r="AQ428" s="16"/>
      <c r="AR428" s="16"/>
      <c r="AS428" s="16"/>
      <c r="AT428" s="16"/>
      <c r="AU428" s="16"/>
      <c r="AV428" s="16"/>
      <c r="AW428" s="116"/>
      <c r="AX428" s="116"/>
      <c r="AY428" s="116"/>
      <c r="AZ428" s="116"/>
      <c r="BA428" s="116"/>
      <c r="BB428" s="116"/>
      <c r="BC428" s="116"/>
      <c r="BD428" s="116"/>
      <c r="BE428" s="116"/>
      <c r="BF428" s="116"/>
      <c r="BG428" s="116"/>
      <c r="BH428" s="116"/>
      <c r="BI428" s="116"/>
      <c r="BJ428" s="116"/>
      <c r="BK428" s="116"/>
      <c r="BL428" s="116"/>
      <c r="BM428" s="116"/>
      <c r="BN428" s="117"/>
    </row>
    <row r="429" spans="2:66" s="3" customFormat="1">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c r="AA429" s="16"/>
      <c r="AB429" s="16"/>
      <c r="AC429" s="16"/>
      <c r="AD429" s="16"/>
      <c r="AE429" s="16"/>
      <c r="AF429" s="16"/>
      <c r="AG429" s="16"/>
      <c r="AH429" s="16"/>
      <c r="AI429" s="16"/>
      <c r="AJ429" s="16"/>
      <c r="AK429" s="16"/>
      <c r="AL429" s="16"/>
      <c r="AM429" s="16"/>
      <c r="AN429" s="16"/>
      <c r="AO429" s="16"/>
      <c r="AP429" s="16"/>
      <c r="AQ429" s="16"/>
      <c r="AR429" s="16"/>
      <c r="AS429" s="16"/>
      <c r="AT429" s="16"/>
      <c r="AU429" s="16"/>
      <c r="AV429" s="16"/>
      <c r="AW429" s="116"/>
      <c r="AX429" s="116"/>
      <c r="AY429" s="116"/>
      <c r="AZ429" s="116"/>
      <c r="BA429" s="116"/>
      <c r="BB429" s="116"/>
      <c r="BC429" s="116"/>
      <c r="BD429" s="116"/>
      <c r="BE429" s="116"/>
      <c r="BF429" s="116"/>
      <c r="BG429" s="116"/>
      <c r="BH429" s="116"/>
      <c r="BI429" s="116"/>
      <c r="BJ429" s="116"/>
      <c r="BK429" s="116"/>
      <c r="BL429" s="116"/>
      <c r="BM429" s="116"/>
      <c r="BN429" s="117"/>
    </row>
    <row r="430" spans="2:66" s="3" customFormat="1">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c r="AD430" s="16"/>
      <c r="AE430" s="16"/>
      <c r="AF430" s="16"/>
      <c r="AG430" s="16"/>
      <c r="AH430" s="16"/>
      <c r="AI430" s="16"/>
      <c r="AJ430" s="16"/>
      <c r="AK430" s="16"/>
      <c r="AL430" s="16"/>
      <c r="AM430" s="16"/>
      <c r="AN430" s="16"/>
      <c r="AO430" s="16"/>
      <c r="AP430" s="16"/>
      <c r="AQ430" s="16"/>
      <c r="AR430" s="16"/>
      <c r="AS430" s="16"/>
      <c r="AT430" s="16"/>
      <c r="AU430" s="16"/>
      <c r="AV430" s="16"/>
      <c r="AW430" s="116"/>
      <c r="AX430" s="116"/>
      <c r="AY430" s="116"/>
      <c r="AZ430" s="116"/>
      <c r="BA430" s="116"/>
      <c r="BB430" s="116"/>
      <c r="BC430" s="116"/>
      <c r="BD430" s="116"/>
      <c r="BE430" s="116"/>
      <c r="BF430" s="116"/>
      <c r="BG430" s="116"/>
      <c r="BH430" s="116"/>
      <c r="BI430" s="116"/>
      <c r="BJ430" s="116"/>
      <c r="BK430" s="116"/>
      <c r="BL430" s="116"/>
      <c r="BM430" s="116"/>
      <c r="BN430" s="117"/>
    </row>
    <row r="431" spans="2:66" s="3" customFormat="1">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c r="AD431" s="16"/>
      <c r="AE431" s="16"/>
      <c r="AF431" s="16"/>
      <c r="AG431" s="16"/>
      <c r="AH431" s="16"/>
      <c r="AI431" s="16"/>
      <c r="AJ431" s="16"/>
      <c r="AK431" s="16"/>
      <c r="AL431" s="16"/>
      <c r="AM431" s="16"/>
      <c r="AN431" s="16"/>
      <c r="AO431" s="16"/>
      <c r="AP431" s="16"/>
      <c r="AQ431" s="16"/>
      <c r="AR431" s="16"/>
      <c r="AS431" s="16"/>
      <c r="AT431" s="16"/>
      <c r="AU431" s="16"/>
      <c r="AV431" s="16"/>
      <c r="AW431" s="116"/>
      <c r="AX431" s="116"/>
      <c r="AY431" s="116"/>
      <c r="AZ431" s="116"/>
      <c r="BA431" s="116"/>
      <c r="BB431" s="116"/>
      <c r="BC431" s="116"/>
      <c r="BD431" s="116"/>
      <c r="BE431" s="116"/>
      <c r="BF431" s="116"/>
      <c r="BG431" s="116"/>
      <c r="BH431" s="116"/>
      <c r="BI431" s="116"/>
      <c r="BJ431" s="116"/>
      <c r="BK431" s="116"/>
      <c r="BL431" s="116"/>
      <c r="BM431" s="116"/>
      <c r="BN431" s="117"/>
    </row>
    <row r="432" spans="2:66" s="3" customFormat="1">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c r="AD432" s="16"/>
      <c r="AE432" s="16"/>
      <c r="AF432" s="16"/>
      <c r="AG432" s="16"/>
      <c r="AH432" s="16"/>
      <c r="AI432" s="16"/>
      <c r="AJ432" s="16"/>
      <c r="AK432" s="16"/>
      <c r="AL432" s="16"/>
      <c r="AM432" s="16"/>
      <c r="AN432" s="16"/>
      <c r="AO432" s="16"/>
      <c r="AP432" s="16"/>
      <c r="AQ432" s="16"/>
      <c r="AR432" s="16"/>
      <c r="AS432" s="16"/>
      <c r="AT432" s="16"/>
      <c r="AU432" s="16"/>
      <c r="AV432" s="16"/>
      <c r="AW432" s="116"/>
      <c r="AX432" s="116"/>
      <c r="AY432" s="116"/>
      <c r="AZ432" s="116"/>
      <c r="BA432" s="116"/>
      <c r="BB432" s="116"/>
      <c r="BC432" s="116"/>
      <c r="BD432" s="116"/>
      <c r="BE432" s="116"/>
      <c r="BF432" s="116"/>
      <c r="BG432" s="116"/>
      <c r="BH432" s="116"/>
      <c r="BI432" s="116"/>
      <c r="BJ432" s="116"/>
      <c r="BK432" s="116"/>
      <c r="BL432" s="116"/>
      <c r="BM432" s="116"/>
      <c r="BN432" s="117"/>
    </row>
    <row r="433" spans="2:66" s="3" customFormat="1">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c r="AD433" s="16"/>
      <c r="AE433" s="16"/>
      <c r="AF433" s="16"/>
      <c r="AG433" s="16"/>
      <c r="AH433" s="16"/>
      <c r="AI433" s="16"/>
      <c r="AJ433" s="16"/>
      <c r="AK433" s="16"/>
      <c r="AL433" s="16"/>
      <c r="AM433" s="16"/>
      <c r="AN433" s="16"/>
      <c r="AO433" s="16"/>
      <c r="AP433" s="16"/>
      <c r="AQ433" s="16"/>
      <c r="AR433" s="16"/>
      <c r="AS433" s="16"/>
      <c r="AT433" s="16"/>
      <c r="AU433" s="16"/>
      <c r="AV433" s="16"/>
      <c r="AW433" s="116"/>
      <c r="AX433" s="116"/>
      <c r="AY433" s="116"/>
      <c r="AZ433" s="116"/>
      <c r="BA433" s="116"/>
      <c r="BB433" s="116"/>
      <c r="BC433" s="116"/>
      <c r="BD433" s="116"/>
      <c r="BE433" s="116"/>
      <c r="BF433" s="116"/>
      <c r="BG433" s="116"/>
      <c r="BH433" s="116"/>
      <c r="BI433" s="116"/>
      <c r="BJ433" s="116"/>
      <c r="BK433" s="116"/>
      <c r="BL433" s="116"/>
      <c r="BM433" s="116"/>
      <c r="BN433" s="117"/>
    </row>
    <row r="434" spans="2:66" s="3" customFormat="1">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c r="AA434" s="16"/>
      <c r="AB434" s="16"/>
      <c r="AC434" s="16"/>
      <c r="AD434" s="16"/>
      <c r="AE434" s="16"/>
      <c r="AF434" s="16"/>
      <c r="AG434" s="16"/>
      <c r="AH434" s="16"/>
      <c r="AI434" s="16"/>
      <c r="AJ434" s="16"/>
      <c r="AK434" s="16"/>
      <c r="AL434" s="16"/>
      <c r="AM434" s="16"/>
      <c r="AN434" s="16"/>
      <c r="AO434" s="16"/>
      <c r="AP434" s="16"/>
      <c r="AQ434" s="16"/>
      <c r="AR434" s="16"/>
      <c r="AS434" s="16"/>
      <c r="AT434" s="16"/>
      <c r="AU434" s="16"/>
      <c r="AV434" s="16"/>
      <c r="AW434" s="116"/>
      <c r="AX434" s="116"/>
      <c r="AY434" s="116"/>
      <c r="AZ434" s="116"/>
      <c r="BA434" s="116"/>
      <c r="BB434" s="116"/>
      <c r="BC434" s="116"/>
      <c r="BD434" s="116"/>
      <c r="BE434" s="116"/>
      <c r="BF434" s="116"/>
      <c r="BG434" s="116"/>
      <c r="BH434" s="116"/>
      <c r="BI434" s="116"/>
      <c r="BJ434" s="116"/>
      <c r="BK434" s="116"/>
      <c r="BL434" s="116"/>
      <c r="BM434" s="116"/>
      <c r="BN434" s="117"/>
    </row>
    <row r="435" spans="2:66" s="3" customFormat="1">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c r="AA435" s="16"/>
      <c r="AB435" s="16"/>
      <c r="AC435" s="16"/>
      <c r="AD435" s="16"/>
      <c r="AE435" s="16"/>
      <c r="AF435" s="16"/>
      <c r="AG435" s="16"/>
      <c r="AH435" s="16"/>
      <c r="AI435" s="16"/>
      <c r="AJ435" s="16"/>
      <c r="AK435" s="16"/>
      <c r="AL435" s="16"/>
      <c r="AM435" s="16"/>
      <c r="AN435" s="16"/>
      <c r="AO435" s="16"/>
      <c r="AP435" s="16"/>
      <c r="AQ435" s="16"/>
      <c r="AR435" s="16"/>
      <c r="AS435" s="16"/>
      <c r="AT435" s="16"/>
      <c r="AU435" s="16"/>
      <c r="AV435" s="16"/>
      <c r="AW435" s="116"/>
      <c r="AX435" s="116"/>
      <c r="AY435" s="116"/>
      <c r="AZ435" s="116"/>
      <c r="BA435" s="116"/>
      <c r="BB435" s="116"/>
      <c r="BC435" s="116"/>
      <c r="BD435" s="116"/>
      <c r="BE435" s="116"/>
      <c r="BF435" s="116"/>
      <c r="BG435" s="116"/>
      <c r="BH435" s="116"/>
      <c r="BI435" s="116"/>
      <c r="BJ435" s="116"/>
      <c r="BK435" s="116"/>
      <c r="BL435" s="116"/>
      <c r="BM435" s="116"/>
      <c r="BN435" s="117"/>
    </row>
    <row r="436" spans="2:66" s="3" customFormat="1">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c r="AD436" s="16"/>
      <c r="AE436" s="16"/>
      <c r="AF436" s="16"/>
      <c r="AG436" s="16"/>
      <c r="AH436" s="16"/>
      <c r="AI436" s="16"/>
      <c r="AJ436" s="16"/>
      <c r="AK436" s="16"/>
      <c r="AL436" s="16"/>
      <c r="AM436" s="16"/>
      <c r="AN436" s="16"/>
      <c r="AO436" s="16"/>
      <c r="AP436" s="16"/>
      <c r="AQ436" s="16"/>
      <c r="AR436" s="16"/>
      <c r="AS436" s="16"/>
      <c r="AT436" s="16"/>
      <c r="AU436" s="16"/>
      <c r="AV436" s="16"/>
      <c r="AW436" s="116"/>
      <c r="AX436" s="116"/>
      <c r="AY436" s="116"/>
      <c r="AZ436" s="116"/>
      <c r="BA436" s="116"/>
      <c r="BB436" s="116"/>
      <c r="BC436" s="116"/>
      <c r="BD436" s="116"/>
      <c r="BE436" s="116"/>
      <c r="BF436" s="116"/>
      <c r="BG436" s="116"/>
      <c r="BH436" s="116"/>
      <c r="BI436" s="116"/>
      <c r="BJ436" s="116"/>
      <c r="BK436" s="116"/>
      <c r="BL436" s="116"/>
      <c r="BM436" s="116"/>
      <c r="BN436" s="117"/>
    </row>
    <row r="437" spans="2:66" s="3" customFormat="1">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c r="AA437" s="16"/>
      <c r="AB437" s="16"/>
      <c r="AC437" s="16"/>
      <c r="AD437" s="16"/>
      <c r="AE437" s="16"/>
      <c r="AF437" s="16"/>
      <c r="AG437" s="16"/>
      <c r="AH437" s="16"/>
      <c r="AI437" s="16"/>
      <c r="AJ437" s="16"/>
      <c r="AK437" s="16"/>
      <c r="AL437" s="16"/>
      <c r="AM437" s="16"/>
      <c r="AN437" s="16"/>
      <c r="AO437" s="16"/>
      <c r="AP437" s="16"/>
      <c r="AQ437" s="16"/>
      <c r="AR437" s="16"/>
      <c r="AS437" s="16"/>
      <c r="AT437" s="16"/>
      <c r="AU437" s="16"/>
      <c r="AV437" s="16"/>
      <c r="AW437" s="116"/>
      <c r="AX437" s="116"/>
      <c r="AY437" s="116"/>
      <c r="AZ437" s="116"/>
      <c r="BA437" s="116"/>
      <c r="BB437" s="116"/>
      <c r="BC437" s="116"/>
      <c r="BD437" s="116"/>
      <c r="BE437" s="116"/>
      <c r="BF437" s="116"/>
      <c r="BG437" s="116"/>
      <c r="BH437" s="116"/>
      <c r="BI437" s="116"/>
      <c r="BJ437" s="116"/>
      <c r="BK437" s="116"/>
      <c r="BL437" s="116"/>
      <c r="BM437" s="116"/>
      <c r="BN437" s="117"/>
    </row>
    <row r="438" spans="2:66" s="3" customFormat="1">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c r="AD438" s="16"/>
      <c r="AE438" s="16"/>
      <c r="AF438" s="16"/>
      <c r="AG438" s="16"/>
      <c r="AH438" s="16"/>
      <c r="AI438" s="16"/>
      <c r="AJ438" s="16"/>
      <c r="AK438" s="16"/>
      <c r="AL438" s="16"/>
      <c r="AM438" s="16"/>
      <c r="AN438" s="16"/>
      <c r="AO438" s="16"/>
      <c r="AP438" s="16"/>
      <c r="AQ438" s="16"/>
      <c r="AR438" s="16"/>
      <c r="AS438" s="16"/>
      <c r="AT438" s="16"/>
      <c r="AU438" s="16"/>
      <c r="AV438" s="16"/>
      <c r="AW438" s="116"/>
      <c r="AX438" s="116"/>
      <c r="AY438" s="116"/>
      <c r="AZ438" s="116"/>
      <c r="BA438" s="116"/>
      <c r="BB438" s="116"/>
      <c r="BC438" s="116"/>
      <c r="BD438" s="116"/>
      <c r="BE438" s="116"/>
      <c r="BF438" s="116"/>
      <c r="BG438" s="116"/>
      <c r="BH438" s="116"/>
      <c r="BI438" s="116"/>
      <c r="BJ438" s="116"/>
      <c r="BK438" s="116"/>
      <c r="BL438" s="116"/>
      <c r="BM438" s="116"/>
      <c r="BN438" s="117"/>
    </row>
    <row r="439" spans="2:66" s="3" customFormat="1">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c r="AA439" s="16"/>
      <c r="AB439" s="16"/>
      <c r="AC439" s="16"/>
      <c r="AD439" s="16"/>
      <c r="AE439" s="16"/>
      <c r="AF439" s="16"/>
      <c r="AG439" s="16"/>
      <c r="AH439" s="16"/>
      <c r="AI439" s="16"/>
      <c r="AJ439" s="16"/>
      <c r="AK439" s="16"/>
      <c r="AL439" s="16"/>
      <c r="AM439" s="16"/>
      <c r="AN439" s="16"/>
      <c r="AO439" s="16"/>
      <c r="AP439" s="16"/>
      <c r="AQ439" s="16"/>
      <c r="AR439" s="16"/>
      <c r="AS439" s="16"/>
      <c r="AT439" s="16"/>
      <c r="AU439" s="16"/>
      <c r="AV439" s="16"/>
      <c r="AW439" s="116"/>
      <c r="AX439" s="116"/>
      <c r="AY439" s="116"/>
      <c r="AZ439" s="116"/>
      <c r="BA439" s="116"/>
      <c r="BB439" s="116"/>
      <c r="BC439" s="116"/>
      <c r="BD439" s="116"/>
      <c r="BE439" s="116"/>
      <c r="BF439" s="116"/>
      <c r="BG439" s="116"/>
      <c r="BH439" s="116"/>
      <c r="BI439" s="116"/>
      <c r="BJ439" s="116"/>
      <c r="BK439" s="116"/>
      <c r="BL439" s="116"/>
      <c r="BM439" s="116"/>
      <c r="BN439" s="117"/>
    </row>
    <row r="440" spans="2:66" s="3" customFormat="1">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c r="AA440" s="16"/>
      <c r="AB440" s="16"/>
      <c r="AC440" s="16"/>
      <c r="AD440" s="16"/>
      <c r="AE440" s="16"/>
      <c r="AF440" s="16"/>
      <c r="AG440" s="16"/>
      <c r="AH440" s="16"/>
      <c r="AI440" s="16"/>
      <c r="AJ440" s="16"/>
      <c r="AK440" s="16"/>
      <c r="AL440" s="16"/>
      <c r="AM440" s="16"/>
      <c r="AN440" s="16"/>
      <c r="AO440" s="16"/>
      <c r="AP440" s="16"/>
      <c r="AQ440" s="16"/>
      <c r="AR440" s="16"/>
      <c r="AS440" s="16"/>
      <c r="AT440" s="16"/>
      <c r="AU440" s="16"/>
      <c r="AV440" s="16"/>
      <c r="AW440" s="116"/>
      <c r="AX440" s="116"/>
      <c r="AY440" s="116"/>
      <c r="AZ440" s="116"/>
      <c r="BA440" s="116"/>
      <c r="BB440" s="116"/>
      <c r="BC440" s="116"/>
      <c r="BD440" s="116"/>
      <c r="BE440" s="116"/>
      <c r="BF440" s="116"/>
      <c r="BG440" s="116"/>
      <c r="BH440" s="116"/>
      <c r="BI440" s="116"/>
      <c r="BJ440" s="116"/>
      <c r="BK440" s="116"/>
      <c r="BL440" s="116"/>
      <c r="BM440" s="116"/>
      <c r="BN440" s="117"/>
    </row>
    <row r="441" spans="2:66" s="3" customFormat="1">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c r="AA441" s="16"/>
      <c r="AB441" s="16"/>
      <c r="AC441" s="16"/>
      <c r="AD441" s="16"/>
      <c r="AE441" s="16"/>
      <c r="AF441" s="16"/>
      <c r="AG441" s="16"/>
      <c r="AH441" s="16"/>
      <c r="AI441" s="16"/>
      <c r="AJ441" s="16"/>
      <c r="AK441" s="16"/>
      <c r="AL441" s="16"/>
      <c r="AM441" s="16"/>
      <c r="AN441" s="16"/>
      <c r="AO441" s="16"/>
      <c r="AP441" s="16"/>
      <c r="AQ441" s="16"/>
      <c r="AR441" s="16"/>
      <c r="AS441" s="16"/>
      <c r="AT441" s="16"/>
      <c r="AU441" s="16"/>
      <c r="AV441" s="16"/>
      <c r="AW441" s="116"/>
      <c r="AX441" s="116"/>
      <c r="AY441" s="116"/>
      <c r="AZ441" s="116"/>
      <c r="BA441" s="116"/>
      <c r="BB441" s="116"/>
      <c r="BC441" s="116"/>
      <c r="BD441" s="116"/>
      <c r="BE441" s="116"/>
      <c r="BF441" s="116"/>
      <c r="BG441" s="116"/>
      <c r="BH441" s="116"/>
      <c r="BI441" s="116"/>
      <c r="BJ441" s="116"/>
      <c r="BK441" s="116"/>
      <c r="BL441" s="116"/>
      <c r="BM441" s="116"/>
      <c r="BN441" s="117"/>
    </row>
    <row r="442" spans="2:66" s="3" customFormat="1">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c r="AA442" s="16"/>
      <c r="AB442" s="16"/>
      <c r="AC442" s="16"/>
      <c r="AD442" s="16"/>
      <c r="AE442" s="16"/>
      <c r="AF442" s="16"/>
      <c r="AG442" s="16"/>
      <c r="AH442" s="16"/>
      <c r="AI442" s="16"/>
      <c r="AJ442" s="16"/>
      <c r="AK442" s="16"/>
      <c r="AL442" s="16"/>
      <c r="AM442" s="16"/>
      <c r="AN442" s="16"/>
      <c r="AO442" s="16"/>
      <c r="AP442" s="16"/>
      <c r="AQ442" s="16"/>
      <c r="AR442" s="16"/>
      <c r="AS442" s="16"/>
      <c r="AT442" s="16"/>
      <c r="AU442" s="16"/>
      <c r="AV442" s="16"/>
      <c r="AW442" s="116"/>
      <c r="AX442" s="116"/>
      <c r="AY442" s="116"/>
      <c r="AZ442" s="116"/>
      <c r="BA442" s="116"/>
      <c r="BB442" s="116"/>
      <c r="BC442" s="116"/>
      <c r="BD442" s="116"/>
      <c r="BE442" s="116"/>
      <c r="BF442" s="116"/>
      <c r="BG442" s="116"/>
      <c r="BH442" s="116"/>
      <c r="BI442" s="116"/>
      <c r="BJ442" s="116"/>
      <c r="BK442" s="116"/>
      <c r="BL442" s="116"/>
      <c r="BM442" s="116"/>
      <c r="BN442" s="117"/>
    </row>
    <row r="443" spans="2:66" s="3" customFormat="1">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c r="AA443" s="16"/>
      <c r="AB443" s="16"/>
      <c r="AC443" s="16"/>
      <c r="AD443" s="16"/>
      <c r="AE443" s="16"/>
      <c r="AF443" s="16"/>
      <c r="AG443" s="16"/>
      <c r="AH443" s="16"/>
      <c r="AI443" s="16"/>
      <c r="AJ443" s="16"/>
      <c r="AK443" s="16"/>
      <c r="AL443" s="16"/>
      <c r="AM443" s="16"/>
      <c r="AN443" s="16"/>
      <c r="AO443" s="16"/>
      <c r="AP443" s="16"/>
      <c r="AQ443" s="16"/>
      <c r="AR443" s="16"/>
      <c r="AS443" s="16"/>
      <c r="AT443" s="16"/>
      <c r="AU443" s="16"/>
      <c r="AV443" s="16"/>
      <c r="AW443" s="116"/>
      <c r="AX443" s="116"/>
      <c r="AY443" s="116"/>
      <c r="AZ443" s="116"/>
      <c r="BA443" s="116"/>
      <c r="BB443" s="116"/>
      <c r="BC443" s="116"/>
      <c r="BD443" s="116"/>
      <c r="BE443" s="116"/>
      <c r="BF443" s="116"/>
      <c r="BG443" s="116"/>
      <c r="BH443" s="116"/>
      <c r="BI443" s="116"/>
      <c r="BJ443" s="116"/>
      <c r="BK443" s="116"/>
      <c r="BL443" s="116"/>
      <c r="BM443" s="116"/>
      <c r="BN443" s="117"/>
    </row>
    <row r="444" spans="2:66" s="3" customFormat="1">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c r="AA444" s="16"/>
      <c r="AB444" s="16"/>
      <c r="AC444" s="16"/>
      <c r="AD444" s="16"/>
      <c r="AE444" s="16"/>
      <c r="AF444" s="16"/>
      <c r="AG444" s="16"/>
      <c r="AH444" s="16"/>
      <c r="AI444" s="16"/>
      <c r="AJ444" s="16"/>
      <c r="AK444" s="16"/>
      <c r="AL444" s="16"/>
      <c r="AM444" s="16"/>
      <c r="AN444" s="16"/>
      <c r="AO444" s="16"/>
      <c r="AP444" s="16"/>
      <c r="AQ444" s="16"/>
      <c r="AR444" s="16"/>
      <c r="AS444" s="16"/>
      <c r="AT444" s="16"/>
      <c r="AU444" s="16"/>
      <c r="AV444" s="16"/>
      <c r="AW444" s="116"/>
      <c r="AX444" s="116"/>
      <c r="AY444" s="116"/>
      <c r="AZ444" s="116"/>
      <c r="BA444" s="116"/>
      <c r="BB444" s="116"/>
      <c r="BC444" s="116"/>
      <c r="BD444" s="116"/>
      <c r="BE444" s="116"/>
      <c r="BF444" s="116"/>
      <c r="BG444" s="116"/>
      <c r="BH444" s="116"/>
      <c r="BI444" s="116"/>
      <c r="BJ444" s="116"/>
      <c r="BK444" s="116"/>
      <c r="BL444" s="116"/>
      <c r="BM444" s="116"/>
      <c r="BN444" s="117"/>
    </row>
    <row r="445" spans="2:66" s="3" customFormat="1">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c r="AA445" s="16"/>
      <c r="AB445" s="16"/>
      <c r="AC445" s="16"/>
      <c r="AD445" s="16"/>
      <c r="AE445" s="16"/>
      <c r="AF445" s="16"/>
      <c r="AG445" s="16"/>
      <c r="AH445" s="16"/>
      <c r="AI445" s="16"/>
      <c r="AJ445" s="16"/>
      <c r="AK445" s="16"/>
      <c r="AL445" s="16"/>
      <c r="AM445" s="16"/>
      <c r="AN445" s="16"/>
      <c r="AO445" s="16"/>
      <c r="AP445" s="16"/>
      <c r="AQ445" s="16"/>
      <c r="AR445" s="16"/>
      <c r="AS445" s="16"/>
      <c r="AT445" s="16"/>
      <c r="AU445" s="16"/>
      <c r="AV445" s="16"/>
      <c r="AW445" s="116"/>
      <c r="AX445" s="116"/>
      <c r="AY445" s="116"/>
      <c r="AZ445" s="116"/>
      <c r="BA445" s="116"/>
      <c r="BB445" s="116"/>
      <c r="BC445" s="116"/>
      <c r="BD445" s="116"/>
      <c r="BE445" s="116"/>
      <c r="BF445" s="116"/>
      <c r="BG445" s="116"/>
      <c r="BH445" s="116"/>
      <c r="BI445" s="116"/>
      <c r="BJ445" s="116"/>
      <c r="BK445" s="116"/>
      <c r="BL445" s="116"/>
      <c r="BM445" s="116"/>
      <c r="BN445" s="117"/>
    </row>
    <row r="446" spans="2:66" s="3" customFormat="1">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c r="AD446" s="16"/>
      <c r="AE446" s="16"/>
      <c r="AF446" s="16"/>
      <c r="AG446" s="16"/>
      <c r="AH446" s="16"/>
      <c r="AI446" s="16"/>
      <c r="AJ446" s="16"/>
      <c r="AK446" s="16"/>
      <c r="AL446" s="16"/>
      <c r="AM446" s="16"/>
      <c r="AN446" s="16"/>
      <c r="AO446" s="16"/>
      <c r="AP446" s="16"/>
      <c r="AQ446" s="16"/>
      <c r="AR446" s="16"/>
      <c r="AS446" s="16"/>
      <c r="AT446" s="16"/>
      <c r="AU446" s="16"/>
      <c r="AV446" s="16"/>
      <c r="AW446" s="116"/>
      <c r="AX446" s="116"/>
      <c r="AY446" s="116"/>
      <c r="AZ446" s="116"/>
      <c r="BA446" s="116"/>
      <c r="BB446" s="116"/>
      <c r="BC446" s="116"/>
      <c r="BD446" s="116"/>
      <c r="BE446" s="116"/>
      <c r="BF446" s="116"/>
      <c r="BG446" s="116"/>
      <c r="BH446" s="116"/>
      <c r="BI446" s="116"/>
      <c r="BJ446" s="116"/>
      <c r="BK446" s="116"/>
      <c r="BL446" s="116"/>
      <c r="BM446" s="116"/>
      <c r="BN446" s="117"/>
    </row>
    <row r="447" spans="2:66" s="3" customFormat="1">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c r="AA447" s="16"/>
      <c r="AB447" s="16"/>
      <c r="AC447" s="16"/>
      <c r="AD447" s="16"/>
      <c r="AE447" s="16"/>
      <c r="AF447" s="16"/>
      <c r="AG447" s="16"/>
      <c r="AH447" s="16"/>
      <c r="AI447" s="16"/>
      <c r="AJ447" s="16"/>
      <c r="AK447" s="16"/>
      <c r="AL447" s="16"/>
      <c r="AM447" s="16"/>
      <c r="AN447" s="16"/>
      <c r="AO447" s="16"/>
      <c r="AP447" s="16"/>
      <c r="AQ447" s="16"/>
      <c r="AR447" s="16"/>
      <c r="AS447" s="16"/>
      <c r="AT447" s="16"/>
      <c r="AU447" s="16"/>
      <c r="AV447" s="16"/>
      <c r="AW447" s="116"/>
      <c r="AX447" s="116"/>
      <c r="AY447" s="116"/>
      <c r="AZ447" s="116"/>
      <c r="BA447" s="116"/>
      <c r="BB447" s="116"/>
      <c r="BC447" s="116"/>
      <c r="BD447" s="116"/>
      <c r="BE447" s="116"/>
      <c r="BF447" s="116"/>
      <c r="BG447" s="116"/>
      <c r="BH447" s="116"/>
      <c r="BI447" s="116"/>
      <c r="BJ447" s="116"/>
      <c r="BK447" s="116"/>
      <c r="BL447" s="116"/>
      <c r="BM447" s="116"/>
      <c r="BN447" s="117"/>
    </row>
    <row r="448" spans="2:66" s="3" customFormat="1">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c r="AA448" s="16"/>
      <c r="AB448" s="16"/>
      <c r="AC448" s="16"/>
      <c r="AD448" s="16"/>
      <c r="AE448" s="16"/>
      <c r="AF448" s="16"/>
      <c r="AG448" s="16"/>
      <c r="AH448" s="16"/>
      <c r="AI448" s="16"/>
      <c r="AJ448" s="16"/>
      <c r="AK448" s="16"/>
      <c r="AL448" s="16"/>
      <c r="AM448" s="16"/>
      <c r="AN448" s="16"/>
      <c r="AO448" s="16"/>
      <c r="AP448" s="16"/>
      <c r="AQ448" s="16"/>
      <c r="AR448" s="16"/>
      <c r="AS448" s="16"/>
      <c r="AT448" s="16"/>
      <c r="AU448" s="16"/>
      <c r="AV448" s="16"/>
      <c r="AW448" s="116"/>
      <c r="AX448" s="116"/>
      <c r="AY448" s="116"/>
      <c r="AZ448" s="116"/>
      <c r="BA448" s="116"/>
      <c r="BB448" s="116"/>
      <c r="BC448" s="116"/>
      <c r="BD448" s="116"/>
      <c r="BE448" s="116"/>
      <c r="BF448" s="116"/>
      <c r="BG448" s="116"/>
      <c r="BH448" s="116"/>
      <c r="BI448" s="116"/>
      <c r="BJ448" s="116"/>
      <c r="BK448" s="116"/>
      <c r="BL448" s="116"/>
      <c r="BM448" s="116"/>
      <c r="BN448" s="117"/>
    </row>
    <row r="449" spans="2:66" s="3" customFormat="1">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c r="AD449" s="16"/>
      <c r="AE449" s="16"/>
      <c r="AF449" s="16"/>
      <c r="AG449" s="16"/>
      <c r="AH449" s="16"/>
      <c r="AI449" s="16"/>
      <c r="AJ449" s="16"/>
      <c r="AK449" s="16"/>
      <c r="AL449" s="16"/>
      <c r="AM449" s="16"/>
      <c r="AN449" s="16"/>
      <c r="AO449" s="16"/>
      <c r="AP449" s="16"/>
      <c r="AQ449" s="16"/>
      <c r="AR449" s="16"/>
      <c r="AS449" s="16"/>
      <c r="AT449" s="16"/>
      <c r="AU449" s="16"/>
      <c r="AV449" s="16"/>
      <c r="AW449" s="116"/>
      <c r="AX449" s="116"/>
      <c r="AY449" s="116"/>
      <c r="AZ449" s="116"/>
      <c r="BA449" s="116"/>
      <c r="BB449" s="116"/>
      <c r="BC449" s="116"/>
      <c r="BD449" s="116"/>
      <c r="BE449" s="116"/>
      <c r="BF449" s="116"/>
      <c r="BG449" s="116"/>
      <c r="BH449" s="116"/>
      <c r="BI449" s="116"/>
      <c r="BJ449" s="116"/>
      <c r="BK449" s="116"/>
      <c r="BL449" s="116"/>
      <c r="BM449" s="116"/>
      <c r="BN449" s="117"/>
    </row>
    <row r="450" spans="2:66" s="3" customFormat="1">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c r="AD450" s="16"/>
      <c r="AE450" s="16"/>
      <c r="AF450" s="16"/>
      <c r="AG450" s="16"/>
      <c r="AH450" s="16"/>
      <c r="AI450" s="16"/>
      <c r="AJ450" s="16"/>
      <c r="AK450" s="16"/>
      <c r="AL450" s="16"/>
      <c r="AM450" s="16"/>
      <c r="AN450" s="16"/>
      <c r="AO450" s="16"/>
      <c r="AP450" s="16"/>
      <c r="AQ450" s="16"/>
      <c r="AR450" s="16"/>
      <c r="AS450" s="16"/>
      <c r="AT450" s="16"/>
      <c r="AU450" s="16"/>
      <c r="AV450" s="16"/>
      <c r="AW450" s="116"/>
      <c r="AX450" s="116"/>
      <c r="AY450" s="116"/>
      <c r="AZ450" s="116"/>
      <c r="BA450" s="116"/>
      <c r="BB450" s="116"/>
      <c r="BC450" s="116"/>
      <c r="BD450" s="116"/>
      <c r="BE450" s="116"/>
      <c r="BF450" s="116"/>
      <c r="BG450" s="116"/>
      <c r="BH450" s="116"/>
      <c r="BI450" s="116"/>
      <c r="BJ450" s="116"/>
      <c r="BK450" s="116"/>
      <c r="BL450" s="116"/>
      <c r="BM450" s="116"/>
      <c r="BN450" s="117"/>
    </row>
    <row r="451" spans="2:66" s="3" customFormat="1">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c r="AA451" s="16"/>
      <c r="AB451" s="16"/>
      <c r="AC451" s="16"/>
      <c r="AD451" s="16"/>
      <c r="AE451" s="16"/>
      <c r="AF451" s="16"/>
      <c r="AG451" s="16"/>
      <c r="AH451" s="16"/>
      <c r="AI451" s="16"/>
      <c r="AJ451" s="16"/>
      <c r="AK451" s="16"/>
      <c r="AL451" s="16"/>
      <c r="AM451" s="16"/>
      <c r="AN451" s="16"/>
      <c r="AO451" s="16"/>
      <c r="AP451" s="16"/>
      <c r="AQ451" s="16"/>
      <c r="AR451" s="16"/>
      <c r="AS451" s="16"/>
      <c r="AT451" s="16"/>
      <c r="AU451" s="16"/>
      <c r="AV451" s="16"/>
      <c r="AW451" s="116"/>
      <c r="AX451" s="116"/>
      <c r="AY451" s="116"/>
      <c r="AZ451" s="116"/>
      <c r="BA451" s="116"/>
      <c r="BB451" s="116"/>
      <c r="BC451" s="116"/>
      <c r="BD451" s="116"/>
      <c r="BE451" s="116"/>
      <c r="BF451" s="116"/>
      <c r="BG451" s="116"/>
      <c r="BH451" s="116"/>
      <c r="BI451" s="116"/>
      <c r="BJ451" s="116"/>
      <c r="BK451" s="116"/>
      <c r="BL451" s="116"/>
      <c r="BM451" s="116"/>
      <c r="BN451" s="117"/>
    </row>
    <row r="452" spans="2:66" s="3" customFormat="1">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c r="AA452" s="16"/>
      <c r="AB452" s="16"/>
      <c r="AC452" s="16"/>
      <c r="AD452" s="16"/>
      <c r="AE452" s="16"/>
      <c r="AF452" s="16"/>
      <c r="AG452" s="16"/>
      <c r="AH452" s="16"/>
      <c r="AI452" s="16"/>
      <c r="AJ452" s="16"/>
      <c r="AK452" s="16"/>
      <c r="AL452" s="16"/>
      <c r="AM452" s="16"/>
      <c r="AN452" s="16"/>
      <c r="AO452" s="16"/>
      <c r="AP452" s="16"/>
      <c r="AQ452" s="16"/>
      <c r="AR452" s="16"/>
      <c r="AS452" s="16"/>
      <c r="AT452" s="16"/>
      <c r="AU452" s="16"/>
      <c r="AV452" s="16"/>
      <c r="AW452" s="116"/>
      <c r="AX452" s="116"/>
      <c r="AY452" s="116"/>
      <c r="AZ452" s="116"/>
      <c r="BA452" s="116"/>
      <c r="BB452" s="116"/>
      <c r="BC452" s="116"/>
      <c r="BD452" s="116"/>
      <c r="BE452" s="116"/>
      <c r="BF452" s="116"/>
      <c r="BG452" s="116"/>
      <c r="BH452" s="116"/>
      <c r="BI452" s="116"/>
      <c r="BJ452" s="116"/>
      <c r="BK452" s="116"/>
      <c r="BL452" s="116"/>
      <c r="BM452" s="116"/>
      <c r="BN452" s="117"/>
    </row>
    <row r="453" spans="2:66" s="3" customFormat="1">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c r="AA453" s="16"/>
      <c r="AB453" s="16"/>
      <c r="AC453" s="16"/>
      <c r="AD453" s="16"/>
      <c r="AE453" s="16"/>
      <c r="AF453" s="16"/>
      <c r="AG453" s="16"/>
      <c r="AH453" s="16"/>
      <c r="AI453" s="16"/>
      <c r="AJ453" s="16"/>
      <c r="AK453" s="16"/>
      <c r="AL453" s="16"/>
      <c r="AM453" s="16"/>
      <c r="AN453" s="16"/>
      <c r="AO453" s="16"/>
      <c r="AP453" s="16"/>
      <c r="AQ453" s="16"/>
      <c r="AR453" s="16"/>
      <c r="AS453" s="16"/>
      <c r="AT453" s="16"/>
      <c r="AU453" s="16"/>
      <c r="AV453" s="16"/>
      <c r="AW453" s="116"/>
      <c r="AX453" s="116"/>
      <c r="AY453" s="116"/>
      <c r="AZ453" s="116"/>
      <c r="BA453" s="116"/>
      <c r="BB453" s="116"/>
      <c r="BC453" s="116"/>
      <c r="BD453" s="116"/>
      <c r="BE453" s="116"/>
      <c r="BF453" s="116"/>
      <c r="BG453" s="116"/>
      <c r="BH453" s="116"/>
      <c r="BI453" s="116"/>
      <c r="BJ453" s="116"/>
      <c r="BK453" s="116"/>
      <c r="BL453" s="116"/>
      <c r="BM453" s="116"/>
      <c r="BN453" s="117"/>
    </row>
    <row r="454" spans="2:66" s="3" customFormat="1">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c r="AA454" s="16"/>
      <c r="AB454" s="16"/>
      <c r="AC454" s="16"/>
      <c r="AD454" s="16"/>
      <c r="AE454" s="16"/>
      <c r="AF454" s="16"/>
      <c r="AG454" s="16"/>
      <c r="AH454" s="16"/>
      <c r="AI454" s="16"/>
      <c r="AJ454" s="16"/>
      <c r="AK454" s="16"/>
      <c r="AL454" s="16"/>
      <c r="AM454" s="16"/>
      <c r="AN454" s="16"/>
      <c r="AO454" s="16"/>
      <c r="AP454" s="16"/>
      <c r="AQ454" s="16"/>
      <c r="AR454" s="16"/>
      <c r="AS454" s="16"/>
      <c r="AT454" s="16"/>
      <c r="AU454" s="16"/>
      <c r="AV454" s="16"/>
      <c r="AW454" s="116"/>
      <c r="AX454" s="116"/>
      <c r="AY454" s="116"/>
      <c r="AZ454" s="116"/>
      <c r="BA454" s="116"/>
      <c r="BB454" s="116"/>
      <c r="BC454" s="116"/>
      <c r="BD454" s="116"/>
      <c r="BE454" s="116"/>
      <c r="BF454" s="116"/>
      <c r="BG454" s="116"/>
      <c r="BH454" s="116"/>
      <c r="BI454" s="116"/>
      <c r="BJ454" s="116"/>
      <c r="BK454" s="116"/>
      <c r="BL454" s="116"/>
      <c r="BM454" s="116"/>
      <c r="BN454" s="117"/>
    </row>
    <row r="455" spans="2:66" s="3" customFormat="1">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c r="AD455" s="16"/>
      <c r="AE455" s="16"/>
      <c r="AF455" s="16"/>
      <c r="AG455" s="16"/>
      <c r="AH455" s="16"/>
      <c r="AI455" s="16"/>
      <c r="AJ455" s="16"/>
      <c r="AK455" s="16"/>
      <c r="AL455" s="16"/>
      <c r="AM455" s="16"/>
      <c r="AN455" s="16"/>
      <c r="AO455" s="16"/>
      <c r="AP455" s="16"/>
      <c r="AQ455" s="16"/>
      <c r="AR455" s="16"/>
      <c r="AS455" s="16"/>
      <c r="AT455" s="16"/>
      <c r="AU455" s="16"/>
      <c r="AV455" s="16"/>
      <c r="AW455" s="116"/>
      <c r="AX455" s="116"/>
      <c r="AY455" s="116"/>
      <c r="AZ455" s="116"/>
      <c r="BA455" s="116"/>
      <c r="BB455" s="116"/>
      <c r="BC455" s="116"/>
      <c r="BD455" s="116"/>
      <c r="BE455" s="116"/>
      <c r="BF455" s="116"/>
      <c r="BG455" s="116"/>
      <c r="BH455" s="116"/>
      <c r="BI455" s="116"/>
      <c r="BJ455" s="116"/>
      <c r="BK455" s="116"/>
      <c r="BL455" s="116"/>
      <c r="BM455" s="116"/>
      <c r="BN455" s="117"/>
    </row>
    <row r="456" spans="2:66" s="3" customFormat="1">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c r="AD456" s="16"/>
      <c r="AE456" s="16"/>
      <c r="AF456" s="16"/>
      <c r="AG456" s="16"/>
      <c r="AH456" s="16"/>
      <c r="AI456" s="16"/>
      <c r="AJ456" s="16"/>
      <c r="AK456" s="16"/>
      <c r="AL456" s="16"/>
      <c r="AM456" s="16"/>
      <c r="AN456" s="16"/>
      <c r="AO456" s="16"/>
      <c r="AP456" s="16"/>
      <c r="AQ456" s="16"/>
      <c r="AR456" s="16"/>
      <c r="AS456" s="16"/>
      <c r="AT456" s="16"/>
      <c r="AU456" s="16"/>
      <c r="AV456" s="16"/>
      <c r="AW456" s="116"/>
      <c r="AX456" s="116"/>
      <c r="AY456" s="116"/>
      <c r="AZ456" s="116"/>
      <c r="BA456" s="116"/>
      <c r="BB456" s="116"/>
      <c r="BC456" s="116"/>
      <c r="BD456" s="116"/>
      <c r="BE456" s="116"/>
      <c r="BF456" s="116"/>
      <c r="BG456" s="116"/>
      <c r="BH456" s="116"/>
      <c r="BI456" s="116"/>
      <c r="BJ456" s="116"/>
      <c r="BK456" s="116"/>
      <c r="BL456" s="116"/>
      <c r="BM456" s="116"/>
      <c r="BN456" s="117"/>
    </row>
    <row r="457" spans="2:66" s="3" customFormat="1">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c r="AD457" s="16"/>
      <c r="AE457" s="16"/>
      <c r="AF457" s="16"/>
      <c r="AG457" s="16"/>
      <c r="AH457" s="16"/>
      <c r="AI457" s="16"/>
      <c r="AJ457" s="16"/>
      <c r="AK457" s="16"/>
      <c r="AL457" s="16"/>
      <c r="AM457" s="16"/>
      <c r="AN457" s="16"/>
      <c r="AO457" s="16"/>
      <c r="AP457" s="16"/>
      <c r="AQ457" s="16"/>
      <c r="AR457" s="16"/>
      <c r="AS457" s="16"/>
      <c r="AT457" s="16"/>
      <c r="AU457" s="16"/>
      <c r="AV457" s="16"/>
      <c r="AW457" s="116"/>
      <c r="AX457" s="116"/>
      <c r="AY457" s="116"/>
      <c r="AZ457" s="116"/>
      <c r="BA457" s="116"/>
      <c r="BB457" s="116"/>
      <c r="BC457" s="116"/>
      <c r="BD457" s="116"/>
      <c r="BE457" s="116"/>
      <c r="BF457" s="116"/>
      <c r="BG457" s="116"/>
      <c r="BH457" s="116"/>
      <c r="BI457" s="116"/>
      <c r="BJ457" s="116"/>
      <c r="BK457" s="116"/>
      <c r="BL457" s="116"/>
      <c r="BM457" s="116"/>
      <c r="BN457" s="117"/>
    </row>
    <row r="458" spans="2:66" s="3" customFormat="1">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c r="AA458" s="16"/>
      <c r="AB458" s="16"/>
      <c r="AC458" s="16"/>
      <c r="AD458" s="16"/>
      <c r="AE458" s="16"/>
      <c r="AF458" s="16"/>
      <c r="AG458" s="16"/>
      <c r="AH458" s="16"/>
      <c r="AI458" s="16"/>
      <c r="AJ458" s="16"/>
      <c r="AK458" s="16"/>
      <c r="AL458" s="16"/>
      <c r="AM458" s="16"/>
      <c r="AN458" s="16"/>
      <c r="AO458" s="16"/>
      <c r="AP458" s="16"/>
      <c r="AQ458" s="16"/>
      <c r="AR458" s="16"/>
      <c r="AS458" s="16"/>
      <c r="AT458" s="16"/>
      <c r="AU458" s="16"/>
      <c r="AV458" s="16"/>
      <c r="AW458" s="116"/>
      <c r="AX458" s="116"/>
      <c r="AY458" s="116"/>
      <c r="AZ458" s="116"/>
      <c r="BA458" s="116"/>
      <c r="BB458" s="116"/>
      <c r="BC458" s="116"/>
      <c r="BD458" s="116"/>
      <c r="BE458" s="116"/>
      <c r="BF458" s="116"/>
      <c r="BG458" s="116"/>
      <c r="BH458" s="116"/>
      <c r="BI458" s="116"/>
      <c r="BJ458" s="116"/>
      <c r="BK458" s="116"/>
      <c r="BL458" s="116"/>
      <c r="BM458" s="116"/>
      <c r="BN458" s="117"/>
    </row>
    <row r="459" spans="2:66" s="3" customFormat="1">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c r="AA459" s="16"/>
      <c r="AB459" s="16"/>
      <c r="AC459" s="16"/>
      <c r="AD459" s="16"/>
      <c r="AE459" s="16"/>
      <c r="AF459" s="16"/>
      <c r="AG459" s="16"/>
      <c r="AH459" s="16"/>
      <c r="AI459" s="16"/>
      <c r="AJ459" s="16"/>
      <c r="AK459" s="16"/>
      <c r="AL459" s="16"/>
      <c r="AM459" s="16"/>
      <c r="AN459" s="16"/>
      <c r="AO459" s="16"/>
      <c r="AP459" s="16"/>
      <c r="AQ459" s="16"/>
      <c r="AR459" s="16"/>
      <c r="AS459" s="16"/>
      <c r="AT459" s="16"/>
      <c r="AU459" s="16"/>
      <c r="AV459" s="16"/>
      <c r="AW459" s="116"/>
      <c r="AX459" s="116"/>
      <c r="AY459" s="116"/>
      <c r="AZ459" s="116"/>
      <c r="BA459" s="116"/>
      <c r="BB459" s="116"/>
      <c r="BC459" s="116"/>
      <c r="BD459" s="116"/>
      <c r="BE459" s="116"/>
      <c r="BF459" s="116"/>
      <c r="BG459" s="116"/>
      <c r="BH459" s="116"/>
      <c r="BI459" s="116"/>
      <c r="BJ459" s="116"/>
      <c r="BK459" s="116"/>
      <c r="BL459" s="116"/>
      <c r="BM459" s="116"/>
      <c r="BN459" s="117"/>
    </row>
    <row r="460" spans="2:66" s="3" customFormat="1">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c r="AA460" s="16"/>
      <c r="AB460" s="16"/>
      <c r="AC460" s="16"/>
      <c r="AD460" s="16"/>
      <c r="AE460" s="16"/>
      <c r="AF460" s="16"/>
      <c r="AG460" s="16"/>
      <c r="AH460" s="16"/>
      <c r="AI460" s="16"/>
      <c r="AJ460" s="16"/>
      <c r="AK460" s="16"/>
      <c r="AL460" s="16"/>
      <c r="AM460" s="16"/>
      <c r="AN460" s="16"/>
      <c r="AO460" s="16"/>
      <c r="AP460" s="16"/>
      <c r="AQ460" s="16"/>
      <c r="AR460" s="16"/>
      <c r="AS460" s="16"/>
      <c r="AT460" s="16"/>
      <c r="AU460" s="16"/>
      <c r="AV460" s="16"/>
      <c r="AW460" s="116"/>
      <c r="AX460" s="116"/>
      <c r="AY460" s="116"/>
      <c r="AZ460" s="116"/>
      <c r="BA460" s="116"/>
      <c r="BB460" s="116"/>
      <c r="BC460" s="116"/>
      <c r="BD460" s="116"/>
      <c r="BE460" s="116"/>
      <c r="BF460" s="116"/>
      <c r="BG460" s="116"/>
      <c r="BH460" s="116"/>
      <c r="BI460" s="116"/>
      <c r="BJ460" s="116"/>
      <c r="BK460" s="116"/>
      <c r="BL460" s="116"/>
      <c r="BM460" s="116"/>
      <c r="BN460" s="117"/>
    </row>
    <row r="461" spans="2:66" s="3" customFormat="1">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c r="AA461" s="16"/>
      <c r="AB461" s="16"/>
      <c r="AC461" s="16"/>
      <c r="AD461" s="16"/>
      <c r="AE461" s="16"/>
      <c r="AF461" s="16"/>
      <c r="AG461" s="16"/>
      <c r="AH461" s="16"/>
      <c r="AI461" s="16"/>
      <c r="AJ461" s="16"/>
      <c r="AK461" s="16"/>
      <c r="AL461" s="16"/>
      <c r="AM461" s="16"/>
      <c r="AN461" s="16"/>
      <c r="AO461" s="16"/>
      <c r="AP461" s="16"/>
      <c r="AQ461" s="16"/>
      <c r="AR461" s="16"/>
      <c r="AS461" s="16"/>
      <c r="AT461" s="16"/>
      <c r="AU461" s="16"/>
      <c r="AV461" s="16"/>
      <c r="AW461" s="116"/>
      <c r="AX461" s="116"/>
      <c r="AY461" s="116"/>
      <c r="AZ461" s="116"/>
      <c r="BA461" s="116"/>
      <c r="BB461" s="116"/>
      <c r="BC461" s="116"/>
      <c r="BD461" s="116"/>
      <c r="BE461" s="116"/>
      <c r="BF461" s="116"/>
      <c r="BG461" s="116"/>
      <c r="BH461" s="116"/>
      <c r="BI461" s="116"/>
      <c r="BJ461" s="116"/>
      <c r="BK461" s="116"/>
      <c r="BL461" s="116"/>
      <c r="BM461" s="116"/>
      <c r="BN461" s="117"/>
    </row>
    <row r="462" spans="2:66" s="3" customFormat="1">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c r="AA462" s="16"/>
      <c r="AB462" s="16"/>
      <c r="AC462" s="16"/>
      <c r="AD462" s="16"/>
      <c r="AE462" s="16"/>
      <c r="AF462" s="16"/>
      <c r="AG462" s="16"/>
      <c r="AH462" s="16"/>
      <c r="AI462" s="16"/>
      <c r="AJ462" s="16"/>
      <c r="AK462" s="16"/>
      <c r="AL462" s="16"/>
      <c r="AM462" s="16"/>
      <c r="AN462" s="16"/>
      <c r="AO462" s="16"/>
      <c r="AP462" s="16"/>
      <c r="AQ462" s="16"/>
      <c r="AR462" s="16"/>
      <c r="AS462" s="16"/>
      <c r="AT462" s="16"/>
      <c r="AU462" s="16"/>
      <c r="AV462" s="16"/>
      <c r="AW462" s="116"/>
      <c r="AX462" s="116"/>
      <c r="AY462" s="116"/>
      <c r="AZ462" s="116"/>
      <c r="BA462" s="116"/>
      <c r="BB462" s="116"/>
      <c r="BC462" s="116"/>
      <c r="BD462" s="116"/>
      <c r="BE462" s="116"/>
      <c r="BF462" s="116"/>
      <c r="BG462" s="116"/>
      <c r="BH462" s="116"/>
      <c r="BI462" s="116"/>
      <c r="BJ462" s="116"/>
      <c r="BK462" s="116"/>
      <c r="BL462" s="116"/>
      <c r="BM462" s="116"/>
      <c r="BN462" s="117"/>
    </row>
    <row r="463" spans="2:66" s="3" customFormat="1">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c r="AA463" s="16"/>
      <c r="AB463" s="16"/>
      <c r="AC463" s="16"/>
      <c r="AD463" s="16"/>
      <c r="AE463" s="16"/>
      <c r="AF463" s="16"/>
      <c r="AG463" s="16"/>
      <c r="AH463" s="16"/>
      <c r="AI463" s="16"/>
      <c r="AJ463" s="16"/>
      <c r="AK463" s="16"/>
      <c r="AL463" s="16"/>
      <c r="AM463" s="16"/>
      <c r="AN463" s="16"/>
      <c r="AO463" s="16"/>
      <c r="AP463" s="16"/>
      <c r="AQ463" s="16"/>
      <c r="AR463" s="16"/>
      <c r="AS463" s="16"/>
      <c r="AT463" s="16"/>
      <c r="AU463" s="16"/>
      <c r="AV463" s="16"/>
      <c r="AW463" s="116"/>
      <c r="AX463" s="116"/>
      <c r="AY463" s="116"/>
      <c r="AZ463" s="116"/>
      <c r="BA463" s="116"/>
      <c r="BB463" s="116"/>
      <c r="BC463" s="116"/>
      <c r="BD463" s="116"/>
      <c r="BE463" s="116"/>
      <c r="BF463" s="116"/>
      <c r="BG463" s="116"/>
      <c r="BH463" s="116"/>
      <c r="BI463" s="116"/>
      <c r="BJ463" s="116"/>
      <c r="BK463" s="116"/>
      <c r="BL463" s="116"/>
      <c r="BM463" s="116"/>
      <c r="BN463" s="117"/>
    </row>
    <row r="464" spans="2:66" s="3" customFormat="1">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c r="AA464" s="16"/>
      <c r="AB464" s="16"/>
      <c r="AC464" s="16"/>
      <c r="AD464" s="16"/>
      <c r="AE464" s="16"/>
      <c r="AF464" s="16"/>
      <c r="AG464" s="16"/>
      <c r="AH464" s="16"/>
      <c r="AI464" s="16"/>
      <c r="AJ464" s="16"/>
      <c r="AK464" s="16"/>
      <c r="AL464" s="16"/>
      <c r="AM464" s="16"/>
      <c r="AN464" s="16"/>
      <c r="AO464" s="16"/>
      <c r="AP464" s="16"/>
      <c r="AQ464" s="16"/>
      <c r="AR464" s="16"/>
      <c r="AS464" s="16"/>
      <c r="AT464" s="16"/>
      <c r="AU464" s="16"/>
      <c r="AV464" s="16"/>
      <c r="AW464" s="116"/>
      <c r="AX464" s="116"/>
      <c r="AY464" s="116"/>
      <c r="AZ464" s="116"/>
      <c r="BA464" s="116"/>
      <c r="BB464" s="116"/>
      <c r="BC464" s="116"/>
      <c r="BD464" s="116"/>
      <c r="BE464" s="116"/>
      <c r="BF464" s="116"/>
      <c r="BG464" s="116"/>
      <c r="BH464" s="116"/>
      <c r="BI464" s="116"/>
      <c r="BJ464" s="116"/>
      <c r="BK464" s="116"/>
      <c r="BL464" s="116"/>
      <c r="BM464" s="116"/>
      <c r="BN464" s="117"/>
    </row>
    <row r="465" spans="2:66" s="3" customFormat="1">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c r="AA465" s="16"/>
      <c r="AB465" s="16"/>
      <c r="AC465" s="16"/>
      <c r="AD465" s="16"/>
      <c r="AE465" s="16"/>
      <c r="AF465" s="16"/>
      <c r="AG465" s="16"/>
      <c r="AH465" s="16"/>
      <c r="AI465" s="16"/>
      <c r="AJ465" s="16"/>
      <c r="AK465" s="16"/>
      <c r="AL465" s="16"/>
      <c r="AM465" s="16"/>
      <c r="AN465" s="16"/>
      <c r="AO465" s="16"/>
      <c r="AP465" s="16"/>
      <c r="AQ465" s="16"/>
      <c r="AR465" s="16"/>
      <c r="AS465" s="16"/>
      <c r="AT465" s="16"/>
      <c r="AU465" s="16"/>
      <c r="AV465" s="16"/>
      <c r="AW465" s="116"/>
      <c r="AX465" s="116"/>
      <c r="AY465" s="116"/>
      <c r="AZ465" s="116"/>
      <c r="BA465" s="116"/>
      <c r="BB465" s="116"/>
      <c r="BC465" s="116"/>
      <c r="BD465" s="116"/>
      <c r="BE465" s="116"/>
      <c r="BF465" s="116"/>
      <c r="BG465" s="116"/>
      <c r="BH465" s="116"/>
      <c r="BI465" s="116"/>
      <c r="BJ465" s="116"/>
      <c r="BK465" s="116"/>
      <c r="BL465" s="116"/>
      <c r="BM465" s="116"/>
      <c r="BN465" s="117"/>
    </row>
    <row r="466" spans="2:66" s="3" customFormat="1">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c r="AA466" s="16"/>
      <c r="AB466" s="16"/>
      <c r="AC466" s="16"/>
      <c r="AD466" s="16"/>
      <c r="AE466" s="16"/>
      <c r="AF466" s="16"/>
      <c r="AG466" s="16"/>
      <c r="AH466" s="16"/>
      <c r="AI466" s="16"/>
      <c r="AJ466" s="16"/>
      <c r="AK466" s="16"/>
      <c r="AL466" s="16"/>
      <c r="AM466" s="16"/>
      <c r="AN466" s="16"/>
      <c r="AO466" s="16"/>
      <c r="AP466" s="16"/>
      <c r="AQ466" s="16"/>
      <c r="AR466" s="16"/>
      <c r="AS466" s="16"/>
      <c r="AT466" s="16"/>
      <c r="AU466" s="16"/>
      <c r="AV466" s="16"/>
      <c r="AW466" s="116"/>
      <c r="AX466" s="116"/>
      <c r="AY466" s="116"/>
      <c r="AZ466" s="116"/>
      <c r="BA466" s="116"/>
      <c r="BB466" s="116"/>
      <c r="BC466" s="116"/>
      <c r="BD466" s="116"/>
      <c r="BE466" s="116"/>
      <c r="BF466" s="116"/>
      <c r="BG466" s="116"/>
      <c r="BH466" s="116"/>
      <c r="BI466" s="116"/>
      <c r="BJ466" s="116"/>
      <c r="BK466" s="116"/>
      <c r="BL466" s="116"/>
      <c r="BM466" s="116"/>
      <c r="BN466" s="117"/>
    </row>
    <row r="467" spans="2:66" s="3" customFormat="1">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c r="AD467" s="16"/>
      <c r="AE467" s="16"/>
      <c r="AF467" s="16"/>
      <c r="AG467" s="16"/>
      <c r="AH467" s="16"/>
      <c r="AI467" s="16"/>
      <c r="AJ467" s="16"/>
      <c r="AK467" s="16"/>
      <c r="AL467" s="16"/>
      <c r="AM467" s="16"/>
      <c r="AN467" s="16"/>
      <c r="AO467" s="16"/>
      <c r="AP467" s="16"/>
      <c r="AQ467" s="16"/>
      <c r="AR467" s="16"/>
      <c r="AS467" s="16"/>
      <c r="AT467" s="16"/>
      <c r="AU467" s="16"/>
      <c r="AV467" s="16"/>
      <c r="AW467" s="116"/>
      <c r="AX467" s="116"/>
      <c r="AY467" s="116"/>
      <c r="AZ467" s="116"/>
      <c r="BA467" s="116"/>
      <c r="BB467" s="116"/>
      <c r="BC467" s="116"/>
      <c r="BD467" s="116"/>
      <c r="BE467" s="116"/>
      <c r="BF467" s="116"/>
      <c r="BG467" s="116"/>
      <c r="BH467" s="116"/>
      <c r="BI467" s="116"/>
      <c r="BJ467" s="116"/>
      <c r="BK467" s="116"/>
      <c r="BL467" s="116"/>
      <c r="BM467" s="116"/>
      <c r="BN467" s="117"/>
    </row>
    <row r="468" spans="2:66" s="3" customFormat="1">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c r="AA468" s="16"/>
      <c r="AB468" s="16"/>
      <c r="AC468" s="16"/>
      <c r="AD468" s="16"/>
      <c r="AE468" s="16"/>
      <c r="AF468" s="16"/>
      <c r="AG468" s="16"/>
      <c r="AH468" s="16"/>
      <c r="AI468" s="16"/>
      <c r="AJ468" s="16"/>
      <c r="AK468" s="16"/>
      <c r="AL468" s="16"/>
      <c r="AM468" s="16"/>
      <c r="AN468" s="16"/>
      <c r="AO468" s="16"/>
      <c r="AP468" s="16"/>
      <c r="AQ468" s="16"/>
      <c r="AR468" s="16"/>
      <c r="AS468" s="16"/>
      <c r="AT468" s="16"/>
      <c r="AU468" s="16"/>
      <c r="AV468" s="16"/>
      <c r="AW468" s="116"/>
      <c r="AX468" s="116"/>
      <c r="AY468" s="116"/>
      <c r="AZ468" s="116"/>
      <c r="BA468" s="116"/>
      <c r="BB468" s="116"/>
      <c r="BC468" s="116"/>
      <c r="BD468" s="116"/>
      <c r="BE468" s="116"/>
      <c r="BF468" s="116"/>
      <c r="BG468" s="116"/>
      <c r="BH468" s="116"/>
      <c r="BI468" s="116"/>
      <c r="BJ468" s="116"/>
      <c r="BK468" s="116"/>
      <c r="BL468" s="116"/>
      <c r="BM468" s="116"/>
      <c r="BN468" s="117"/>
    </row>
    <row r="469" spans="2:66" s="3" customFormat="1">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c r="AA469" s="16"/>
      <c r="AB469" s="16"/>
      <c r="AC469" s="16"/>
      <c r="AD469" s="16"/>
      <c r="AE469" s="16"/>
      <c r="AF469" s="16"/>
      <c r="AG469" s="16"/>
      <c r="AH469" s="16"/>
      <c r="AI469" s="16"/>
      <c r="AJ469" s="16"/>
      <c r="AK469" s="16"/>
      <c r="AL469" s="16"/>
      <c r="AM469" s="16"/>
      <c r="AN469" s="16"/>
      <c r="AO469" s="16"/>
      <c r="AP469" s="16"/>
      <c r="AQ469" s="16"/>
      <c r="AR469" s="16"/>
      <c r="AS469" s="16"/>
      <c r="AT469" s="16"/>
      <c r="AU469" s="16"/>
      <c r="AV469" s="16"/>
      <c r="AW469" s="116"/>
      <c r="AX469" s="116"/>
      <c r="AY469" s="116"/>
      <c r="AZ469" s="116"/>
      <c r="BA469" s="116"/>
      <c r="BB469" s="116"/>
      <c r="BC469" s="116"/>
      <c r="BD469" s="116"/>
      <c r="BE469" s="116"/>
      <c r="BF469" s="116"/>
      <c r="BG469" s="116"/>
      <c r="BH469" s="116"/>
      <c r="BI469" s="116"/>
      <c r="BJ469" s="116"/>
      <c r="BK469" s="116"/>
      <c r="BL469" s="116"/>
      <c r="BM469" s="116"/>
      <c r="BN469" s="117"/>
    </row>
    <row r="470" spans="2:66" s="3" customFormat="1">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c r="AA470" s="16"/>
      <c r="AB470" s="16"/>
      <c r="AC470" s="16"/>
      <c r="AD470" s="16"/>
      <c r="AE470" s="16"/>
      <c r="AF470" s="16"/>
      <c r="AG470" s="16"/>
      <c r="AH470" s="16"/>
      <c r="AI470" s="16"/>
      <c r="AJ470" s="16"/>
      <c r="AK470" s="16"/>
      <c r="AL470" s="16"/>
      <c r="AM470" s="16"/>
      <c r="AN470" s="16"/>
      <c r="AO470" s="16"/>
      <c r="AP470" s="16"/>
      <c r="AQ470" s="16"/>
      <c r="AR470" s="16"/>
      <c r="AS470" s="16"/>
      <c r="AT470" s="16"/>
      <c r="AU470" s="16"/>
      <c r="AV470" s="16"/>
      <c r="AW470" s="116"/>
      <c r="AX470" s="116"/>
      <c r="AY470" s="116"/>
      <c r="AZ470" s="116"/>
      <c r="BA470" s="116"/>
      <c r="BB470" s="116"/>
      <c r="BC470" s="116"/>
      <c r="BD470" s="116"/>
      <c r="BE470" s="116"/>
      <c r="BF470" s="116"/>
      <c r="BG470" s="116"/>
      <c r="BH470" s="116"/>
      <c r="BI470" s="116"/>
      <c r="BJ470" s="116"/>
      <c r="BK470" s="116"/>
      <c r="BL470" s="116"/>
      <c r="BM470" s="116"/>
      <c r="BN470" s="117"/>
    </row>
    <row r="471" spans="2:66" s="3" customFormat="1">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c r="AA471" s="16"/>
      <c r="AB471" s="16"/>
      <c r="AC471" s="16"/>
      <c r="AD471" s="16"/>
      <c r="AE471" s="16"/>
      <c r="AF471" s="16"/>
      <c r="AG471" s="16"/>
      <c r="AH471" s="16"/>
      <c r="AI471" s="16"/>
      <c r="AJ471" s="16"/>
      <c r="AK471" s="16"/>
      <c r="AL471" s="16"/>
      <c r="AM471" s="16"/>
      <c r="AN471" s="16"/>
      <c r="AO471" s="16"/>
      <c r="AP471" s="16"/>
      <c r="AQ471" s="16"/>
      <c r="AR471" s="16"/>
      <c r="AS471" s="16"/>
      <c r="AT471" s="16"/>
      <c r="AU471" s="16"/>
      <c r="AV471" s="16"/>
      <c r="AW471" s="116"/>
      <c r="AX471" s="116"/>
      <c r="AY471" s="116"/>
      <c r="AZ471" s="116"/>
      <c r="BA471" s="116"/>
      <c r="BB471" s="116"/>
      <c r="BC471" s="116"/>
      <c r="BD471" s="116"/>
      <c r="BE471" s="116"/>
      <c r="BF471" s="116"/>
      <c r="BG471" s="116"/>
      <c r="BH471" s="116"/>
      <c r="BI471" s="116"/>
      <c r="BJ471" s="116"/>
      <c r="BK471" s="116"/>
      <c r="BL471" s="116"/>
      <c r="BM471" s="116"/>
      <c r="BN471" s="117"/>
    </row>
    <row r="472" spans="2:66" s="3" customFormat="1">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c r="AA472" s="16"/>
      <c r="AB472" s="16"/>
      <c r="AC472" s="16"/>
      <c r="AD472" s="16"/>
      <c r="AE472" s="16"/>
      <c r="AF472" s="16"/>
      <c r="AG472" s="16"/>
      <c r="AH472" s="16"/>
      <c r="AI472" s="16"/>
      <c r="AJ472" s="16"/>
      <c r="AK472" s="16"/>
      <c r="AL472" s="16"/>
      <c r="AM472" s="16"/>
      <c r="AN472" s="16"/>
      <c r="AO472" s="16"/>
      <c r="AP472" s="16"/>
      <c r="AQ472" s="16"/>
      <c r="AR472" s="16"/>
      <c r="AS472" s="16"/>
      <c r="AT472" s="16"/>
      <c r="AU472" s="16"/>
      <c r="AV472" s="16"/>
      <c r="AW472" s="116"/>
      <c r="AX472" s="116"/>
      <c r="AY472" s="116"/>
      <c r="AZ472" s="116"/>
      <c r="BA472" s="116"/>
      <c r="BB472" s="116"/>
      <c r="BC472" s="116"/>
      <c r="BD472" s="116"/>
      <c r="BE472" s="116"/>
      <c r="BF472" s="116"/>
      <c r="BG472" s="116"/>
      <c r="BH472" s="116"/>
      <c r="BI472" s="116"/>
      <c r="BJ472" s="116"/>
      <c r="BK472" s="116"/>
      <c r="BL472" s="116"/>
      <c r="BM472" s="116"/>
      <c r="BN472" s="117"/>
    </row>
    <row r="473" spans="2:66" s="3" customFormat="1">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c r="AA473" s="16"/>
      <c r="AB473" s="16"/>
      <c r="AC473" s="16"/>
      <c r="AD473" s="16"/>
      <c r="AE473" s="16"/>
      <c r="AF473" s="16"/>
      <c r="AG473" s="16"/>
      <c r="AH473" s="16"/>
      <c r="AI473" s="16"/>
      <c r="AJ473" s="16"/>
      <c r="AK473" s="16"/>
      <c r="AL473" s="16"/>
      <c r="AM473" s="16"/>
      <c r="AN473" s="16"/>
      <c r="AO473" s="16"/>
      <c r="AP473" s="16"/>
      <c r="AQ473" s="16"/>
      <c r="AR473" s="16"/>
      <c r="AS473" s="16"/>
      <c r="AT473" s="16"/>
      <c r="AU473" s="16"/>
      <c r="AV473" s="16"/>
      <c r="AW473" s="116"/>
      <c r="AX473" s="116"/>
      <c r="AY473" s="116"/>
      <c r="AZ473" s="116"/>
      <c r="BA473" s="116"/>
      <c r="BB473" s="116"/>
      <c r="BC473" s="116"/>
      <c r="BD473" s="116"/>
      <c r="BE473" s="116"/>
      <c r="BF473" s="116"/>
      <c r="BG473" s="116"/>
      <c r="BH473" s="116"/>
      <c r="BI473" s="116"/>
      <c r="BJ473" s="116"/>
      <c r="BK473" s="116"/>
      <c r="BL473" s="116"/>
      <c r="BM473" s="116"/>
      <c r="BN473" s="117"/>
    </row>
    <row r="474" spans="2:66" s="3" customFormat="1">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c r="AA474" s="16"/>
      <c r="AB474" s="16"/>
      <c r="AC474" s="16"/>
      <c r="AD474" s="16"/>
      <c r="AE474" s="16"/>
      <c r="AF474" s="16"/>
      <c r="AG474" s="16"/>
      <c r="AH474" s="16"/>
      <c r="AI474" s="16"/>
      <c r="AJ474" s="16"/>
      <c r="AK474" s="16"/>
      <c r="AL474" s="16"/>
      <c r="AM474" s="16"/>
      <c r="AN474" s="16"/>
      <c r="AO474" s="16"/>
      <c r="AP474" s="16"/>
      <c r="AQ474" s="16"/>
      <c r="AR474" s="16"/>
      <c r="AS474" s="16"/>
      <c r="AT474" s="16"/>
      <c r="AU474" s="16"/>
      <c r="AV474" s="16"/>
      <c r="AW474" s="116"/>
      <c r="AX474" s="116"/>
      <c r="AY474" s="116"/>
      <c r="AZ474" s="116"/>
      <c r="BA474" s="116"/>
      <c r="BB474" s="116"/>
      <c r="BC474" s="116"/>
      <c r="BD474" s="116"/>
      <c r="BE474" s="116"/>
      <c r="BF474" s="116"/>
      <c r="BG474" s="116"/>
      <c r="BH474" s="116"/>
      <c r="BI474" s="116"/>
      <c r="BJ474" s="116"/>
      <c r="BK474" s="116"/>
      <c r="BL474" s="116"/>
      <c r="BM474" s="116"/>
      <c r="BN474" s="117"/>
    </row>
    <row r="475" spans="2:66" s="3" customFormat="1">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c r="AA475" s="16"/>
      <c r="AB475" s="16"/>
      <c r="AC475" s="16"/>
      <c r="AD475" s="16"/>
      <c r="AE475" s="16"/>
      <c r="AF475" s="16"/>
      <c r="AG475" s="16"/>
      <c r="AH475" s="16"/>
      <c r="AI475" s="16"/>
      <c r="AJ475" s="16"/>
      <c r="AK475" s="16"/>
      <c r="AL475" s="16"/>
      <c r="AM475" s="16"/>
      <c r="AN475" s="16"/>
      <c r="AO475" s="16"/>
      <c r="AP475" s="16"/>
      <c r="AQ475" s="16"/>
      <c r="AR475" s="16"/>
      <c r="AS475" s="16"/>
      <c r="AT475" s="16"/>
      <c r="AU475" s="16"/>
      <c r="AV475" s="16"/>
      <c r="AW475" s="116"/>
      <c r="AX475" s="116"/>
      <c r="AY475" s="116"/>
      <c r="AZ475" s="116"/>
      <c r="BA475" s="116"/>
      <c r="BB475" s="116"/>
      <c r="BC475" s="116"/>
      <c r="BD475" s="116"/>
      <c r="BE475" s="116"/>
      <c r="BF475" s="116"/>
      <c r="BG475" s="116"/>
      <c r="BH475" s="116"/>
      <c r="BI475" s="116"/>
      <c r="BJ475" s="116"/>
      <c r="BK475" s="116"/>
      <c r="BL475" s="116"/>
      <c r="BM475" s="116"/>
      <c r="BN475" s="117"/>
    </row>
    <row r="476" spans="2:66" s="3" customFormat="1">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c r="AA476" s="16"/>
      <c r="AB476" s="16"/>
      <c r="AC476" s="16"/>
      <c r="AD476" s="16"/>
      <c r="AE476" s="16"/>
      <c r="AF476" s="16"/>
      <c r="AG476" s="16"/>
      <c r="AH476" s="16"/>
      <c r="AI476" s="16"/>
      <c r="AJ476" s="16"/>
      <c r="AK476" s="16"/>
      <c r="AL476" s="16"/>
      <c r="AM476" s="16"/>
      <c r="AN476" s="16"/>
      <c r="AO476" s="16"/>
      <c r="AP476" s="16"/>
      <c r="AQ476" s="16"/>
      <c r="AR476" s="16"/>
      <c r="AS476" s="16"/>
      <c r="AT476" s="16"/>
      <c r="AU476" s="16"/>
      <c r="AV476" s="16"/>
      <c r="AW476" s="116"/>
      <c r="AX476" s="116"/>
      <c r="AY476" s="116"/>
      <c r="AZ476" s="116"/>
      <c r="BA476" s="116"/>
      <c r="BB476" s="116"/>
      <c r="BC476" s="116"/>
      <c r="BD476" s="116"/>
      <c r="BE476" s="116"/>
      <c r="BF476" s="116"/>
      <c r="BG476" s="116"/>
      <c r="BH476" s="116"/>
      <c r="BI476" s="116"/>
      <c r="BJ476" s="116"/>
      <c r="BK476" s="116"/>
      <c r="BL476" s="116"/>
      <c r="BM476" s="116"/>
      <c r="BN476" s="117"/>
    </row>
    <row r="477" spans="2:66" s="3" customFormat="1">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c r="AA477" s="16"/>
      <c r="AB477" s="16"/>
      <c r="AC477" s="16"/>
      <c r="AD477" s="16"/>
      <c r="AE477" s="16"/>
      <c r="AF477" s="16"/>
      <c r="AG477" s="16"/>
      <c r="AH477" s="16"/>
      <c r="AI477" s="16"/>
      <c r="AJ477" s="16"/>
      <c r="AK477" s="16"/>
      <c r="AL477" s="16"/>
      <c r="AM477" s="16"/>
      <c r="AN477" s="16"/>
      <c r="AO477" s="16"/>
      <c r="AP477" s="16"/>
      <c r="AQ477" s="16"/>
      <c r="AR477" s="16"/>
      <c r="AS477" s="16"/>
      <c r="AT477" s="16"/>
      <c r="AU477" s="16"/>
      <c r="AV477" s="16"/>
      <c r="AW477" s="116"/>
      <c r="AX477" s="116"/>
      <c r="AY477" s="116"/>
      <c r="AZ477" s="116"/>
      <c r="BA477" s="116"/>
      <c r="BB477" s="116"/>
      <c r="BC477" s="116"/>
      <c r="BD477" s="116"/>
      <c r="BE477" s="116"/>
      <c r="BF477" s="116"/>
      <c r="BG477" s="116"/>
      <c r="BH477" s="116"/>
      <c r="BI477" s="116"/>
      <c r="BJ477" s="116"/>
      <c r="BK477" s="116"/>
      <c r="BL477" s="116"/>
      <c r="BM477" s="116"/>
      <c r="BN477" s="117"/>
    </row>
    <row r="478" spans="2:66" s="3" customFormat="1">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c r="AA478" s="16"/>
      <c r="AB478" s="16"/>
      <c r="AC478" s="16"/>
      <c r="AD478" s="16"/>
      <c r="AE478" s="16"/>
      <c r="AF478" s="16"/>
      <c r="AG478" s="16"/>
      <c r="AH478" s="16"/>
      <c r="AI478" s="16"/>
      <c r="AJ478" s="16"/>
      <c r="AK478" s="16"/>
      <c r="AL478" s="16"/>
      <c r="AM478" s="16"/>
      <c r="AN478" s="16"/>
      <c r="AO478" s="16"/>
      <c r="AP478" s="16"/>
      <c r="AQ478" s="16"/>
      <c r="AR478" s="16"/>
      <c r="AS478" s="16"/>
      <c r="AT478" s="16"/>
      <c r="AU478" s="16"/>
      <c r="AV478" s="16"/>
      <c r="AW478" s="116"/>
      <c r="AX478" s="116"/>
      <c r="AY478" s="116"/>
      <c r="AZ478" s="116"/>
      <c r="BA478" s="116"/>
      <c r="BB478" s="116"/>
      <c r="BC478" s="116"/>
      <c r="BD478" s="116"/>
      <c r="BE478" s="116"/>
      <c r="BF478" s="116"/>
      <c r="BG478" s="116"/>
      <c r="BH478" s="116"/>
      <c r="BI478" s="116"/>
      <c r="BJ478" s="116"/>
      <c r="BK478" s="116"/>
      <c r="BL478" s="116"/>
      <c r="BM478" s="116"/>
      <c r="BN478" s="117"/>
    </row>
    <row r="479" spans="2:66" s="3" customFormat="1">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c r="AA479" s="16"/>
      <c r="AB479" s="16"/>
      <c r="AC479" s="16"/>
      <c r="AD479" s="16"/>
      <c r="AE479" s="16"/>
      <c r="AF479" s="16"/>
      <c r="AG479" s="16"/>
      <c r="AH479" s="16"/>
      <c r="AI479" s="16"/>
      <c r="AJ479" s="16"/>
      <c r="AK479" s="16"/>
      <c r="AL479" s="16"/>
      <c r="AM479" s="16"/>
      <c r="AN479" s="16"/>
      <c r="AO479" s="16"/>
      <c r="AP479" s="16"/>
      <c r="AQ479" s="16"/>
      <c r="AR479" s="16"/>
      <c r="AS479" s="16"/>
      <c r="AT479" s="16"/>
      <c r="AU479" s="16"/>
      <c r="AV479" s="16"/>
      <c r="AW479" s="116"/>
      <c r="AX479" s="116"/>
      <c r="AY479" s="116"/>
      <c r="AZ479" s="116"/>
      <c r="BA479" s="116"/>
      <c r="BB479" s="116"/>
      <c r="BC479" s="116"/>
      <c r="BD479" s="116"/>
      <c r="BE479" s="116"/>
      <c r="BF479" s="116"/>
      <c r="BG479" s="116"/>
      <c r="BH479" s="116"/>
      <c r="BI479" s="116"/>
      <c r="BJ479" s="116"/>
      <c r="BK479" s="116"/>
      <c r="BL479" s="116"/>
      <c r="BM479" s="116"/>
      <c r="BN479" s="117"/>
    </row>
    <row r="480" spans="2:66" s="3" customFormat="1">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c r="AA480" s="16"/>
      <c r="AB480" s="16"/>
      <c r="AC480" s="16"/>
      <c r="AD480" s="16"/>
      <c r="AE480" s="16"/>
      <c r="AF480" s="16"/>
      <c r="AG480" s="16"/>
      <c r="AH480" s="16"/>
      <c r="AI480" s="16"/>
      <c r="AJ480" s="16"/>
      <c r="AK480" s="16"/>
      <c r="AL480" s="16"/>
      <c r="AM480" s="16"/>
      <c r="AN480" s="16"/>
      <c r="AO480" s="16"/>
      <c r="AP480" s="16"/>
      <c r="AQ480" s="16"/>
      <c r="AR480" s="16"/>
      <c r="AS480" s="16"/>
      <c r="AT480" s="16"/>
      <c r="AU480" s="16"/>
      <c r="AV480" s="16"/>
      <c r="AW480" s="116"/>
      <c r="AX480" s="116"/>
      <c r="AY480" s="116"/>
      <c r="AZ480" s="116"/>
      <c r="BA480" s="116"/>
      <c r="BB480" s="116"/>
      <c r="BC480" s="116"/>
      <c r="BD480" s="116"/>
      <c r="BE480" s="116"/>
      <c r="BF480" s="116"/>
      <c r="BG480" s="116"/>
      <c r="BH480" s="116"/>
      <c r="BI480" s="116"/>
      <c r="BJ480" s="116"/>
      <c r="BK480" s="116"/>
      <c r="BL480" s="116"/>
      <c r="BM480" s="116"/>
      <c r="BN480" s="117"/>
    </row>
    <row r="481" spans="2:66" s="3" customFormat="1">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c r="AA481" s="16"/>
      <c r="AB481" s="16"/>
      <c r="AC481" s="16"/>
      <c r="AD481" s="16"/>
      <c r="AE481" s="16"/>
      <c r="AF481" s="16"/>
      <c r="AG481" s="16"/>
      <c r="AH481" s="16"/>
      <c r="AI481" s="16"/>
      <c r="AJ481" s="16"/>
      <c r="AK481" s="16"/>
      <c r="AL481" s="16"/>
      <c r="AM481" s="16"/>
      <c r="AN481" s="16"/>
      <c r="AO481" s="16"/>
      <c r="AP481" s="16"/>
      <c r="AQ481" s="16"/>
      <c r="AR481" s="16"/>
      <c r="AS481" s="16"/>
      <c r="AT481" s="16"/>
      <c r="AU481" s="16"/>
      <c r="AV481" s="16"/>
      <c r="AW481" s="116"/>
      <c r="AX481" s="116"/>
      <c r="AY481" s="116"/>
      <c r="AZ481" s="116"/>
      <c r="BA481" s="116"/>
      <c r="BB481" s="116"/>
      <c r="BC481" s="116"/>
      <c r="BD481" s="116"/>
      <c r="BE481" s="116"/>
      <c r="BF481" s="116"/>
      <c r="BG481" s="116"/>
      <c r="BH481" s="116"/>
      <c r="BI481" s="116"/>
      <c r="BJ481" s="116"/>
      <c r="BK481" s="116"/>
      <c r="BL481" s="116"/>
      <c r="BM481" s="116"/>
      <c r="BN481" s="117"/>
    </row>
    <row r="482" spans="2:66" s="3" customFormat="1">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c r="AA482" s="16"/>
      <c r="AB482" s="16"/>
      <c r="AC482" s="16"/>
      <c r="AD482" s="16"/>
      <c r="AE482" s="16"/>
      <c r="AF482" s="16"/>
      <c r="AG482" s="16"/>
      <c r="AH482" s="16"/>
      <c r="AI482" s="16"/>
      <c r="AJ482" s="16"/>
      <c r="AK482" s="16"/>
      <c r="AL482" s="16"/>
      <c r="AM482" s="16"/>
      <c r="AN482" s="16"/>
      <c r="AO482" s="16"/>
      <c r="AP482" s="16"/>
      <c r="AQ482" s="16"/>
      <c r="AR482" s="16"/>
      <c r="AS482" s="16"/>
      <c r="AT482" s="16"/>
      <c r="AU482" s="16"/>
      <c r="AV482" s="16"/>
      <c r="AW482" s="116"/>
      <c r="AX482" s="116"/>
      <c r="AY482" s="116"/>
      <c r="AZ482" s="116"/>
      <c r="BA482" s="116"/>
      <c r="BB482" s="116"/>
      <c r="BC482" s="116"/>
      <c r="BD482" s="116"/>
      <c r="BE482" s="116"/>
      <c r="BF482" s="116"/>
      <c r="BG482" s="116"/>
      <c r="BH482" s="116"/>
      <c r="BI482" s="116"/>
      <c r="BJ482" s="116"/>
      <c r="BK482" s="116"/>
      <c r="BL482" s="116"/>
      <c r="BM482" s="116"/>
      <c r="BN482" s="117"/>
    </row>
    <row r="483" spans="2:66" s="3" customFormat="1">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c r="AA483" s="16"/>
      <c r="AB483" s="16"/>
      <c r="AC483" s="16"/>
      <c r="AD483" s="16"/>
      <c r="AE483" s="16"/>
      <c r="AF483" s="16"/>
      <c r="AG483" s="16"/>
      <c r="AH483" s="16"/>
      <c r="AI483" s="16"/>
      <c r="AJ483" s="16"/>
      <c r="AK483" s="16"/>
      <c r="AL483" s="16"/>
      <c r="AM483" s="16"/>
      <c r="AN483" s="16"/>
      <c r="AO483" s="16"/>
      <c r="AP483" s="16"/>
      <c r="AQ483" s="16"/>
      <c r="AR483" s="16"/>
      <c r="AS483" s="16"/>
      <c r="AT483" s="16"/>
      <c r="AU483" s="16"/>
      <c r="AV483" s="16"/>
      <c r="AW483" s="116"/>
      <c r="AX483" s="116"/>
      <c r="AY483" s="116"/>
      <c r="AZ483" s="116"/>
      <c r="BA483" s="116"/>
      <c r="BB483" s="116"/>
      <c r="BC483" s="116"/>
      <c r="BD483" s="116"/>
      <c r="BE483" s="116"/>
      <c r="BF483" s="116"/>
      <c r="BG483" s="116"/>
      <c r="BH483" s="116"/>
      <c r="BI483" s="116"/>
      <c r="BJ483" s="116"/>
      <c r="BK483" s="116"/>
      <c r="BL483" s="116"/>
      <c r="BM483" s="116"/>
      <c r="BN483" s="117"/>
    </row>
    <row r="484" spans="2:66" s="3" customFormat="1">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c r="AA484" s="16"/>
      <c r="AB484" s="16"/>
      <c r="AC484" s="16"/>
      <c r="AD484" s="16"/>
      <c r="AE484" s="16"/>
      <c r="AF484" s="16"/>
      <c r="AG484" s="16"/>
      <c r="AH484" s="16"/>
      <c r="AI484" s="16"/>
      <c r="AJ484" s="16"/>
      <c r="AK484" s="16"/>
      <c r="AL484" s="16"/>
      <c r="AM484" s="16"/>
      <c r="AN484" s="16"/>
      <c r="AO484" s="16"/>
      <c r="AP484" s="16"/>
      <c r="AQ484" s="16"/>
      <c r="AR484" s="16"/>
      <c r="AS484" s="16"/>
      <c r="AT484" s="16"/>
      <c r="AU484" s="16"/>
      <c r="AV484" s="16"/>
      <c r="AW484" s="116"/>
      <c r="AX484" s="116"/>
      <c r="AY484" s="116"/>
      <c r="AZ484" s="116"/>
      <c r="BA484" s="116"/>
      <c r="BB484" s="116"/>
      <c r="BC484" s="116"/>
      <c r="BD484" s="116"/>
      <c r="BE484" s="116"/>
      <c r="BF484" s="116"/>
      <c r="BG484" s="116"/>
      <c r="BH484" s="116"/>
      <c r="BI484" s="116"/>
      <c r="BJ484" s="116"/>
      <c r="BK484" s="116"/>
      <c r="BL484" s="116"/>
      <c r="BM484" s="116"/>
      <c r="BN484" s="117"/>
    </row>
    <row r="485" spans="2:66" s="3" customFormat="1">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c r="AA485" s="16"/>
      <c r="AB485" s="16"/>
      <c r="AC485" s="16"/>
      <c r="AD485" s="16"/>
      <c r="AE485" s="16"/>
      <c r="AF485" s="16"/>
      <c r="AG485" s="16"/>
      <c r="AH485" s="16"/>
      <c r="AI485" s="16"/>
      <c r="AJ485" s="16"/>
      <c r="AK485" s="16"/>
      <c r="AL485" s="16"/>
      <c r="AM485" s="16"/>
      <c r="AN485" s="16"/>
      <c r="AO485" s="16"/>
      <c r="AP485" s="16"/>
      <c r="AQ485" s="16"/>
      <c r="AR485" s="16"/>
      <c r="AS485" s="16"/>
      <c r="AT485" s="16"/>
      <c r="AU485" s="16"/>
      <c r="AV485" s="16"/>
      <c r="AW485" s="116"/>
      <c r="AX485" s="116"/>
      <c r="AY485" s="116"/>
      <c r="AZ485" s="116"/>
      <c r="BA485" s="116"/>
      <c r="BB485" s="116"/>
      <c r="BC485" s="116"/>
      <c r="BD485" s="116"/>
      <c r="BE485" s="116"/>
      <c r="BF485" s="116"/>
      <c r="BG485" s="116"/>
      <c r="BH485" s="116"/>
      <c r="BI485" s="116"/>
      <c r="BJ485" s="116"/>
      <c r="BK485" s="116"/>
      <c r="BL485" s="116"/>
      <c r="BM485" s="116"/>
      <c r="BN485" s="117"/>
    </row>
    <row r="486" spans="2:66" s="3" customFormat="1">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c r="AA486" s="16"/>
      <c r="AB486" s="16"/>
      <c r="AC486" s="16"/>
      <c r="AD486" s="16"/>
      <c r="AE486" s="16"/>
      <c r="AF486" s="16"/>
      <c r="AG486" s="16"/>
      <c r="AH486" s="16"/>
      <c r="AI486" s="16"/>
      <c r="AJ486" s="16"/>
      <c r="AK486" s="16"/>
      <c r="AL486" s="16"/>
      <c r="AM486" s="16"/>
      <c r="AN486" s="16"/>
      <c r="AO486" s="16"/>
      <c r="AP486" s="16"/>
      <c r="AQ486" s="16"/>
      <c r="AR486" s="16"/>
      <c r="AS486" s="16"/>
      <c r="AT486" s="16"/>
      <c r="AU486" s="16"/>
      <c r="AV486" s="16"/>
      <c r="AW486" s="116"/>
      <c r="AX486" s="116"/>
      <c r="AY486" s="116"/>
      <c r="AZ486" s="116"/>
      <c r="BA486" s="116"/>
      <c r="BB486" s="116"/>
      <c r="BC486" s="116"/>
      <c r="BD486" s="116"/>
      <c r="BE486" s="116"/>
      <c r="BF486" s="116"/>
      <c r="BG486" s="116"/>
      <c r="BH486" s="116"/>
      <c r="BI486" s="116"/>
      <c r="BJ486" s="116"/>
      <c r="BK486" s="116"/>
      <c r="BL486" s="116"/>
      <c r="BM486" s="116"/>
      <c r="BN486" s="117"/>
    </row>
    <row r="487" spans="2:66" s="3" customFormat="1">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c r="AA487" s="16"/>
      <c r="AB487" s="16"/>
      <c r="AC487" s="16"/>
      <c r="AD487" s="16"/>
      <c r="AE487" s="16"/>
      <c r="AF487" s="16"/>
      <c r="AG487" s="16"/>
      <c r="AH487" s="16"/>
      <c r="AI487" s="16"/>
      <c r="AJ487" s="16"/>
      <c r="AK487" s="16"/>
      <c r="AL487" s="16"/>
      <c r="AM487" s="16"/>
      <c r="AN487" s="16"/>
      <c r="AO487" s="16"/>
      <c r="AP487" s="16"/>
      <c r="AQ487" s="16"/>
      <c r="AR487" s="16"/>
      <c r="AS487" s="16"/>
      <c r="AT487" s="16"/>
      <c r="AU487" s="16"/>
      <c r="AV487" s="16"/>
      <c r="AW487" s="116"/>
      <c r="AX487" s="116"/>
      <c r="AY487" s="116"/>
      <c r="AZ487" s="116"/>
      <c r="BA487" s="116"/>
      <c r="BB487" s="116"/>
      <c r="BC487" s="116"/>
      <c r="BD487" s="116"/>
      <c r="BE487" s="116"/>
      <c r="BF487" s="116"/>
      <c r="BG487" s="116"/>
      <c r="BH487" s="116"/>
      <c r="BI487" s="116"/>
      <c r="BJ487" s="116"/>
      <c r="BK487" s="116"/>
      <c r="BL487" s="116"/>
      <c r="BM487" s="116"/>
      <c r="BN487" s="117"/>
    </row>
    <row r="488" spans="2:66" s="3" customFormat="1">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c r="AA488" s="16"/>
      <c r="AB488" s="16"/>
      <c r="AC488" s="16"/>
      <c r="AD488" s="16"/>
      <c r="AE488" s="16"/>
      <c r="AF488" s="16"/>
      <c r="AG488" s="16"/>
      <c r="AH488" s="16"/>
      <c r="AI488" s="16"/>
      <c r="AJ488" s="16"/>
      <c r="AK488" s="16"/>
      <c r="AL488" s="16"/>
      <c r="AM488" s="16"/>
      <c r="AN488" s="16"/>
      <c r="AO488" s="16"/>
      <c r="AP488" s="16"/>
      <c r="AQ488" s="16"/>
      <c r="AR488" s="16"/>
      <c r="AS488" s="16"/>
      <c r="AT488" s="16"/>
      <c r="AU488" s="16"/>
      <c r="AV488" s="16"/>
      <c r="AW488" s="116"/>
      <c r="AX488" s="116"/>
      <c r="AY488" s="116"/>
      <c r="AZ488" s="116"/>
      <c r="BA488" s="116"/>
      <c r="BB488" s="116"/>
      <c r="BC488" s="116"/>
      <c r="BD488" s="116"/>
      <c r="BE488" s="116"/>
      <c r="BF488" s="116"/>
      <c r="BG488" s="116"/>
      <c r="BH488" s="116"/>
      <c r="BI488" s="116"/>
      <c r="BJ488" s="116"/>
      <c r="BK488" s="116"/>
      <c r="BL488" s="116"/>
      <c r="BM488" s="116"/>
      <c r="BN488" s="117"/>
    </row>
    <row r="489" spans="2:66" s="3" customFormat="1">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c r="AA489" s="16"/>
      <c r="AB489" s="16"/>
      <c r="AC489" s="16"/>
      <c r="AD489" s="16"/>
      <c r="AE489" s="16"/>
      <c r="AF489" s="16"/>
      <c r="AG489" s="16"/>
      <c r="AH489" s="16"/>
      <c r="AI489" s="16"/>
      <c r="AJ489" s="16"/>
      <c r="AK489" s="16"/>
      <c r="AL489" s="16"/>
      <c r="AM489" s="16"/>
      <c r="AN489" s="16"/>
      <c r="AO489" s="16"/>
      <c r="AP489" s="16"/>
      <c r="AQ489" s="16"/>
      <c r="AR489" s="16"/>
      <c r="AS489" s="16"/>
      <c r="AT489" s="16"/>
      <c r="AU489" s="16"/>
      <c r="AV489" s="16"/>
      <c r="AW489" s="116"/>
      <c r="AX489" s="116"/>
      <c r="AY489" s="116"/>
      <c r="AZ489" s="116"/>
      <c r="BA489" s="116"/>
      <c r="BB489" s="116"/>
      <c r="BC489" s="116"/>
      <c r="BD489" s="116"/>
      <c r="BE489" s="116"/>
      <c r="BF489" s="116"/>
      <c r="BG489" s="116"/>
      <c r="BH489" s="116"/>
      <c r="BI489" s="116"/>
      <c r="BJ489" s="116"/>
      <c r="BK489" s="116"/>
      <c r="BL489" s="116"/>
      <c r="BM489" s="116"/>
      <c r="BN489" s="117"/>
    </row>
    <row r="490" spans="2:66" s="3" customFormat="1">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c r="AA490" s="16"/>
      <c r="AB490" s="16"/>
      <c r="AC490" s="16"/>
      <c r="AD490" s="16"/>
      <c r="AE490" s="16"/>
      <c r="AF490" s="16"/>
      <c r="AG490" s="16"/>
      <c r="AH490" s="16"/>
      <c r="AI490" s="16"/>
      <c r="AJ490" s="16"/>
      <c r="AK490" s="16"/>
      <c r="AL490" s="16"/>
      <c r="AM490" s="16"/>
      <c r="AN490" s="16"/>
      <c r="AO490" s="16"/>
      <c r="AP490" s="16"/>
      <c r="AQ490" s="16"/>
      <c r="AR490" s="16"/>
      <c r="AS490" s="16"/>
      <c r="AT490" s="16"/>
      <c r="AU490" s="16"/>
      <c r="AV490" s="16"/>
      <c r="AW490" s="116"/>
      <c r="AX490" s="116"/>
      <c r="AY490" s="116"/>
      <c r="AZ490" s="116"/>
      <c r="BA490" s="116"/>
      <c r="BB490" s="116"/>
      <c r="BC490" s="116"/>
      <c r="BD490" s="116"/>
      <c r="BE490" s="116"/>
      <c r="BF490" s="116"/>
      <c r="BG490" s="116"/>
      <c r="BH490" s="116"/>
      <c r="BI490" s="116"/>
      <c r="BJ490" s="116"/>
      <c r="BK490" s="116"/>
      <c r="BL490" s="116"/>
      <c r="BM490" s="116"/>
      <c r="BN490" s="117"/>
    </row>
    <row r="491" spans="2:66" s="3" customFormat="1">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c r="AA491" s="16"/>
      <c r="AB491" s="16"/>
      <c r="AC491" s="16"/>
      <c r="AD491" s="16"/>
      <c r="AE491" s="16"/>
      <c r="AF491" s="16"/>
      <c r="AG491" s="16"/>
      <c r="AH491" s="16"/>
      <c r="AI491" s="16"/>
      <c r="AJ491" s="16"/>
      <c r="AK491" s="16"/>
      <c r="AL491" s="16"/>
      <c r="AM491" s="16"/>
      <c r="AN491" s="16"/>
      <c r="AO491" s="16"/>
      <c r="AP491" s="16"/>
      <c r="AQ491" s="16"/>
      <c r="AR491" s="16"/>
      <c r="AS491" s="16"/>
      <c r="AT491" s="16"/>
      <c r="AU491" s="16"/>
      <c r="AV491" s="16"/>
      <c r="AW491" s="116"/>
      <c r="AX491" s="116"/>
      <c r="AY491" s="116"/>
      <c r="AZ491" s="116"/>
      <c r="BA491" s="116"/>
      <c r="BB491" s="116"/>
      <c r="BC491" s="116"/>
      <c r="BD491" s="116"/>
      <c r="BE491" s="116"/>
      <c r="BF491" s="116"/>
      <c r="BG491" s="116"/>
      <c r="BH491" s="116"/>
      <c r="BI491" s="116"/>
      <c r="BJ491" s="116"/>
      <c r="BK491" s="116"/>
      <c r="BL491" s="116"/>
      <c r="BM491" s="116"/>
      <c r="BN491" s="117"/>
    </row>
    <row r="492" spans="2:66" s="3" customFormat="1">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c r="AA492" s="16"/>
      <c r="AB492" s="16"/>
      <c r="AC492" s="16"/>
      <c r="AD492" s="16"/>
      <c r="AE492" s="16"/>
      <c r="AF492" s="16"/>
      <c r="AG492" s="16"/>
      <c r="AH492" s="16"/>
      <c r="AI492" s="16"/>
      <c r="AJ492" s="16"/>
      <c r="AK492" s="16"/>
      <c r="AL492" s="16"/>
      <c r="AM492" s="16"/>
      <c r="AN492" s="16"/>
      <c r="AO492" s="16"/>
      <c r="AP492" s="16"/>
      <c r="AQ492" s="16"/>
      <c r="AR492" s="16"/>
      <c r="AS492" s="16"/>
      <c r="AT492" s="16"/>
      <c r="AU492" s="16"/>
      <c r="AV492" s="16"/>
      <c r="AW492" s="116"/>
      <c r="AX492" s="116"/>
      <c r="AY492" s="116"/>
      <c r="AZ492" s="116"/>
      <c r="BA492" s="116"/>
      <c r="BB492" s="116"/>
      <c r="BC492" s="116"/>
      <c r="BD492" s="116"/>
      <c r="BE492" s="116"/>
      <c r="BF492" s="116"/>
      <c r="BG492" s="116"/>
      <c r="BH492" s="116"/>
      <c r="BI492" s="116"/>
      <c r="BJ492" s="116"/>
      <c r="BK492" s="116"/>
      <c r="BL492" s="116"/>
      <c r="BM492" s="116"/>
      <c r="BN492" s="117"/>
    </row>
    <row r="493" spans="2:66" s="3" customFormat="1">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c r="AA493" s="16"/>
      <c r="AB493" s="16"/>
      <c r="AC493" s="16"/>
      <c r="AD493" s="16"/>
      <c r="AE493" s="16"/>
      <c r="AF493" s="16"/>
      <c r="AG493" s="16"/>
      <c r="AH493" s="16"/>
      <c r="AI493" s="16"/>
      <c r="AJ493" s="16"/>
      <c r="AK493" s="16"/>
      <c r="AL493" s="16"/>
      <c r="AM493" s="16"/>
      <c r="AN493" s="16"/>
      <c r="AO493" s="16"/>
      <c r="AP493" s="16"/>
      <c r="AQ493" s="16"/>
      <c r="AR493" s="16"/>
      <c r="AS493" s="16"/>
      <c r="AT493" s="16"/>
      <c r="AU493" s="16"/>
      <c r="AV493" s="16"/>
      <c r="AW493" s="116"/>
      <c r="AX493" s="116"/>
      <c r="AY493" s="116"/>
      <c r="AZ493" s="116"/>
      <c r="BA493" s="116"/>
      <c r="BB493" s="116"/>
      <c r="BC493" s="116"/>
      <c r="BD493" s="116"/>
      <c r="BE493" s="116"/>
      <c r="BF493" s="116"/>
      <c r="BG493" s="116"/>
      <c r="BH493" s="116"/>
      <c r="BI493" s="116"/>
      <c r="BJ493" s="116"/>
      <c r="BK493" s="116"/>
      <c r="BL493" s="116"/>
      <c r="BM493" s="116"/>
      <c r="BN493" s="117"/>
    </row>
    <row r="494" spans="2:66" s="3" customFormat="1">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c r="AA494" s="16"/>
      <c r="AB494" s="16"/>
      <c r="AC494" s="16"/>
      <c r="AD494" s="16"/>
      <c r="AE494" s="16"/>
      <c r="AF494" s="16"/>
      <c r="AG494" s="16"/>
      <c r="AH494" s="16"/>
      <c r="AI494" s="16"/>
      <c r="AJ494" s="16"/>
      <c r="AK494" s="16"/>
      <c r="AL494" s="16"/>
      <c r="AM494" s="16"/>
      <c r="AN494" s="16"/>
      <c r="AO494" s="16"/>
      <c r="AP494" s="16"/>
      <c r="AQ494" s="16"/>
      <c r="AR494" s="16"/>
      <c r="AS494" s="16"/>
      <c r="AT494" s="16"/>
      <c r="AU494" s="16"/>
      <c r="AV494" s="16"/>
      <c r="AW494" s="116"/>
      <c r="AX494" s="116"/>
      <c r="AY494" s="116"/>
      <c r="AZ494" s="116"/>
      <c r="BA494" s="116"/>
      <c r="BB494" s="116"/>
      <c r="BC494" s="116"/>
      <c r="BD494" s="116"/>
      <c r="BE494" s="116"/>
      <c r="BF494" s="116"/>
      <c r="BG494" s="116"/>
      <c r="BH494" s="116"/>
      <c r="BI494" s="116"/>
      <c r="BJ494" s="116"/>
      <c r="BK494" s="116"/>
      <c r="BL494" s="116"/>
      <c r="BM494" s="116"/>
      <c r="BN494" s="117"/>
    </row>
    <row r="495" spans="2:66" s="3" customFormat="1">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c r="AA495" s="16"/>
      <c r="AB495" s="16"/>
      <c r="AC495" s="16"/>
      <c r="AD495" s="16"/>
      <c r="AE495" s="16"/>
      <c r="AF495" s="16"/>
      <c r="AG495" s="16"/>
      <c r="AH495" s="16"/>
      <c r="AI495" s="16"/>
      <c r="AJ495" s="16"/>
      <c r="AK495" s="16"/>
      <c r="AL495" s="16"/>
      <c r="AM495" s="16"/>
      <c r="AN495" s="16"/>
      <c r="AO495" s="16"/>
      <c r="AP495" s="16"/>
      <c r="AQ495" s="16"/>
      <c r="AR495" s="16"/>
      <c r="AS495" s="16"/>
      <c r="AT495" s="16"/>
      <c r="AU495" s="16"/>
      <c r="AV495" s="16"/>
      <c r="AW495" s="116"/>
      <c r="AX495" s="116"/>
      <c r="AY495" s="116"/>
      <c r="AZ495" s="116"/>
      <c r="BA495" s="116"/>
      <c r="BB495" s="116"/>
      <c r="BC495" s="116"/>
      <c r="BD495" s="116"/>
      <c r="BE495" s="116"/>
      <c r="BF495" s="116"/>
      <c r="BG495" s="116"/>
      <c r="BH495" s="116"/>
      <c r="BI495" s="116"/>
      <c r="BJ495" s="116"/>
      <c r="BK495" s="116"/>
      <c r="BL495" s="116"/>
      <c r="BM495" s="116"/>
      <c r="BN495" s="117"/>
    </row>
    <row r="496" spans="2:66" s="3" customFormat="1">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c r="AA496" s="16"/>
      <c r="AB496" s="16"/>
      <c r="AC496" s="16"/>
      <c r="AD496" s="16"/>
      <c r="AE496" s="16"/>
      <c r="AF496" s="16"/>
      <c r="AG496" s="16"/>
      <c r="AH496" s="16"/>
      <c r="AI496" s="16"/>
      <c r="AJ496" s="16"/>
      <c r="AK496" s="16"/>
      <c r="AL496" s="16"/>
      <c r="AM496" s="16"/>
      <c r="AN496" s="16"/>
      <c r="AO496" s="16"/>
      <c r="AP496" s="16"/>
      <c r="AQ496" s="16"/>
      <c r="AR496" s="16"/>
      <c r="AS496" s="16"/>
      <c r="AT496" s="16"/>
      <c r="AU496" s="16"/>
      <c r="AV496" s="16"/>
      <c r="AW496" s="116"/>
      <c r="AX496" s="116"/>
      <c r="AY496" s="116"/>
      <c r="AZ496" s="116"/>
      <c r="BA496" s="116"/>
      <c r="BB496" s="116"/>
      <c r="BC496" s="116"/>
      <c r="BD496" s="116"/>
      <c r="BE496" s="116"/>
      <c r="BF496" s="116"/>
      <c r="BG496" s="116"/>
      <c r="BH496" s="116"/>
      <c r="BI496" s="116"/>
      <c r="BJ496" s="116"/>
      <c r="BK496" s="116"/>
      <c r="BL496" s="116"/>
      <c r="BM496" s="116"/>
      <c r="BN496" s="117"/>
    </row>
    <row r="497" spans="2:66" s="3" customFormat="1">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c r="AA497" s="16"/>
      <c r="AB497" s="16"/>
      <c r="AC497" s="16"/>
      <c r="AD497" s="16"/>
      <c r="AE497" s="16"/>
      <c r="AF497" s="16"/>
      <c r="AG497" s="16"/>
      <c r="AH497" s="16"/>
      <c r="AI497" s="16"/>
      <c r="AJ497" s="16"/>
      <c r="AK497" s="16"/>
      <c r="AL497" s="16"/>
      <c r="AM497" s="16"/>
      <c r="AN497" s="16"/>
      <c r="AO497" s="16"/>
      <c r="AP497" s="16"/>
      <c r="AQ497" s="16"/>
      <c r="AR497" s="16"/>
      <c r="AS497" s="16"/>
      <c r="AT497" s="16"/>
      <c r="AU497" s="16"/>
      <c r="AV497" s="16"/>
      <c r="AW497" s="116"/>
      <c r="AX497" s="116"/>
      <c r="AY497" s="116"/>
      <c r="AZ497" s="116"/>
      <c r="BA497" s="116"/>
      <c r="BB497" s="116"/>
      <c r="BC497" s="116"/>
      <c r="BD497" s="116"/>
      <c r="BE497" s="116"/>
      <c r="BF497" s="116"/>
      <c r="BG497" s="116"/>
      <c r="BH497" s="116"/>
      <c r="BI497" s="116"/>
      <c r="BJ497" s="116"/>
      <c r="BK497" s="116"/>
      <c r="BL497" s="116"/>
      <c r="BM497" s="116"/>
      <c r="BN497" s="117"/>
    </row>
    <row r="498" spans="2:66" s="3" customFormat="1">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c r="AA498" s="16"/>
      <c r="AB498" s="16"/>
      <c r="AC498" s="16"/>
      <c r="AD498" s="16"/>
      <c r="AE498" s="16"/>
      <c r="AF498" s="16"/>
      <c r="AG498" s="16"/>
      <c r="AH498" s="16"/>
      <c r="AI498" s="16"/>
      <c r="AJ498" s="16"/>
      <c r="AK498" s="16"/>
      <c r="AL498" s="16"/>
      <c r="AM498" s="16"/>
      <c r="AN498" s="16"/>
      <c r="AO498" s="16"/>
      <c r="AP498" s="16"/>
      <c r="AQ498" s="16"/>
      <c r="AR498" s="16"/>
      <c r="AS498" s="16"/>
      <c r="AT498" s="16"/>
      <c r="AU498" s="16"/>
      <c r="AV498" s="16"/>
      <c r="AW498" s="116"/>
      <c r="AX498" s="116"/>
      <c r="AY498" s="116"/>
      <c r="AZ498" s="116"/>
      <c r="BA498" s="116"/>
      <c r="BB498" s="116"/>
      <c r="BC498" s="116"/>
      <c r="BD498" s="116"/>
      <c r="BE498" s="116"/>
      <c r="BF498" s="116"/>
      <c r="BG498" s="116"/>
      <c r="BH498" s="116"/>
      <c r="BI498" s="116"/>
      <c r="BJ498" s="116"/>
      <c r="BK498" s="116"/>
      <c r="BL498" s="116"/>
      <c r="BM498" s="116"/>
      <c r="BN498" s="117"/>
    </row>
    <row r="499" spans="2:66" s="3" customFormat="1">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c r="AA499" s="16"/>
      <c r="AB499" s="16"/>
      <c r="AC499" s="16"/>
      <c r="AD499" s="16"/>
      <c r="AE499" s="16"/>
      <c r="AF499" s="16"/>
      <c r="AG499" s="16"/>
      <c r="AH499" s="16"/>
      <c r="AI499" s="16"/>
      <c r="AJ499" s="16"/>
      <c r="AK499" s="16"/>
      <c r="AL499" s="16"/>
      <c r="AM499" s="16"/>
      <c r="AN499" s="16"/>
      <c r="AO499" s="16"/>
      <c r="AP499" s="16"/>
      <c r="AQ499" s="16"/>
      <c r="AR499" s="16"/>
      <c r="AS499" s="16"/>
      <c r="AT499" s="16"/>
      <c r="AU499" s="16"/>
      <c r="AV499" s="16"/>
      <c r="AW499" s="116"/>
      <c r="AX499" s="116"/>
      <c r="AY499" s="116"/>
      <c r="AZ499" s="116"/>
      <c r="BA499" s="116"/>
      <c r="BB499" s="116"/>
      <c r="BC499" s="116"/>
      <c r="BD499" s="116"/>
      <c r="BE499" s="116"/>
      <c r="BF499" s="116"/>
      <c r="BG499" s="116"/>
      <c r="BH499" s="116"/>
      <c r="BI499" s="116"/>
      <c r="BJ499" s="116"/>
      <c r="BK499" s="116"/>
      <c r="BL499" s="116"/>
      <c r="BM499" s="116"/>
      <c r="BN499" s="117"/>
    </row>
    <row r="500" spans="2:66" s="3" customFormat="1">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c r="AA500" s="16"/>
      <c r="AB500" s="16"/>
      <c r="AC500" s="16"/>
      <c r="AD500" s="16"/>
      <c r="AE500" s="16"/>
      <c r="AF500" s="16"/>
      <c r="AG500" s="16"/>
      <c r="AH500" s="16"/>
      <c r="AI500" s="16"/>
      <c r="AJ500" s="16"/>
      <c r="AK500" s="16"/>
      <c r="AL500" s="16"/>
      <c r="AM500" s="16"/>
      <c r="AN500" s="16"/>
      <c r="AO500" s="16"/>
      <c r="AP500" s="16"/>
      <c r="AQ500" s="16"/>
      <c r="AR500" s="16"/>
      <c r="AS500" s="16"/>
      <c r="AT500" s="16"/>
      <c r="AU500" s="16"/>
      <c r="AV500" s="16"/>
      <c r="AW500" s="116"/>
      <c r="AX500" s="116"/>
      <c r="AY500" s="116"/>
      <c r="AZ500" s="116"/>
      <c r="BA500" s="116"/>
      <c r="BB500" s="116"/>
      <c r="BC500" s="116"/>
      <c r="BD500" s="116"/>
      <c r="BE500" s="116"/>
      <c r="BF500" s="116"/>
      <c r="BG500" s="116"/>
      <c r="BH500" s="116"/>
      <c r="BI500" s="116"/>
      <c r="BJ500" s="116"/>
      <c r="BK500" s="116"/>
      <c r="BL500" s="116"/>
      <c r="BM500" s="116"/>
      <c r="BN500" s="117"/>
    </row>
    <row r="501" spans="2:66" s="3" customFormat="1">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c r="AA501" s="16"/>
      <c r="AB501" s="16"/>
      <c r="AC501" s="16"/>
      <c r="AD501" s="16"/>
      <c r="AE501" s="16"/>
      <c r="AF501" s="16"/>
      <c r="AG501" s="16"/>
      <c r="AH501" s="16"/>
      <c r="AI501" s="16"/>
      <c r="AJ501" s="16"/>
      <c r="AK501" s="16"/>
      <c r="AL501" s="16"/>
      <c r="AM501" s="16"/>
      <c r="AN501" s="16"/>
      <c r="AO501" s="16"/>
      <c r="AP501" s="16"/>
      <c r="AQ501" s="16"/>
      <c r="AR501" s="16"/>
      <c r="AS501" s="16"/>
      <c r="AT501" s="16"/>
      <c r="AU501" s="16"/>
      <c r="AV501" s="16"/>
      <c r="AW501" s="116"/>
      <c r="AX501" s="116"/>
      <c r="AY501" s="116"/>
      <c r="AZ501" s="116"/>
      <c r="BA501" s="116"/>
      <c r="BB501" s="116"/>
      <c r="BC501" s="116"/>
      <c r="BD501" s="116"/>
      <c r="BE501" s="116"/>
      <c r="BF501" s="116"/>
      <c r="BG501" s="116"/>
      <c r="BH501" s="116"/>
      <c r="BI501" s="116"/>
      <c r="BJ501" s="116"/>
      <c r="BK501" s="116"/>
      <c r="BL501" s="116"/>
      <c r="BM501" s="116"/>
      <c r="BN501" s="117"/>
    </row>
    <row r="502" spans="2:66" s="3" customFormat="1">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c r="AA502" s="16"/>
      <c r="AB502" s="16"/>
      <c r="AC502" s="16"/>
      <c r="AD502" s="16"/>
      <c r="AE502" s="16"/>
      <c r="AF502" s="16"/>
      <c r="AG502" s="16"/>
      <c r="AH502" s="16"/>
      <c r="AI502" s="16"/>
      <c r="AJ502" s="16"/>
      <c r="AK502" s="16"/>
      <c r="AL502" s="16"/>
      <c r="AM502" s="16"/>
      <c r="AN502" s="16"/>
      <c r="AO502" s="16"/>
      <c r="AP502" s="16"/>
      <c r="AQ502" s="16"/>
      <c r="AR502" s="16"/>
      <c r="AS502" s="16"/>
      <c r="AT502" s="16"/>
      <c r="AU502" s="16"/>
      <c r="AV502" s="16"/>
      <c r="AW502" s="116"/>
      <c r="AX502" s="116"/>
      <c r="AY502" s="116"/>
      <c r="AZ502" s="116"/>
      <c r="BA502" s="116"/>
      <c r="BB502" s="116"/>
      <c r="BC502" s="116"/>
      <c r="BD502" s="116"/>
      <c r="BE502" s="116"/>
      <c r="BF502" s="116"/>
      <c r="BG502" s="116"/>
      <c r="BH502" s="116"/>
      <c r="BI502" s="116"/>
      <c r="BJ502" s="116"/>
      <c r="BK502" s="116"/>
      <c r="BL502" s="116"/>
      <c r="BM502" s="116"/>
      <c r="BN502" s="117"/>
    </row>
    <row r="503" spans="2:66" s="3" customFormat="1">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c r="AA503" s="16"/>
      <c r="AB503" s="16"/>
      <c r="AC503" s="16"/>
      <c r="AD503" s="16"/>
      <c r="AE503" s="16"/>
      <c r="AF503" s="16"/>
      <c r="AG503" s="16"/>
      <c r="AH503" s="16"/>
      <c r="AI503" s="16"/>
      <c r="AJ503" s="16"/>
      <c r="AK503" s="16"/>
      <c r="AL503" s="16"/>
      <c r="AM503" s="16"/>
      <c r="AN503" s="16"/>
      <c r="AO503" s="16"/>
      <c r="AP503" s="16"/>
      <c r="AQ503" s="16"/>
      <c r="AR503" s="16"/>
      <c r="AS503" s="16"/>
      <c r="AT503" s="16"/>
      <c r="AU503" s="16"/>
      <c r="AV503" s="16"/>
      <c r="AW503" s="116"/>
      <c r="AX503" s="116"/>
      <c r="AY503" s="116"/>
      <c r="AZ503" s="116"/>
      <c r="BA503" s="116"/>
      <c r="BB503" s="116"/>
      <c r="BC503" s="116"/>
      <c r="BD503" s="116"/>
      <c r="BE503" s="116"/>
      <c r="BF503" s="116"/>
      <c r="BG503" s="116"/>
      <c r="BH503" s="116"/>
      <c r="BI503" s="116"/>
      <c r="BJ503" s="116"/>
      <c r="BK503" s="116"/>
      <c r="BL503" s="116"/>
      <c r="BM503" s="116"/>
      <c r="BN503" s="117"/>
    </row>
    <row r="504" spans="2:66" s="3" customFormat="1">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c r="AA504" s="16"/>
      <c r="AB504" s="16"/>
      <c r="AC504" s="16"/>
      <c r="AD504" s="16"/>
      <c r="AE504" s="16"/>
      <c r="AF504" s="16"/>
      <c r="AG504" s="16"/>
      <c r="AH504" s="16"/>
      <c r="AI504" s="16"/>
      <c r="AJ504" s="16"/>
      <c r="AK504" s="16"/>
      <c r="AL504" s="16"/>
      <c r="AM504" s="16"/>
      <c r="AN504" s="16"/>
      <c r="AO504" s="16"/>
      <c r="AP504" s="16"/>
      <c r="AQ504" s="16"/>
      <c r="AR504" s="16"/>
      <c r="AS504" s="16"/>
      <c r="AT504" s="16"/>
      <c r="AU504" s="16"/>
      <c r="AV504" s="16"/>
      <c r="AW504" s="116"/>
      <c r="AX504" s="116"/>
      <c r="AY504" s="116"/>
      <c r="AZ504" s="116"/>
      <c r="BA504" s="116"/>
      <c r="BB504" s="116"/>
      <c r="BC504" s="116"/>
      <c r="BD504" s="116"/>
      <c r="BE504" s="116"/>
      <c r="BF504" s="116"/>
      <c r="BG504" s="116"/>
      <c r="BH504" s="116"/>
      <c r="BI504" s="116"/>
      <c r="BJ504" s="116"/>
      <c r="BK504" s="116"/>
      <c r="BL504" s="116"/>
      <c r="BM504" s="116"/>
      <c r="BN504" s="117"/>
    </row>
    <row r="505" spans="2:66" s="3" customFormat="1">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c r="AA505" s="16"/>
      <c r="AB505" s="16"/>
      <c r="AC505" s="16"/>
      <c r="AD505" s="16"/>
      <c r="AE505" s="16"/>
      <c r="AF505" s="16"/>
      <c r="AG505" s="16"/>
      <c r="AH505" s="16"/>
      <c r="AI505" s="16"/>
      <c r="AJ505" s="16"/>
      <c r="AK505" s="16"/>
      <c r="AL505" s="16"/>
      <c r="AM505" s="16"/>
      <c r="AN505" s="16"/>
      <c r="AO505" s="16"/>
      <c r="AP505" s="16"/>
      <c r="AQ505" s="16"/>
      <c r="AR505" s="16"/>
      <c r="AS505" s="16"/>
      <c r="AT505" s="16"/>
      <c r="AU505" s="16"/>
      <c r="AV505" s="16"/>
      <c r="AW505" s="116"/>
      <c r="AX505" s="116"/>
      <c r="AY505" s="116"/>
      <c r="AZ505" s="116"/>
      <c r="BA505" s="116"/>
      <c r="BB505" s="116"/>
      <c r="BC505" s="116"/>
      <c r="BD505" s="116"/>
      <c r="BE505" s="116"/>
      <c r="BF505" s="116"/>
      <c r="BG505" s="116"/>
      <c r="BH505" s="116"/>
      <c r="BI505" s="116"/>
      <c r="BJ505" s="116"/>
      <c r="BK505" s="116"/>
      <c r="BL505" s="116"/>
      <c r="BM505" s="116"/>
      <c r="BN505" s="117"/>
    </row>
    <row r="506" spans="2:66" s="3" customFormat="1">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c r="AA506" s="16"/>
      <c r="AB506" s="16"/>
      <c r="AC506" s="16"/>
      <c r="AD506" s="16"/>
      <c r="AE506" s="16"/>
      <c r="AF506" s="16"/>
      <c r="AG506" s="16"/>
      <c r="AH506" s="16"/>
      <c r="AI506" s="16"/>
      <c r="AJ506" s="16"/>
      <c r="AK506" s="16"/>
      <c r="AL506" s="16"/>
      <c r="AM506" s="16"/>
      <c r="AN506" s="16"/>
      <c r="AO506" s="16"/>
      <c r="AP506" s="16"/>
      <c r="AQ506" s="16"/>
      <c r="AR506" s="16"/>
      <c r="AS506" s="16"/>
      <c r="AT506" s="16"/>
      <c r="AU506" s="16"/>
      <c r="AV506" s="16"/>
      <c r="AW506" s="116"/>
      <c r="AX506" s="116"/>
      <c r="AY506" s="116"/>
      <c r="AZ506" s="116"/>
      <c r="BA506" s="116"/>
      <c r="BB506" s="116"/>
      <c r="BC506" s="116"/>
      <c r="BD506" s="116"/>
      <c r="BE506" s="116"/>
      <c r="BF506" s="116"/>
      <c r="BG506" s="116"/>
      <c r="BH506" s="116"/>
      <c r="BI506" s="116"/>
      <c r="BJ506" s="116"/>
      <c r="BK506" s="116"/>
      <c r="BL506" s="116"/>
      <c r="BM506" s="116"/>
      <c r="BN506" s="117"/>
    </row>
    <row r="507" spans="2:66" s="3" customFormat="1">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c r="AA507" s="16"/>
      <c r="AB507" s="16"/>
      <c r="AC507" s="16"/>
      <c r="AD507" s="16"/>
      <c r="AE507" s="16"/>
      <c r="AF507" s="16"/>
      <c r="AG507" s="16"/>
      <c r="AH507" s="16"/>
      <c r="AI507" s="16"/>
      <c r="AJ507" s="16"/>
      <c r="AK507" s="16"/>
      <c r="AL507" s="16"/>
      <c r="AM507" s="16"/>
      <c r="AN507" s="16"/>
      <c r="AO507" s="16"/>
      <c r="AP507" s="16"/>
      <c r="AQ507" s="16"/>
      <c r="AR507" s="16"/>
      <c r="AS507" s="16"/>
      <c r="AT507" s="16"/>
      <c r="AU507" s="16"/>
      <c r="AV507" s="16"/>
      <c r="AW507" s="116"/>
      <c r="AX507" s="116"/>
      <c r="AY507" s="116"/>
      <c r="AZ507" s="116"/>
      <c r="BA507" s="116"/>
      <c r="BB507" s="116"/>
      <c r="BC507" s="116"/>
      <c r="BD507" s="116"/>
      <c r="BE507" s="116"/>
      <c r="BF507" s="116"/>
      <c r="BG507" s="116"/>
      <c r="BH507" s="116"/>
      <c r="BI507" s="116"/>
      <c r="BJ507" s="116"/>
      <c r="BK507" s="116"/>
      <c r="BL507" s="116"/>
      <c r="BM507" s="116"/>
      <c r="BN507" s="117"/>
    </row>
    <row r="508" spans="2:66" s="3" customFormat="1">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c r="AA508" s="16"/>
      <c r="AB508" s="16"/>
      <c r="AC508" s="16"/>
      <c r="AD508" s="16"/>
      <c r="AE508" s="16"/>
      <c r="AF508" s="16"/>
      <c r="AG508" s="16"/>
      <c r="AH508" s="16"/>
      <c r="AI508" s="16"/>
      <c r="AJ508" s="16"/>
      <c r="AK508" s="16"/>
      <c r="AL508" s="16"/>
      <c r="AM508" s="16"/>
      <c r="AN508" s="16"/>
      <c r="AO508" s="16"/>
      <c r="AP508" s="16"/>
      <c r="AQ508" s="16"/>
      <c r="AR508" s="16"/>
      <c r="AS508" s="16"/>
      <c r="AT508" s="16"/>
      <c r="AU508" s="16"/>
      <c r="AV508" s="16"/>
      <c r="AW508" s="116"/>
      <c r="AX508" s="116"/>
      <c r="AY508" s="116"/>
      <c r="AZ508" s="116"/>
      <c r="BA508" s="116"/>
      <c r="BB508" s="116"/>
      <c r="BC508" s="116"/>
      <c r="BD508" s="116"/>
      <c r="BE508" s="116"/>
      <c r="BF508" s="116"/>
      <c r="BG508" s="116"/>
      <c r="BH508" s="116"/>
      <c r="BI508" s="116"/>
      <c r="BJ508" s="116"/>
      <c r="BK508" s="116"/>
      <c r="BL508" s="116"/>
      <c r="BM508" s="116"/>
      <c r="BN508" s="117"/>
    </row>
    <row r="509" spans="2:66" s="3" customFormat="1">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c r="AA509" s="16"/>
      <c r="AB509" s="16"/>
      <c r="AC509" s="16"/>
      <c r="AD509" s="16"/>
      <c r="AE509" s="16"/>
      <c r="AF509" s="16"/>
      <c r="AG509" s="16"/>
      <c r="AH509" s="16"/>
      <c r="AI509" s="16"/>
      <c r="AJ509" s="16"/>
      <c r="AK509" s="16"/>
      <c r="AL509" s="16"/>
      <c r="AM509" s="16"/>
      <c r="AN509" s="16"/>
      <c r="AO509" s="16"/>
      <c r="AP509" s="16"/>
      <c r="AQ509" s="16"/>
      <c r="AR509" s="16"/>
      <c r="AS509" s="16"/>
      <c r="AT509" s="16"/>
      <c r="AU509" s="16"/>
      <c r="AV509" s="16"/>
      <c r="AW509" s="116"/>
      <c r="AX509" s="116"/>
      <c r="AY509" s="116"/>
      <c r="AZ509" s="116"/>
      <c r="BA509" s="116"/>
      <c r="BB509" s="116"/>
      <c r="BC509" s="116"/>
      <c r="BD509" s="116"/>
      <c r="BE509" s="116"/>
      <c r="BF509" s="116"/>
      <c r="BG509" s="116"/>
      <c r="BH509" s="116"/>
      <c r="BI509" s="116"/>
      <c r="BJ509" s="116"/>
      <c r="BK509" s="116"/>
      <c r="BL509" s="116"/>
      <c r="BM509" s="116"/>
      <c r="BN509" s="117"/>
    </row>
    <row r="510" spans="2:66" s="3" customFormat="1">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c r="AA510" s="16"/>
      <c r="AB510" s="16"/>
      <c r="AC510" s="16"/>
      <c r="AD510" s="16"/>
      <c r="AE510" s="16"/>
      <c r="AF510" s="16"/>
      <c r="AG510" s="16"/>
      <c r="AH510" s="16"/>
      <c r="AI510" s="16"/>
      <c r="AJ510" s="16"/>
      <c r="AK510" s="16"/>
      <c r="AL510" s="16"/>
      <c r="AM510" s="16"/>
      <c r="AN510" s="16"/>
      <c r="AO510" s="16"/>
      <c r="AP510" s="16"/>
      <c r="AQ510" s="16"/>
      <c r="AR510" s="16"/>
      <c r="AS510" s="16"/>
      <c r="AT510" s="16"/>
      <c r="AU510" s="16"/>
      <c r="AV510" s="16"/>
      <c r="AW510" s="116"/>
      <c r="AX510" s="116"/>
      <c r="AY510" s="116"/>
      <c r="AZ510" s="116"/>
      <c r="BA510" s="116"/>
      <c r="BB510" s="116"/>
      <c r="BC510" s="116"/>
      <c r="BD510" s="116"/>
      <c r="BE510" s="116"/>
      <c r="BF510" s="116"/>
      <c r="BG510" s="116"/>
      <c r="BH510" s="116"/>
      <c r="BI510" s="116"/>
      <c r="BJ510" s="116"/>
      <c r="BK510" s="116"/>
      <c r="BL510" s="116"/>
      <c r="BM510" s="116"/>
      <c r="BN510" s="117"/>
    </row>
    <row r="511" spans="2:66" s="3" customFormat="1">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c r="AA511" s="16"/>
      <c r="AB511" s="16"/>
      <c r="AC511" s="16"/>
      <c r="AD511" s="16"/>
      <c r="AE511" s="16"/>
      <c r="AF511" s="16"/>
      <c r="AG511" s="16"/>
      <c r="AH511" s="16"/>
      <c r="AI511" s="16"/>
      <c r="AJ511" s="16"/>
      <c r="AK511" s="16"/>
      <c r="AL511" s="16"/>
      <c r="AM511" s="16"/>
      <c r="AN511" s="16"/>
      <c r="AO511" s="16"/>
      <c r="AP511" s="16"/>
      <c r="AQ511" s="16"/>
      <c r="AR511" s="16"/>
      <c r="AS511" s="16"/>
      <c r="AT511" s="16"/>
      <c r="AU511" s="16"/>
      <c r="AV511" s="16"/>
      <c r="AW511" s="116"/>
      <c r="AX511" s="116"/>
      <c r="AY511" s="116"/>
      <c r="AZ511" s="116"/>
      <c r="BA511" s="116"/>
      <c r="BB511" s="116"/>
      <c r="BC511" s="116"/>
      <c r="BD511" s="116"/>
      <c r="BE511" s="116"/>
      <c r="BF511" s="116"/>
      <c r="BG511" s="116"/>
      <c r="BH511" s="116"/>
      <c r="BI511" s="116"/>
      <c r="BJ511" s="116"/>
      <c r="BK511" s="116"/>
      <c r="BL511" s="116"/>
      <c r="BM511" s="116"/>
      <c r="BN511" s="117"/>
    </row>
    <row r="512" spans="2:66" s="3" customFormat="1">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c r="AA512" s="16"/>
      <c r="AB512" s="16"/>
      <c r="AC512" s="16"/>
      <c r="AD512" s="16"/>
      <c r="AE512" s="16"/>
      <c r="AF512" s="16"/>
      <c r="AG512" s="16"/>
      <c r="AH512" s="16"/>
      <c r="AI512" s="16"/>
      <c r="AJ512" s="16"/>
      <c r="AK512" s="16"/>
      <c r="AL512" s="16"/>
      <c r="AM512" s="16"/>
      <c r="AN512" s="16"/>
      <c r="AO512" s="16"/>
      <c r="AP512" s="16"/>
      <c r="AQ512" s="16"/>
      <c r="AR512" s="16"/>
      <c r="AS512" s="16"/>
      <c r="AT512" s="16"/>
      <c r="AU512" s="16"/>
      <c r="AV512" s="16"/>
      <c r="AW512" s="116"/>
      <c r="AX512" s="116"/>
      <c r="AY512" s="116"/>
      <c r="AZ512" s="116"/>
      <c r="BA512" s="116"/>
      <c r="BB512" s="116"/>
      <c r="BC512" s="116"/>
      <c r="BD512" s="116"/>
      <c r="BE512" s="116"/>
      <c r="BF512" s="116"/>
      <c r="BG512" s="116"/>
      <c r="BH512" s="116"/>
      <c r="BI512" s="116"/>
      <c r="BJ512" s="116"/>
      <c r="BK512" s="116"/>
      <c r="BL512" s="116"/>
      <c r="BM512" s="116"/>
      <c r="BN512" s="117"/>
    </row>
    <row r="513" spans="2:66" s="3" customFormat="1">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c r="AD513" s="16"/>
      <c r="AE513" s="16"/>
      <c r="AF513" s="16"/>
      <c r="AG513" s="16"/>
      <c r="AH513" s="16"/>
      <c r="AI513" s="16"/>
      <c r="AJ513" s="16"/>
      <c r="AK513" s="16"/>
      <c r="AL513" s="16"/>
      <c r="AM513" s="16"/>
      <c r="AN513" s="16"/>
      <c r="AO513" s="16"/>
      <c r="AP513" s="16"/>
      <c r="AQ513" s="16"/>
      <c r="AR513" s="16"/>
      <c r="AS513" s="16"/>
      <c r="AT513" s="16"/>
      <c r="AU513" s="16"/>
      <c r="AV513" s="16"/>
      <c r="AW513" s="116"/>
      <c r="AX513" s="116"/>
      <c r="AY513" s="116"/>
      <c r="AZ513" s="116"/>
      <c r="BA513" s="116"/>
      <c r="BB513" s="116"/>
      <c r="BC513" s="116"/>
      <c r="BD513" s="116"/>
      <c r="BE513" s="116"/>
      <c r="BF513" s="116"/>
      <c r="BG513" s="116"/>
      <c r="BH513" s="116"/>
      <c r="BI513" s="116"/>
      <c r="BJ513" s="116"/>
      <c r="BK513" s="116"/>
      <c r="BL513" s="116"/>
      <c r="BM513" s="116"/>
      <c r="BN513" s="117"/>
    </row>
    <row r="514" spans="2:66" s="3" customFormat="1">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c r="AA514" s="16"/>
      <c r="AB514" s="16"/>
      <c r="AC514" s="16"/>
      <c r="AD514" s="16"/>
      <c r="AE514" s="16"/>
      <c r="AF514" s="16"/>
      <c r="AG514" s="16"/>
      <c r="AH514" s="16"/>
      <c r="AI514" s="16"/>
      <c r="AJ514" s="16"/>
      <c r="AK514" s="16"/>
      <c r="AL514" s="16"/>
      <c r="AM514" s="16"/>
      <c r="AN514" s="16"/>
      <c r="AO514" s="16"/>
      <c r="AP514" s="16"/>
      <c r="AQ514" s="16"/>
      <c r="AR514" s="16"/>
      <c r="AS514" s="16"/>
      <c r="AT514" s="16"/>
      <c r="AU514" s="16"/>
      <c r="AV514" s="16"/>
      <c r="AW514" s="116"/>
      <c r="AX514" s="116"/>
      <c r="AY514" s="116"/>
      <c r="AZ514" s="116"/>
      <c r="BA514" s="116"/>
      <c r="BB514" s="116"/>
      <c r="BC514" s="116"/>
      <c r="BD514" s="116"/>
      <c r="BE514" s="116"/>
      <c r="BF514" s="116"/>
      <c r="BG514" s="116"/>
      <c r="BH514" s="116"/>
      <c r="BI514" s="116"/>
      <c r="BJ514" s="116"/>
      <c r="BK514" s="116"/>
      <c r="BL514" s="116"/>
      <c r="BM514" s="116"/>
      <c r="BN514" s="117"/>
    </row>
    <row r="515" spans="2:66" s="3" customFormat="1">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c r="AA515" s="16"/>
      <c r="AB515" s="16"/>
      <c r="AC515" s="16"/>
      <c r="AD515" s="16"/>
      <c r="AE515" s="16"/>
      <c r="AF515" s="16"/>
      <c r="AG515" s="16"/>
      <c r="AH515" s="16"/>
      <c r="AI515" s="16"/>
      <c r="AJ515" s="16"/>
      <c r="AK515" s="16"/>
      <c r="AL515" s="16"/>
      <c r="AM515" s="16"/>
      <c r="AN515" s="16"/>
      <c r="AO515" s="16"/>
      <c r="AP515" s="16"/>
      <c r="AQ515" s="16"/>
      <c r="AR515" s="16"/>
      <c r="AS515" s="16"/>
      <c r="AT515" s="16"/>
      <c r="AU515" s="16"/>
      <c r="AV515" s="16"/>
      <c r="AW515" s="116"/>
      <c r="AX515" s="116"/>
      <c r="AY515" s="116"/>
      <c r="AZ515" s="116"/>
      <c r="BA515" s="116"/>
      <c r="BB515" s="116"/>
      <c r="BC515" s="116"/>
      <c r="BD515" s="116"/>
      <c r="BE515" s="116"/>
      <c r="BF515" s="116"/>
      <c r="BG515" s="116"/>
      <c r="BH515" s="116"/>
      <c r="BI515" s="116"/>
      <c r="BJ515" s="116"/>
      <c r="BK515" s="116"/>
      <c r="BL515" s="116"/>
      <c r="BM515" s="116"/>
      <c r="BN515" s="117"/>
    </row>
    <row r="516" spans="2:66" s="3" customFormat="1">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c r="AA516" s="16"/>
      <c r="AB516" s="16"/>
      <c r="AC516" s="16"/>
      <c r="AD516" s="16"/>
      <c r="AE516" s="16"/>
      <c r="AF516" s="16"/>
      <c r="AG516" s="16"/>
      <c r="AH516" s="16"/>
      <c r="AI516" s="16"/>
      <c r="AJ516" s="16"/>
      <c r="AK516" s="16"/>
      <c r="AL516" s="16"/>
      <c r="AM516" s="16"/>
      <c r="AN516" s="16"/>
      <c r="AO516" s="16"/>
      <c r="AP516" s="16"/>
      <c r="AQ516" s="16"/>
      <c r="AR516" s="16"/>
      <c r="AS516" s="16"/>
      <c r="AT516" s="16"/>
      <c r="AU516" s="16"/>
      <c r="AV516" s="16"/>
      <c r="AW516" s="116"/>
      <c r="AX516" s="116"/>
      <c r="AY516" s="116"/>
      <c r="AZ516" s="116"/>
      <c r="BA516" s="116"/>
      <c r="BB516" s="116"/>
      <c r="BC516" s="116"/>
      <c r="BD516" s="116"/>
      <c r="BE516" s="116"/>
      <c r="BF516" s="116"/>
      <c r="BG516" s="116"/>
      <c r="BH516" s="116"/>
      <c r="BI516" s="116"/>
      <c r="BJ516" s="116"/>
      <c r="BK516" s="116"/>
      <c r="BL516" s="116"/>
      <c r="BM516" s="116"/>
      <c r="BN516" s="117"/>
    </row>
    <row r="517" spans="2:66" s="3" customFormat="1">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c r="AA517" s="16"/>
      <c r="AB517" s="16"/>
      <c r="AC517" s="16"/>
      <c r="AD517" s="16"/>
      <c r="AE517" s="16"/>
      <c r="AF517" s="16"/>
      <c r="AG517" s="16"/>
      <c r="AH517" s="16"/>
      <c r="AI517" s="16"/>
      <c r="AJ517" s="16"/>
      <c r="AK517" s="16"/>
      <c r="AL517" s="16"/>
      <c r="AM517" s="16"/>
      <c r="AN517" s="16"/>
      <c r="AO517" s="16"/>
      <c r="AP517" s="16"/>
      <c r="AQ517" s="16"/>
      <c r="AR517" s="16"/>
      <c r="AS517" s="16"/>
      <c r="AT517" s="16"/>
      <c r="AU517" s="16"/>
      <c r="AV517" s="16"/>
      <c r="AW517" s="116"/>
      <c r="AX517" s="116"/>
      <c r="AY517" s="116"/>
      <c r="AZ517" s="116"/>
      <c r="BA517" s="116"/>
      <c r="BB517" s="116"/>
      <c r="BC517" s="116"/>
      <c r="BD517" s="116"/>
      <c r="BE517" s="116"/>
      <c r="BF517" s="116"/>
      <c r="BG517" s="116"/>
      <c r="BH517" s="116"/>
      <c r="BI517" s="116"/>
      <c r="BJ517" s="116"/>
      <c r="BK517" s="116"/>
      <c r="BL517" s="116"/>
      <c r="BM517" s="116"/>
      <c r="BN517" s="117"/>
    </row>
    <row r="518" spans="2:66" s="3" customFormat="1">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c r="AA518" s="16"/>
      <c r="AB518" s="16"/>
      <c r="AC518" s="16"/>
      <c r="AD518" s="16"/>
      <c r="AE518" s="16"/>
      <c r="AF518" s="16"/>
      <c r="AG518" s="16"/>
      <c r="AH518" s="16"/>
      <c r="AI518" s="16"/>
      <c r="AJ518" s="16"/>
      <c r="AK518" s="16"/>
      <c r="AL518" s="16"/>
      <c r="AM518" s="16"/>
      <c r="AN518" s="16"/>
      <c r="AO518" s="16"/>
      <c r="AP518" s="16"/>
      <c r="AQ518" s="16"/>
      <c r="AR518" s="16"/>
      <c r="AS518" s="16"/>
      <c r="AT518" s="16"/>
      <c r="AU518" s="16"/>
      <c r="AV518" s="16"/>
      <c r="AW518" s="116"/>
      <c r="AX518" s="116"/>
      <c r="AY518" s="116"/>
      <c r="AZ518" s="116"/>
      <c r="BA518" s="116"/>
      <c r="BB518" s="116"/>
      <c r="BC518" s="116"/>
      <c r="BD518" s="116"/>
      <c r="BE518" s="116"/>
      <c r="BF518" s="116"/>
      <c r="BG518" s="116"/>
      <c r="BH518" s="116"/>
      <c r="BI518" s="116"/>
      <c r="BJ518" s="116"/>
      <c r="BK518" s="116"/>
      <c r="BL518" s="116"/>
      <c r="BM518" s="116"/>
      <c r="BN518" s="117"/>
    </row>
    <row r="519" spans="2:66" s="3" customFormat="1">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c r="AA519" s="16"/>
      <c r="AB519" s="16"/>
      <c r="AC519" s="16"/>
      <c r="AD519" s="16"/>
      <c r="AE519" s="16"/>
      <c r="AF519" s="16"/>
      <c r="AG519" s="16"/>
      <c r="AH519" s="16"/>
      <c r="AI519" s="16"/>
      <c r="AJ519" s="16"/>
      <c r="AK519" s="16"/>
      <c r="AL519" s="16"/>
      <c r="AM519" s="16"/>
      <c r="AN519" s="16"/>
      <c r="AO519" s="16"/>
      <c r="AP519" s="16"/>
      <c r="AQ519" s="16"/>
      <c r="AR519" s="16"/>
      <c r="AS519" s="16"/>
      <c r="AT519" s="16"/>
      <c r="AU519" s="16"/>
      <c r="AV519" s="16"/>
      <c r="AW519" s="116"/>
      <c r="AX519" s="116"/>
      <c r="AY519" s="116"/>
      <c r="AZ519" s="116"/>
      <c r="BA519" s="116"/>
      <c r="BB519" s="116"/>
      <c r="BC519" s="116"/>
      <c r="BD519" s="116"/>
      <c r="BE519" s="116"/>
      <c r="BF519" s="116"/>
      <c r="BG519" s="116"/>
      <c r="BH519" s="116"/>
      <c r="BI519" s="116"/>
      <c r="BJ519" s="116"/>
      <c r="BK519" s="116"/>
      <c r="BL519" s="116"/>
      <c r="BM519" s="116"/>
      <c r="BN519" s="117"/>
    </row>
    <row r="520" spans="2:66" s="3" customFormat="1">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c r="AA520" s="16"/>
      <c r="AB520" s="16"/>
      <c r="AC520" s="16"/>
      <c r="AD520" s="16"/>
      <c r="AE520" s="16"/>
      <c r="AF520" s="16"/>
      <c r="AG520" s="16"/>
      <c r="AH520" s="16"/>
      <c r="AI520" s="16"/>
      <c r="AJ520" s="16"/>
      <c r="AK520" s="16"/>
      <c r="AL520" s="16"/>
      <c r="AM520" s="16"/>
      <c r="AN520" s="16"/>
      <c r="AO520" s="16"/>
      <c r="AP520" s="16"/>
      <c r="AQ520" s="16"/>
      <c r="AR520" s="16"/>
      <c r="AS520" s="16"/>
      <c r="AT520" s="16"/>
      <c r="AU520" s="16"/>
      <c r="AV520" s="16"/>
      <c r="AW520" s="116"/>
      <c r="AX520" s="116"/>
      <c r="AY520" s="116"/>
      <c r="AZ520" s="116"/>
      <c r="BA520" s="116"/>
      <c r="BB520" s="116"/>
      <c r="BC520" s="116"/>
      <c r="BD520" s="116"/>
      <c r="BE520" s="116"/>
      <c r="BF520" s="116"/>
      <c r="BG520" s="116"/>
      <c r="BH520" s="116"/>
      <c r="BI520" s="116"/>
      <c r="BJ520" s="116"/>
      <c r="BK520" s="116"/>
      <c r="BL520" s="116"/>
      <c r="BM520" s="116"/>
      <c r="BN520" s="117"/>
    </row>
    <row r="521" spans="2:66" s="3" customFormat="1">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c r="AA521" s="16"/>
      <c r="AB521" s="16"/>
      <c r="AC521" s="16"/>
      <c r="AD521" s="16"/>
      <c r="AE521" s="16"/>
      <c r="AF521" s="16"/>
      <c r="AG521" s="16"/>
      <c r="AH521" s="16"/>
      <c r="AI521" s="16"/>
      <c r="AJ521" s="16"/>
      <c r="AK521" s="16"/>
      <c r="AL521" s="16"/>
      <c r="AM521" s="16"/>
      <c r="AN521" s="16"/>
      <c r="AO521" s="16"/>
      <c r="AP521" s="16"/>
      <c r="AQ521" s="16"/>
      <c r="AR521" s="16"/>
      <c r="AS521" s="16"/>
      <c r="AT521" s="16"/>
      <c r="AU521" s="16"/>
      <c r="AV521" s="16"/>
      <c r="AW521" s="116"/>
      <c r="AX521" s="116"/>
      <c r="AY521" s="116"/>
      <c r="AZ521" s="116"/>
      <c r="BA521" s="116"/>
      <c r="BB521" s="116"/>
      <c r="BC521" s="116"/>
      <c r="BD521" s="116"/>
      <c r="BE521" s="116"/>
      <c r="BF521" s="116"/>
      <c r="BG521" s="116"/>
      <c r="BH521" s="116"/>
      <c r="BI521" s="116"/>
      <c r="BJ521" s="116"/>
      <c r="BK521" s="116"/>
      <c r="BL521" s="116"/>
      <c r="BM521" s="116"/>
      <c r="BN521" s="117"/>
    </row>
    <row r="522" spans="2:66" s="3" customFormat="1">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c r="AA522" s="16"/>
      <c r="AB522" s="16"/>
      <c r="AC522" s="16"/>
      <c r="AD522" s="16"/>
      <c r="AE522" s="16"/>
      <c r="AF522" s="16"/>
      <c r="AG522" s="16"/>
      <c r="AH522" s="16"/>
      <c r="AI522" s="16"/>
      <c r="AJ522" s="16"/>
      <c r="AK522" s="16"/>
      <c r="AL522" s="16"/>
      <c r="AM522" s="16"/>
      <c r="AN522" s="16"/>
      <c r="AO522" s="16"/>
      <c r="AP522" s="16"/>
      <c r="AQ522" s="16"/>
      <c r="AR522" s="16"/>
      <c r="AS522" s="16"/>
      <c r="AT522" s="16"/>
      <c r="AU522" s="16"/>
      <c r="AV522" s="16"/>
      <c r="AW522" s="116"/>
      <c r="AX522" s="116"/>
      <c r="AY522" s="116"/>
      <c r="AZ522" s="116"/>
      <c r="BA522" s="116"/>
      <c r="BB522" s="116"/>
      <c r="BC522" s="116"/>
      <c r="BD522" s="116"/>
      <c r="BE522" s="116"/>
      <c r="BF522" s="116"/>
      <c r="BG522" s="116"/>
      <c r="BH522" s="116"/>
      <c r="BI522" s="116"/>
      <c r="BJ522" s="116"/>
      <c r="BK522" s="116"/>
      <c r="BL522" s="116"/>
      <c r="BM522" s="116"/>
      <c r="BN522" s="117"/>
    </row>
    <row r="523" spans="2:66" s="3" customFormat="1">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c r="AA523" s="16"/>
      <c r="AB523" s="16"/>
      <c r="AC523" s="16"/>
      <c r="AD523" s="16"/>
      <c r="AE523" s="16"/>
      <c r="AF523" s="16"/>
      <c r="AG523" s="16"/>
      <c r="AH523" s="16"/>
      <c r="AI523" s="16"/>
      <c r="AJ523" s="16"/>
      <c r="AK523" s="16"/>
      <c r="AL523" s="16"/>
      <c r="AM523" s="16"/>
      <c r="AN523" s="16"/>
      <c r="AO523" s="16"/>
      <c r="AP523" s="16"/>
      <c r="AQ523" s="16"/>
      <c r="AR523" s="16"/>
      <c r="AS523" s="16"/>
      <c r="AT523" s="16"/>
      <c r="AU523" s="16"/>
      <c r="AV523" s="16"/>
      <c r="AW523" s="116"/>
      <c r="AX523" s="116"/>
      <c r="AY523" s="116"/>
      <c r="AZ523" s="116"/>
      <c r="BA523" s="116"/>
      <c r="BB523" s="116"/>
      <c r="BC523" s="116"/>
      <c r="BD523" s="116"/>
      <c r="BE523" s="116"/>
      <c r="BF523" s="116"/>
      <c r="BG523" s="116"/>
      <c r="BH523" s="116"/>
      <c r="BI523" s="116"/>
      <c r="BJ523" s="116"/>
      <c r="BK523" s="116"/>
      <c r="BL523" s="116"/>
      <c r="BM523" s="116"/>
      <c r="BN523" s="117"/>
    </row>
    <row r="524" spans="2:66" s="3" customFormat="1">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c r="AA524" s="16"/>
      <c r="AB524" s="16"/>
      <c r="AC524" s="16"/>
      <c r="AD524" s="16"/>
      <c r="AE524" s="16"/>
      <c r="AF524" s="16"/>
      <c r="AG524" s="16"/>
      <c r="AH524" s="16"/>
      <c r="AI524" s="16"/>
      <c r="AJ524" s="16"/>
      <c r="AK524" s="16"/>
      <c r="AL524" s="16"/>
      <c r="AM524" s="16"/>
      <c r="AN524" s="16"/>
      <c r="AO524" s="16"/>
      <c r="AP524" s="16"/>
      <c r="AQ524" s="16"/>
      <c r="AR524" s="16"/>
      <c r="AS524" s="16"/>
      <c r="AT524" s="16"/>
      <c r="AU524" s="16"/>
      <c r="AV524" s="16"/>
      <c r="AW524" s="116"/>
      <c r="AX524" s="116"/>
      <c r="AY524" s="116"/>
      <c r="AZ524" s="116"/>
      <c r="BA524" s="116"/>
      <c r="BB524" s="116"/>
      <c r="BC524" s="116"/>
      <c r="BD524" s="116"/>
      <c r="BE524" s="116"/>
      <c r="BF524" s="116"/>
      <c r="BG524" s="116"/>
      <c r="BH524" s="116"/>
      <c r="BI524" s="116"/>
      <c r="BJ524" s="116"/>
      <c r="BK524" s="116"/>
      <c r="BL524" s="116"/>
      <c r="BM524" s="116"/>
      <c r="BN524" s="117"/>
    </row>
    <row r="525" spans="2:66" s="3" customFormat="1">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c r="AA525" s="16"/>
      <c r="AB525" s="16"/>
      <c r="AC525" s="16"/>
      <c r="AD525" s="16"/>
      <c r="AE525" s="16"/>
      <c r="AF525" s="16"/>
      <c r="AG525" s="16"/>
      <c r="AH525" s="16"/>
      <c r="AI525" s="16"/>
      <c r="AJ525" s="16"/>
      <c r="AK525" s="16"/>
      <c r="AL525" s="16"/>
      <c r="AM525" s="16"/>
      <c r="AN525" s="16"/>
      <c r="AO525" s="16"/>
      <c r="AP525" s="16"/>
      <c r="AQ525" s="16"/>
      <c r="AR525" s="16"/>
      <c r="AS525" s="16"/>
      <c r="AT525" s="16"/>
      <c r="AU525" s="16"/>
      <c r="AV525" s="16"/>
      <c r="AW525" s="116"/>
      <c r="AX525" s="116"/>
      <c r="AY525" s="116"/>
      <c r="AZ525" s="116"/>
      <c r="BA525" s="116"/>
      <c r="BB525" s="116"/>
      <c r="BC525" s="116"/>
      <c r="BD525" s="116"/>
      <c r="BE525" s="116"/>
      <c r="BF525" s="116"/>
      <c r="BG525" s="116"/>
      <c r="BH525" s="116"/>
      <c r="BI525" s="116"/>
      <c r="BJ525" s="116"/>
      <c r="BK525" s="116"/>
      <c r="BL525" s="116"/>
      <c r="BM525" s="116"/>
      <c r="BN525" s="117"/>
    </row>
    <row r="526" spans="2:66" s="3" customFormat="1">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c r="AA526" s="16"/>
      <c r="AB526" s="16"/>
      <c r="AC526" s="16"/>
      <c r="AD526" s="16"/>
      <c r="AE526" s="16"/>
      <c r="AF526" s="16"/>
      <c r="AG526" s="16"/>
      <c r="AH526" s="16"/>
      <c r="AI526" s="16"/>
      <c r="AJ526" s="16"/>
      <c r="AK526" s="16"/>
      <c r="AL526" s="16"/>
      <c r="AM526" s="16"/>
      <c r="AN526" s="16"/>
      <c r="AO526" s="16"/>
      <c r="AP526" s="16"/>
      <c r="AQ526" s="16"/>
      <c r="AR526" s="16"/>
      <c r="AS526" s="16"/>
      <c r="AT526" s="16"/>
      <c r="AU526" s="16"/>
      <c r="AV526" s="16"/>
      <c r="AW526" s="116"/>
      <c r="AX526" s="116"/>
      <c r="AY526" s="116"/>
      <c r="AZ526" s="116"/>
      <c r="BA526" s="116"/>
      <c r="BB526" s="116"/>
      <c r="BC526" s="116"/>
      <c r="BD526" s="116"/>
      <c r="BE526" s="116"/>
      <c r="BF526" s="116"/>
      <c r="BG526" s="116"/>
      <c r="BH526" s="116"/>
      <c r="BI526" s="116"/>
      <c r="BJ526" s="116"/>
      <c r="BK526" s="116"/>
      <c r="BL526" s="116"/>
      <c r="BM526" s="116"/>
      <c r="BN526" s="117"/>
    </row>
    <row r="527" spans="2:66" s="3" customFormat="1">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c r="AA527" s="16"/>
      <c r="AB527" s="16"/>
      <c r="AC527" s="16"/>
      <c r="AD527" s="16"/>
      <c r="AE527" s="16"/>
      <c r="AF527" s="16"/>
      <c r="AG527" s="16"/>
      <c r="AH527" s="16"/>
      <c r="AI527" s="16"/>
      <c r="AJ527" s="16"/>
      <c r="AK527" s="16"/>
      <c r="AL527" s="16"/>
      <c r="AM527" s="16"/>
      <c r="AN527" s="16"/>
      <c r="AO527" s="16"/>
      <c r="AP527" s="16"/>
      <c r="AQ527" s="16"/>
      <c r="AR527" s="16"/>
      <c r="AS527" s="16"/>
      <c r="AT527" s="16"/>
      <c r="AU527" s="16"/>
      <c r="AV527" s="16"/>
      <c r="AW527" s="116"/>
      <c r="AX527" s="116"/>
      <c r="AY527" s="116"/>
      <c r="AZ527" s="116"/>
      <c r="BA527" s="116"/>
      <c r="BB527" s="116"/>
      <c r="BC527" s="116"/>
      <c r="BD527" s="116"/>
      <c r="BE527" s="116"/>
      <c r="BF527" s="116"/>
      <c r="BG527" s="116"/>
      <c r="BH527" s="116"/>
      <c r="BI527" s="116"/>
      <c r="BJ527" s="116"/>
      <c r="BK527" s="116"/>
      <c r="BL527" s="116"/>
      <c r="BM527" s="116"/>
      <c r="BN527" s="117"/>
    </row>
    <row r="528" spans="2:66" s="3" customFormat="1">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c r="AA528" s="16"/>
      <c r="AB528" s="16"/>
      <c r="AC528" s="16"/>
      <c r="AD528" s="16"/>
      <c r="AE528" s="16"/>
      <c r="AF528" s="16"/>
      <c r="AG528" s="16"/>
      <c r="AH528" s="16"/>
      <c r="AI528" s="16"/>
      <c r="AJ528" s="16"/>
      <c r="AK528" s="16"/>
      <c r="AL528" s="16"/>
      <c r="AM528" s="16"/>
      <c r="AN528" s="16"/>
      <c r="AO528" s="16"/>
      <c r="AP528" s="16"/>
      <c r="AQ528" s="16"/>
      <c r="AR528" s="16"/>
      <c r="AS528" s="16"/>
      <c r="AT528" s="16"/>
      <c r="AU528" s="16"/>
      <c r="AV528" s="16"/>
      <c r="AW528" s="116"/>
      <c r="AX528" s="116"/>
      <c r="AY528" s="116"/>
      <c r="AZ528" s="116"/>
      <c r="BA528" s="116"/>
      <c r="BB528" s="116"/>
      <c r="BC528" s="116"/>
      <c r="BD528" s="116"/>
      <c r="BE528" s="116"/>
      <c r="BF528" s="116"/>
      <c r="BG528" s="116"/>
      <c r="BH528" s="116"/>
      <c r="BI528" s="116"/>
      <c r="BJ528" s="116"/>
      <c r="BK528" s="116"/>
      <c r="BL528" s="116"/>
      <c r="BM528" s="116"/>
      <c r="BN528" s="117"/>
    </row>
    <row r="529" spans="2:66" s="3" customFormat="1">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c r="AA529" s="16"/>
      <c r="AB529" s="16"/>
      <c r="AC529" s="16"/>
      <c r="AD529" s="16"/>
      <c r="AE529" s="16"/>
      <c r="AF529" s="16"/>
      <c r="AG529" s="16"/>
      <c r="AH529" s="16"/>
      <c r="AI529" s="16"/>
      <c r="AJ529" s="16"/>
      <c r="AK529" s="16"/>
      <c r="AL529" s="16"/>
      <c r="AM529" s="16"/>
      <c r="AN529" s="16"/>
      <c r="AO529" s="16"/>
      <c r="AP529" s="16"/>
      <c r="AQ529" s="16"/>
      <c r="AR529" s="16"/>
      <c r="AS529" s="16"/>
      <c r="AT529" s="16"/>
      <c r="AU529" s="16"/>
      <c r="AV529" s="16"/>
      <c r="AW529" s="116"/>
      <c r="AX529" s="116"/>
      <c r="AY529" s="116"/>
      <c r="AZ529" s="116"/>
      <c r="BA529" s="116"/>
      <c r="BB529" s="116"/>
      <c r="BC529" s="116"/>
      <c r="BD529" s="116"/>
      <c r="BE529" s="116"/>
      <c r="BF529" s="116"/>
      <c r="BG529" s="116"/>
      <c r="BH529" s="116"/>
      <c r="BI529" s="116"/>
      <c r="BJ529" s="116"/>
      <c r="BK529" s="116"/>
      <c r="BL529" s="116"/>
      <c r="BM529" s="116"/>
      <c r="BN529" s="117"/>
    </row>
    <row r="530" spans="2:66" s="3" customFormat="1">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c r="AA530" s="16"/>
      <c r="AB530" s="16"/>
      <c r="AC530" s="16"/>
      <c r="AD530" s="16"/>
      <c r="AE530" s="16"/>
      <c r="AF530" s="16"/>
      <c r="AG530" s="16"/>
      <c r="AH530" s="16"/>
      <c r="AI530" s="16"/>
      <c r="AJ530" s="16"/>
      <c r="AK530" s="16"/>
      <c r="AL530" s="16"/>
      <c r="AM530" s="16"/>
      <c r="AN530" s="16"/>
      <c r="AO530" s="16"/>
      <c r="AP530" s="16"/>
      <c r="AQ530" s="16"/>
      <c r="AR530" s="16"/>
      <c r="AS530" s="16"/>
      <c r="AT530" s="16"/>
      <c r="AU530" s="16"/>
      <c r="AV530" s="16"/>
      <c r="AW530" s="116"/>
      <c r="AX530" s="116"/>
      <c r="AY530" s="116"/>
      <c r="AZ530" s="116"/>
      <c r="BA530" s="116"/>
      <c r="BB530" s="116"/>
      <c r="BC530" s="116"/>
      <c r="BD530" s="116"/>
      <c r="BE530" s="116"/>
      <c r="BF530" s="116"/>
      <c r="BG530" s="116"/>
      <c r="BH530" s="116"/>
      <c r="BI530" s="116"/>
      <c r="BJ530" s="116"/>
      <c r="BK530" s="116"/>
      <c r="BL530" s="116"/>
      <c r="BM530" s="116"/>
      <c r="BN530" s="117"/>
    </row>
    <row r="531" spans="2:66" s="3" customFormat="1">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c r="AA531" s="16"/>
      <c r="AB531" s="16"/>
      <c r="AC531" s="16"/>
      <c r="AD531" s="16"/>
      <c r="AE531" s="16"/>
      <c r="AF531" s="16"/>
      <c r="AG531" s="16"/>
      <c r="AH531" s="16"/>
      <c r="AI531" s="16"/>
      <c r="AJ531" s="16"/>
      <c r="AK531" s="16"/>
      <c r="AL531" s="16"/>
      <c r="AM531" s="16"/>
      <c r="AN531" s="16"/>
      <c r="AO531" s="16"/>
      <c r="AP531" s="16"/>
      <c r="AQ531" s="16"/>
      <c r="AR531" s="16"/>
      <c r="AS531" s="16"/>
      <c r="AT531" s="16"/>
      <c r="AU531" s="16"/>
      <c r="AV531" s="16"/>
      <c r="AW531" s="116"/>
      <c r="AX531" s="116"/>
      <c r="AY531" s="116"/>
      <c r="AZ531" s="116"/>
      <c r="BA531" s="116"/>
      <c r="BB531" s="116"/>
      <c r="BC531" s="116"/>
      <c r="BD531" s="116"/>
      <c r="BE531" s="116"/>
      <c r="BF531" s="116"/>
      <c r="BG531" s="116"/>
      <c r="BH531" s="116"/>
      <c r="BI531" s="116"/>
      <c r="BJ531" s="116"/>
      <c r="BK531" s="116"/>
      <c r="BL531" s="116"/>
      <c r="BM531" s="116"/>
      <c r="BN531" s="117"/>
    </row>
    <row r="532" spans="2:66" s="3" customFormat="1">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c r="AA532" s="16"/>
      <c r="AB532" s="16"/>
      <c r="AC532" s="16"/>
      <c r="AD532" s="16"/>
      <c r="AE532" s="16"/>
      <c r="AF532" s="16"/>
      <c r="AG532" s="16"/>
      <c r="AH532" s="16"/>
      <c r="AI532" s="16"/>
      <c r="AJ532" s="16"/>
      <c r="AK532" s="16"/>
      <c r="AL532" s="16"/>
      <c r="AM532" s="16"/>
      <c r="AN532" s="16"/>
      <c r="AO532" s="16"/>
      <c r="AP532" s="16"/>
      <c r="AQ532" s="16"/>
      <c r="AR532" s="16"/>
      <c r="AS532" s="16"/>
      <c r="AT532" s="16"/>
      <c r="AU532" s="16"/>
      <c r="AV532" s="16"/>
      <c r="AW532" s="116"/>
      <c r="AX532" s="116"/>
      <c r="AY532" s="116"/>
      <c r="AZ532" s="116"/>
      <c r="BA532" s="116"/>
      <c r="BB532" s="116"/>
      <c r="BC532" s="116"/>
      <c r="BD532" s="116"/>
      <c r="BE532" s="116"/>
      <c r="BF532" s="116"/>
      <c r="BG532" s="116"/>
      <c r="BH532" s="116"/>
      <c r="BI532" s="116"/>
      <c r="BJ532" s="116"/>
      <c r="BK532" s="116"/>
      <c r="BL532" s="116"/>
      <c r="BM532" s="116"/>
      <c r="BN532" s="117"/>
    </row>
    <row r="533" spans="2:66" s="3" customFormat="1">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c r="AA533" s="16"/>
      <c r="AB533" s="16"/>
      <c r="AC533" s="16"/>
      <c r="AD533" s="16"/>
      <c r="AE533" s="16"/>
      <c r="AF533" s="16"/>
      <c r="AG533" s="16"/>
      <c r="AH533" s="16"/>
      <c r="AI533" s="16"/>
      <c r="AJ533" s="16"/>
      <c r="AK533" s="16"/>
      <c r="AL533" s="16"/>
      <c r="AM533" s="16"/>
      <c r="AN533" s="16"/>
      <c r="AO533" s="16"/>
      <c r="AP533" s="16"/>
      <c r="AQ533" s="16"/>
      <c r="AR533" s="16"/>
      <c r="AS533" s="16"/>
      <c r="AT533" s="16"/>
      <c r="AU533" s="16"/>
      <c r="AV533" s="16"/>
      <c r="AW533" s="116"/>
      <c r="AX533" s="116"/>
      <c r="AY533" s="116"/>
      <c r="AZ533" s="116"/>
      <c r="BA533" s="116"/>
      <c r="BB533" s="116"/>
      <c r="BC533" s="116"/>
      <c r="BD533" s="116"/>
      <c r="BE533" s="116"/>
      <c r="BF533" s="116"/>
      <c r="BG533" s="116"/>
      <c r="BH533" s="116"/>
      <c r="BI533" s="116"/>
      <c r="BJ533" s="116"/>
      <c r="BK533" s="116"/>
      <c r="BL533" s="116"/>
      <c r="BM533" s="116"/>
      <c r="BN533" s="117"/>
    </row>
    <row r="534" spans="2:66" s="3" customFormat="1">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c r="AA534" s="16"/>
      <c r="AB534" s="16"/>
      <c r="AC534" s="16"/>
      <c r="AD534" s="16"/>
      <c r="AE534" s="16"/>
      <c r="AF534" s="16"/>
      <c r="AG534" s="16"/>
      <c r="AH534" s="16"/>
      <c r="AI534" s="16"/>
      <c r="AJ534" s="16"/>
      <c r="AK534" s="16"/>
      <c r="AL534" s="16"/>
      <c r="AM534" s="16"/>
      <c r="AN534" s="16"/>
      <c r="AO534" s="16"/>
      <c r="AP534" s="16"/>
      <c r="AQ534" s="16"/>
      <c r="AR534" s="16"/>
      <c r="AS534" s="16"/>
      <c r="AT534" s="16"/>
      <c r="AU534" s="16"/>
      <c r="AV534" s="16"/>
      <c r="AW534" s="116"/>
      <c r="AX534" s="116"/>
      <c r="AY534" s="116"/>
      <c r="AZ534" s="116"/>
      <c r="BA534" s="116"/>
      <c r="BB534" s="116"/>
      <c r="BC534" s="116"/>
      <c r="BD534" s="116"/>
      <c r="BE534" s="116"/>
      <c r="BF534" s="116"/>
      <c r="BG534" s="116"/>
      <c r="BH534" s="116"/>
      <c r="BI534" s="116"/>
      <c r="BJ534" s="116"/>
      <c r="BK534" s="116"/>
      <c r="BL534" s="116"/>
      <c r="BM534" s="116"/>
      <c r="BN534" s="117"/>
    </row>
    <row r="535" spans="2:66" s="3" customFormat="1">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c r="AA535" s="16"/>
      <c r="AB535" s="16"/>
      <c r="AC535" s="16"/>
      <c r="AD535" s="16"/>
      <c r="AE535" s="16"/>
      <c r="AF535" s="16"/>
      <c r="AG535" s="16"/>
      <c r="AH535" s="16"/>
      <c r="AI535" s="16"/>
      <c r="AJ535" s="16"/>
      <c r="AK535" s="16"/>
      <c r="AL535" s="16"/>
      <c r="AM535" s="16"/>
      <c r="AN535" s="16"/>
      <c r="AO535" s="16"/>
      <c r="AP535" s="16"/>
      <c r="AQ535" s="16"/>
      <c r="AR535" s="16"/>
      <c r="AS535" s="16"/>
      <c r="AT535" s="16"/>
      <c r="AU535" s="16"/>
      <c r="AV535" s="16"/>
      <c r="AW535" s="116"/>
      <c r="AX535" s="116"/>
      <c r="AY535" s="116"/>
      <c r="AZ535" s="116"/>
      <c r="BA535" s="116"/>
      <c r="BB535" s="116"/>
      <c r="BC535" s="116"/>
      <c r="BD535" s="116"/>
      <c r="BE535" s="116"/>
      <c r="BF535" s="116"/>
      <c r="BG535" s="116"/>
      <c r="BH535" s="116"/>
      <c r="BI535" s="116"/>
      <c r="BJ535" s="116"/>
      <c r="BK535" s="116"/>
      <c r="BL535" s="116"/>
      <c r="BM535" s="116"/>
      <c r="BN535" s="117"/>
    </row>
    <row r="536" spans="2:66" s="3" customFormat="1">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c r="AA536" s="16"/>
      <c r="AB536" s="16"/>
      <c r="AC536" s="16"/>
      <c r="AD536" s="16"/>
      <c r="AE536" s="16"/>
      <c r="AF536" s="16"/>
      <c r="AG536" s="16"/>
      <c r="AH536" s="16"/>
      <c r="AI536" s="16"/>
      <c r="AJ536" s="16"/>
      <c r="AK536" s="16"/>
      <c r="AL536" s="16"/>
      <c r="AM536" s="16"/>
      <c r="AN536" s="16"/>
      <c r="AO536" s="16"/>
      <c r="AP536" s="16"/>
      <c r="AQ536" s="16"/>
      <c r="AR536" s="16"/>
      <c r="AS536" s="16"/>
      <c r="AT536" s="16"/>
      <c r="AU536" s="16"/>
      <c r="AV536" s="16"/>
      <c r="AW536" s="116"/>
      <c r="AX536" s="116"/>
      <c r="AY536" s="116"/>
      <c r="AZ536" s="116"/>
      <c r="BA536" s="116"/>
      <c r="BB536" s="116"/>
      <c r="BC536" s="116"/>
      <c r="BD536" s="116"/>
      <c r="BE536" s="116"/>
      <c r="BF536" s="116"/>
      <c r="BG536" s="116"/>
      <c r="BH536" s="116"/>
      <c r="BI536" s="116"/>
      <c r="BJ536" s="116"/>
      <c r="BK536" s="116"/>
      <c r="BL536" s="116"/>
      <c r="BM536" s="116"/>
      <c r="BN536" s="117"/>
    </row>
    <row r="537" spans="2:66" s="3" customFormat="1">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c r="AA537" s="16"/>
      <c r="AB537" s="16"/>
      <c r="AC537" s="16"/>
      <c r="AD537" s="16"/>
      <c r="AE537" s="16"/>
      <c r="AF537" s="16"/>
      <c r="AG537" s="16"/>
      <c r="AH537" s="16"/>
      <c r="AI537" s="16"/>
      <c r="AJ537" s="16"/>
      <c r="AK537" s="16"/>
      <c r="AL537" s="16"/>
      <c r="AM537" s="16"/>
      <c r="AN537" s="16"/>
      <c r="AO537" s="16"/>
      <c r="AP537" s="16"/>
      <c r="AQ537" s="16"/>
      <c r="AR537" s="16"/>
      <c r="AS537" s="16"/>
      <c r="AT537" s="16"/>
      <c r="AU537" s="16"/>
      <c r="AV537" s="16"/>
      <c r="AW537" s="116"/>
      <c r="AX537" s="116"/>
      <c r="AY537" s="116"/>
      <c r="AZ537" s="116"/>
      <c r="BA537" s="116"/>
      <c r="BB537" s="116"/>
      <c r="BC537" s="116"/>
      <c r="BD537" s="116"/>
      <c r="BE537" s="116"/>
      <c r="BF537" s="116"/>
      <c r="BG537" s="116"/>
      <c r="BH537" s="116"/>
      <c r="BI537" s="116"/>
      <c r="BJ537" s="116"/>
      <c r="BK537" s="116"/>
      <c r="BL537" s="116"/>
      <c r="BM537" s="116"/>
      <c r="BN537" s="117"/>
    </row>
    <row r="538" spans="2:66" s="3" customFormat="1">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c r="AA538" s="16"/>
      <c r="AB538" s="16"/>
      <c r="AC538" s="16"/>
      <c r="AD538" s="16"/>
      <c r="AE538" s="16"/>
      <c r="AF538" s="16"/>
      <c r="AG538" s="16"/>
      <c r="AH538" s="16"/>
      <c r="AI538" s="16"/>
      <c r="AJ538" s="16"/>
      <c r="AK538" s="16"/>
      <c r="AL538" s="16"/>
      <c r="AM538" s="16"/>
      <c r="AN538" s="16"/>
      <c r="AO538" s="16"/>
      <c r="AP538" s="16"/>
      <c r="AQ538" s="16"/>
      <c r="AR538" s="16"/>
      <c r="AS538" s="16"/>
      <c r="AT538" s="16"/>
      <c r="AU538" s="16"/>
      <c r="AV538" s="16"/>
      <c r="AW538" s="116"/>
      <c r="AX538" s="116"/>
      <c r="AY538" s="116"/>
      <c r="AZ538" s="116"/>
      <c r="BA538" s="116"/>
      <c r="BB538" s="116"/>
      <c r="BC538" s="116"/>
      <c r="BD538" s="116"/>
      <c r="BE538" s="116"/>
      <c r="BF538" s="116"/>
      <c r="BG538" s="116"/>
      <c r="BH538" s="116"/>
      <c r="BI538" s="116"/>
      <c r="BJ538" s="116"/>
      <c r="BK538" s="116"/>
      <c r="BL538" s="116"/>
      <c r="BM538" s="116"/>
      <c r="BN538" s="117"/>
    </row>
    <row r="539" spans="2:66" s="3" customFormat="1">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c r="AA539" s="16"/>
      <c r="AB539" s="16"/>
      <c r="AC539" s="16"/>
      <c r="AD539" s="16"/>
      <c r="AE539" s="16"/>
      <c r="AF539" s="16"/>
      <c r="AG539" s="16"/>
      <c r="AH539" s="16"/>
      <c r="AI539" s="16"/>
      <c r="AJ539" s="16"/>
      <c r="AK539" s="16"/>
      <c r="AL539" s="16"/>
      <c r="AM539" s="16"/>
      <c r="AN539" s="16"/>
      <c r="AO539" s="16"/>
      <c r="AP539" s="16"/>
      <c r="AQ539" s="16"/>
      <c r="AR539" s="16"/>
      <c r="AS539" s="16"/>
      <c r="AT539" s="16"/>
      <c r="AU539" s="16"/>
      <c r="AV539" s="16"/>
      <c r="AW539" s="116"/>
      <c r="AX539" s="116"/>
      <c r="AY539" s="116"/>
      <c r="AZ539" s="116"/>
      <c r="BA539" s="116"/>
      <c r="BB539" s="116"/>
      <c r="BC539" s="116"/>
      <c r="BD539" s="116"/>
      <c r="BE539" s="116"/>
      <c r="BF539" s="116"/>
      <c r="BG539" s="116"/>
      <c r="BH539" s="116"/>
      <c r="BI539" s="116"/>
      <c r="BJ539" s="116"/>
      <c r="BK539" s="116"/>
      <c r="BL539" s="116"/>
      <c r="BM539" s="116"/>
      <c r="BN539" s="117"/>
    </row>
    <row r="540" spans="2:66" s="3" customFormat="1">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c r="AA540" s="16"/>
      <c r="AB540" s="16"/>
      <c r="AC540" s="16"/>
      <c r="AD540" s="16"/>
      <c r="AE540" s="16"/>
      <c r="AF540" s="16"/>
      <c r="AG540" s="16"/>
      <c r="AH540" s="16"/>
      <c r="AI540" s="16"/>
      <c r="AJ540" s="16"/>
      <c r="AK540" s="16"/>
      <c r="AL540" s="16"/>
      <c r="AM540" s="16"/>
      <c r="AN540" s="16"/>
      <c r="AO540" s="16"/>
      <c r="AP540" s="16"/>
      <c r="AQ540" s="16"/>
      <c r="AR540" s="16"/>
      <c r="AS540" s="16"/>
      <c r="AT540" s="16"/>
      <c r="AU540" s="16"/>
      <c r="AV540" s="16"/>
      <c r="AW540" s="116"/>
      <c r="AX540" s="116"/>
      <c r="AY540" s="116"/>
      <c r="AZ540" s="116"/>
      <c r="BA540" s="116"/>
      <c r="BB540" s="116"/>
      <c r="BC540" s="116"/>
      <c r="BD540" s="116"/>
      <c r="BE540" s="116"/>
      <c r="BF540" s="116"/>
      <c r="BG540" s="116"/>
      <c r="BH540" s="116"/>
      <c r="BI540" s="116"/>
      <c r="BJ540" s="116"/>
      <c r="BK540" s="116"/>
      <c r="BL540" s="116"/>
      <c r="BM540" s="116"/>
      <c r="BN540" s="117"/>
    </row>
    <row r="541" spans="2:66" s="3" customFormat="1">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c r="AA541" s="16"/>
      <c r="AB541" s="16"/>
      <c r="AC541" s="16"/>
      <c r="AD541" s="16"/>
      <c r="AE541" s="16"/>
      <c r="AF541" s="16"/>
      <c r="AG541" s="16"/>
      <c r="AH541" s="16"/>
      <c r="AI541" s="16"/>
      <c r="AJ541" s="16"/>
      <c r="AK541" s="16"/>
      <c r="AL541" s="16"/>
      <c r="AM541" s="16"/>
      <c r="AN541" s="16"/>
      <c r="AO541" s="16"/>
      <c r="AP541" s="16"/>
      <c r="AQ541" s="16"/>
      <c r="AR541" s="16"/>
      <c r="AS541" s="16"/>
      <c r="AT541" s="16"/>
      <c r="AU541" s="16"/>
      <c r="AV541" s="16"/>
      <c r="AW541" s="116"/>
      <c r="AX541" s="116"/>
      <c r="AY541" s="116"/>
      <c r="AZ541" s="116"/>
      <c r="BA541" s="116"/>
      <c r="BB541" s="116"/>
      <c r="BC541" s="116"/>
      <c r="BD541" s="116"/>
      <c r="BE541" s="116"/>
      <c r="BF541" s="116"/>
      <c r="BG541" s="116"/>
      <c r="BH541" s="116"/>
      <c r="BI541" s="116"/>
      <c r="BJ541" s="116"/>
      <c r="BK541" s="116"/>
      <c r="BL541" s="116"/>
      <c r="BM541" s="116"/>
      <c r="BN541" s="117"/>
    </row>
    <row r="542" spans="2:66" s="3" customFormat="1">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c r="AA542" s="16"/>
      <c r="AB542" s="16"/>
      <c r="AC542" s="16"/>
      <c r="AD542" s="16"/>
      <c r="AE542" s="16"/>
      <c r="AF542" s="16"/>
      <c r="AG542" s="16"/>
      <c r="AH542" s="16"/>
      <c r="AI542" s="16"/>
      <c r="AJ542" s="16"/>
      <c r="AK542" s="16"/>
      <c r="AL542" s="16"/>
      <c r="AM542" s="16"/>
      <c r="AN542" s="16"/>
      <c r="AO542" s="16"/>
      <c r="AP542" s="16"/>
      <c r="AQ542" s="16"/>
      <c r="AR542" s="16"/>
      <c r="AS542" s="16"/>
      <c r="AT542" s="16"/>
      <c r="AU542" s="16"/>
      <c r="AV542" s="16"/>
      <c r="AW542" s="116"/>
      <c r="AX542" s="116"/>
      <c r="AY542" s="116"/>
      <c r="AZ542" s="116"/>
      <c r="BA542" s="116"/>
      <c r="BB542" s="116"/>
      <c r="BC542" s="116"/>
      <c r="BD542" s="116"/>
      <c r="BE542" s="116"/>
      <c r="BF542" s="116"/>
      <c r="BG542" s="116"/>
      <c r="BH542" s="116"/>
      <c r="BI542" s="116"/>
      <c r="BJ542" s="116"/>
      <c r="BK542" s="116"/>
      <c r="BL542" s="116"/>
      <c r="BM542" s="116"/>
      <c r="BN542" s="117"/>
    </row>
    <row r="543" spans="2:66" s="3" customFormat="1">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c r="AA543" s="16"/>
      <c r="AB543" s="16"/>
      <c r="AC543" s="16"/>
      <c r="AD543" s="16"/>
      <c r="AE543" s="16"/>
      <c r="AF543" s="16"/>
      <c r="AG543" s="16"/>
      <c r="AH543" s="16"/>
      <c r="AI543" s="16"/>
      <c r="AJ543" s="16"/>
      <c r="AK543" s="16"/>
      <c r="AL543" s="16"/>
      <c r="AM543" s="16"/>
      <c r="AN543" s="16"/>
      <c r="AO543" s="16"/>
      <c r="AP543" s="16"/>
      <c r="AQ543" s="16"/>
      <c r="AR543" s="16"/>
      <c r="AS543" s="16"/>
      <c r="AT543" s="16"/>
      <c r="AU543" s="16"/>
      <c r="AV543" s="16"/>
      <c r="AW543" s="116"/>
      <c r="AX543" s="116"/>
      <c r="AY543" s="116"/>
      <c r="AZ543" s="116"/>
      <c r="BA543" s="116"/>
      <c r="BB543" s="116"/>
      <c r="BC543" s="116"/>
      <c r="BD543" s="116"/>
      <c r="BE543" s="116"/>
      <c r="BF543" s="116"/>
      <c r="BG543" s="116"/>
      <c r="BH543" s="116"/>
      <c r="BI543" s="116"/>
      <c r="BJ543" s="116"/>
      <c r="BK543" s="116"/>
      <c r="BL543" s="116"/>
      <c r="BM543" s="116"/>
      <c r="BN543" s="117"/>
    </row>
    <row r="544" spans="2:66" s="3" customFormat="1">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c r="AA544" s="16"/>
      <c r="AB544" s="16"/>
      <c r="AC544" s="16"/>
      <c r="AD544" s="16"/>
      <c r="AE544" s="16"/>
      <c r="AF544" s="16"/>
      <c r="AG544" s="16"/>
      <c r="AH544" s="16"/>
      <c r="AI544" s="16"/>
      <c r="AJ544" s="16"/>
      <c r="AK544" s="16"/>
      <c r="AL544" s="16"/>
      <c r="AM544" s="16"/>
      <c r="AN544" s="16"/>
      <c r="AO544" s="16"/>
      <c r="AP544" s="16"/>
      <c r="AQ544" s="16"/>
      <c r="AR544" s="16"/>
      <c r="AS544" s="16"/>
      <c r="AT544" s="16"/>
      <c r="AU544" s="16"/>
      <c r="AV544" s="16"/>
      <c r="AW544" s="116"/>
      <c r="AX544" s="116"/>
      <c r="AY544" s="116"/>
      <c r="AZ544" s="116"/>
      <c r="BA544" s="116"/>
      <c r="BB544" s="116"/>
      <c r="BC544" s="116"/>
      <c r="BD544" s="116"/>
      <c r="BE544" s="116"/>
      <c r="BF544" s="116"/>
      <c r="BG544" s="116"/>
      <c r="BH544" s="116"/>
      <c r="BI544" s="116"/>
      <c r="BJ544" s="116"/>
      <c r="BK544" s="116"/>
      <c r="BL544" s="116"/>
      <c r="BM544" s="116"/>
      <c r="BN544" s="117"/>
    </row>
    <row r="545" spans="2:66" s="3" customFormat="1">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c r="AA545" s="16"/>
      <c r="AB545" s="16"/>
      <c r="AC545" s="16"/>
      <c r="AD545" s="16"/>
      <c r="AE545" s="16"/>
      <c r="AF545" s="16"/>
      <c r="AG545" s="16"/>
      <c r="AH545" s="16"/>
      <c r="AI545" s="16"/>
      <c r="AJ545" s="16"/>
      <c r="AK545" s="16"/>
      <c r="AL545" s="16"/>
      <c r="AM545" s="16"/>
      <c r="AN545" s="16"/>
      <c r="AO545" s="16"/>
      <c r="AP545" s="16"/>
      <c r="AQ545" s="16"/>
      <c r="AR545" s="16"/>
      <c r="AS545" s="16"/>
      <c r="AT545" s="16"/>
      <c r="AU545" s="16"/>
      <c r="AV545" s="16"/>
      <c r="AW545" s="116"/>
      <c r="AX545" s="116"/>
      <c r="AY545" s="116"/>
      <c r="AZ545" s="116"/>
      <c r="BA545" s="116"/>
      <c r="BB545" s="116"/>
      <c r="BC545" s="116"/>
      <c r="BD545" s="116"/>
      <c r="BE545" s="116"/>
      <c r="BF545" s="116"/>
      <c r="BG545" s="116"/>
      <c r="BH545" s="116"/>
      <c r="BI545" s="116"/>
      <c r="BJ545" s="116"/>
      <c r="BK545" s="116"/>
      <c r="BL545" s="116"/>
      <c r="BM545" s="116"/>
      <c r="BN545" s="117"/>
    </row>
    <row r="546" spans="2:66" s="3" customFormat="1">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c r="AA546" s="16"/>
      <c r="AB546" s="16"/>
      <c r="AC546" s="16"/>
      <c r="AD546" s="16"/>
      <c r="AE546" s="16"/>
      <c r="AF546" s="16"/>
      <c r="AG546" s="16"/>
      <c r="AH546" s="16"/>
      <c r="AI546" s="16"/>
      <c r="AJ546" s="16"/>
      <c r="AK546" s="16"/>
      <c r="AL546" s="16"/>
      <c r="AM546" s="16"/>
      <c r="AN546" s="16"/>
      <c r="AO546" s="16"/>
      <c r="AP546" s="16"/>
      <c r="AQ546" s="16"/>
      <c r="AR546" s="16"/>
      <c r="AS546" s="16"/>
      <c r="AT546" s="16"/>
      <c r="AU546" s="16"/>
      <c r="AV546" s="16"/>
      <c r="AW546" s="116"/>
      <c r="AX546" s="116"/>
      <c r="AY546" s="116"/>
      <c r="AZ546" s="116"/>
      <c r="BA546" s="116"/>
      <c r="BB546" s="116"/>
      <c r="BC546" s="116"/>
      <c r="BD546" s="116"/>
      <c r="BE546" s="116"/>
      <c r="BF546" s="116"/>
      <c r="BG546" s="116"/>
      <c r="BH546" s="116"/>
      <c r="BI546" s="116"/>
      <c r="BJ546" s="116"/>
      <c r="BK546" s="116"/>
      <c r="BL546" s="116"/>
      <c r="BM546" s="116"/>
      <c r="BN546" s="117"/>
    </row>
    <row r="547" spans="2:66" s="3" customFormat="1">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c r="AA547" s="16"/>
      <c r="AB547" s="16"/>
      <c r="AC547" s="16"/>
      <c r="AD547" s="16"/>
      <c r="AE547" s="16"/>
      <c r="AF547" s="16"/>
      <c r="AG547" s="16"/>
      <c r="AH547" s="16"/>
      <c r="AI547" s="16"/>
      <c r="AJ547" s="16"/>
      <c r="AK547" s="16"/>
      <c r="AL547" s="16"/>
      <c r="AM547" s="16"/>
      <c r="AN547" s="16"/>
      <c r="AO547" s="16"/>
      <c r="AP547" s="16"/>
      <c r="AQ547" s="16"/>
      <c r="AR547" s="16"/>
      <c r="AS547" s="16"/>
      <c r="AT547" s="16"/>
      <c r="AU547" s="16"/>
      <c r="AV547" s="16"/>
      <c r="AW547" s="116"/>
      <c r="AX547" s="116"/>
      <c r="AY547" s="116"/>
      <c r="AZ547" s="116"/>
      <c r="BA547" s="116"/>
      <c r="BB547" s="116"/>
      <c r="BC547" s="116"/>
      <c r="BD547" s="116"/>
      <c r="BE547" s="116"/>
      <c r="BF547" s="116"/>
      <c r="BG547" s="116"/>
      <c r="BH547" s="116"/>
      <c r="BI547" s="116"/>
      <c r="BJ547" s="116"/>
      <c r="BK547" s="116"/>
      <c r="BL547" s="116"/>
      <c r="BM547" s="116"/>
      <c r="BN547" s="117"/>
    </row>
    <row r="548" spans="2:66" s="3" customFormat="1">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c r="AA548" s="16"/>
      <c r="AB548" s="16"/>
      <c r="AC548" s="16"/>
      <c r="AD548" s="16"/>
      <c r="AE548" s="16"/>
      <c r="AF548" s="16"/>
      <c r="AG548" s="16"/>
      <c r="AH548" s="16"/>
      <c r="AI548" s="16"/>
      <c r="AJ548" s="16"/>
      <c r="AK548" s="16"/>
      <c r="AL548" s="16"/>
      <c r="AM548" s="16"/>
      <c r="AN548" s="16"/>
      <c r="AO548" s="16"/>
      <c r="AP548" s="16"/>
      <c r="AQ548" s="16"/>
      <c r="AR548" s="16"/>
      <c r="AS548" s="16"/>
      <c r="AT548" s="16"/>
      <c r="AU548" s="16"/>
      <c r="AV548" s="16"/>
      <c r="AW548" s="116"/>
      <c r="AX548" s="116"/>
      <c r="AY548" s="116"/>
      <c r="AZ548" s="116"/>
      <c r="BA548" s="116"/>
      <c r="BB548" s="116"/>
      <c r="BC548" s="116"/>
      <c r="BD548" s="116"/>
      <c r="BE548" s="116"/>
      <c r="BF548" s="116"/>
      <c r="BG548" s="116"/>
      <c r="BH548" s="116"/>
      <c r="BI548" s="116"/>
      <c r="BJ548" s="116"/>
      <c r="BK548" s="116"/>
      <c r="BL548" s="116"/>
      <c r="BM548" s="116"/>
      <c r="BN548" s="117"/>
    </row>
    <row r="549" spans="2:66" s="3" customFormat="1">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c r="AA549" s="16"/>
      <c r="AB549" s="16"/>
      <c r="AC549" s="16"/>
      <c r="AD549" s="16"/>
      <c r="AE549" s="16"/>
      <c r="AF549" s="16"/>
      <c r="AG549" s="16"/>
      <c r="AH549" s="16"/>
      <c r="AI549" s="16"/>
      <c r="AJ549" s="16"/>
      <c r="AK549" s="16"/>
      <c r="AL549" s="16"/>
      <c r="AM549" s="16"/>
      <c r="AN549" s="16"/>
      <c r="AO549" s="16"/>
      <c r="AP549" s="16"/>
      <c r="AQ549" s="16"/>
      <c r="AR549" s="16"/>
      <c r="AS549" s="16"/>
      <c r="AT549" s="16"/>
      <c r="AU549" s="16"/>
      <c r="AV549" s="16"/>
      <c r="AW549" s="116"/>
      <c r="AX549" s="116"/>
      <c r="AY549" s="116"/>
      <c r="AZ549" s="116"/>
      <c r="BA549" s="116"/>
      <c r="BB549" s="116"/>
      <c r="BC549" s="116"/>
      <c r="BD549" s="116"/>
      <c r="BE549" s="116"/>
      <c r="BF549" s="116"/>
      <c r="BG549" s="116"/>
      <c r="BH549" s="116"/>
      <c r="BI549" s="116"/>
      <c r="BJ549" s="116"/>
      <c r="BK549" s="116"/>
      <c r="BL549" s="116"/>
      <c r="BM549" s="116"/>
      <c r="BN549" s="117"/>
    </row>
    <row r="550" spans="2:66" s="3" customFormat="1">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c r="AA550" s="16"/>
      <c r="AB550" s="16"/>
      <c r="AC550" s="16"/>
      <c r="AD550" s="16"/>
      <c r="AE550" s="16"/>
      <c r="AF550" s="16"/>
      <c r="AG550" s="16"/>
      <c r="AH550" s="16"/>
      <c r="AI550" s="16"/>
      <c r="AJ550" s="16"/>
      <c r="AK550" s="16"/>
      <c r="AL550" s="16"/>
      <c r="AM550" s="16"/>
      <c r="AN550" s="16"/>
      <c r="AO550" s="16"/>
      <c r="AP550" s="16"/>
      <c r="AQ550" s="16"/>
      <c r="AR550" s="16"/>
      <c r="AS550" s="16"/>
      <c r="AT550" s="16"/>
      <c r="AU550" s="16"/>
      <c r="AV550" s="16"/>
      <c r="AW550" s="116"/>
      <c r="AX550" s="116"/>
      <c r="AY550" s="116"/>
      <c r="AZ550" s="116"/>
      <c r="BA550" s="116"/>
      <c r="BB550" s="116"/>
      <c r="BC550" s="116"/>
      <c r="BD550" s="116"/>
      <c r="BE550" s="116"/>
      <c r="BF550" s="116"/>
      <c r="BG550" s="116"/>
      <c r="BH550" s="116"/>
      <c r="BI550" s="116"/>
      <c r="BJ550" s="116"/>
      <c r="BK550" s="116"/>
      <c r="BL550" s="116"/>
      <c r="BM550" s="116"/>
      <c r="BN550" s="117"/>
    </row>
    <row r="551" spans="2:66" s="3" customFormat="1">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c r="AA551" s="16"/>
      <c r="AB551" s="16"/>
      <c r="AC551" s="16"/>
      <c r="AD551" s="16"/>
      <c r="AE551" s="16"/>
      <c r="AF551" s="16"/>
      <c r="AG551" s="16"/>
      <c r="AH551" s="16"/>
      <c r="AI551" s="16"/>
      <c r="AJ551" s="16"/>
      <c r="AK551" s="16"/>
      <c r="AL551" s="16"/>
      <c r="AM551" s="16"/>
      <c r="AN551" s="16"/>
      <c r="AO551" s="16"/>
      <c r="AP551" s="16"/>
      <c r="AQ551" s="16"/>
      <c r="AR551" s="16"/>
      <c r="AS551" s="16"/>
      <c r="AT551" s="16"/>
      <c r="AU551" s="16"/>
      <c r="AV551" s="16"/>
      <c r="AW551" s="116"/>
      <c r="AX551" s="116"/>
      <c r="AY551" s="116"/>
      <c r="AZ551" s="116"/>
      <c r="BA551" s="116"/>
      <c r="BB551" s="116"/>
      <c r="BC551" s="116"/>
      <c r="BD551" s="116"/>
      <c r="BE551" s="116"/>
      <c r="BF551" s="116"/>
      <c r="BG551" s="116"/>
      <c r="BH551" s="116"/>
      <c r="BI551" s="116"/>
      <c r="BJ551" s="116"/>
      <c r="BK551" s="116"/>
      <c r="BL551" s="116"/>
      <c r="BM551" s="116"/>
      <c r="BN551" s="117"/>
    </row>
    <row r="552" spans="2:66" s="3" customFormat="1">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c r="AA552" s="16"/>
      <c r="AB552" s="16"/>
      <c r="AC552" s="16"/>
      <c r="AD552" s="16"/>
      <c r="AE552" s="16"/>
      <c r="AF552" s="16"/>
      <c r="AG552" s="16"/>
      <c r="AH552" s="16"/>
      <c r="AI552" s="16"/>
      <c r="AJ552" s="16"/>
      <c r="AK552" s="16"/>
      <c r="AL552" s="16"/>
      <c r="AM552" s="16"/>
      <c r="AN552" s="16"/>
      <c r="AO552" s="16"/>
      <c r="AP552" s="16"/>
      <c r="AQ552" s="16"/>
      <c r="AR552" s="16"/>
      <c r="AS552" s="16"/>
      <c r="AT552" s="16"/>
      <c r="AU552" s="16"/>
      <c r="AV552" s="16"/>
      <c r="AW552" s="116"/>
      <c r="AX552" s="116"/>
      <c r="AY552" s="116"/>
      <c r="AZ552" s="116"/>
      <c r="BA552" s="116"/>
      <c r="BB552" s="116"/>
      <c r="BC552" s="116"/>
      <c r="BD552" s="116"/>
      <c r="BE552" s="116"/>
      <c r="BF552" s="116"/>
      <c r="BG552" s="116"/>
      <c r="BH552" s="116"/>
      <c r="BI552" s="116"/>
      <c r="BJ552" s="116"/>
      <c r="BK552" s="116"/>
      <c r="BL552" s="116"/>
      <c r="BM552" s="116"/>
      <c r="BN552" s="117"/>
    </row>
    <row r="553" spans="2:66" s="3" customFormat="1">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c r="AA553" s="16"/>
      <c r="AB553" s="16"/>
      <c r="AC553" s="16"/>
      <c r="AD553" s="16"/>
      <c r="AE553" s="16"/>
      <c r="AF553" s="16"/>
      <c r="AG553" s="16"/>
      <c r="AH553" s="16"/>
      <c r="AI553" s="16"/>
      <c r="AJ553" s="16"/>
      <c r="AK553" s="16"/>
      <c r="AL553" s="16"/>
      <c r="AM553" s="16"/>
      <c r="AN553" s="16"/>
      <c r="AO553" s="16"/>
      <c r="AP553" s="16"/>
      <c r="AQ553" s="16"/>
      <c r="AR553" s="16"/>
      <c r="AS553" s="16"/>
      <c r="AT553" s="16"/>
      <c r="AU553" s="16"/>
      <c r="AV553" s="16"/>
      <c r="AW553" s="116"/>
      <c r="AX553" s="116"/>
      <c r="AY553" s="116"/>
      <c r="AZ553" s="116"/>
      <c r="BA553" s="116"/>
      <c r="BB553" s="116"/>
      <c r="BC553" s="116"/>
      <c r="BD553" s="116"/>
      <c r="BE553" s="116"/>
      <c r="BF553" s="116"/>
      <c r="BG553" s="116"/>
      <c r="BH553" s="116"/>
      <c r="BI553" s="116"/>
      <c r="BJ553" s="116"/>
      <c r="BK553" s="116"/>
      <c r="BL553" s="116"/>
      <c r="BM553" s="116"/>
      <c r="BN553" s="117"/>
    </row>
    <row r="554" spans="2:66" s="3" customFormat="1">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c r="AA554" s="16"/>
      <c r="AB554" s="16"/>
      <c r="AC554" s="16"/>
      <c r="AD554" s="16"/>
      <c r="AE554" s="16"/>
      <c r="AF554" s="16"/>
      <c r="AG554" s="16"/>
      <c r="AH554" s="16"/>
      <c r="AI554" s="16"/>
      <c r="AJ554" s="16"/>
      <c r="AK554" s="16"/>
      <c r="AL554" s="16"/>
      <c r="AM554" s="16"/>
      <c r="AN554" s="16"/>
      <c r="AO554" s="16"/>
      <c r="AP554" s="16"/>
      <c r="AQ554" s="16"/>
      <c r="AR554" s="16"/>
      <c r="AS554" s="16"/>
      <c r="AT554" s="16"/>
      <c r="AU554" s="16"/>
      <c r="AV554" s="16"/>
      <c r="AW554" s="116"/>
      <c r="AX554" s="116"/>
      <c r="AY554" s="116"/>
      <c r="AZ554" s="116"/>
      <c r="BA554" s="116"/>
      <c r="BB554" s="116"/>
      <c r="BC554" s="116"/>
      <c r="BD554" s="116"/>
      <c r="BE554" s="116"/>
      <c r="BF554" s="116"/>
      <c r="BG554" s="116"/>
      <c r="BH554" s="116"/>
      <c r="BI554" s="116"/>
      <c r="BJ554" s="116"/>
      <c r="BK554" s="116"/>
      <c r="BL554" s="116"/>
      <c r="BM554" s="116"/>
      <c r="BN554" s="117"/>
    </row>
    <row r="555" spans="2:66" s="3" customFormat="1">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c r="AA555" s="16"/>
      <c r="AB555" s="16"/>
      <c r="AC555" s="16"/>
      <c r="AD555" s="16"/>
      <c r="AE555" s="16"/>
      <c r="AF555" s="16"/>
      <c r="AG555" s="16"/>
      <c r="AH555" s="16"/>
      <c r="AI555" s="16"/>
      <c r="AJ555" s="16"/>
      <c r="AK555" s="16"/>
      <c r="AL555" s="16"/>
      <c r="AM555" s="16"/>
      <c r="AN555" s="16"/>
      <c r="AO555" s="16"/>
      <c r="AP555" s="16"/>
      <c r="AQ555" s="16"/>
      <c r="AR555" s="16"/>
      <c r="AS555" s="16"/>
      <c r="AT555" s="16"/>
      <c r="AU555" s="16"/>
      <c r="AV555" s="16"/>
      <c r="AW555" s="116"/>
      <c r="AX555" s="116"/>
      <c r="AY555" s="116"/>
      <c r="AZ555" s="116"/>
      <c r="BA555" s="116"/>
      <c r="BB555" s="116"/>
      <c r="BC555" s="116"/>
      <c r="BD555" s="116"/>
      <c r="BE555" s="116"/>
      <c r="BF555" s="116"/>
      <c r="BG555" s="116"/>
      <c r="BH555" s="116"/>
      <c r="BI555" s="116"/>
      <c r="BJ555" s="116"/>
      <c r="BK555" s="116"/>
      <c r="BL555" s="116"/>
      <c r="BM555" s="116"/>
      <c r="BN555" s="117"/>
    </row>
    <row r="556" spans="2:66" s="3" customFormat="1">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c r="AA556" s="16"/>
      <c r="AB556" s="16"/>
      <c r="AC556" s="16"/>
      <c r="AD556" s="16"/>
      <c r="AE556" s="16"/>
      <c r="AF556" s="16"/>
      <c r="AG556" s="16"/>
      <c r="AH556" s="16"/>
      <c r="AI556" s="16"/>
      <c r="AJ556" s="16"/>
      <c r="AK556" s="16"/>
      <c r="AL556" s="16"/>
      <c r="AM556" s="16"/>
      <c r="AN556" s="16"/>
      <c r="AO556" s="16"/>
      <c r="AP556" s="16"/>
      <c r="AQ556" s="16"/>
      <c r="AR556" s="16"/>
      <c r="AS556" s="16"/>
      <c r="AT556" s="16"/>
      <c r="AU556" s="16"/>
      <c r="AV556" s="16"/>
      <c r="AW556" s="116"/>
      <c r="AX556" s="116"/>
      <c r="AY556" s="116"/>
      <c r="AZ556" s="116"/>
      <c r="BA556" s="116"/>
      <c r="BB556" s="116"/>
      <c r="BC556" s="116"/>
      <c r="BD556" s="116"/>
      <c r="BE556" s="116"/>
      <c r="BF556" s="116"/>
      <c r="BG556" s="116"/>
      <c r="BH556" s="116"/>
      <c r="BI556" s="116"/>
      <c r="BJ556" s="116"/>
      <c r="BK556" s="116"/>
      <c r="BL556" s="116"/>
      <c r="BM556" s="116"/>
      <c r="BN556" s="117"/>
    </row>
    <row r="557" spans="2:66" s="3" customFormat="1">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c r="AA557" s="16"/>
      <c r="AB557" s="16"/>
      <c r="AC557" s="16"/>
      <c r="AD557" s="16"/>
      <c r="AE557" s="16"/>
      <c r="AF557" s="16"/>
      <c r="AG557" s="16"/>
      <c r="AH557" s="16"/>
      <c r="AI557" s="16"/>
      <c r="AJ557" s="16"/>
      <c r="AK557" s="16"/>
      <c r="AL557" s="16"/>
      <c r="AM557" s="16"/>
      <c r="AN557" s="16"/>
      <c r="AO557" s="16"/>
      <c r="AP557" s="16"/>
      <c r="AQ557" s="16"/>
      <c r="AR557" s="16"/>
      <c r="AS557" s="16"/>
      <c r="AT557" s="16"/>
      <c r="AU557" s="16"/>
      <c r="AV557" s="16"/>
      <c r="AW557" s="116"/>
      <c r="AX557" s="116"/>
      <c r="AY557" s="116"/>
      <c r="AZ557" s="116"/>
      <c r="BA557" s="116"/>
      <c r="BB557" s="116"/>
      <c r="BC557" s="116"/>
      <c r="BD557" s="116"/>
      <c r="BE557" s="116"/>
      <c r="BF557" s="116"/>
      <c r="BG557" s="116"/>
      <c r="BH557" s="116"/>
      <c r="BI557" s="116"/>
      <c r="BJ557" s="116"/>
      <c r="BK557" s="116"/>
      <c r="BL557" s="116"/>
      <c r="BM557" s="116"/>
      <c r="BN557" s="117"/>
    </row>
    <row r="558" spans="2:66" s="3" customFormat="1">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c r="AA558" s="16"/>
      <c r="AB558" s="16"/>
      <c r="AC558" s="16"/>
      <c r="AD558" s="16"/>
      <c r="AE558" s="16"/>
      <c r="AF558" s="16"/>
      <c r="AG558" s="16"/>
      <c r="AH558" s="16"/>
      <c r="AI558" s="16"/>
      <c r="AJ558" s="16"/>
      <c r="AK558" s="16"/>
      <c r="AL558" s="16"/>
      <c r="AM558" s="16"/>
      <c r="AN558" s="16"/>
      <c r="AO558" s="16"/>
      <c r="AP558" s="16"/>
      <c r="AQ558" s="16"/>
      <c r="AR558" s="16"/>
      <c r="AS558" s="16"/>
      <c r="AT558" s="16"/>
      <c r="AU558" s="16"/>
      <c r="AV558" s="16"/>
      <c r="AW558" s="116"/>
      <c r="AX558" s="116"/>
      <c r="AY558" s="116"/>
      <c r="AZ558" s="116"/>
      <c r="BA558" s="116"/>
      <c r="BB558" s="116"/>
      <c r="BC558" s="116"/>
      <c r="BD558" s="116"/>
      <c r="BE558" s="116"/>
      <c r="BF558" s="116"/>
      <c r="BG558" s="116"/>
      <c r="BH558" s="116"/>
      <c r="BI558" s="116"/>
      <c r="BJ558" s="116"/>
      <c r="BK558" s="116"/>
      <c r="BL558" s="116"/>
      <c r="BM558" s="116"/>
      <c r="BN558" s="117"/>
    </row>
    <row r="559" spans="2:66" s="3" customFormat="1">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c r="AA559" s="16"/>
      <c r="AB559" s="16"/>
      <c r="AC559" s="16"/>
      <c r="AD559" s="16"/>
      <c r="AE559" s="16"/>
      <c r="AF559" s="16"/>
      <c r="AG559" s="16"/>
      <c r="AH559" s="16"/>
      <c r="AI559" s="16"/>
      <c r="AJ559" s="16"/>
      <c r="AK559" s="16"/>
      <c r="AL559" s="16"/>
      <c r="AM559" s="16"/>
      <c r="AN559" s="16"/>
      <c r="AO559" s="16"/>
      <c r="AP559" s="16"/>
      <c r="AQ559" s="16"/>
      <c r="AR559" s="16"/>
      <c r="AS559" s="16"/>
      <c r="AT559" s="16"/>
      <c r="AU559" s="16"/>
      <c r="AV559" s="16"/>
      <c r="AW559" s="116"/>
      <c r="AX559" s="116"/>
      <c r="AY559" s="116"/>
      <c r="AZ559" s="116"/>
      <c r="BA559" s="116"/>
      <c r="BB559" s="116"/>
      <c r="BC559" s="116"/>
      <c r="BD559" s="116"/>
      <c r="BE559" s="116"/>
      <c r="BF559" s="116"/>
      <c r="BG559" s="116"/>
      <c r="BH559" s="116"/>
      <c r="BI559" s="116"/>
      <c r="BJ559" s="116"/>
      <c r="BK559" s="116"/>
      <c r="BL559" s="116"/>
      <c r="BM559" s="116"/>
      <c r="BN559" s="117"/>
    </row>
    <row r="560" spans="2:66" s="3" customFormat="1">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c r="AA560" s="16"/>
      <c r="AB560" s="16"/>
      <c r="AC560" s="16"/>
      <c r="AD560" s="16"/>
      <c r="AE560" s="16"/>
      <c r="AF560" s="16"/>
      <c r="AG560" s="16"/>
      <c r="AH560" s="16"/>
      <c r="AI560" s="16"/>
      <c r="AJ560" s="16"/>
      <c r="AK560" s="16"/>
      <c r="AL560" s="16"/>
      <c r="AM560" s="16"/>
      <c r="AN560" s="16"/>
      <c r="AO560" s="16"/>
      <c r="AP560" s="16"/>
      <c r="AQ560" s="16"/>
      <c r="AR560" s="16"/>
      <c r="AS560" s="16"/>
      <c r="AT560" s="16"/>
      <c r="AU560" s="16"/>
      <c r="AV560" s="16"/>
      <c r="AW560" s="116"/>
      <c r="AX560" s="116"/>
      <c r="AY560" s="116"/>
      <c r="AZ560" s="116"/>
      <c r="BA560" s="116"/>
      <c r="BB560" s="116"/>
      <c r="BC560" s="116"/>
      <c r="BD560" s="116"/>
      <c r="BE560" s="116"/>
      <c r="BF560" s="116"/>
      <c r="BG560" s="116"/>
      <c r="BH560" s="116"/>
      <c r="BI560" s="116"/>
      <c r="BJ560" s="116"/>
      <c r="BK560" s="116"/>
      <c r="BL560" s="116"/>
      <c r="BM560" s="116"/>
      <c r="BN560" s="117"/>
    </row>
    <row r="561" spans="2:66" s="3" customFormat="1">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c r="AA561" s="16"/>
      <c r="AB561" s="16"/>
      <c r="AC561" s="16"/>
      <c r="AD561" s="16"/>
      <c r="AE561" s="16"/>
      <c r="AF561" s="16"/>
      <c r="AG561" s="16"/>
      <c r="AH561" s="16"/>
      <c r="AI561" s="16"/>
      <c r="AJ561" s="16"/>
      <c r="AK561" s="16"/>
      <c r="AL561" s="16"/>
      <c r="AM561" s="16"/>
      <c r="AN561" s="16"/>
      <c r="AO561" s="16"/>
      <c r="AP561" s="16"/>
      <c r="AQ561" s="16"/>
      <c r="AR561" s="16"/>
      <c r="AS561" s="16"/>
      <c r="AT561" s="16"/>
      <c r="AU561" s="16"/>
      <c r="AV561" s="16"/>
      <c r="AW561" s="116"/>
      <c r="AX561" s="116"/>
      <c r="AY561" s="116"/>
      <c r="AZ561" s="116"/>
      <c r="BA561" s="116"/>
      <c r="BB561" s="116"/>
      <c r="BC561" s="116"/>
      <c r="BD561" s="116"/>
      <c r="BE561" s="116"/>
      <c r="BF561" s="116"/>
      <c r="BG561" s="116"/>
      <c r="BH561" s="116"/>
      <c r="BI561" s="116"/>
      <c r="BJ561" s="116"/>
      <c r="BK561" s="116"/>
      <c r="BL561" s="116"/>
      <c r="BM561" s="116"/>
      <c r="BN561" s="117"/>
    </row>
    <row r="562" spans="2:66" s="3" customFormat="1">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c r="AA562" s="16"/>
      <c r="AB562" s="16"/>
      <c r="AC562" s="16"/>
      <c r="AD562" s="16"/>
      <c r="AE562" s="16"/>
      <c r="AF562" s="16"/>
      <c r="AG562" s="16"/>
      <c r="AH562" s="16"/>
      <c r="AI562" s="16"/>
      <c r="AJ562" s="16"/>
      <c r="AK562" s="16"/>
      <c r="AL562" s="16"/>
      <c r="AM562" s="16"/>
      <c r="AN562" s="16"/>
      <c r="AO562" s="16"/>
      <c r="AP562" s="16"/>
      <c r="AQ562" s="16"/>
      <c r="AR562" s="16"/>
      <c r="AS562" s="16"/>
      <c r="AT562" s="16"/>
      <c r="AU562" s="16"/>
      <c r="AV562" s="16"/>
      <c r="AW562" s="116"/>
      <c r="AX562" s="116"/>
      <c r="AY562" s="116"/>
      <c r="AZ562" s="116"/>
      <c r="BA562" s="116"/>
      <c r="BB562" s="116"/>
      <c r="BC562" s="116"/>
      <c r="BD562" s="116"/>
      <c r="BE562" s="116"/>
      <c r="BF562" s="116"/>
      <c r="BG562" s="116"/>
      <c r="BH562" s="116"/>
      <c r="BI562" s="116"/>
      <c r="BJ562" s="116"/>
      <c r="BK562" s="116"/>
      <c r="BL562" s="116"/>
      <c r="BM562" s="116"/>
      <c r="BN562" s="117"/>
    </row>
    <row r="563" spans="2:66" s="3" customFormat="1">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c r="AA563" s="16"/>
      <c r="AB563" s="16"/>
      <c r="AC563" s="16"/>
      <c r="AD563" s="16"/>
      <c r="AE563" s="16"/>
      <c r="AF563" s="16"/>
      <c r="AG563" s="16"/>
      <c r="AH563" s="16"/>
      <c r="AI563" s="16"/>
      <c r="AJ563" s="16"/>
      <c r="AK563" s="16"/>
      <c r="AL563" s="16"/>
      <c r="AM563" s="16"/>
      <c r="AN563" s="16"/>
      <c r="AO563" s="16"/>
      <c r="AP563" s="16"/>
      <c r="AQ563" s="16"/>
      <c r="AR563" s="16"/>
      <c r="AS563" s="16"/>
      <c r="AT563" s="16"/>
      <c r="AU563" s="16"/>
      <c r="AV563" s="16"/>
      <c r="AW563" s="116"/>
      <c r="AX563" s="116"/>
      <c r="AY563" s="116"/>
      <c r="AZ563" s="116"/>
      <c r="BA563" s="116"/>
      <c r="BB563" s="116"/>
      <c r="BC563" s="116"/>
      <c r="BD563" s="116"/>
      <c r="BE563" s="116"/>
      <c r="BF563" s="116"/>
      <c r="BG563" s="116"/>
      <c r="BH563" s="116"/>
      <c r="BI563" s="116"/>
      <c r="BJ563" s="116"/>
      <c r="BK563" s="116"/>
      <c r="BL563" s="116"/>
      <c r="BM563" s="116"/>
      <c r="BN563" s="117"/>
    </row>
    <row r="564" spans="2:66" s="3" customFormat="1">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c r="AA564" s="16"/>
      <c r="AB564" s="16"/>
      <c r="AC564" s="16"/>
      <c r="AD564" s="16"/>
      <c r="AE564" s="16"/>
      <c r="AF564" s="16"/>
      <c r="AG564" s="16"/>
      <c r="AH564" s="16"/>
      <c r="AI564" s="16"/>
      <c r="AJ564" s="16"/>
      <c r="AK564" s="16"/>
      <c r="AL564" s="16"/>
      <c r="AM564" s="16"/>
      <c r="AN564" s="16"/>
      <c r="AO564" s="16"/>
      <c r="AP564" s="16"/>
      <c r="AQ564" s="16"/>
      <c r="AR564" s="16"/>
      <c r="AS564" s="16"/>
      <c r="AT564" s="16"/>
      <c r="AU564" s="16"/>
      <c r="AV564" s="16"/>
      <c r="AW564" s="116"/>
      <c r="AX564" s="116"/>
      <c r="AY564" s="116"/>
      <c r="AZ564" s="116"/>
      <c r="BA564" s="116"/>
      <c r="BB564" s="116"/>
      <c r="BC564" s="116"/>
      <c r="BD564" s="116"/>
      <c r="BE564" s="116"/>
      <c r="BF564" s="116"/>
      <c r="BG564" s="116"/>
      <c r="BH564" s="116"/>
      <c r="BI564" s="116"/>
      <c r="BJ564" s="116"/>
      <c r="BK564" s="116"/>
      <c r="BL564" s="116"/>
      <c r="BM564" s="116"/>
      <c r="BN564" s="117"/>
    </row>
    <row r="565" spans="2:66" s="3" customFormat="1">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c r="AA565" s="16"/>
      <c r="AB565" s="16"/>
      <c r="AC565" s="16"/>
      <c r="AD565" s="16"/>
      <c r="AE565" s="16"/>
      <c r="AF565" s="16"/>
      <c r="AG565" s="16"/>
      <c r="AH565" s="16"/>
      <c r="AI565" s="16"/>
      <c r="AJ565" s="16"/>
      <c r="AK565" s="16"/>
      <c r="AL565" s="16"/>
      <c r="AM565" s="16"/>
      <c r="AN565" s="16"/>
      <c r="AO565" s="16"/>
      <c r="AP565" s="16"/>
      <c r="AQ565" s="16"/>
      <c r="AR565" s="16"/>
      <c r="AS565" s="16"/>
      <c r="AT565" s="16"/>
      <c r="AU565" s="16"/>
      <c r="AV565" s="16"/>
      <c r="AW565" s="116"/>
      <c r="AX565" s="116"/>
      <c r="AY565" s="116"/>
      <c r="AZ565" s="116"/>
      <c r="BA565" s="116"/>
      <c r="BB565" s="116"/>
      <c r="BC565" s="116"/>
      <c r="BD565" s="116"/>
      <c r="BE565" s="116"/>
      <c r="BF565" s="116"/>
      <c r="BG565" s="116"/>
      <c r="BH565" s="116"/>
      <c r="BI565" s="116"/>
      <c r="BJ565" s="116"/>
      <c r="BK565" s="116"/>
      <c r="BL565" s="116"/>
      <c r="BM565" s="116"/>
      <c r="BN565" s="117"/>
    </row>
    <row r="566" spans="2:66" s="3" customFormat="1">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c r="AA566" s="16"/>
      <c r="AB566" s="16"/>
      <c r="AC566" s="16"/>
      <c r="AD566" s="16"/>
      <c r="AE566" s="16"/>
      <c r="AF566" s="16"/>
      <c r="AG566" s="16"/>
      <c r="AH566" s="16"/>
      <c r="AI566" s="16"/>
      <c r="AJ566" s="16"/>
      <c r="AK566" s="16"/>
      <c r="AL566" s="16"/>
      <c r="AM566" s="16"/>
      <c r="AN566" s="16"/>
      <c r="AO566" s="16"/>
      <c r="AP566" s="16"/>
      <c r="AQ566" s="16"/>
      <c r="AR566" s="16"/>
      <c r="AS566" s="16"/>
      <c r="AT566" s="16"/>
      <c r="AU566" s="16"/>
      <c r="AV566" s="16"/>
      <c r="AW566" s="116"/>
      <c r="AX566" s="116"/>
      <c r="AY566" s="116"/>
      <c r="AZ566" s="116"/>
      <c r="BA566" s="116"/>
      <c r="BB566" s="116"/>
      <c r="BC566" s="116"/>
      <c r="BD566" s="116"/>
      <c r="BE566" s="116"/>
      <c r="BF566" s="116"/>
      <c r="BG566" s="116"/>
      <c r="BH566" s="116"/>
      <c r="BI566" s="116"/>
      <c r="BJ566" s="116"/>
      <c r="BK566" s="116"/>
      <c r="BL566" s="116"/>
      <c r="BM566" s="116"/>
      <c r="BN566" s="117"/>
    </row>
    <row r="567" spans="2:66" s="3" customFormat="1">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c r="AA567" s="16"/>
      <c r="AB567" s="16"/>
      <c r="AC567" s="16"/>
      <c r="AD567" s="16"/>
      <c r="AE567" s="16"/>
      <c r="AF567" s="16"/>
      <c r="AG567" s="16"/>
      <c r="AH567" s="16"/>
      <c r="AI567" s="16"/>
      <c r="AJ567" s="16"/>
      <c r="AK567" s="16"/>
      <c r="AL567" s="16"/>
      <c r="AM567" s="16"/>
      <c r="AN567" s="16"/>
      <c r="AO567" s="16"/>
      <c r="AP567" s="16"/>
      <c r="AQ567" s="16"/>
      <c r="AR567" s="16"/>
      <c r="AS567" s="16"/>
      <c r="AT567" s="16"/>
      <c r="AU567" s="16"/>
      <c r="AV567" s="16"/>
      <c r="AW567" s="116"/>
      <c r="AX567" s="116"/>
      <c r="AY567" s="116"/>
      <c r="AZ567" s="116"/>
      <c r="BA567" s="116"/>
      <c r="BB567" s="116"/>
      <c r="BC567" s="116"/>
      <c r="BD567" s="116"/>
      <c r="BE567" s="116"/>
      <c r="BF567" s="116"/>
      <c r="BG567" s="116"/>
      <c r="BH567" s="116"/>
      <c r="BI567" s="116"/>
      <c r="BJ567" s="116"/>
      <c r="BK567" s="116"/>
      <c r="BL567" s="116"/>
      <c r="BM567" s="116"/>
      <c r="BN567" s="117"/>
    </row>
    <row r="568" spans="2:66" s="3" customFormat="1">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c r="AA568" s="16"/>
      <c r="AB568" s="16"/>
      <c r="AC568" s="16"/>
      <c r="AD568" s="16"/>
      <c r="AE568" s="16"/>
      <c r="AF568" s="16"/>
      <c r="AG568" s="16"/>
      <c r="AH568" s="16"/>
      <c r="AI568" s="16"/>
      <c r="AJ568" s="16"/>
      <c r="AK568" s="16"/>
      <c r="AL568" s="16"/>
      <c r="AM568" s="16"/>
      <c r="AN568" s="16"/>
      <c r="AO568" s="16"/>
      <c r="AP568" s="16"/>
      <c r="AQ568" s="16"/>
      <c r="AR568" s="16"/>
      <c r="AS568" s="16"/>
      <c r="AT568" s="16"/>
      <c r="AU568" s="16"/>
      <c r="AV568" s="16"/>
      <c r="AW568" s="116"/>
      <c r="AX568" s="116"/>
      <c r="AY568" s="116"/>
      <c r="AZ568" s="116"/>
      <c r="BA568" s="116"/>
      <c r="BB568" s="116"/>
      <c r="BC568" s="116"/>
      <c r="BD568" s="116"/>
      <c r="BE568" s="116"/>
      <c r="BF568" s="116"/>
      <c r="BG568" s="116"/>
      <c r="BH568" s="116"/>
      <c r="BI568" s="116"/>
      <c r="BJ568" s="116"/>
      <c r="BK568" s="116"/>
      <c r="BL568" s="116"/>
      <c r="BM568" s="116"/>
      <c r="BN568" s="117"/>
    </row>
    <row r="569" spans="2:66" s="3" customFormat="1">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c r="AA569" s="16"/>
      <c r="AB569" s="16"/>
      <c r="AC569" s="16"/>
      <c r="AD569" s="16"/>
      <c r="AE569" s="16"/>
      <c r="AF569" s="16"/>
      <c r="AG569" s="16"/>
      <c r="AH569" s="16"/>
      <c r="AI569" s="16"/>
      <c r="AJ569" s="16"/>
      <c r="AK569" s="16"/>
      <c r="AL569" s="16"/>
      <c r="AM569" s="16"/>
      <c r="AN569" s="16"/>
      <c r="AO569" s="16"/>
      <c r="AP569" s="16"/>
      <c r="AQ569" s="16"/>
      <c r="AR569" s="16"/>
      <c r="AS569" s="16"/>
      <c r="AT569" s="16"/>
      <c r="AU569" s="16"/>
      <c r="AV569" s="16"/>
      <c r="AW569" s="116"/>
      <c r="AX569" s="116"/>
      <c r="AY569" s="116"/>
      <c r="AZ569" s="116"/>
      <c r="BA569" s="116"/>
      <c r="BB569" s="116"/>
      <c r="BC569" s="116"/>
      <c r="BD569" s="116"/>
      <c r="BE569" s="116"/>
      <c r="BF569" s="116"/>
      <c r="BG569" s="116"/>
      <c r="BH569" s="116"/>
      <c r="BI569" s="116"/>
      <c r="BJ569" s="116"/>
      <c r="BK569" s="116"/>
      <c r="BL569" s="116"/>
      <c r="BM569" s="116"/>
      <c r="BN569" s="117"/>
    </row>
    <row r="570" spans="2:66" s="3" customFormat="1">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c r="AA570" s="16"/>
      <c r="AB570" s="16"/>
      <c r="AC570" s="16"/>
      <c r="AD570" s="16"/>
      <c r="AE570" s="16"/>
      <c r="AF570" s="16"/>
      <c r="AG570" s="16"/>
      <c r="AH570" s="16"/>
      <c r="AI570" s="16"/>
      <c r="AJ570" s="16"/>
      <c r="AK570" s="16"/>
      <c r="AL570" s="16"/>
      <c r="AM570" s="16"/>
      <c r="AN570" s="16"/>
      <c r="AO570" s="16"/>
      <c r="AP570" s="16"/>
      <c r="AQ570" s="16"/>
      <c r="AR570" s="16"/>
      <c r="AS570" s="16"/>
      <c r="AT570" s="16"/>
      <c r="AU570" s="16"/>
      <c r="AV570" s="16"/>
      <c r="AW570" s="116"/>
      <c r="AX570" s="116"/>
      <c r="AY570" s="116"/>
      <c r="AZ570" s="116"/>
      <c r="BA570" s="116"/>
      <c r="BB570" s="116"/>
      <c r="BC570" s="116"/>
      <c r="BD570" s="116"/>
      <c r="BE570" s="116"/>
      <c r="BF570" s="116"/>
      <c r="BG570" s="116"/>
      <c r="BH570" s="116"/>
      <c r="BI570" s="116"/>
      <c r="BJ570" s="116"/>
      <c r="BK570" s="116"/>
      <c r="BL570" s="116"/>
      <c r="BM570" s="116"/>
      <c r="BN570" s="117"/>
    </row>
    <row r="571" spans="2:66" s="3" customFormat="1">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c r="AA571" s="16"/>
      <c r="AB571" s="16"/>
      <c r="AC571" s="16"/>
      <c r="AD571" s="16"/>
      <c r="AE571" s="16"/>
      <c r="AF571" s="16"/>
      <c r="AG571" s="16"/>
      <c r="AH571" s="16"/>
      <c r="AI571" s="16"/>
      <c r="AJ571" s="16"/>
      <c r="AK571" s="16"/>
      <c r="AL571" s="16"/>
      <c r="AM571" s="16"/>
      <c r="AN571" s="16"/>
      <c r="AO571" s="16"/>
      <c r="AP571" s="16"/>
      <c r="AQ571" s="16"/>
      <c r="AR571" s="16"/>
      <c r="AS571" s="16"/>
      <c r="AT571" s="16"/>
      <c r="AU571" s="16"/>
      <c r="AV571" s="16"/>
      <c r="AW571" s="116"/>
      <c r="AX571" s="116"/>
      <c r="AY571" s="116"/>
      <c r="AZ571" s="116"/>
      <c r="BA571" s="116"/>
      <c r="BB571" s="116"/>
      <c r="BC571" s="116"/>
      <c r="BD571" s="116"/>
      <c r="BE571" s="116"/>
      <c r="BF571" s="116"/>
      <c r="BG571" s="116"/>
      <c r="BH571" s="116"/>
      <c r="BI571" s="116"/>
      <c r="BJ571" s="116"/>
      <c r="BK571" s="116"/>
      <c r="BL571" s="116"/>
      <c r="BM571" s="116"/>
      <c r="BN571" s="117"/>
    </row>
    <row r="572" spans="2:66" s="3" customFormat="1">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c r="AA572" s="16"/>
      <c r="AB572" s="16"/>
      <c r="AC572" s="16"/>
      <c r="AD572" s="16"/>
      <c r="AE572" s="16"/>
      <c r="AF572" s="16"/>
      <c r="AG572" s="16"/>
      <c r="AH572" s="16"/>
      <c r="AI572" s="16"/>
      <c r="AJ572" s="16"/>
      <c r="AK572" s="16"/>
      <c r="AL572" s="16"/>
      <c r="AM572" s="16"/>
      <c r="AN572" s="16"/>
      <c r="AO572" s="16"/>
      <c r="AP572" s="16"/>
      <c r="AQ572" s="16"/>
      <c r="AR572" s="16"/>
      <c r="AS572" s="16"/>
      <c r="AT572" s="16"/>
      <c r="AU572" s="16"/>
      <c r="AV572" s="16"/>
      <c r="AW572" s="116"/>
      <c r="AX572" s="116"/>
      <c r="AY572" s="116"/>
      <c r="AZ572" s="116"/>
      <c r="BA572" s="116"/>
      <c r="BB572" s="116"/>
      <c r="BC572" s="116"/>
      <c r="BD572" s="116"/>
      <c r="BE572" s="116"/>
      <c r="BF572" s="116"/>
      <c r="BG572" s="116"/>
      <c r="BH572" s="116"/>
      <c r="BI572" s="116"/>
      <c r="BJ572" s="116"/>
      <c r="BK572" s="116"/>
      <c r="BL572" s="116"/>
      <c r="BM572" s="116"/>
      <c r="BN572" s="117"/>
    </row>
    <row r="573" spans="2:66" s="3" customFormat="1">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c r="AA573" s="16"/>
      <c r="AB573" s="16"/>
      <c r="AC573" s="16"/>
      <c r="AD573" s="16"/>
      <c r="AE573" s="16"/>
      <c r="AF573" s="16"/>
      <c r="AG573" s="16"/>
      <c r="AH573" s="16"/>
      <c r="AI573" s="16"/>
      <c r="AJ573" s="16"/>
      <c r="AK573" s="16"/>
      <c r="AL573" s="16"/>
      <c r="AM573" s="16"/>
      <c r="AN573" s="16"/>
      <c r="AO573" s="16"/>
      <c r="AP573" s="16"/>
      <c r="AQ573" s="16"/>
      <c r="AR573" s="16"/>
      <c r="AS573" s="16"/>
      <c r="AT573" s="16"/>
      <c r="AU573" s="16"/>
      <c r="AV573" s="16"/>
      <c r="AW573" s="116"/>
      <c r="AX573" s="116"/>
      <c r="AY573" s="116"/>
      <c r="AZ573" s="116"/>
      <c r="BA573" s="116"/>
      <c r="BB573" s="116"/>
      <c r="BC573" s="116"/>
      <c r="BD573" s="116"/>
      <c r="BE573" s="116"/>
      <c r="BF573" s="116"/>
      <c r="BG573" s="116"/>
      <c r="BH573" s="116"/>
      <c r="BI573" s="116"/>
      <c r="BJ573" s="116"/>
      <c r="BK573" s="116"/>
      <c r="BL573" s="116"/>
      <c r="BM573" s="116"/>
      <c r="BN573" s="117"/>
    </row>
    <row r="574" spans="2:66" s="3" customFormat="1">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c r="AA574" s="16"/>
      <c r="AB574" s="16"/>
      <c r="AC574" s="16"/>
      <c r="AD574" s="16"/>
      <c r="AE574" s="16"/>
      <c r="AF574" s="16"/>
      <c r="AG574" s="16"/>
      <c r="AH574" s="16"/>
      <c r="AI574" s="16"/>
      <c r="AJ574" s="16"/>
      <c r="AK574" s="16"/>
      <c r="AL574" s="16"/>
      <c r="AM574" s="16"/>
      <c r="AN574" s="16"/>
      <c r="AO574" s="16"/>
      <c r="AP574" s="16"/>
      <c r="AQ574" s="16"/>
      <c r="AR574" s="16"/>
      <c r="AS574" s="16"/>
      <c r="AT574" s="16"/>
      <c r="AU574" s="16"/>
      <c r="AV574" s="16"/>
      <c r="AW574" s="116"/>
      <c r="AX574" s="116"/>
      <c r="AY574" s="116"/>
      <c r="AZ574" s="116"/>
      <c r="BA574" s="116"/>
      <c r="BB574" s="116"/>
      <c r="BC574" s="116"/>
      <c r="BD574" s="116"/>
      <c r="BE574" s="116"/>
      <c r="BF574" s="116"/>
      <c r="BG574" s="116"/>
      <c r="BH574" s="116"/>
      <c r="BI574" s="116"/>
      <c r="BJ574" s="116"/>
      <c r="BK574" s="116"/>
      <c r="BL574" s="116"/>
      <c r="BM574" s="116"/>
      <c r="BN574" s="117"/>
    </row>
    <row r="575" spans="2:66" s="3" customFormat="1">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c r="AA575" s="16"/>
      <c r="AB575" s="16"/>
      <c r="AC575" s="16"/>
      <c r="AD575" s="16"/>
      <c r="AE575" s="16"/>
      <c r="AF575" s="16"/>
      <c r="AG575" s="16"/>
      <c r="AH575" s="16"/>
      <c r="AI575" s="16"/>
      <c r="AJ575" s="16"/>
      <c r="AK575" s="16"/>
      <c r="AL575" s="16"/>
      <c r="AM575" s="16"/>
      <c r="AN575" s="16"/>
      <c r="AO575" s="16"/>
      <c r="AP575" s="16"/>
      <c r="AQ575" s="16"/>
      <c r="AR575" s="16"/>
      <c r="AS575" s="16"/>
      <c r="AT575" s="16"/>
      <c r="AU575" s="16"/>
      <c r="AV575" s="16"/>
      <c r="AW575" s="116"/>
      <c r="AX575" s="116"/>
      <c r="AY575" s="116"/>
      <c r="AZ575" s="116"/>
      <c r="BA575" s="116"/>
      <c r="BB575" s="116"/>
      <c r="BC575" s="116"/>
      <c r="BD575" s="116"/>
      <c r="BE575" s="116"/>
      <c r="BF575" s="116"/>
      <c r="BG575" s="116"/>
      <c r="BH575" s="116"/>
      <c r="BI575" s="116"/>
      <c r="BJ575" s="116"/>
      <c r="BK575" s="116"/>
      <c r="BL575" s="116"/>
      <c r="BM575" s="116"/>
      <c r="BN575" s="117"/>
    </row>
    <row r="576" spans="2:66" s="3" customFormat="1">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c r="AA576" s="16"/>
      <c r="AB576" s="16"/>
      <c r="AC576" s="16"/>
      <c r="AD576" s="16"/>
      <c r="AE576" s="16"/>
      <c r="AF576" s="16"/>
      <c r="AG576" s="16"/>
      <c r="AH576" s="16"/>
      <c r="AI576" s="16"/>
      <c r="AJ576" s="16"/>
      <c r="AK576" s="16"/>
      <c r="AL576" s="16"/>
      <c r="AM576" s="16"/>
      <c r="AN576" s="16"/>
      <c r="AO576" s="16"/>
      <c r="AP576" s="16"/>
      <c r="AQ576" s="16"/>
      <c r="AR576" s="16"/>
      <c r="AS576" s="16"/>
      <c r="AT576" s="16"/>
      <c r="AU576" s="16"/>
      <c r="AV576" s="16"/>
      <c r="AW576" s="116"/>
      <c r="AX576" s="116"/>
      <c r="AY576" s="116"/>
      <c r="AZ576" s="116"/>
      <c r="BA576" s="116"/>
      <c r="BB576" s="116"/>
      <c r="BC576" s="116"/>
      <c r="BD576" s="116"/>
      <c r="BE576" s="116"/>
      <c r="BF576" s="116"/>
      <c r="BG576" s="116"/>
      <c r="BH576" s="116"/>
      <c r="BI576" s="116"/>
      <c r="BJ576" s="116"/>
      <c r="BK576" s="116"/>
      <c r="BL576" s="116"/>
      <c r="BM576" s="116"/>
      <c r="BN576" s="117"/>
    </row>
    <row r="577" spans="2:66" s="3" customFormat="1">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c r="AA577" s="16"/>
      <c r="AB577" s="16"/>
      <c r="AC577" s="16"/>
      <c r="AD577" s="16"/>
      <c r="AE577" s="16"/>
      <c r="AF577" s="16"/>
      <c r="AG577" s="16"/>
      <c r="AH577" s="16"/>
      <c r="AI577" s="16"/>
      <c r="AJ577" s="16"/>
      <c r="AK577" s="16"/>
      <c r="AL577" s="16"/>
      <c r="AM577" s="16"/>
      <c r="AN577" s="16"/>
      <c r="AO577" s="16"/>
      <c r="AP577" s="16"/>
      <c r="AQ577" s="16"/>
      <c r="AR577" s="16"/>
      <c r="AS577" s="16"/>
      <c r="AT577" s="16"/>
      <c r="AU577" s="16"/>
      <c r="AV577" s="16"/>
      <c r="AW577" s="116"/>
      <c r="AX577" s="116"/>
      <c r="AY577" s="116"/>
      <c r="AZ577" s="116"/>
      <c r="BA577" s="116"/>
      <c r="BB577" s="116"/>
      <c r="BC577" s="116"/>
      <c r="BD577" s="116"/>
      <c r="BE577" s="116"/>
      <c r="BF577" s="116"/>
      <c r="BG577" s="116"/>
      <c r="BH577" s="116"/>
      <c r="BI577" s="116"/>
      <c r="BJ577" s="116"/>
      <c r="BK577" s="116"/>
      <c r="BL577" s="116"/>
      <c r="BM577" s="116"/>
      <c r="BN577" s="117"/>
    </row>
    <row r="578" spans="2:66" s="3" customFormat="1">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c r="AA578" s="16"/>
      <c r="AB578" s="16"/>
      <c r="AC578" s="16"/>
      <c r="AD578" s="16"/>
      <c r="AE578" s="16"/>
      <c r="AF578" s="16"/>
      <c r="AG578" s="16"/>
      <c r="AH578" s="16"/>
      <c r="AI578" s="16"/>
      <c r="AJ578" s="16"/>
      <c r="AK578" s="16"/>
      <c r="AL578" s="16"/>
      <c r="AM578" s="16"/>
      <c r="AN578" s="16"/>
      <c r="AO578" s="16"/>
      <c r="AP578" s="16"/>
      <c r="AQ578" s="16"/>
      <c r="AR578" s="16"/>
      <c r="AS578" s="16"/>
      <c r="AT578" s="16"/>
      <c r="AU578" s="16"/>
      <c r="AV578" s="16"/>
      <c r="AW578" s="116"/>
      <c r="AX578" s="116"/>
      <c r="AY578" s="116"/>
      <c r="AZ578" s="116"/>
      <c r="BA578" s="116"/>
      <c r="BB578" s="116"/>
      <c r="BC578" s="116"/>
      <c r="BD578" s="116"/>
      <c r="BE578" s="116"/>
      <c r="BF578" s="116"/>
      <c r="BG578" s="116"/>
      <c r="BH578" s="116"/>
      <c r="BI578" s="116"/>
      <c r="BJ578" s="116"/>
      <c r="BK578" s="116"/>
      <c r="BL578" s="116"/>
      <c r="BM578" s="116"/>
      <c r="BN578" s="117"/>
    </row>
    <row r="579" spans="2:66" s="3" customFormat="1">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c r="AA579" s="16"/>
      <c r="AB579" s="16"/>
      <c r="AC579" s="16"/>
      <c r="AD579" s="16"/>
      <c r="AE579" s="16"/>
      <c r="AF579" s="16"/>
      <c r="AG579" s="16"/>
      <c r="AH579" s="16"/>
      <c r="AI579" s="16"/>
      <c r="AJ579" s="16"/>
      <c r="AK579" s="16"/>
      <c r="AL579" s="16"/>
      <c r="AM579" s="16"/>
      <c r="AN579" s="16"/>
      <c r="AO579" s="16"/>
      <c r="AP579" s="16"/>
      <c r="AQ579" s="16"/>
      <c r="AR579" s="16"/>
      <c r="AS579" s="16"/>
      <c r="AT579" s="16"/>
      <c r="AU579" s="16"/>
      <c r="AV579" s="16"/>
      <c r="AW579" s="116"/>
      <c r="AX579" s="116"/>
      <c r="AY579" s="116"/>
      <c r="AZ579" s="116"/>
      <c r="BA579" s="116"/>
      <c r="BB579" s="116"/>
      <c r="BC579" s="116"/>
      <c r="BD579" s="116"/>
      <c r="BE579" s="116"/>
      <c r="BF579" s="116"/>
      <c r="BG579" s="116"/>
      <c r="BH579" s="116"/>
      <c r="BI579" s="116"/>
      <c r="BJ579" s="116"/>
      <c r="BK579" s="116"/>
      <c r="BL579" s="116"/>
      <c r="BM579" s="116"/>
      <c r="BN579" s="117"/>
    </row>
    <row r="580" spans="2:66" s="3" customFormat="1">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c r="AA580" s="16"/>
      <c r="AB580" s="16"/>
      <c r="AC580" s="16"/>
      <c r="AD580" s="16"/>
      <c r="AE580" s="16"/>
      <c r="AF580" s="16"/>
      <c r="AG580" s="16"/>
      <c r="AH580" s="16"/>
      <c r="AI580" s="16"/>
      <c r="AJ580" s="16"/>
      <c r="AK580" s="16"/>
      <c r="AL580" s="16"/>
      <c r="AM580" s="16"/>
      <c r="AN580" s="16"/>
      <c r="AO580" s="16"/>
      <c r="AP580" s="16"/>
      <c r="AQ580" s="16"/>
      <c r="AR580" s="16"/>
      <c r="AS580" s="16"/>
      <c r="AT580" s="16"/>
      <c r="AU580" s="16"/>
      <c r="AV580" s="16"/>
      <c r="AW580" s="116"/>
      <c r="AX580" s="116"/>
      <c r="AY580" s="116"/>
      <c r="AZ580" s="116"/>
      <c r="BA580" s="116"/>
      <c r="BB580" s="116"/>
      <c r="BC580" s="116"/>
      <c r="BD580" s="116"/>
      <c r="BE580" s="116"/>
      <c r="BF580" s="116"/>
      <c r="BG580" s="116"/>
      <c r="BH580" s="116"/>
      <c r="BI580" s="116"/>
      <c r="BJ580" s="116"/>
      <c r="BK580" s="116"/>
      <c r="BL580" s="116"/>
      <c r="BM580" s="116"/>
      <c r="BN580" s="117"/>
    </row>
    <row r="581" spans="2:66" s="3" customFormat="1">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c r="AA581" s="16"/>
      <c r="AB581" s="16"/>
      <c r="AC581" s="16"/>
      <c r="AD581" s="16"/>
      <c r="AE581" s="16"/>
      <c r="AF581" s="16"/>
      <c r="AG581" s="16"/>
      <c r="AH581" s="16"/>
      <c r="AI581" s="16"/>
      <c r="AJ581" s="16"/>
      <c r="AK581" s="16"/>
      <c r="AL581" s="16"/>
      <c r="AM581" s="16"/>
      <c r="AN581" s="16"/>
      <c r="AO581" s="16"/>
      <c r="AP581" s="16"/>
      <c r="AQ581" s="16"/>
      <c r="AR581" s="16"/>
      <c r="AS581" s="16"/>
      <c r="AT581" s="16"/>
      <c r="AU581" s="16"/>
      <c r="AV581" s="16"/>
      <c r="AW581" s="116"/>
      <c r="AX581" s="116"/>
      <c r="AY581" s="116"/>
      <c r="AZ581" s="116"/>
      <c r="BA581" s="116"/>
      <c r="BB581" s="116"/>
      <c r="BC581" s="116"/>
      <c r="BD581" s="116"/>
      <c r="BE581" s="116"/>
      <c r="BF581" s="116"/>
      <c r="BG581" s="116"/>
      <c r="BH581" s="116"/>
      <c r="BI581" s="116"/>
      <c r="BJ581" s="116"/>
      <c r="BK581" s="116"/>
      <c r="BL581" s="116"/>
      <c r="BM581" s="116"/>
      <c r="BN581" s="117"/>
    </row>
    <row r="582" spans="2:66" s="3" customFormat="1">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c r="AA582" s="16"/>
      <c r="AB582" s="16"/>
      <c r="AC582" s="16"/>
      <c r="AD582" s="16"/>
      <c r="AE582" s="16"/>
      <c r="AF582" s="16"/>
      <c r="AG582" s="16"/>
      <c r="AH582" s="16"/>
      <c r="AI582" s="16"/>
      <c r="AJ582" s="16"/>
      <c r="AK582" s="16"/>
      <c r="AL582" s="16"/>
      <c r="AM582" s="16"/>
      <c r="AN582" s="16"/>
      <c r="AO582" s="16"/>
      <c r="AP582" s="16"/>
      <c r="AQ582" s="16"/>
      <c r="AR582" s="16"/>
      <c r="AS582" s="16"/>
      <c r="AT582" s="16"/>
      <c r="AU582" s="16"/>
      <c r="AV582" s="16"/>
      <c r="AW582" s="116"/>
      <c r="AX582" s="116"/>
      <c r="AY582" s="116"/>
      <c r="AZ582" s="116"/>
      <c r="BA582" s="116"/>
      <c r="BB582" s="116"/>
      <c r="BC582" s="116"/>
      <c r="BD582" s="116"/>
      <c r="BE582" s="116"/>
      <c r="BF582" s="116"/>
      <c r="BG582" s="116"/>
      <c r="BH582" s="116"/>
      <c r="BI582" s="116"/>
      <c r="BJ582" s="116"/>
      <c r="BK582" s="116"/>
      <c r="BL582" s="116"/>
      <c r="BM582" s="116"/>
      <c r="BN582" s="117"/>
    </row>
    <row r="583" spans="2:66" s="3" customFormat="1">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c r="AA583" s="16"/>
      <c r="AB583" s="16"/>
      <c r="AC583" s="16"/>
      <c r="AD583" s="16"/>
      <c r="AE583" s="16"/>
      <c r="AF583" s="16"/>
      <c r="AG583" s="16"/>
      <c r="AH583" s="16"/>
      <c r="AI583" s="16"/>
      <c r="AJ583" s="16"/>
      <c r="AK583" s="16"/>
      <c r="AL583" s="16"/>
      <c r="AM583" s="16"/>
      <c r="AN583" s="16"/>
      <c r="AO583" s="16"/>
      <c r="AP583" s="16"/>
      <c r="AQ583" s="16"/>
      <c r="AR583" s="16"/>
      <c r="AS583" s="16"/>
      <c r="AT583" s="16"/>
      <c r="AU583" s="16"/>
      <c r="AV583" s="16"/>
      <c r="AW583" s="116"/>
      <c r="AX583" s="116"/>
      <c r="AY583" s="116"/>
      <c r="AZ583" s="116"/>
      <c r="BA583" s="116"/>
      <c r="BB583" s="116"/>
      <c r="BC583" s="116"/>
      <c r="BD583" s="116"/>
      <c r="BE583" s="116"/>
      <c r="BF583" s="116"/>
      <c r="BG583" s="116"/>
      <c r="BH583" s="116"/>
      <c r="BI583" s="116"/>
      <c r="BJ583" s="116"/>
      <c r="BK583" s="116"/>
      <c r="BL583" s="116"/>
      <c r="BM583" s="116"/>
      <c r="BN583" s="117"/>
    </row>
    <row r="584" spans="2:66" s="3" customFormat="1">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c r="AA584" s="16"/>
      <c r="AB584" s="16"/>
      <c r="AC584" s="16"/>
      <c r="AD584" s="16"/>
      <c r="AE584" s="16"/>
      <c r="AF584" s="16"/>
      <c r="AG584" s="16"/>
      <c r="AH584" s="16"/>
      <c r="AI584" s="16"/>
      <c r="AJ584" s="16"/>
      <c r="AK584" s="16"/>
      <c r="AL584" s="16"/>
      <c r="AM584" s="16"/>
      <c r="AN584" s="16"/>
      <c r="AO584" s="16"/>
      <c r="AP584" s="16"/>
      <c r="AQ584" s="16"/>
      <c r="AR584" s="16"/>
      <c r="AS584" s="16"/>
      <c r="AT584" s="16"/>
      <c r="AU584" s="16"/>
      <c r="AV584" s="16"/>
      <c r="AW584" s="116"/>
      <c r="AX584" s="116"/>
      <c r="AY584" s="116"/>
      <c r="AZ584" s="116"/>
      <c r="BA584" s="116"/>
      <c r="BB584" s="116"/>
      <c r="BC584" s="116"/>
      <c r="BD584" s="116"/>
      <c r="BE584" s="116"/>
      <c r="BF584" s="116"/>
      <c r="BG584" s="116"/>
      <c r="BH584" s="116"/>
      <c r="BI584" s="116"/>
      <c r="BJ584" s="116"/>
      <c r="BK584" s="116"/>
      <c r="BL584" s="116"/>
      <c r="BM584" s="116"/>
      <c r="BN584" s="117"/>
    </row>
    <row r="585" spans="2:66" s="3" customFormat="1">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c r="AA585" s="16"/>
      <c r="AB585" s="16"/>
      <c r="AC585" s="16"/>
      <c r="AD585" s="16"/>
      <c r="AE585" s="16"/>
      <c r="AF585" s="16"/>
      <c r="AG585" s="16"/>
      <c r="AH585" s="16"/>
      <c r="AI585" s="16"/>
      <c r="AJ585" s="16"/>
      <c r="AK585" s="16"/>
      <c r="AL585" s="16"/>
      <c r="AM585" s="16"/>
      <c r="AN585" s="16"/>
      <c r="AO585" s="16"/>
      <c r="AP585" s="16"/>
      <c r="AQ585" s="16"/>
      <c r="AR585" s="16"/>
      <c r="AS585" s="16"/>
      <c r="AT585" s="16"/>
      <c r="AU585" s="16"/>
      <c r="AV585" s="16"/>
      <c r="AW585" s="116"/>
      <c r="AX585" s="116"/>
      <c r="AY585" s="116"/>
      <c r="AZ585" s="116"/>
      <c r="BA585" s="116"/>
      <c r="BB585" s="116"/>
      <c r="BC585" s="116"/>
      <c r="BD585" s="116"/>
      <c r="BE585" s="116"/>
      <c r="BF585" s="116"/>
      <c r="BG585" s="116"/>
      <c r="BH585" s="116"/>
      <c r="BI585" s="116"/>
      <c r="BJ585" s="116"/>
      <c r="BK585" s="116"/>
      <c r="BL585" s="116"/>
      <c r="BM585" s="116"/>
      <c r="BN585" s="117"/>
    </row>
    <row r="586" spans="2:66" s="3" customFormat="1">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c r="AA586" s="16"/>
      <c r="AB586" s="16"/>
      <c r="AC586" s="16"/>
      <c r="AD586" s="16"/>
      <c r="AE586" s="16"/>
      <c r="AF586" s="16"/>
      <c r="AG586" s="16"/>
      <c r="AH586" s="16"/>
      <c r="AI586" s="16"/>
      <c r="AJ586" s="16"/>
      <c r="AK586" s="16"/>
      <c r="AL586" s="16"/>
      <c r="AM586" s="16"/>
      <c r="AN586" s="16"/>
      <c r="AO586" s="16"/>
      <c r="AP586" s="16"/>
      <c r="AQ586" s="16"/>
      <c r="AR586" s="16"/>
      <c r="AS586" s="16"/>
      <c r="AT586" s="16"/>
      <c r="AU586" s="16"/>
      <c r="AV586" s="16"/>
      <c r="AW586" s="116"/>
      <c r="AX586" s="116"/>
      <c r="AY586" s="116"/>
      <c r="AZ586" s="116"/>
      <c r="BA586" s="116"/>
      <c r="BB586" s="116"/>
      <c r="BC586" s="116"/>
      <c r="BD586" s="116"/>
      <c r="BE586" s="116"/>
      <c r="BF586" s="116"/>
      <c r="BG586" s="116"/>
      <c r="BH586" s="116"/>
      <c r="BI586" s="116"/>
      <c r="BJ586" s="116"/>
      <c r="BK586" s="116"/>
      <c r="BL586" s="116"/>
      <c r="BM586" s="116"/>
      <c r="BN586" s="117"/>
    </row>
    <row r="587" spans="2:66" s="3" customFormat="1">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c r="AA587" s="16"/>
      <c r="AB587" s="16"/>
      <c r="AC587" s="16"/>
      <c r="AD587" s="16"/>
      <c r="AE587" s="16"/>
      <c r="AF587" s="16"/>
      <c r="AG587" s="16"/>
      <c r="AH587" s="16"/>
      <c r="AI587" s="16"/>
      <c r="AJ587" s="16"/>
      <c r="AK587" s="16"/>
      <c r="AL587" s="16"/>
      <c r="AM587" s="16"/>
      <c r="AN587" s="16"/>
      <c r="AO587" s="16"/>
      <c r="AP587" s="16"/>
      <c r="AQ587" s="16"/>
      <c r="AR587" s="16"/>
      <c r="AS587" s="16"/>
      <c r="AT587" s="16"/>
      <c r="AU587" s="16"/>
      <c r="AV587" s="16"/>
      <c r="AW587" s="116"/>
      <c r="AX587" s="116"/>
      <c r="AY587" s="116"/>
      <c r="AZ587" s="116"/>
      <c r="BA587" s="116"/>
      <c r="BB587" s="116"/>
      <c r="BC587" s="116"/>
      <c r="BD587" s="116"/>
      <c r="BE587" s="116"/>
      <c r="BF587" s="116"/>
      <c r="BG587" s="116"/>
      <c r="BH587" s="116"/>
      <c r="BI587" s="116"/>
      <c r="BJ587" s="116"/>
      <c r="BK587" s="116"/>
      <c r="BL587" s="116"/>
      <c r="BM587" s="116"/>
      <c r="BN587" s="117"/>
    </row>
    <row r="588" spans="2:66" s="3" customFormat="1">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c r="AA588" s="16"/>
      <c r="AB588" s="16"/>
      <c r="AC588" s="16"/>
      <c r="AD588" s="16"/>
      <c r="AE588" s="16"/>
      <c r="AF588" s="16"/>
      <c r="AG588" s="16"/>
      <c r="AH588" s="16"/>
      <c r="AI588" s="16"/>
      <c r="AJ588" s="16"/>
      <c r="AK588" s="16"/>
      <c r="AL588" s="16"/>
      <c r="AM588" s="16"/>
      <c r="AN588" s="16"/>
      <c r="AO588" s="16"/>
      <c r="AP588" s="16"/>
      <c r="AQ588" s="16"/>
      <c r="AR588" s="16"/>
      <c r="AS588" s="16"/>
      <c r="AT588" s="16"/>
      <c r="AU588" s="16"/>
      <c r="AV588" s="16"/>
      <c r="AW588" s="116"/>
      <c r="AX588" s="116"/>
      <c r="AY588" s="116"/>
      <c r="AZ588" s="116"/>
      <c r="BA588" s="116"/>
      <c r="BB588" s="116"/>
      <c r="BC588" s="116"/>
      <c r="BD588" s="116"/>
      <c r="BE588" s="116"/>
      <c r="BF588" s="116"/>
      <c r="BG588" s="116"/>
      <c r="BH588" s="116"/>
      <c r="BI588" s="116"/>
      <c r="BJ588" s="116"/>
      <c r="BK588" s="116"/>
      <c r="BL588" s="116"/>
      <c r="BM588" s="116"/>
      <c r="BN588" s="117"/>
    </row>
    <row r="589" spans="2:66" s="3" customFormat="1">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c r="AA589" s="16"/>
      <c r="AB589" s="16"/>
      <c r="AC589" s="16"/>
      <c r="AD589" s="16"/>
      <c r="AE589" s="16"/>
      <c r="AF589" s="16"/>
      <c r="AG589" s="16"/>
      <c r="AH589" s="16"/>
      <c r="AI589" s="16"/>
      <c r="AJ589" s="16"/>
      <c r="AK589" s="16"/>
      <c r="AL589" s="16"/>
      <c r="AM589" s="16"/>
      <c r="AN589" s="16"/>
      <c r="AO589" s="16"/>
      <c r="AP589" s="16"/>
      <c r="AQ589" s="16"/>
      <c r="AR589" s="16"/>
      <c r="AS589" s="16"/>
      <c r="AT589" s="16"/>
      <c r="AU589" s="16"/>
      <c r="AV589" s="16"/>
      <c r="AW589" s="116"/>
      <c r="AX589" s="116"/>
      <c r="AY589" s="116"/>
      <c r="AZ589" s="116"/>
      <c r="BA589" s="116"/>
      <c r="BB589" s="116"/>
      <c r="BC589" s="116"/>
      <c r="BD589" s="116"/>
      <c r="BE589" s="116"/>
      <c r="BF589" s="116"/>
      <c r="BG589" s="116"/>
      <c r="BH589" s="116"/>
      <c r="BI589" s="116"/>
      <c r="BJ589" s="116"/>
      <c r="BK589" s="116"/>
      <c r="BL589" s="116"/>
      <c r="BM589" s="116"/>
      <c r="BN589" s="117"/>
    </row>
    <row r="590" spans="2:66" s="3" customFormat="1">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c r="AA590" s="16"/>
      <c r="AB590" s="16"/>
      <c r="AC590" s="16"/>
      <c r="AD590" s="16"/>
      <c r="AE590" s="16"/>
      <c r="AF590" s="16"/>
      <c r="AG590" s="16"/>
      <c r="AH590" s="16"/>
      <c r="AI590" s="16"/>
      <c r="AJ590" s="16"/>
      <c r="AK590" s="16"/>
      <c r="AL590" s="16"/>
      <c r="AM590" s="16"/>
      <c r="AN590" s="16"/>
      <c r="AO590" s="16"/>
      <c r="AP590" s="16"/>
      <c r="AQ590" s="16"/>
      <c r="AR590" s="16"/>
      <c r="AS590" s="16"/>
      <c r="AT590" s="16"/>
      <c r="AU590" s="16"/>
      <c r="AV590" s="16"/>
      <c r="AW590" s="116"/>
      <c r="AX590" s="116"/>
      <c r="AY590" s="116"/>
      <c r="AZ590" s="116"/>
      <c r="BA590" s="116"/>
      <c r="BB590" s="116"/>
      <c r="BC590" s="116"/>
      <c r="BD590" s="116"/>
      <c r="BE590" s="116"/>
      <c r="BF590" s="116"/>
      <c r="BG590" s="116"/>
      <c r="BH590" s="116"/>
      <c r="BI590" s="116"/>
      <c r="BJ590" s="116"/>
      <c r="BK590" s="116"/>
      <c r="BL590" s="116"/>
      <c r="BM590" s="116"/>
      <c r="BN590" s="117"/>
    </row>
    <row r="591" spans="2:66" s="3" customFormat="1">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c r="AA591" s="16"/>
      <c r="AB591" s="16"/>
      <c r="AC591" s="16"/>
      <c r="AD591" s="16"/>
      <c r="AE591" s="16"/>
      <c r="AF591" s="16"/>
      <c r="AG591" s="16"/>
      <c r="AH591" s="16"/>
      <c r="AI591" s="16"/>
      <c r="AJ591" s="16"/>
      <c r="AK591" s="16"/>
      <c r="AL591" s="16"/>
      <c r="AM591" s="16"/>
      <c r="AN591" s="16"/>
      <c r="AO591" s="16"/>
      <c r="AP591" s="16"/>
      <c r="AQ591" s="16"/>
      <c r="AR591" s="16"/>
      <c r="AS591" s="16"/>
      <c r="AT591" s="16"/>
      <c r="AU591" s="16"/>
      <c r="AV591" s="16"/>
      <c r="AW591" s="116"/>
      <c r="AX591" s="116"/>
      <c r="AY591" s="116"/>
      <c r="AZ591" s="116"/>
      <c r="BA591" s="116"/>
      <c r="BB591" s="116"/>
      <c r="BC591" s="116"/>
      <c r="BD591" s="116"/>
      <c r="BE591" s="116"/>
      <c r="BF591" s="116"/>
      <c r="BG591" s="116"/>
      <c r="BH591" s="116"/>
      <c r="BI591" s="116"/>
      <c r="BJ591" s="116"/>
      <c r="BK591" s="116"/>
      <c r="BL591" s="116"/>
      <c r="BM591" s="116"/>
      <c r="BN591" s="117"/>
    </row>
    <row r="592" spans="2:66" s="3" customFormat="1">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c r="AA592" s="16"/>
      <c r="AB592" s="16"/>
      <c r="AC592" s="16"/>
      <c r="AD592" s="16"/>
      <c r="AE592" s="16"/>
      <c r="AF592" s="16"/>
      <c r="AG592" s="16"/>
      <c r="AH592" s="16"/>
      <c r="AI592" s="16"/>
      <c r="AJ592" s="16"/>
      <c r="AK592" s="16"/>
      <c r="AL592" s="16"/>
      <c r="AM592" s="16"/>
      <c r="AN592" s="16"/>
      <c r="AO592" s="16"/>
      <c r="AP592" s="16"/>
      <c r="AQ592" s="16"/>
      <c r="AR592" s="16"/>
      <c r="AS592" s="16"/>
      <c r="AT592" s="16"/>
      <c r="AU592" s="16"/>
      <c r="AV592" s="16"/>
      <c r="AW592" s="116"/>
      <c r="AX592" s="116"/>
      <c r="AY592" s="116"/>
      <c r="AZ592" s="116"/>
      <c r="BA592" s="116"/>
      <c r="BB592" s="116"/>
      <c r="BC592" s="116"/>
      <c r="BD592" s="116"/>
      <c r="BE592" s="116"/>
      <c r="BF592" s="116"/>
      <c r="BG592" s="116"/>
      <c r="BH592" s="116"/>
      <c r="BI592" s="116"/>
      <c r="BJ592" s="116"/>
      <c r="BK592" s="116"/>
      <c r="BL592" s="116"/>
      <c r="BM592" s="116"/>
      <c r="BN592" s="117"/>
    </row>
    <row r="593" spans="2:66" s="3" customFormat="1">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c r="AA593" s="16"/>
      <c r="AB593" s="16"/>
      <c r="AC593" s="16"/>
      <c r="AD593" s="16"/>
      <c r="AE593" s="16"/>
      <c r="AF593" s="16"/>
      <c r="AG593" s="16"/>
      <c r="AH593" s="16"/>
      <c r="AI593" s="16"/>
      <c r="AJ593" s="16"/>
      <c r="AK593" s="16"/>
      <c r="AL593" s="16"/>
      <c r="AM593" s="16"/>
      <c r="AN593" s="16"/>
      <c r="AO593" s="16"/>
      <c r="AP593" s="16"/>
      <c r="AQ593" s="16"/>
      <c r="AR593" s="16"/>
      <c r="AS593" s="16"/>
      <c r="AT593" s="16"/>
      <c r="AU593" s="16"/>
      <c r="AV593" s="16"/>
      <c r="AW593" s="116"/>
      <c r="AX593" s="116"/>
      <c r="AY593" s="116"/>
      <c r="AZ593" s="116"/>
      <c r="BA593" s="116"/>
      <c r="BB593" s="116"/>
      <c r="BC593" s="116"/>
      <c r="BD593" s="116"/>
      <c r="BE593" s="116"/>
      <c r="BF593" s="116"/>
      <c r="BG593" s="116"/>
      <c r="BH593" s="116"/>
      <c r="BI593" s="116"/>
      <c r="BJ593" s="116"/>
      <c r="BK593" s="116"/>
      <c r="BL593" s="116"/>
      <c r="BM593" s="116"/>
      <c r="BN593" s="117"/>
    </row>
    <row r="594" spans="2:66" s="3" customFormat="1">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c r="AA594" s="16"/>
      <c r="AB594" s="16"/>
      <c r="AC594" s="16"/>
      <c r="AD594" s="16"/>
      <c r="AE594" s="16"/>
      <c r="AF594" s="16"/>
      <c r="AG594" s="16"/>
      <c r="AH594" s="16"/>
      <c r="AI594" s="16"/>
      <c r="AJ594" s="16"/>
      <c r="AK594" s="16"/>
      <c r="AL594" s="16"/>
      <c r="AM594" s="16"/>
      <c r="AN594" s="16"/>
      <c r="AO594" s="16"/>
      <c r="AP594" s="16"/>
      <c r="AQ594" s="16"/>
      <c r="AR594" s="16"/>
      <c r="AS594" s="16"/>
      <c r="AT594" s="16"/>
      <c r="AU594" s="16"/>
      <c r="AV594" s="16"/>
      <c r="AW594" s="116"/>
      <c r="AX594" s="116"/>
      <c r="AY594" s="116"/>
      <c r="AZ594" s="116"/>
      <c r="BA594" s="116"/>
      <c r="BB594" s="116"/>
      <c r="BC594" s="116"/>
      <c r="BD594" s="116"/>
      <c r="BE594" s="116"/>
      <c r="BF594" s="116"/>
      <c r="BG594" s="116"/>
      <c r="BH594" s="116"/>
      <c r="BI594" s="116"/>
      <c r="BJ594" s="116"/>
      <c r="BK594" s="116"/>
      <c r="BL594" s="116"/>
      <c r="BM594" s="116"/>
      <c r="BN594" s="117"/>
    </row>
    <row r="595" spans="2:66" s="3" customFormat="1">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c r="AA595" s="16"/>
      <c r="AB595" s="16"/>
      <c r="AC595" s="16"/>
      <c r="AD595" s="16"/>
      <c r="AE595" s="16"/>
      <c r="AF595" s="16"/>
      <c r="AG595" s="16"/>
      <c r="AH595" s="16"/>
      <c r="AI595" s="16"/>
      <c r="AJ595" s="16"/>
      <c r="AK595" s="16"/>
      <c r="AL595" s="16"/>
      <c r="AM595" s="16"/>
      <c r="AN595" s="16"/>
      <c r="AO595" s="16"/>
      <c r="AP595" s="16"/>
      <c r="AQ595" s="16"/>
      <c r="AR595" s="16"/>
      <c r="AS595" s="16"/>
      <c r="AT595" s="16"/>
      <c r="AU595" s="16"/>
      <c r="AV595" s="16"/>
      <c r="AW595" s="116"/>
      <c r="AX595" s="116"/>
      <c r="AY595" s="116"/>
      <c r="AZ595" s="116"/>
      <c r="BA595" s="116"/>
      <c r="BB595" s="116"/>
      <c r="BC595" s="116"/>
      <c r="BD595" s="116"/>
      <c r="BE595" s="116"/>
      <c r="BF595" s="116"/>
      <c r="BG595" s="116"/>
      <c r="BH595" s="116"/>
      <c r="BI595" s="116"/>
      <c r="BJ595" s="116"/>
      <c r="BK595" s="116"/>
      <c r="BL595" s="116"/>
      <c r="BM595" s="116"/>
      <c r="BN595" s="117"/>
    </row>
    <row r="596" spans="2:66" s="3" customFormat="1">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c r="AA596" s="16"/>
      <c r="AB596" s="16"/>
      <c r="AC596" s="16"/>
      <c r="AD596" s="16"/>
      <c r="AE596" s="16"/>
      <c r="AF596" s="16"/>
      <c r="AG596" s="16"/>
      <c r="AH596" s="16"/>
      <c r="AI596" s="16"/>
      <c r="AJ596" s="16"/>
      <c r="AK596" s="16"/>
      <c r="AL596" s="16"/>
      <c r="AM596" s="16"/>
      <c r="AN596" s="16"/>
      <c r="AO596" s="16"/>
      <c r="AP596" s="16"/>
      <c r="AQ596" s="16"/>
      <c r="AR596" s="16"/>
      <c r="AS596" s="16"/>
      <c r="AT596" s="16"/>
      <c r="AU596" s="16"/>
      <c r="AV596" s="16"/>
      <c r="AW596" s="116"/>
      <c r="AX596" s="116"/>
      <c r="AY596" s="116"/>
      <c r="AZ596" s="116"/>
      <c r="BA596" s="116"/>
      <c r="BB596" s="116"/>
      <c r="BC596" s="116"/>
      <c r="BD596" s="116"/>
      <c r="BE596" s="116"/>
      <c r="BF596" s="116"/>
      <c r="BG596" s="116"/>
      <c r="BH596" s="116"/>
      <c r="BI596" s="116"/>
      <c r="BJ596" s="116"/>
      <c r="BK596" s="116"/>
      <c r="BL596" s="116"/>
      <c r="BM596" s="116"/>
      <c r="BN596" s="117"/>
    </row>
    <row r="597" spans="2:66" s="3" customFormat="1">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c r="AA597" s="16"/>
      <c r="AB597" s="16"/>
      <c r="AC597" s="16"/>
      <c r="AD597" s="16"/>
      <c r="AE597" s="16"/>
      <c r="AF597" s="16"/>
      <c r="AG597" s="16"/>
      <c r="AH597" s="16"/>
      <c r="AI597" s="16"/>
      <c r="AJ597" s="16"/>
      <c r="AK597" s="16"/>
      <c r="AL597" s="16"/>
      <c r="AM597" s="16"/>
      <c r="AN597" s="16"/>
      <c r="AO597" s="16"/>
      <c r="AP597" s="16"/>
      <c r="AQ597" s="16"/>
      <c r="AR597" s="16"/>
      <c r="AS597" s="16"/>
      <c r="AT597" s="16"/>
      <c r="AU597" s="16"/>
      <c r="AV597" s="16"/>
      <c r="AW597" s="116"/>
      <c r="AX597" s="116"/>
      <c r="AY597" s="116"/>
      <c r="AZ597" s="116"/>
      <c r="BA597" s="116"/>
      <c r="BB597" s="116"/>
      <c r="BC597" s="116"/>
      <c r="BD597" s="116"/>
      <c r="BE597" s="116"/>
      <c r="BF597" s="116"/>
      <c r="BG597" s="116"/>
      <c r="BH597" s="116"/>
      <c r="BI597" s="116"/>
      <c r="BJ597" s="116"/>
      <c r="BK597" s="116"/>
      <c r="BL597" s="116"/>
      <c r="BM597" s="116"/>
      <c r="BN597" s="117"/>
    </row>
    <row r="598" spans="2:66" s="3" customFormat="1">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c r="AA598" s="16"/>
      <c r="AB598" s="16"/>
      <c r="AC598" s="16"/>
      <c r="AD598" s="16"/>
      <c r="AE598" s="16"/>
      <c r="AF598" s="16"/>
      <c r="AG598" s="16"/>
      <c r="AH598" s="16"/>
      <c r="AI598" s="16"/>
      <c r="AJ598" s="16"/>
      <c r="AK598" s="16"/>
      <c r="AL598" s="16"/>
      <c r="AM598" s="16"/>
      <c r="AN598" s="16"/>
      <c r="AO598" s="16"/>
      <c r="AP598" s="16"/>
      <c r="AQ598" s="16"/>
      <c r="AR598" s="16"/>
      <c r="AS598" s="16"/>
      <c r="AT598" s="16"/>
      <c r="AU598" s="16"/>
      <c r="AV598" s="16"/>
      <c r="AW598" s="116"/>
      <c r="AX598" s="116"/>
      <c r="AY598" s="116"/>
      <c r="AZ598" s="116"/>
      <c r="BA598" s="116"/>
      <c r="BB598" s="116"/>
      <c r="BC598" s="116"/>
      <c r="BD598" s="116"/>
      <c r="BE598" s="116"/>
      <c r="BF598" s="116"/>
      <c r="BG598" s="116"/>
      <c r="BH598" s="116"/>
      <c r="BI598" s="116"/>
      <c r="BJ598" s="116"/>
      <c r="BK598" s="116"/>
      <c r="BL598" s="116"/>
      <c r="BM598" s="116"/>
      <c r="BN598" s="117"/>
    </row>
    <row r="599" spans="2:66" s="3" customFormat="1">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c r="AA599" s="16"/>
      <c r="AB599" s="16"/>
      <c r="AC599" s="16"/>
      <c r="AD599" s="16"/>
      <c r="AE599" s="16"/>
      <c r="AF599" s="16"/>
      <c r="AG599" s="16"/>
      <c r="AH599" s="16"/>
      <c r="AI599" s="16"/>
      <c r="AJ599" s="16"/>
      <c r="AK599" s="16"/>
      <c r="AL599" s="16"/>
      <c r="AM599" s="16"/>
      <c r="AN599" s="16"/>
      <c r="AO599" s="16"/>
      <c r="AP599" s="16"/>
      <c r="AQ599" s="16"/>
      <c r="AR599" s="16"/>
      <c r="AS599" s="16"/>
      <c r="AT599" s="16"/>
      <c r="AU599" s="16"/>
      <c r="AV599" s="16"/>
      <c r="AW599" s="116"/>
      <c r="AX599" s="116"/>
      <c r="AY599" s="116"/>
      <c r="AZ599" s="116"/>
      <c r="BA599" s="116"/>
      <c r="BB599" s="116"/>
      <c r="BC599" s="116"/>
      <c r="BD599" s="116"/>
      <c r="BE599" s="116"/>
      <c r="BF599" s="116"/>
      <c r="BG599" s="116"/>
      <c r="BH599" s="116"/>
      <c r="BI599" s="116"/>
      <c r="BJ599" s="116"/>
      <c r="BK599" s="116"/>
      <c r="BL599" s="116"/>
      <c r="BM599" s="116"/>
      <c r="BN599" s="117"/>
    </row>
    <row r="600" spans="2:66" s="3" customFormat="1">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c r="AA600" s="16"/>
      <c r="AB600" s="16"/>
      <c r="AC600" s="16"/>
      <c r="AD600" s="16"/>
      <c r="AE600" s="16"/>
      <c r="AF600" s="16"/>
      <c r="AG600" s="16"/>
      <c r="AH600" s="16"/>
      <c r="AI600" s="16"/>
      <c r="AJ600" s="16"/>
      <c r="AK600" s="16"/>
      <c r="AL600" s="16"/>
      <c r="AM600" s="16"/>
      <c r="AN600" s="16"/>
      <c r="AO600" s="16"/>
      <c r="AP600" s="16"/>
      <c r="AQ600" s="16"/>
      <c r="AR600" s="16"/>
      <c r="AS600" s="16"/>
      <c r="AT600" s="16"/>
      <c r="AU600" s="16"/>
      <c r="AV600" s="16"/>
      <c r="AW600" s="116"/>
      <c r="AX600" s="116"/>
      <c r="AY600" s="116"/>
      <c r="AZ600" s="116"/>
      <c r="BA600" s="116"/>
      <c r="BB600" s="116"/>
      <c r="BC600" s="116"/>
      <c r="BD600" s="116"/>
      <c r="BE600" s="116"/>
      <c r="BF600" s="116"/>
      <c r="BG600" s="116"/>
      <c r="BH600" s="116"/>
      <c r="BI600" s="116"/>
      <c r="BJ600" s="116"/>
      <c r="BK600" s="116"/>
      <c r="BL600" s="116"/>
      <c r="BM600" s="116"/>
      <c r="BN600" s="117"/>
    </row>
    <row r="601" spans="2:66" s="3" customFormat="1">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c r="AA601" s="16"/>
      <c r="AB601" s="16"/>
      <c r="AC601" s="16"/>
      <c r="AD601" s="16"/>
      <c r="AE601" s="16"/>
      <c r="AF601" s="16"/>
      <c r="AG601" s="16"/>
      <c r="AH601" s="16"/>
      <c r="AI601" s="16"/>
      <c r="AJ601" s="16"/>
      <c r="AK601" s="16"/>
      <c r="AL601" s="16"/>
      <c r="AM601" s="16"/>
      <c r="AN601" s="16"/>
      <c r="AO601" s="16"/>
      <c r="AP601" s="16"/>
      <c r="AQ601" s="16"/>
      <c r="AR601" s="16"/>
      <c r="AS601" s="16"/>
      <c r="AT601" s="16"/>
      <c r="AU601" s="16"/>
      <c r="AV601" s="16"/>
      <c r="AW601" s="116"/>
      <c r="AX601" s="116"/>
      <c r="AY601" s="116"/>
      <c r="AZ601" s="116"/>
      <c r="BA601" s="116"/>
      <c r="BB601" s="116"/>
      <c r="BC601" s="116"/>
      <c r="BD601" s="116"/>
      <c r="BE601" s="116"/>
      <c r="BF601" s="116"/>
      <c r="BG601" s="116"/>
      <c r="BH601" s="116"/>
      <c r="BI601" s="116"/>
      <c r="BJ601" s="116"/>
      <c r="BK601" s="116"/>
      <c r="BL601" s="116"/>
      <c r="BM601" s="116"/>
      <c r="BN601" s="117"/>
    </row>
    <row r="602" spans="2:66" s="3" customFormat="1">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c r="AA602" s="16"/>
      <c r="AB602" s="16"/>
      <c r="AC602" s="16"/>
      <c r="AD602" s="16"/>
      <c r="AE602" s="16"/>
      <c r="AF602" s="16"/>
      <c r="AG602" s="16"/>
      <c r="AH602" s="16"/>
      <c r="AI602" s="16"/>
      <c r="AJ602" s="16"/>
      <c r="AK602" s="16"/>
      <c r="AL602" s="16"/>
      <c r="AM602" s="16"/>
      <c r="AN602" s="16"/>
      <c r="AO602" s="16"/>
      <c r="AP602" s="16"/>
      <c r="AQ602" s="16"/>
      <c r="AR602" s="16"/>
      <c r="AS602" s="16"/>
      <c r="AT602" s="16"/>
      <c r="AU602" s="16"/>
      <c r="AV602" s="16"/>
      <c r="AW602" s="116"/>
      <c r="AX602" s="116"/>
      <c r="AY602" s="116"/>
      <c r="AZ602" s="116"/>
      <c r="BA602" s="116"/>
      <c r="BB602" s="116"/>
      <c r="BC602" s="116"/>
      <c r="BD602" s="116"/>
      <c r="BE602" s="116"/>
      <c r="BF602" s="116"/>
      <c r="BG602" s="116"/>
      <c r="BH602" s="116"/>
      <c r="BI602" s="116"/>
      <c r="BJ602" s="116"/>
      <c r="BK602" s="116"/>
      <c r="BL602" s="116"/>
      <c r="BM602" s="116"/>
      <c r="BN602" s="117"/>
    </row>
    <row r="603" spans="2:66" s="3" customFormat="1">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c r="AA603" s="16"/>
      <c r="AB603" s="16"/>
      <c r="AC603" s="16"/>
      <c r="AD603" s="16"/>
      <c r="AE603" s="16"/>
      <c r="AF603" s="16"/>
      <c r="AG603" s="16"/>
      <c r="AH603" s="16"/>
      <c r="AI603" s="16"/>
      <c r="AJ603" s="16"/>
      <c r="AK603" s="16"/>
      <c r="AL603" s="16"/>
      <c r="AM603" s="16"/>
      <c r="AN603" s="16"/>
      <c r="AO603" s="16"/>
      <c r="AP603" s="16"/>
      <c r="AQ603" s="16"/>
      <c r="AR603" s="16"/>
      <c r="AS603" s="16"/>
      <c r="AT603" s="16"/>
      <c r="AU603" s="16"/>
      <c r="AV603" s="16"/>
      <c r="AW603" s="116"/>
      <c r="AX603" s="116"/>
      <c r="AY603" s="116"/>
      <c r="AZ603" s="116"/>
      <c r="BA603" s="116"/>
      <c r="BB603" s="116"/>
      <c r="BC603" s="116"/>
      <c r="BD603" s="116"/>
      <c r="BE603" s="116"/>
      <c r="BF603" s="116"/>
      <c r="BG603" s="116"/>
      <c r="BH603" s="116"/>
      <c r="BI603" s="116"/>
      <c r="BJ603" s="116"/>
      <c r="BK603" s="116"/>
      <c r="BL603" s="116"/>
      <c r="BM603" s="116"/>
      <c r="BN603" s="117"/>
    </row>
    <row r="604" spans="2:66" s="3" customFormat="1">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c r="AA604" s="16"/>
      <c r="AB604" s="16"/>
      <c r="AC604" s="16"/>
      <c r="AD604" s="16"/>
      <c r="AE604" s="16"/>
      <c r="AF604" s="16"/>
      <c r="AG604" s="16"/>
      <c r="AH604" s="16"/>
      <c r="AI604" s="16"/>
      <c r="AJ604" s="16"/>
      <c r="AK604" s="16"/>
      <c r="AL604" s="16"/>
      <c r="AM604" s="16"/>
      <c r="AN604" s="16"/>
      <c r="AO604" s="16"/>
      <c r="AP604" s="16"/>
      <c r="AQ604" s="16"/>
      <c r="AR604" s="16"/>
      <c r="AS604" s="16"/>
      <c r="AT604" s="16"/>
      <c r="AU604" s="16"/>
      <c r="AV604" s="16"/>
      <c r="AW604" s="116"/>
      <c r="AX604" s="116"/>
      <c r="AY604" s="116"/>
      <c r="AZ604" s="116"/>
      <c r="BA604" s="116"/>
      <c r="BB604" s="116"/>
      <c r="BC604" s="116"/>
      <c r="BD604" s="116"/>
      <c r="BE604" s="116"/>
      <c r="BF604" s="116"/>
      <c r="BG604" s="116"/>
      <c r="BH604" s="116"/>
      <c r="BI604" s="116"/>
      <c r="BJ604" s="116"/>
      <c r="BK604" s="116"/>
      <c r="BL604" s="116"/>
      <c r="BM604" s="116"/>
      <c r="BN604" s="117"/>
    </row>
    <row r="605" spans="2:66" s="3" customFormat="1">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c r="AA605" s="16"/>
      <c r="AB605" s="16"/>
      <c r="AC605" s="16"/>
      <c r="AD605" s="16"/>
      <c r="AE605" s="16"/>
      <c r="AF605" s="16"/>
      <c r="AG605" s="16"/>
      <c r="AH605" s="16"/>
      <c r="AI605" s="16"/>
      <c r="AJ605" s="16"/>
      <c r="AK605" s="16"/>
      <c r="AL605" s="16"/>
      <c r="AM605" s="16"/>
      <c r="AN605" s="16"/>
      <c r="AO605" s="16"/>
      <c r="AP605" s="16"/>
      <c r="AQ605" s="16"/>
      <c r="AR605" s="16"/>
      <c r="AS605" s="16"/>
      <c r="AT605" s="16"/>
      <c r="AU605" s="16"/>
      <c r="AV605" s="16"/>
      <c r="AW605" s="116"/>
      <c r="AX605" s="116"/>
      <c r="AY605" s="116"/>
      <c r="AZ605" s="116"/>
      <c r="BA605" s="116"/>
      <c r="BB605" s="116"/>
      <c r="BC605" s="116"/>
      <c r="BD605" s="116"/>
      <c r="BE605" s="116"/>
      <c r="BF605" s="116"/>
      <c r="BG605" s="116"/>
      <c r="BH605" s="116"/>
      <c r="BI605" s="116"/>
      <c r="BJ605" s="116"/>
      <c r="BK605" s="116"/>
      <c r="BL605" s="116"/>
      <c r="BM605" s="116"/>
      <c r="BN605" s="117"/>
    </row>
    <row r="606" spans="2:66" s="3" customFormat="1">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c r="AA606" s="16"/>
      <c r="AB606" s="16"/>
      <c r="AC606" s="16"/>
      <c r="AD606" s="16"/>
      <c r="AE606" s="16"/>
      <c r="AF606" s="16"/>
      <c r="AG606" s="16"/>
      <c r="AH606" s="16"/>
      <c r="AI606" s="16"/>
      <c r="AJ606" s="16"/>
      <c r="AK606" s="16"/>
      <c r="AL606" s="16"/>
      <c r="AM606" s="16"/>
      <c r="AN606" s="16"/>
      <c r="AO606" s="16"/>
      <c r="AP606" s="16"/>
      <c r="AQ606" s="16"/>
      <c r="AR606" s="16"/>
      <c r="AS606" s="16"/>
      <c r="AT606" s="16"/>
      <c r="AU606" s="16"/>
      <c r="AV606" s="16"/>
      <c r="AW606" s="116"/>
      <c r="AX606" s="116"/>
      <c r="AY606" s="116"/>
      <c r="AZ606" s="116"/>
      <c r="BA606" s="116"/>
      <c r="BB606" s="116"/>
      <c r="BC606" s="116"/>
      <c r="BD606" s="116"/>
      <c r="BE606" s="116"/>
      <c r="BF606" s="116"/>
      <c r="BG606" s="116"/>
      <c r="BH606" s="116"/>
      <c r="BI606" s="116"/>
      <c r="BJ606" s="116"/>
      <c r="BK606" s="116"/>
      <c r="BL606" s="116"/>
      <c r="BM606" s="116"/>
      <c r="BN606" s="117"/>
    </row>
    <row r="607" spans="2:66" s="3" customFormat="1">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c r="AA607" s="16"/>
      <c r="AB607" s="16"/>
      <c r="AC607" s="16"/>
      <c r="AD607" s="16"/>
      <c r="AE607" s="16"/>
      <c r="AF607" s="16"/>
      <c r="AG607" s="16"/>
      <c r="AH607" s="16"/>
      <c r="AI607" s="16"/>
      <c r="AJ607" s="16"/>
      <c r="AK607" s="16"/>
      <c r="AL607" s="16"/>
      <c r="AM607" s="16"/>
      <c r="AN607" s="16"/>
      <c r="AO607" s="16"/>
      <c r="AP607" s="16"/>
      <c r="AQ607" s="16"/>
      <c r="AR607" s="16"/>
      <c r="AS607" s="16"/>
      <c r="AT607" s="16"/>
      <c r="AU607" s="16"/>
      <c r="AV607" s="16"/>
      <c r="AW607" s="116"/>
      <c r="AX607" s="116"/>
      <c r="AY607" s="116"/>
      <c r="AZ607" s="116"/>
      <c r="BA607" s="116"/>
      <c r="BB607" s="116"/>
      <c r="BC607" s="116"/>
      <c r="BD607" s="116"/>
      <c r="BE607" s="116"/>
      <c r="BF607" s="116"/>
      <c r="BG607" s="116"/>
      <c r="BH607" s="116"/>
      <c r="BI607" s="116"/>
      <c r="BJ607" s="116"/>
      <c r="BK607" s="116"/>
      <c r="BL607" s="116"/>
      <c r="BM607" s="116"/>
      <c r="BN607" s="117"/>
    </row>
    <row r="608" spans="2:66" s="3" customFormat="1">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c r="AA608" s="16"/>
      <c r="AB608" s="16"/>
      <c r="AC608" s="16"/>
      <c r="AD608" s="16"/>
      <c r="AE608" s="16"/>
      <c r="AF608" s="16"/>
      <c r="AG608" s="16"/>
      <c r="AH608" s="16"/>
      <c r="AI608" s="16"/>
      <c r="AJ608" s="16"/>
      <c r="AK608" s="16"/>
      <c r="AL608" s="16"/>
      <c r="AM608" s="16"/>
      <c r="AN608" s="16"/>
      <c r="AO608" s="16"/>
      <c r="AP608" s="16"/>
      <c r="AQ608" s="16"/>
      <c r="AR608" s="16"/>
      <c r="AS608" s="16"/>
      <c r="AT608" s="16"/>
      <c r="AU608" s="16"/>
      <c r="AV608" s="16"/>
      <c r="AW608" s="116"/>
      <c r="AX608" s="116"/>
      <c r="AY608" s="116"/>
      <c r="AZ608" s="116"/>
      <c r="BA608" s="116"/>
      <c r="BB608" s="116"/>
      <c r="BC608" s="116"/>
      <c r="BD608" s="116"/>
      <c r="BE608" s="116"/>
      <c r="BF608" s="116"/>
      <c r="BG608" s="116"/>
      <c r="BH608" s="116"/>
      <c r="BI608" s="116"/>
      <c r="BJ608" s="116"/>
      <c r="BK608" s="116"/>
      <c r="BL608" s="116"/>
      <c r="BM608" s="116"/>
      <c r="BN608" s="117"/>
    </row>
    <row r="609" spans="2:66" s="3" customFormat="1">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c r="AA609" s="16"/>
      <c r="AB609" s="16"/>
      <c r="AC609" s="16"/>
      <c r="AD609" s="16"/>
      <c r="AE609" s="16"/>
      <c r="AF609" s="16"/>
      <c r="AG609" s="16"/>
      <c r="AH609" s="16"/>
      <c r="AI609" s="16"/>
      <c r="AJ609" s="16"/>
      <c r="AK609" s="16"/>
      <c r="AL609" s="16"/>
      <c r="AM609" s="16"/>
      <c r="AN609" s="16"/>
      <c r="AO609" s="16"/>
      <c r="AP609" s="16"/>
      <c r="AQ609" s="16"/>
      <c r="AR609" s="16"/>
      <c r="AS609" s="16"/>
      <c r="AT609" s="16"/>
      <c r="AU609" s="16"/>
      <c r="AV609" s="16"/>
      <c r="AW609" s="116"/>
      <c r="AX609" s="116"/>
      <c r="AY609" s="116"/>
      <c r="AZ609" s="116"/>
      <c r="BA609" s="116"/>
      <c r="BB609" s="116"/>
      <c r="BC609" s="116"/>
      <c r="BD609" s="116"/>
      <c r="BE609" s="116"/>
      <c r="BF609" s="116"/>
      <c r="BG609" s="116"/>
      <c r="BH609" s="116"/>
      <c r="BI609" s="116"/>
      <c r="BJ609" s="116"/>
      <c r="BK609" s="116"/>
      <c r="BL609" s="116"/>
      <c r="BM609" s="116"/>
      <c r="BN609" s="117"/>
    </row>
    <row r="610" spans="2:66" s="3" customFormat="1">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c r="AA610" s="16"/>
      <c r="AB610" s="16"/>
      <c r="AC610" s="16"/>
      <c r="AD610" s="16"/>
      <c r="AE610" s="16"/>
      <c r="AF610" s="16"/>
      <c r="AG610" s="16"/>
      <c r="AH610" s="16"/>
      <c r="AI610" s="16"/>
      <c r="AJ610" s="16"/>
      <c r="AK610" s="16"/>
      <c r="AL610" s="16"/>
      <c r="AM610" s="16"/>
      <c r="AN610" s="16"/>
      <c r="AO610" s="16"/>
      <c r="AP610" s="16"/>
      <c r="AQ610" s="16"/>
      <c r="AR610" s="16"/>
      <c r="AS610" s="16"/>
      <c r="AT610" s="16"/>
      <c r="AU610" s="16"/>
      <c r="AV610" s="16"/>
      <c r="AW610" s="116"/>
      <c r="AX610" s="116"/>
      <c r="AY610" s="116"/>
      <c r="AZ610" s="116"/>
      <c r="BA610" s="116"/>
      <c r="BB610" s="116"/>
      <c r="BC610" s="116"/>
      <c r="BD610" s="116"/>
      <c r="BE610" s="116"/>
      <c r="BF610" s="116"/>
      <c r="BG610" s="116"/>
      <c r="BH610" s="116"/>
      <c r="BI610" s="116"/>
      <c r="BJ610" s="116"/>
      <c r="BK610" s="116"/>
      <c r="BL610" s="116"/>
      <c r="BM610" s="116"/>
      <c r="BN610" s="117"/>
    </row>
    <row r="611" spans="2:66" s="3" customFormat="1">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M611" s="16"/>
      <c r="AN611" s="16"/>
      <c r="AO611" s="16"/>
      <c r="AP611" s="16"/>
      <c r="AQ611" s="16"/>
      <c r="AR611" s="16"/>
      <c r="AS611" s="16"/>
      <c r="AT611" s="16"/>
      <c r="AU611" s="16"/>
      <c r="AV611" s="16"/>
      <c r="AW611" s="116"/>
      <c r="AX611" s="116"/>
      <c r="AY611" s="116"/>
      <c r="AZ611" s="116"/>
      <c r="BA611" s="116"/>
      <c r="BB611" s="116"/>
      <c r="BC611" s="116"/>
      <c r="BD611" s="116"/>
      <c r="BE611" s="116"/>
      <c r="BF611" s="116"/>
      <c r="BG611" s="116"/>
      <c r="BH611" s="116"/>
      <c r="BI611" s="116"/>
      <c r="BJ611" s="116"/>
      <c r="BK611" s="116"/>
      <c r="BL611" s="116"/>
      <c r="BM611" s="116"/>
      <c r="BN611" s="117"/>
    </row>
    <row r="612" spans="2:66" s="3" customFormat="1">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c r="AA612" s="16"/>
      <c r="AB612" s="16"/>
      <c r="AC612" s="16"/>
      <c r="AD612" s="16"/>
      <c r="AE612" s="16"/>
      <c r="AF612" s="16"/>
      <c r="AG612" s="16"/>
      <c r="AH612" s="16"/>
      <c r="AI612" s="16"/>
      <c r="AJ612" s="16"/>
      <c r="AK612" s="16"/>
      <c r="AL612" s="16"/>
      <c r="AM612" s="16"/>
      <c r="AN612" s="16"/>
      <c r="AO612" s="16"/>
      <c r="AP612" s="16"/>
      <c r="AQ612" s="16"/>
      <c r="AR612" s="16"/>
      <c r="AS612" s="16"/>
      <c r="AT612" s="16"/>
      <c r="AU612" s="16"/>
      <c r="AV612" s="16"/>
      <c r="AW612" s="116"/>
      <c r="AX612" s="116"/>
      <c r="AY612" s="116"/>
      <c r="AZ612" s="116"/>
      <c r="BA612" s="116"/>
      <c r="BB612" s="116"/>
      <c r="BC612" s="116"/>
      <c r="BD612" s="116"/>
      <c r="BE612" s="116"/>
      <c r="BF612" s="116"/>
      <c r="BG612" s="116"/>
      <c r="BH612" s="116"/>
      <c r="BI612" s="116"/>
      <c r="BJ612" s="116"/>
      <c r="BK612" s="116"/>
      <c r="BL612" s="116"/>
      <c r="BM612" s="116"/>
      <c r="BN612" s="117"/>
    </row>
    <row r="613" spans="2:66" s="3" customFormat="1">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M613" s="16"/>
      <c r="AN613" s="16"/>
      <c r="AO613" s="16"/>
      <c r="AP613" s="16"/>
      <c r="AQ613" s="16"/>
      <c r="AR613" s="16"/>
      <c r="AS613" s="16"/>
      <c r="AT613" s="16"/>
      <c r="AU613" s="16"/>
      <c r="AV613" s="16"/>
      <c r="AW613" s="116"/>
      <c r="AX613" s="116"/>
      <c r="AY613" s="116"/>
      <c r="AZ613" s="116"/>
      <c r="BA613" s="116"/>
      <c r="BB613" s="116"/>
      <c r="BC613" s="116"/>
      <c r="BD613" s="116"/>
      <c r="BE613" s="116"/>
      <c r="BF613" s="116"/>
      <c r="BG613" s="116"/>
      <c r="BH613" s="116"/>
      <c r="BI613" s="116"/>
      <c r="BJ613" s="116"/>
      <c r="BK613" s="116"/>
      <c r="BL613" s="116"/>
      <c r="BM613" s="116"/>
      <c r="BN613" s="117"/>
    </row>
    <row r="614" spans="2:66" s="3" customFormat="1">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D614" s="16"/>
      <c r="AE614" s="16"/>
      <c r="AF614" s="16"/>
      <c r="AG614" s="16"/>
      <c r="AH614" s="16"/>
      <c r="AI614" s="16"/>
      <c r="AJ614" s="16"/>
      <c r="AK614" s="16"/>
      <c r="AL614" s="16"/>
      <c r="AM614" s="16"/>
      <c r="AN614" s="16"/>
      <c r="AO614" s="16"/>
      <c r="AP614" s="16"/>
      <c r="AQ614" s="16"/>
      <c r="AR614" s="16"/>
      <c r="AS614" s="16"/>
      <c r="AT614" s="16"/>
      <c r="AU614" s="16"/>
      <c r="AV614" s="16"/>
      <c r="AW614" s="116"/>
      <c r="AX614" s="116"/>
      <c r="AY614" s="116"/>
      <c r="AZ614" s="116"/>
      <c r="BA614" s="116"/>
      <c r="BB614" s="116"/>
      <c r="BC614" s="116"/>
      <c r="BD614" s="116"/>
      <c r="BE614" s="116"/>
      <c r="BF614" s="116"/>
      <c r="BG614" s="116"/>
      <c r="BH614" s="116"/>
      <c r="BI614" s="116"/>
      <c r="BJ614" s="116"/>
      <c r="BK614" s="116"/>
      <c r="BL614" s="116"/>
      <c r="BM614" s="116"/>
      <c r="BN614" s="117"/>
    </row>
    <row r="615" spans="2:66" s="3" customFormat="1">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c r="AA615" s="16"/>
      <c r="AB615" s="16"/>
      <c r="AC615" s="16"/>
      <c r="AD615" s="16"/>
      <c r="AE615" s="16"/>
      <c r="AF615" s="16"/>
      <c r="AG615" s="16"/>
      <c r="AH615" s="16"/>
      <c r="AI615" s="16"/>
      <c r="AJ615" s="16"/>
      <c r="AK615" s="16"/>
      <c r="AL615" s="16"/>
      <c r="AM615" s="16"/>
      <c r="AN615" s="16"/>
      <c r="AO615" s="16"/>
      <c r="AP615" s="16"/>
      <c r="AQ615" s="16"/>
      <c r="AR615" s="16"/>
      <c r="AS615" s="16"/>
      <c r="AT615" s="16"/>
      <c r="AU615" s="16"/>
      <c r="AV615" s="16"/>
      <c r="AW615" s="116"/>
      <c r="AX615" s="116"/>
      <c r="AY615" s="116"/>
      <c r="AZ615" s="116"/>
      <c r="BA615" s="116"/>
      <c r="BB615" s="116"/>
      <c r="BC615" s="116"/>
      <c r="BD615" s="116"/>
      <c r="BE615" s="116"/>
      <c r="BF615" s="116"/>
      <c r="BG615" s="116"/>
      <c r="BH615" s="116"/>
      <c r="BI615" s="116"/>
      <c r="BJ615" s="116"/>
      <c r="BK615" s="116"/>
      <c r="BL615" s="116"/>
      <c r="BM615" s="116"/>
      <c r="BN615" s="117"/>
    </row>
    <row r="616" spans="2:66" s="3" customFormat="1">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c r="AA616" s="16"/>
      <c r="AB616" s="16"/>
      <c r="AC616" s="16"/>
      <c r="AD616" s="16"/>
      <c r="AE616" s="16"/>
      <c r="AF616" s="16"/>
      <c r="AG616" s="16"/>
      <c r="AH616" s="16"/>
      <c r="AI616" s="16"/>
      <c r="AJ616" s="16"/>
      <c r="AK616" s="16"/>
      <c r="AL616" s="16"/>
      <c r="AM616" s="16"/>
      <c r="AN616" s="16"/>
      <c r="AO616" s="16"/>
      <c r="AP616" s="16"/>
      <c r="AQ616" s="16"/>
      <c r="AR616" s="16"/>
      <c r="AS616" s="16"/>
      <c r="AT616" s="16"/>
      <c r="AU616" s="16"/>
      <c r="AV616" s="16"/>
      <c r="AW616" s="116"/>
      <c r="AX616" s="116"/>
      <c r="AY616" s="116"/>
      <c r="AZ616" s="116"/>
      <c r="BA616" s="116"/>
      <c r="BB616" s="116"/>
      <c r="BC616" s="116"/>
      <c r="BD616" s="116"/>
      <c r="BE616" s="116"/>
      <c r="BF616" s="116"/>
      <c r="BG616" s="116"/>
      <c r="BH616" s="116"/>
      <c r="BI616" s="116"/>
      <c r="BJ616" s="116"/>
      <c r="BK616" s="116"/>
      <c r="BL616" s="116"/>
      <c r="BM616" s="116"/>
      <c r="BN616" s="117"/>
    </row>
    <row r="617" spans="2:66" s="3" customFormat="1">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c r="AA617" s="16"/>
      <c r="AB617" s="16"/>
      <c r="AC617" s="16"/>
      <c r="AD617" s="16"/>
      <c r="AE617" s="16"/>
      <c r="AF617" s="16"/>
      <c r="AG617" s="16"/>
      <c r="AH617" s="16"/>
      <c r="AI617" s="16"/>
      <c r="AJ617" s="16"/>
      <c r="AK617" s="16"/>
      <c r="AL617" s="16"/>
      <c r="AM617" s="16"/>
      <c r="AN617" s="16"/>
      <c r="AO617" s="16"/>
      <c r="AP617" s="16"/>
      <c r="AQ617" s="16"/>
      <c r="AR617" s="16"/>
      <c r="AS617" s="16"/>
      <c r="AT617" s="16"/>
      <c r="AU617" s="16"/>
      <c r="AV617" s="16"/>
      <c r="AW617" s="116"/>
      <c r="AX617" s="116"/>
      <c r="AY617" s="116"/>
      <c r="AZ617" s="116"/>
      <c r="BA617" s="116"/>
      <c r="BB617" s="116"/>
      <c r="BC617" s="116"/>
      <c r="BD617" s="116"/>
      <c r="BE617" s="116"/>
      <c r="BF617" s="116"/>
      <c r="BG617" s="116"/>
      <c r="BH617" s="116"/>
      <c r="BI617" s="116"/>
      <c r="BJ617" s="116"/>
      <c r="BK617" s="116"/>
      <c r="BL617" s="116"/>
      <c r="BM617" s="116"/>
      <c r="BN617" s="117"/>
    </row>
    <row r="618" spans="2:66" s="3" customFormat="1">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c r="AA618" s="16"/>
      <c r="AB618" s="16"/>
      <c r="AC618" s="16"/>
      <c r="AD618" s="16"/>
      <c r="AE618" s="16"/>
      <c r="AF618" s="16"/>
      <c r="AG618" s="16"/>
      <c r="AH618" s="16"/>
      <c r="AI618" s="16"/>
      <c r="AJ618" s="16"/>
      <c r="AK618" s="16"/>
      <c r="AL618" s="16"/>
      <c r="AM618" s="16"/>
      <c r="AN618" s="16"/>
      <c r="AO618" s="16"/>
      <c r="AP618" s="16"/>
      <c r="AQ618" s="16"/>
      <c r="AR618" s="16"/>
      <c r="AS618" s="16"/>
      <c r="AT618" s="16"/>
      <c r="AU618" s="16"/>
      <c r="AV618" s="16"/>
      <c r="AW618" s="116"/>
      <c r="AX618" s="116"/>
      <c r="AY618" s="116"/>
      <c r="AZ618" s="116"/>
      <c r="BA618" s="116"/>
      <c r="BB618" s="116"/>
      <c r="BC618" s="116"/>
      <c r="BD618" s="116"/>
      <c r="BE618" s="116"/>
      <c r="BF618" s="116"/>
      <c r="BG618" s="116"/>
      <c r="BH618" s="116"/>
      <c r="BI618" s="116"/>
      <c r="BJ618" s="116"/>
      <c r="BK618" s="116"/>
      <c r="BL618" s="116"/>
      <c r="BM618" s="116"/>
      <c r="BN618" s="117"/>
    </row>
    <row r="619" spans="2:66" s="3" customFormat="1">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c r="AA619" s="16"/>
      <c r="AB619" s="16"/>
      <c r="AC619" s="16"/>
      <c r="AD619" s="16"/>
      <c r="AE619" s="16"/>
      <c r="AF619" s="16"/>
      <c r="AG619" s="16"/>
      <c r="AH619" s="16"/>
      <c r="AI619" s="16"/>
      <c r="AJ619" s="16"/>
      <c r="AK619" s="16"/>
      <c r="AL619" s="16"/>
      <c r="AM619" s="16"/>
      <c r="AN619" s="16"/>
      <c r="AO619" s="16"/>
      <c r="AP619" s="16"/>
      <c r="AQ619" s="16"/>
      <c r="AR619" s="16"/>
      <c r="AS619" s="16"/>
      <c r="AT619" s="16"/>
      <c r="AU619" s="16"/>
      <c r="AV619" s="16"/>
      <c r="AW619" s="116"/>
      <c r="AX619" s="116"/>
      <c r="AY619" s="116"/>
      <c r="AZ619" s="116"/>
      <c r="BA619" s="116"/>
      <c r="BB619" s="116"/>
      <c r="BC619" s="116"/>
      <c r="BD619" s="116"/>
      <c r="BE619" s="116"/>
      <c r="BF619" s="116"/>
      <c r="BG619" s="116"/>
      <c r="BH619" s="116"/>
      <c r="BI619" s="116"/>
      <c r="BJ619" s="116"/>
      <c r="BK619" s="116"/>
      <c r="BL619" s="116"/>
      <c r="BM619" s="116"/>
      <c r="BN619" s="117"/>
    </row>
    <row r="620" spans="2:66" s="3" customFormat="1">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c r="AA620" s="16"/>
      <c r="AB620" s="16"/>
      <c r="AC620" s="16"/>
      <c r="AD620" s="16"/>
      <c r="AE620" s="16"/>
      <c r="AF620" s="16"/>
      <c r="AG620" s="16"/>
      <c r="AH620" s="16"/>
      <c r="AI620" s="16"/>
      <c r="AJ620" s="16"/>
      <c r="AK620" s="16"/>
      <c r="AL620" s="16"/>
      <c r="AM620" s="16"/>
      <c r="AN620" s="16"/>
      <c r="AO620" s="16"/>
      <c r="AP620" s="16"/>
      <c r="AQ620" s="16"/>
      <c r="AR620" s="16"/>
      <c r="AS620" s="16"/>
      <c r="AT620" s="16"/>
      <c r="AU620" s="16"/>
      <c r="AV620" s="16"/>
      <c r="AW620" s="116"/>
      <c r="AX620" s="116"/>
      <c r="AY620" s="116"/>
      <c r="AZ620" s="116"/>
      <c r="BA620" s="116"/>
      <c r="BB620" s="116"/>
      <c r="BC620" s="116"/>
      <c r="BD620" s="116"/>
      <c r="BE620" s="116"/>
      <c r="BF620" s="116"/>
      <c r="BG620" s="116"/>
      <c r="BH620" s="116"/>
      <c r="BI620" s="116"/>
      <c r="BJ620" s="116"/>
      <c r="BK620" s="116"/>
      <c r="BL620" s="116"/>
      <c r="BM620" s="116"/>
      <c r="BN620" s="117"/>
    </row>
    <row r="621" spans="2:66" s="3" customFormat="1">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D621" s="16"/>
      <c r="AE621" s="16"/>
      <c r="AF621" s="16"/>
      <c r="AG621" s="16"/>
      <c r="AH621" s="16"/>
      <c r="AI621" s="16"/>
      <c r="AJ621" s="16"/>
      <c r="AK621" s="16"/>
      <c r="AL621" s="16"/>
      <c r="AM621" s="16"/>
      <c r="AN621" s="16"/>
      <c r="AO621" s="16"/>
      <c r="AP621" s="16"/>
      <c r="AQ621" s="16"/>
      <c r="AR621" s="16"/>
      <c r="AS621" s="16"/>
      <c r="AT621" s="16"/>
      <c r="AU621" s="16"/>
      <c r="AV621" s="16"/>
      <c r="AW621" s="116"/>
      <c r="AX621" s="116"/>
      <c r="AY621" s="116"/>
      <c r="AZ621" s="116"/>
      <c r="BA621" s="116"/>
      <c r="BB621" s="116"/>
      <c r="BC621" s="116"/>
      <c r="BD621" s="116"/>
      <c r="BE621" s="116"/>
      <c r="BF621" s="116"/>
      <c r="BG621" s="116"/>
      <c r="BH621" s="116"/>
      <c r="BI621" s="116"/>
      <c r="BJ621" s="116"/>
      <c r="BK621" s="116"/>
      <c r="BL621" s="116"/>
      <c r="BM621" s="116"/>
      <c r="BN621" s="117"/>
    </row>
    <row r="622" spans="2:66" s="3" customFormat="1">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c r="AA622" s="16"/>
      <c r="AB622" s="16"/>
      <c r="AC622" s="16"/>
      <c r="AD622" s="16"/>
      <c r="AE622" s="16"/>
      <c r="AF622" s="16"/>
      <c r="AG622" s="16"/>
      <c r="AH622" s="16"/>
      <c r="AI622" s="16"/>
      <c r="AJ622" s="16"/>
      <c r="AK622" s="16"/>
      <c r="AL622" s="16"/>
      <c r="AM622" s="16"/>
      <c r="AN622" s="16"/>
      <c r="AO622" s="16"/>
      <c r="AP622" s="16"/>
      <c r="AQ622" s="16"/>
      <c r="AR622" s="16"/>
      <c r="AS622" s="16"/>
      <c r="AT622" s="16"/>
      <c r="AU622" s="16"/>
      <c r="AV622" s="16"/>
      <c r="AW622" s="116"/>
      <c r="AX622" s="116"/>
      <c r="AY622" s="116"/>
      <c r="AZ622" s="116"/>
      <c r="BA622" s="116"/>
      <c r="BB622" s="116"/>
      <c r="BC622" s="116"/>
      <c r="BD622" s="116"/>
      <c r="BE622" s="116"/>
      <c r="BF622" s="116"/>
      <c r="BG622" s="116"/>
      <c r="BH622" s="116"/>
      <c r="BI622" s="116"/>
      <c r="BJ622" s="116"/>
      <c r="BK622" s="116"/>
      <c r="BL622" s="116"/>
      <c r="BM622" s="116"/>
      <c r="BN622" s="117"/>
    </row>
    <row r="623" spans="2:66" s="3" customFormat="1">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c r="AA623" s="16"/>
      <c r="AB623" s="16"/>
      <c r="AC623" s="16"/>
      <c r="AD623" s="16"/>
      <c r="AE623" s="16"/>
      <c r="AF623" s="16"/>
      <c r="AG623" s="16"/>
      <c r="AH623" s="16"/>
      <c r="AI623" s="16"/>
      <c r="AJ623" s="16"/>
      <c r="AK623" s="16"/>
      <c r="AL623" s="16"/>
      <c r="AM623" s="16"/>
      <c r="AN623" s="16"/>
      <c r="AO623" s="16"/>
      <c r="AP623" s="16"/>
      <c r="AQ623" s="16"/>
      <c r="AR623" s="16"/>
      <c r="AS623" s="16"/>
      <c r="AT623" s="16"/>
      <c r="AU623" s="16"/>
      <c r="AV623" s="16"/>
      <c r="AW623" s="116"/>
      <c r="AX623" s="116"/>
      <c r="AY623" s="116"/>
      <c r="AZ623" s="116"/>
      <c r="BA623" s="116"/>
      <c r="BB623" s="116"/>
      <c r="BC623" s="116"/>
      <c r="BD623" s="116"/>
      <c r="BE623" s="116"/>
      <c r="BF623" s="116"/>
      <c r="BG623" s="116"/>
      <c r="BH623" s="116"/>
      <c r="BI623" s="116"/>
      <c r="BJ623" s="116"/>
      <c r="BK623" s="116"/>
      <c r="BL623" s="116"/>
      <c r="BM623" s="116"/>
      <c r="BN623" s="117"/>
    </row>
    <row r="624" spans="2:66" s="3" customFormat="1">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c r="AA624" s="16"/>
      <c r="AB624" s="16"/>
      <c r="AC624" s="16"/>
      <c r="AD624" s="16"/>
      <c r="AE624" s="16"/>
      <c r="AF624" s="16"/>
      <c r="AG624" s="16"/>
      <c r="AH624" s="16"/>
      <c r="AI624" s="16"/>
      <c r="AJ624" s="16"/>
      <c r="AK624" s="16"/>
      <c r="AL624" s="16"/>
      <c r="AM624" s="16"/>
      <c r="AN624" s="16"/>
      <c r="AO624" s="16"/>
      <c r="AP624" s="16"/>
      <c r="AQ624" s="16"/>
      <c r="AR624" s="16"/>
      <c r="AS624" s="16"/>
      <c r="AT624" s="16"/>
      <c r="AU624" s="16"/>
      <c r="AV624" s="16"/>
      <c r="AW624" s="116"/>
      <c r="AX624" s="116"/>
      <c r="AY624" s="116"/>
      <c r="AZ624" s="116"/>
      <c r="BA624" s="116"/>
      <c r="BB624" s="116"/>
      <c r="BC624" s="116"/>
      <c r="BD624" s="116"/>
      <c r="BE624" s="116"/>
      <c r="BF624" s="116"/>
      <c r="BG624" s="116"/>
      <c r="BH624" s="116"/>
      <c r="BI624" s="116"/>
      <c r="BJ624" s="116"/>
      <c r="BK624" s="116"/>
      <c r="BL624" s="116"/>
      <c r="BM624" s="116"/>
      <c r="BN624" s="117"/>
    </row>
    <row r="625" spans="2:66" s="3" customFormat="1">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c r="AA625" s="16"/>
      <c r="AB625" s="16"/>
      <c r="AC625" s="16"/>
      <c r="AD625" s="16"/>
      <c r="AE625" s="16"/>
      <c r="AF625" s="16"/>
      <c r="AG625" s="16"/>
      <c r="AH625" s="16"/>
      <c r="AI625" s="16"/>
      <c r="AJ625" s="16"/>
      <c r="AK625" s="16"/>
      <c r="AL625" s="16"/>
      <c r="AM625" s="16"/>
      <c r="AN625" s="16"/>
      <c r="AO625" s="16"/>
      <c r="AP625" s="16"/>
      <c r="AQ625" s="16"/>
      <c r="AR625" s="16"/>
      <c r="AS625" s="16"/>
      <c r="AT625" s="16"/>
      <c r="AU625" s="16"/>
      <c r="AV625" s="16"/>
      <c r="AW625" s="116"/>
      <c r="AX625" s="116"/>
      <c r="AY625" s="116"/>
      <c r="AZ625" s="116"/>
      <c r="BA625" s="116"/>
      <c r="BB625" s="116"/>
      <c r="BC625" s="116"/>
      <c r="BD625" s="116"/>
      <c r="BE625" s="116"/>
      <c r="BF625" s="116"/>
      <c r="BG625" s="116"/>
      <c r="BH625" s="116"/>
      <c r="BI625" s="116"/>
      <c r="BJ625" s="116"/>
      <c r="BK625" s="116"/>
      <c r="BL625" s="116"/>
      <c r="BM625" s="116"/>
      <c r="BN625" s="117"/>
    </row>
    <row r="626" spans="2:66" s="3" customFormat="1">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c r="AA626" s="16"/>
      <c r="AB626" s="16"/>
      <c r="AC626" s="16"/>
      <c r="AD626" s="16"/>
      <c r="AE626" s="16"/>
      <c r="AF626" s="16"/>
      <c r="AG626" s="16"/>
      <c r="AH626" s="16"/>
      <c r="AI626" s="16"/>
      <c r="AJ626" s="16"/>
      <c r="AK626" s="16"/>
      <c r="AL626" s="16"/>
      <c r="AM626" s="16"/>
      <c r="AN626" s="16"/>
      <c r="AO626" s="16"/>
      <c r="AP626" s="16"/>
      <c r="AQ626" s="16"/>
      <c r="AR626" s="16"/>
      <c r="AS626" s="16"/>
      <c r="AT626" s="16"/>
      <c r="AU626" s="16"/>
      <c r="AV626" s="16"/>
      <c r="AW626" s="116"/>
      <c r="AX626" s="116"/>
      <c r="AY626" s="116"/>
      <c r="AZ626" s="116"/>
      <c r="BA626" s="116"/>
      <c r="BB626" s="116"/>
      <c r="BC626" s="116"/>
      <c r="BD626" s="116"/>
      <c r="BE626" s="116"/>
      <c r="BF626" s="116"/>
      <c r="BG626" s="116"/>
      <c r="BH626" s="116"/>
      <c r="BI626" s="116"/>
      <c r="BJ626" s="116"/>
      <c r="BK626" s="116"/>
      <c r="BL626" s="116"/>
      <c r="BM626" s="116"/>
      <c r="BN626" s="117"/>
    </row>
    <row r="627" spans="2:66" s="3" customFormat="1">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c r="AA627" s="16"/>
      <c r="AB627" s="16"/>
      <c r="AC627" s="16"/>
      <c r="AD627" s="16"/>
      <c r="AE627" s="16"/>
      <c r="AF627" s="16"/>
      <c r="AG627" s="16"/>
      <c r="AH627" s="16"/>
      <c r="AI627" s="16"/>
      <c r="AJ627" s="16"/>
      <c r="AK627" s="16"/>
      <c r="AL627" s="16"/>
      <c r="AM627" s="16"/>
      <c r="AN627" s="16"/>
      <c r="AO627" s="16"/>
      <c r="AP627" s="16"/>
      <c r="AQ627" s="16"/>
      <c r="AR627" s="16"/>
      <c r="AS627" s="16"/>
      <c r="AT627" s="16"/>
      <c r="AU627" s="16"/>
      <c r="AV627" s="16"/>
      <c r="AW627" s="116"/>
      <c r="AX627" s="116"/>
      <c r="AY627" s="116"/>
      <c r="AZ627" s="116"/>
      <c r="BA627" s="116"/>
      <c r="BB627" s="116"/>
      <c r="BC627" s="116"/>
      <c r="BD627" s="116"/>
      <c r="BE627" s="116"/>
      <c r="BF627" s="116"/>
      <c r="BG627" s="116"/>
      <c r="BH627" s="116"/>
      <c r="BI627" s="116"/>
      <c r="BJ627" s="116"/>
      <c r="BK627" s="116"/>
      <c r="BL627" s="116"/>
      <c r="BM627" s="116"/>
      <c r="BN627" s="117"/>
    </row>
    <row r="628" spans="2:66" s="3" customFormat="1">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c r="AA628" s="16"/>
      <c r="AB628" s="16"/>
      <c r="AC628" s="16"/>
      <c r="AD628" s="16"/>
      <c r="AE628" s="16"/>
      <c r="AF628" s="16"/>
      <c r="AG628" s="16"/>
      <c r="AH628" s="16"/>
      <c r="AI628" s="16"/>
      <c r="AJ628" s="16"/>
      <c r="AK628" s="16"/>
      <c r="AL628" s="16"/>
      <c r="AM628" s="16"/>
      <c r="AN628" s="16"/>
      <c r="AO628" s="16"/>
      <c r="AP628" s="16"/>
      <c r="AQ628" s="16"/>
      <c r="AR628" s="16"/>
      <c r="AS628" s="16"/>
      <c r="AT628" s="16"/>
      <c r="AU628" s="16"/>
      <c r="AV628" s="16"/>
      <c r="AW628" s="116"/>
      <c r="AX628" s="116"/>
      <c r="AY628" s="116"/>
      <c r="AZ628" s="116"/>
      <c r="BA628" s="116"/>
      <c r="BB628" s="116"/>
      <c r="BC628" s="116"/>
      <c r="BD628" s="116"/>
      <c r="BE628" s="116"/>
      <c r="BF628" s="116"/>
      <c r="BG628" s="116"/>
      <c r="BH628" s="116"/>
      <c r="BI628" s="116"/>
      <c r="BJ628" s="116"/>
      <c r="BK628" s="116"/>
      <c r="BL628" s="116"/>
      <c r="BM628" s="116"/>
      <c r="BN628" s="117"/>
    </row>
    <row r="629" spans="2:66" s="3" customFormat="1">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c r="AA629" s="16"/>
      <c r="AB629" s="16"/>
      <c r="AC629" s="16"/>
      <c r="AD629" s="16"/>
      <c r="AE629" s="16"/>
      <c r="AF629" s="16"/>
      <c r="AG629" s="16"/>
      <c r="AH629" s="16"/>
      <c r="AI629" s="16"/>
      <c r="AJ629" s="16"/>
      <c r="AK629" s="16"/>
      <c r="AL629" s="16"/>
      <c r="AM629" s="16"/>
      <c r="AN629" s="16"/>
      <c r="AO629" s="16"/>
      <c r="AP629" s="16"/>
      <c r="AQ629" s="16"/>
      <c r="AR629" s="16"/>
      <c r="AS629" s="16"/>
      <c r="AT629" s="16"/>
      <c r="AU629" s="16"/>
      <c r="AV629" s="16"/>
      <c r="AW629" s="116"/>
      <c r="AX629" s="116"/>
      <c r="AY629" s="116"/>
      <c r="AZ629" s="116"/>
      <c r="BA629" s="116"/>
      <c r="BB629" s="116"/>
      <c r="BC629" s="116"/>
      <c r="BD629" s="116"/>
      <c r="BE629" s="116"/>
      <c r="BF629" s="116"/>
      <c r="BG629" s="116"/>
      <c r="BH629" s="116"/>
      <c r="BI629" s="116"/>
      <c r="BJ629" s="116"/>
      <c r="BK629" s="116"/>
      <c r="BL629" s="116"/>
      <c r="BM629" s="116"/>
      <c r="BN629" s="117"/>
    </row>
    <row r="630" spans="2:66" s="3" customFormat="1">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c r="AA630" s="16"/>
      <c r="AB630" s="16"/>
      <c r="AC630" s="16"/>
      <c r="AD630" s="16"/>
      <c r="AE630" s="16"/>
      <c r="AF630" s="16"/>
      <c r="AG630" s="16"/>
      <c r="AH630" s="16"/>
      <c r="AI630" s="16"/>
      <c r="AJ630" s="16"/>
      <c r="AK630" s="16"/>
      <c r="AL630" s="16"/>
      <c r="AM630" s="16"/>
      <c r="AN630" s="16"/>
      <c r="AO630" s="16"/>
      <c r="AP630" s="16"/>
      <c r="AQ630" s="16"/>
      <c r="AR630" s="16"/>
      <c r="AS630" s="16"/>
      <c r="AT630" s="16"/>
      <c r="AU630" s="16"/>
      <c r="AV630" s="16"/>
      <c r="AW630" s="116"/>
      <c r="AX630" s="116"/>
      <c r="AY630" s="116"/>
      <c r="AZ630" s="116"/>
      <c r="BA630" s="116"/>
      <c r="BB630" s="116"/>
      <c r="BC630" s="116"/>
      <c r="BD630" s="116"/>
      <c r="BE630" s="116"/>
      <c r="BF630" s="116"/>
      <c r="BG630" s="116"/>
      <c r="BH630" s="116"/>
      <c r="BI630" s="116"/>
      <c r="BJ630" s="116"/>
      <c r="BK630" s="116"/>
      <c r="BL630" s="116"/>
      <c r="BM630" s="116"/>
      <c r="BN630" s="117"/>
    </row>
    <row r="631" spans="2:66" s="3" customFormat="1">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c r="AA631" s="16"/>
      <c r="AB631" s="16"/>
      <c r="AC631" s="16"/>
      <c r="AD631" s="16"/>
      <c r="AE631" s="16"/>
      <c r="AF631" s="16"/>
      <c r="AG631" s="16"/>
      <c r="AH631" s="16"/>
      <c r="AI631" s="16"/>
      <c r="AJ631" s="16"/>
      <c r="AK631" s="16"/>
      <c r="AL631" s="16"/>
      <c r="AM631" s="16"/>
      <c r="AN631" s="16"/>
      <c r="AO631" s="16"/>
      <c r="AP631" s="16"/>
      <c r="AQ631" s="16"/>
      <c r="AR631" s="16"/>
      <c r="AS631" s="16"/>
      <c r="AT631" s="16"/>
      <c r="AU631" s="16"/>
      <c r="AV631" s="16"/>
      <c r="AW631" s="116"/>
      <c r="AX631" s="116"/>
      <c r="AY631" s="116"/>
      <c r="AZ631" s="116"/>
      <c r="BA631" s="116"/>
      <c r="BB631" s="116"/>
      <c r="BC631" s="116"/>
      <c r="BD631" s="116"/>
      <c r="BE631" s="116"/>
      <c r="BF631" s="116"/>
      <c r="BG631" s="116"/>
      <c r="BH631" s="116"/>
      <c r="BI631" s="116"/>
      <c r="BJ631" s="116"/>
      <c r="BK631" s="116"/>
      <c r="BL631" s="116"/>
      <c r="BM631" s="116"/>
      <c r="BN631" s="117"/>
    </row>
    <row r="632" spans="2:66" s="3" customFormat="1">
      <c r="B632" s="36"/>
      <c r="C632" s="36"/>
      <c r="D632" s="36"/>
      <c r="E632" s="36"/>
      <c r="F632" s="36"/>
      <c r="G632" s="36"/>
      <c r="H632" s="36"/>
      <c r="I632" s="36"/>
      <c r="J632" s="36"/>
      <c r="K632" s="36"/>
      <c r="L632" s="36"/>
      <c r="M632" s="36"/>
      <c r="N632" s="36"/>
      <c r="O632" s="36"/>
      <c r="P632" s="36"/>
      <c r="Q632" s="36"/>
      <c r="R632" s="36"/>
      <c r="S632" s="36"/>
      <c r="T632" s="36"/>
      <c r="U632" s="36"/>
      <c r="V632" s="36"/>
      <c r="W632" s="16"/>
      <c r="X632" s="16"/>
      <c r="Y632" s="16"/>
      <c r="Z632" s="16"/>
      <c r="AA632" s="16"/>
      <c r="AB632" s="16"/>
      <c r="AC632" s="16"/>
      <c r="AD632" s="16"/>
      <c r="AE632" s="16"/>
      <c r="AF632" s="16"/>
      <c r="AG632" s="16"/>
      <c r="AH632" s="16"/>
      <c r="AI632" s="16"/>
      <c r="AJ632" s="16"/>
      <c r="AK632" s="16"/>
      <c r="AL632" s="16"/>
      <c r="AM632" s="16"/>
      <c r="AN632" s="16"/>
      <c r="AO632" s="16"/>
      <c r="AP632" s="16"/>
      <c r="AQ632" s="16"/>
      <c r="AR632" s="16"/>
      <c r="AS632" s="16"/>
      <c r="AT632" s="16"/>
      <c r="AU632" s="16"/>
      <c r="AV632" s="16"/>
      <c r="AW632" s="116"/>
      <c r="AX632" s="116"/>
      <c r="AY632" s="116"/>
      <c r="AZ632" s="116"/>
      <c r="BA632" s="116"/>
      <c r="BB632" s="116"/>
      <c r="BC632" s="116"/>
      <c r="BD632" s="116"/>
      <c r="BE632" s="116"/>
      <c r="BF632" s="116"/>
      <c r="BG632" s="116"/>
      <c r="BH632" s="116"/>
      <c r="BI632" s="116"/>
      <c r="BJ632" s="116"/>
      <c r="BK632" s="116"/>
      <c r="BL632" s="116"/>
      <c r="BM632" s="116"/>
      <c r="BN632" s="117"/>
    </row>
    <row r="633" spans="2:66" s="3" customFormat="1">
      <c r="B633" s="36"/>
      <c r="C633" s="36"/>
      <c r="D633" s="36"/>
      <c r="E633" s="36"/>
      <c r="F633" s="36"/>
      <c r="G633" s="36"/>
      <c r="H633" s="36"/>
      <c r="I633" s="36"/>
      <c r="J633" s="36"/>
      <c r="K633" s="36"/>
      <c r="L633" s="36"/>
      <c r="M633" s="36"/>
      <c r="N633" s="36"/>
      <c r="O633" s="36"/>
      <c r="P633" s="36"/>
      <c r="Q633" s="36"/>
      <c r="R633" s="36"/>
      <c r="S633" s="36"/>
      <c r="T633" s="36"/>
      <c r="U633" s="36"/>
      <c r="V633" s="36"/>
      <c r="W633" s="16"/>
      <c r="X633" s="16"/>
      <c r="Y633" s="16"/>
      <c r="Z633" s="16"/>
      <c r="AA633" s="16"/>
      <c r="AB633" s="16"/>
      <c r="AC633" s="16"/>
      <c r="AD633" s="16"/>
      <c r="AE633" s="16"/>
      <c r="AF633" s="16"/>
      <c r="AG633" s="16"/>
      <c r="AH633" s="16"/>
      <c r="AI633" s="16"/>
      <c r="AJ633" s="16"/>
      <c r="AK633" s="16"/>
      <c r="AL633" s="16"/>
      <c r="AM633" s="16"/>
      <c r="AN633" s="16"/>
      <c r="AO633" s="16"/>
      <c r="AP633" s="16"/>
      <c r="AQ633" s="16"/>
      <c r="AR633" s="16"/>
      <c r="AS633" s="16"/>
      <c r="AT633" s="16"/>
      <c r="AU633" s="16"/>
      <c r="AV633" s="16"/>
      <c r="AW633" s="116"/>
      <c r="AX633" s="116"/>
      <c r="AY633" s="116"/>
      <c r="AZ633" s="116"/>
      <c r="BA633" s="116"/>
      <c r="BB633" s="116"/>
      <c r="BC633" s="116"/>
      <c r="BD633" s="116"/>
      <c r="BE633" s="116"/>
      <c r="BF633" s="116"/>
      <c r="BG633" s="116"/>
      <c r="BH633" s="116"/>
      <c r="BI633" s="116"/>
      <c r="BJ633" s="116"/>
      <c r="BK633" s="116"/>
      <c r="BL633" s="116"/>
      <c r="BM633" s="116"/>
      <c r="BN633" s="117"/>
    </row>
    <row r="634" spans="2:66" s="3" customFormat="1">
      <c r="B634" s="36"/>
      <c r="C634" s="36"/>
      <c r="D634" s="36"/>
      <c r="E634" s="36"/>
      <c r="F634" s="36"/>
      <c r="G634" s="36"/>
      <c r="H634" s="36"/>
      <c r="I634" s="36"/>
      <c r="J634" s="36"/>
      <c r="K634" s="36"/>
      <c r="L634" s="36"/>
      <c r="M634" s="36"/>
      <c r="N634" s="36"/>
      <c r="O634" s="36"/>
      <c r="P634" s="36"/>
      <c r="Q634" s="36"/>
      <c r="R634" s="36"/>
      <c r="S634" s="36"/>
      <c r="T634" s="36"/>
      <c r="U634" s="36"/>
      <c r="V634" s="36"/>
      <c r="W634" s="16"/>
      <c r="X634" s="16"/>
      <c r="Y634" s="16"/>
      <c r="Z634" s="16"/>
      <c r="AA634" s="16"/>
      <c r="AB634" s="16"/>
      <c r="AC634" s="16"/>
      <c r="AD634" s="16"/>
      <c r="AE634" s="16"/>
      <c r="AF634" s="16"/>
      <c r="AG634" s="16"/>
      <c r="AH634" s="16"/>
      <c r="AI634" s="16"/>
      <c r="AJ634" s="16"/>
      <c r="AK634" s="16"/>
      <c r="AL634" s="16"/>
      <c r="AM634" s="16"/>
      <c r="AN634" s="16"/>
      <c r="AO634" s="16"/>
      <c r="AP634" s="16"/>
      <c r="AQ634" s="16"/>
      <c r="AR634" s="16"/>
      <c r="AS634" s="16"/>
      <c r="AT634" s="16"/>
      <c r="AU634" s="16"/>
      <c r="AV634" s="16"/>
      <c r="AW634" s="116"/>
      <c r="AX634" s="116"/>
      <c r="AY634" s="116"/>
      <c r="AZ634" s="116"/>
      <c r="BA634" s="116"/>
      <c r="BB634" s="116"/>
      <c r="BC634" s="116"/>
      <c r="BD634" s="116"/>
      <c r="BE634" s="116"/>
      <c r="BF634" s="116"/>
      <c r="BG634" s="116"/>
      <c r="BH634" s="116"/>
      <c r="BI634" s="116"/>
      <c r="BJ634" s="116"/>
      <c r="BK634" s="116"/>
      <c r="BL634" s="116"/>
      <c r="BM634" s="116"/>
      <c r="BN634" s="117"/>
    </row>
    <row r="635" spans="2:66" s="3" customFormat="1">
      <c r="B635" s="36"/>
      <c r="C635" s="36"/>
      <c r="D635" s="36"/>
      <c r="E635" s="36"/>
      <c r="F635" s="36"/>
      <c r="G635" s="36"/>
      <c r="H635" s="36"/>
      <c r="I635" s="36"/>
      <c r="J635" s="36"/>
      <c r="K635" s="36"/>
      <c r="L635" s="36"/>
      <c r="M635" s="36"/>
      <c r="N635" s="36"/>
      <c r="O635" s="36"/>
      <c r="P635" s="36"/>
      <c r="Q635" s="36"/>
      <c r="R635" s="36"/>
      <c r="S635" s="36"/>
      <c r="T635" s="36"/>
      <c r="U635" s="36"/>
      <c r="V635" s="36"/>
      <c r="W635" s="16"/>
      <c r="X635" s="16"/>
      <c r="Y635" s="16"/>
      <c r="Z635" s="16"/>
      <c r="AA635" s="16"/>
      <c r="AB635" s="16"/>
      <c r="AC635" s="16"/>
      <c r="AD635" s="16"/>
      <c r="AE635" s="16"/>
      <c r="AF635" s="16"/>
      <c r="AG635" s="16"/>
      <c r="AH635" s="16"/>
      <c r="AI635" s="16"/>
      <c r="AJ635" s="16"/>
      <c r="AK635" s="16"/>
      <c r="AL635" s="16"/>
      <c r="AM635" s="16"/>
      <c r="AN635" s="16"/>
      <c r="AO635" s="16"/>
      <c r="AP635" s="16"/>
      <c r="AQ635" s="16"/>
      <c r="AR635" s="16"/>
      <c r="AS635" s="16"/>
      <c r="AT635" s="16"/>
      <c r="AU635" s="16"/>
      <c r="AV635" s="16"/>
      <c r="AW635" s="116"/>
      <c r="AX635" s="116"/>
      <c r="AY635" s="116"/>
      <c r="AZ635" s="116"/>
      <c r="BA635" s="116"/>
      <c r="BB635" s="116"/>
      <c r="BC635" s="116"/>
      <c r="BD635" s="116"/>
      <c r="BE635" s="116"/>
      <c r="BF635" s="116"/>
      <c r="BG635" s="116"/>
      <c r="BH635" s="116"/>
      <c r="BI635" s="116"/>
      <c r="BJ635" s="116"/>
      <c r="BK635" s="116"/>
      <c r="BL635" s="116"/>
      <c r="BM635" s="116"/>
      <c r="BN635" s="117"/>
    </row>
    <row r="636" spans="2:66" ht="5.0999999999999996" customHeight="1">
      <c r="C636" s="28"/>
      <c r="D636" s="29"/>
      <c r="E636" s="29"/>
      <c r="F636" s="29"/>
      <c r="G636" s="29"/>
      <c r="H636" s="29"/>
      <c r="I636" s="29"/>
      <c r="J636" s="29"/>
      <c r="K636" s="29"/>
      <c r="L636" s="29"/>
      <c r="M636" s="29"/>
      <c r="N636" s="29"/>
      <c r="O636" s="29"/>
      <c r="P636" s="29"/>
      <c r="Q636" s="119"/>
      <c r="R636" s="16"/>
      <c r="S636" s="16"/>
      <c r="Z636" s="16"/>
      <c r="AA636" s="16"/>
      <c r="AB636" s="16"/>
      <c r="AC636" s="16"/>
      <c r="AD636" s="16"/>
      <c r="AE636" s="16"/>
      <c r="AF636" s="16"/>
      <c r="AG636" s="16"/>
      <c r="AH636" s="16"/>
      <c r="AI636" s="16"/>
      <c r="AJ636" s="16"/>
      <c r="AK636" s="16"/>
      <c r="AL636" s="16"/>
      <c r="AM636" s="16"/>
      <c r="AN636" s="16"/>
      <c r="AO636" s="16"/>
      <c r="AP636" s="16"/>
      <c r="AQ636" s="16"/>
      <c r="AR636" s="16"/>
      <c r="AS636" s="16"/>
      <c r="AT636" s="16"/>
      <c r="AU636" s="16"/>
      <c r="AV636" s="16"/>
      <c r="AW636" s="116"/>
      <c r="AX636" s="116"/>
      <c r="AY636" s="116"/>
      <c r="AZ636" s="116"/>
      <c r="BA636" s="116"/>
      <c r="BB636" s="116"/>
      <c r="BC636" s="116"/>
      <c r="BD636" s="116"/>
      <c r="BE636" s="116"/>
      <c r="BF636" s="116"/>
      <c r="BG636" s="116"/>
      <c r="BH636" s="116"/>
      <c r="BI636" s="116"/>
      <c r="BJ636" s="116"/>
      <c r="BK636" s="116"/>
      <c r="BL636" s="116"/>
      <c r="BM636" s="116"/>
      <c r="BN636" s="117"/>
    </row>
    <row r="637" spans="2:66" ht="5.0999999999999996" customHeight="1">
      <c r="C637" s="31"/>
      <c r="D637" s="37"/>
      <c r="E637" s="37"/>
      <c r="F637" s="37"/>
      <c r="G637" s="37"/>
      <c r="H637" s="37"/>
      <c r="I637" s="37"/>
      <c r="J637" s="37"/>
      <c r="K637" s="37"/>
      <c r="L637" s="37"/>
      <c r="M637" s="37"/>
      <c r="N637" s="37"/>
      <c r="O637" s="37"/>
      <c r="P637" s="37"/>
      <c r="Q637" s="128"/>
      <c r="R637" s="127"/>
      <c r="S637" s="16"/>
      <c r="Z637" s="16"/>
      <c r="AA637" s="16"/>
      <c r="AB637" s="16"/>
      <c r="AC637" s="16"/>
      <c r="AD637" s="16"/>
      <c r="AE637" s="16"/>
      <c r="AF637" s="16"/>
      <c r="AG637" s="16"/>
      <c r="AH637" s="16"/>
      <c r="AI637" s="16"/>
      <c r="AJ637" s="16"/>
      <c r="AK637" s="16"/>
      <c r="AL637" s="16"/>
      <c r="AM637" s="16"/>
      <c r="AN637" s="16"/>
      <c r="AO637" s="16"/>
      <c r="AP637" s="16"/>
      <c r="AQ637" s="16"/>
      <c r="AR637" s="16"/>
      <c r="AS637" s="16"/>
      <c r="AT637" s="16"/>
      <c r="AU637" s="16"/>
      <c r="AV637" s="16"/>
      <c r="AW637" s="116"/>
      <c r="AX637" s="116"/>
      <c r="AY637" s="116"/>
      <c r="AZ637" s="116"/>
      <c r="BA637" s="116"/>
      <c r="BB637" s="116"/>
      <c r="BC637" s="116"/>
      <c r="BD637" s="116"/>
      <c r="BE637" s="116"/>
      <c r="BF637" s="116"/>
      <c r="BG637" s="116"/>
      <c r="BH637" s="116"/>
      <c r="BI637" s="116"/>
      <c r="BJ637" s="116"/>
      <c r="BK637" s="116"/>
      <c r="BL637" s="116"/>
      <c r="BM637" s="116"/>
      <c r="BN637" s="117"/>
    </row>
    <row r="638" spans="2:66" ht="20.399999999999999">
      <c r="C638" s="61"/>
      <c r="D638" s="951" t="s">
        <v>448</v>
      </c>
      <c r="E638" s="739"/>
      <c r="F638" s="739"/>
      <c r="G638" s="739"/>
      <c r="H638" s="739"/>
      <c r="I638" s="539"/>
      <c r="J638" s="539"/>
      <c r="K638" s="539"/>
      <c r="L638" s="740"/>
      <c r="M638" s="740"/>
      <c r="N638" s="740"/>
      <c r="O638" s="481"/>
      <c r="P638" s="481"/>
      <c r="Q638" s="132"/>
      <c r="R638" s="131"/>
      <c r="S638" s="16"/>
      <c r="Z638" s="16"/>
      <c r="AA638" s="16"/>
      <c r="AB638" s="16"/>
      <c r="AC638" s="16"/>
      <c r="AD638" s="16"/>
      <c r="AE638" s="16"/>
      <c r="AF638" s="16"/>
      <c r="AG638" s="16"/>
      <c r="AH638" s="16"/>
      <c r="AI638" s="16"/>
      <c r="AJ638" s="16"/>
      <c r="AK638" s="16"/>
      <c r="AL638" s="16"/>
      <c r="AM638" s="16"/>
      <c r="AN638" s="16"/>
      <c r="AO638" s="16"/>
      <c r="AP638" s="16"/>
      <c r="AQ638" s="16"/>
      <c r="AR638" s="16"/>
      <c r="AS638" s="16"/>
      <c r="AT638" s="16"/>
      <c r="AU638" s="16"/>
      <c r="AV638" s="16"/>
      <c r="AW638" s="116"/>
      <c r="AX638" s="116"/>
      <c r="AY638" s="116"/>
      <c r="AZ638" s="116"/>
      <c r="BA638" s="116"/>
      <c r="BB638" s="116"/>
      <c r="BC638" s="116"/>
      <c r="BD638" s="116"/>
      <c r="BE638" s="116"/>
      <c r="BF638" s="116"/>
      <c r="BG638" s="116"/>
      <c r="BH638" s="116"/>
      <c r="BI638" s="116"/>
      <c r="BJ638" s="116"/>
      <c r="BK638" s="116"/>
      <c r="BL638" s="116"/>
      <c r="BM638" s="116"/>
      <c r="BN638" s="117"/>
    </row>
    <row r="639" spans="2:66" ht="8.1" customHeight="1">
      <c r="C639" s="61"/>
      <c r="D639" s="4"/>
      <c r="E639" s="4"/>
      <c r="F639" s="4"/>
      <c r="G639" s="4"/>
      <c r="H639" s="4"/>
      <c r="I639" s="5"/>
      <c r="J639" s="5"/>
      <c r="K639" s="5"/>
      <c r="L639" s="4"/>
      <c r="M639" s="4"/>
      <c r="N639" s="4"/>
      <c r="O639" s="4"/>
      <c r="P639" s="4"/>
      <c r="Q639" s="134"/>
      <c r="R639" s="133"/>
      <c r="S639" s="16"/>
      <c r="Z639" s="16"/>
      <c r="AA639" s="16"/>
      <c r="AB639" s="16"/>
      <c r="AC639" s="16"/>
      <c r="AD639" s="16"/>
      <c r="AE639" s="16"/>
      <c r="AF639" s="16"/>
      <c r="AG639" s="16"/>
      <c r="AH639" s="16"/>
      <c r="AI639" s="16"/>
      <c r="AJ639" s="16"/>
      <c r="AK639" s="16"/>
      <c r="AL639" s="16"/>
      <c r="AM639" s="16"/>
      <c r="AN639" s="16"/>
      <c r="AO639" s="16"/>
      <c r="AP639" s="16"/>
      <c r="AQ639" s="16"/>
      <c r="AR639" s="16"/>
      <c r="AS639" s="16"/>
      <c r="AT639" s="16"/>
      <c r="AU639" s="16"/>
      <c r="AV639" s="16"/>
      <c r="AW639" s="116"/>
      <c r="AX639" s="116"/>
      <c r="AY639" s="116"/>
      <c r="AZ639" s="116"/>
      <c r="BA639" s="116"/>
      <c r="BB639" s="116"/>
      <c r="BC639" s="116"/>
      <c r="BD639" s="116"/>
      <c r="BE639" s="116"/>
      <c r="BF639" s="116"/>
      <c r="BG639" s="116"/>
      <c r="BH639" s="116"/>
      <c r="BI639" s="116"/>
      <c r="BJ639" s="116"/>
      <c r="BK639" s="116"/>
      <c r="BL639" s="116"/>
      <c r="BM639" s="116"/>
      <c r="BN639" s="117"/>
    </row>
    <row r="640" spans="2:66" ht="19.2">
      <c r="C640" s="61"/>
      <c r="D640" s="885" t="s">
        <v>288</v>
      </c>
      <c r="E640" s="62"/>
      <c r="F640" s="62"/>
      <c r="G640" s="62"/>
      <c r="H640" s="62"/>
      <c r="I640" s="62"/>
      <c r="J640" s="62"/>
      <c r="K640" s="62"/>
      <c r="L640" s="62"/>
      <c r="M640" s="62"/>
      <c r="N640" s="62"/>
      <c r="O640" s="62"/>
      <c r="P640" s="62"/>
      <c r="Q640" s="136"/>
      <c r="R640" s="135"/>
      <c r="S640" s="16"/>
      <c r="Z640" s="16"/>
      <c r="AA640" s="16"/>
      <c r="AB640" s="16"/>
      <c r="AC640" s="16"/>
      <c r="AD640" s="16"/>
      <c r="AE640" s="16"/>
      <c r="AF640" s="16"/>
      <c r="AG640" s="16"/>
      <c r="AH640" s="16"/>
      <c r="AI640" s="16"/>
      <c r="AJ640" s="16"/>
      <c r="AK640" s="16"/>
      <c r="AL640" s="16"/>
      <c r="AM640" s="16"/>
      <c r="AN640" s="16"/>
      <c r="AO640" s="16"/>
      <c r="AP640" s="16"/>
      <c r="AQ640" s="16"/>
      <c r="AR640" s="16"/>
      <c r="AS640" s="16"/>
      <c r="AT640" s="16"/>
      <c r="AU640" s="16"/>
      <c r="AV640" s="16"/>
      <c r="AW640" s="116"/>
      <c r="AX640" s="116"/>
      <c r="AY640" s="116"/>
      <c r="AZ640" s="116"/>
      <c r="BA640" s="116"/>
      <c r="BB640" s="116"/>
      <c r="BC640" s="116"/>
      <c r="BD640" s="116"/>
      <c r="BE640" s="116"/>
      <c r="BF640" s="116"/>
      <c r="BG640" s="116"/>
      <c r="BH640" s="116"/>
      <c r="BI640" s="116"/>
      <c r="BJ640" s="116"/>
      <c r="BK640" s="116"/>
      <c r="BL640" s="116"/>
      <c r="BM640" s="116"/>
      <c r="BN640" s="117"/>
    </row>
    <row r="641" spans="3:66" ht="14.25" customHeight="1">
      <c r="C641" s="61"/>
      <c r="D641" s="63" t="s">
        <v>367</v>
      </c>
      <c r="E641" s="63"/>
      <c r="F641" s="63"/>
      <c r="G641" s="63"/>
      <c r="H641" s="63"/>
      <c r="I641" s="63"/>
      <c r="J641" s="63"/>
      <c r="K641" s="63"/>
      <c r="L641" s="63"/>
      <c r="M641" s="63"/>
      <c r="N641" s="63"/>
      <c r="O641" s="63"/>
      <c r="P641" s="63"/>
      <c r="Q641" s="138"/>
      <c r="R641" s="137"/>
      <c r="S641" s="16"/>
      <c r="Z641" s="16"/>
      <c r="AA641" s="16"/>
      <c r="AB641" s="16"/>
      <c r="AC641" s="16"/>
      <c r="AD641" s="16"/>
      <c r="AE641" s="16"/>
      <c r="AF641" s="16"/>
      <c r="AG641" s="16"/>
      <c r="AH641" s="16"/>
      <c r="AI641" s="16"/>
      <c r="AJ641" s="16"/>
      <c r="AK641" s="16"/>
      <c r="AL641" s="16"/>
      <c r="AM641" s="16"/>
      <c r="AN641" s="16"/>
      <c r="AO641" s="16"/>
      <c r="AP641" s="16"/>
      <c r="AQ641" s="16"/>
      <c r="AR641" s="16"/>
      <c r="AS641" s="16"/>
      <c r="AT641" s="16"/>
      <c r="AU641" s="16"/>
      <c r="AV641" s="16"/>
      <c r="AW641" s="116"/>
      <c r="AX641" s="116"/>
      <c r="AY641" s="116"/>
      <c r="AZ641" s="116"/>
      <c r="BA641" s="116"/>
      <c r="BB641" s="116"/>
      <c r="BC641" s="116"/>
      <c r="BD641" s="116"/>
      <c r="BE641" s="116"/>
      <c r="BF641" s="116"/>
      <c r="BG641" s="116"/>
      <c r="BH641" s="116"/>
      <c r="BI641" s="116"/>
      <c r="BJ641" s="116"/>
      <c r="BK641" s="116"/>
      <c r="BL641" s="116"/>
      <c r="BM641" s="116"/>
      <c r="BN641" s="117"/>
    </row>
    <row r="642" spans="3:66" ht="8.1" customHeight="1">
      <c r="C642" s="61"/>
      <c r="D642" s="5"/>
      <c r="E642" s="18"/>
      <c r="F642" s="18"/>
      <c r="G642" s="18"/>
      <c r="H642" s="18"/>
      <c r="I642" s="5"/>
      <c r="J642" s="5"/>
      <c r="K642" s="5"/>
      <c r="L642" s="18"/>
      <c r="M642" s="18"/>
      <c r="N642" s="18"/>
      <c r="O642" s="18"/>
      <c r="P642" s="18"/>
      <c r="Q642" s="140"/>
      <c r="R642" s="141"/>
      <c r="S642" s="16"/>
      <c r="Z642" s="16"/>
      <c r="AA642" s="16"/>
      <c r="AB642" s="16"/>
      <c r="AC642" s="16"/>
      <c r="AD642" s="16"/>
      <c r="AE642" s="16"/>
      <c r="AF642" s="16"/>
      <c r="AG642" s="16"/>
      <c r="AH642" s="16"/>
      <c r="AI642" s="16"/>
      <c r="AJ642" s="16"/>
      <c r="AK642" s="16"/>
      <c r="AL642" s="16"/>
      <c r="AM642" s="16"/>
      <c r="AN642" s="16"/>
      <c r="AO642" s="16"/>
      <c r="AP642" s="16"/>
      <c r="AQ642" s="16"/>
      <c r="AR642" s="16"/>
      <c r="AS642" s="16"/>
      <c r="AT642" s="16"/>
      <c r="AU642" s="16"/>
      <c r="AV642" s="16"/>
      <c r="AW642" s="116"/>
      <c r="AX642" s="116"/>
      <c r="AY642" s="116"/>
      <c r="AZ642" s="116"/>
      <c r="BA642" s="116"/>
      <c r="BB642" s="116"/>
      <c r="BC642" s="116"/>
      <c r="BD642" s="116"/>
      <c r="BE642" s="116"/>
      <c r="BF642" s="116"/>
      <c r="BG642" s="116"/>
      <c r="BH642" s="116"/>
      <c r="BI642" s="116"/>
      <c r="BJ642" s="116"/>
      <c r="BK642" s="116"/>
      <c r="BL642" s="116"/>
      <c r="BM642" s="116"/>
      <c r="BN642" s="117"/>
    </row>
    <row r="643" spans="3:66" ht="16.8">
      <c r="C643" s="61"/>
      <c r="D643" s="64" t="s">
        <v>297</v>
      </c>
      <c r="E643" s="18"/>
      <c r="F643" s="18"/>
      <c r="G643" s="18"/>
      <c r="H643" s="18"/>
      <c r="I643" s="5"/>
      <c r="J643" s="5"/>
      <c r="K643" s="5"/>
      <c r="L643" s="18"/>
      <c r="M643" s="18"/>
      <c r="N643" s="18"/>
      <c r="O643" s="18"/>
      <c r="P643" s="18"/>
      <c r="Q643" s="140"/>
      <c r="R643" s="141"/>
      <c r="S643" s="16"/>
      <c r="Z643" s="16"/>
      <c r="AA643" s="16"/>
      <c r="AB643" s="16"/>
      <c r="AC643" s="16"/>
      <c r="AD643" s="16"/>
      <c r="AE643" s="16"/>
      <c r="AF643" s="16"/>
      <c r="AG643" s="16"/>
      <c r="AH643" s="16"/>
      <c r="AI643" s="16"/>
      <c r="AJ643" s="16"/>
      <c r="AK643" s="16"/>
      <c r="AL643" s="16"/>
      <c r="AM643" s="16"/>
      <c r="AN643" s="16"/>
      <c r="AO643" s="16"/>
      <c r="AP643" s="16"/>
      <c r="AQ643" s="16"/>
      <c r="AR643" s="16"/>
      <c r="AS643" s="16"/>
      <c r="AT643" s="16"/>
      <c r="AU643" s="16"/>
      <c r="AV643" s="16"/>
      <c r="AW643" s="116"/>
      <c r="AX643" s="116"/>
      <c r="AY643" s="116"/>
      <c r="AZ643" s="116"/>
      <c r="BA643" s="116"/>
      <c r="BB643" s="116"/>
      <c r="BC643" s="116"/>
      <c r="BD643" s="116"/>
      <c r="BE643" s="116"/>
      <c r="BF643" s="116"/>
      <c r="BG643" s="116"/>
      <c r="BH643" s="116"/>
      <c r="BI643" s="116"/>
      <c r="BJ643" s="116"/>
      <c r="BK643" s="116"/>
      <c r="BL643" s="116"/>
      <c r="BM643" s="116"/>
      <c r="BN643" s="117"/>
    </row>
    <row r="644" spans="3:66" ht="12.9" customHeight="1">
      <c r="C644" s="61"/>
      <c r="D644" s="69" t="s">
        <v>289</v>
      </c>
      <c r="E644" s="18"/>
      <c r="F644" s="18"/>
      <c r="G644" s="18"/>
      <c r="H644" s="18"/>
      <c r="I644" s="5"/>
      <c r="J644" s="5"/>
      <c r="K644" s="5"/>
      <c r="L644" s="18"/>
      <c r="M644" s="18"/>
      <c r="N644" s="18"/>
      <c r="O644" s="18"/>
      <c r="P644" s="18"/>
      <c r="Q644" s="140"/>
      <c r="R644" s="141"/>
      <c r="S644" s="16"/>
      <c r="Z644" s="16"/>
      <c r="AA644" s="16"/>
      <c r="AB644" s="16"/>
      <c r="AC644" s="16"/>
      <c r="AD644" s="16"/>
      <c r="AE644" s="16"/>
      <c r="AF644" s="16"/>
      <c r="AG644" s="16"/>
      <c r="AH644" s="16"/>
      <c r="AI644" s="16"/>
      <c r="AJ644" s="16"/>
      <c r="AK644" s="16"/>
      <c r="AL644" s="16"/>
      <c r="AM644" s="16"/>
      <c r="AN644" s="16"/>
      <c r="AO644" s="16"/>
      <c r="AP644" s="16"/>
      <c r="AQ644" s="16"/>
      <c r="AR644" s="16"/>
      <c r="AS644" s="16"/>
      <c r="AT644" s="16"/>
      <c r="AU644" s="16"/>
      <c r="AV644" s="16"/>
      <c r="AW644" s="116"/>
      <c r="AX644" s="116"/>
      <c r="AY644" s="116"/>
      <c r="AZ644" s="116"/>
      <c r="BA644" s="116"/>
      <c r="BB644" s="116"/>
      <c r="BC644" s="116"/>
      <c r="BD644" s="116"/>
      <c r="BE644" s="116"/>
      <c r="BF644" s="116"/>
      <c r="BG644" s="116"/>
      <c r="BH644" s="116"/>
      <c r="BI644" s="116"/>
      <c r="BJ644" s="116"/>
      <c r="BK644" s="116"/>
      <c r="BL644" s="116"/>
      <c r="BM644" s="116"/>
      <c r="BN644" s="117"/>
    </row>
    <row r="645" spans="3:66" ht="12.9" customHeight="1">
      <c r="C645" s="61"/>
      <c r="D645" s="65" t="s">
        <v>291</v>
      </c>
      <c r="E645" s="18"/>
      <c r="F645" s="18"/>
      <c r="G645" s="18"/>
      <c r="H645" s="18"/>
      <c r="I645" s="5"/>
      <c r="J645" s="5"/>
      <c r="K645" s="5"/>
      <c r="L645" s="18"/>
      <c r="M645" s="18"/>
      <c r="N645" s="18"/>
      <c r="O645" s="18"/>
      <c r="P645" s="18"/>
      <c r="Q645" s="140"/>
      <c r="R645" s="141"/>
      <c r="S645" s="16"/>
      <c r="Z645" s="16"/>
      <c r="AA645" s="16"/>
      <c r="AB645" s="16"/>
      <c r="AC645" s="16"/>
      <c r="AD645" s="16"/>
      <c r="AE645" s="16"/>
      <c r="AF645" s="16"/>
      <c r="AG645" s="16"/>
      <c r="AH645" s="16"/>
      <c r="AI645" s="16"/>
      <c r="AJ645" s="16"/>
      <c r="AK645" s="16"/>
      <c r="AL645" s="16"/>
      <c r="AM645" s="16"/>
      <c r="AN645" s="16"/>
      <c r="AO645" s="16"/>
      <c r="AP645" s="16"/>
      <c r="AQ645" s="16"/>
      <c r="AR645" s="16"/>
      <c r="AS645" s="16"/>
      <c r="AT645" s="16"/>
      <c r="AU645" s="16"/>
      <c r="AV645" s="16"/>
      <c r="AW645" s="116"/>
      <c r="AX645" s="116"/>
      <c r="AY645" s="116"/>
      <c r="AZ645" s="116"/>
      <c r="BA645" s="116"/>
      <c r="BB645" s="116"/>
      <c r="BC645" s="116"/>
      <c r="BD645" s="116"/>
      <c r="BE645" s="116"/>
      <c r="BF645" s="116"/>
      <c r="BG645" s="116"/>
      <c r="BH645" s="116"/>
      <c r="BI645" s="116"/>
      <c r="BJ645" s="116"/>
      <c r="BK645" s="116"/>
      <c r="BL645" s="116"/>
      <c r="BM645" s="116"/>
      <c r="BN645" s="117"/>
    </row>
    <row r="646" spans="3:66" ht="12.9" customHeight="1">
      <c r="C646" s="61"/>
      <c r="D646" s="538" t="s">
        <v>290</v>
      </c>
      <c r="E646" s="18"/>
      <c r="F646" s="18"/>
      <c r="G646" s="18"/>
      <c r="H646" s="18"/>
      <c r="I646" s="5"/>
      <c r="J646" s="5"/>
      <c r="K646" s="5"/>
      <c r="L646" s="18"/>
      <c r="M646" s="18"/>
      <c r="N646" s="18"/>
      <c r="O646" s="18"/>
      <c r="P646" s="18"/>
      <c r="Q646" s="140"/>
      <c r="R646" s="141"/>
      <c r="S646" s="16"/>
      <c r="Z646" s="16"/>
      <c r="AA646" s="16"/>
      <c r="AB646" s="16"/>
      <c r="AC646" s="16"/>
      <c r="AD646" s="16"/>
      <c r="AE646" s="16"/>
      <c r="AF646" s="16"/>
      <c r="AG646" s="16"/>
      <c r="AH646" s="16"/>
      <c r="AI646" s="16"/>
      <c r="AJ646" s="16"/>
      <c r="AK646" s="16"/>
      <c r="AL646" s="16"/>
      <c r="AM646" s="16"/>
      <c r="AN646" s="16"/>
      <c r="AO646" s="16"/>
      <c r="AP646" s="16"/>
      <c r="AQ646" s="16"/>
      <c r="AR646" s="16"/>
      <c r="AS646" s="16"/>
      <c r="AT646" s="16"/>
      <c r="AU646" s="16"/>
      <c r="AV646" s="16"/>
      <c r="AW646" s="116"/>
      <c r="AX646" s="116"/>
      <c r="AY646" s="116"/>
      <c r="AZ646" s="116"/>
      <c r="BA646" s="116"/>
      <c r="BB646" s="116"/>
      <c r="BC646" s="116"/>
      <c r="BD646" s="116"/>
      <c r="BE646" s="116"/>
      <c r="BF646" s="116"/>
      <c r="BG646" s="116"/>
      <c r="BH646" s="116"/>
      <c r="BI646" s="116"/>
      <c r="BJ646" s="116"/>
      <c r="BK646" s="116"/>
      <c r="BL646" s="116"/>
      <c r="BM646" s="116"/>
      <c r="BN646" s="117"/>
    </row>
    <row r="647" spans="3:66" ht="12.9" customHeight="1">
      <c r="C647" s="61"/>
      <c r="D647" s="538" t="s">
        <v>368</v>
      </c>
      <c r="E647" s="18"/>
      <c r="F647" s="18"/>
      <c r="G647" s="18"/>
      <c r="H647" s="18"/>
      <c r="I647" s="5"/>
      <c r="J647" s="5"/>
      <c r="K647" s="5"/>
      <c r="L647" s="18"/>
      <c r="M647" s="18"/>
      <c r="N647" s="18"/>
      <c r="O647" s="18"/>
      <c r="P647" s="18"/>
      <c r="Q647" s="140"/>
      <c r="R647" s="141"/>
      <c r="S647" s="16"/>
      <c r="Z647" s="16"/>
      <c r="AA647" s="16"/>
      <c r="AB647" s="16"/>
      <c r="AC647" s="16"/>
      <c r="AD647" s="16"/>
      <c r="AE647" s="16"/>
      <c r="AF647" s="16"/>
      <c r="AG647" s="16"/>
      <c r="AH647" s="16"/>
      <c r="AI647" s="16"/>
      <c r="AJ647" s="16"/>
      <c r="AK647" s="16"/>
      <c r="AL647" s="16"/>
      <c r="AM647" s="16"/>
      <c r="AN647" s="16"/>
      <c r="AO647" s="16"/>
      <c r="AP647" s="16"/>
      <c r="AQ647" s="16"/>
      <c r="AR647" s="16"/>
      <c r="AS647" s="16"/>
      <c r="AT647" s="16"/>
      <c r="AU647" s="16"/>
      <c r="AV647" s="16"/>
      <c r="AW647" s="116"/>
      <c r="AX647" s="116"/>
      <c r="AY647" s="116"/>
      <c r="AZ647" s="116"/>
      <c r="BA647" s="116"/>
      <c r="BB647" s="116"/>
      <c r="BC647" s="116"/>
      <c r="BD647" s="116"/>
      <c r="BE647" s="116"/>
      <c r="BF647" s="116"/>
      <c r="BG647" s="116"/>
      <c r="BH647" s="116"/>
      <c r="BI647" s="116"/>
      <c r="BJ647" s="116"/>
      <c r="BK647" s="116"/>
      <c r="BL647" s="116"/>
      <c r="BM647" s="116"/>
      <c r="BN647" s="117"/>
    </row>
    <row r="648" spans="3:66" ht="12.9" customHeight="1">
      <c r="C648" s="61"/>
      <c r="D648" s="538" t="s">
        <v>292</v>
      </c>
      <c r="E648" s="18"/>
      <c r="F648" s="18"/>
      <c r="G648" s="18"/>
      <c r="H648" s="18"/>
      <c r="I648" s="5"/>
      <c r="J648" s="5"/>
      <c r="K648" s="5"/>
      <c r="L648" s="18"/>
      <c r="M648" s="18"/>
      <c r="N648" s="18"/>
      <c r="O648" s="18"/>
      <c r="P648" s="18"/>
      <c r="Q648" s="140"/>
      <c r="R648" s="141"/>
      <c r="S648" s="16"/>
      <c r="Z648" s="16"/>
      <c r="AA648" s="16"/>
      <c r="AB648" s="16"/>
      <c r="AC648" s="16"/>
      <c r="AD648" s="16"/>
      <c r="AE648" s="16"/>
      <c r="AF648" s="16"/>
      <c r="AG648" s="16"/>
      <c r="AH648" s="16"/>
      <c r="AI648" s="16"/>
      <c r="AJ648" s="16"/>
      <c r="AK648" s="16"/>
      <c r="AL648" s="16"/>
      <c r="AM648" s="16"/>
      <c r="AN648" s="16"/>
      <c r="AO648" s="16"/>
      <c r="AP648" s="16"/>
      <c r="AQ648" s="16"/>
      <c r="AR648" s="16"/>
      <c r="AS648" s="16"/>
      <c r="AT648" s="16"/>
      <c r="AU648" s="16"/>
      <c r="AV648" s="16"/>
      <c r="AW648" s="116"/>
      <c r="AX648" s="116"/>
      <c r="AY648" s="116"/>
      <c r="AZ648" s="116"/>
      <c r="BA648" s="116"/>
      <c r="BB648" s="116"/>
      <c r="BC648" s="116"/>
      <c r="BD648" s="116"/>
      <c r="BE648" s="116"/>
      <c r="BF648" s="116"/>
      <c r="BG648" s="116"/>
      <c r="BH648" s="116"/>
      <c r="BI648" s="116"/>
      <c r="BJ648" s="116"/>
      <c r="BK648" s="116"/>
      <c r="BL648" s="116"/>
      <c r="BM648" s="116"/>
      <c r="BN648" s="117"/>
    </row>
    <row r="649" spans="3:66" ht="12.9" customHeight="1">
      <c r="C649" s="61"/>
      <c r="D649" s="538" t="s">
        <v>293</v>
      </c>
      <c r="E649" s="18"/>
      <c r="F649" s="18"/>
      <c r="G649" s="18"/>
      <c r="H649" s="18"/>
      <c r="I649" s="5"/>
      <c r="J649" s="5"/>
      <c r="K649" s="5"/>
      <c r="L649" s="18"/>
      <c r="M649" s="18"/>
      <c r="N649" s="18"/>
      <c r="O649" s="18"/>
      <c r="P649" s="18"/>
      <c r="Q649" s="140"/>
      <c r="R649" s="141"/>
      <c r="S649" s="16"/>
      <c r="Z649" s="16"/>
      <c r="AA649" s="16"/>
      <c r="AB649" s="16"/>
      <c r="AC649" s="16"/>
      <c r="AD649" s="16"/>
      <c r="AE649" s="16"/>
      <c r="AF649" s="16"/>
      <c r="AG649" s="16"/>
      <c r="AH649" s="16"/>
      <c r="AI649" s="16"/>
      <c r="AJ649" s="16"/>
      <c r="AK649" s="16"/>
      <c r="AL649" s="16"/>
      <c r="AM649" s="16"/>
      <c r="AN649" s="16"/>
      <c r="AO649" s="16"/>
      <c r="AP649" s="16"/>
      <c r="AQ649" s="16"/>
      <c r="AR649" s="16"/>
      <c r="AS649" s="16"/>
      <c r="AT649" s="16"/>
      <c r="AU649" s="16"/>
      <c r="AV649" s="16"/>
      <c r="AW649" s="116"/>
      <c r="AX649" s="116"/>
      <c r="AY649" s="116"/>
      <c r="AZ649" s="116"/>
      <c r="BA649" s="116"/>
      <c r="BB649" s="116"/>
      <c r="BC649" s="116"/>
      <c r="BD649" s="116"/>
      <c r="BE649" s="116"/>
      <c r="BF649" s="116"/>
      <c r="BG649" s="116"/>
      <c r="BH649" s="116"/>
      <c r="BI649" s="116"/>
      <c r="BJ649" s="116"/>
      <c r="BK649" s="116"/>
      <c r="BL649" s="116"/>
      <c r="BM649" s="116"/>
      <c r="BN649" s="117"/>
    </row>
    <row r="650" spans="3:66" ht="12.9" customHeight="1">
      <c r="C650" s="61"/>
      <c r="D650" s="538" t="s">
        <v>294</v>
      </c>
      <c r="E650" s="18"/>
      <c r="F650" s="18"/>
      <c r="G650" s="18"/>
      <c r="H650" s="18"/>
      <c r="I650" s="5"/>
      <c r="J650" s="5"/>
      <c r="K650" s="5"/>
      <c r="L650" s="18"/>
      <c r="M650" s="18"/>
      <c r="N650" s="18"/>
      <c r="O650" s="18"/>
      <c r="P650" s="18"/>
      <c r="Q650" s="140"/>
      <c r="R650" s="141"/>
      <c r="S650" s="16"/>
      <c r="Z650" s="16"/>
      <c r="AA650" s="16"/>
      <c r="AB650" s="16"/>
      <c r="AC650" s="16"/>
      <c r="AD650" s="16"/>
      <c r="AE650" s="16"/>
      <c r="AF650" s="16"/>
      <c r="AG650" s="16"/>
      <c r="AH650" s="16"/>
      <c r="AI650" s="16"/>
      <c r="AJ650" s="16"/>
      <c r="AK650" s="16"/>
      <c r="AL650" s="16"/>
      <c r="AM650" s="16"/>
      <c r="AN650" s="16"/>
      <c r="AO650" s="16"/>
      <c r="AP650" s="16"/>
      <c r="AQ650" s="16"/>
      <c r="AR650" s="16"/>
      <c r="AS650" s="16"/>
      <c r="AT650" s="16"/>
      <c r="AU650" s="16"/>
      <c r="AV650" s="16"/>
      <c r="AW650" s="116"/>
      <c r="AX650" s="116"/>
      <c r="AY650" s="116"/>
      <c r="AZ650" s="116"/>
      <c r="BA650" s="116"/>
      <c r="BB650" s="116"/>
      <c r="BC650" s="116"/>
      <c r="BD650" s="116"/>
      <c r="BE650" s="116"/>
      <c r="BF650" s="116"/>
      <c r="BG650" s="116"/>
      <c r="BH650" s="116"/>
      <c r="BI650" s="116"/>
      <c r="BJ650" s="116"/>
      <c r="BK650" s="116"/>
      <c r="BL650" s="116"/>
      <c r="BM650" s="116"/>
      <c r="BN650" s="117"/>
    </row>
    <row r="651" spans="3:66" ht="12.9" customHeight="1">
      <c r="C651" s="61"/>
      <c r="D651" s="65" t="s">
        <v>295</v>
      </c>
      <c r="E651" s="18"/>
      <c r="F651" s="18"/>
      <c r="G651" s="18"/>
      <c r="H651" s="18"/>
      <c r="I651" s="5"/>
      <c r="J651" s="5"/>
      <c r="K651" s="5"/>
      <c r="L651" s="18"/>
      <c r="M651" s="18"/>
      <c r="N651" s="18"/>
      <c r="O651" s="18"/>
      <c r="P651" s="18"/>
      <c r="Q651" s="140"/>
      <c r="R651" s="141"/>
      <c r="S651" s="16"/>
      <c r="Z651" s="16"/>
      <c r="AA651" s="16"/>
      <c r="AB651" s="16"/>
      <c r="AC651" s="16"/>
      <c r="AD651" s="16"/>
      <c r="AE651" s="16"/>
      <c r="AF651" s="16"/>
      <c r="AG651" s="16"/>
      <c r="AH651" s="16"/>
      <c r="AI651" s="16"/>
      <c r="AJ651" s="16"/>
      <c r="AK651" s="16"/>
      <c r="AL651" s="16"/>
      <c r="AM651" s="16"/>
      <c r="AN651" s="16"/>
      <c r="AO651" s="16"/>
      <c r="AP651" s="16"/>
      <c r="AQ651" s="16"/>
      <c r="AR651" s="16"/>
      <c r="AS651" s="16"/>
      <c r="AT651" s="16"/>
      <c r="AU651" s="16"/>
      <c r="AV651" s="16"/>
      <c r="AW651" s="116"/>
      <c r="AX651" s="116"/>
      <c r="AY651" s="116"/>
      <c r="AZ651" s="116"/>
      <c r="BA651" s="116"/>
      <c r="BB651" s="116"/>
      <c r="BC651" s="116"/>
      <c r="BD651" s="116"/>
      <c r="BE651" s="116"/>
      <c r="BF651" s="116"/>
      <c r="BG651" s="116"/>
      <c r="BH651" s="116"/>
      <c r="BI651" s="116"/>
      <c r="BJ651" s="116"/>
      <c r="BK651" s="116"/>
      <c r="BL651" s="116"/>
      <c r="BM651" s="116"/>
      <c r="BN651" s="117"/>
    </row>
    <row r="652" spans="3:66" ht="12.9" customHeight="1">
      <c r="C652" s="61"/>
      <c r="D652" s="65" t="s">
        <v>296</v>
      </c>
      <c r="E652" s="18"/>
      <c r="F652" s="18"/>
      <c r="G652" s="18"/>
      <c r="H652" s="18"/>
      <c r="I652" s="5"/>
      <c r="J652" s="5"/>
      <c r="K652" s="5"/>
      <c r="L652" s="18"/>
      <c r="M652" s="18"/>
      <c r="N652" s="18"/>
      <c r="O652" s="18"/>
      <c r="P652" s="18"/>
      <c r="Q652" s="140"/>
      <c r="R652" s="141"/>
      <c r="S652" s="16"/>
      <c r="Z652" s="16"/>
      <c r="AA652" s="16"/>
      <c r="AB652" s="16"/>
      <c r="AC652" s="16"/>
      <c r="AD652" s="16"/>
      <c r="AE652" s="16"/>
      <c r="AF652" s="16"/>
      <c r="AG652" s="16"/>
      <c r="AH652" s="16"/>
      <c r="AI652" s="16"/>
      <c r="AJ652" s="16"/>
      <c r="AK652" s="16"/>
      <c r="AL652" s="16"/>
      <c r="AM652" s="16"/>
      <c r="AN652" s="16"/>
      <c r="AO652" s="16"/>
      <c r="AP652" s="16"/>
      <c r="AQ652" s="16"/>
      <c r="AR652" s="16"/>
      <c r="AS652" s="16"/>
      <c r="AT652" s="16"/>
      <c r="AU652" s="16"/>
      <c r="AV652" s="16"/>
      <c r="AW652" s="116"/>
      <c r="AX652" s="116"/>
      <c r="AY652" s="116"/>
      <c r="AZ652" s="116"/>
      <c r="BA652" s="116"/>
      <c r="BB652" s="116"/>
      <c r="BC652" s="116"/>
      <c r="BD652" s="116"/>
      <c r="BE652" s="116"/>
      <c r="BF652" s="116"/>
      <c r="BG652" s="116"/>
      <c r="BH652" s="116"/>
      <c r="BI652" s="116"/>
      <c r="BJ652" s="116"/>
      <c r="BK652" s="116"/>
      <c r="BL652" s="116"/>
      <c r="BM652" s="116"/>
      <c r="BN652" s="117"/>
    </row>
    <row r="653" spans="3:66" ht="12.9" customHeight="1">
      <c r="C653" s="61"/>
      <c r="D653" s="65" t="s">
        <v>366</v>
      </c>
      <c r="E653" s="18"/>
      <c r="F653" s="18"/>
      <c r="G653" s="18"/>
      <c r="H653" s="18"/>
      <c r="I653" s="5"/>
      <c r="J653" s="5"/>
      <c r="K653" s="5"/>
      <c r="L653" s="18"/>
      <c r="M653" s="18"/>
      <c r="N653" s="18"/>
      <c r="O653" s="18"/>
      <c r="P653" s="18"/>
      <c r="Q653" s="140"/>
      <c r="R653" s="141"/>
      <c r="S653" s="16"/>
      <c r="Z653" s="16"/>
      <c r="AA653" s="16"/>
      <c r="AB653" s="16"/>
      <c r="AC653" s="16"/>
      <c r="AD653" s="16"/>
      <c r="AE653" s="16"/>
      <c r="AF653" s="16"/>
      <c r="AG653" s="16"/>
      <c r="AH653" s="16"/>
      <c r="AI653" s="16"/>
      <c r="AJ653" s="16"/>
      <c r="AK653" s="16"/>
      <c r="AL653" s="16"/>
      <c r="AM653" s="16"/>
      <c r="AN653" s="16"/>
      <c r="AO653" s="16"/>
      <c r="AP653" s="16"/>
      <c r="AQ653" s="16"/>
      <c r="AR653" s="16"/>
      <c r="AS653" s="16"/>
      <c r="AT653" s="16"/>
      <c r="AU653" s="16"/>
      <c r="AV653" s="16"/>
      <c r="AW653" s="116"/>
      <c r="AX653" s="116"/>
      <c r="AY653" s="116"/>
      <c r="AZ653" s="116"/>
      <c r="BA653" s="116"/>
      <c r="BB653" s="116"/>
      <c r="BC653" s="116"/>
      <c r="BD653" s="116"/>
      <c r="BE653" s="116"/>
      <c r="BF653" s="116"/>
      <c r="BG653" s="116"/>
      <c r="BH653" s="116"/>
      <c r="BI653" s="116"/>
      <c r="BJ653" s="116"/>
      <c r="BK653" s="116"/>
      <c r="BL653" s="116"/>
      <c r="BM653" s="116"/>
      <c r="BN653" s="117"/>
    </row>
    <row r="654" spans="3:66" ht="8.1" customHeight="1">
      <c r="C654" s="61"/>
      <c r="D654" s="5"/>
      <c r="E654" s="18"/>
      <c r="F654" s="18"/>
      <c r="G654" s="18"/>
      <c r="H654" s="18"/>
      <c r="I654" s="5"/>
      <c r="J654" s="5"/>
      <c r="K654" s="5"/>
      <c r="L654" s="18"/>
      <c r="M654" s="18"/>
      <c r="N654" s="18"/>
      <c r="O654" s="18"/>
      <c r="P654" s="18"/>
      <c r="Q654" s="140"/>
      <c r="R654" s="141"/>
      <c r="S654" s="16"/>
      <c r="Z654" s="16"/>
      <c r="AA654" s="16"/>
      <c r="AB654" s="16"/>
      <c r="AC654" s="16"/>
      <c r="AD654" s="16"/>
      <c r="AE654" s="16"/>
      <c r="AF654" s="16"/>
      <c r="AG654" s="16"/>
      <c r="AH654" s="16"/>
      <c r="AI654" s="16"/>
      <c r="AJ654" s="16"/>
      <c r="AK654" s="16"/>
      <c r="AL654" s="16"/>
      <c r="AM654" s="16"/>
      <c r="AN654" s="16"/>
      <c r="AO654" s="16"/>
      <c r="AP654" s="16"/>
      <c r="AQ654" s="16"/>
      <c r="AR654" s="16"/>
      <c r="AS654" s="16"/>
      <c r="AT654" s="16"/>
      <c r="AU654" s="16"/>
      <c r="AV654" s="16"/>
      <c r="AW654" s="116"/>
      <c r="AX654" s="116"/>
      <c r="AY654" s="116"/>
      <c r="AZ654" s="116"/>
      <c r="BA654" s="116"/>
      <c r="BB654" s="116"/>
      <c r="BC654" s="116"/>
      <c r="BD654" s="116"/>
      <c r="BE654" s="116"/>
      <c r="BF654" s="116"/>
      <c r="BG654" s="116"/>
      <c r="BH654" s="116"/>
      <c r="BI654" s="116"/>
      <c r="BJ654" s="116"/>
      <c r="BK654" s="116"/>
      <c r="BL654" s="116"/>
      <c r="BM654" s="116"/>
      <c r="BN654" s="117"/>
    </row>
    <row r="655" spans="3:66" ht="12.9" customHeight="1">
      <c r="C655" s="61"/>
      <c r="D655" s="64" t="s">
        <v>298</v>
      </c>
      <c r="E655" s="18"/>
      <c r="F655" s="18"/>
      <c r="G655" s="18"/>
      <c r="H655" s="18"/>
      <c r="I655" s="5"/>
      <c r="J655" s="5"/>
      <c r="K655" s="5"/>
      <c r="L655" s="18"/>
      <c r="M655" s="18"/>
      <c r="N655" s="18"/>
      <c r="O655" s="18"/>
      <c r="P655" s="18"/>
      <c r="Q655" s="140"/>
      <c r="R655" s="141"/>
      <c r="S655" s="16"/>
      <c r="Z655" s="16"/>
      <c r="AA655" s="16"/>
      <c r="AB655" s="16"/>
      <c r="AC655" s="16"/>
      <c r="AD655" s="16"/>
      <c r="AE655" s="16"/>
      <c r="AF655" s="16"/>
      <c r="AG655" s="16"/>
      <c r="AH655" s="16"/>
      <c r="AI655" s="16"/>
      <c r="AJ655" s="16"/>
      <c r="AK655" s="16"/>
      <c r="AL655" s="16"/>
      <c r="AM655" s="16"/>
      <c r="AN655" s="16"/>
      <c r="AO655" s="16"/>
      <c r="AP655" s="16"/>
      <c r="AQ655" s="16"/>
      <c r="AR655" s="16"/>
      <c r="AS655" s="16"/>
      <c r="AT655" s="16"/>
      <c r="AU655" s="16"/>
      <c r="AV655" s="16"/>
      <c r="AW655" s="116"/>
      <c r="AX655" s="116"/>
      <c r="AY655" s="116"/>
      <c r="AZ655" s="116"/>
      <c r="BA655" s="116"/>
      <c r="BB655" s="116"/>
      <c r="BC655" s="116"/>
      <c r="BD655" s="116"/>
      <c r="BE655" s="116"/>
      <c r="BF655" s="116"/>
      <c r="BG655" s="116"/>
      <c r="BH655" s="116"/>
      <c r="BI655" s="116"/>
      <c r="BJ655" s="116"/>
      <c r="BK655" s="116"/>
      <c r="BL655" s="116"/>
      <c r="BM655" s="116"/>
      <c r="BN655" s="117"/>
    </row>
    <row r="656" spans="3:66" ht="12.9" customHeight="1">
      <c r="C656" s="61"/>
      <c r="D656" s="65" t="s">
        <v>299</v>
      </c>
      <c r="E656" s="18"/>
      <c r="F656" s="18"/>
      <c r="G656" s="18"/>
      <c r="H656" s="18"/>
      <c r="I656" s="5"/>
      <c r="J656" s="5"/>
      <c r="K656" s="5"/>
      <c r="L656" s="18"/>
      <c r="M656" s="18"/>
      <c r="N656" s="18"/>
      <c r="O656" s="18"/>
      <c r="P656" s="18"/>
      <c r="Q656" s="140"/>
      <c r="R656" s="141"/>
      <c r="S656" s="16"/>
      <c r="Z656" s="16"/>
      <c r="AA656" s="16"/>
      <c r="AB656" s="16"/>
      <c r="AC656" s="16"/>
      <c r="AD656" s="16"/>
      <c r="AE656" s="16"/>
      <c r="AF656" s="16"/>
      <c r="AG656" s="16"/>
      <c r="AH656" s="16"/>
      <c r="AI656" s="16"/>
      <c r="AJ656" s="16"/>
      <c r="AK656" s="16"/>
      <c r="AL656" s="16"/>
      <c r="AM656" s="16"/>
      <c r="AN656" s="16"/>
      <c r="AO656" s="16"/>
      <c r="AP656" s="16"/>
      <c r="AQ656" s="16"/>
      <c r="AR656" s="16"/>
      <c r="AS656" s="16"/>
      <c r="AT656" s="16"/>
      <c r="AU656" s="16"/>
      <c r="AV656" s="16"/>
      <c r="AW656" s="116"/>
      <c r="AX656" s="116"/>
      <c r="AY656" s="116"/>
      <c r="AZ656" s="116"/>
      <c r="BA656" s="116"/>
      <c r="BB656" s="116"/>
      <c r="BC656" s="116"/>
      <c r="BD656" s="116"/>
      <c r="BE656" s="116"/>
      <c r="BF656" s="116"/>
      <c r="BG656" s="116"/>
      <c r="BH656" s="116"/>
      <c r="BI656" s="116"/>
      <c r="BJ656" s="116"/>
      <c r="BK656" s="116"/>
      <c r="BL656" s="116"/>
      <c r="BM656" s="116"/>
      <c r="BN656" s="117"/>
    </row>
    <row r="657" spans="2:66" ht="12.9" customHeight="1">
      <c r="C657" s="61"/>
      <c r="D657" s="65" t="s">
        <v>300</v>
      </c>
      <c r="E657" s="18"/>
      <c r="F657" s="18"/>
      <c r="G657" s="18"/>
      <c r="H657" s="18"/>
      <c r="I657" s="5"/>
      <c r="J657" s="5"/>
      <c r="K657" s="5"/>
      <c r="L657" s="18"/>
      <c r="M657" s="18"/>
      <c r="N657" s="18"/>
      <c r="O657" s="18"/>
      <c r="P657" s="18"/>
      <c r="Q657" s="140"/>
      <c r="R657" s="141"/>
      <c r="S657" s="16"/>
      <c r="Z657" s="16"/>
      <c r="AA657" s="16"/>
      <c r="AB657" s="16"/>
      <c r="AC657" s="16"/>
      <c r="AD657" s="16"/>
      <c r="AE657" s="16"/>
      <c r="AF657" s="16"/>
      <c r="AG657" s="16"/>
      <c r="AH657" s="16"/>
      <c r="AI657" s="16"/>
      <c r="AJ657" s="16"/>
      <c r="AK657" s="16"/>
      <c r="AL657" s="16"/>
      <c r="AM657" s="16"/>
      <c r="AN657" s="16"/>
      <c r="AO657" s="16"/>
      <c r="AP657" s="16"/>
      <c r="AQ657" s="16"/>
      <c r="AR657" s="16"/>
      <c r="AS657" s="16"/>
      <c r="AT657" s="16"/>
      <c r="AU657" s="16"/>
      <c r="AV657" s="16"/>
      <c r="AW657" s="116"/>
      <c r="AX657" s="116"/>
      <c r="AY657" s="116"/>
      <c r="AZ657" s="116"/>
      <c r="BA657" s="116"/>
      <c r="BB657" s="116"/>
      <c r="BC657" s="116"/>
      <c r="BD657" s="116"/>
      <c r="BE657" s="116"/>
      <c r="BF657" s="116"/>
      <c r="BG657" s="116"/>
      <c r="BH657" s="116"/>
      <c r="BI657" s="116"/>
      <c r="BJ657" s="116"/>
      <c r="BK657" s="116"/>
      <c r="BL657" s="116"/>
      <c r="BM657" s="116"/>
      <c r="BN657" s="117"/>
    </row>
    <row r="658" spans="2:66" ht="12.9" customHeight="1">
      <c r="C658" s="61"/>
      <c r="D658" s="65" t="s">
        <v>369</v>
      </c>
      <c r="E658" s="18"/>
      <c r="F658" s="18"/>
      <c r="G658" s="18"/>
      <c r="H658" s="18"/>
      <c r="I658" s="5"/>
      <c r="J658" s="5"/>
      <c r="K658" s="5"/>
      <c r="L658" s="18"/>
      <c r="M658" s="18"/>
      <c r="N658" s="18"/>
      <c r="O658" s="18"/>
      <c r="P658" s="18"/>
      <c r="Q658" s="140"/>
      <c r="R658" s="141"/>
      <c r="S658" s="16"/>
      <c r="Z658" s="16"/>
      <c r="AA658" s="16"/>
      <c r="AB658" s="16"/>
      <c r="AC658" s="16"/>
      <c r="AD658" s="16"/>
      <c r="AE658" s="16"/>
      <c r="AF658" s="16"/>
      <c r="AG658" s="16"/>
      <c r="AH658" s="16"/>
      <c r="AI658" s="16"/>
      <c r="AJ658" s="16"/>
      <c r="AK658" s="16"/>
      <c r="AL658" s="16"/>
      <c r="AM658" s="16"/>
      <c r="AN658" s="16"/>
      <c r="AO658" s="16"/>
      <c r="AP658" s="16"/>
      <c r="AQ658" s="16"/>
      <c r="AR658" s="16"/>
      <c r="AS658" s="16"/>
      <c r="AT658" s="16"/>
      <c r="AU658" s="16"/>
      <c r="AV658" s="16"/>
      <c r="AW658" s="116"/>
      <c r="AX658" s="116"/>
      <c r="AY658" s="116"/>
      <c r="AZ658" s="116"/>
      <c r="BA658" s="116"/>
      <c r="BB658" s="116"/>
      <c r="BC658" s="116"/>
      <c r="BD658" s="116"/>
      <c r="BE658" s="116"/>
      <c r="BF658" s="116"/>
      <c r="BG658" s="116"/>
      <c r="BH658" s="116"/>
      <c r="BI658" s="116"/>
      <c r="BJ658" s="116"/>
      <c r="BK658" s="116"/>
      <c r="BL658" s="116"/>
      <c r="BM658" s="116"/>
      <c r="BN658" s="117"/>
    </row>
    <row r="659" spans="2:66" ht="12.9" customHeight="1">
      <c r="C659" s="61"/>
      <c r="D659" s="65" t="s">
        <v>301</v>
      </c>
      <c r="E659" s="18"/>
      <c r="F659" s="18"/>
      <c r="G659" s="18"/>
      <c r="H659" s="18"/>
      <c r="I659" s="5"/>
      <c r="J659" s="5"/>
      <c r="K659" s="5"/>
      <c r="L659" s="18"/>
      <c r="M659" s="18"/>
      <c r="N659" s="18"/>
      <c r="O659" s="18"/>
      <c r="P659" s="18"/>
      <c r="Q659" s="140"/>
      <c r="R659" s="141"/>
      <c r="S659" s="16"/>
      <c r="Z659" s="16"/>
      <c r="AA659" s="16"/>
      <c r="AB659" s="16"/>
      <c r="AC659" s="16"/>
      <c r="AD659" s="16"/>
      <c r="AE659" s="16"/>
      <c r="AF659" s="16"/>
      <c r="AG659" s="16"/>
      <c r="AH659" s="16"/>
      <c r="AI659" s="16"/>
      <c r="AJ659" s="16"/>
      <c r="AK659" s="16"/>
      <c r="AL659" s="16"/>
      <c r="AM659" s="16"/>
      <c r="AN659" s="16"/>
      <c r="AO659" s="16"/>
      <c r="AP659" s="16"/>
      <c r="AQ659" s="16"/>
      <c r="AR659" s="16"/>
      <c r="AS659" s="16"/>
      <c r="AT659" s="16"/>
      <c r="AU659" s="16"/>
      <c r="AV659" s="16"/>
      <c r="AW659" s="116"/>
      <c r="AX659" s="116"/>
      <c r="AY659" s="116"/>
      <c r="AZ659" s="116"/>
      <c r="BA659" s="116"/>
      <c r="BB659" s="116"/>
      <c r="BC659" s="116"/>
      <c r="BD659" s="116"/>
      <c r="BE659" s="116"/>
      <c r="BF659" s="116"/>
      <c r="BG659" s="116"/>
      <c r="BH659" s="116"/>
      <c r="BI659" s="116"/>
      <c r="BJ659" s="116"/>
      <c r="BK659" s="116"/>
      <c r="BL659" s="116"/>
      <c r="BM659" s="116"/>
      <c r="BN659" s="117"/>
    </row>
    <row r="660" spans="2:66" ht="19.2">
      <c r="C660" s="57"/>
      <c r="D660" s="66"/>
      <c r="E660" s="67"/>
      <c r="F660" s="68"/>
      <c r="G660" s="68"/>
      <c r="H660" s="68"/>
      <c r="I660" s="58"/>
      <c r="J660" s="67"/>
      <c r="K660" s="67"/>
      <c r="L660" s="67"/>
      <c r="M660" s="67"/>
      <c r="N660" s="67"/>
      <c r="O660" s="67"/>
      <c r="P660" s="67"/>
      <c r="Q660" s="143"/>
      <c r="R660" s="133"/>
      <c r="S660" s="16"/>
      <c r="Z660" s="16"/>
      <c r="AA660" s="16"/>
      <c r="AB660" s="16"/>
      <c r="AC660" s="16"/>
      <c r="AD660" s="16"/>
      <c r="AE660" s="16"/>
      <c r="AF660" s="16"/>
      <c r="AG660" s="16"/>
      <c r="AH660" s="16"/>
      <c r="AI660" s="16"/>
      <c r="AJ660" s="16"/>
      <c r="AK660" s="16"/>
      <c r="AL660" s="16"/>
      <c r="AM660" s="16"/>
      <c r="AN660" s="16"/>
      <c r="AO660" s="16"/>
      <c r="AP660" s="16"/>
      <c r="AQ660" s="16"/>
      <c r="AR660" s="16"/>
      <c r="AS660" s="16"/>
      <c r="AT660" s="16"/>
      <c r="AU660" s="16"/>
      <c r="AV660" s="16"/>
      <c r="AW660" s="116"/>
      <c r="AX660" s="116"/>
      <c r="AY660" s="116"/>
      <c r="AZ660" s="116"/>
      <c r="BA660" s="116"/>
      <c r="BB660" s="116"/>
      <c r="BC660" s="116"/>
      <c r="BD660" s="116"/>
      <c r="BE660" s="116"/>
      <c r="BF660" s="116"/>
      <c r="BG660" s="116"/>
      <c r="BH660" s="116"/>
      <c r="BI660" s="116"/>
      <c r="BJ660" s="116"/>
      <c r="BK660" s="116"/>
      <c r="BL660" s="116"/>
      <c r="BM660" s="116"/>
      <c r="BN660" s="117"/>
    </row>
    <row r="661" spans="2:66" s="3" customFormat="1" ht="15">
      <c r="B661" s="36"/>
      <c r="C661" s="16"/>
      <c r="D661" s="133"/>
      <c r="E661" s="142"/>
      <c r="F661" s="144"/>
      <c r="G661" s="144"/>
      <c r="H661" s="144"/>
      <c r="I661" s="16"/>
      <c r="J661" s="142"/>
      <c r="K661" s="142"/>
      <c r="L661" s="142"/>
      <c r="M661" s="142"/>
      <c r="N661" s="142"/>
      <c r="O661" s="142"/>
      <c r="P661" s="142"/>
      <c r="Q661" s="142"/>
      <c r="R661" s="133"/>
      <c r="S661" s="16"/>
      <c r="T661" s="16"/>
      <c r="U661" s="16"/>
      <c r="V661" s="36"/>
      <c r="W661" s="16"/>
      <c r="X661" s="16"/>
      <c r="Y661" s="16"/>
      <c r="Z661" s="16"/>
      <c r="AA661" s="16"/>
      <c r="AB661" s="16"/>
      <c r="AC661" s="16"/>
      <c r="AD661" s="16"/>
      <c r="AE661" s="16"/>
      <c r="AF661" s="16"/>
      <c r="AG661" s="16"/>
      <c r="AH661" s="16"/>
      <c r="AI661" s="16"/>
      <c r="AJ661" s="16"/>
      <c r="AK661" s="16"/>
      <c r="AL661" s="16"/>
      <c r="AM661" s="16"/>
      <c r="AN661" s="16"/>
      <c r="AO661" s="16"/>
      <c r="AP661" s="16"/>
      <c r="AQ661" s="16"/>
      <c r="AR661" s="16"/>
      <c r="AS661" s="16"/>
      <c r="AT661" s="16"/>
      <c r="AU661" s="16"/>
      <c r="AV661" s="16"/>
      <c r="AW661" s="116"/>
      <c r="AX661" s="116"/>
      <c r="AY661" s="116"/>
      <c r="AZ661" s="116"/>
      <c r="BA661" s="116"/>
      <c r="BB661" s="116"/>
      <c r="BC661" s="116"/>
      <c r="BD661" s="116"/>
      <c r="BE661" s="116"/>
      <c r="BF661" s="116"/>
      <c r="BG661" s="116"/>
      <c r="BH661" s="116"/>
      <c r="BI661" s="116"/>
      <c r="BJ661" s="116"/>
      <c r="BK661" s="116"/>
      <c r="BL661" s="116"/>
      <c r="BM661" s="116"/>
      <c r="BN661" s="117"/>
    </row>
    <row r="662" spans="2:66" s="3" customFormat="1" ht="15">
      <c r="B662" s="36"/>
      <c r="C662" s="16"/>
      <c r="D662" s="133"/>
      <c r="E662" s="142"/>
      <c r="F662" s="144"/>
      <c r="G662" s="144"/>
      <c r="H662" s="144"/>
      <c r="I662" s="16"/>
      <c r="J662" s="142"/>
      <c r="K662" s="142"/>
      <c r="L662" s="142"/>
      <c r="M662" s="142"/>
      <c r="N662" s="142"/>
      <c r="O662" s="142"/>
      <c r="P662" s="142"/>
      <c r="Q662" s="142"/>
      <c r="R662" s="133"/>
      <c r="S662" s="16"/>
      <c r="T662" s="16"/>
      <c r="U662" s="16"/>
      <c r="V662" s="36"/>
      <c r="W662" s="16"/>
      <c r="X662" s="16"/>
      <c r="Y662" s="16"/>
      <c r="Z662" s="16"/>
      <c r="AA662" s="16"/>
      <c r="AB662" s="16"/>
      <c r="AC662" s="16"/>
      <c r="AD662" s="16"/>
      <c r="AE662" s="16"/>
      <c r="AF662" s="16"/>
      <c r="AG662" s="16"/>
      <c r="AH662" s="16"/>
      <c r="AI662" s="16"/>
      <c r="AJ662" s="16"/>
      <c r="AK662" s="16"/>
      <c r="AL662" s="16"/>
      <c r="AM662" s="16"/>
      <c r="AN662" s="16"/>
      <c r="AO662" s="16"/>
      <c r="AP662" s="16"/>
      <c r="AQ662" s="16"/>
      <c r="AR662" s="16"/>
      <c r="AS662" s="16"/>
      <c r="AT662" s="16"/>
      <c r="AU662" s="16"/>
      <c r="AV662" s="16"/>
      <c r="AW662" s="116"/>
      <c r="AX662" s="116"/>
      <c r="AY662" s="116"/>
      <c r="AZ662" s="116"/>
      <c r="BA662" s="116"/>
      <c r="BB662" s="116"/>
      <c r="BC662" s="116"/>
      <c r="BD662" s="116"/>
      <c r="BE662" s="116"/>
      <c r="BF662" s="116"/>
      <c r="BG662" s="116"/>
      <c r="BH662" s="116"/>
      <c r="BI662" s="116"/>
      <c r="BJ662" s="116"/>
      <c r="BK662" s="116"/>
      <c r="BL662" s="116"/>
      <c r="BM662" s="116"/>
      <c r="BN662" s="117"/>
    </row>
    <row r="663" spans="2:66" s="3" customFormat="1" ht="15">
      <c r="B663" s="36"/>
      <c r="C663" s="16"/>
      <c r="D663" s="133"/>
      <c r="E663" s="142"/>
      <c r="F663" s="144"/>
      <c r="G663" s="144"/>
      <c r="H663" s="144"/>
      <c r="I663" s="16"/>
      <c r="J663" s="142"/>
      <c r="K663" s="142"/>
      <c r="L663" s="142"/>
      <c r="M663" s="142"/>
      <c r="N663" s="142"/>
      <c r="O663" s="142"/>
      <c r="P663" s="142"/>
      <c r="Q663" s="142"/>
      <c r="R663" s="133"/>
      <c r="S663" s="16"/>
      <c r="T663" s="16"/>
      <c r="U663" s="16"/>
      <c r="V663" s="36"/>
      <c r="W663" s="16"/>
      <c r="X663" s="16"/>
      <c r="Y663" s="16"/>
      <c r="Z663" s="16"/>
      <c r="AA663" s="16"/>
      <c r="AB663" s="16"/>
      <c r="AC663" s="16"/>
      <c r="AD663" s="16"/>
      <c r="AE663" s="16"/>
      <c r="AF663" s="16"/>
      <c r="AG663" s="16"/>
      <c r="AH663" s="16"/>
      <c r="AI663" s="16"/>
      <c r="AJ663" s="16"/>
      <c r="AK663" s="16"/>
      <c r="AL663" s="16"/>
      <c r="AM663" s="16"/>
      <c r="AN663" s="16"/>
      <c r="AO663" s="16"/>
      <c r="AP663" s="16"/>
      <c r="AQ663" s="16"/>
      <c r="AR663" s="16"/>
      <c r="AS663" s="16"/>
      <c r="AT663" s="16"/>
      <c r="AU663" s="16"/>
      <c r="AV663" s="16"/>
      <c r="AW663" s="116"/>
      <c r="AX663" s="116"/>
      <c r="AY663" s="116"/>
      <c r="AZ663" s="116"/>
      <c r="BA663" s="116"/>
      <c r="BB663" s="116"/>
      <c r="BC663" s="116"/>
      <c r="BD663" s="116"/>
      <c r="BE663" s="116"/>
      <c r="BF663" s="116"/>
      <c r="BG663" s="116"/>
      <c r="BH663" s="116"/>
      <c r="BI663" s="116"/>
      <c r="BJ663" s="116"/>
      <c r="BK663" s="116"/>
      <c r="BL663" s="116"/>
      <c r="BM663" s="116"/>
      <c r="BN663" s="117"/>
    </row>
    <row r="664" spans="2:66" s="3" customFormat="1" ht="15">
      <c r="B664" s="36"/>
      <c r="C664" s="16"/>
      <c r="D664" s="133"/>
      <c r="E664" s="142"/>
      <c r="F664" s="144"/>
      <c r="G664" s="144"/>
      <c r="H664" s="144"/>
      <c r="I664" s="16"/>
      <c r="J664" s="142"/>
      <c r="K664" s="142"/>
      <c r="L664" s="142"/>
      <c r="M664" s="142"/>
      <c r="N664" s="142"/>
      <c r="O664" s="142"/>
      <c r="P664" s="142"/>
      <c r="Q664" s="142"/>
      <c r="R664" s="133"/>
      <c r="S664" s="16"/>
      <c r="T664" s="16"/>
      <c r="U664" s="16"/>
      <c r="V664" s="36"/>
      <c r="W664" s="16"/>
      <c r="X664" s="16"/>
      <c r="Y664" s="16"/>
      <c r="Z664" s="16"/>
      <c r="AA664" s="16"/>
      <c r="AB664" s="16"/>
      <c r="AC664" s="16"/>
      <c r="AD664" s="16"/>
      <c r="AE664" s="16"/>
      <c r="AF664" s="16"/>
      <c r="AG664" s="16"/>
      <c r="AH664" s="16"/>
      <c r="AI664" s="16"/>
      <c r="AJ664" s="16"/>
      <c r="AK664" s="16"/>
      <c r="AL664" s="16"/>
      <c r="AM664" s="16"/>
      <c r="AN664" s="16"/>
      <c r="AO664" s="16"/>
      <c r="AP664" s="16"/>
      <c r="AQ664" s="16"/>
      <c r="AR664" s="16"/>
      <c r="AS664" s="16"/>
      <c r="AT664" s="16"/>
      <c r="AU664" s="16"/>
      <c r="AV664" s="16"/>
      <c r="AW664" s="116"/>
      <c r="AX664" s="116"/>
      <c r="AY664" s="116"/>
      <c r="AZ664" s="116"/>
      <c r="BA664" s="116"/>
      <c r="BB664" s="116"/>
      <c r="BC664" s="116"/>
      <c r="BD664" s="116"/>
      <c r="BE664" s="116"/>
      <c r="BF664" s="116"/>
      <c r="BG664" s="116"/>
      <c r="BH664" s="116"/>
      <c r="BI664" s="116"/>
      <c r="BJ664" s="116"/>
      <c r="BK664" s="116"/>
      <c r="BL664" s="116"/>
      <c r="BM664" s="116"/>
      <c r="BN664" s="117"/>
    </row>
    <row r="665" spans="2:66" s="3" customFormat="1">
      <c r="B665" s="36"/>
      <c r="C665" s="16"/>
      <c r="D665" s="141"/>
      <c r="E665" s="150"/>
      <c r="F665" s="150"/>
      <c r="G665" s="150"/>
      <c r="H665" s="150"/>
      <c r="I665" s="150"/>
      <c r="J665" s="150"/>
      <c r="K665" s="150"/>
      <c r="L665" s="150"/>
      <c r="M665" s="150"/>
      <c r="N665" s="150"/>
      <c r="O665" s="150"/>
      <c r="P665" s="150"/>
      <c r="Q665" s="150"/>
      <c r="R665" s="141"/>
      <c r="S665" s="16"/>
      <c r="T665" s="16"/>
      <c r="U665" s="16"/>
      <c r="V665" s="36"/>
      <c r="W665" s="16"/>
      <c r="X665" s="16"/>
      <c r="Y665" s="16"/>
      <c r="Z665" s="16"/>
      <c r="AA665" s="16"/>
      <c r="AB665" s="16"/>
      <c r="AC665" s="16"/>
      <c r="AD665" s="16"/>
      <c r="AE665" s="16"/>
      <c r="AF665" s="16"/>
      <c r="AG665" s="16"/>
      <c r="AH665" s="16"/>
      <c r="AI665" s="16"/>
      <c r="AJ665" s="16"/>
      <c r="AK665" s="16"/>
      <c r="AL665" s="16"/>
      <c r="AM665" s="16"/>
      <c r="AN665" s="16"/>
      <c r="AO665" s="16"/>
      <c r="AP665" s="16"/>
      <c r="AQ665" s="16"/>
      <c r="AR665" s="16"/>
      <c r="AS665" s="16"/>
      <c r="AT665" s="16"/>
      <c r="AU665" s="16"/>
      <c r="AV665" s="16"/>
      <c r="AW665" s="116"/>
      <c r="AX665" s="116"/>
      <c r="AY665" s="116"/>
      <c r="AZ665" s="116"/>
      <c r="BA665" s="116"/>
      <c r="BB665" s="116"/>
      <c r="BC665" s="116"/>
      <c r="BD665" s="116"/>
      <c r="BE665" s="116"/>
      <c r="BF665" s="116"/>
      <c r="BG665" s="116"/>
      <c r="BH665" s="116"/>
      <c r="BI665" s="116"/>
      <c r="BJ665" s="116"/>
      <c r="BK665" s="116"/>
      <c r="BL665" s="116"/>
      <c r="BM665" s="116"/>
      <c r="BN665" s="117"/>
    </row>
    <row r="666" spans="2:66" s="3" customFormat="1">
      <c r="B666" s="36"/>
      <c r="C666" s="16"/>
      <c r="D666" s="141"/>
      <c r="E666" s="141"/>
      <c r="F666" s="141"/>
      <c r="G666" s="141"/>
      <c r="H666" s="141"/>
      <c r="I666" s="141"/>
      <c r="J666" s="141"/>
      <c r="K666" s="141"/>
      <c r="L666" s="141"/>
      <c r="M666" s="141"/>
      <c r="N666" s="141"/>
      <c r="O666" s="141"/>
      <c r="P666" s="141"/>
      <c r="Q666" s="141"/>
      <c r="R666" s="141"/>
      <c r="S666" s="16"/>
      <c r="T666" s="16"/>
      <c r="U666" s="16"/>
      <c r="V666" s="36"/>
      <c r="W666" s="16"/>
      <c r="X666" s="16"/>
      <c r="Y666" s="16"/>
      <c r="Z666" s="16"/>
      <c r="AA666" s="16"/>
      <c r="AB666" s="16"/>
      <c r="AC666" s="16"/>
      <c r="AD666" s="16"/>
      <c r="AE666" s="16"/>
      <c r="AF666" s="16"/>
      <c r="AG666" s="16"/>
      <c r="AH666" s="16"/>
      <c r="AI666" s="16"/>
      <c r="AJ666" s="16"/>
      <c r="AK666" s="16"/>
      <c r="AL666" s="16"/>
      <c r="AM666" s="16"/>
      <c r="AN666" s="16"/>
      <c r="AO666" s="16"/>
      <c r="AP666" s="16"/>
      <c r="AQ666" s="16"/>
      <c r="AR666" s="16"/>
      <c r="AS666" s="16"/>
      <c r="AT666" s="16"/>
      <c r="AU666" s="16"/>
      <c r="AV666" s="16"/>
      <c r="AW666" s="116"/>
      <c r="AX666" s="116"/>
      <c r="AY666" s="116"/>
      <c r="AZ666" s="116"/>
      <c r="BA666" s="116"/>
      <c r="BB666" s="116"/>
      <c r="BC666" s="116"/>
      <c r="BD666" s="116"/>
      <c r="BE666" s="116"/>
      <c r="BF666" s="116"/>
      <c r="BG666" s="116"/>
      <c r="BH666" s="116"/>
      <c r="BI666" s="116"/>
      <c r="BJ666" s="116"/>
      <c r="BK666" s="116"/>
      <c r="BL666" s="116"/>
      <c r="BM666" s="116"/>
      <c r="BN666" s="117"/>
    </row>
    <row r="667" spans="2:66" s="3" customFormat="1">
      <c r="B667" s="36"/>
      <c r="C667" s="16"/>
      <c r="D667" s="16"/>
      <c r="E667" s="16"/>
      <c r="F667" s="16"/>
      <c r="G667" s="16"/>
      <c r="H667" s="16"/>
      <c r="I667" s="16"/>
      <c r="J667" s="16"/>
      <c r="K667" s="16"/>
      <c r="L667" s="16"/>
      <c r="M667" s="16"/>
      <c r="N667" s="16"/>
      <c r="O667" s="16"/>
      <c r="P667" s="16"/>
      <c r="Q667" s="16"/>
      <c r="R667" s="16"/>
      <c r="S667" s="16"/>
      <c r="T667" s="16"/>
      <c r="U667" s="16"/>
      <c r="V667" s="36"/>
      <c r="W667" s="16"/>
      <c r="X667" s="16"/>
      <c r="Y667" s="16"/>
      <c r="Z667" s="16"/>
      <c r="AA667" s="16"/>
      <c r="AB667" s="16"/>
      <c r="AC667" s="16"/>
      <c r="AD667" s="16"/>
      <c r="AE667" s="16"/>
      <c r="AF667" s="16"/>
      <c r="AG667" s="16"/>
      <c r="AH667" s="16"/>
      <c r="AI667" s="16"/>
      <c r="AJ667" s="16"/>
      <c r="AK667" s="16"/>
      <c r="AL667" s="16"/>
      <c r="AM667" s="16"/>
      <c r="AN667" s="16"/>
      <c r="AO667" s="16"/>
      <c r="AP667" s="16"/>
      <c r="AQ667" s="16"/>
      <c r="AR667" s="16"/>
      <c r="AS667" s="16"/>
      <c r="AT667" s="16"/>
      <c r="AU667" s="16"/>
      <c r="AV667" s="16"/>
      <c r="AW667" s="116"/>
      <c r="AX667" s="116"/>
      <c r="AY667" s="116"/>
      <c r="AZ667" s="116"/>
      <c r="BA667" s="116"/>
      <c r="BB667" s="116"/>
      <c r="BC667" s="116"/>
      <c r="BD667" s="116"/>
      <c r="BE667" s="116"/>
      <c r="BF667" s="116"/>
      <c r="BG667" s="116"/>
      <c r="BH667" s="116"/>
      <c r="BI667" s="116"/>
      <c r="BJ667" s="116"/>
      <c r="BK667" s="116"/>
      <c r="BL667" s="116"/>
      <c r="BM667" s="116"/>
      <c r="BN667" s="117"/>
    </row>
    <row r="668" spans="2:66" s="3" customFormat="1">
      <c r="B668" s="36"/>
      <c r="C668" s="16"/>
      <c r="D668" s="16"/>
      <c r="E668" s="16"/>
      <c r="F668" s="16"/>
      <c r="G668" s="16"/>
      <c r="H668" s="16"/>
      <c r="I668" s="16"/>
      <c r="J668" s="16"/>
      <c r="K668" s="16"/>
      <c r="L668" s="16"/>
      <c r="M668" s="16"/>
      <c r="N668" s="16"/>
      <c r="O668" s="16"/>
      <c r="P668" s="16"/>
      <c r="Q668" s="16"/>
      <c r="R668" s="16"/>
      <c r="S668" s="16"/>
      <c r="T668" s="16"/>
      <c r="U668" s="16"/>
      <c r="V668" s="36"/>
      <c r="W668" s="16"/>
      <c r="X668" s="16"/>
      <c r="Y668" s="16"/>
      <c r="Z668" s="16"/>
      <c r="AA668" s="16"/>
      <c r="AB668" s="16"/>
      <c r="AC668" s="16"/>
      <c r="AD668" s="16"/>
      <c r="AE668" s="16"/>
      <c r="AF668" s="16"/>
      <c r="AG668" s="16"/>
      <c r="AH668" s="16"/>
      <c r="AI668" s="16"/>
      <c r="AJ668" s="16"/>
      <c r="AK668" s="16"/>
      <c r="AL668" s="16"/>
      <c r="AM668" s="16"/>
      <c r="AN668" s="16"/>
      <c r="AO668" s="16"/>
      <c r="AP668" s="16"/>
      <c r="AQ668" s="16"/>
      <c r="AR668" s="16"/>
      <c r="AS668" s="16"/>
      <c r="AT668" s="16"/>
      <c r="AU668" s="16"/>
      <c r="AV668" s="16"/>
      <c r="AW668" s="116"/>
      <c r="AX668" s="116"/>
      <c r="AY668" s="116"/>
      <c r="AZ668" s="116"/>
      <c r="BA668" s="116"/>
      <c r="BB668" s="116"/>
      <c r="BC668" s="116"/>
      <c r="BD668" s="116"/>
      <c r="BE668" s="116"/>
      <c r="BF668" s="116"/>
      <c r="BG668" s="116"/>
      <c r="BH668" s="116"/>
      <c r="BI668" s="116"/>
      <c r="BJ668" s="116"/>
      <c r="BK668" s="116"/>
      <c r="BL668" s="116"/>
      <c r="BM668" s="116"/>
      <c r="BN668" s="117"/>
    </row>
    <row r="669" spans="2:66" s="3" customFormat="1">
      <c r="B669" s="36"/>
      <c r="C669" s="16"/>
      <c r="D669" s="16"/>
      <c r="E669" s="16"/>
      <c r="F669" s="16"/>
      <c r="G669" s="16"/>
      <c r="H669" s="16"/>
      <c r="I669" s="16"/>
      <c r="J669" s="16"/>
      <c r="K669" s="16"/>
      <c r="L669" s="16"/>
      <c r="M669" s="16"/>
      <c r="N669" s="16"/>
      <c r="O669" s="16"/>
      <c r="P669" s="16"/>
      <c r="Q669" s="16"/>
      <c r="R669" s="16"/>
      <c r="S669" s="16"/>
      <c r="T669" s="16"/>
      <c r="U669" s="16"/>
      <c r="V669" s="36"/>
      <c r="W669" s="16"/>
      <c r="X669" s="16"/>
      <c r="Y669" s="16"/>
      <c r="Z669" s="16"/>
      <c r="AA669" s="16"/>
      <c r="AB669" s="16"/>
      <c r="AC669" s="16"/>
      <c r="AD669" s="16"/>
      <c r="AE669" s="16"/>
      <c r="AF669" s="16"/>
      <c r="AG669" s="16"/>
      <c r="AH669" s="16"/>
      <c r="AI669" s="16"/>
      <c r="AJ669" s="16"/>
      <c r="AK669" s="16"/>
      <c r="AL669" s="16"/>
      <c r="AM669" s="16"/>
      <c r="AN669" s="16"/>
      <c r="AO669" s="16"/>
      <c r="AP669" s="16"/>
      <c r="AQ669" s="16"/>
      <c r="AR669" s="16"/>
      <c r="AS669" s="16"/>
      <c r="AT669" s="16"/>
      <c r="AU669" s="16"/>
      <c r="AV669" s="16"/>
      <c r="AW669" s="116"/>
      <c r="AX669" s="116"/>
      <c r="AY669" s="116"/>
      <c r="AZ669" s="116"/>
      <c r="BA669" s="116"/>
      <c r="BB669" s="116"/>
      <c r="BC669" s="116"/>
      <c r="BD669" s="116"/>
      <c r="BE669" s="116"/>
      <c r="BF669" s="116"/>
      <c r="BG669" s="116"/>
      <c r="BH669" s="116"/>
      <c r="BI669" s="116"/>
      <c r="BJ669" s="116"/>
      <c r="BK669" s="116"/>
      <c r="BL669" s="116"/>
      <c r="BM669" s="116"/>
      <c r="BN669" s="117"/>
    </row>
    <row r="670" spans="2:66" s="3" customFormat="1">
      <c r="B670" s="36"/>
      <c r="C670" s="16"/>
      <c r="D670" s="16"/>
      <c r="E670" s="16"/>
      <c r="F670" s="16"/>
      <c r="G670" s="16"/>
      <c r="H670" s="16"/>
      <c r="I670" s="16"/>
      <c r="J670" s="16"/>
      <c r="K670" s="16"/>
      <c r="L670" s="16"/>
      <c r="M670" s="16"/>
      <c r="N670" s="16"/>
      <c r="O670" s="16"/>
      <c r="P670" s="16"/>
      <c r="Q670" s="16"/>
      <c r="R670" s="16"/>
      <c r="S670" s="16"/>
      <c r="T670" s="16"/>
      <c r="U670" s="16"/>
      <c r="V670" s="36"/>
      <c r="W670" s="16"/>
      <c r="X670" s="16"/>
      <c r="Y670" s="16"/>
      <c r="Z670" s="16"/>
      <c r="AA670" s="16"/>
      <c r="AB670" s="16"/>
      <c r="AC670" s="16"/>
      <c r="AD670" s="16"/>
      <c r="AE670" s="16"/>
      <c r="AF670" s="16"/>
      <c r="AG670" s="16"/>
      <c r="AH670" s="16"/>
      <c r="AI670" s="16"/>
      <c r="AJ670" s="16"/>
      <c r="AK670" s="16"/>
      <c r="AL670" s="16"/>
      <c r="AM670" s="16"/>
      <c r="AN670" s="16"/>
      <c r="AO670" s="16"/>
      <c r="AP670" s="16"/>
      <c r="AQ670" s="16"/>
      <c r="AR670" s="16"/>
      <c r="AS670" s="16"/>
      <c r="AT670" s="16"/>
      <c r="AU670" s="16"/>
      <c r="AV670" s="16"/>
      <c r="AW670" s="116"/>
      <c r="AX670" s="116"/>
      <c r="AY670" s="116"/>
      <c r="AZ670" s="116"/>
      <c r="BA670" s="116"/>
      <c r="BB670" s="116"/>
      <c r="BC670" s="116"/>
      <c r="BD670" s="116"/>
      <c r="BE670" s="116"/>
      <c r="BF670" s="116"/>
      <c r="BG670" s="116"/>
      <c r="BH670" s="116"/>
      <c r="BI670" s="116"/>
      <c r="BJ670" s="116"/>
      <c r="BK670" s="116"/>
      <c r="BL670" s="116"/>
      <c r="BM670" s="116"/>
      <c r="BN670" s="117"/>
    </row>
    <row r="671" spans="2:66" s="3" customFormat="1">
      <c r="B671" s="36"/>
      <c r="C671" s="16"/>
      <c r="D671" s="16"/>
      <c r="E671" s="16"/>
      <c r="F671" s="16"/>
      <c r="G671" s="16"/>
      <c r="H671" s="16"/>
      <c r="I671" s="16"/>
      <c r="J671" s="16"/>
      <c r="K671" s="16"/>
      <c r="L671" s="16"/>
      <c r="M671" s="16"/>
      <c r="N671" s="16"/>
      <c r="O671" s="16"/>
      <c r="P671" s="16"/>
      <c r="Q671" s="16"/>
      <c r="R671" s="16"/>
      <c r="S671" s="16"/>
      <c r="T671" s="16"/>
      <c r="U671" s="16"/>
      <c r="V671" s="36"/>
      <c r="W671" s="16"/>
      <c r="X671" s="16"/>
      <c r="Y671" s="16"/>
      <c r="Z671" s="16"/>
      <c r="AA671" s="16"/>
      <c r="AB671" s="16"/>
      <c r="AC671" s="16"/>
      <c r="AD671" s="16"/>
      <c r="AE671" s="16"/>
      <c r="AF671" s="16"/>
      <c r="AG671" s="16"/>
      <c r="AH671" s="16"/>
      <c r="AI671" s="16"/>
      <c r="AJ671" s="16"/>
      <c r="AK671" s="16"/>
      <c r="AL671" s="16"/>
      <c r="AM671" s="16"/>
      <c r="AN671" s="16"/>
      <c r="AO671" s="16"/>
      <c r="AP671" s="16"/>
      <c r="AQ671" s="16"/>
      <c r="AR671" s="16"/>
      <c r="AS671" s="16"/>
      <c r="AT671" s="16"/>
      <c r="AU671" s="16"/>
      <c r="AV671" s="16"/>
      <c r="AW671" s="116"/>
      <c r="AX671" s="116"/>
      <c r="AY671" s="116"/>
      <c r="AZ671" s="116"/>
      <c r="BA671" s="116"/>
      <c r="BB671" s="116"/>
      <c r="BC671" s="116"/>
      <c r="BD671" s="116"/>
      <c r="BE671" s="116"/>
      <c r="BF671" s="116"/>
      <c r="BG671" s="116"/>
      <c r="BH671" s="116"/>
      <c r="BI671" s="116"/>
      <c r="BJ671" s="116"/>
      <c r="BK671" s="116"/>
      <c r="BL671" s="116"/>
      <c r="BM671" s="116"/>
      <c r="BN671" s="117"/>
    </row>
    <row r="672" spans="2:66" s="3" customFormat="1">
      <c r="B672" s="36"/>
      <c r="C672" s="16"/>
      <c r="D672" s="16"/>
      <c r="E672" s="16"/>
      <c r="F672" s="16"/>
      <c r="G672" s="16"/>
      <c r="H672" s="16"/>
      <c r="I672" s="16"/>
      <c r="J672" s="16"/>
      <c r="K672" s="16"/>
      <c r="L672" s="16"/>
      <c r="M672" s="16"/>
      <c r="N672" s="16"/>
      <c r="O672" s="16"/>
      <c r="P672" s="16"/>
      <c r="Q672" s="16"/>
      <c r="R672" s="16"/>
      <c r="S672" s="16"/>
      <c r="T672" s="16"/>
      <c r="U672" s="16"/>
      <c r="V672" s="36"/>
      <c r="W672" s="16"/>
      <c r="X672" s="16"/>
      <c r="Y672" s="16"/>
      <c r="Z672" s="16"/>
      <c r="AA672" s="16"/>
      <c r="AB672" s="16"/>
      <c r="AC672" s="16"/>
      <c r="AD672" s="16"/>
      <c r="AE672" s="16"/>
      <c r="AF672" s="16"/>
      <c r="AG672" s="16"/>
      <c r="AH672" s="16"/>
      <c r="AI672" s="16"/>
      <c r="AJ672" s="16"/>
      <c r="AK672" s="16"/>
      <c r="AL672" s="16"/>
      <c r="AM672" s="16"/>
      <c r="AN672" s="16"/>
      <c r="AO672" s="16"/>
      <c r="AP672" s="16"/>
      <c r="AQ672" s="16"/>
      <c r="AR672" s="16"/>
      <c r="AS672" s="16"/>
      <c r="AT672" s="16"/>
      <c r="AU672" s="16"/>
      <c r="AV672" s="16"/>
      <c r="AW672" s="116"/>
      <c r="AX672" s="116"/>
      <c r="AY672" s="116"/>
      <c r="AZ672" s="116"/>
      <c r="BA672" s="116"/>
      <c r="BB672" s="116"/>
      <c r="BC672" s="116"/>
      <c r="BD672" s="116"/>
      <c r="BE672" s="116"/>
      <c r="BF672" s="116"/>
      <c r="BG672" s="116"/>
      <c r="BH672" s="116"/>
      <c r="BI672" s="116"/>
      <c r="BJ672" s="116"/>
      <c r="BK672" s="116"/>
      <c r="BL672" s="116"/>
      <c r="BM672" s="116"/>
      <c r="BN672" s="117"/>
    </row>
    <row r="673" spans="2:66" s="3" customFormat="1">
      <c r="B673" s="36"/>
      <c r="C673" s="16"/>
      <c r="D673" s="16"/>
      <c r="E673" s="16"/>
      <c r="F673" s="16"/>
      <c r="G673" s="16"/>
      <c r="H673" s="16"/>
      <c r="I673" s="16"/>
      <c r="J673" s="16"/>
      <c r="K673" s="16"/>
      <c r="L673" s="16"/>
      <c r="M673" s="16"/>
      <c r="N673" s="16"/>
      <c r="O673" s="16"/>
      <c r="P673" s="16"/>
      <c r="Q673" s="16"/>
      <c r="R673" s="16"/>
      <c r="S673" s="16"/>
      <c r="T673" s="16"/>
      <c r="U673" s="16"/>
      <c r="V673" s="36"/>
      <c r="W673" s="16"/>
      <c r="X673" s="16"/>
      <c r="Y673" s="16"/>
      <c r="Z673" s="16"/>
      <c r="AA673" s="16"/>
      <c r="AB673" s="16"/>
      <c r="AC673" s="16"/>
      <c r="AD673" s="16"/>
      <c r="AE673" s="16"/>
      <c r="AF673" s="16"/>
      <c r="AG673" s="16"/>
      <c r="AH673" s="16"/>
      <c r="AI673" s="16"/>
      <c r="AJ673" s="16"/>
      <c r="AK673" s="16"/>
      <c r="AL673" s="16"/>
      <c r="AM673" s="16"/>
      <c r="AN673" s="16"/>
      <c r="AO673" s="16"/>
      <c r="AP673" s="16"/>
      <c r="AQ673" s="16"/>
      <c r="AR673" s="16"/>
      <c r="AS673" s="16"/>
      <c r="AT673" s="16"/>
      <c r="AU673" s="16"/>
      <c r="AV673" s="16"/>
      <c r="AW673" s="116"/>
      <c r="AX673" s="116"/>
      <c r="AY673" s="116"/>
      <c r="AZ673" s="116"/>
      <c r="BA673" s="116"/>
      <c r="BB673" s="116"/>
      <c r="BC673" s="116"/>
      <c r="BD673" s="116"/>
      <c r="BE673" s="116"/>
      <c r="BF673" s="116"/>
      <c r="BG673" s="116"/>
      <c r="BH673" s="116"/>
      <c r="BI673" s="116"/>
      <c r="BJ673" s="116"/>
      <c r="BK673" s="116"/>
      <c r="BL673" s="116"/>
      <c r="BM673" s="116"/>
      <c r="BN673" s="117"/>
    </row>
    <row r="674" spans="2:66" s="3" customFormat="1">
      <c r="B674" s="36"/>
      <c r="C674" s="36"/>
      <c r="D674" s="36"/>
      <c r="E674" s="36"/>
      <c r="F674" s="36"/>
      <c r="G674" s="36"/>
      <c r="H674" s="36"/>
      <c r="I674" s="36"/>
      <c r="J674" s="36"/>
      <c r="K674" s="36"/>
      <c r="L674" s="36"/>
      <c r="M674" s="36"/>
      <c r="N674" s="36"/>
      <c r="O674" s="36"/>
      <c r="P674" s="36"/>
      <c r="Q674" s="36"/>
      <c r="R674" s="36"/>
      <c r="S674" s="36"/>
      <c r="T674" s="36"/>
      <c r="U674" s="36"/>
      <c r="V674" s="36"/>
      <c r="W674" s="16"/>
      <c r="X674" s="16"/>
      <c r="Y674" s="16"/>
      <c r="Z674" s="16"/>
      <c r="AA674" s="16"/>
      <c r="AB674" s="16"/>
      <c r="AC674" s="16"/>
      <c r="AD674" s="16"/>
      <c r="AE674" s="16"/>
      <c r="AF674" s="16"/>
      <c r="AG674" s="16"/>
      <c r="AH674" s="16"/>
      <c r="AI674" s="16"/>
      <c r="AJ674" s="16"/>
      <c r="AK674" s="16"/>
      <c r="AL674" s="16"/>
      <c r="AM674" s="16"/>
      <c r="AN674" s="16"/>
      <c r="AO674" s="16"/>
      <c r="AP674" s="16"/>
      <c r="AQ674" s="16"/>
      <c r="AR674" s="16"/>
      <c r="AS674" s="16"/>
      <c r="AT674" s="16"/>
      <c r="AU674" s="16"/>
      <c r="AV674" s="16"/>
      <c r="AW674" s="116"/>
      <c r="AX674" s="116"/>
      <c r="AY674" s="116"/>
      <c r="AZ674" s="116"/>
      <c r="BA674" s="116"/>
      <c r="BB674" s="116"/>
      <c r="BC674" s="116"/>
      <c r="BD674" s="116"/>
      <c r="BE674" s="116"/>
      <c r="BF674" s="116"/>
      <c r="BG674" s="116"/>
      <c r="BH674" s="116"/>
      <c r="BI674" s="116"/>
      <c r="BJ674" s="116"/>
      <c r="BK674" s="116"/>
      <c r="BL674" s="116"/>
      <c r="BM674" s="116"/>
      <c r="BN674" s="117"/>
    </row>
    <row r="675" spans="2:66" s="3" customFormat="1">
      <c r="B675" s="36"/>
      <c r="C675" s="36"/>
      <c r="D675" s="36"/>
      <c r="E675" s="36"/>
      <c r="F675" s="36"/>
      <c r="G675" s="36"/>
      <c r="H675" s="36"/>
      <c r="I675" s="36"/>
      <c r="J675" s="36"/>
      <c r="K675" s="36"/>
      <c r="L675" s="36"/>
      <c r="M675" s="36"/>
      <c r="N675" s="36"/>
      <c r="O675" s="36"/>
      <c r="P675" s="36"/>
      <c r="Q675" s="36"/>
      <c r="R675" s="36"/>
      <c r="S675" s="36"/>
      <c r="T675" s="36"/>
      <c r="U675" s="36"/>
      <c r="V675" s="36"/>
      <c r="W675" s="16"/>
      <c r="X675" s="16"/>
      <c r="Y675" s="16"/>
      <c r="Z675" s="16"/>
      <c r="AA675" s="16"/>
      <c r="AB675" s="16"/>
      <c r="AC675" s="16"/>
      <c r="AD675" s="16"/>
      <c r="AE675" s="16"/>
      <c r="AF675" s="16"/>
      <c r="AG675" s="16"/>
      <c r="AH675" s="16"/>
      <c r="AI675" s="16"/>
      <c r="AJ675" s="16"/>
      <c r="AK675" s="16"/>
      <c r="AL675" s="16"/>
      <c r="AM675" s="16"/>
      <c r="AN675" s="16"/>
      <c r="AO675" s="16"/>
      <c r="AP675" s="16"/>
      <c r="AQ675" s="16"/>
      <c r="AR675" s="16"/>
      <c r="AS675" s="16"/>
      <c r="AT675" s="16"/>
      <c r="AU675" s="16"/>
      <c r="AV675" s="16"/>
      <c r="AW675" s="116"/>
      <c r="AX675" s="116"/>
      <c r="AY675" s="116"/>
      <c r="AZ675" s="116"/>
      <c r="BA675" s="116"/>
      <c r="BB675" s="116"/>
      <c r="BC675" s="116"/>
      <c r="BD675" s="116"/>
      <c r="BE675" s="116"/>
      <c r="BF675" s="116"/>
      <c r="BG675" s="116"/>
      <c r="BH675" s="116"/>
      <c r="BI675" s="116"/>
      <c r="BJ675" s="116"/>
      <c r="BK675" s="116"/>
      <c r="BL675" s="116"/>
      <c r="BM675" s="116"/>
      <c r="BN675" s="117"/>
    </row>
    <row r="676" spans="2:66" s="3" customFormat="1">
      <c r="B676" s="36"/>
      <c r="C676" s="36"/>
      <c r="D676" s="36"/>
      <c r="E676" s="36"/>
      <c r="F676" s="36"/>
      <c r="G676" s="36"/>
      <c r="H676" s="36"/>
      <c r="I676" s="36"/>
      <c r="J676" s="36"/>
      <c r="K676" s="36"/>
      <c r="L676" s="36"/>
      <c r="M676" s="36"/>
      <c r="N676" s="36"/>
      <c r="O676" s="36"/>
      <c r="P676" s="36"/>
      <c r="Q676" s="36"/>
      <c r="R676" s="36"/>
      <c r="S676" s="36"/>
      <c r="T676" s="36"/>
      <c r="U676" s="36"/>
      <c r="V676" s="36"/>
      <c r="W676" s="16"/>
      <c r="X676" s="16"/>
      <c r="Y676" s="16"/>
      <c r="Z676" s="16"/>
      <c r="AA676" s="16"/>
      <c r="AB676" s="16"/>
      <c r="AC676" s="16"/>
      <c r="AD676" s="16"/>
      <c r="AE676" s="16"/>
      <c r="AF676" s="16"/>
      <c r="AG676" s="16"/>
      <c r="AH676" s="16"/>
      <c r="AI676" s="16"/>
      <c r="AJ676" s="16"/>
      <c r="AK676" s="16"/>
      <c r="AL676" s="16"/>
      <c r="AM676" s="16"/>
      <c r="AN676" s="16"/>
      <c r="AO676" s="16"/>
      <c r="AP676" s="16"/>
      <c r="AQ676" s="16"/>
      <c r="AR676" s="16"/>
      <c r="AS676" s="16"/>
      <c r="AT676" s="16"/>
      <c r="AU676" s="16"/>
      <c r="AV676" s="16"/>
      <c r="AW676" s="116"/>
      <c r="AX676" s="116"/>
      <c r="AY676" s="116"/>
      <c r="AZ676" s="116"/>
      <c r="BA676" s="116"/>
      <c r="BB676" s="116"/>
      <c r="BC676" s="116"/>
      <c r="BD676" s="116"/>
      <c r="BE676" s="116"/>
      <c r="BF676" s="116"/>
      <c r="BG676" s="116"/>
      <c r="BH676" s="116"/>
      <c r="BI676" s="116"/>
      <c r="BJ676" s="116"/>
      <c r="BK676" s="116"/>
      <c r="BL676" s="116"/>
      <c r="BM676" s="116"/>
      <c r="BN676" s="117"/>
    </row>
    <row r="677" spans="2:66" s="3" customFormat="1">
      <c r="B677" s="36"/>
      <c r="C677" s="36"/>
      <c r="D677" s="36"/>
      <c r="E677" s="36"/>
      <c r="F677" s="36"/>
      <c r="G677" s="36"/>
      <c r="H677" s="36"/>
      <c r="I677" s="36"/>
      <c r="J677" s="36"/>
      <c r="K677" s="36"/>
      <c r="L677" s="36"/>
      <c r="M677" s="36"/>
      <c r="N677" s="36"/>
      <c r="O677" s="36"/>
      <c r="P677" s="36"/>
      <c r="Q677" s="36"/>
      <c r="R677" s="36"/>
      <c r="S677" s="36"/>
      <c r="T677" s="36"/>
      <c r="U677" s="36"/>
      <c r="V677" s="36"/>
      <c r="W677" s="16"/>
      <c r="X677" s="16"/>
      <c r="Y677" s="16"/>
      <c r="Z677" s="16"/>
      <c r="AA677" s="16"/>
      <c r="AB677" s="16"/>
      <c r="AC677" s="16"/>
      <c r="AD677" s="16"/>
      <c r="AE677" s="16"/>
      <c r="AF677" s="16"/>
      <c r="AG677" s="16"/>
      <c r="AH677" s="16"/>
      <c r="AI677" s="16"/>
      <c r="AJ677" s="16"/>
      <c r="AK677" s="16"/>
      <c r="AL677" s="16"/>
      <c r="AM677" s="16"/>
      <c r="AN677" s="16"/>
      <c r="AO677" s="16"/>
      <c r="AP677" s="16"/>
      <c r="AQ677" s="16"/>
      <c r="AR677" s="16"/>
      <c r="AS677" s="16"/>
      <c r="AT677" s="16"/>
      <c r="AU677" s="16"/>
      <c r="AV677" s="16"/>
      <c r="AW677" s="116"/>
      <c r="AX677" s="116"/>
      <c r="AY677" s="116"/>
      <c r="AZ677" s="116"/>
      <c r="BA677" s="116"/>
      <c r="BB677" s="116"/>
      <c r="BC677" s="116"/>
      <c r="BD677" s="116"/>
      <c r="BE677" s="116"/>
      <c r="BF677" s="116"/>
      <c r="BG677" s="116"/>
      <c r="BH677" s="116"/>
      <c r="BI677" s="116"/>
      <c r="BJ677" s="116"/>
      <c r="BK677" s="116"/>
      <c r="BL677" s="116"/>
      <c r="BM677" s="116"/>
      <c r="BN677" s="117"/>
    </row>
    <row r="678" spans="2:66" s="3" customFormat="1">
      <c r="B678" s="36"/>
      <c r="C678" s="36"/>
      <c r="D678" s="36"/>
      <c r="E678" s="36"/>
      <c r="F678" s="36"/>
      <c r="G678" s="36"/>
      <c r="H678" s="36"/>
      <c r="I678" s="36"/>
      <c r="J678" s="36"/>
      <c r="K678" s="36"/>
      <c r="L678" s="36"/>
      <c r="M678" s="36"/>
      <c r="N678" s="36"/>
      <c r="O678" s="36"/>
      <c r="P678" s="36"/>
      <c r="Q678" s="36"/>
      <c r="R678" s="36"/>
      <c r="S678" s="36"/>
      <c r="T678" s="36"/>
      <c r="U678" s="36"/>
      <c r="V678" s="36"/>
      <c r="W678" s="16"/>
      <c r="X678" s="16"/>
      <c r="Y678" s="16"/>
      <c r="Z678" s="16"/>
      <c r="AA678" s="16"/>
      <c r="AB678" s="16"/>
      <c r="AC678" s="16"/>
      <c r="AD678" s="16"/>
      <c r="AE678" s="16"/>
      <c r="AF678" s="16"/>
      <c r="AG678" s="16"/>
      <c r="AH678" s="16"/>
      <c r="AI678" s="16"/>
      <c r="AJ678" s="16"/>
      <c r="AK678" s="16"/>
      <c r="AL678" s="16"/>
      <c r="AM678" s="16"/>
      <c r="AN678" s="16"/>
      <c r="AO678" s="16"/>
      <c r="AP678" s="16"/>
      <c r="AQ678" s="16"/>
      <c r="AR678" s="16"/>
      <c r="AS678" s="16"/>
      <c r="AT678" s="16"/>
      <c r="AU678" s="16"/>
      <c r="AV678" s="16"/>
      <c r="AW678" s="116"/>
      <c r="AX678" s="116"/>
      <c r="AY678" s="116"/>
      <c r="AZ678" s="116"/>
      <c r="BA678" s="116"/>
      <c r="BB678" s="116"/>
      <c r="BC678" s="116"/>
      <c r="BD678" s="116"/>
      <c r="BE678" s="116"/>
      <c r="BF678" s="116"/>
      <c r="BG678" s="116"/>
      <c r="BH678" s="116"/>
      <c r="BI678" s="116"/>
      <c r="BJ678" s="116"/>
      <c r="BK678" s="116"/>
      <c r="BL678" s="116"/>
      <c r="BM678" s="116"/>
      <c r="BN678" s="117"/>
    </row>
    <row r="679" spans="2:66" s="3" customFormat="1">
      <c r="B679" s="36"/>
      <c r="C679" s="36"/>
      <c r="D679" s="36"/>
      <c r="E679" s="36"/>
      <c r="F679" s="36"/>
      <c r="G679" s="36"/>
      <c r="H679" s="36"/>
      <c r="I679" s="36"/>
      <c r="J679" s="36"/>
      <c r="K679" s="36"/>
      <c r="L679" s="36"/>
      <c r="M679" s="36"/>
      <c r="N679" s="36"/>
      <c r="O679" s="36"/>
      <c r="P679" s="36"/>
      <c r="Q679" s="36"/>
      <c r="R679" s="36"/>
      <c r="S679" s="36"/>
      <c r="T679" s="36"/>
      <c r="U679" s="36"/>
      <c r="V679" s="36"/>
      <c r="W679" s="16"/>
      <c r="X679" s="16"/>
      <c r="Y679" s="16"/>
      <c r="Z679" s="16"/>
      <c r="AA679" s="16"/>
      <c r="AB679" s="16"/>
      <c r="AC679" s="16"/>
      <c r="AD679" s="16"/>
      <c r="AE679" s="16"/>
      <c r="AF679" s="16"/>
      <c r="AG679" s="16"/>
      <c r="AH679" s="16"/>
      <c r="AI679" s="16"/>
      <c r="AJ679" s="16"/>
      <c r="AK679" s="16"/>
      <c r="AL679" s="16"/>
      <c r="AM679" s="16"/>
      <c r="AN679" s="16"/>
      <c r="AO679" s="16"/>
      <c r="AP679" s="16"/>
      <c r="AQ679" s="16"/>
      <c r="AR679" s="16"/>
      <c r="AS679" s="16"/>
      <c r="AT679" s="16"/>
      <c r="AU679" s="16"/>
      <c r="AV679" s="16"/>
      <c r="AW679" s="116"/>
      <c r="AX679" s="116"/>
      <c r="AY679" s="116"/>
      <c r="AZ679" s="116"/>
      <c r="BA679" s="116"/>
      <c r="BB679" s="116"/>
      <c r="BC679" s="116"/>
      <c r="BD679" s="116"/>
      <c r="BE679" s="116"/>
      <c r="BF679" s="116"/>
      <c r="BG679" s="116"/>
      <c r="BH679" s="116"/>
      <c r="BI679" s="116"/>
      <c r="BJ679" s="116"/>
      <c r="BK679" s="116"/>
      <c r="BL679" s="116"/>
      <c r="BM679" s="116"/>
      <c r="BN679" s="117"/>
    </row>
    <row r="680" spans="2:66" s="3" customFormat="1">
      <c r="B680" s="36"/>
      <c r="C680" s="36"/>
      <c r="D680" s="36"/>
      <c r="E680" s="36"/>
      <c r="F680" s="36"/>
      <c r="G680" s="36"/>
      <c r="H680" s="36"/>
      <c r="I680" s="36"/>
      <c r="J680" s="36"/>
      <c r="K680" s="36"/>
      <c r="L680" s="36"/>
      <c r="M680" s="36"/>
      <c r="N680" s="36"/>
      <c r="O680" s="36"/>
      <c r="P680" s="36"/>
      <c r="Q680" s="36"/>
      <c r="R680" s="36"/>
      <c r="S680" s="36"/>
      <c r="T680" s="36"/>
      <c r="U680" s="36"/>
      <c r="V680" s="36"/>
      <c r="W680" s="16"/>
      <c r="X680" s="16"/>
      <c r="Y680" s="16"/>
      <c r="Z680" s="16"/>
      <c r="AA680" s="16"/>
      <c r="AB680" s="16"/>
      <c r="AC680" s="16"/>
      <c r="AD680" s="16"/>
      <c r="AE680" s="16"/>
      <c r="AF680" s="16"/>
      <c r="AG680" s="16"/>
      <c r="AH680" s="16"/>
      <c r="AI680" s="16"/>
      <c r="AJ680" s="16"/>
      <c r="AK680" s="16"/>
      <c r="AL680" s="16"/>
      <c r="AM680" s="16"/>
      <c r="AN680" s="16"/>
      <c r="AO680" s="16"/>
      <c r="AP680" s="16"/>
      <c r="AQ680" s="16"/>
      <c r="AR680" s="16"/>
      <c r="AS680" s="16"/>
      <c r="AT680" s="16"/>
      <c r="AU680" s="16"/>
      <c r="AV680" s="16"/>
      <c r="AW680" s="116"/>
      <c r="AX680" s="116"/>
      <c r="AY680" s="116"/>
      <c r="AZ680" s="116"/>
      <c r="BA680" s="116"/>
      <c r="BB680" s="116"/>
      <c r="BC680" s="116"/>
      <c r="BD680" s="116"/>
      <c r="BE680" s="116"/>
      <c r="BF680" s="116"/>
      <c r="BG680" s="116"/>
      <c r="BH680" s="116"/>
      <c r="BI680" s="116"/>
      <c r="BJ680" s="116"/>
      <c r="BK680" s="116"/>
      <c r="BL680" s="116"/>
      <c r="BM680" s="116"/>
      <c r="BN680" s="117"/>
    </row>
    <row r="681" spans="2:66" s="3" customFormat="1">
      <c r="B681" s="36"/>
      <c r="C681" s="36"/>
      <c r="D681" s="36"/>
      <c r="E681" s="36"/>
      <c r="F681" s="36"/>
      <c r="G681" s="36"/>
      <c r="H681" s="36"/>
      <c r="I681" s="36"/>
      <c r="J681" s="36"/>
      <c r="K681" s="36"/>
      <c r="L681" s="36"/>
      <c r="M681" s="36"/>
      <c r="N681" s="36"/>
      <c r="O681" s="36"/>
      <c r="P681" s="36"/>
      <c r="Q681" s="36"/>
      <c r="R681" s="36"/>
      <c r="S681" s="36"/>
      <c r="T681" s="36"/>
      <c r="U681" s="36"/>
      <c r="V681" s="36"/>
      <c r="W681" s="16"/>
      <c r="X681" s="16"/>
      <c r="Y681" s="16"/>
      <c r="Z681" s="16"/>
      <c r="AA681" s="16"/>
      <c r="AB681" s="16"/>
      <c r="AC681" s="16"/>
      <c r="AD681" s="16"/>
      <c r="AE681" s="16"/>
      <c r="AF681" s="16"/>
      <c r="AG681" s="16"/>
      <c r="AH681" s="16"/>
      <c r="AI681" s="16"/>
      <c r="AJ681" s="16"/>
      <c r="AK681" s="16"/>
      <c r="AL681" s="16"/>
      <c r="AM681" s="16"/>
      <c r="AN681" s="16"/>
      <c r="AO681" s="16"/>
      <c r="AP681" s="16"/>
      <c r="AQ681" s="16"/>
      <c r="AR681" s="16"/>
      <c r="AS681" s="16"/>
      <c r="AT681" s="16"/>
      <c r="AU681" s="16"/>
      <c r="AV681" s="16"/>
      <c r="AW681" s="116"/>
      <c r="AX681" s="116"/>
      <c r="AY681" s="116"/>
      <c r="AZ681" s="116"/>
      <c r="BA681" s="116"/>
      <c r="BB681" s="116"/>
      <c r="BC681" s="116"/>
      <c r="BD681" s="116"/>
      <c r="BE681" s="116"/>
      <c r="BF681" s="116"/>
      <c r="BG681" s="116"/>
      <c r="BH681" s="116"/>
      <c r="BI681" s="116"/>
      <c r="BJ681" s="116"/>
      <c r="BK681" s="116"/>
      <c r="BL681" s="116"/>
      <c r="BM681" s="116"/>
      <c r="BN681" s="117"/>
    </row>
    <row r="682" spans="2:66" s="3" customFormat="1">
      <c r="B682" s="36"/>
      <c r="C682" s="36"/>
      <c r="D682" s="36"/>
      <c r="E682" s="36"/>
      <c r="F682" s="36"/>
      <c r="G682" s="36"/>
      <c r="H682" s="36"/>
      <c r="I682" s="36"/>
      <c r="J682" s="36"/>
      <c r="K682" s="36"/>
      <c r="L682" s="36"/>
      <c r="M682" s="36"/>
      <c r="N682" s="36"/>
      <c r="O682" s="36"/>
      <c r="P682" s="36"/>
      <c r="Q682" s="36"/>
      <c r="R682" s="36"/>
      <c r="S682" s="36"/>
      <c r="T682" s="36"/>
      <c r="U682" s="36"/>
      <c r="V682" s="36"/>
      <c r="W682" s="16"/>
      <c r="X682" s="16"/>
      <c r="Y682" s="16"/>
      <c r="Z682" s="16"/>
      <c r="AA682" s="16"/>
      <c r="AB682" s="16"/>
      <c r="AC682" s="16"/>
      <c r="AD682" s="16"/>
      <c r="AE682" s="16"/>
      <c r="AF682" s="16"/>
      <c r="AG682" s="16"/>
      <c r="AH682" s="16"/>
      <c r="AI682" s="16"/>
      <c r="AJ682" s="16"/>
      <c r="AK682" s="16"/>
      <c r="AL682" s="16"/>
      <c r="AM682" s="16"/>
      <c r="AN682" s="16"/>
      <c r="AO682" s="16"/>
      <c r="AP682" s="16"/>
      <c r="AQ682" s="16"/>
      <c r="AR682" s="16"/>
      <c r="AS682" s="16"/>
      <c r="AT682" s="16"/>
      <c r="AU682" s="16"/>
      <c r="AV682" s="16"/>
      <c r="AW682" s="116"/>
      <c r="AX682" s="116"/>
      <c r="AY682" s="116"/>
      <c r="AZ682" s="116"/>
      <c r="BA682" s="116"/>
      <c r="BB682" s="116"/>
      <c r="BC682" s="116"/>
      <c r="BD682" s="116"/>
      <c r="BE682" s="116"/>
      <c r="BF682" s="116"/>
      <c r="BG682" s="116"/>
      <c r="BH682" s="116"/>
      <c r="BI682" s="116"/>
      <c r="BJ682" s="116"/>
      <c r="BK682" s="116"/>
      <c r="BL682" s="116"/>
      <c r="BM682" s="116"/>
      <c r="BN682" s="117"/>
    </row>
    <row r="683" spans="2:66" s="3" customFormat="1">
      <c r="B683" s="36"/>
      <c r="C683" s="36"/>
      <c r="D683" s="36"/>
      <c r="E683" s="36"/>
      <c r="F683" s="36"/>
      <c r="G683" s="36"/>
      <c r="H683" s="36"/>
      <c r="I683" s="36"/>
      <c r="J683" s="36"/>
      <c r="K683" s="36"/>
      <c r="L683" s="36"/>
      <c r="M683" s="36"/>
      <c r="N683" s="36"/>
      <c r="O683" s="36"/>
      <c r="P683" s="36"/>
      <c r="Q683" s="36"/>
      <c r="R683" s="36"/>
      <c r="S683" s="36"/>
      <c r="T683" s="36"/>
      <c r="U683" s="36"/>
      <c r="V683" s="36"/>
      <c r="W683" s="16"/>
      <c r="X683" s="16"/>
      <c r="Y683" s="16"/>
      <c r="Z683" s="16"/>
      <c r="AA683" s="16"/>
      <c r="AB683" s="16"/>
      <c r="AC683" s="16"/>
      <c r="AD683" s="16"/>
      <c r="AE683" s="16"/>
      <c r="AF683" s="16"/>
      <c r="AG683" s="16"/>
      <c r="AH683" s="16"/>
      <c r="AI683" s="16"/>
      <c r="AJ683" s="16"/>
      <c r="AK683" s="16"/>
      <c r="AL683" s="16"/>
      <c r="AM683" s="16"/>
      <c r="AN683" s="16"/>
      <c r="AO683" s="16"/>
      <c r="AP683" s="16"/>
      <c r="AQ683" s="16"/>
      <c r="AR683" s="16"/>
      <c r="AS683" s="16"/>
      <c r="AT683" s="16"/>
      <c r="AU683" s="16"/>
      <c r="AV683" s="16"/>
      <c r="AW683" s="116"/>
      <c r="AX683" s="116"/>
      <c r="AY683" s="116"/>
      <c r="AZ683" s="116"/>
      <c r="BA683" s="116"/>
      <c r="BB683" s="116"/>
      <c r="BC683" s="116"/>
      <c r="BD683" s="116"/>
      <c r="BE683" s="116"/>
      <c r="BF683" s="116"/>
      <c r="BG683" s="116"/>
      <c r="BH683" s="116"/>
      <c r="BI683" s="116"/>
      <c r="BJ683" s="116"/>
      <c r="BK683" s="116"/>
      <c r="BL683" s="116"/>
      <c r="BM683" s="116"/>
      <c r="BN683" s="117"/>
    </row>
    <row r="684" spans="2:66" s="3" customFormat="1">
      <c r="B684" s="36"/>
      <c r="C684" s="36"/>
      <c r="D684" s="36"/>
      <c r="E684" s="36"/>
      <c r="F684" s="36"/>
      <c r="G684" s="36"/>
      <c r="H684" s="36"/>
      <c r="I684" s="36"/>
      <c r="J684" s="36"/>
      <c r="K684" s="36"/>
      <c r="L684" s="36"/>
      <c r="M684" s="36"/>
      <c r="N684" s="36"/>
      <c r="O684" s="36"/>
      <c r="P684" s="36"/>
      <c r="Q684" s="36"/>
      <c r="R684" s="36"/>
      <c r="S684" s="36"/>
      <c r="T684" s="36"/>
      <c r="U684" s="36"/>
      <c r="V684" s="36"/>
      <c r="W684" s="16"/>
      <c r="X684" s="16"/>
      <c r="Y684" s="16"/>
      <c r="Z684" s="16"/>
      <c r="AA684" s="16"/>
      <c r="AB684" s="16"/>
      <c r="AC684" s="16"/>
      <c r="AD684" s="16"/>
      <c r="AE684" s="16"/>
      <c r="AF684" s="16"/>
      <c r="AG684" s="16"/>
      <c r="AH684" s="16"/>
      <c r="AI684" s="16"/>
      <c r="AJ684" s="16"/>
      <c r="AK684" s="16"/>
      <c r="AL684" s="16"/>
      <c r="AM684" s="16"/>
      <c r="AN684" s="16"/>
      <c r="AO684" s="16"/>
      <c r="AP684" s="16"/>
      <c r="AQ684" s="16"/>
      <c r="AR684" s="16"/>
      <c r="AS684" s="16"/>
      <c r="AT684" s="16"/>
      <c r="AU684" s="16"/>
      <c r="AV684" s="16"/>
      <c r="AW684" s="116"/>
      <c r="AX684" s="116"/>
      <c r="AY684" s="116"/>
      <c r="AZ684" s="116"/>
      <c r="BA684" s="116"/>
      <c r="BB684" s="116"/>
      <c r="BC684" s="116"/>
      <c r="BD684" s="116"/>
      <c r="BE684" s="116"/>
      <c r="BF684" s="116"/>
      <c r="BG684" s="116"/>
      <c r="BH684" s="116"/>
      <c r="BI684" s="116"/>
      <c r="BJ684" s="116"/>
      <c r="BK684" s="116"/>
      <c r="BL684" s="116"/>
      <c r="BM684" s="116"/>
      <c r="BN684" s="117"/>
    </row>
    <row r="685" spans="2:66" s="3" customFormat="1">
      <c r="B685" s="36"/>
      <c r="C685" s="36"/>
      <c r="D685" s="36"/>
      <c r="E685" s="36"/>
      <c r="F685" s="36"/>
      <c r="G685" s="36"/>
      <c r="H685" s="36"/>
      <c r="I685" s="36"/>
      <c r="J685" s="36"/>
      <c r="K685" s="36"/>
      <c r="L685" s="36"/>
      <c r="M685" s="36"/>
      <c r="N685" s="36"/>
      <c r="O685" s="36"/>
      <c r="P685" s="36"/>
      <c r="Q685" s="36"/>
      <c r="R685" s="36"/>
      <c r="S685" s="36"/>
      <c r="T685" s="36"/>
      <c r="U685" s="36"/>
      <c r="V685" s="36"/>
      <c r="W685" s="16"/>
      <c r="X685" s="16"/>
      <c r="Y685" s="16"/>
      <c r="Z685" s="16"/>
      <c r="AA685" s="16"/>
      <c r="AB685" s="16"/>
      <c r="AC685" s="16"/>
      <c r="AD685" s="16"/>
      <c r="AE685" s="16"/>
      <c r="AF685" s="16"/>
      <c r="AG685" s="16"/>
      <c r="AH685" s="16"/>
      <c r="AI685" s="16"/>
      <c r="AJ685" s="16"/>
      <c r="AK685" s="16"/>
      <c r="AL685" s="16"/>
      <c r="AM685" s="16"/>
      <c r="AN685" s="16"/>
      <c r="AO685" s="16"/>
      <c r="AP685" s="16"/>
      <c r="AQ685" s="16"/>
      <c r="AR685" s="16"/>
      <c r="AS685" s="16"/>
      <c r="AT685" s="16"/>
      <c r="AU685" s="16"/>
      <c r="AV685" s="16"/>
      <c r="AW685" s="116"/>
      <c r="AX685" s="116"/>
      <c r="AY685" s="116"/>
      <c r="AZ685" s="116"/>
      <c r="BA685" s="116"/>
      <c r="BB685" s="116"/>
      <c r="BC685" s="116"/>
      <c r="BD685" s="116"/>
      <c r="BE685" s="116"/>
      <c r="BF685" s="116"/>
      <c r="BG685" s="116"/>
      <c r="BH685" s="116"/>
      <c r="BI685" s="116"/>
      <c r="BJ685" s="116"/>
      <c r="BK685" s="116"/>
      <c r="BL685" s="116"/>
      <c r="BM685" s="116"/>
      <c r="BN685" s="117"/>
    </row>
    <row r="686" spans="2:66" s="3" customFormat="1">
      <c r="B686" s="36"/>
      <c r="C686" s="36"/>
      <c r="D686" s="36"/>
      <c r="E686" s="36"/>
      <c r="F686" s="36"/>
      <c r="G686" s="36"/>
      <c r="H686" s="36"/>
      <c r="I686" s="36"/>
      <c r="J686" s="36"/>
      <c r="K686" s="36"/>
      <c r="L686" s="36"/>
      <c r="M686" s="36"/>
      <c r="N686" s="36"/>
      <c r="O686" s="36"/>
      <c r="P686" s="36"/>
      <c r="Q686" s="36"/>
      <c r="R686" s="36"/>
      <c r="S686" s="36"/>
      <c r="T686" s="36"/>
      <c r="U686" s="36"/>
      <c r="V686" s="36"/>
      <c r="W686" s="16"/>
      <c r="X686" s="16"/>
      <c r="Y686" s="16"/>
      <c r="Z686" s="16"/>
      <c r="AA686" s="16"/>
      <c r="AB686" s="16"/>
      <c r="AC686" s="16"/>
      <c r="AD686" s="16"/>
      <c r="AE686" s="16"/>
      <c r="AF686" s="16"/>
      <c r="AG686" s="16"/>
      <c r="AH686" s="16"/>
      <c r="AI686" s="16"/>
      <c r="AJ686" s="16"/>
      <c r="AK686" s="16"/>
      <c r="AL686" s="16"/>
      <c r="AM686" s="16"/>
      <c r="AN686" s="16"/>
      <c r="AO686" s="16"/>
      <c r="AP686" s="16"/>
      <c r="AQ686" s="16"/>
      <c r="AR686" s="16"/>
      <c r="AS686" s="16"/>
      <c r="AT686" s="16"/>
      <c r="AU686" s="16"/>
      <c r="AV686" s="16"/>
      <c r="AW686" s="116"/>
      <c r="AX686" s="116"/>
      <c r="AY686" s="116"/>
      <c r="AZ686" s="116"/>
      <c r="BA686" s="116"/>
      <c r="BB686" s="116"/>
      <c r="BC686" s="116"/>
      <c r="BD686" s="116"/>
      <c r="BE686" s="116"/>
      <c r="BF686" s="116"/>
      <c r="BG686" s="116"/>
      <c r="BH686" s="116"/>
      <c r="BI686" s="116"/>
      <c r="BJ686" s="116"/>
      <c r="BK686" s="116"/>
      <c r="BL686" s="116"/>
      <c r="BM686" s="116"/>
      <c r="BN686" s="117"/>
    </row>
    <row r="687" spans="2:66" s="3" customFormat="1">
      <c r="B687" s="36"/>
      <c r="C687" s="36"/>
      <c r="D687" s="36"/>
      <c r="E687" s="36"/>
      <c r="F687" s="36"/>
      <c r="G687" s="36"/>
      <c r="H687" s="36"/>
      <c r="I687" s="36"/>
      <c r="J687" s="36"/>
      <c r="K687" s="36"/>
      <c r="L687" s="36"/>
      <c r="M687" s="36"/>
      <c r="N687" s="36"/>
      <c r="O687" s="36"/>
      <c r="P687" s="36"/>
      <c r="Q687" s="36"/>
      <c r="R687" s="36"/>
      <c r="S687" s="36"/>
      <c r="T687" s="36"/>
      <c r="U687" s="36"/>
      <c r="V687" s="36"/>
      <c r="W687" s="16"/>
      <c r="X687" s="16"/>
      <c r="Y687" s="16"/>
      <c r="Z687" s="16"/>
      <c r="AA687" s="16"/>
      <c r="AB687" s="16"/>
      <c r="AC687" s="16"/>
      <c r="AD687" s="16"/>
      <c r="AE687" s="16"/>
      <c r="AF687" s="16"/>
      <c r="AG687" s="16"/>
      <c r="AH687" s="16"/>
      <c r="AI687" s="16"/>
      <c r="AJ687" s="16"/>
      <c r="AK687" s="16"/>
      <c r="AL687" s="16"/>
      <c r="AM687" s="16"/>
      <c r="AN687" s="16"/>
      <c r="AO687" s="16"/>
      <c r="AP687" s="16"/>
      <c r="AQ687" s="16"/>
      <c r="AR687" s="16"/>
      <c r="AS687" s="16"/>
      <c r="AT687" s="16"/>
      <c r="AU687" s="16"/>
      <c r="AV687" s="16"/>
      <c r="AW687" s="116"/>
      <c r="AX687" s="116"/>
      <c r="AY687" s="116"/>
      <c r="AZ687" s="116"/>
      <c r="BA687" s="116"/>
      <c r="BB687" s="116"/>
      <c r="BC687" s="116"/>
      <c r="BD687" s="116"/>
      <c r="BE687" s="116"/>
      <c r="BF687" s="116"/>
      <c r="BG687" s="116"/>
      <c r="BH687" s="116"/>
      <c r="BI687" s="116"/>
      <c r="BJ687" s="116"/>
      <c r="BK687" s="116"/>
      <c r="BL687" s="116"/>
      <c r="BM687" s="116"/>
      <c r="BN687" s="117"/>
    </row>
    <row r="688" spans="2:66" s="3" customFormat="1">
      <c r="B688" s="36"/>
      <c r="C688" s="36"/>
      <c r="D688" s="36"/>
      <c r="E688" s="36"/>
      <c r="F688" s="36"/>
      <c r="G688" s="36"/>
      <c r="H688" s="36"/>
      <c r="I688" s="36"/>
      <c r="J688" s="36"/>
      <c r="K688" s="36"/>
      <c r="L688" s="36"/>
      <c r="M688" s="36"/>
      <c r="N688" s="36"/>
      <c r="O688" s="36"/>
      <c r="P688" s="36"/>
      <c r="Q688" s="36"/>
      <c r="R688" s="36"/>
      <c r="S688" s="36"/>
      <c r="T688" s="36"/>
      <c r="U688" s="36"/>
      <c r="V688" s="36"/>
      <c r="W688" s="16"/>
      <c r="X688" s="16"/>
      <c r="Y688" s="16"/>
      <c r="Z688" s="16"/>
      <c r="AA688" s="16"/>
      <c r="AB688" s="16"/>
      <c r="AC688" s="16"/>
      <c r="AD688" s="16"/>
      <c r="AE688" s="16"/>
      <c r="AF688" s="16"/>
      <c r="AG688" s="16"/>
      <c r="AH688" s="16"/>
      <c r="AI688" s="16"/>
      <c r="AJ688" s="16"/>
      <c r="AK688" s="16"/>
      <c r="AL688" s="16"/>
      <c r="AM688" s="16"/>
      <c r="AN688" s="16"/>
      <c r="AO688" s="16"/>
      <c r="AP688" s="16"/>
      <c r="AQ688" s="16"/>
      <c r="AR688" s="16"/>
      <c r="AS688" s="16"/>
      <c r="AT688" s="16"/>
      <c r="AU688" s="16"/>
      <c r="AV688" s="16"/>
      <c r="AW688" s="116"/>
      <c r="AX688" s="116"/>
      <c r="AY688" s="116"/>
      <c r="AZ688" s="116"/>
      <c r="BA688" s="116"/>
      <c r="BB688" s="116"/>
      <c r="BC688" s="116"/>
      <c r="BD688" s="116"/>
      <c r="BE688" s="116"/>
      <c r="BF688" s="116"/>
      <c r="BG688" s="116"/>
      <c r="BH688" s="116"/>
      <c r="BI688" s="116"/>
      <c r="BJ688" s="116"/>
      <c r="BK688" s="116"/>
      <c r="BL688" s="116"/>
      <c r="BM688" s="116"/>
      <c r="BN688" s="117"/>
    </row>
    <row r="689" spans="2:66" s="3" customFormat="1">
      <c r="B689" s="36"/>
      <c r="C689" s="36"/>
      <c r="D689" s="36"/>
      <c r="E689" s="36"/>
      <c r="F689" s="36"/>
      <c r="G689" s="36"/>
      <c r="H689" s="36"/>
      <c r="I689" s="36"/>
      <c r="J689" s="36"/>
      <c r="K689" s="36"/>
      <c r="L689" s="36"/>
      <c r="M689" s="36"/>
      <c r="N689" s="36"/>
      <c r="O689" s="36"/>
      <c r="P689" s="36"/>
      <c r="Q689" s="36"/>
      <c r="R689" s="36"/>
      <c r="S689" s="36"/>
      <c r="T689" s="36"/>
      <c r="U689" s="36"/>
      <c r="V689" s="36"/>
      <c r="W689" s="16"/>
      <c r="X689" s="16"/>
      <c r="Y689" s="16"/>
      <c r="Z689" s="16"/>
      <c r="AA689" s="16"/>
      <c r="AB689" s="16"/>
      <c r="AC689" s="16"/>
      <c r="AD689" s="16"/>
      <c r="AE689" s="16"/>
      <c r="AF689" s="16"/>
      <c r="AG689" s="16"/>
      <c r="AH689" s="16"/>
      <c r="AI689" s="16"/>
      <c r="AJ689" s="16"/>
      <c r="AK689" s="16"/>
      <c r="AL689" s="16"/>
      <c r="AM689" s="16"/>
      <c r="AN689" s="16"/>
      <c r="AO689" s="16"/>
      <c r="AP689" s="16"/>
      <c r="AQ689" s="16"/>
      <c r="AR689" s="16"/>
      <c r="AS689" s="16"/>
      <c r="AT689" s="16"/>
      <c r="AU689" s="16"/>
      <c r="AV689" s="16"/>
      <c r="AW689" s="116"/>
      <c r="AX689" s="116"/>
      <c r="AY689" s="116"/>
      <c r="AZ689" s="116"/>
      <c r="BA689" s="116"/>
      <c r="BB689" s="116"/>
      <c r="BC689" s="116"/>
      <c r="BD689" s="116"/>
      <c r="BE689" s="116"/>
      <c r="BF689" s="116"/>
      <c r="BG689" s="116"/>
      <c r="BH689" s="116"/>
      <c r="BI689" s="116"/>
      <c r="BJ689" s="116"/>
      <c r="BK689" s="116"/>
      <c r="BL689" s="116"/>
      <c r="BM689" s="116"/>
      <c r="BN689" s="117"/>
    </row>
    <row r="690" spans="2:66" s="3" customFormat="1">
      <c r="B690" s="36"/>
      <c r="C690" s="36"/>
      <c r="D690" s="36"/>
      <c r="E690" s="36"/>
      <c r="F690" s="36"/>
      <c r="G690" s="36"/>
      <c r="H690" s="36"/>
      <c r="I690" s="36"/>
      <c r="J690" s="36"/>
      <c r="K690" s="36"/>
      <c r="L690" s="36"/>
      <c r="M690" s="36"/>
      <c r="N690" s="36"/>
      <c r="O690" s="36"/>
      <c r="P690" s="36"/>
      <c r="Q690" s="36"/>
      <c r="R690" s="36"/>
      <c r="S690" s="36"/>
      <c r="T690" s="36"/>
      <c r="U690" s="36"/>
      <c r="V690" s="36"/>
      <c r="W690" s="16"/>
      <c r="X690" s="16"/>
      <c r="Y690" s="16"/>
      <c r="Z690" s="16"/>
      <c r="AA690" s="16"/>
      <c r="AB690" s="16"/>
      <c r="AC690" s="16"/>
      <c r="AD690" s="16"/>
      <c r="AE690" s="16"/>
      <c r="AF690" s="16"/>
      <c r="AG690" s="16"/>
      <c r="AH690" s="16"/>
      <c r="AI690" s="16"/>
      <c r="AJ690" s="16"/>
      <c r="AK690" s="16"/>
      <c r="AL690" s="16"/>
      <c r="AM690" s="16"/>
      <c r="AN690" s="16"/>
      <c r="AO690" s="16"/>
      <c r="AP690" s="16"/>
      <c r="AQ690" s="16"/>
      <c r="AR690" s="16"/>
      <c r="AS690" s="16"/>
      <c r="AT690" s="16"/>
      <c r="AU690" s="16"/>
      <c r="AV690" s="16"/>
      <c r="AW690" s="116"/>
      <c r="AX690" s="116"/>
      <c r="AY690" s="116"/>
      <c r="AZ690" s="116"/>
      <c r="BA690" s="116"/>
      <c r="BB690" s="116"/>
      <c r="BC690" s="116"/>
      <c r="BD690" s="116"/>
      <c r="BE690" s="116"/>
      <c r="BF690" s="116"/>
      <c r="BG690" s="116"/>
      <c r="BH690" s="116"/>
      <c r="BI690" s="116"/>
      <c r="BJ690" s="116"/>
      <c r="BK690" s="116"/>
      <c r="BL690" s="116"/>
      <c r="BM690" s="116"/>
      <c r="BN690" s="117"/>
    </row>
    <row r="691" spans="2:66" s="3" customFormat="1">
      <c r="B691" s="36"/>
      <c r="C691" s="36"/>
      <c r="D691" s="36"/>
      <c r="E691" s="36"/>
      <c r="F691" s="36"/>
      <c r="G691" s="36"/>
      <c r="H691" s="36"/>
      <c r="I691" s="36"/>
      <c r="J691" s="36"/>
      <c r="K691" s="36"/>
      <c r="L691" s="36"/>
      <c r="M691" s="36"/>
      <c r="N691" s="36"/>
      <c r="O691" s="36"/>
      <c r="P691" s="36"/>
      <c r="Q691" s="36"/>
      <c r="R691" s="36"/>
      <c r="S691" s="36"/>
      <c r="T691" s="36"/>
      <c r="U691" s="36"/>
      <c r="V691" s="36"/>
      <c r="W691" s="16"/>
      <c r="X691" s="16"/>
      <c r="Y691" s="16"/>
      <c r="Z691" s="16"/>
      <c r="AA691" s="16"/>
      <c r="AB691" s="16"/>
      <c r="AC691" s="16"/>
      <c r="AD691" s="16"/>
      <c r="AE691" s="16"/>
      <c r="AF691" s="16"/>
      <c r="AG691" s="16"/>
      <c r="AH691" s="16"/>
      <c r="AI691" s="16"/>
      <c r="AJ691" s="16"/>
      <c r="AK691" s="16"/>
      <c r="AL691" s="16"/>
      <c r="AM691" s="16"/>
      <c r="AN691" s="16"/>
      <c r="AO691" s="16"/>
      <c r="AP691" s="16"/>
      <c r="AQ691" s="16"/>
      <c r="AR691" s="16"/>
      <c r="AS691" s="16"/>
      <c r="AT691" s="16"/>
      <c r="AU691" s="16"/>
      <c r="AV691" s="16"/>
      <c r="AW691" s="116"/>
      <c r="AX691" s="116"/>
      <c r="AY691" s="116"/>
      <c r="AZ691" s="116"/>
      <c r="BA691" s="116"/>
      <c r="BB691" s="116"/>
      <c r="BC691" s="116"/>
      <c r="BD691" s="116"/>
      <c r="BE691" s="116"/>
      <c r="BF691" s="116"/>
      <c r="BG691" s="116"/>
      <c r="BH691" s="116"/>
      <c r="BI691" s="116"/>
      <c r="BJ691" s="116"/>
      <c r="BK691" s="116"/>
      <c r="BL691" s="116"/>
      <c r="BM691" s="116"/>
      <c r="BN691" s="117"/>
    </row>
    <row r="692" spans="2:66" s="3" customFormat="1">
      <c r="B692" s="36"/>
      <c r="C692" s="36"/>
      <c r="D692" s="36"/>
      <c r="E692" s="36"/>
      <c r="F692" s="36"/>
      <c r="G692" s="36"/>
      <c r="H692" s="36"/>
      <c r="I692" s="36"/>
      <c r="J692" s="36"/>
      <c r="K692" s="36"/>
      <c r="L692" s="36"/>
      <c r="M692" s="36"/>
      <c r="N692" s="36"/>
      <c r="O692" s="36"/>
      <c r="P692" s="36"/>
      <c r="Q692" s="36"/>
      <c r="R692" s="36"/>
      <c r="S692" s="36"/>
      <c r="T692" s="36"/>
      <c r="U692" s="36"/>
      <c r="V692" s="36"/>
      <c r="W692" s="16"/>
      <c r="X692" s="16"/>
      <c r="Y692" s="16"/>
      <c r="Z692" s="16"/>
      <c r="AA692" s="16"/>
      <c r="AB692" s="16"/>
      <c r="AC692" s="16"/>
      <c r="AD692" s="16"/>
      <c r="AE692" s="16"/>
      <c r="AF692" s="16"/>
      <c r="AG692" s="16"/>
      <c r="AH692" s="16"/>
      <c r="AI692" s="16"/>
      <c r="AJ692" s="16"/>
      <c r="AK692" s="16"/>
      <c r="AL692" s="16"/>
      <c r="AM692" s="16"/>
      <c r="AN692" s="16"/>
      <c r="AO692" s="16"/>
      <c r="AP692" s="16"/>
      <c r="AQ692" s="16"/>
      <c r="AR692" s="16"/>
      <c r="AS692" s="16"/>
      <c r="AT692" s="16"/>
      <c r="AU692" s="16"/>
      <c r="AV692" s="16"/>
      <c r="AW692" s="116"/>
      <c r="AX692" s="116"/>
      <c r="AY692" s="116"/>
      <c r="AZ692" s="116"/>
      <c r="BA692" s="116"/>
      <c r="BB692" s="116"/>
      <c r="BC692" s="116"/>
      <c r="BD692" s="116"/>
      <c r="BE692" s="116"/>
      <c r="BF692" s="116"/>
      <c r="BG692" s="116"/>
      <c r="BH692" s="116"/>
      <c r="BI692" s="116"/>
      <c r="BJ692" s="116"/>
      <c r="BK692" s="116"/>
      <c r="BL692" s="116"/>
      <c r="BM692" s="116"/>
      <c r="BN692" s="117"/>
    </row>
    <row r="693" spans="2:66" s="3" customFormat="1">
      <c r="B693" s="36"/>
      <c r="C693" s="36"/>
      <c r="D693" s="36"/>
      <c r="E693" s="36"/>
      <c r="F693" s="36"/>
      <c r="G693" s="36"/>
      <c r="H693" s="36"/>
      <c r="I693" s="36"/>
      <c r="J693" s="36"/>
      <c r="K693" s="36"/>
      <c r="L693" s="36"/>
      <c r="M693" s="36"/>
      <c r="N693" s="36"/>
      <c r="O693" s="36"/>
      <c r="P693" s="36"/>
      <c r="Q693" s="36"/>
      <c r="R693" s="36"/>
      <c r="S693" s="36"/>
      <c r="T693" s="36"/>
      <c r="U693" s="36"/>
      <c r="V693" s="36"/>
      <c r="W693" s="16"/>
      <c r="X693" s="16"/>
      <c r="Y693" s="16"/>
      <c r="Z693" s="16"/>
      <c r="AA693" s="16"/>
      <c r="AB693" s="16"/>
      <c r="AC693" s="16"/>
      <c r="AD693" s="16"/>
      <c r="AE693" s="16"/>
      <c r="AF693" s="16"/>
      <c r="AG693" s="16"/>
      <c r="AH693" s="16"/>
      <c r="AI693" s="16"/>
      <c r="AJ693" s="16"/>
      <c r="AK693" s="16"/>
      <c r="AL693" s="16"/>
      <c r="AM693" s="16"/>
      <c r="AN693" s="16"/>
      <c r="AO693" s="16"/>
      <c r="AP693" s="16"/>
      <c r="AQ693" s="16"/>
      <c r="AR693" s="16"/>
      <c r="AS693" s="16"/>
      <c r="AT693" s="16"/>
      <c r="AU693" s="16"/>
      <c r="AV693" s="16"/>
      <c r="AW693" s="116"/>
      <c r="AX693" s="116"/>
      <c r="AY693" s="116"/>
      <c r="AZ693" s="116"/>
      <c r="BA693" s="116"/>
      <c r="BB693" s="116"/>
      <c r="BC693" s="116"/>
      <c r="BD693" s="116"/>
      <c r="BE693" s="116"/>
      <c r="BF693" s="116"/>
      <c r="BG693" s="116"/>
      <c r="BH693" s="116"/>
      <c r="BI693" s="116"/>
      <c r="BJ693" s="116"/>
      <c r="BK693" s="116"/>
      <c r="BL693" s="116"/>
      <c r="BM693" s="116"/>
      <c r="BN693" s="117"/>
    </row>
    <row r="694" spans="2:66" s="3" customFormat="1">
      <c r="B694" s="36"/>
      <c r="C694" s="36"/>
      <c r="D694" s="36"/>
      <c r="E694" s="36"/>
      <c r="F694" s="36"/>
      <c r="G694" s="36"/>
      <c r="H694" s="36"/>
      <c r="I694" s="36"/>
      <c r="J694" s="36"/>
      <c r="K694" s="36"/>
      <c r="L694" s="36"/>
      <c r="M694" s="36"/>
      <c r="N694" s="36"/>
      <c r="O694" s="36"/>
      <c r="P694" s="36"/>
      <c r="Q694" s="36"/>
      <c r="R694" s="36"/>
      <c r="S694" s="36"/>
      <c r="T694" s="36"/>
      <c r="U694" s="36"/>
      <c r="V694" s="36"/>
      <c r="W694" s="16"/>
      <c r="X694" s="16"/>
      <c r="Y694" s="16"/>
      <c r="Z694" s="16"/>
      <c r="AA694" s="16"/>
      <c r="AB694" s="16"/>
      <c r="AC694" s="16"/>
      <c r="AD694" s="16"/>
      <c r="AE694" s="16"/>
      <c r="AF694" s="16"/>
      <c r="AG694" s="16"/>
      <c r="AH694" s="16"/>
      <c r="AI694" s="16"/>
      <c r="AJ694" s="16"/>
      <c r="AK694" s="16"/>
      <c r="AL694" s="16"/>
      <c r="AM694" s="16"/>
      <c r="AN694" s="16"/>
      <c r="AO694" s="16"/>
      <c r="AP694" s="16"/>
      <c r="AQ694" s="16"/>
      <c r="AR694" s="16"/>
      <c r="AS694" s="16"/>
      <c r="AT694" s="16"/>
      <c r="AU694" s="16"/>
      <c r="AV694" s="16"/>
      <c r="AW694" s="116"/>
      <c r="AX694" s="116"/>
      <c r="AY694" s="116"/>
      <c r="AZ694" s="116"/>
      <c r="BA694" s="116"/>
      <c r="BB694" s="116"/>
      <c r="BC694" s="116"/>
      <c r="BD694" s="116"/>
      <c r="BE694" s="116"/>
      <c r="BF694" s="116"/>
      <c r="BG694" s="116"/>
      <c r="BH694" s="116"/>
      <c r="BI694" s="116"/>
      <c r="BJ694" s="116"/>
      <c r="BK694" s="116"/>
      <c r="BL694" s="116"/>
      <c r="BM694" s="116"/>
      <c r="BN694" s="117"/>
    </row>
    <row r="695" spans="2:66" s="3" customFormat="1">
      <c r="B695" s="36"/>
      <c r="C695" s="36"/>
      <c r="D695" s="36"/>
      <c r="E695" s="36"/>
      <c r="F695" s="36"/>
      <c r="G695" s="36"/>
      <c r="H695" s="36"/>
      <c r="I695" s="36"/>
      <c r="J695" s="36"/>
      <c r="K695" s="36"/>
      <c r="L695" s="36"/>
      <c r="M695" s="36"/>
      <c r="N695" s="36"/>
      <c r="O695" s="36"/>
      <c r="P695" s="36"/>
      <c r="Q695" s="36"/>
      <c r="R695" s="36"/>
      <c r="S695" s="36"/>
      <c r="T695" s="36"/>
      <c r="U695" s="36"/>
      <c r="V695" s="36"/>
      <c r="W695" s="16"/>
      <c r="X695" s="16"/>
      <c r="Y695" s="16"/>
      <c r="Z695" s="16"/>
      <c r="AA695" s="16"/>
      <c r="AB695" s="16"/>
      <c r="AC695" s="16"/>
      <c r="AD695" s="16"/>
      <c r="AE695" s="16"/>
      <c r="AF695" s="16"/>
      <c r="AG695" s="16"/>
      <c r="AH695" s="16"/>
      <c r="AI695" s="16"/>
      <c r="AJ695" s="16"/>
      <c r="AK695" s="16"/>
      <c r="AL695" s="16"/>
      <c r="AM695" s="16"/>
      <c r="AN695" s="16"/>
      <c r="AO695" s="16"/>
      <c r="AP695" s="16"/>
      <c r="AQ695" s="16"/>
      <c r="AR695" s="16"/>
      <c r="AS695" s="16"/>
      <c r="AT695" s="16"/>
      <c r="AU695" s="16"/>
      <c r="AV695" s="16"/>
      <c r="AW695" s="116"/>
      <c r="AX695" s="116"/>
      <c r="AY695" s="116"/>
      <c r="AZ695" s="116"/>
      <c r="BA695" s="116"/>
      <c r="BB695" s="116"/>
      <c r="BC695" s="116"/>
      <c r="BD695" s="116"/>
      <c r="BE695" s="116"/>
      <c r="BF695" s="116"/>
      <c r="BG695" s="116"/>
      <c r="BH695" s="116"/>
      <c r="BI695" s="116"/>
      <c r="BJ695" s="116"/>
      <c r="BK695" s="116"/>
      <c r="BL695" s="116"/>
      <c r="BM695" s="116"/>
      <c r="BN695" s="117"/>
    </row>
    <row r="696" spans="2:66" s="3" customFormat="1">
      <c r="B696" s="36"/>
      <c r="C696" s="36"/>
      <c r="D696" s="36"/>
      <c r="E696" s="36"/>
      <c r="F696" s="36"/>
      <c r="G696" s="36"/>
      <c r="H696" s="36"/>
      <c r="I696" s="36"/>
      <c r="J696" s="36"/>
      <c r="K696" s="36"/>
      <c r="L696" s="36"/>
      <c r="M696" s="36"/>
      <c r="N696" s="36"/>
      <c r="O696" s="36"/>
      <c r="P696" s="36"/>
      <c r="Q696" s="36"/>
      <c r="R696" s="36"/>
      <c r="S696" s="36"/>
      <c r="T696" s="36"/>
      <c r="U696" s="36"/>
      <c r="V696" s="36"/>
      <c r="W696" s="16"/>
      <c r="X696" s="16"/>
      <c r="Y696" s="16"/>
      <c r="Z696" s="16"/>
      <c r="AA696" s="16"/>
      <c r="AB696" s="16"/>
      <c r="AC696" s="16"/>
      <c r="AD696" s="16"/>
      <c r="AE696" s="16"/>
      <c r="AF696" s="16"/>
      <c r="AG696" s="16"/>
      <c r="AH696" s="16"/>
      <c r="AI696" s="16"/>
      <c r="AJ696" s="16"/>
      <c r="AK696" s="16"/>
      <c r="AL696" s="16"/>
      <c r="AM696" s="16"/>
      <c r="AN696" s="16"/>
      <c r="AO696" s="16"/>
      <c r="AP696" s="16"/>
      <c r="AQ696" s="16"/>
      <c r="AR696" s="16"/>
      <c r="AS696" s="16"/>
      <c r="AT696" s="16"/>
      <c r="AU696" s="16"/>
      <c r="AV696" s="16"/>
      <c r="AW696" s="116"/>
      <c r="AX696" s="116"/>
      <c r="AY696" s="116"/>
      <c r="AZ696" s="116"/>
      <c r="BA696" s="116"/>
      <c r="BB696" s="116"/>
      <c r="BC696" s="116"/>
      <c r="BD696" s="116"/>
      <c r="BE696" s="116"/>
      <c r="BF696" s="116"/>
      <c r="BG696" s="116"/>
      <c r="BH696" s="116"/>
      <c r="BI696" s="116"/>
      <c r="BJ696" s="116"/>
      <c r="BK696" s="116"/>
      <c r="BL696" s="116"/>
      <c r="BM696" s="116"/>
      <c r="BN696" s="117"/>
    </row>
    <row r="697" spans="2:66" s="3" customFormat="1">
      <c r="B697" s="36"/>
      <c r="C697" s="36"/>
      <c r="D697" s="36"/>
      <c r="E697" s="36"/>
      <c r="F697" s="36"/>
      <c r="G697" s="36"/>
      <c r="H697" s="36"/>
      <c r="I697" s="36"/>
      <c r="J697" s="36"/>
      <c r="K697" s="36"/>
      <c r="L697" s="36"/>
      <c r="M697" s="36"/>
      <c r="N697" s="36"/>
      <c r="O697" s="36"/>
      <c r="P697" s="36"/>
      <c r="Q697" s="36"/>
      <c r="R697" s="36"/>
      <c r="S697" s="36"/>
      <c r="T697" s="36"/>
      <c r="U697" s="36"/>
      <c r="V697" s="36"/>
      <c r="W697" s="16"/>
      <c r="X697" s="16"/>
      <c r="Y697" s="16"/>
      <c r="Z697" s="16"/>
      <c r="AA697" s="16"/>
      <c r="AB697" s="16"/>
      <c r="AC697" s="16"/>
      <c r="AD697" s="16"/>
      <c r="AE697" s="16"/>
      <c r="AF697" s="16"/>
      <c r="AG697" s="16"/>
      <c r="AH697" s="16"/>
      <c r="AI697" s="16"/>
      <c r="AJ697" s="16"/>
      <c r="AK697" s="16"/>
      <c r="AL697" s="16"/>
      <c r="AM697" s="16"/>
      <c r="AN697" s="16"/>
      <c r="AO697" s="16"/>
      <c r="AP697" s="16"/>
      <c r="AQ697" s="16"/>
      <c r="AR697" s="16"/>
      <c r="AS697" s="16"/>
      <c r="AT697" s="16"/>
      <c r="AU697" s="16"/>
      <c r="AV697" s="16"/>
      <c r="AW697" s="116"/>
      <c r="AX697" s="116"/>
      <c r="AY697" s="116"/>
      <c r="AZ697" s="116"/>
      <c r="BA697" s="116"/>
      <c r="BB697" s="116"/>
      <c r="BC697" s="116"/>
      <c r="BD697" s="116"/>
      <c r="BE697" s="116"/>
      <c r="BF697" s="116"/>
      <c r="BG697" s="116"/>
      <c r="BH697" s="116"/>
      <c r="BI697" s="116"/>
      <c r="BJ697" s="116"/>
      <c r="BK697" s="116"/>
      <c r="BL697" s="116"/>
      <c r="BM697" s="116"/>
      <c r="BN697" s="117"/>
    </row>
    <row r="698" spans="2:66" s="3" customFormat="1">
      <c r="B698" s="36"/>
      <c r="C698" s="36"/>
      <c r="D698" s="36"/>
      <c r="E698" s="36"/>
      <c r="F698" s="36"/>
      <c r="G698" s="36"/>
      <c r="H698" s="36"/>
      <c r="I698" s="36"/>
      <c r="J698" s="36"/>
      <c r="K698" s="36"/>
      <c r="L698" s="36"/>
      <c r="M698" s="36"/>
      <c r="N698" s="36"/>
      <c r="O698" s="36"/>
      <c r="P698" s="36"/>
      <c r="Q698" s="36"/>
      <c r="R698" s="36"/>
      <c r="S698" s="36"/>
      <c r="T698" s="36"/>
      <c r="U698" s="36"/>
      <c r="V698" s="36"/>
      <c r="W698" s="16"/>
      <c r="X698" s="16"/>
      <c r="Y698" s="16"/>
      <c r="Z698" s="16"/>
      <c r="AA698" s="16"/>
      <c r="AB698" s="16"/>
      <c r="AC698" s="16"/>
      <c r="AD698" s="16"/>
      <c r="AE698" s="16"/>
      <c r="AF698" s="16"/>
      <c r="AG698" s="16"/>
      <c r="AH698" s="16"/>
      <c r="AI698" s="16"/>
      <c r="AJ698" s="16"/>
      <c r="AK698" s="16"/>
      <c r="AL698" s="16"/>
      <c r="AM698" s="16"/>
      <c r="AN698" s="16"/>
      <c r="AO698" s="16"/>
      <c r="AP698" s="16"/>
      <c r="AQ698" s="16"/>
      <c r="AR698" s="16"/>
      <c r="AS698" s="16"/>
      <c r="AT698" s="16"/>
      <c r="AU698" s="16"/>
      <c r="AV698" s="16"/>
      <c r="AW698" s="116"/>
      <c r="AX698" s="116"/>
      <c r="AY698" s="116"/>
      <c r="AZ698" s="116"/>
      <c r="BA698" s="116"/>
      <c r="BB698" s="116"/>
      <c r="BC698" s="116"/>
      <c r="BD698" s="116"/>
      <c r="BE698" s="116"/>
      <c r="BF698" s="116"/>
      <c r="BG698" s="116"/>
      <c r="BH698" s="116"/>
      <c r="BI698" s="116"/>
      <c r="BJ698" s="116"/>
      <c r="BK698" s="116"/>
      <c r="BL698" s="116"/>
      <c r="BM698" s="116"/>
      <c r="BN698" s="117"/>
    </row>
    <row r="699" spans="2:66" s="3" customFormat="1">
      <c r="B699" s="36"/>
      <c r="C699" s="36"/>
      <c r="D699" s="36"/>
      <c r="E699" s="36"/>
      <c r="F699" s="36"/>
      <c r="G699" s="36"/>
      <c r="H699" s="36"/>
      <c r="I699" s="36"/>
      <c r="J699" s="36"/>
      <c r="K699" s="36"/>
      <c r="L699" s="36"/>
      <c r="M699" s="36"/>
      <c r="N699" s="36"/>
      <c r="O699" s="36"/>
      <c r="P699" s="36"/>
      <c r="Q699" s="36"/>
      <c r="R699" s="36"/>
      <c r="S699" s="36"/>
      <c r="T699" s="36"/>
      <c r="U699" s="36"/>
      <c r="V699" s="36"/>
      <c r="W699" s="16"/>
      <c r="X699" s="16"/>
      <c r="Y699" s="16"/>
      <c r="Z699" s="16"/>
      <c r="AA699" s="16"/>
      <c r="AB699" s="16"/>
      <c r="AC699" s="16"/>
      <c r="AD699" s="16"/>
      <c r="AE699" s="16"/>
      <c r="AF699" s="16"/>
      <c r="AG699" s="16"/>
      <c r="AH699" s="16"/>
      <c r="AI699" s="16"/>
      <c r="AJ699" s="16"/>
      <c r="AK699" s="16"/>
      <c r="AL699" s="16"/>
      <c r="AM699" s="16"/>
      <c r="AN699" s="16"/>
      <c r="AO699" s="16"/>
      <c r="AP699" s="16"/>
      <c r="AQ699" s="16"/>
      <c r="AR699" s="16"/>
      <c r="AS699" s="16"/>
      <c r="AT699" s="16"/>
      <c r="AU699" s="16"/>
      <c r="AV699" s="16"/>
      <c r="AW699" s="116"/>
      <c r="AX699" s="116"/>
      <c r="AY699" s="116"/>
      <c r="AZ699" s="116"/>
      <c r="BA699" s="116"/>
      <c r="BB699" s="116"/>
      <c r="BC699" s="116"/>
      <c r="BD699" s="116"/>
      <c r="BE699" s="116"/>
      <c r="BF699" s="116"/>
      <c r="BG699" s="116"/>
      <c r="BH699" s="116"/>
      <c r="BI699" s="116"/>
      <c r="BJ699" s="116"/>
      <c r="BK699" s="116"/>
      <c r="BL699" s="116"/>
      <c r="BM699" s="116"/>
      <c r="BN699" s="117"/>
    </row>
    <row r="700" spans="2:66" s="3" customFormat="1">
      <c r="B700" s="36"/>
      <c r="C700" s="36"/>
      <c r="D700" s="36"/>
      <c r="E700" s="36"/>
      <c r="F700" s="36"/>
      <c r="G700" s="36"/>
      <c r="H700" s="36"/>
      <c r="I700" s="36"/>
      <c r="J700" s="36"/>
      <c r="K700" s="36"/>
      <c r="L700" s="36"/>
      <c r="M700" s="36"/>
      <c r="N700" s="36"/>
      <c r="O700" s="36"/>
      <c r="P700" s="36"/>
      <c r="Q700" s="36"/>
      <c r="R700" s="36"/>
      <c r="S700" s="36"/>
      <c r="T700" s="36"/>
      <c r="U700" s="36"/>
      <c r="V700" s="36"/>
      <c r="W700" s="16"/>
      <c r="X700" s="16"/>
      <c r="Y700" s="16"/>
      <c r="Z700" s="16"/>
      <c r="AA700" s="16"/>
      <c r="AB700" s="16"/>
      <c r="AC700" s="16"/>
      <c r="AD700" s="16"/>
      <c r="AE700" s="16"/>
      <c r="AF700" s="16"/>
      <c r="AG700" s="16"/>
      <c r="AH700" s="16"/>
      <c r="AI700" s="16"/>
      <c r="AJ700" s="16"/>
      <c r="AK700" s="16"/>
      <c r="AL700" s="16"/>
      <c r="AM700" s="16"/>
      <c r="AN700" s="16"/>
      <c r="AO700" s="16"/>
      <c r="AP700" s="16"/>
      <c r="AQ700" s="16"/>
      <c r="AR700" s="16"/>
      <c r="AS700" s="16"/>
      <c r="AT700" s="16"/>
      <c r="AU700" s="16"/>
      <c r="AV700" s="16"/>
      <c r="AW700" s="116"/>
      <c r="AX700" s="116"/>
      <c r="AY700" s="116"/>
      <c r="AZ700" s="116"/>
      <c r="BA700" s="116"/>
      <c r="BB700" s="116"/>
      <c r="BC700" s="116"/>
      <c r="BD700" s="116"/>
      <c r="BE700" s="116"/>
      <c r="BF700" s="116"/>
      <c r="BG700" s="116"/>
      <c r="BH700" s="116"/>
      <c r="BI700" s="116"/>
      <c r="BJ700" s="116"/>
      <c r="BK700" s="116"/>
      <c r="BL700" s="116"/>
      <c r="BM700" s="116"/>
      <c r="BN700" s="117"/>
    </row>
    <row r="701" spans="2:66" s="3" customFormat="1">
      <c r="B701" s="36"/>
      <c r="C701" s="36"/>
      <c r="D701" s="36"/>
      <c r="E701" s="36"/>
      <c r="F701" s="36"/>
      <c r="G701" s="36"/>
      <c r="H701" s="36"/>
      <c r="I701" s="36"/>
      <c r="J701" s="36"/>
      <c r="K701" s="36"/>
      <c r="L701" s="36"/>
      <c r="M701" s="36"/>
      <c r="N701" s="36"/>
      <c r="O701" s="36"/>
      <c r="P701" s="36"/>
      <c r="Q701" s="36"/>
      <c r="R701" s="36"/>
      <c r="S701" s="36"/>
      <c r="T701" s="36"/>
      <c r="U701" s="36"/>
      <c r="V701" s="36"/>
      <c r="W701" s="16"/>
      <c r="X701" s="16"/>
      <c r="Y701" s="16"/>
      <c r="Z701" s="16"/>
      <c r="AA701" s="16"/>
      <c r="AB701" s="16"/>
      <c r="AC701" s="16"/>
      <c r="AD701" s="16"/>
      <c r="AE701" s="16"/>
      <c r="AF701" s="16"/>
      <c r="AG701" s="16"/>
      <c r="AH701" s="16"/>
      <c r="AI701" s="16"/>
      <c r="AJ701" s="16"/>
      <c r="AK701" s="16"/>
      <c r="AL701" s="16"/>
      <c r="AM701" s="16"/>
      <c r="AN701" s="16"/>
      <c r="AO701" s="16"/>
      <c r="AP701" s="16"/>
      <c r="AQ701" s="16"/>
      <c r="AR701" s="16"/>
      <c r="AS701" s="16"/>
      <c r="AT701" s="16"/>
      <c r="AU701" s="16"/>
      <c r="AV701" s="16"/>
      <c r="AW701" s="116"/>
      <c r="AX701" s="116"/>
      <c r="AY701" s="116"/>
      <c r="AZ701" s="116"/>
      <c r="BA701" s="116"/>
      <c r="BB701" s="116"/>
      <c r="BC701" s="116"/>
      <c r="BD701" s="116"/>
      <c r="BE701" s="116"/>
      <c r="BF701" s="116"/>
      <c r="BG701" s="116"/>
      <c r="BH701" s="116"/>
      <c r="BI701" s="116"/>
      <c r="BJ701" s="116"/>
      <c r="BK701" s="116"/>
      <c r="BL701" s="116"/>
      <c r="BM701" s="116"/>
      <c r="BN701" s="117"/>
    </row>
    <row r="702" spans="2:66" s="3" customFormat="1">
      <c r="B702" s="36"/>
      <c r="C702" s="36"/>
      <c r="D702" s="36"/>
      <c r="E702" s="36"/>
      <c r="F702" s="36"/>
      <c r="G702" s="36"/>
      <c r="H702" s="36"/>
      <c r="I702" s="36"/>
      <c r="J702" s="36"/>
      <c r="K702" s="36"/>
      <c r="L702" s="36"/>
      <c r="M702" s="36"/>
      <c r="N702" s="36"/>
      <c r="O702" s="36"/>
      <c r="P702" s="36"/>
      <c r="Q702" s="36"/>
      <c r="R702" s="36"/>
      <c r="S702" s="36"/>
      <c r="T702" s="36"/>
      <c r="U702" s="36"/>
      <c r="V702" s="36"/>
      <c r="W702" s="16"/>
      <c r="X702" s="16"/>
      <c r="Y702" s="16"/>
      <c r="Z702" s="16"/>
      <c r="AA702" s="16"/>
      <c r="AB702" s="16"/>
      <c r="AC702" s="16"/>
      <c r="AD702" s="16"/>
      <c r="AE702" s="16"/>
      <c r="AF702" s="16"/>
      <c r="AG702" s="16"/>
      <c r="AH702" s="16"/>
      <c r="AI702" s="16"/>
      <c r="AJ702" s="16"/>
      <c r="AK702" s="16"/>
      <c r="AL702" s="16"/>
      <c r="AM702" s="16"/>
      <c r="AN702" s="16"/>
      <c r="AO702" s="16"/>
      <c r="AP702" s="16"/>
      <c r="AQ702" s="16"/>
      <c r="AR702" s="16"/>
      <c r="AS702" s="16"/>
      <c r="AT702" s="16"/>
      <c r="AU702" s="16"/>
      <c r="AV702" s="16"/>
      <c r="AW702" s="116"/>
      <c r="AX702" s="116"/>
      <c r="AY702" s="116"/>
      <c r="AZ702" s="116"/>
      <c r="BA702" s="116"/>
      <c r="BB702" s="116"/>
      <c r="BC702" s="116"/>
      <c r="BD702" s="116"/>
      <c r="BE702" s="116"/>
      <c r="BF702" s="116"/>
      <c r="BG702" s="116"/>
      <c r="BH702" s="116"/>
      <c r="BI702" s="116"/>
      <c r="BJ702" s="116"/>
      <c r="BK702" s="116"/>
      <c r="BL702" s="116"/>
      <c r="BM702" s="116"/>
      <c r="BN702" s="117"/>
    </row>
    <row r="703" spans="2:66" s="3" customFormat="1">
      <c r="B703" s="36"/>
      <c r="C703" s="36"/>
      <c r="D703" s="36"/>
      <c r="E703" s="36"/>
      <c r="F703" s="36"/>
      <c r="G703" s="36"/>
      <c r="H703" s="36"/>
      <c r="I703" s="36"/>
      <c r="J703" s="36"/>
      <c r="K703" s="36"/>
      <c r="L703" s="36"/>
      <c r="M703" s="36"/>
      <c r="N703" s="36"/>
      <c r="O703" s="36"/>
      <c r="P703" s="36"/>
      <c r="Q703" s="36"/>
      <c r="R703" s="36"/>
      <c r="S703" s="36"/>
      <c r="T703" s="36"/>
      <c r="U703" s="36"/>
      <c r="V703" s="36"/>
      <c r="W703" s="16"/>
      <c r="X703" s="16"/>
      <c r="Y703" s="16"/>
      <c r="Z703" s="16"/>
      <c r="AA703" s="16"/>
      <c r="AB703" s="16"/>
      <c r="AC703" s="16"/>
      <c r="AD703" s="16"/>
      <c r="AE703" s="16"/>
      <c r="AF703" s="16"/>
      <c r="AG703" s="16"/>
      <c r="AH703" s="16"/>
      <c r="AI703" s="16"/>
      <c r="AJ703" s="16"/>
      <c r="AK703" s="16"/>
      <c r="AL703" s="16"/>
      <c r="AM703" s="16"/>
      <c r="AN703" s="16"/>
      <c r="AO703" s="16"/>
      <c r="AP703" s="16"/>
      <c r="AQ703" s="16"/>
      <c r="AR703" s="16"/>
      <c r="AS703" s="16"/>
      <c r="AT703" s="16"/>
      <c r="AU703" s="16"/>
      <c r="AV703" s="16"/>
      <c r="AW703" s="116"/>
      <c r="AX703" s="116"/>
      <c r="AY703" s="116"/>
      <c r="AZ703" s="116"/>
      <c r="BA703" s="116"/>
      <c r="BB703" s="116"/>
      <c r="BC703" s="116"/>
      <c r="BD703" s="116"/>
      <c r="BE703" s="116"/>
      <c r="BF703" s="116"/>
      <c r="BG703" s="116"/>
      <c r="BH703" s="116"/>
      <c r="BI703" s="116"/>
      <c r="BJ703" s="116"/>
      <c r="BK703" s="116"/>
      <c r="BL703" s="116"/>
      <c r="BM703" s="116"/>
      <c r="BN703" s="117"/>
    </row>
    <row r="704" spans="2:66" s="3" customFormat="1">
      <c r="B704" s="36"/>
      <c r="C704" s="36"/>
      <c r="D704" s="36"/>
      <c r="E704" s="36"/>
      <c r="F704" s="36"/>
      <c r="G704" s="36"/>
      <c r="H704" s="36"/>
      <c r="I704" s="36"/>
      <c r="J704" s="36"/>
      <c r="K704" s="36"/>
      <c r="L704" s="36"/>
      <c r="M704" s="36"/>
      <c r="N704" s="36"/>
      <c r="O704" s="36"/>
      <c r="P704" s="36"/>
      <c r="Q704" s="36"/>
      <c r="R704" s="36"/>
      <c r="S704" s="36"/>
      <c r="T704" s="36"/>
      <c r="U704" s="36"/>
      <c r="V704" s="36"/>
      <c r="W704" s="16"/>
      <c r="X704" s="16"/>
      <c r="Y704" s="16"/>
      <c r="Z704" s="16"/>
      <c r="AA704" s="16"/>
      <c r="AB704" s="16"/>
      <c r="AC704" s="16"/>
      <c r="AD704" s="16"/>
      <c r="AE704" s="16"/>
      <c r="AF704" s="16"/>
      <c r="AG704" s="16"/>
      <c r="AH704" s="16"/>
      <c r="AI704" s="16"/>
      <c r="AJ704" s="16"/>
      <c r="AK704" s="16"/>
      <c r="AL704" s="16"/>
      <c r="AM704" s="16"/>
      <c r="AN704" s="16"/>
      <c r="AO704" s="16"/>
      <c r="AP704" s="16"/>
      <c r="AQ704" s="16"/>
      <c r="AR704" s="16"/>
      <c r="AS704" s="16"/>
      <c r="AT704" s="16"/>
      <c r="AU704" s="16"/>
      <c r="AV704" s="16"/>
      <c r="AW704" s="116"/>
      <c r="AX704" s="116"/>
      <c r="AY704" s="116"/>
      <c r="AZ704" s="116"/>
      <c r="BA704" s="116"/>
      <c r="BB704" s="116"/>
      <c r="BC704" s="116"/>
      <c r="BD704" s="116"/>
      <c r="BE704" s="116"/>
      <c r="BF704" s="116"/>
      <c r="BG704" s="116"/>
      <c r="BH704" s="116"/>
      <c r="BI704" s="116"/>
      <c r="BJ704" s="116"/>
      <c r="BK704" s="116"/>
      <c r="BL704" s="116"/>
      <c r="BM704" s="116"/>
      <c r="BN704" s="117"/>
    </row>
    <row r="705" spans="2:66" s="3" customFormat="1">
      <c r="B705" s="36"/>
      <c r="C705" s="36"/>
      <c r="D705" s="36"/>
      <c r="E705" s="36"/>
      <c r="F705" s="36"/>
      <c r="G705" s="36"/>
      <c r="H705" s="36"/>
      <c r="I705" s="36"/>
      <c r="J705" s="36"/>
      <c r="K705" s="36"/>
      <c r="L705" s="36"/>
      <c r="M705" s="36"/>
      <c r="N705" s="36"/>
      <c r="O705" s="36"/>
      <c r="P705" s="36"/>
      <c r="Q705" s="36"/>
      <c r="R705" s="36"/>
      <c r="S705" s="36"/>
      <c r="T705" s="36"/>
      <c r="U705" s="36"/>
      <c r="V705" s="36"/>
      <c r="W705" s="16"/>
      <c r="X705" s="16"/>
      <c r="Y705" s="16"/>
      <c r="Z705" s="16"/>
      <c r="AA705" s="16"/>
      <c r="AB705" s="16"/>
      <c r="AC705" s="16"/>
      <c r="AD705" s="16"/>
      <c r="AE705" s="16"/>
      <c r="AF705" s="16"/>
      <c r="AG705" s="16"/>
      <c r="AH705" s="16"/>
      <c r="AI705" s="16"/>
      <c r="AJ705" s="16"/>
      <c r="AK705" s="16"/>
      <c r="AL705" s="16"/>
      <c r="AM705" s="16"/>
      <c r="AN705" s="16"/>
      <c r="AO705" s="16"/>
      <c r="AP705" s="16"/>
      <c r="AQ705" s="16"/>
      <c r="AR705" s="16"/>
      <c r="AS705" s="16"/>
      <c r="AT705" s="16"/>
      <c r="AU705" s="16"/>
      <c r="AV705" s="16"/>
      <c r="AW705" s="116"/>
      <c r="AX705" s="116"/>
      <c r="AY705" s="116"/>
      <c r="AZ705" s="116"/>
      <c r="BA705" s="116"/>
      <c r="BB705" s="116"/>
      <c r="BC705" s="116"/>
      <c r="BD705" s="116"/>
      <c r="BE705" s="116"/>
      <c r="BF705" s="116"/>
      <c r="BG705" s="116"/>
      <c r="BH705" s="116"/>
      <c r="BI705" s="116"/>
      <c r="BJ705" s="116"/>
      <c r="BK705" s="116"/>
      <c r="BL705" s="116"/>
      <c r="BM705" s="116"/>
      <c r="BN705" s="117"/>
    </row>
    <row r="706" spans="2:66" s="3" customFormat="1">
      <c r="B706" s="36"/>
      <c r="C706" s="36"/>
      <c r="D706" s="36"/>
      <c r="E706" s="36"/>
      <c r="F706" s="36"/>
      <c r="G706" s="36"/>
      <c r="H706" s="36"/>
      <c r="I706" s="36"/>
      <c r="J706" s="36"/>
      <c r="K706" s="36"/>
      <c r="L706" s="36"/>
      <c r="M706" s="36"/>
      <c r="N706" s="36"/>
      <c r="O706" s="36"/>
      <c r="P706" s="36"/>
      <c r="Q706" s="36"/>
      <c r="R706" s="36"/>
      <c r="S706" s="36"/>
      <c r="T706" s="36"/>
      <c r="U706" s="36"/>
      <c r="V706" s="36"/>
      <c r="W706" s="16"/>
      <c r="X706" s="16"/>
      <c r="Y706" s="16"/>
      <c r="Z706" s="16"/>
      <c r="AA706" s="16"/>
      <c r="AB706" s="16"/>
      <c r="AC706" s="16"/>
      <c r="AD706" s="16"/>
      <c r="AE706" s="16"/>
      <c r="AF706" s="16"/>
      <c r="AG706" s="16"/>
      <c r="AH706" s="16"/>
      <c r="AI706" s="16"/>
      <c r="AJ706" s="16"/>
      <c r="AK706" s="16"/>
      <c r="AL706" s="16"/>
      <c r="AM706" s="16"/>
      <c r="AN706" s="16"/>
      <c r="AO706" s="16"/>
      <c r="AP706" s="16"/>
      <c r="AQ706" s="16"/>
      <c r="AR706" s="16"/>
      <c r="AS706" s="16"/>
      <c r="AT706" s="16"/>
      <c r="AU706" s="16"/>
      <c r="AV706" s="16"/>
      <c r="AW706" s="116"/>
      <c r="AX706" s="116"/>
      <c r="AY706" s="116"/>
      <c r="AZ706" s="116"/>
      <c r="BA706" s="116"/>
      <c r="BB706" s="116"/>
      <c r="BC706" s="116"/>
      <c r="BD706" s="116"/>
      <c r="BE706" s="116"/>
      <c r="BF706" s="116"/>
      <c r="BG706" s="116"/>
      <c r="BH706" s="116"/>
      <c r="BI706" s="116"/>
      <c r="BJ706" s="116"/>
      <c r="BK706" s="116"/>
      <c r="BL706" s="116"/>
      <c r="BM706" s="116"/>
      <c r="BN706" s="117"/>
    </row>
    <row r="707" spans="2:66" s="3" customFormat="1">
      <c r="B707" s="36"/>
      <c r="C707" s="36"/>
      <c r="D707" s="36"/>
      <c r="E707" s="36"/>
      <c r="F707" s="36"/>
      <c r="G707" s="36"/>
      <c r="H707" s="36"/>
      <c r="I707" s="36"/>
      <c r="J707" s="36"/>
      <c r="K707" s="36"/>
      <c r="L707" s="36"/>
      <c r="M707" s="36"/>
      <c r="N707" s="36"/>
      <c r="O707" s="36"/>
      <c r="P707" s="36"/>
      <c r="Q707" s="36"/>
      <c r="R707" s="36"/>
      <c r="S707" s="36"/>
      <c r="T707" s="36"/>
      <c r="U707" s="36"/>
      <c r="V707" s="36"/>
      <c r="W707" s="16"/>
      <c r="X707" s="16"/>
      <c r="Y707" s="16"/>
      <c r="Z707" s="16"/>
      <c r="AA707" s="16"/>
      <c r="AB707" s="16"/>
      <c r="AC707" s="16"/>
      <c r="AD707" s="16"/>
      <c r="AE707" s="16"/>
      <c r="AF707" s="16"/>
      <c r="AG707" s="16"/>
      <c r="AH707" s="16"/>
      <c r="AI707" s="16"/>
      <c r="AJ707" s="16"/>
      <c r="AK707" s="16"/>
      <c r="AL707" s="16"/>
      <c r="AM707" s="16"/>
      <c r="AN707" s="16"/>
      <c r="AO707" s="16"/>
      <c r="AP707" s="16"/>
      <c r="AQ707" s="16"/>
      <c r="AR707" s="16"/>
      <c r="AS707" s="16"/>
      <c r="AT707" s="16"/>
      <c r="AU707" s="16"/>
      <c r="AV707" s="16"/>
      <c r="AW707" s="116"/>
      <c r="AX707" s="116"/>
      <c r="AY707" s="116"/>
      <c r="AZ707" s="116"/>
      <c r="BA707" s="116"/>
      <c r="BB707" s="116"/>
      <c r="BC707" s="116"/>
      <c r="BD707" s="116"/>
      <c r="BE707" s="116"/>
      <c r="BF707" s="116"/>
      <c r="BG707" s="116"/>
      <c r="BH707" s="116"/>
      <c r="BI707" s="116"/>
      <c r="BJ707" s="116"/>
      <c r="BK707" s="116"/>
      <c r="BL707" s="116"/>
      <c r="BM707" s="116"/>
      <c r="BN707" s="117"/>
    </row>
    <row r="708" spans="2:66" s="3" customFormat="1">
      <c r="B708" s="36"/>
      <c r="C708" s="36"/>
      <c r="D708" s="36"/>
      <c r="E708" s="36"/>
      <c r="F708" s="36"/>
      <c r="G708" s="36"/>
      <c r="H708" s="36"/>
      <c r="I708" s="36"/>
      <c r="J708" s="36"/>
      <c r="K708" s="36"/>
      <c r="L708" s="36"/>
      <c r="M708" s="36"/>
      <c r="N708" s="36"/>
      <c r="O708" s="36"/>
      <c r="P708" s="36"/>
      <c r="Q708" s="36"/>
      <c r="R708" s="36"/>
      <c r="S708" s="36"/>
      <c r="T708" s="36"/>
      <c r="U708" s="36"/>
      <c r="V708" s="36"/>
      <c r="W708" s="16"/>
      <c r="X708" s="16"/>
      <c r="Y708" s="16"/>
      <c r="Z708" s="16"/>
      <c r="AA708" s="16"/>
      <c r="AB708" s="16"/>
      <c r="AC708" s="16"/>
      <c r="AD708" s="16"/>
      <c r="AE708" s="16"/>
      <c r="AF708" s="16"/>
      <c r="AG708" s="16"/>
      <c r="AH708" s="16"/>
      <c r="AI708" s="16"/>
      <c r="AJ708" s="16"/>
      <c r="AK708" s="16"/>
      <c r="AL708" s="16"/>
      <c r="AM708" s="16"/>
      <c r="AN708" s="16"/>
      <c r="AO708" s="16"/>
      <c r="AP708" s="16"/>
      <c r="AQ708" s="16"/>
      <c r="AR708" s="16"/>
      <c r="AS708" s="16"/>
      <c r="AT708" s="16"/>
      <c r="AU708" s="16"/>
      <c r="AV708" s="16"/>
      <c r="AW708" s="116"/>
      <c r="AX708" s="116"/>
      <c r="AY708" s="116"/>
      <c r="AZ708" s="116"/>
      <c r="BA708" s="116"/>
      <c r="BB708" s="116"/>
      <c r="BC708" s="116"/>
      <c r="BD708" s="116"/>
      <c r="BE708" s="116"/>
      <c r="BF708" s="116"/>
      <c r="BG708" s="116"/>
      <c r="BH708" s="116"/>
      <c r="BI708" s="116"/>
      <c r="BJ708" s="116"/>
      <c r="BK708" s="116"/>
      <c r="BL708" s="116"/>
      <c r="BM708" s="116"/>
      <c r="BN708" s="117"/>
    </row>
    <row r="709" spans="2:66" s="3" customFormat="1">
      <c r="B709" s="36"/>
      <c r="C709" s="36"/>
      <c r="D709" s="36"/>
      <c r="E709" s="36"/>
      <c r="F709" s="36"/>
      <c r="G709" s="36"/>
      <c r="H709" s="36"/>
      <c r="I709" s="36"/>
      <c r="J709" s="36"/>
      <c r="K709" s="36"/>
      <c r="L709" s="36"/>
      <c r="M709" s="36"/>
      <c r="N709" s="36"/>
      <c r="O709" s="36"/>
      <c r="P709" s="36"/>
      <c r="Q709" s="36"/>
      <c r="R709" s="36"/>
      <c r="S709" s="36"/>
      <c r="T709" s="36"/>
      <c r="U709" s="36"/>
      <c r="V709" s="36"/>
      <c r="W709" s="16"/>
      <c r="X709" s="16"/>
      <c r="Y709" s="16"/>
      <c r="Z709" s="16"/>
      <c r="AA709" s="16"/>
      <c r="AB709" s="16"/>
      <c r="AC709" s="16"/>
      <c r="AD709" s="16"/>
      <c r="AE709" s="16"/>
      <c r="AF709" s="16"/>
      <c r="AG709" s="16"/>
      <c r="AH709" s="16"/>
      <c r="AI709" s="16"/>
      <c r="AJ709" s="16"/>
      <c r="AK709" s="16"/>
      <c r="AL709" s="16"/>
      <c r="AM709" s="16"/>
      <c r="AN709" s="16"/>
      <c r="AO709" s="16"/>
      <c r="AP709" s="16"/>
      <c r="AQ709" s="16"/>
      <c r="AR709" s="16"/>
      <c r="AS709" s="16"/>
      <c r="AT709" s="16"/>
      <c r="AU709" s="16"/>
      <c r="AV709" s="16"/>
      <c r="AW709" s="116"/>
      <c r="AX709" s="116"/>
      <c r="AY709" s="116"/>
      <c r="AZ709" s="116"/>
      <c r="BA709" s="116"/>
      <c r="BB709" s="116"/>
      <c r="BC709" s="116"/>
      <c r="BD709" s="116"/>
      <c r="BE709" s="116"/>
      <c r="BF709" s="116"/>
      <c r="BG709" s="116"/>
      <c r="BH709" s="116"/>
      <c r="BI709" s="116"/>
      <c r="BJ709" s="116"/>
      <c r="BK709" s="116"/>
      <c r="BL709" s="116"/>
      <c r="BM709" s="116"/>
      <c r="BN709" s="117"/>
    </row>
    <row r="710" spans="2:66" s="3" customFormat="1">
      <c r="B710" s="36"/>
      <c r="C710" s="36"/>
      <c r="D710" s="36"/>
      <c r="E710" s="36"/>
      <c r="F710" s="36"/>
      <c r="G710" s="36"/>
      <c r="H710" s="36"/>
      <c r="I710" s="36"/>
      <c r="J710" s="36"/>
      <c r="K710" s="36"/>
      <c r="L710" s="36"/>
      <c r="M710" s="36"/>
      <c r="N710" s="36"/>
      <c r="O710" s="36"/>
      <c r="P710" s="36"/>
      <c r="Q710" s="36"/>
      <c r="R710" s="36"/>
      <c r="S710" s="36"/>
      <c r="T710" s="36"/>
      <c r="U710" s="36"/>
      <c r="V710" s="36"/>
      <c r="W710" s="16"/>
      <c r="X710" s="16"/>
      <c r="Y710" s="16"/>
      <c r="Z710" s="16"/>
      <c r="AA710" s="16"/>
      <c r="AB710" s="16"/>
      <c r="AC710" s="16"/>
      <c r="AD710" s="16"/>
      <c r="AE710" s="16"/>
      <c r="AF710" s="16"/>
      <c r="AG710" s="16"/>
      <c r="AH710" s="16"/>
      <c r="AI710" s="16"/>
      <c r="AJ710" s="16"/>
      <c r="AK710" s="16"/>
      <c r="AL710" s="16"/>
      <c r="AM710" s="16"/>
      <c r="AN710" s="16"/>
      <c r="AO710" s="16"/>
      <c r="AP710" s="16"/>
      <c r="AQ710" s="16"/>
      <c r="AR710" s="16"/>
      <c r="AS710" s="16"/>
      <c r="AT710" s="16"/>
      <c r="AU710" s="16"/>
      <c r="AV710" s="16"/>
      <c r="AW710" s="116"/>
      <c r="AX710" s="116"/>
      <c r="AY710" s="116"/>
      <c r="AZ710" s="116"/>
      <c r="BA710" s="116"/>
      <c r="BB710" s="116"/>
      <c r="BC710" s="116"/>
      <c r="BD710" s="116"/>
      <c r="BE710" s="116"/>
      <c r="BF710" s="116"/>
      <c r="BG710" s="116"/>
      <c r="BH710" s="116"/>
      <c r="BI710" s="116"/>
      <c r="BJ710" s="116"/>
      <c r="BK710" s="116"/>
      <c r="BL710" s="116"/>
      <c r="BM710" s="116"/>
      <c r="BN710" s="117"/>
    </row>
    <row r="711" spans="2:66" s="3" customFormat="1">
      <c r="B711" s="36"/>
      <c r="C711" s="36"/>
      <c r="D711" s="36"/>
      <c r="E711" s="36"/>
      <c r="F711" s="36"/>
      <c r="G711" s="36"/>
      <c r="H711" s="36"/>
      <c r="I711" s="36"/>
      <c r="J711" s="36"/>
      <c r="K711" s="36"/>
      <c r="L711" s="36"/>
      <c r="M711" s="36"/>
      <c r="N711" s="36"/>
      <c r="O711" s="36"/>
      <c r="P711" s="36"/>
      <c r="Q711" s="36"/>
      <c r="R711" s="36"/>
      <c r="S711" s="36"/>
      <c r="T711" s="36"/>
      <c r="U711" s="36"/>
      <c r="V711" s="36"/>
      <c r="W711" s="16"/>
      <c r="X711" s="16"/>
      <c r="Y711" s="16"/>
      <c r="Z711" s="16"/>
      <c r="AA711" s="16"/>
      <c r="AB711" s="16"/>
      <c r="AC711" s="16"/>
      <c r="AD711" s="16"/>
      <c r="AE711" s="16"/>
      <c r="AF711" s="16"/>
      <c r="AG711" s="16"/>
      <c r="AH711" s="16"/>
      <c r="AI711" s="16"/>
      <c r="AJ711" s="16"/>
      <c r="AK711" s="16"/>
      <c r="AL711" s="16"/>
      <c r="AM711" s="16"/>
      <c r="AN711" s="16"/>
      <c r="AO711" s="16"/>
      <c r="AP711" s="16"/>
      <c r="AQ711" s="16"/>
      <c r="AR711" s="16"/>
      <c r="AS711" s="16"/>
      <c r="AT711" s="16"/>
      <c r="AU711" s="16"/>
      <c r="AV711" s="16"/>
      <c r="AW711" s="116"/>
      <c r="AX711" s="116"/>
      <c r="AY711" s="116"/>
      <c r="AZ711" s="116"/>
      <c r="BA711" s="116"/>
      <c r="BB711" s="116"/>
      <c r="BC711" s="116"/>
      <c r="BD711" s="116"/>
      <c r="BE711" s="116"/>
      <c r="BF711" s="116"/>
      <c r="BG711" s="116"/>
      <c r="BH711" s="116"/>
      <c r="BI711" s="116"/>
      <c r="BJ711" s="116"/>
      <c r="BK711" s="116"/>
      <c r="BL711" s="116"/>
      <c r="BM711" s="116"/>
      <c r="BN711" s="117"/>
    </row>
    <row r="712" spans="2:66" s="3" customFormat="1">
      <c r="B712" s="36"/>
      <c r="C712" s="36"/>
      <c r="D712" s="36"/>
      <c r="E712" s="36"/>
      <c r="F712" s="36"/>
      <c r="G712" s="36"/>
      <c r="H712" s="36"/>
      <c r="I712" s="36"/>
      <c r="J712" s="36"/>
      <c r="K712" s="36"/>
      <c r="L712" s="36"/>
      <c r="M712" s="36"/>
      <c r="N712" s="36"/>
      <c r="O712" s="36"/>
      <c r="P712" s="36"/>
      <c r="Q712" s="36"/>
      <c r="R712" s="36"/>
      <c r="S712" s="36"/>
      <c r="T712" s="36"/>
      <c r="U712" s="36"/>
      <c r="V712" s="36"/>
      <c r="W712" s="16"/>
      <c r="X712" s="16"/>
      <c r="Y712" s="16"/>
      <c r="Z712" s="16"/>
      <c r="AA712" s="16"/>
      <c r="AB712" s="16"/>
      <c r="AC712" s="16"/>
      <c r="AD712" s="16"/>
      <c r="AE712" s="16"/>
      <c r="AF712" s="16"/>
      <c r="AG712" s="16"/>
      <c r="AH712" s="16"/>
      <c r="AI712" s="16"/>
      <c r="AJ712" s="16"/>
      <c r="AK712" s="16"/>
      <c r="AL712" s="16"/>
      <c r="AM712" s="16"/>
      <c r="AN712" s="16"/>
      <c r="AO712" s="16"/>
      <c r="AP712" s="16"/>
      <c r="AQ712" s="16"/>
      <c r="AR712" s="16"/>
      <c r="AS712" s="16"/>
      <c r="AT712" s="16"/>
      <c r="AU712" s="16"/>
      <c r="AV712" s="16"/>
      <c r="AW712" s="116"/>
      <c r="AX712" s="116"/>
      <c r="AY712" s="116"/>
      <c r="AZ712" s="116"/>
      <c r="BA712" s="116"/>
      <c r="BB712" s="116"/>
      <c r="BC712" s="116"/>
      <c r="BD712" s="116"/>
      <c r="BE712" s="116"/>
      <c r="BF712" s="116"/>
      <c r="BG712" s="116"/>
      <c r="BH712" s="116"/>
      <c r="BI712" s="116"/>
      <c r="BJ712" s="116"/>
      <c r="BK712" s="116"/>
      <c r="BL712" s="116"/>
      <c r="BM712" s="116"/>
      <c r="BN712" s="117"/>
    </row>
    <row r="713" spans="2:66" s="3" customFormat="1">
      <c r="B713" s="36"/>
      <c r="C713" s="36"/>
      <c r="D713" s="36"/>
      <c r="E713" s="36"/>
      <c r="F713" s="36"/>
      <c r="G713" s="36"/>
      <c r="H713" s="36"/>
      <c r="I713" s="36"/>
      <c r="J713" s="36"/>
      <c r="K713" s="36"/>
      <c r="L713" s="36"/>
      <c r="M713" s="36"/>
      <c r="N713" s="36"/>
      <c r="O713" s="36"/>
      <c r="P713" s="36"/>
      <c r="Q713" s="36"/>
      <c r="R713" s="36"/>
      <c r="S713" s="36"/>
      <c r="T713" s="36"/>
      <c r="U713" s="36"/>
      <c r="V713" s="36"/>
      <c r="W713" s="16"/>
      <c r="X713" s="16"/>
      <c r="Y713" s="16"/>
      <c r="Z713" s="16"/>
      <c r="AA713" s="16"/>
      <c r="AB713" s="16"/>
      <c r="AC713" s="16"/>
      <c r="AD713" s="16"/>
      <c r="AE713" s="16"/>
      <c r="AF713" s="16"/>
      <c r="AG713" s="16"/>
      <c r="AH713" s="16"/>
      <c r="AI713" s="16"/>
      <c r="AJ713" s="16"/>
      <c r="AK713" s="16"/>
      <c r="AL713" s="16"/>
      <c r="AM713" s="16"/>
      <c r="AN713" s="16"/>
      <c r="AO713" s="16"/>
      <c r="AP713" s="16"/>
      <c r="AQ713" s="16"/>
      <c r="AR713" s="16"/>
      <c r="AS713" s="16"/>
      <c r="AT713" s="16"/>
      <c r="AU713" s="16"/>
      <c r="AV713" s="16"/>
      <c r="AW713" s="116"/>
      <c r="AX713" s="116"/>
      <c r="AY713" s="116"/>
      <c r="AZ713" s="116"/>
      <c r="BA713" s="116"/>
      <c r="BB713" s="116"/>
      <c r="BC713" s="116"/>
      <c r="BD713" s="116"/>
      <c r="BE713" s="116"/>
      <c r="BF713" s="116"/>
      <c r="BG713" s="116"/>
      <c r="BH713" s="116"/>
      <c r="BI713" s="116"/>
      <c r="BJ713" s="116"/>
      <c r="BK713" s="116"/>
      <c r="BL713" s="116"/>
      <c r="BM713" s="116"/>
      <c r="BN713" s="117"/>
    </row>
    <row r="714" spans="2:66" s="3" customFormat="1">
      <c r="B714" s="36"/>
      <c r="C714" s="36"/>
      <c r="D714" s="36"/>
      <c r="E714" s="36"/>
      <c r="F714" s="36"/>
      <c r="G714" s="36"/>
      <c r="H714" s="36"/>
      <c r="I714" s="36"/>
      <c r="J714" s="36"/>
      <c r="K714" s="36"/>
      <c r="L714" s="36"/>
      <c r="M714" s="36"/>
      <c r="N714" s="36"/>
      <c r="O714" s="36"/>
      <c r="P714" s="36"/>
      <c r="Q714" s="36"/>
      <c r="R714" s="36"/>
      <c r="S714" s="36"/>
      <c r="T714" s="36"/>
      <c r="U714" s="36"/>
      <c r="V714" s="36"/>
      <c r="W714" s="16"/>
      <c r="X714" s="16"/>
      <c r="Y714" s="16"/>
      <c r="Z714" s="16"/>
      <c r="AA714" s="16"/>
      <c r="AB714" s="16"/>
      <c r="AC714" s="16"/>
      <c r="AD714" s="16"/>
      <c r="AE714" s="16"/>
      <c r="AF714" s="16"/>
      <c r="AG714" s="16"/>
      <c r="AH714" s="16"/>
      <c r="AI714" s="16"/>
      <c r="AJ714" s="16"/>
      <c r="AK714" s="16"/>
      <c r="AL714" s="16"/>
      <c r="AM714" s="16"/>
      <c r="AN714" s="16"/>
      <c r="AO714" s="16"/>
      <c r="AP714" s="16"/>
      <c r="AQ714" s="16"/>
      <c r="AR714" s="16"/>
      <c r="AS714" s="16"/>
      <c r="AT714" s="16"/>
      <c r="AU714" s="16"/>
      <c r="AV714" s="16"/>
      <c r="AW714" s="116"/>
      <c r="AX714" s="116"/>
      <c r="AY714" s="116"/>
      <c r="AZ714" s="116"/>
      <c r="BA714" s="116"/>
      <c r="BB714" s="116"/>
      <c r="BC714" s="116"/>
      <c r="BD714" s="116"/>
      <c r="BE714" s="116"/>
      <c r="BF714" s="116"/>
      <c r="BG714" s="116"/>
      <c r="BH714" s="116"/>
      <c r="BI714" s="116"/>
      <c r="BJ714" s="116"/>
      <c r="BK714" s="116"/>
      <c r="BL714" s="116"/>
      <c r="BM714" s="116"/>
      <c r="BN714" s="117"/>
    </row>
    <row r="715" spans="2:66" s="3" customFormat="1">
      <c r="B715" s="36"/>
      <c r="C715" s="36"/>
      <c r="D715" s="36"/>
      <c r="E715" s="36"/>
      <c r="F715" s="36"/>
      <c r="G715" s="36"/>
      <c r="H715" s="36"/>
      <c r="I715" s="36"/>
      <c r="J715" s="36"/>
      <c r="K715" s="36"/>
      <c r="L715" s="36"/>
      <c r="M715" s="36"/>
      <c r="N715" s="36"/>
      <c r="O715" s="36"/>
      <c r="P715" s="36"/>
      <c r="Q715" s="36"/>
      <c r="R715" s="36"/>
      <c r="S715" s="36"/>
      <c r="T715" s="36"/>
      <c r="U715" s="36"/>
      <c r="V715" s="36"/>
      <c r="W715" s="16"/>
      <c r="X715" s="16"/>
      <c r="Y715" s="16"/>
      <c r="Z715" s="16"/>
      <c r="AA715" s="16"/>
      <c r="AB715" s="16"/>
      <c r="AC715" s="16"/>
      <c r="AD715" s="16"/>
      <c r="AE715" s="16"/>
      <c r="AF715" s="16"/>
      <c r="AG715" s="16"/>
      <c r="AH715" s="16"/>
      <c r="AI715" s="16"/>
      <c r="AJ715" s="16"/>
      <c r="AK715" s="16"/>
      <c r="AL715" s="16"/>
      <c r="AM715" s="16"/>
      <c r="AN715" s="16"/>
      <c r="AO715" s="16"/>
      <c r="AP715" s="16"/>
      <c r="AQ715" s="16"/>
      <c r="AR715" s="16"/>
      <c r="AS715" s="16"/>
      <c r="AT715" s="16"/>
      <c r="AU715" s="16"/>
      <c r="AV715" s="16"/>
      <c r="AW715" s="116"/>
      <c r="AX715" s="116"/>
      <c r="AY715" s="116"/>
      <c r="AZ715" s="116"/>
      <c r="BA715" s="116"/>
      <c r="BB715" s="116"/>
      <c r="BC715" s="116"/>
      <c r="BD715" s="116"/>
      <c r="BE715" s="116"/>
      <c r="BF715" s="116"/>
      <c r="BG715" s="116"/>
      <c r="BH715" s="116"/>
      <c r="BI715" s="116"/>
      <c r="BJ715" s="116"/>
      <c r="BK715" s="116"/>
      <c r="BL715" s="116"/>
      <c r="BM715" s="116"/>
      <c r="BN715" s="117"/>
    </row>
    <row r="716" spans="2:66" s="3" customFormat="1">
      <c r="B716" s="36"/>
      <c r="C716" s="36"/>
      <c r="D716" s="36"/>
      <c r="E716" s="36"/>
      <c r="F716" s="36"/>
      <c r="G716" s="36"/>
      <c r="H716" s="36"/>
      <c r="I716" s="36"/>
      <c r="J716" s="36"/>
      <c r="K716" s="36"/>
      <c r="L716" s="36"/>
      <c r="M716" s="36"/>
      <c r="N716" s="36"/>
      <c r="O716" s="36"/>
      <c r="P716" s="36"/>
      <c r="Q716" s="36"/>
      <c r="R716" s="36"/>
      <c r="S716" s="36"/>
      <c r="T716" s="36"/>
      <c r="U716" s="36"/>
      <c r="V716" s="36"/>
      <c r="W716" s="16"/>
      <c r="X716" s="16"/>
      <c r="Y716" s="16"/>
      <c r="Z716" s="16"/>
      <c r="AA716" s="16"/>
      <c r="AB716" s="16"/>
      <c r="AC716" s="16"/>
      <c r="AD716" s="16"/>
      <c r="AE716" s="16"/>
      <c r="AF716" s="16"/>
      <c r="AG716" s="16"/>
      <c r="AH716" s="16"/>
      <c r="AI716" s="16"/>
      <c r="AJ716" s="16"/>
      <c r="AK716" s="16"/>
      <c r="AL716" s="16"/>
      <c r="AM716" s="16"/>
      <c r="AN716" s="16"/>
      <c r="AO716" s="16"/>
      <c r="AP716" s="16"/>
      <c r="AQ716" s="16"/>
      <c r="AR716" s="16"/>
      <c r="AS716" s="16"/>
      <c r="AT716" s="16"/>
      <c r="AU716" s="16"/>
      <c r="AV716" s="16"/>
      <c r="AW716" s="116"/>
      <c r="AX716" s="116"/>
      <c r="AY716" s="116"/>
      <c r="AZ716" s="116"/>
      <c r="BA716" s="116"/>
      <c r="BB716" s="116"/>
      <c r="BC716" s="116"/>
      <c r="BD716" s="116"/>
      <c r="BE716" s="116"/>
      <c r="BF716" s="116"/>
      <c r="BG716" s="116"/>
      <c r="BH716" s="116"/>
      <c r="BI716" s="116"/>
      <c r="BJ716" s="116"/>
      <c r="BK716" s="116"/>
      <c r="BL716" s="116"/>
      <c r="BM716" s="116"/>
      <c r="BN716" s="117"/>
    </row>
    <row r="717" spans="2:66" s="3" customFormat="1">
      <c r="B717" s="36"/>
      <c r="C717" s="36"/>
      <c r="D717" s="36"/>
      <c r="E717" s="36"/>
      <c r="F717" s="36"/>
      <c r="G717" s="36"/>
      <c r="H717" s="36"/>
      <c r="I717" s="36"/>
      <c r="J717" s="36"/>
      <c r="K717" s="36"/>
      <c r="L717" s="36"/>
      <c r="M717" s="36"/>
      <c r="N717" s="36"/>
      <c r="O717" s="36"/>
      <c r="P717" s="36"/>
      <c r="Q717" s="36"/>
      <c r="R717" s="36"/>
      <c r="S717" s="36"/>
      <c r="T717" s="36"/>
      <c r="U717" s="36"/>
      <c r="V717" s="36"/>
      <c r="W717" s="16"/>
      <c r="X717" s="16"/>
      <c r="Y717" s="16"/>
      <c r="Z717" s="16"/>
      <c r="AA717" s="16"/>
      <c r="AB717" s="16"/>
      <c r="AC717" s="16"/>
      <c r="AD717" s="16"/>
      <c r="AE717" s="16"/>
      <c r="AF717" s="16"/>
      <c r="AG717" s="16"/>
      <c r="AH717" s="16"/>
      <c r="AI717" s="16"/>
      <c r="AJ717" s="16"/>
      <c r="AK717" s="16"/>
      <c r="AL717" s="16"/>
      <c r="AM717" s="16"/>
      <c r="AN717" s="16"/>
      <c r="AO717" s="16"/>
      <c r="AP717" s="16"/>
      <c r="AQ717" s="16"/>
      <c r="AR717" s="16"/>
      <c r="AS717" s="16"/>
      <c r="AT717" s="16"/>
      <c r="AU717" s="16"/>
      <c r="AV717" s="16"/>
      <c r="AW717" s="116"/>
      <c r="AX717" s="116"/>
      <c r="AY717" s="116"/>
      <c r="AZ717" s="116"/>
      <c r="BA717" s="116"/>
      <c r="BB717" s="116"/>
      <c r="BC717" s="116"/>
      <c r="BD717" s="116"/>
      <c r="BE717" s="116"/>
      <c r="BF717" s="116"/>
      <c r="BG717" s="116"/>
      <c r="BH717" s="116"/>
      <c r="BI717" s="116"/>
      <c r="BJ717" s="116"/>
      <c r="BK717" s="116"/>
      <c r="BL717" s="116"/>
      <c r="BM717" s="116"/>
      <c r="BN717" s="117"/>
    </row>
    <row r="718" spans="2:66" s="3" customFormat="1">
      <c r="B718" s="36"/>
      <c r="C718" s="36"/>
      <c r="D718" s="36"/>
      <c r="E718" s="36"/>
      <c r="F718" s="36"/>
      <c r="G718" s="36"/>
      <c r="H718" s="36"/>
      <c r="I718" s="36"/>
      <c r="J718" s="36"/>
      <c r="K718" s="36"/>
      <c r="L718" s="36"/>
      <c r="M718" s="36"/>
      <c r="N718" s="36"/>
      <c r="O718" s="36"/>
      <c r="P718" s="36"/>
      <c r="Q718" s="36"/>
      <c r="R718" s="36"/>
      <c r="S718" s="36"/>
      <c r="T718" s="36"/>
      <c r="U718" s="36"/>
      <c r="V718" s="36"/>
      <c r="W718" s="16"/>
      <c r="X718" s="16"/>
      <c r="Y718" s="16"/>
      <c r="Z718" s="16"/>
      <c r="AA718" s="16"/>
      <c r="AB718" s="16"/>
      <c r="AC718" s="16"/>
      <c r="AD718" s="16"/>
      <c r="AE718" s="16"/>
      <c r="AF718" s="16"/>
      <c r="AG718" s="16"/>
      <c r="AH718" s="16"/>
      <c r="AI718" s="16"/>
      <c r="AJ718" s="16"/>
      <c r="AK718" s="16"/>
      <c r="AL718" s="16"/>
      <c r="AM718" s="16"/>
      <c r="AN718" s="16"/>
      <c r="AO718" s="16"/>
      <c r="AP718" s="16"/>
      <c r="AQ718" s="16"/>
      <c r="AR718" s="16"/>
      <c r="AS718" s="16"/>
      <c r="AT718" s="16"/>
      <c r="AU718" s="16"/>
      <c r="AV718" s="16"/>
      <c r="AW718" s="116"/>
      <c r="AX718" s="116"/>
      <c r="AY718" s="116"/>
      <c r="AZ718" s="116"/>
      <c r="BA718" s="116"/>
      <c r="BB718" s="116"/>
      <c r="BC718" s="116"/>
      <c r="BD718" s="116"/>
      <c r="BE718" s="116"/>
      <c r="BF718" s="116"/>
      <c r="BG718" s="116"/>
      <c r="BH718" s="116"/>
      <c r="BI718" s="116"/>
      <c r="BJ718" s="116"/>
      <c r="BK718" s="116"/>
      <c r="BL718" s="116"/>
      <c r="BM718" s="116"/>
      <c r="BN718" s="117"/>
    </row>
    <row r="719" spans="2:66" s="3" customFormat="1">
      <c r="B719" s="36"/>
      <c r="C719" s="36"/>
      <c r="D719" s="36"/>
      <c r="E719" s="36"/>
      <c r="F719" s="36"/>
      <c r="G719" s="36"/>
      <c r="H719" s="36"/>
      <c r="I719" s="36"/>
      <c r="J719" s="36"/>
      <c r="K719" s="36"/>
      <c r="L719" s="36"/>
      <c r="M719" s="36"/>
      <c r="N719" s="36"/>
      <c r="O719" s="36"/>
      <c r="P719" s="36"/>
      <c r="Q719" s="36"/>
      <c r="R719" s="36"/>
      <c r="S719" s="36"/>
      <c r="T719" s="36"/>
      <c r="U719" s="36"/>
      <c r="V719" s="36"/>
      <c r="W719" s="16"/>
      <c r="X719" s="16"/>
      <c r="Y719" s="16"/>
      <c r="Z719" s="16"/>
      <c r="AA719" s="16"/>
      <c r="AB719" s="16"/>
      <c r="AC719" s="16"/>
      <c r="AD719" s="16"/>
      <c r="AE719" s="16"/>
      <c r="AF719" s="16"/>
      <c r="AG719" s="16"/>
      <c r="AH719" s="16"/>
      <c r="AI719" s="16"/>
      <c r="AJ719" s="16"/>
      <c r="AK719" s="16"/>
      <c r="AL719" s="16"/>
      <c r="AM719" s="16"/>
      <c r="AN719" s="16"/>
      <c r="AO719" s="16"/>
      <c r="AP719" s="16"/>
      <c r="AQ719" s="16"/>
      <c r="AR719" s="16"/>
      <c r="AS719" s="16"/>
      <c r="AT719" s="16"/>
      <c r="AU719" s="16"/>
      <c r="AV719" s="16"/>
      <c r="AW719" s="116"/>
      <c r="AX719" s="116"/>
      <c r="AY719" s="116"/>
      <c r="AZ719" s="116"/>
      <c r="BA719" s="116"/>
      <c r="BB719" s="116"/>
      <c r="BC719" s="116"/>
      <c r="BD719" s="116"/>
      <c r="BE719" s="116"/>
      <c r="BF719" s="116"/>
      <c r="BG719" s="116"/>
      <c r="BH719" s="116"/>
      <c r="BI719" s="116"/>
      <c r="BJ719" s="116"/>
      <c r="BK719" s="116"/>
      <c r="BL719" s="116"/>
      <c r="BM719" s="116"/>
      <c r="BN719" s="117"/>
    </row>
    <row r="720" spans="2:66" s="3" customFormat="1">
      <c r="B720" s="36"/>
      <c r="C720" s="36"/>
      <c r="D720" s="36"/>
      <c r="E720" s="36"/>
      <c r="F720" s="36"/>
      <c r="G720" s="36"/>
      <c r="H720" s="36"/>
      <c r="I720" s="36"/>
      <c r="J720" s="36"/>
      <c r="K720" s="36"/>
      <c r="L720" s="36"/>
      <c r="M720" s="36"/>
      <c r="N720" s="36"/>
      <c r="O720" s="36"/>
      <c r="P720" s="36"/>
      <c r="Q720" s="36"/>
      <c r="R720" s="36"/>
      <c r="S720" s="36"/>
      <c r="T720" s="36"/>
      <c r="U720" s="36"/>
      <c r="V720" s="36"/>
      <c r="W720" s="16"/>
      <c r="X720" s="16"/>
      <c r="Y720" s="16"/>
      <c r="Z720" s="16"/>
      <c r="AA720" s="16"/>
      <c r="AB720" s="16"/>
      <c r="AC720" s="16"/>
      <c r="AD720" s="16"/>
      <c r="AE720" s="16"/>
      <c r="AF720" s="16"/>
      <c r="AG720" s="16"/>
      <c r="AH720" s="16"/>
      <c r="AI720" s="16"/>
      <c r="AJ720" s="16"/>
      <c r="AK720" s="16"/>
      <c r="AL720" s="16"/>
      <c r="AM720" s="16"/>
      <c r="AN720" s="16"/>
      <c r="AO720" s="16"/>
      <c r="AP720" s="16"/>
      <c r="AQ720" s="16"/>
      <c r="AR720" s="16"/>
      <c r="AS720" s="16"/>
      <c r="AT720" s="16"/>
      <c r="AU720" s="16"/>
      <c r="AV720" s="16"/>
      <c r="AW720" s="116"/>
      <c r="AX720" s="116"/>
      <c r="AY720" s="116"/>
      <c r="AZ720" s="116"/>
      <c r="BA720" s="116"/>
      <c r="BB720" s="116"/>
      <c r="BC720" s="116"/>
      <c r="BD720" s="116"/>
      <c r="BE720" s="116"/>
      <c r="BF720" s="116"/>
      <c r="BG720" s="116"/>
      <c r="BH720" s="116"/>
      <c r="BI720" s="116"/>
      <c r="BJ720" s="116"/>
      <c r="BK720" s="116"/>
      <c r="BL720" s="116"/>
      <c r="BM720" s="116"/>
      <c r="BN720" s="117"/>
    </row>
    <row r="721" spans="2:66" s="3" customFormat="1">
      <c r="B721" s="36"/>
      <c r="C721" s="36"/>
      <c r="D721" s="36"/>
      <c r="E721" s="36"/>
      <c r="F721" s="36"/>
      <c r="G721" s="36"/>
      <c r="H721" s="36"/>
      <c r="I721" s="36"/>
      <c r="J721" s="36"/>
      <c r="K721" s="36"/>
      <c r="L721" s="36"/>
      <c r="M721" s="36"/>
      <c r="N721" s="36"/>
      <c r="O721" s="36"/>
      <c r="P721" s="36"/>
      <c r="Q721" s="36"/>
      <c r="R721" s="36"/>
      <c r="S721" s="36"/>
      <c r="T721" s="36"/>
      <c r="U721" s="36"/>
      <c r="V721" s="36"/>
      <c r="W721" s="16"/>
      <c r="X721" s="16"/>
      <c r="Y721" s="16"/>
      <c r="Z721" s="16"/>
      <c r="AA721" s="16"/>
      <c r="AB721" s="16"/>
      <c r="AC721" s="16"/>
      <c r="AD721" s="16"/>
      <c r="AE721" s="16"/>
      <c r="AF721" s="16"/>
      <c r="AG721" s="16"/>
      <c r="AH721" s="16"/>
      <c r="AI721" s="16"/>
      <c r="AJ721" s="16"/>
      <c r="AK721" s="16"/>
      <c r="AL721" s="16"/>
      <c r="AM721" s="16"/>
      <c r="AN721" s="16"/>
      <c r="AO721" s="16"/>
      <c r="AP721" s="16"/>
      <c r="AQ721" s="16"/>
      <c r="AR721" s="16"/>
      <c r="AS721" s="16"/>
      <c r="AT721" s="16"/>
      <c r="AU721" s="16"/>
      <c r="AV721" s="16"/>
      <c r="AW721" s="116"/>
      <c r="AX721" s="116"/>
      <c r="AY721" s="116"/>
      <c r="AZ721" s="116"/>
      <c r="BA721" s="116"/>
      <c r="BB721" s="116"/>
      <c r="BC721" s="116"/>
      <c r="BD721" s="116"/>
      <c r="BE721" s="116"/>
      <c r="BF721" s="116"/>
      <c r="BG721" s="116"/>
      <c r="BH721" s="116"/>
      <c r="BI721" s="116"/>
      <c r="BJ721" s="116"/>
      <c r="BK721" s="116"/>
      <c r="BL721" s="116"/>
      <c r="BM721" s="116"/>
      <c r="BN721" s="117"/>
    </row>
    <row r="722" spans="2:66" s="3" customFormat="1">
      <c r="B722" s="36"/>
      <c r="C722" s="36"/>
      <c r="D722" s="36"/>
      <c r="E722" s="36"/>
      <c r="F722" s="36"/>
      <c r="G722" s="36"/>
      <c r="H722" s="36"/>
      <c r="I722" s="36"/>
      <c r="J722" s="36"/>
      <c r="K722" s="36"/>
      <c r="L722" s="36"/>
      <c r="M722" s="36"/>
      <c r="N722" s="36"/>
      <c r="O722" s="36"/>
      <c r="P722" s="36"/>
      <c r="Q722" s="36"/>
      <c r="R722" s="36"/>
      <c r="S722" s="36"/>
      <c r="T722" s="36"/>
      <c r="U722" s="36"/>
      <c r="V722" s="36"/>
      <c r="W722" s="16"/>
      <c r="X722" s="16"/>
      <c r="Y722" s="16"/>
      <c r="Z722" s="16"/>
      <c r="AA722" s="16"/>
      <c r="AB722" s="16"/>
      <c r="AC722" s="16"/>
      <c r="AD722" s="16"/>
      <c r="AE722" s="16"/>
      <c r="AF722" s="16"/>
      <c r="AG722" s="16"/>
      <c r="AH722" s="16"/>
      <c r="AI722" s="16"/>
      <c r="AJ722" s="16"/>
      <c r="AK722" s="16"/>
      <c r="AL722" s="16"/>
      <c r="AM722" s="16"/>
      <c r="AN722" s="16"/>
      <c r="AO722" s="16"/>
      <c r="AP722" s="16"/>
      <c r="AQ722" s="16"/>
      <c r="AR722" s="16"/>
      <c r="AS722" s="16"/>
      <c r="AT722" s="16"/>
      <c r="AU722" s="16"/>
      <c r="AV722" s="16"/>
      <c r="AW722" s="116"/>
      <c r="AX722" s="116"/>
      <c r="AY722" s="116"/>
      <c r="AZ722" s="116"/>
      <c r="BA722" s="116"/>
      <c r="BB722" s="116"/>
      <c r="BC722" s="116"/>
      <c r="BD722" s="116"/>
      <c r="BE722" s="116"/>
      <c r="BF722" s="116"/>
      <c r="BG722" s="116"/>
      <c r="BH722" s="116"/>
      <c r="BI722" s="116"/>
      <c r="BJ722" s="116"/>
      <c r="BK722" s="116"/>
      <c r="BL722" s="116"/>
      <c r="BM722" s="116"/>
      <c r="BN722" s="117"/>
    </row>
    <row r="723" spans="2:66" s="3" customFormat="1">
      <c r="B723" s="36"/>
      <c r="C723" s="36"/>
      <c r="D723" s="36"/>
      <c r="E723" s="36"/>
      <c r="F723" s="36"/>
      <c r="G723" s="36"/>
      <c r="H723" s="36"/>
      <c r="I723" s="36"/>
      <c r="J723" s="36"/>
      <c r="K723" s="36"/>
      <c r="L723" s="36"/>
      <c r="M723" s="36"/>
      <c r="N723" s="36"/>
      <c r="O723" s="36"/>
      <c r="P723" s="36"/>
      <c r="Q723" s="36"/>
      <c r="R723" s="36"/>
      <c r="S723" s="36"/>
      <c r="T723" s="36"/>
      <c r="U723" s="36"/>
      <c r="V723" s="36"/>
      <c r="W723" s="16"/>
      <c r="X723" s="16"/>
      <c r="Y723" s="16"/>
      <c r="Z723" s="16"/>
      <c r="AA723" s="16"/>
      <c r="AB723" s="16"/>
      <c r="AC723" s="16"/>
      <c r="AD723" s="16"/>
      <c r="AE723" s="16"/>
      <c r="AF723" s="16"/>
      <c r="AG723" s="16"/>
      <c r="AH723" s="16"/>
      <c r="AI723" s="16"/>
      <c r="AJ723" s="16"/>
      <c r="AK723" s="16"/>
      <c r="AL723" s="16"/>
      <c r="AM723" s="16"/>
      <c r="AN723" s="16"/>
      <c r="AO723" s="16"/>
      <c r="AP723" s="16"/>
      <c r="AQ723" s="16"/>
      <c r="AR723" s="16"/>
      <c r="AS723" s="16"/>
      <c r="AT723" s="16"/>
      <c r="AU723" s="16"/>
      <c r="AV723" s="16"/>
      <c r="AW723" s="116"/>
      <c r="AX723" s="116"/>
      <c r="AY723" s="116"/>
      <c r="AZ723" s="116"/>
      <c r="BA723" s="116"/>
      <c r="BB723" s="116"/>
      <c r="BC723" s="116"/>
      <c r="BD723" s="116"/>
      <c r="BE723" s="116"/>
      <c r="BF723" s="116"/>
      <c r="BG723" s="116"/>
      <c r="BH723" s="116"/>
      <c r="BI723" s="116"/>
      <c r="BJ723" s="116"/>
      <c r="BK723" s="116"/>
      <c r="BL723" s="116"/>
      <c r="BM723" s="116"/>
      <c r="BN723" s="117"/>
    </row>
    <row r="724" spans="2:66" s="3" customFormat="1">
      <c r="B724" s="36"/>
      <c r="C724" s="36"/>
      <c r="D724" s="36"/>
      <c r="E724" s="36"/>
      <c r="F724" s="36"/>
      <c r="G724" s="36"/>
      <c r="H724" s="36"/>
      <c r="I724" s="36"/>
      <c r="J724" s="36"/>
      <c r="K724" s="36"/>
      <c r="L724" s="36"/>
      <c r="M724" s="36"/>
      <c r="N724" s="36"/>
      <c r="O724" s="36"/>
      <c r="P724" s="36"/>
      <c r="Q724" s="36"/>
      <c r="R724" s="36"/>
      <c r="S724" s="36"/>
      <c r="T724" s="36"/>
      <c r="U724" s="36"/>
      <c r="V724" s="36"/>
      <c r="W724" s="16"/>
      <c r="X724" s="16"/>
      <c r="Y724" s="16"/>
      <c r="Z724" s="16"/>
      <c r="AA724" s="16"/>
      <c r="AB724" s="16"/>
      <c r="AC724" s="16"/>
      <c r="AD724" s="16"/>
      <c r="AE724" s="16"/>
      <c r="AF724" s="16"/>
      <c r="AG724" s="16"/>
      <c r="AH724" s="16"/>
      <c r="AI724" s="16"/>
      <c r="AJ724" s="16"/>
      <c r="AK724" s="16"/>
      <c r="AL724" s="16"/>
      <c r="AM724" s="16"/>
      <c r="AN724" s="16"/>
      <c r="AO724" s="16"/>
      <c r="AP724" s="16"/>
      <c r="AQ724" s="16"/>
      <c r="AR724" s="16"/>
      <c r="AS724" s="16"/>
      <c r="AT724" s="16"/>
      <c r="AU724" s="16"/>
      <c r="AV724" s="16"/>
      <c r="AW724" s="116"/>
      <c r="AX724" s="116"/>
      <c r="AY724" s="116"/>
      <c r="AZ724" s="116"/>
      <c r="BA724" s="116"/>
      <c r="BB724" s="116"/>
      <c r="BC724" s="116"/>
      <c r="BD724" s="116"/>
      <c r="BE724" s="116"/>
      <c r="BF724" s="116"/>
      <c r="BG724" s="116"/>
      <c r="BH724" s="116"/>
      <c r="BI724" s="116"/>
      <c r="BJ724" s="116"/>
      <c r="BK724" s="116"/>
      <c r="BL724" s="116"/>
      <c r="BM724" s="116"/>
      <c r="BN724" s="117"/>
    </row>
    <row r="725" spans="2:66" s="3" customFormat="1">
      <c r="B725" s="36"/>
      <c r="C725" s="36"/>
      <c r="D725" s="36"/>
      <c r="E725" s="36"/>
      <c r="F725" s="36"/>
      <c r="G725" s="36"/>
      <c r="H725" s="36"/>
      <c r="I725" s="36"/>
      <c r="J725" s="36"/>
      <c r="K725" s="36"/>
      <c r="L725" s="36"/>
      <c r="M725" s="36"/>
      <c r="N725" s="36"/>
      <c r="O725" s="36"/>
      <c r="P725" s="36"/>
      <c r="Q725" s="36"/>
      <c r="R725" s="36"/>
      <c r="S725" s="36"/>
      <c r="T725" s="36"/>
      <c r="U725" s="36"/>
      <c r="V725" s="36"/>
      <c r="W725" s="16"/>
      <c r="X725" s="16"/>
      <c r="Y725" s="16"/>
      <c r="Z725" s="16"/>
      <c r="AA725" s="16"/>
      <c r="AB725" s="16"/>
      <c r="AC725" s="16"/>
      <c r="AD725" s="16"/>
      <c r="AE725" s="16"/>
      <c r="AF725" s="16"/>
      <c r="AG725" s="16"/>
      <c r="AH725" s="16"/>
      <c r="AI725" s="16"/>
      <c r="AJ725" s="16"/>
      <c r="AK725" s="16"/>
      <c r="AL725" s="16"/>
      <c r="AM725" s="16"/>
      <c r="AN725" s="16"/>
      <c r="AO725" s="16"/>
      <c r="AP725" s="16"/>
      <c r="AQ725" s="16"/>
      <c r="AR725" s="16"/>
      <c r="AS725" s="16"/>
      <c r="AT725" s="16"/>
      <c r="AU725" s="16"/>
      <c r="AV725" s="16"/>
      <c r="AW725" s="116"/>
      <c r="AX725" s="116"/>
      <c r="AY725" s="116"/>
      <c r="AZ725" s="116"/>
      <c r="BA725" s="116"/>
      <c r="BB725" s="116"/>
      <c r="BC725" s="116"/>
      <c r="BD725" s="116"/>
      <c r="BE725" s="116"/>
      <c r="BF725" s="116"/>
      <c r="BG725" s="116"/>
      <c r="BH725" s="116"/>
      <c r="BI725" s="116"/>
      <c r="BJ725" s="116"/>
      <c r="BK725" s="116"/>
      <c r="BL725" s="116"/>
      <c r="BM725" s="116"/>
      <c r="BN725" s="117"/>
    </row>
    <row r="726" spans="2:66" s="3" customFormat="1">
      <c r="B726" s="36"/>
      <c r="C726" s="36"/>
      <c r="D726" s="36"/>
      <c r="E726" s="36"/>
      <c r="F726" s="36"/>
      <c r="G726" s="36"/>
      <c r="H726" s="36"/>
      <c r="I726" s="36"/>
      <c r="J726" s="36"/>
      <c r="K726" s="36"/>
      <c r="L726" s="36"/>
      <c r="M726" s="36"/>
      <c r="N726" s="36"/>
      <c r="O726" s="36"/>
      <c r="P726" s="36"/>
      <c r="Q726" s="36"/>
      <c r="R726" s="36"/>
      <c r="S726" s="36"/>
      <c r="T726" s="36"/>
      <c r="U726" s="36"/>
      <c r="V726" s="36"/>
      <c r="W726" s="16"/>
      <c r="X726" s="16"/>
      <c r="Y726" s="16"/>
      <c r="Z726" s="16"/>
      <c r="AA726" s="16"/>
      <c r="AB726" s="16"/>
      <c r="AC726" s="16"/>
      <c r="AD726" s="16"/>
      <c r="AE726" s="16"/>
      <c r="AF726" s="16"/>
      <c r="AG726" s="16"/>
      <c r="AH726" s="16"/>
      <c r="AI726" s="16"/>
      <c r="AJ726" s="16"/>
      <c r="AK726" s="16"/>
      <c r="AL726" s="16"/>
      <c r="AM726" s="16"/>
      <c r="AN726" s="16"/>
      <c r="AO726" s="16"/>
      <c r="AP726" s="16"/>
      <c r="AQ726" s="16"/>
      <c r="AR726" s="16"/>
      <c r="AS726" s="16"/>
      <c r="AT726" s="16"/>
      <c r="AU726" s="16"/>
      <c r="AV726" s="16"/>
      <c r="AW726" s="116"/>
      <c r="AX726" s="116"/>
      <c r="AY726" s="116"/>
      <c r="AZ726" s="116"/>
      <c r="BA726" s="116"/>
      <c r="BB726" s="116"/>
      <c r="BC726" s="116"/>
      <c r="BD726" s="116"/>
      <c r="BE726" s="116"/>
      <c r="BF726" s="116"/>
      <c r="BG726" s="116"/>
      <c r="BH726" s="116"/>
      <c r="BI726" s="116"/>
      <c r="BJ726" s="116"/>
      <c r="BK726" s="116"/>
      <c r="BL726" s="116"/>
      <c r="BM726" s="116"/>
      <c r="BN726" s="117"/>
    </row>
    <row r="727" spans="2:66" s="3" customFormat="1">
      <c r="B727" s="36"/>
      <c r="C727" s="36"/>
      <c r="D727" s="36"/>
      <c r="E727" s="36"/>
      <c r="F727" s="36"/>
      <c r="G727" s="36"/>
      <c r="H727" s="36"/>
      <c r="I727" s="36"/>
      <c r="J727" s="36"/>
      <c r="K727" s="36"/>
      <c r="L727" s="36"/>
      <c r="M727" s="36"/>
      <c r="N727" s="36"/>
      <c r="O727" s="36"/>
      <c r="P727" s="36"/>
      <c r="Q727" s="36"/>
      <c r="R727" s="36"/>
      <c r="S727" s="36"/>
      <c r="T727" s="36"/>
      <c r="U727" s="36"/>
      <c r="V727" s="36"/>
      <c r="W727" s="16"/>
      <c r="X727" s="16"/>
      <c r="Y727" s="16"/>
      <c r="Z727" s="16"/>
      <c r="AA727" s="16"/>
      <c r="AB727" s="16"/>
      <c r="AC727" s="16"/>
      <c r="AD727" s="16"/>
      <c r="AE727" s="16"/>
      <c r="AF727" s="16"/>
      <c r="AG727" s="16"/>
      <c r="AH727" s="16"/>
      <c r="AI727" s="16"/>
      <c r="AJ727" s="16"/>
      <c r="AK727" s="16"/>
      <c r="AL727" s="16"/>
      <c r="AM727" s="16"/>
      <c r="AN727" s="16"/>
      <c r="AO727" s="16"/>
      <c r="AP727" s="16"/>
      <c r="AQ727" s="16"/>
      <c r="AR727" s="16"/>
      <c r="AS727" s="16"/>
      <c r="AT727" s="16"/>
      <c r="AU727" s="16"/>
      <c r="AV727" s="16"/>
      <c r="AW727" s="116"/>
      <c r="AX727" s="116"/>
      <c r="AY727" s="116"/>
      <c r="AZ727" s="116"/>
      <c r="BA727" s="116"/>
      <c r="BB727" s="116"/>
      <c r="BC727" s="116"/>
      <c r="BD727" s="116"/>
      <c r="BE727" s="116"/>
      <c r="BF727" s="116"/>
      <c r="BG727" s="116"/>
      <c r="BH727" s="116"/>
      <c r="BI727" s="116"/>
      <c r="BJ727" s="116"/>
      <c r="BK727" s="116"/>
      <c r="BL727" s="116"/>
      <c r="BM727" s="116"/>
      <c r="BN727" s="117"/>
    </row>
    <row r="728" spans="2:66" s="3" customFormat="1">
      <c r="B728" s="36"/>
      <c r="C728" s="36"/>
      <c r="D728" s="36"/>
      <c r="E728" s="36"/>
      <c r="F728" s="36"/>
      <c r="G728" s="36"/>
      <c r="H728" s="36"/>
      <c r="I728" s="36"/>
      <c r="J728" s="36"/>
      <c r="K728" s="36"/>
      <c r="L728" s="36"/>
      <c r="M728" s="36"/>
      <c r="N728" s="36"/>
      <c r="O728" s="36"/>
      <c r="P728" s="36"/>
      <c r="Q728" s="36"/>
      <c r="R728" s="36"/>
      <c r="S728" s="36"/>
      <c r="T728" s="36"/>
      <c r="U728" s="36"/>
      <c r="V728" s="36"/>
      <c r="W728" s="16"/>
      <c r="X728" s="16"/>
      <c r="Y728" s="16"/>
      <c r="Z728" s="16"/>
      <c r="AA728" s="16"/>
      <c r="AB728" s="16"/>
      <c r="AC728" s="16"/>
      <c r="AD728" s="16"/>
      <c r="AE728" s="16"/>
      <c r="AF728" s="16"/>
      <c r="AG728" s="16"/>
      <c r="AH728" s="16"/>
      <c r="AI728" s="16"/>
      <c r="AJ728" s="16"/>
      <c r="AK728" s="16"/>
      <c r="AL728" s="16"/>
      <c r="AM728" s="16"/>
      <c r="AN728" s="16"/>
      <c r="AO728" s="16"/>
      <c r="AP728" s="16"/>
      <c r="AQ728" s="16"/>
      <c r="AR728" s="16"/>
      <c r="AS728" s="16"/>
      <c r="AT728" s="16"/>
      <c r="AU728" s="16"/>
      <c r="AV728" s="16"/>
      <c r="AW728" s="116"/>
      <c r="AX728" s="116"/>
      <c r="AY728" s="116"/>
      <c r="AZ728" s="116"/>
      <c r="BA728" s="116"/>
      <c r="BB728" s="116"/>
      <c r="BC728" s="116"/>
      <c r="BD728" s="116"/>
      <c r="BE728" s="116"/>
      <c r="BF728" s="116"/>
      <c r="BG728" s="116"/>
      <c r="BH728" s="116"/>
      <c r="BI728" s="116"/>
      <c r="BJ728" s="116"/>
      <c r="BK728" s="116"/>
      <c r="BL728" s="116"/>
      <c r="BM728" s="116"/>
      <c r="BN728" s="117"/>
    </row>
    <row r="729" spans="2:66" s="3" customFormat="1">
      <c r="B729" s="36"/>
      <c r="C729" s="36"/>
      <c r="D729" s="36"/>
      <c r="E729" s="36"/>
      <c r="F729" s="36"/>
      <c r="G729" s="36"/>
      <c r="H729" s="36"/>
      <c r="I729" s="36"/>
      <c r="J729" s="36"/>
      <c r="K729" s="36"/>
      <c r="L729" s="36"/>
      <c r="M729" s="36"/>
      <c r="N729" s="36"/>
      <c r="O729" s="36"/>
      <c r="P729" s="36"/>
      <c r="Q729" s="36"/>
      <c r="R729" s="36"/>
      <c r="S729" s="36"/>
      <c r="T729" s="36"/>
      <c r="U729" s="36"/>
      <c r="V729" s="36"/>
      <c r="W729" s="16"/>
      <c r="X729" s="16"/>
      <c r="Y729" s="16"/>
      <c r="Z729" s="16"/>
      <c r="AA729" s="16"/>
      <c r="AB729" s="16"/>
      <c r="AC729" s="16"/>
      <c r="AD729" s="16"/>
      <c r="AE729" s="16"/>
      <c r="AF729" s="16"/>
      <c r="AG729" s="16"/>
      <c r="AH729" s="16"/>
      <c r="AI729" s="16"/>
      <c r="AJ729" s="16"/>
      <c r="AK729" s="16"/>
      <c r="AL729" s="16"/>
      <c r="AM729" s="16"/>
      <c r="AN729" s="16"/>
      <c r="AO729" s="16"/>
      <c r="AP729" s="16"/>
      <c r="AQ729" s="16"/>
      <c r="AR729" s="16"/>
      <c r="AS729" s="16"/>
      <c r="AT729" s="16"/>
      <c r="AU729" s="16"/>
      <c r="AV729" s="16"/>
      <c r="AW729" s="116"/>
      <c r="AX729" s="116"/>
      <c r="AY729" s="116"/>
      <c r="AZ729" s="116"/>
      <c r="BA729" s="116"/>
      <c r="BB729" s="116"/>
      <c r="BC729" s="116"/>
      <c r="BD729" s="116"/>
      <c r="BE729" s="116"/>
      <c r="BF729" s="116"/>
      <c r="BG729" s="116"/>
      <c r="BH729" s="116"/>
      <c r="BI729" s="116"/>
      <c r="BJ729" s="116"/>
      <c r="BK729" s="116"/>
      <c r="BL729" s="116"/>
      <c r="BM729" s="116"/>
      <c r="BN729" s="117"/>
    </row>
    <row r="730" spans="2:66" s="3" customFormat="1">
      <c r="B730" s="36"/>
      <c r="C730" s="36"/>
      <c r="D730" s="36"/>
      <c r="E730" s="36"/>
      <c r="F730" s="36"/>
      <c r="G730" s="36"/>
      <c r="H730" s="36"/>
      <c r="I730" s="36"/>
      <c r="J730" s="36"/>
      <c r="K730" s="36"/>
      <c r="L730" s="36"/>
      <c r="M730" s="36"/>
      <c r="N730" s="36"/>
      <c r="O730" s="36"/>
      <c r="P730" s="36"/>
      <c r="Q730" s="36"/>
      <c r="R730" s="36"/>
      <c r="S730" s="36"/>
      <c r="T730" s="36"/>
      <c r="U730" s="36"/>
      <c r="V730" s="36"/>
      <c r="W730" s="16"/>
      <c r="X730" s="16"/>
      <c r="Y730" s="16"/>
      <c r="Z730" s="16"/>
      <c r="AA730" s="16"/>
      <c r="AB730" s="16"/>
      <c r="AC730" s="16"/>
      <c r="AD730" s="16"/>
      <c r="AE730" s="16"/>
      <c r="AF730" s="16"/>
      <c r="AG730" s="16"/>
      <c r="AH730" s="16"/>
      <c r="AI730" s="16"/>
      <c r="AJ730" s="16"/>
      <c r="AK730" s="16"/>
      <c r="AL730" s="16"/>
      <c r="AM730" s="16"/>
      <c r="AN730" s="16"/>
      <c r="AO730" s="16"/>
      <c r="AP730" s="16"/>
      <c r="AQ730" s="16"/>
      <c r="AR730" s="16"/>
      <c r="AS730" s="16"/>
      <c r="AT730" s="16"/>
      <c r="AU730" s="16"/>
      <c r="AV730" s="16"/>
      <c r="AW730" s="116"/>
      <c r="AX730" s="116"/>
      <c r="AY730" s="116"/>
      <c r="AZ730" s="116"/>
      <c r="BA730" s="116"/>
      <c r="BB730" s="116"/>
      <c r="BC730" s="116"/>
      <c r="BD730" s="116"/>
      <c r="BE730" s="116"/>
      <c r="BF730" s="116"/>
      <c r="BG730" s="116"/>
      <c r="BH730" s="116"/>
      <c r="BI730" s="116"/>
      <c r="BJ730" s="116"/>
      <c r="BK730" s="116"/>
      <c r="BL730" s="116"/>
      <c r="BM730" s="116"/>
      <c r="BN730" s="117"/>
    </row>
    <row r="731" spans="2:66" s="3" customFormat="1">
      <c r="B731" s="36"/>
      <c r="C731" s="36"/>
      <c r="D731" s="36"/>
      <c r="E731" s="36"/>
      <c r="F731" s="36"/>
      <c r="G731" s="36"/>
      <c r="H731" s="36"/>
      <c r="I731" s="36"/>
      <c r="J731" s="36"/>
      <c r="K731" s="36"/>
      <c r="L731" s="36"/>
      <c r="M731" s="36"/>
      <c r="N731" s="36"/>
      <c r="O731" s="36"/>
      <c r="P731" s="36"/>
      <c r="Q731" s="36"/>
      <c r="R731" s="36"/>
      <c r="S731" s="36"/>
      <c r="T731" s="36"/>
      <c r="U731" s="36"/>
      <c r="V731" s="36"/>
      <c r="W731" s="16"/>
      <c r="X731" s="16"/>
      <c r="Y731" s="16"/>
      <c r="Z731" s="16"/>
      <c r="AA731" s="16"/>
      <c r="AB731" s="16"/>
      <c r="AC731" s="16"/>
      <c r="AD731" s="16"/>
      <c r="AE731" s="16"/>
      <c r="AF731" s="16"/>
      <c r="AG731" s="16"/>
      <c r="AH731" s="16"/>
      <c r="AI731" s="16"/>
      <c r="AJ731" s="16"/>
      <c r="AK731" s="16"/>
      <c r="AL731" s="16"/>
      <c r="AM731" s="16"/>
      <c r="AN731" s="16"/>
      <c r="AO731" s="16"/>
      <c r="AP731" s="16"/>
      <c r="AQ731" s="16"/>
      <c r="AR731" s="16"/>
      <c r="AS731" s="16"/>
      <c r="AT731" s="16"/>
      <c r="AU731" s="16"/>
      <c r="AV731" s="16"/>
      <c r="AW731" s="116"/>
      <c r="AX731" s="116"/>
      <c r="AY731" s="116"/>
      <c r="AZ731" s="116"/>
      <c r="BA731" s="116"/>
      <c r="BB731" s="116"/>
      <c r="BC731" s="116"/>
      <c r="BD731" s="116"/>
      <c r="BE731" s="116"/>
      <c r="BF731" s="116"/>
      <c r="BG731" s="116"/>
      <c r="BH731" s="116"/>
      <c r="BI731" s="116"/>
      <c r="BJ731" s="116"/>
      <c r="BK731" s="116"/>
      <c r="BL731" s="116"/>
      <c r="BM731" s="116"/>
      <c r="BN731" s="117"/>
    </row>
    <row r="732" spans="2:66" s="3" customFormat="1">
      <c r="B732" s="36"/>
      <c r="C732" s="36"/>
      <c r="D732" s="36"/>
      <c r="E732" s="36"/>
      <c r="F732" s="36"/>
      <c r="G732" s="36"/>
      <c r="H732" s="36"/>
      <c r="I732" s="36"/>
      <c r="J732" s="36"/>
      <c r="K732" s="36"/>
      <c r="L732" s="36"/>
      <c r="M732" s="36"/>
      <c r="N732" s="36"/>
      <c r="O732" s="36"/>
      <c r="P732" s="36"/>
      <c r="Q732" s="36"/>
      <c r="R732" s="36"/>
      <c r="S732" s="36"/>
      <c r="T732" s="36"/>
      <c r="U732" s="36"/>
      <c r="V732" s="36"/>
      <c r="W732" s="16"/>
      <c r="X732" s="16"/>
      <c r="Y732" s="16"/>
      <c r="Z732" s="16"/>
      <c r="AA732" s="16"/>
      <c r="AB732" s="16"/>
      <c r="AC732" s="16"/>
      <c r="AD732" s="16"/>
      <c r="AE732" s="16"/>
      <c r="AF732" s="16"/>
      <c r="AG732" s="16"/>
      <c r="AH732" s="16"/>
      <c r="AI732" s="16"/>
      <c r="AJ732" s="16"/>
      <c r="AK732" s="16"/>
      <c r="AL732" s="16"/>
      <c r="AM732" s="16"/>
      <c r="AN732" s="16"/>
      <c r="AO732" s="16"/>
      <c r="AP732" s="16"/>
      <c r="AQ732" s="16"/>
      <c r="AR732" s="16"/>
      <c r="AS732" s="16"/>
      <c r="AT732" s="16"/>
      <c r="AU732" s="16"/>
      <c r="AV732" s="16"/>
      <c r="AW732" s="116"/>
      <c r="AX732" s="116"/>
      <c r="AY732" s="116"/>
      <c r="AZ732" s="116"/>
      <c r="BA732" s="116"/>
      <c r="BB732" s="116"/>
      <c r="BC732" s="116"/>
      <c r="BD732" s="116"/>
      <c r="BE732" s="116"/>
      <c r="BF732" s="116"/>
      <c r="BG732" s="116"/>
      <c r="BH732" s="116"/>
      <c r="BI732" s="116"/>
      <c r="BJ732" s="116"/>
      <c r="BK732" s="116"/>
      <c r="BL732" s="116"/>
      <c r="BM732" s="116"/>
      <c r="BN732" s="117"/>
    </row>
    <row r="733" spans="2:66" s="3" customFormat="1">
      <c r="B733" s="36"/>
      <c r="C733" s="36"/>
      <c r="D733" s="36"/>
      <c r="E733" s="36"/>
      <c r="F733" s="36"/>
      <c r="G733" s="36"/>
      <c r="H733" s="36"/>
      <c r="I733" s="36"/>
      <c r="J733" s="36"/>
      <c r="K733" s="36"/>
      <c r="L733" s="36"/>
      <c r="M733" s="36"/>
      <c r="N733" s="36"/>
      <c r="O733" s="36"/>
      <c r="P733" s="36"/>
      <c r="Q733" s="36"/>
      <c r="R733" s="36"/>
      <c r="S733" s="36"/>
      <c r="T733" s="36"/>
      <c r="U733" s="36"/>
      <c r="V733" s="36"/>
      <c r="W733" s="16"/>
      <c r="X733" s="16"/>
      <c r="Y733" s="16"/>
      <c r="Z733" s="16"/>
      <c r="AA733" s="16"/>
      <c r="AB733" s="16"/>
      <c r="AC733" s="16"/>
      <c r="AD733" s="16"/>
      <c r="AE733" s="16"/>
      <c r="AF733" s="16"/>
      <c r="AG733" s="16"/>
      <c r="AH733" s="16"/>
      <c r="AI733" s="16"/>
      <c r="AJ733" s="16"/>
      <c r="AK733" s="16"/>
      <c r="AL733" s="16"/>
      <c r="AM733" s="16"/>
      <c r="AN733" s="16"/>
      <c r="AO733" s="16"/>
      <c r="AP733" s="16"/>
      <c r="AQ733" s="16"/>
      <c r="AR733" s="16"/>
      <c r="AS733" s="16"/>
      <c r="AT733" s="16"/>
      <c r="AU733" s="16"/>
      <c r="AV733" s="16"/>
      <c r="AW733" s="116"/>
      <c r="AX733" s="116"/>
      <c r="AY733" s="116"/>
      <c r="AZ733" s="116"/>
      <c r="BA733" s="116"/>
      <c r="BB733" s="116"/>
      <c r="BC733" s="116"/>
      <c r="BD733" s="116"/>
      <c r="BE733" s="116"/>
      <c r="BF733" s="116"/>
      <c r="BG733" s="116"/>
      <c r="BH733" s="116"/>
      <c r="BI733" s="116"/>
      <c r="BJ733" s="116"/>
      <c r="BK733" s="116"/>
      <c r="BL733" s="116"/>
      <c r="BM733" s="116"/>
      <c r="BN733" s="117"/>
    </row>
    <row r="734" spans="2:66" s="3" customFormat="1">
      <c r="B734" s="36"/>
      <c r="C734" s="36"/>
      <c r="D734" s="36"/>
      <c r="E734" s="36"/>
      <c r="F734" s="36"/>
      <c r="G734" s="36"/>
      <c r="H734" s="36"/>
      <c r="I734" s="36"/>
      <c r="J734" s="36"/>
      <c r="K734" s="36"/>
      <c r="L734" s="36"/>
      <c r="M734" s="36"/>
      <c r="N734" s="36"/>
      <c r="O734" s="36"/>
      <c r="P734" s="36"/>
      <c r="Q734" s="36"/>
      <c r="R734" s="36"/>
      <c r="S734" s="36"/>
      <c r="T734" s="36"/>
      <c r="U734" s="36"/>
      <c r="V734" s="36"/>
      <c r="W734" s="16"/>
      <c r="X734" s="16"/>
      <c r="Y734" s="16"/>
      <c r="Z734" s="16"/>
      <c r="AA734" s="16"/>
      <c r="AB734" s="16"/>
      <c r="AC734" s="16"/>
      <c r="AD734" s="16"/>
      <c r="AE734" s="16"/>
      <c r="AF734" s="16"/>
      <c r="AG734" s="16"/>
      <c r="AH734" s="16"/>
      <c r="AI734" s="16"/>
      <c r="AJ734" s="16"/>
      <c r="AK734" s="16"/>
      <c r="AL734" s="16"/>
      <c r="AM734" s="16"/>
      <c r="AN734" s="16"/>
      <c r="AO734" s="16"/>
      <c r="AP734" s="16"/>
      <c r="AQ734" s="16"/>
      <c r="AR734" s="16"/>
      <c r="AS734" s="16"/>
      <c r="AT734" s="16"/>
      <c r="AU734" s="16"/>
      <c r="AV734" s="16"/>
      <c r="AW734" s="116"/>
      <c r="AX734" s="116"/>
      <c r="AY734" s="116"/>
      <c r="AZ734" s="116"/>
      <c r="BA734" s="116"/>
      <c r="BB734" s="116"/>
      <c r="BC734" s="116"/>
      <c r="BD734" s="116"/>
      <c r="BE734" s="116"/>
      <c r="BF734" s="116"/>
      <c r="BG734" s="116"/>
      <c r="BH734" s="116"/>
      <c r="BI734" s="116"/>
      <c r="BJ734" s="116"/>
      <c r="BK734" s="116"/>
      <c r="BL734" s="116"/>
      <c r="BM734" s="116"/>
      <c r="BN734" s="117"/>
    </row>
    <row r="735" spans="2:66" s="3" customFormat="1">
      <c r="B735" s="36"/>
      <c r="C735" s="36"/>
      <c r="D735" s="36"/>
      <c r="E735" s="36"/>
      <c r="F735" s="36"/>
      <c r="G735" s="36"/>
      <c r="H735" s="36"/>
      <c r="I735" s="36"/>
      <c r="J735" s="36"/>
      <c r="K735" s="36"/>
      <c r="L735" s="36"/>
      <c r="M735" s="36"/>
      <c r="N735" s="36"/>
      <c r="O735" s="36"/>
      <c r="P735" s="36"/>
      <c r="Q735" s="36"/>
      <c r="R735" s="36"/>
      <c r="S735" s="36"/>
      <c r="T735" s="36"/>
      <c r="U735" s="36"/>
      <c r="V735" s="36"/>
      <c r="W735" s="16"/>
      <c r="X735" s="16"/>
      <c r="Y735" s="16"/>
      <c r="Z735" s="16"/>
      <c r="AA735" s="16"/>
      <c r="AB735" s="16"/>
      <c r="AC735" s="16"/>
      <c r="AD735" s="16"/>
      <c r="AE735" s="16"/>
      <c r="AF735" s="16"/>
      <c r="AG735" s="16"/>
      <c r="AH735" s="16"/>
      <c r="AI735" s="16"/>
      <c r="AJ735" s="16"/>
      <c r="AK735" s="16"/>
      <c r="AL735" s="16"/>
      <c r="AM735" s="16"/>
      <c r="AN735" s="16"/>
      <c r="AO735" s="16"/>
      <c r="AP735" s="16"/>
      <c r="AQ735" s="16"/>
      <c r="AR735" s="16"/>
      <c r="AS735" s="16"/>
      <c r="AT735" s="16"/>
      <c r="AU735" s="16"/>
      <c r="AV735" s="16"/>
      <c r="AW735" s="116"/>
      <c r="AX735" s="116"/>
      <c r="AY735" s="116"/>
      <c r="AZ735" s="116"/>
      <c r="BA735" s="116"/>
      <c r="BB735" s="116"/>
      <c r="BC735" s="116"/>
      <c r="BD735" s="116"/>
      <c r="BE735" s="116"/>
      <c r="BF735" s="116"/>
      <c r="BG735" s="116"/>
      <c r="BH735" s="116"/>
      <c r="BI735" s="116"/>
      <c r="BJ735" s="116"/>
      <c r="BK735" s="116"/>
      <c r="BL735" s="116"/>
      <c r="BM735" s="116"/>
      <c r="BN735" s="117"/>
    </row>
    <row r="736" spans="2:66" s="3" customFormat="1">
      <c r="B736" s="36"/>
      <c r="C736" s="36"/>
      <c r="D736" s="36"/>
      <c r="E736" s="36"/>
      <c r="F736" s="36"/>
      <c r="G736" s="36"/>
      <c r="H736" s="36"/>
      <c r="I736" s="36"/>
      <c r="J736" s="36"/>
      <c r="K736" s="36"/>
      <c r="L736" s="36"/>
      <c r="M736" s="36"/>
      <c r="N736" s="36"/>
      <c r="O736" s="36"/>
      <c r="P736" s="36"/>
      <c r="Q736" s="36"/>
      <c r="R736" s="36"/>
      <c r="S736" s="36"/>
      <c r="T736" s="36"/>
      <c r="U736" s="36"/>
      <c r="V736" s="36"/>
      <c r="W736" s="16"/>
      <c r="X736" s="16"/>
      <c r="Y736" s="16"/>
      <c r="Z736" s="16"/>
      <c r="AA736" s="16"/>
      <c r="AB736" s="16"/>
      <c r="AC736" s="16"/>
      <c r="AD736" s="16"/>
      <c r="AE736" s="16"/>
      <c r="AF736" s="16"/>
      <c r="AG736" s="16"/>
      <c r="AH736" s="16"/>
      <c r="AI736" s="16"/>
      <c r="AJ736" s="16"/>
      <c r="AK736" s="16"/>
      <c r="AL736" s="16"/>
      <c r="AM736" s="16"/>
      <c r="AN736" s="16"/>
      <c r="AO736" s="16"/>
      <c r="AP736" s="16"/>
      <c r="AQ736" s="16"/>
      <c r="AR736" s="16"/>
      <c r="AS736" s="16"/>
      <c r="AT736" s="16"/>
      <c r="AU736" s="16"/>
      <c r="AV736" s="16"/>
      <c r="AW736" s="116"/>
      <c r="AX736" s="116"/>
      <c r="AY736" s="116"/>
      <c r="AZ736" s="116"/>
      <c r="BA736" s="116"/>
      <c r="BB736" s="116"/>
      <c r="BC736" s="116"/>
      <c r="BD736" s="116"/>
      <c r="BE736" s="116"/>
      <c r="BF736" s="116"/>
      <c r="BG736" s="116"/>
      <c r="BH736" s="116"/>
      <c r="BI736" s="116"/>
      <c r="BJ736" s="116"/>
      <c r="BK736" s="116"/>
      <c r="BL736" s="116"/>
      <c r="BM736" s="116"/>
      <c r="BN736" s="117"/>
    </row>
    <row r="737" spans="2:66" s="3" customFormat="1">
      <c r="B737" s="36"/>
      <c r="C737" s="36"/>
      <c r="D737" s="36"/>
      <c r="E737" s="36"/>
      <c r="F737" s="36"/>
      <c r="G737" s="36"/>
      <c r="H737" s="36"/>
      <c r="I737" s="36"/>
      <c r="J737" s="36"/>
      <c r="K737" s="36"/>
      <c r="L737" s="36"/>
      <c r="M737" s="36"/>
      <c r="N737" s="36"/>
      <c r="O737" s="36"/>
      <c r="P737" s="36"/>
      <c r="Q737" s="36"/>
      <c r="R737" s="36"/>
      <c r="S737" s="36"/>
      <c r="T737" s="36"/>
      <c r="U737" s="36"/>
      <c r="V737" s="36"/>
      <c r="W737" s="16"/>
      <c r="X737" s="16"/>
      <c r="Y737" s="16"/>
      <c r="Z737" s="16"/>
      <c r="AA737" s="16"/>
      <c r="AB737" s="16"/>
      <c r="AC737" s="16"/>
      <c r="AD737" s="16"/>
      <c r="AE737" s="16"/>
      <c r="AF737" s="16"/>
      <c r="AG737" s="16"/>
      <c r="AH737" s="16"/>
      <c r="AI737" s="16"/>
      <c r="AJ737" s="16"/>
      <c r="AK737" s="16"/>
      <c r="AL737" s="16"/>
      <c r="AM737" s="16"/>
      <c r="AN737" s="16"/>
      <c r="AO737" s="16"/>
      <c r="AP737" s="16"/>
      <c r="AQ737" s="16"/>
      <c r="AR737" s="16"/>
      <c r="AS737" s="16"/>
      <c r="AT737" s="16"/>
      <c r="AU737" s="16"/>
      <c r="AV737" s="16"/>
      <c r="AW737" s="116"/>
      <c r="AX737" s="116"/>
      <c r="AY737" s="116"/>
      <c r="AZ737" s="116"/>
      <c r="BA737" s="116"/>
      <c r="BB737" s="116"/>
      <c r="BC737" s="116"/>
      <c r="BD737" s="116"/>
      <c r="BE737" s="116"/>
      <c r="BF737" s="116"/>
      <c r="BG737" s="116"/>
      <c r="BH737" s="116"/>
      <c r="BI737" s="116"/>
      <c r="BJ737" s="116"/>
      <c r="BK737" s="116"/>
      <c r="BL737" s="116"/>
      <c r="BM737" s="116"/>
      <c r="BN737" s="117"/>
    </row>
    <row r="738" spans="2:66" s="3" customFormat="1">
      <c r="B738" s="36"/>
      <c r="C738" s="36"/>
      <c r="D738" s="36"/>
      <c r="E738" s="36"/>
      <c r="F738" s="36"/>
      <c r="G738" s="36"/>
      <c r="H738" s="36"/>
      <c r="I738" s="36"/>
      <c r="J738" s="36"/>
      <c r="K738" s="36"/>
      <c r="L738" s="36"/>
      <c r="M738" s="36"/>
      <c r="N738" s="36"/>
      <c r="O738" s="36"/>
      <c r="P738" s="36"/>
      <c r="Q738" s="36"/>
      <c r="R738" s="36"/>
      <c r="S738" s="36"/>
      <c r="T738" s="36"/>
      <c r="U738" s="36"/>
      <c r="V738" s="36"/>
      <c r="W738" s="16"/>
      <c r="X738" s="16"/>
      <c r="Y738" s="16"/>
      <c r="Z738" s="16"/>
      <c r="AA738" s="16"/>
      <c r="AB738" s="16"/>
      <c r="AC738" s="16"/>
      <c r="AD738" s="16"/>
      <c r="AE738" s="16"/>
      <c r="AF738" s="16"/>
      <c r="AG738" s="16"/>
      <c r="AH738" s="16"/>
      <c r="AI738" s="16"/>
      <c r="AJ738" s="16"/>
      <c r="AK738" s="16"/>
      <c r="AL738" s="16"/>
      <c r="AM738" s="16"/>
      <c r="AN738" s="16"/>
      <c r="AO738" s="16"/>
      <c r="AP738" s="16"/>
      <c r="AQ738" s="16"/>
      <c r="AR738" s="16"/>
      <c r="AS738" s="16"/>
      <c r="AT738" s="16"/>
      <c r="AU738" s="16"/>
      <c r="AV738" s="16"/>
      <c r="AW738" s="116"/>
      <c r="AX738" s="116"/>
      <c r="AY738" s="116"/>
      <c r="AZ738" s="116"/>
      <c r="BA738" s="116"/>
      <c r="BB738" s="116"/>
      <c r="BC738" s="116"/>
      <c r="BD738" s="116"/>
      <c r="BE738" s="116"/>
      <c r="BF738" s="116"/>
      <c r="BG738" s="116"/>
      <c r="BH738" s="116"/>
      <c r="BI738" s="116"/>
      <c r="BJ738" s="116"/>
      <c r="BK738" s="116"/>
      <c r="BL738" s="116"/>
      <c r="BM738" s="116"/>
      <c r="BN738" s="117"/>
    </row>
    <row r="739" spans="2:66" s="3" customFormat="1">
      <c r="B739" s="36"/>
      <c r="C739" s="36"/>
      <c r="D739" s="36"/>
      <c r="E739" s="36"/>
      <c r="F739" s="36"/>
      <c r="G739" s="36"/>
      <c r="H739" s="36"/>
      <c r="I739" s="36"/>
      <c r="J739" s="36"/>
      <c r="K739" s="36"/>
      <c r="L739" s="36"/>
      <c r="M739" s="36"/>
      <c r="N739" s="36"/>
      <c r="O739" s="36"/>
      <c r="P739" s="36"/>
      <c r="Q739" s="36"/>
      <c r="R739" s="36"/>
      <c r="S739" s="36"/>
      <c r="T739" s="36"/>
      <c r="U739" s="36"/>
      <c r="V739" s="36"/>
      <c r="W739" s="16"/>
      <c r="X739" s="16"/>
      <c r="Y739" s="16"/>
      <c r="Z739" s="16"/>
      <c r="AA739" s="16"/>
      <c r="AB739" s="16"/>
      <c r="AC739" s="16"/>
      <c r="AD739" s="16"/>
      <c r="AE739" s="16"/>
      <c r="AF739" s="16"/>
      <c r="AG739" s="16"/>
      <c r="AH739" s="16"/>
      <c r="AI739" s="16"/>
      <c r="AJ739" s="16"/>
      <c r="AK739" s="16"/>
      <c r="AL739" s="16"/>
      <c r="AM739" s="16"/>
      <c r="AN739" s="16"/>
      <c r="AO739" s="16"/>
      <c r="AP739" s="16"/>
      <c r="AQ739" s="16"/>
      <c r="AR739" s="16"/>
      <c r="AS739" s="16"/>
      <c r="AT739" s="16"/>
      <c r="AU739" s="16"/>
      <c r="AV739" s="16"/>
      <c r="AW739" s="116"/>
      <c r="AX739" s="116"/>
      <c r="AY739" s="116"/>
      <c r="AZ739" s="116"/>
      <c r="BA739" s="116"/>
      <c r="BB739" s="116"/>
      <c r="BC739" s="116"/>
      <c r="BD739" s="116"/>
      <c r="BE739" s="116"/>
      <c r="BF739" s="116"/>
      <c r="BG739" s="116"/>
      <c r="BH739" s="116"/>
      <c r="BI739" s="116"/>
      <c r="BJ739" s="116"/>
      <c r="BK739" s="116"/>
      <c r="BL739" s="116"/>
      <c r="BM739" s="116"/>
      <c r="BN739" s="117"/>
    </row>
    <row r="740" spans="2:66" s="3" customFormat="1">
      <c r="B740" s="36"/>
      <c r="C740" s="36"/>
      <c r="D740" s="36"/>
      <c r="E740" s="36"/>
      <c r="F740" s="36"/>
      <c r="G740" s="36"/>
      <c r="H740" s="36"/>
      <c r="I740" s="36"/>
      <c r="J740" s="36"/>
      <c r="K740" s="36"/>
      <c r="L740" s="36"/>
      <c r="M740" s="36"/>
      <c r="N740" s="36"/>
      <c r="O740" s="36"/>
      <c r="P740" s="36"/>
      <c r="Q740" s="36"/>
      <c r="R740" s="36"/>
      <c r="S740" s="36"/>
      <c r="T740" s="36"/>
      <c r="U740" s="36"/>
      <c r="V740" s="36"/>
      <c r="W740" s="16"/>
      <c r="X740" s="16"/>
      <c r="Y740" s="16"/>
      <c r="Z740" s="16"/>
      <c r="AA740" s="16"/>
      <c r="AB740" s="16"/>
      <c r="AC740" s="16"/>
      <c r="AD740" s="16"/>
      <c r="AE740" s="16"/>
      <c r="AF740" s="16"/>
      <c r="AG740" s="16"/>
      <c r="AH740" s="16"/>
      <c r="AI740" s="16"/>
      <c r="AJ740" s="16"/>
      <c r="AK740" s="16"/>
      <c r="AL740" s="16"/>
      <c r="AM740" s="16"/>
      <c r="AN740" s="16"/>
      <c r="AO740" s="16"/>
      <c r="AP740" s="16"/>
      <c r="AQ740" s="16"/>
      <c r="AR740" s="16"/>
      <c r="AS740" s="16"/>
      <c r="AT740" s="16"/>
      <c r="AU740" s="16"/>
      <c r="AV740" s="16"/>
      <c r="AW740" s="116"/>
      <c r="AX740" s="116"/>
      <c r="AY740" s="116"/>
      <c r="AZ740" s="116"/>
      <c r="BA740" s="116"/>
      <c r="BB740" s="116"/>
      <c r="BC740" s="116"/>
      <c r="BD740" s="116"/>
      <c r="BE740" s="116"/>
      <c r="BF740" s="116"/>
      <c r="BG740" s="116"/>
      <c r="BH740" s="116"/>
      <c r="BI740" s="116"/>
      <c r="BJ740" s="116"/>
      <c r="BK740" s="116"/>
      <c r="BL740" s="116"/>
      <c r="BM740" s="116"/>
      <c r="BN740" s="117"/>
    </row>
    <row r="741" spans="2:66" s="3" customFormat="1">
      <c r="B741" s="36"/>
      <c r="C741" s="36"/>
      <c r="D741" s="36"/>
      <c r="E741" s="36"/>
      <c r="F741" s="36"/>
      <c r="G741" s="36"/>
      <c r="H741" s="36"/>
      <c r="I741" s="36"/>
      <c r="J741" s="36"/>
      <c r="K741" s="36"/>
      <c r="L741" s="36"/>
      <c r="M741" s="36"/>
      <c r="N741" s="36"/>
      <c r="O741" s="36"/>
      <c r="P741" s="36"/>
      <c r="Q741" s="36"/>
      <c r="R741" s="36"/>
      <c r="S741" s="36"/>
      <c r="T741" s="36"/>
      <c r="U741" s="36"/>
      <c r="V741" s="36"/>
      <c r="W741" s="16"/>
      <c r="X741" s="16"/>
      <c r="Y741" s="16"/>
      <c r="Z741" s="16"/>
      <c r="AA741" s="16"/>
      <c r="AB741" s="16"/>
      <c r="AC741" s="16"/>
      <c r="AD741" s="16"/>
      <c r="AE741" s="16"/>
      <c r="AF741" s="16"/>
      <c r="AG741" s="16"/>
      <c r="AH741" s="16"/>
      <c r="AI741" s="16"/>
      <c r="AJ741" s="16"/>
      <c r="AK741" s="16"/>
      <c r="AL741" s="16"/>
      <c r="AM741" s="16"/>
      <c r="AN741" s="16"/>
      <c r="AO741" s="16"/>
      <c r="AP741" s="16"/>
      <c r="AQ741" s="16"/>
      <c r="AR741" s="16"/>
      <c r="AS741" s="16"/>
      <c r="AT741" s="16"/>
      <c r="AU741" s="16"/>
      <c r="AV741" s="16"/>
      <c r="AW741" s="116"/>
      <c r="AX741" s="116"/>
      <c r="AY741" s="116"/>
      <c r="AZ741" s="116"/>
      <c r="BA741" s="116"/>
      <c r="BB741" s="116"/>
      <c r="BC741" s="116"/>
      <c r="BD741" s="116"/>
      <c r="BE741" s="116"/>
      <c r="BF741" s="116"/>
      <c r="BG741" s="116"/>
      <c r="BH741" s="116"/>
      <c r="BI741" s="116"/>
      <c r="BJ741" s="116"/>
      <c r="BK741" s="116"/>
      <c r="BL741" s="116"/>
      <c r="BM741" s="116"/>
      <c r="BN741" s="117"/>
    </row>
    <row r="742" spans="2:66" s="3" customFormat="1">
      <c r="B742" s="36"/>
      <c r="C742" s="36"/>
      <c r="D742" s="36"/>
      <c r="E742" s="36"/>
      <c r="F742" s="36"/>
      <c r="G742" s="36"/>
      <c r="H742" s="36"/>
      <c r="I742" s="36"/>
      <c r="J742" s="36"/>
      <c r="K742" s="36"/>
      <c r="L742" s="36"/>
      <c r="M742" s="36"/>
      <c r="N742" s="36"/>
      <c r="O742" s="36"/>
      <c r="P742" s="36"/>
      <c r="Q742" s="36"/>
      <c r="R742" s="36"/>
      <c r="S742" s="36"/>
      <c r="T742" s="36"/>
      <c r="U742" s="36"/>
      <c r="V742" s="36"/>
      <c r="W742" s="16"/>
      <c r="X742" s="16"/>
      <c r="Y742" s="16"/>
      <c r="Z742" s="16"/>
      <c r="AA742" s="16"/>
      <c r="AB742" s="16"/>
      <c r="AC742" s="16"/>
      <c r="AD742" s="16"/>
      <c r="AE742" s="16"/>
      <c r="AF742" s="16"/>
      <c r="AG742" s="16"/>
      <c r="AH742" s="16"/>
      <c r="AI742" s="16"/>
      <c r="AJ742" s="16"/>
      <c r="AK742" s="16"/>
      <c r="AL742" s="16"/>
      <c r="AM742" s="16"/>
      <c r="AN742" s="16"/>
      <c r="AO742" s="16"/>
      <c r="AP742" s="16"/>
      <c r="AQ742" s="16"/>
      <c r="AR742" s="16"/>
      <c r="AS742" s="16"/>
      <c r="AT742" s="16"/>
      <c r="AU742" s="16"/>
      <c r="AV742" s="16"/>
      <c r="AW742" s="116"/>
      <c r="AX742" s="116"/>
      <c r="AY742" s="116"/>
      <c r="AZ742" s="116"/>
      <c r="BA742" s="116"/>
      <c r="BB742" s="116"/>
      <c r="BC742" s="116"/>
      <c r="BD742" s="116"/>
      <c r="BE742" s="116"/>
      <c r="BF742" s="116"/>
      <c r="BG742" s="116"/>
      <c r="BH742" s="116"/>
      <c r="BI742" s="116"/>
      <c r="BJ742" s="116"/>
      <c r="BK742" s="116"/>
      <c r="BL742" s="116"/>
      <c r="BM742" s="116"/>
      <c r="BN742" s="117"/>
    </row>
    <row r="743" spans="2:66" s="3" customFormat="1">
      <c r="B743" s="36"/>
      <c r="C743" s="36"/>
      <c r="D743" s="36"/>
      <c r="E743" s="36"/>
      <c r="F743" s="36"/>
      <c r="G743" s="36"/>
      <c r="H743" s="36"/>
      <c r="I743" s="36"/>
      <c r="J743" s="36"/>
      <c r="K743" s="36"/>
      <c r="L743" s="36"/>
      <c r="M743" s="36"/>
      <c r="N743" s="36"/>
      <c r="O743" s="36"/>
      <c r="P743" s="36"/>
      <c r="Q743" s="36"/>
      <c r="R743" s="36"/>
      <c r="S743" s="36"/>
      <c r="T743" s="36"/>
      <c r="U743" s="36"/>
      <c r="V743" s="36"/>
      <c r="W743" s="16"/>
      <c r="X743" s="16"/>
      <c r="Y743" s="16"/>
      <c r="Z743" s="16"/>
      <c r="AA743" s="16"/>
      <c r="AB743" s="16"/>
      <c r="AC743" s="16"/>
      <c r="AD743" s="16"/>
      <c r="AE743" s="16"/>
      <c r="AF743" s="16"/>
      <c r="AG743" s="16"/>
      <c r="AH743" s="16"/>
      <c r="AI743" s="16"/>
      <c r="AJ743" s="16"/>
      <c r="AK743" s="16"/>
      <c r="AL743" s="16"/>
      <c r="AM743" s="16"/>
      <c r="AN743" s="16"/>
      <c r="AO743" s="16"/>
      <c r="AP743" s="16"/>
      <c r="AQ743" s="16"/>
      <c r="AR743" s="16"/>
      <c r="AS743" s="16"/>
      <c r="AT743" s="16"/>
      <c r="AU743" s="16"/>
      <c r="AV743" s="16"/>
      <c r="AW743" s="116"/>
      <c r="AX743" s="116"/>
      <c r="AY743" s="116"/>
      <c r="AZ743" s="116"/>
      <c r="BA743" s="116"/>
      <c r="BB743" s="116"/>
      <c r="BC743" s="116"/>
      <c r="BD743" s="116"/>
      <c r="BE743" s="116"/>
      <c r="BF743" s="116"/>
      <c r="BG743" s="116"/>
      <c r="BH743" s="116"/>
      <c r="BI743" s="116"/>
      <c r="BJ743" s="116"/>
      <c r="BK743" s="116"/>
      <c r="BL743" s="116"/>
      <c r="BM743" s="116"/>
      <c r="BN743" s="117"/>
    </row>
    <row r="744" spans="2:66" s="3" customFormat="1">
      <c r="B744" s="36"/>
      <c r="C744" s="36"/>
      <c r="D744" s="36"/>
      <c r="E744" s="36"/>
      <c r="F744" s="36"/>
      <c r="G744" s="36"/>
      <c r="H744" s="36"/>
      <c r="I744" s="36"/>
      <c r="J744" s="36"/>
      <c r="K744" s="36"/>
      <c r="L744" s="36"/>
      <c r="M744" s="36"/>
      <c r="N744" s="36"/>
      <c r="O744" s="36"/>
      <c r="P744" s="36"/>
      <c r="Q744" s="36"/>
      <c r="R744" s="36"/>
      <c r="S744" s="36"/>
      <c r="T744" s="36"/>
      <c r="U744" s="36"/>
      <c r="V744" s="36"/>
      <c r="W744" s="16"/>
      <c r="X744" s="16"/>
      <c r="Y744" s="16"/>
      <c r="Z744" s="16"/>
      <c r="AA744" s="16"/>
      <c r="AB744" s="16"/>
      <c r="AC744" s="16"/>
      <c r="AD744" s="16"/>
      <c r="AE744" s="16"/>
      <c r="AF744" s="16"/>
      <c r="AG744" s="16"/>
      <c r="AH744" s="16"/>
      <c r="AI744" s="16"/>
      <c r="AJ744" s="16"/>
      <c r="AK744" s="16"/>
      <c r="AL744" s="16"/>
      <c r="AM744" s="16"/>
      <c r="AN744" s="16"/>
      <c r="AO744" s="16"/>
      <c r="AP744" s="16"/>
      <c r="AQ744" s="16"/>
      <c r="AR744" s="16"/>
      <c r="AS744" s="16"/>
      <c r="AT744" s="16"/>
      <c r="AU744" s="16"/>
      <c r="AV744" s="16"/>
      <c r="AW744" s="116"/>
      <c r="AX744" s="116"/>
      <c r="AY744" s="116"/>
      <c r="AZ744" s="116"/>
      <c r="BA744" s="116"/>
      <c r="BB744" s="116"/>
      <c r="BC744" s="116"/>
      <c r="BD744" s="116"/>
      <c r="BE744" s="116"/>
      <c r="BF744" s="116"/>
      <c r="BG744" s="116"/>
      <c r="BH744" s="116"/>
      <c r="BI744" s="116"/>
      <c r="BJ744" s="116"/>
      <c r="BK744" s="116"/>
      <c r="BL744" s="116"/>
      <c r="BM744" s="116"/>
      <c r="BN744" s="117"/>
    </row>
    <row r="745" spans="2:66" s="3" customFormat="1">
      <c r="B745" s="36"/>
      <c r="C745" s="36"/>
      <c r="D745" s="36"/>
      <c r="E745" s="36"/>
      <c r="F745" s="36"/>
      <c r="G745" s="36"/>
      <c r="H745" s="36"/>
      <c r="I745" s="36"/>
      <c r="J745" s="36"/>
      <c r="K745" s="36"/>
      <c r="L745" s="36"/>
      <c r="M745" s="36"/>
      <c r="N745" s="36"/>
      <c r="O745" s="36"/>
      <c r="P745" s="36"/>
      <c r="Q745" s="36"/>
      <c r="R745" s="36"/>
      <c r="S745" s="36"/>
      <c r="T745" s="36"/>
      <c r="U745" s="36"/>
      <c r="V745" s="36"/>
      <c r="W745" s="16"/>
      <c r="X745" s="16"/>
      <c r="Y745" s="16"/>
      <c r="Z745" s="16"/>
      <c r="AA745" s="16"/>
      <c r="AB745" s="16"/>
      <c r="AC745" s="16"/>
      <c r="AD745" s="16"/>
      <c r="AE745" s="16"/>
      <c r="AF745" s="16"/>
      <c r="AG745" s="16"/>
      <c r="AH745" s="16"/>
      <c r="AI745" s="16"/>
      <c r="AJ745" s="16"/>
      <c r="AK745" s="16"/>
      <c r="AL745" s="16"/>
      <c r="AM745" s="16"/>
      <c r="AN745" s="16"/>
      <c r="AO745" s="16"/>
      <c r="AP745" s="16"/>
      <c r="AQ745" s="16"/>
      <c r="AR745" s="16"/>
      <c r="AS745" s="16"/>
      <c r="AT745" s="16"/>
      <c r="AU745" s="16"/>
      <c r="AV745" s="16"/>
      <c r="AW745" s="116"/>
      <c r="AX745" s="116"/>
      <c r="AY745" s="116"/>
      <c r="AZ745" s="116"/>
      <c r="BA745" s="116"/>
      <c r="BB745" s="116"/>
      <c r="BC745" s="116"/>
      <c r="BD745" s="116"/>
      <c r="BE745" s="116"/>
      <c r="BF745" s="116"/>
      <c r="BG745" s="116"/>
      <c r="BH745" s="116"/>
      <c r="BI745" s="116"/>
      <c r="BJ745" s="116"/>
      <c r="BK745" s="116"/>
      <c r="BL745" s="116"/>
      <c r="BM745" s="116"/>
      <c r="BN745" s="117"/>
    </row>
    <row r="746" spans="2:66" s="3" customFormat="1">
      <c r="B746" s="36"/>
      <c r="C746" s="36"/>
      <c r="D746" s="36"/>
      <c r="E746" s="36"/>
      <c r="F746" s="36"/>
      <c r="G746" s="36"/>
      <c r="H746" s="36"/>
      <c r="I746" s="36"/>
      <c r="J746" s="36"/>
      <c r="K746" s="36"/>
      <c r="L746" s="36"/>
      <c r="M746" s="36"/>
      <c r="N746" s="36"/>
      <c r="O746" s="36"/>
      <c r="P746" s="36"/>
      <c r="Q746" s="36"/>
      <c r="R746" s="36"/>
      <c r="S746" s="36"/>
      <c r="T746" s="36"/>
      <c r="U746" s="36"/>
      <c r="V746" s="36"/>
      <c r="W746" s="16"/>
      <c r="X746" s="16"/>
      <c r="Y746" s="16"/>
      <c r="Z746" s="16"/>
      <c r="AA746" s="16"/>
      <c r="AB746" s="16"/>
      <c r="AC746" s="16"/>
      <c r="AD746" s="16"/>
      <c r="AE746" s="16"/>
      <c r="AF746" s="16"/>
      <c r="AG746" s="16"/>
      <c r="AH746" s="16"/>
      <c r="AI746" s="16"/>
      <c r="AJ746" s="16"/>
      <c r="AK746" s="16"/>
      <c r="AL746" s="16"/>
      <c r="AM746" s="16"/>
      <c r="AN746" s="16"/>
      <c r="AO746" s="16"/>
      <c r="AP746" s="16"/>
      <c r="AQ746" s="16"/>
      <c r="AR746" s="16"/>
      <c r="AS746" s="16"/>
      <c r="AT746" s="16"/>
      <c r="AU746" s="16"/>
      <c r="AV746" s="16"/>
      <c r="AW746" s="116"/>
      <c r="AX746" s="116"/>
      <c r="AY746" s="116"/>
      <c r="AZ746" s="116"/>
      <c r="BA746" s="116"/>
      <c r="BB746" s="116"/>
      <c r="BC746" s="116"/>
      <c r="BD746" s="116"/>
      <c r="BE746" s="116"/>
      <c r="BF746" s="116"/>
      <c r="BG746" s="116"/>
      <c r="BH746" s="116"/>
      <c r="BI746" s="116"/>
      <c r="BJ746" s="116"/>
      <c r="BK746" s="116"/>
      <c r="BL746" s="116"/>
      <c r="BM746" s="116"/>
      <c r="BN746" s="117"/>
    </row>
    <row r="747" spans="2:66" s="3" customFormat="1">
      <c r="B747" s="36"/>
      <c r="C747" s="36"/>
      <c r="D747" s="36"/>
      <c r="E747" s="36"/>
      <c r="F747" s="36"/>
      <c r="G747" s="36"/>
      <c r="H747" s="36"/>
      <c r="I747" s="36"/>
      <c r="J747" s="36"/>
      <c r="K747" s="36"/>
      <c r="L747" s="36"/>
      <c r="M747" s="36"/>
      <c r="N747" s="36"/>
      <c r="O747" s="36"/>
      <c r="P747" s="36"/>
      <c r="Q747" s="36"/>
      <c r="R747" s="36"/>
      <c r="S747" s="36"/>
      <c r="T747" s="36"/>
      <c r="U747" s="36"/>
      <c r="V747" s="36"/>
      <c r="W747" s="16"/>
      <c r="X747" s="16"/>
      <c r="Y747" s="16"/>
      <c r="Z747" s="16"/>
      <c r="AA747" s="16"/>
      <c r="AB747" s="16"/>
      <c r="AC747" s="16"/>
      <c r="AD747" s="16"/>
      <c r="AE747" s="16"/>
      <c r="AF747" s="16"/>
      <c r="AG747" s="16"/>
      <c r="AH747" s="16"/>
      <c r="AI747" s="16"/>
      <c r="AJ747" s="16"/>
      <c r="AK747" s="16"/>
      <c r="AL747" s="16"/>
      <c r="AM747" s="16"/>
      <c r="AN747" s="16"/>
      <c r="AO747" s="16"/>
      <c r="AP747" s="16"/>
      <c r="AQ747" s="16"/>
      <c r="AR747" s="16"/>
      <c r="AS747" s="16"/>
      <c r="AT747" s="16"/>
      <c r="AU747" s="16"/>
      <c r="AV747" s="16"/>
      <c r="AW747" s="116"/>
      <c r="AX747" s="116"/>
      <c r="AY747" s="116"/>
      <c r="AZ747" s="116"/>
      <c r="BA747" s="116"/>
      <c r="BB747" s="116"/>
      <c r="BC747" s="116"/>
      <c r="BD747" s="116"/>
      <c r="BE747" s="116"/>
      <c r="BF747" s="116"/>
      <c r="BG747" s="116"/>
      <c r="BH747" s="116"/>
      <c r="BI747" s="116"/>
      <c r="BJ747" s="116"/>
      <c r="BK747" s="116"/>
      <c r="BL747" s="116"/>
      <c r="BM747" s="116"/>
      <c r="BN747" s="117"/>
    </row>
    <row r="748" spans="2:66" s="3" customFormat="1">
      <c r="B748" s="36"/>
      <c r="C748" s="36"/>
      <c r="D748" s="36"/>
      <c r="E748" s="36"/>
      <c r="F748" s="36"/>
      <c r="G748" s="36"/>
      <c r="H748" s="36"/>
      <c r="I748" s="36"/>
      <c r="J748" s="36"/>
      <c r="K748" s="36"/>
      <c r="L748" s="36"/>
      <c r="M748" s="36"/>
      <c r="N748" s="36"/>
      <c r="O748" s="36"/>
      <c r="P748" s="36"/>
      <c r="Q748" s="36"/>
      <c r="R748" s="36"/>
      <c r="S748" s="36"/>
      <c r="T748" s="36"/>
      <c r="U748" s="36"/>
      <c r="V748" s="36"/>
      <c r="W748" s="16"/>
      <c r="X748" s="16"/>
      <c r="Y748" s="16"/>
      <c r="Z748" s="16"/>
      <c r="AA748" s="16"/>
      <c r="AB748" s="16"/>
      <c r="AC748" s="16"/>
      <c r="AD748" s="16"/>
      <c r="AE748" s="16"/>
      <c r="AF748" s="16"/>
      <c r="AG748" s="16"/>
      <c r="AH748" s="16"/>
      <c r="AI748" s="16"/>
      <c r="AJ748" s="16"/>
      <c r="AK748" s="16"/>
      <c r="AL748" s="16"/>
      <c r="AM748" s="16"/>
      <c r="AN748" s="16"/>
      <c r="AO748" s="16"/>
      <c r="AP748" s="16"/>
      <c r="AQ748" s="16"/>
      <c r="AR748" s="16"/>
      <c r="AS748" s="16"/>
      <c r="AT748" s="16"/>
      <c r="AU748" s="16"/>
      <c r="AV748" s="16"/>
      <c r="AW748" s="116"/>
      <c r="AX748" s="116"/>
      <c r="AY748" s="116"/>
      <c r="AZ748" s="116"/>
      <c r="BA748" s="116"/>
      <c r="BB748" s="116"/>
      <c r="BC748" s="116"/>
      <c r="BD748" s="116"/>
      <c r="BE748" s="116"/>
      <c r="BF748" s="116"/>
      <c r="BG748" s="116"/>
      <c r="BH748" s="116"/>
      <c r="BI748" s="116"/>
      <c r="BJ748" s="116"/>
      <c r="BK748" s="116"/>
      <c r="BL748" s="116"/>
      <c r="BM748" s="116"/>
      <c r="BN748" s="117"/>
    </row>
    <row r="749" spans="2:66" s="3" customFormat="1">
      <c r="B749" s="36"/>
      <c r="C749" s="36"/>
      <c r="D749" s="36"/>
      <c r="E749" s="36"/>
      <c r="F749" s="36"/>
      <c r="G749" s="36"/>
      <c r="H749" s="36"/>
      <c r="I749" s="36"/>
      <c r="J749" s="36"/>
      <c r="K749" s="36"/>
      <c r="L749" s="36"/>
      <c r="M749" s="36"/>
      <c r="N749" s="36"/>
      <c r="O749" s="36"/>
      <c r="P749" s="36"/>
      <c r="Q749" s="36"/>
      <c r="R749" s="36"/>
      <c r="S749" s="36"/>
      <c r="T749" s="36"/>
      <c r="U749" s="36"/>
      <c r="V749" s="36"/>
      <c r="W749" s="16"/>
      <c r="X749" s="16"/>
      <c r="Y749" s="16"/>
      <c r="Z749" s="16"/>
      <c r="AA749" s="16"/>
      <c r="AB749" s="16"/>
      <c r="AC749" s="16"/>
      <c r="AD749" s="16"/>
      <c r="AE749" s="16"/>
      <c r="AF749" s="16"/>
      <c r="AG749" s="16"/>
      <c r="AH749" s="16"/>
      <c r="AI749" s="16"/>
      <c r="AJ749" s="16"/>
      <c r="AK749" s="16"/>
      <c r="AL749" s="16"/>
      <c r="AM749" s="16"/>
      <c r="AN749" s="16"/>
      <c r="AO749" s="16"/>
      <c r="AP749" s="16"/>
      <c r="AQ749" s="16"/>
      <c r="AR749" s="16"/>
      <c r="AS749" s="16"/>
      <c r="AT749" s="16"/>
      <c r="AU749" s="16"/>
      <c r="AV749" s="16"/>
      <c r="AW749" s="116"/>
      <c r="AX749" s="116"/>
      <c r="AY749" s="116"/>
      <c r="AZ749" s="116"/>
      <c r="BA749" s="116"/>
      <c r="BB749" s="116"/>
      <c r="BC749" s="116"/>
      <c r="BD749" s="116"/>
      <c r="BE749" s="116"/>
      <c r="BF749" s="116"/>
      <c r="BG749" s="116"/>
      <c r="BH749" s="116"/>
      <c r="BI749" s="116"/>
      <c r="BJ749" s="116"/>
      <c r="BK749" s="116"/>
      <c r="BL749" s="116"/>
      <c r="BM749" s="116"/>
      <c r="BN749" s="117"/>
    </row>
    <row r="750" spans="2:66" s="3" customFormat="1">
      <c r="B750" s="36"/>
      <c r="C750" s="36"/>
      <c r="D750" s="36"/>
      <c r="E750" s="36"/>
      <c r="F750" s="36"/>
      <c r="G750" s="36"/>
      <c r="H750" s="36"/>
      <c r="I750" s="36"/>
      <c r="J750" s="36"/>
      <c r="K750" s="36"/>
      <c r="L750" s="36"/>
      <c r="M750" s="36"/>
      <c r="N750" s="36"/>
      <c r="O750" s="36"/>
      <c r="P750" s="36"/>
      <c r="Q750" s="36"/>
      <c r="R750" s="36"/>
      <c r="S750" s="36"/>
      <c r="T750" s="36"/>
      <c r="U750" s="36"/>
      <c r="V750" s="36"/>
      <c r="W750" s="16"/>
      <c r="X750" s="16"/>
      <c r="Y750" s="16"/>
      <c r="Z750" s="16"/>
      <c r="AA750" s="16"/>
      <c r="AB750" s="16"/>
      <c r="AC750" s="16"/>
      <c r="AD750" s="16"/>
      <c r="AE750" s="16"/>
      <c r="AF750" s="16"/>
      <c r="AG750" s="16"/>
      <c r="AH750" s="16"/>
      <c r="AI750" s="16"/>
      <c r="AJ750" s="16"/>
      <c r="AK750" s="16"/>
      <c r="AL750" s="16"/>
      <c r="AM750" s="16"/>
      <c r="AN750" s="16"/>
      <c r="AO750" s="16"/>
      <c r="AP750" s="16"/>
      <c r="AQ750" s="16"/>
      <c r="AR750" s="16"/>
      <c r="AS750" s="16"/>
      <c r="AT750" s="16"/>
      <c r="AU750" s="16"/>
      <c r="AV750" s="16"/>
      <c r="AW750" s="116"/>
      <c r="AX750" s="116"/>
      <c r="AY750" s="116"/>
      <c r="AZ750" s="116"/>
      <c r="BA750" s="116"/>
      <c r="BB750" s="116"/>
      <c r="BC750" s="116"/>
      <c r="BD750" s="116"/>
      <c r="BE750" s="116"/>
      <c r="BF750" s="116"/>
      <c r="BG750" s="116"/>
      <c r="BH750" s="116"/>
      <c r="BI750" s="116"/>
      <c r="BJ750" s="116"/>
      <c r="BK750" s="116"/>
      <c r="BL750" s="116"/>
      <c r="BM750" s="116"/>
      <c r="BN750" s="117"/>
    </row>
    <row r="751" spans="2:66" s="3" customFormat="1">
      <c r="B751" s="36"/>
      <c r="C751" s="36"/>
      <c r="D751" s="36"/>
      <c r="E751" s="36"/>
      <c r="F751" s="36"/>
      <c r="G751" s="36"/>
      <c r="H751" s="36"/>
      <c r="I751" s="36"/>
      <c r="J751" s="36"/>
      <c r="K751" s="36"/>
      <c r="L751" s="36"/>
      <c r="M751" s="36"/>
      <c r="N751" s="36"/>
      <c r="O751" s="36"/>
      <c r="P751" s="36"/>
      <c r="Q751" s="36"/>
      <c r="R751" s="36"/>
      <c r="S751" s="36"/>
      <c r="T751" s="36"/>
      <c r="U751" s="36"/>
      <c r="V751" s="36"/>
      <c r="W751" s="16"/>
      <c r="X751" s="16"/>
      <c r="Y751" s="16"/>
      <c r="Z751" s="16"/>
      <c r="AA751" s="16"/>
      <c r="AB751" s="16"/>
      <c r="AC751" s="16"/>
      <c r="AD751" s="16"/>
      <c r="AE751" s="16"/>
      <c r="AF751" s="16"/>
      <c r="AG751" s="16"/>
      <c r="AH751" s="16"/>
      <c r="AI751" s="16"/>
      <c r="AJ751" s="16"/>
      <c r="AK751" s="16"/>
      <c r="AL751" s="16"/>
      <c r="AM751" s="16"/>
      <c r="AN751" s="16"/>
      <c r="AO751" s="16"/>
      <c r="AP751" s="16"/>
      <c r="AQ751" s="16"/>
      <c r="AR751" s="16"/>
      <c r="AS751" s="16"/>
      <c r="AT751" s="16"/>
      <c r="AU751" s="16"/>
      <c r="AV751" s="16"/>
      <c r="AW751" s="116"/>
      <c r="AX751" s="116"/>
      <c r="AY751" s="116"/>
      <c r="AZ751" s="116"/>
      <c r="BA751" s="116"/>
      <c r="BB751" s="116"/>
      <c r="BC751" s="116"/>
      <c r="BD751" s="116"/>
      <c r="BE751" s="116"/>
      <c r="BF751" s="116"/>
      <c r="BG751" s="116"/>
      <c r="BH751" s="116"/>
      <c r="BI751" s="116"/>
      <c r="BJ751" s="116"/>
      <c r="BK751" s="116"/>
      <c r="BL751" s="116"/>
      <c r="BM751" s="116"/>
      <c r="BN751" s="117"/>
    </row>
    <row r="752" spans="2:66" s="3" customFormat="1">
      <c r="B752" s="36"/>
      <c r="C752" s="36"/>
      <c r="D752" s="36"/>
      <c r="E752" s="36"/>
      <c r="F752" s="36"/>
      <c r="G752" s="36"/>
      <c r="H752" s="36"/>
      <c r="I752" s="36"/>
      <c r="J752" s="36"/>
      <c r="K752" s="36"/>
      <c r="L752" s="36"/>
      <c r="M752" s="36"/>
      <c r="N752" s="36"/>
      <c r="O752" s="36"/>
      <c r="P752" s="36"/>
      <c r="Q752" s="36"/>
      <c r="R752" s="36"/>
      <c r="S752" s="36"/>
      <c r="T752" s="36"/>
      <c r="U752" s="36"/>
      <c r="V752" s="36"/>
      <c r="W752" s="16"/>
      <c r="X752" s="16"/>
      <c r="Y752" s="16"/>
      <c r="Z752" s="16"/>
      <c r="AA752" s="16"/>
      <c r="AB752" s="16"/>
      <c r="AC752" s="16"/>
      <c r="AD752" s="16"/>
      <c r="AE752" s="16"/>
      <c r="AF752" s="16"/>
      <c r="AG752" s="16"/>
      <c r="AH752" s="16"/>
      <c r="AI752" s="16"/>
      <c r="AJ752" s="16"/>
      <c r="AK752" s="16"/>
      <c r="AL752" s="16"/>
      <c r="AM752" s="16"/>
      <c r="AN752" s="16"/>
      <c r="AO752" s="16"/>
      <c r="AP752" s="16"/>
      <c r="AQ752" s="16"/>
      <c r="AR752" s="16"/>
      <c r="AS752" s="16"/>
      <c r="AT752" s="16"/>
      <c r="AU752" s="16"/>
      <c r="AV752" s="16"/>
      <c r="AW752" s="116"/>
      <c r="AX752" s="116"/>
      <c r="AY752" s="116"/>
      <c r="AZ752" s="116"/>
      <c r="BA752" s="116"/>
      <c r="BB752" s="116"/>
      <c r="BC752" s="116"/>
      <c r="BD752" s="116"/>
      <c r="BE752" s="116"/>
      <c r="BF752" s="116"/>
      <c r="BG752" s="116"/>
      <c r="BH752" s="116"/>
      <c r="BI752" s="116"/>
      <c r="BJ752" s="116"/>
      <c r="BK752" s="116"/>
      <c r="BL752" s="116"/>
      <c r="BM752" s="116"/>
      <c r="BN752" s="117"/>
    </row>
    <row r="753" spans="2:66" s="3" customFormat="1">
      <c r="B753" s="36"/>
      <c r="C753" s="36"/>
      <c r="D753" s="36"/>
      <c r="E753" s="36"/>
      <c r="F753" s="36"/>
      <c r="G753" s="36"/>
      <c r="H753" s="36"/>
      <c r="I753" s="36"/>
      <c r="J753" s="36"/>
      <c r="K753" s="36"/>
      <c r="L753" s="36"/>
      <c r="M753" s="36"/>
      <c r="N753" s="36"/>
      <c r="O753" s="36"/>
      <c r="P753" s="36"/>
      <c r="Q753" s="36"/>
      <c r="R753" s="36"/>
      <c r="S753" s="36"/>
      <c r="T753" s="36"/>
      <c r="U753" s="36"/>
      <c r="V753" s="36"/>
      <c r="W753" s="16"/>
      <c r="X753" s="16"/>
      <c r="Y753" s="16"/>
      <c r="Z753" s="16"/>
      <c r="AA753" s="16"/>
      <c r="AB753" s="16"/>
      <c r="AC753" s="16"/>
      <c r="AD753" s="16"/>
      <c r="AE753" s="16"/>
      <c r="AF753" s="16"/>
      <c r="AG753" s="16"/>
      <c r="AH753" s="16"/>
      <c r="AI753" s="16"/>
      <c r="AJ753" s="16"/>
      <c r="AK753" s="16"/>
      <c r="AL753" s="16"/>
      <c r="AM753" s="16"/>
      <c r="AN753" s="16"/>
      <c r="AO753" s="16"/>
      <c r="AP753" s="16"/>
      <c r="AQ753" s="16"/>
      <c r="AR753" s="16"/>
      <c r="AS753" s="16"/>
      <c r="AT753" s="16"/>
      <c r="AU753" s="16"/>
      <c r="AV753" s="16"/>
      <c r="AW753" s="116"/>
      <c r="AX753" s="116"/>
      <c r="AY753" s="116"/>
      <c r="AZ753" s="116"/>
      <c r="BA753" s="116"/>
      <c r="BB753" s="116"/>
      <c r="BC753" s="116"/>
      <c r="BD753" s="116"/>
      <c r="BE753" s="116"/>
      <c r="BF753" s="116"/>
      <c r="BG753" s="116"/>
      <c r="BH753" s="116"/>
      <c r="BI753" s="116"/>
      <c r="BJ753" s="116"/>
      <c r="BK753" s="116"/>
      <c r="BL753" s="116"/>
      <c r="BM753" s="116"/>
      <c r="BN753" s="117"/>
    </row>
    <row r="754" spans="2:66" s="3" customFormat="1">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c r="AA754" s="16"/>
      <c r="AB754" s="16"/>
      <c r="AC754" s="16"/>
      <c r="AD754" s="16"/>
      <c r="AE754" s="16"/>
      <c r="AF754" s="16"/>
      <c r="AG754" s="16"/>
      <c r="AH754" s="16"/>
      <c r="AI754" s="16"/>
      <c r="AJ754" s="16"/>
      <c r="AK754" s="16"/>
      <c r="AL754" s="16"/>
      <c r="AM754" s="16"/>
      <c r="AN754" s="16"/>
      <c r="AO754" s="16"/>
      <c r="AP754" s="16"/>
      <c r="AQ754" s="16"/>
      <c r="AR754" s="16"/>
      <c r="AS754" s="16"/>
      <c r="AT754" s="16"/>
      <c r="AU754" s="16"/>
      <c r="AV754" s="16"/>
      <c r="AW754" s="116"/>
      <c r="AX754" s="116"/>
      <c r="AY754" s="116"/>
      <c r="AZ754" s="116"/>
      <c r="BA754" s="116"/>
      <c r="BB754" s="116"/>
      <c r="BC754" s="116"/>
      <c r="BD754" s="116"/>
      <c r="BE754" s="116"/>
      <c r="BF754" s="116"/>
      <c r="BG754" s="116"/>
      <c r="BH754" s="116"/>
      <c r="BI754" s="116"/>
      <c r="BJ754" s="116"/>
      <c r="BK754" s="116"/>
      <c r="BL754" s="116"/>
      <c r="BM754" s="116"/>
      <c r="BN754" s="117"/>
    </row>
    <row r="755" spans="2:66" s="3" customFormat="1">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c r="AA755" s="16"/>
      <c r="AB755" s="16"/>
      <c r="AC755" s="16"/>
      <c r="AD755" s="16"/>
      <c r="AE755" s="16"/>
      <c r="AF755" s="16"/>
      <c r="AG755" s="16"/>
      <c r="AH755" s="16"/>
      <c r="AI755" s="16"/>
      <c r="AJ755" s="16"/>
      <c r="AK755" s="16"/>
      <c r="AL755" s="16"/>
      <c r="AM755" s="16"/>
      <c r="AN755" s="16"/>
      <c r="AO755" s="16"/>
      <c r="AP755" s="16"/>
      <c r="AQ755" s="16"/>
      <c r="AR755" s="16"/>
      <c r="AS755" s="16"/>
      <c r="AT755" s="16"/>
      <c r="AU755" s="16"/>
      <c r="AV755" s="16"/>
      <c r="AW755" s="116"/>
      <c r="AX755" s="116"/>
      <c r="AY755" s="116"/>
      <c r="AZ755" s="116"/>
      <c r="BA755" s="116"/>
      <c r="BB755" s="116"/>
      <c r="BC755" s="116"/>
      <c r="BD755" s="116"/>
      <c r="BE755" s="116"/>
      <c r="BF755" s="116"/>
      <c r="BG755" s="116"/>
      <c r="BH755" s="116"/>
      <c r="BI755" s="116"/>
      <c r="BJ755" s="116"/>
      <c r="BK755" s="116"/>
      <c r="BL755" s="116"/>
      <c r="BM755" s="116"/>
      <c r="BN755" s="117"/>
    </row>
    <row r="756" spans="2:66" s="3" customFormat="1">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c r="AA756" s="16"/>
      <c r="AB756" s="16"/>
      <c r="AC756" s="16"/>
      <c r="AD756" s="16"/>
      <c r="AE756" s="16"/>
      <c r="AF756" s="16"/>
      <c r="AG756" s="16"/>
      <c r="AH756" s="16"/>
      <c r="AI756" s="16"/>
      <c r="AJ756" s="16"/>
      <c r="AK756" s="16"/>
      <c r="AL756" s="16"/>
      <c r="AM756" s="16"/>
      <c r="AN756" s="16"/>
      <c r="AO756" s="16"/>
      <c r="AP756" s="16"/>
      <c r="AQ756" s="16"/>
      <c r="AR756" s="16"/>
      <c r="AS756" s="16"/>
      <c r="AT756" s="16"/>
      <c r="AU756" s="16"/>
      <c r="AV756" s="16"/>
      <c r="AW756" s="116"/>
      <c r="AX756" s="116"/>
      <c r="AY756" s="116"/>
      <c r="AZ756" s="116"/>
      <c r="BA756" s="116"/>
      <c r="BB756" s="116"/>
      <c r="BC756" s="116"/>
      <c r="BD756" s="116"/>
      <c r="BE756" s="116"/>
      <c r="BF756" s="116"/>
      <c r="BG756" s="116"/>
      <c r="BH756" s="116"/>
      <c r="BI756" s="116"/>
      <c r="BJ756" s="116"/>
      <c r="BK756" s="116"/>
      <c r="BL756" s="116"/>
      <c r="BM756" s="116"/>
      <c r="BN756" s="117"/>
    </row>
    <row r="757" spans="2:66" s="3" customFormat="1">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c r="AA757" s="16"/>
      <c r="AB757" s="16"/>
      <c r="AC757" s="16"/>
      <c r="AD757" s="16"/>
      <c r="AE757" s="16"/>
      <c r="AF757" s="16"/>
      <c r="AG757" s="16"/>
      <c r="AH757" s="16"/>
      <c r="AI757" s="16"/>
      <c r="AJ757" s="16"/>
      <c r="AK757" s="16"/>
      <c r="AL757" s="16"/>
      <c r="AM757" s="16"/>
      <c r="AN757" s="16"/>
      <c r="AO757" s="16"/>
      <c r="AP757" s="16"/>
      <c r="AQ757" s="16"/>
      <c r="AR757" s="16"/>
      <c r="AS757" s="16"/>
      <c r="AT757" s="16"/>
      <c r="AU757" s="16"/>
      <c r="AV757" s="16"/>
      <c r="AW757" s="116"/>
      <c r="AX757" s="116"/>
      <c r="AY757" s="116"/>
      <c r="AZ757" s="116"/>
      <c r="BA757" s="116"/>
      <c r="BB757" s="116"/>
      <c r="BC757" s="116"/>
      <c r="BD757" s="116"/>
      <c r="BE757" s="116"/>
      <c r="BF757" s="116"/>
      <c r="BG757" s="116"/>
      <c r="BH757" s="116"/>
      <c r="BI757" s="116"/>
      <c r="BJ757" s="116"/>
      <c r="BK757" s="116"/>
      <c r="BL757" s="116"/>
      <c r="BM757" s="116"/>
      <c r="BN757" s="117"/>
    </row>
    <row r="758" spans="2:66" s="3" customFormat="1">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c r="AA758" s="16"/>
      <c r="AB758" s="16"/>
      <c r="AC758" s="16"/>
      <c r="AD758" s="16"/>
      <c r="AE758" s="16"/>
      <c r="AF758" s="16"/>
      <c r="AG758" s="16"/>
      <c r="AH758" s="16"/>
      <c r="AI758" s="16"/>
      <c r="AJ758" s="16"/>
      <c r="AK758" s="16"/>
      <c r="AL758" s="16"/>
      <c r="AM758" s="16"/>
      <c r="AN758" s="16"/>
      <c r="AO758" s="16"/>
      <c r="AP758" s="16"/>
      <c r="AQ758" s="16"/>
      <c r="AR758" s="16"/>
      <c r="AS758" s="16"/>
      <c r="AT758" s="16"/>
      <c r="AU758" s="16"/>
      <c r="AV758" s="16"/>
      <c r="AW758" s="116"/>
      <c r="AX758" s="116"/>
      <c r="AY758" s="116"/>
      <c r="AZ758" s="116"/>
      <c r="BA758" s="116"/>
      <c r="BB758" s="116"/>
      <c r="BC758" s="116"/>
      <c r="BD758" s="116"/>
      <c r="BE758" s="116"/>
      <c r="BF758" s="116"/>
      <c r="BG758" s="116"/>
      <c r="BH758" s="116"/>
      <c r="BI758" s="116"/>
      <c r="BJ758" s="116"/>
      <c r="BK758" s="116"/>
      <c r="BL758" s="116"/>
      <c r="BM758" s="116"/>
      <c r="BN758" s="117"/>
    </row>
    <row r="759" spans="2:66" s="3" customFormat="1">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c r="AA759" s="16"/>
      <c r="AB759" s="16"/>
      <c r="AC759" s="16"/>
      <c r="AD759" s="16"/>
      <c r="AE759" s="16"/>
      <c r="AF759" s="16"/>
      <c r="AG759" s="16"/>
      <c r="AH759" s="16"/>
      <c r="AI759" s="16"/>
      <c r="AJ759" s="16"/>
      <c r="AK759" s="16"/>
      <c r="AL759" s="16"/>
      <c r="AM759" s="16"/>
      <c r="AN759" s="16"/>
      <c r="AO759" s="16"/>
      <c r="AP759" s="16"/>
      <c r="AQ759" s="16"/>
      <c r="AR759" s="16"/>
      <c r="AS759" s="16"/>
      <c r="AT759" s="16"/>
      <c r="AU759" s="16"/>
      <c r="AV759" s="16"/>
      <c r="AW759" s="116"/>
      <c r="AX759" s="116"/>
      <c r="AY759" s="116"/>
      <c r="AZ759" s="116"/>
      <c r="BA759" s="116"/>
      <c r="BB759" s="116"/>
      <c r="BC759" s="116"/>
      <c r="BD759" s="116"/>
      <c r="BE759" s="116"/>
      <c r="BF759" s="116"/>
      <c r="BG759" s="116"/>
      <c r="BH759" s="116"/>
      <c r="BI759" s="116"/>
      <c r="BJ759" s="116"/>
      <c r="BK759" s="116"/>
      <c r="BL759" s="116"/>
      <c r="BM759" s="116"/>
      <c r="BN759" s="117"/>
    </row>
    <row r="760" spans="2:66" s="3" customFormat="1">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c r="AA760" s="16"/>
      <c r="AB760" s="16"/>
      <c r="AC760" s="16"/>
      <c r="AD760" s="16"/>
      <c r="AE760" s="16"/>
      <c r="AF760" s="16"/>
      <c r="AG760" s="16"/>
      <c r="AH760" s="16"/>
      <c r="AI760" s="16"/>
      <c r="AJ760" s="16"/>
      <c r="AK760" s="16"/>
      <c r="AL760" s="16"/>
      <c r="AM760" s="16"/>
      <c r="AN760" s="16"/>
      <c r="AO760" s="16"/>
      <c r="AP760" s="16"/>
      <c r="AQ760" s="16"/>
      <c r="AR760" s="16"/>
      <c r="AS760" s="16"/>
      <c r="AT760" s="16"/>
      <c r="AU760" s="16"/>
      <c r="AV760" s="16"/>
      <c r="AW760" s="116"/>
      <c r="AX760" s="116"/>
      <c r="AY760" s="116"/>
      <c r="AZ760" s="116"/>
      <c r="BA760" s="116"/>
      <c r="BB760" s="116"/>
      <c r="BC760" s="116"/>
      <c r="BD760" s="116"/>
      <c r="BE760" s="116"/>
      <c r="BF760" s="116"/>
      <c r="BG760" s="116"/>
      <c r="BH760" s="116"/>
      <c r="BI760" s="116"/>
      <c r="BJ760" s="116"/>
      <c r="BK760" s="116"/>
      <c r="BL760" s="116"/>
      <c r="BM760" s="116"/>
      <c r="BN760" s="117"/>
    </row>
    <row r="761" spans="2:66" s="3" customFormat="1">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c r="AA761" s="16"/>
      <c r="AB761" s="16"/>
      <c r="AC761" s="16"/>
      <c r="AD761" s="16"/>
      <c r="AE761" s="16"/>
      <c r="AF761" s="16"/>
      <c r="AG761" s="16"/>
      <c r="AH761" s="16"/>
      <c r="AI761" s="16"/>
      <c r="AJ761" s="16"/>
      <c r="AK761" s="16"/>
      <c r="AL761" s="16"/>
      <c r="AM761" s="16"/>
      <c r="AN761" s="16"/>
      <c r="AO761" s="16"/>
      <c r="AP761" s="16"/>
      <c r="AQ761" s="16"/>
      <c r="AR761" s="16"/>
      <c r="AS761" s="16"/>
      <c r="AT761" s="16"/>
      <c r="AU761" s="16"/>
      <c r="AV761" s="16"/>
      <c r="AW761" s="116"/>
      <c r="AX761" s="116"/>
      <c r="AY761" s="116"/>
      <c r="AZ761" s="116"/>
      <c r="BA761" s="116"/>
      <c r="BB761" s="116"/>
      <c r="BC761" s="116"/>
      <c r="BD761" s="116"/>
      <c r="BE761" s="116"/>
      <c r="BF761" s="116"/>
      <c r="BG761" s="116"/>
      <c r="BH761" s="116"/>
      <c r="BI761" s="116"/>
      <c r="BJ761" s="116"/>
      <c r="BK761" s="116"/>
      <c r="BL761" s="116"/>
      <c r="BM761" s="116"/>
      <c r="BN761" s="117"/>
    </row>
    <row r="762" spans="2:66" s="3" customFormat="1">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c r="AA762" s="16"/>
      <c r="AB762" s="16"/>
      <c r="AC762" s="16"/>
      <c r="AD762" s="16"/>
      <c r="AE762" s="16"/>
      <c r="AF762" s="16"/>
      <c r="AG762" s="16"/>
      <c r="AH762" s="16"/>
      <c r="AI762" s="16"/>
      <c r="AJ762" s="16"/>
      <c r="AK762" s="16"/>
      <c r="AL762" s="16"/>
      <c r="AM762" s="16"/>
      <c r="AN762" s="16"/>
      <c r="AO762" s="16"/>
      <c r="AP762" s="16"/>
      <c r="AQ762" s="16"/>
      <c r="AR762" s="16"/>
      <c r="AS762" s="16"/>
      <c r="AT762" s="16"/>
      <c r="AU762" s="16"/>
      <c r="AV762" s="16"/>
      <c r="AW762" s="116"/>
      <c r="AX762" s="116"/>
      <c r="AY762" s="116"/>
      <c r="AZ762" s="116"/>
      <c r="BA762" s="116"/>
      <c r="BB762" s="116"/>
      <c r="BC762" s="116"/>
      <c r="BD762" s="116"/>
      <c r="BE762" s="116"/>
      <c r="BF762" s="116"/>
      <c r="BG762" s="116"/>
      <c r="BH762" s="116"/>
      <c r="BI762" s="116"/>
      <c r="BJ762" s="116"/>
      <c r="BK762" s="116"/>
      <c r="BL762" s="116"/>
      <c r="BM762" s="116"/>
      <c r="BN762" s="117"/>
    </row>
    <row r="763" spans="2:66" s="3" customFormat="1">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c r="AA763" s="16"/>
      <c r="AB763" s="16"/>
      <c r="AC763" s="16"/>
      <c r="AD763" s="16"/>
      <c r="AE763" s="16"/>
      <c r="AF763" s="16"/>
      <c r="AG763" s="16"/>
      <c r="AH763" s="16"/>
      <c r="AI763" s="16"/>
      <c r="AJ763" s="16"/>
      <c r="AK763" s="16"/>
      <c r="AL763" s="16"/>
      <c r="AM763" s="16"/>
      <c r="AN763" s="16"/>
      <c r="AO763" s="16"/>
      <c r="AP763" s="16"/>
      <c r="AQ763" s="16"/>
      <c r="AR763" s="16"/>
      <c r="AS763" s="16"/>
      <c r="AT763" s="16"/>
      <c r="AU763" s="16"/>
      <c r="AV763" s="16"/>
      <c r="AW763" s="116"/>
      <c r="AX763" s="116"/>
      <c r="AY763" s="116"/>
      <c r="AZ763" s="116"/>
      <c r="BA763" s="116"/>
      <c r="BB763" s="116"/>
      <c r="BC763" s="116"/>
      <c r="BD763" s="116"/>
      <c r="BE763" s="116"/>
      <c r="BF763" s="116"/>
      <c r="BG763" s="116"/>
      <c r="BH763" s="116"/>
      <c r="BI763" s="116"/>
      <c r="BJ763" s="116"/>
      <c r="BK763" s="116"/>
      <c r="BL763" s="116"/>
      <c r="BM763" s="116"/>
      <c r="BN763" s="117"/>
    </row>
    <row r="764" spans="2:66" s="3" customFormat="1">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c r="AA764" s="16"/>
      <c r="AB764" s="16"/>
      <c r="AC764" s="16"/>
      <c r="AD764" s="16"/>
      <c r="AE764" s="16"/>
      <c r="AF764" s="16"/>
      <c r="AG764" s="16"/>
      <c r="AH764" s="16"/>
      <c r="AI764" s="16"/>
      <c r="AJ764" s="16"/>
      <c r="AK764" s="16"/>
      <c r="AL764" s="16"/>
      <c r="AM764" s="16"/>
      <c r="AN764" s="16"/>
      <c r="AO764" s="16"/>
      <c r="AP764" s="16"/>
      <c r="AQ764" s="16"/>
      <c r="AR764" s="16"/>
      <c r="AS764" s="16"/>
      <c r="AT764" s="16"/>
      <c r="AU764" s="16"/>
      <c r="AV764" s="16"/>
      <c r="AW764" s="116"/>
      <c r="AX764" s="116"/>
      <c r="AY764" s="116"/>
      <c r="AZ764" s="116"/>
      <c r="BA764" s="116"/>
      <c r="BB764" s="116"/>
      <c r="BC764" s="116"/>
      <c r="BD764" s="116"/>
      <c r="BE764" s="116"/>
      <c r="BF764" s="116"/>
      <c r="BG764" s="116"/>
      <c r="BH764" s="116"/>
      <c r="BI764" s="116"/>
      <c r="BJ764" s="116"/>
      <c r="BK764" s="116"/>
      <c r="BL764" s="116"/>
      <c r="BM764" s="116"/>
      <c r="BN764" s="117"/>
    </row>
    <row r="765" spans="2:66" s="3" customFormat="1">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c r="AA765" s="16"/>
      <c r="AB765" s="16"/>
      <c r="AC765" s="16"/>
      <c r="AD765" s="16"/>
      <c r="AE765" s="16"/>
      <c r="AF765" s="16"/>
      <c r="AG765" s="16"/>
      <c r="AH765" s="16"/>
      <c r="AI765" s="16"/>
      <c r="AJ765" s="16"/>
      <c r="AK765" s="16"/>
      <c r="AL765" s="16"/>
      <c r="AM765" s="16"/>
      <c r="AN765" s="16"/>
      <c r="AO765" s="16"/>
      <c r="AP765" s="16"/>
      <c r="AQ765" s="16"/>
      <c r="AR765" s="16"/>
      <c r="AS765" s="16"/>
      <c r="AT765" s="16"/>
      <c r="AU765" s="16"/>
      <c r="AV765" s="16"/>
      <c r="AW765" s="116"/>
      <c r="AX765" s="116"/>
      <c r="AY765" s="116"/>
      <c r="AZ765" s="116"/>
      <c r="BA765" s="116"/>
      <c r="BB765" s="116"/>
      <c r="BC765" s="116"/>
      <c r="BD765" s="116"/>
      <c r="BE765" s="116"/>
      <c r="BF765" s="116"/>
      <c r="BG765" s="116"/>
      <c r="BH765" s="116"/>
      <c r="BI765" s="116"/>
      <c r="BJ765" s="116"/>
      <c r="BK765" s="116"/>
      <c r="BL765" s="116"/>
      <c r="BM765" s="116"/>
      <c r="BN765" s="117"/>
    </row>
    <row r="766" spans="2:66" s="3" customFormat="1">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c r="AA766" s="16"/>
      <c r="AB766" s="16"/>
      <c r="AC766" s="16"/>
      <c r="AD766" s="16"/>
      <c r="AE766" s="16"/>
      <c r="AF766" s="16"/>
      <c r="AG766" s="16"/>
      <c r="AH766" s="16"/>
      <c r="AI766" s="16"/>
      <c r="AJ766" s="16"/>
      <c r="AK766" s="16"/>
      <c r="AL766" s="16"/>
      <c r="AM766" s="16"/>
      <c r="AN766" s="16"/>
      <c r="AO766" s="16"/>
      <c r="AP766" s="16"/>
      <c r="AQ766" s="16"/>
      <c r="AR766" s="16"/>
      <c r="AS766" s="16"/>
      <c r="AT766" s="16"/>
      <c r="AU766" s="16"/>
      <c r="AV766" s="16"/>
      <c r="AW766" s="116"/>
      <c r="AX766" s="116"/>
      <c r="AY766" s="116"/>
      <c r="AZ766" s="116"/>
      <c r="BA766" s="116"/>
      <c r="BB766" s="116"/>
      <c r="BC766" s="116"/>
      <c r="BD766" s="116"/>
      <c r="BE766" s="116"/>
      <c r="BF766" s="116"/>
      <c r="BG766" s="116"/>
      <c r="BH766" s="116"/>
      <c r="BI766" s="116"/>
      <c r="BJ766" s="116"/>
      <c r="BK766" s="116"/>
      <c r="BL766" s="116"/>
      <c r="BM766" s="116"/>
      <c r="BN766" s="117"/>
    </row>
    <row r="767" spans="2:66" s="3" customFormat="1">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c r="AA767" s="16"/>
      <c r="AB767" s="16"/>
      <c r="AC767" s="16"/>
      <c r="AD767" s="16"/>
      <c r="AE767" s="16"/>
      <c r="AF767" s="16"/>
      <c r="AG767" s="16"/>
      <c r="AH767" s="16"/>
      <c r="AI767" s="16"/>
      <c r="AJ767" s="16"/>
      <c r="AK767" s="16"/>
      <c r="AL767" s="16"/>
      <c r="AM767" s="16"/>
      <c r="AN767" s="16"/>
      <c r="AO767" s="16"/>
      <c r="AP767" s="16"/>
      <c r="AQ767" s="16"/>
      <c r="AR767" s="16"/>
      <c r="AS767" s="16"/>
      <c r="AT767" s="16"/>
      <c r="AU767" s="16"/>
      <c r="AV767" s="16"/>
      <c r="AW767" s="116"/>
      <c r="AX767" s="116"/>
      <c r="AY767" s="116"/>
      <c r="AZ767" s="116"/>
      <c r="BA767" s="116"/>
      <c r="BB767" s="116"/>
      <c r="BC767" s="116"/>
      <c r="BD767" s="116"/>
      <c r="BE767" s="116"/>
      <c r="BF767" s="116"/>
      <c r="BG767" s="116"/>
      <c r="BH767" s="116"/>
      <c r="BI767" s="116"/>
      <c r="BJ767" s="116"/>
      <c r="BK767" s="116"/>
      <c r="BL767" s="116"/>
      <c r="BM767" s="116"/>
      <c r="BN767" s="117"/>
    </row>
    <row r="768" spans="2:66" s="3" customFormat="1">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c r="AA768" s="16"/>
      <c r="AB768" s="16"/>
      <c r="AC768" s="16"/>
      <c r="AD768" s="16"/>
      <c r="AE768" s="16"/>
      <c r="AF768" s="16"/>
      <c r="AG768" s="16"/>
      <c r="AH768" s="16"/>
      <c r="AI768" s="16"/>
      <c r="AJ768" s="16"/>
      <c r="AK768" s="16"/>
      <c r="AL768" s="16"/>
      <c r="AM768" s="16"/>
      <c r="AN768" s="16"/>
      <c r="AO768" s="16"/>
      <c r="AP768" s="16"/>
      <c r="AQ768" s="16"/>
      <c r="AR768" s="16"/>
      <c r="AS768" s="16"/>
      <c r="AT768" s="16"/>
      <c r="AU768" s="16"/>
      <c r="AV768" s="16"/>
      <c r="AW768" s="116"/>
      <c r="AX768" s="116"/>
      <c r="AY768" s="116"/>
      <c r="AZ768" s="116"/>
      <c r="BA768" s="116"/>
      <c r="BB768" s="116"/>
      <c r="BC768" s="116"/>
      <c r="BD768" s="116"/>
      <c r="BE768" s="116"/>
      <c r="BF768" s="116"/>
      <c r="BG768" s="116"/>
      <c r="BH768" s="116"/>
      <c r="BI768" s="116"/>
      <c r="BJ768" s="116"/>
      <c r="BK768" s="116"/>
      <c r="BL768" s="116"/>
      <c r="BM768" s="116"/>
      <c r="BN768" s="117"/>
    </row>
    <row r="769" spans="2:66" s="3" customFormat="1">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c r="AA769" s="16"/>
      <c r="AB769" s="16"/>
      <c r="AC769" s="16"/>
      <c r="AD769" s="16"/>
      <c r="AE769" s="16"/>
      <c r="AF769" s="16"/>
      <c r="AG769" s="16"/>
      <c r="AH769" s="16"/>
      <c r="AI769" s="16"/>
      <c r="AJ769" s="16"/>
      <c r="AK769" s="16"/>
      <c r="AL769" s="16"/>
      <c r="AM769" s="16"/>
      <c r="AN769" s="16"/>
      <c r="AO769" s="16"/>
      <c r="AP769" s="16"/>
      <c r="AQ769" s="16"/>
      <c r="AR769" s="16"/>
      <c r="AS769" s="16"/>
      <c r="AT769" s="16"/>
      <c r="AU769" s="16"/>
      <c r="AV769" s="16"/>
      <c r="AW769" s="116"/>
      <c r="AX769" s="116"/>
      <c r="AY769" s="116"/>
      <c r="AZ769" s="116"/>
      <c r="BA769" s="116"/>
      <c r="BB769" s="116"/>
      <c r="BC769" s="116"/>
      <c r="BD769" s="116"/>
      <c r="BE769" s="116"/>
      <c r="BF769" s="116"/>
      <c r="BG769" s="116"/>
      <c r="BH769" s="116"/>
      <c r="BI769" s="116"/>
      <c r="BJ769" s="116"/>
      <c r="BK769" s="116"/>
      <c r="BL769" s="116"/>
      <c r="BM769" s="116"/>
      <c r="BN769" s="117"/>
    </row>
    <row r="770" spans="2:66" s="3" customFormat="1">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c r="AA770" s="16"/>
      <c r="AB770" s="16"/>
      <c r="AC770" s="16"/>
      <c r="AD770" s="16"/>
      <c r="AE770" s="16"/>
      <c r="AF770" s="16"/>
      <c r="AG770" s="16"/>
      <c r="AH770" s="16"/>
      <c r="AI770" s="16"/>
      <c r="AJ770" s="16"/>
      <c r="AK770" s="16"/>
      <c r="AL770" s="16"/>
      <c r="AM770" s="16"/>
      <c r="AN770" s="16"/>
      <c r="AO770" s="16"/>
      <c r="AP770" s="16"/>
      <c r="AQ770" s="16"/>
      <c r="AR770" s="16"/>
      <c r="AS770" s="16"/>
      <c r="AT770" s="16"/>
      <c r="AU770" s="16"/>
      <c r="AV770" s="16"/>
      <c r="AW770" s="116"/>
      <c r="AX770" s="116"/>
      <c r="AY770" s="116"/>
      <c r="AZ770" s="116"/>
      <c r="BA770" s="116"/>
      <c r="BB770" s="116"/>
      <c r="BC770" s="116"/>
      <c r="BD770" s="116"/>
      <c r="BE770" s="116"/>
      <c r="BF770" s="116"/>
      <c r="BG770" s="116"/>
      <c r="BH770" s="116"/>
      <c r="BI770" s="116"/>
      <c r="BJ770" s="116"/>
      <c r="BK770" s="116"/>
      <c r="BL770" s="116"/>
      <c r="BM770" s="116"/>
      <c r="BN770" s="117"/>
    </row>
    <row r="771" spans="2:66" s="3" customFormat="1">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c r="AA771" s="16"/>
      <c r="AB771" s="16"/>
      <c r="AC771" s="16"/>
      <c r="AD771" s="16"/>
      <c r="AE771" s="16"/>
      <c r="AF771" s="16"/>
      <c r="AG771" s="16"/>
      <c r="AH771" s="16"/>
      <c r="AI771" s="16"/>
      <c r="AJ771" s="16"/>
      <c r="AK771" s="16"/>
      <c r="AL771" s="16"/>
      <c r="AM771" s="16"/>
      <c r="AN771" s="16"/>
      <c r="AO771" s="16"/>
      <c r="AP771" s="16"/>
      <c r="AQ771" s="16"/>
      <c r="AR771" s="16"/>
      <c r="AS771" s="16"/>
      <c r="AT771" s="16"/>
      <c r="AU771" s="16"/>
      <c r="AV771" s="16"/>
      <c r="AW771" s="116"/>
      <c r="AX771" s="116"/>
      <c r="AY771" s="116"/>
      <c r="AZ771" s="116"/>
      <c r="BA771" s="116"/>
      <c r="BB771" s="116"/>
      <c r="BC771" s="116"/>
      <c r="BD771" s="116"/>
      <c r="BE771" s="116"/>
      <c r="BF771" s="116"/>
      <c r="BG771" s="116"/>
      <c r="BH771" s="116"/>
      <c r="BI771" s="116"/>
      <c r="BJ771" s="116"/>
      <c r="BK771" s="116"/>
      <c r="BL771" s="116"/>
      <c r="BM771" s="116"/>
      <c r="BN771" s="117"/>
    </row>
    <row r="772" spans="2:66" s="3" customFormat="1">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c r="AA772" s="16"/>
      <c r="AB772" s="16"/>
      <c r="AC772" s="16"/>
      <c r="AD772" s="16"/>
      <c r="AE772" s="16"/>
      <c r="AF772" s="16"/>
      <c r="AG772" s="16"/>
      <c r="AH772" s="16"/>
      <c r="AI772" s="16"/>
      <c r="AJ772" s="16"/>
      <c r="AK772" s="16"/>
      <c r="AL772" s="16"/>
      <c r="AM772" s="16"/>
      <c r="AN772" s="16"/>
      <c r="AO772" s="16"/>
      <c r="AP772" s="16"/>
      <c r="AQ772" s="16"/>
      <c r="AR772" s="16"/>
      <c r="AS772" s="16"/>
      <c r="AT772" s="16"/>
      <c r="AU772" s="16"/>
      <c r="AV772" s="16"/>
      <c r="AW772" s="116"/>
      <c r="AX772" s="116"/>
      <c r="AY772" s="116"/>
      <c r="AZ772" s="116"/>
      <c r="BA772" s="116"/>
      <c r="BB772" s="116"/>
      <c r="BC772" s="116"/>
      <c r="BD772" s="116"/>
      <c r="BE772" s="116"/>
      <c r="BF772" s="116"/>
      <c r="BG772" s="116"/>
      <c r="BH772" s="116"/>
      <c r="BI772" s="116"/>
      <c r="BJ772" s="116"/>
      <c r="BK772" s="116"/>
      <c r="BL772" s="116"/>
      <c r="BM772" s="116"/>
      <c r="BN772" s="117"/>
    </row>
    <row r="773" spans="2:66" s="3" customFormat="1">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c r="AA773" s="16"/>
      <c r="AB773" s="16"/>
      <c r="AC773" s="16"/>
      <c r="AD773" s="16"/>
      <c r="AE773" s="16"/>
      <c r="AF773" s="16"/>
      <c r="AG773" s="16"/>
      <c r="AH773" s="16"/>
      <c r="AI773" s="16"/>
      <c r="AJ773" s="16"/>
      <c r="AK773" s="16"/>
      <c r="AL773" s="16"/>
      <c r="AM773" s="16"/>
      <c r="AN773" s="16"/>
      <c r="AO773" s="16"/>
      <c r="AP773" s="16"/>
      <c r="AQ773" s="16"/>
      <c r="AR773" s="16"/>
      <c r="AS773" s="16"/>
      <c r="AT773" s="16"/>
      <c r="AU773" s="16"/>
      <c r="AV773" s="16"/>
      <c r="AW773" s="116"/>
      <c r="AX773" s="116"/>
      <c r="AY773" s="116"/>
      <c r="AZ773" s="116"/>
      <c r="BA773" s="116"/>
      <c r="BB773" s="116"/>
      <c r="BC773" s="116"/>
      <c r="BD773" s="116"/>
      <c r="BE773" s="116"/>
      <c r="BF773" s="116"/>
      <c r="BG773" s="116"/>
      <c r="BH773" s="116"/>
      <c r="BI773" s="116"/>
      <c r="BJ773" s="116"/>
      <c r="BK773" s="116"/>
      <c r="BL773" s="116"/>
      <c r="BM773" s="116"/>
      <c r="BN773" s="117"/>
    </row>
    <row r="774" spans="2:66" s="3" customFormat="1">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c r="AA774" s="16"/>
      <c r="AB774" s="16"/>
      <c r="AC774" s="16"/>
      <c r="AD774" s="16"/>
      <c r="AE774" s="16"/>
      <c r="AF774" s="16"/>
      <c r="AG774" s="16"/>
      <c r="AH774" s="16"/>
      <c r="AI774" s="16"/>
      <c r="AJ774" s="16"/>
      <c r="AK774" s="16"/>
      <c r="AL774" s="16"/>
      <c r="AM774" s="16"/>
      <c r="AN774" s="16"/>
      <c r="AO774" s="16"/>
      <c r="AP774" s="16"/>
      <c r="AQ774" s="16"/>
      <c r="AR774" s="16"/>
      <c r="AS774" s="16"/>
      <c r="AT774" s="16"/>
      <c r="AU774" s="16"/>
      <c r="AV774" s="16"/>
      <c r="AW774" s="116"/>
      <c r="AX774" s="116"/>
      <c r="AY774" s="116"/>
      <c r="AZ774" s="116"/>
      <c r="BA774" s="116"/>
      <c r="BB774" s="116"/>
      <c r="BC774" s="116"/>
      <c r="BD774" s="116"/>
      <c r="BE774" s="116"/>
      <c r="BF774" s="116"/>
      <c r="BG774" s="116"/>
      <c r="BH774" s="116"/>
      <c r="BI774" s="116"/>
      <c r="BJ774" s="116"/>
      <c r="BK774" s="116"/>
      <c r="BL774" s="116"/>
      <c r="BM774" s="116"/>
      <c r="BN774" s="117"/>
    </row>
    <row r="775" spans="2:66" s="3" customFormat="1">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c r="AA775" s="16"/>
      <c r="AB775" s="16"/>
      <c r="AC775" s="16"/>
      <c r="AD775" s="16"/>
      <c r="AE775" s="16"/>
      <c r="AF775" s="16"/>
      <c r="AG775" s="16"/>
      <c r="AH775" s="16"/>
      <c r="AI775" s="16"/>
      <c r="AJ775" s="16"/>
      <c r="AK775" s="16"/>
      <c r="AL775" s="16"/>
      <c r="AM775" s="16"/>
      <c r="AN775" s="16"/>
      <c r="AO775" s="16"/>
      <c r="AP775" s="16"/>
      <c r="AQ775" s="16"/>
      <c r="AR775" s="16"/>
      <c r="AS775" s="16"/>
      <c r="AT775" s="16"/>
      <c r="AU775" s="16"/>
      <c r="AV775" s="16"/>
      <c r="AW775" s="116"/>
      <c r="AX775" s="116"/>
      <c r="AY775" s="116"/>
      <c r="AZ775" s="116"/>
      <c r="BA775" s="116"/>
      <c r="BB775" s="116"/>
      <c r="BC775" s="116"/>
      <c r="BD775" s="116"/>
      <c r="BE775" s="116"/>
      <c r="BF775" s="116"/>
      <c r="BG775" s="116"/>
      <c r="BH775" s="116"/>
      <c r="BI775" s="116"/>
      <c r="BJ775" s="116"/>
      <c r="BK775" s="116"/>
      <c r="BL775" s="116"/>
      <c r="BM775" s="116"/>
      <c r="BN775" s="117"/>
    </row>
    <row r="776" spans="2:66" s="3" customFormat="1">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c r="AA776" s="16"/>
      <c r="AB776" s="16"/>
      <c r="AC776" s="16"/>
      <c r="AD776" s="16"/>
      <c r="AE776" s="16"/>
      <c r="AF776" s="16"/>
      <c r="AG776" s="16"/>
      <c r="AH776" s="16"/>
      <c r="AI776" s="16"/>
      <c r="AJ776" s="16"/>
      <c r="AK776" s="16"/>
      <c r="AL776" s="16"/>
      <c r="AM776" s="16"/>
      <c r="AN776" s="16"/>
      <c r="AO776" s="16"/>
      <c r="AP776" s="16"/>
      <c r="AQ776" s="16"/>
      <c r="AR776" s="16"/>
      <c r="AS776" s="16"/>
      <c r="AT776" s="16"/>
      <c r="AU776" s="16"/>
      <c r="AV776" s="16"/>
      <c r="AW776" s="116"/>
      <c r="AX776" s="116"/>
      <c r="AY776" s="116"/>
      <c r="AZ776" s="116"/>
      <c r="BA776" s="116"/>
      <c r="BB776" s="116"/>
      <c r="BC776" s="116"/>
      <c r="BD776" s="116"/>
      <c r="BE776" s="116"/>
      <c r="BF776" s="116"/>
      <c r="BG776" s="116"/>
      <c r="BH776" s="116"/>
      <c r="BI776" s="116"/>
      <c r="BJ776" s="116"/>
      <c r="BK776" s="116"/>
      <c r="BL776" s="116"/>
      <c r="BM776" s="116"/>
      <c r="BN776" s="117"/>
    </row>
    <row r="777" spans="2:66" s="3" customFormat="1">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c r="AA777" s="16"/>
      <c r="AB777" s="16"/>
      <c r="AC777" s="16"/>
      <c r="AD777" s="16"/>
      <c r="AE777" s="16"/>
      <c r="AF777" s="16"/>
      <c r="AG777" s="16"/>
      <c r="AH777" s="16"/>
      <c r="AI777" s="16"/>
      <c r="AJ777" s="16"/>
      <c r="AK777" s="16"/>
      <c r="AL777" s="16"/>
      <c r="AM777" s="16"/>
      <c r="AN777" s="16"/>
      <c r="AO777" s="16"/>
      <c r="AP777" s="16"/>
      <c r="AQ777" s="16"/>
      <c r="AR777" s="16"/>
      <c r="AS777" s="16"/>
      <c r="AT777" s="16"/>
      <c r="AU777" s="16"/>
      <c r="AV777" s="16"/>
      <c r="AW777" s="116"/>
      <c r="AX777" s="116"/>
      <c r="AY777" s="116"/>
      <c r="AZ777" s="116"/>
      <c r="BA777" s="116"/>
      <c r="BB777" s="116"/>
      <c r="BC777" s="116"/>
      <c r="BD777" s="116"/>
      <c r="BE777" s="116"/>
      <c r="BF777" s="116"/>
      <c r="BG777" s="116"/>
      <c r="BH777" s="116"/>
      <c r="BI777" s="116"/>
      <c r="BJ777" s="116"/>
      <c r="BK777" s="116"/>
      <c r="BL777" s="116"/>
      <c r="BM777" s="116"/>
      <c r="BN777" s="117"/>
    </row>
    <row r="778" spans="2:66" s="3" customFormat="1">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c r="AA778" s="16"/>
      <c r="AB778" s="16"/>
      <c r="AC778" s="16"/>
      <c r="AD778" s="16"/>
      <c r="AE778" s="16"/>
      <c r="AF778" s="16"/>
      <c r="AG778" s="16"/>
      <c r="AH778" s="16"/>
      <c r="AI778" s="16"/>
      <c r="AJ778" s="16"/>
      <c r="AK778" s="16"/>
      <c r="AL778" s="16"/>
      <c r="AM778" s="16"/>
      <c r="AN778" s="16"/>
      <c r="AO778" s="16"/>
      <c r="AP778" s="16"/>
      <c r="AQ778" s="16"/>
      <c r="AR778" s="16"/>
      <c r="AS778" s="16"/>
      <c r="AT778" s="16"/>
      <c r="AU778" s="16"/>
      <c r="AV778" s="16"/>
      <c r="AW778" s="116"/>
      <c r="AX778" s="116"/>
      <c r="AY778" s="116"/>
      <c r="AZ778" s="116"/>
      <c r="BA778" s="116"/>
      <c r="BB778" s="116"/>
      <c r="BC778" s="116"/>
      <c r="BD778" s="116"/>
      <c r="BE778" s="116"/>
      <c r="BF778" s="116"/>
      <c r="BG778" s="116"/>
      <c r="BH778" s="116"/>
      <c r="BI778" s="116"/>
      <c r="BJ778" s="116"/>
      <c r="BK778" s="116"/>
      <c r="BL778" s="116"/>
      <c r="BM778" s="116"/>
      <c r="BN778" s="117"/>
    </row>
    <row r="779" spans="2:66" s="3" customFormat="1">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c r="AA779" s="16"/>
      <c r="AB779" s="16"/>
      <c r="AC779" s="16"/>
      <c r="AD779" s="16"/>
      <c r="AE779" s="16"/>
      <c r="AF779" s="16"/>
      <c r="AG779" s="16"/>
      <c r="AH779" s="16"/>
      <c r="AI779" s="16"/>
      <c r="AJ779" s="16"/>
      <c r="AK779" s="16"/>
      <c r="AL779" s="16"/>
      <c r="AM779" s="16"/>
      <c r="AN779" s="16"/>
      <c r="AO779" s="16"/>
      <c r="AP779" s="16"/>
      <c r="AQ779" s="16"/>
      <c r="AR779" s="16"/>
      <c r="AS779" s="16"/>
      <c r="AT779" s="16"/>
      <c r="AU779" s="16"/>
      <c r="AV779" s="16"/>
      <c r="AW779" s="116"/>
      <c r="AX779" s="116"/>
      <c r="AY779" s="116"/>
      <c r="AZ779" s="116"/>
      <c r="BA779" s="116"/>
      <c r="BB779" s="116"/>
      <c r="BC779" s="116"/>
      <c r="BD779" s="116"/>
      <c r="BE779" s="116"/>
      <c r="BF779" s="116"/>
      <c r="BG779" s="116"/>
      <c r="BH779" s="116"/>
      <c r="BI779" s="116"/>
      <c r="BJ779" s="116"/>
      <c r="BK779" s="116"/>
      <c r="BL779" s="116"/>
      <c r="BM779" s="116"/>
      <c r="BN779" s="117"/>
    </row>
    <row r="780" spans="2:66" s="3" customFormat="1">
      <c r="B780" s="628"/>
      <c r="C780" s="628"/>
      <c r="D780" s="628"/>
      <c r="E780" s="628"/>
      <c r="F780" s="628"/>
      <c r="G780" s="628"/>
      <c r="H780" s="628"/>
      <c r="I780" s="628"/>
      <c r="J780" s="628"/>
      <c r="K780" s="628"/>
      <c r="L780" s="628"/>
      <c r="M780" s="628"/>
      <c r="N780" s="628"/>
      <c r="O780" s="628"/>
      <c r="P780" s="628"/>
      <c r="Q780" s="628"/>
      <c r="R780" s="628"/>
      <c r="S780" s="628"/>
      <c r="T780" s="628"/>
      <c r="U780" s="628"/>
      <c r="V780" s="628"/>
      <c r="W780" s="628"/>
      <c r="X780" s="628"/>
      <c r="Y780" s="628"/>
      <c r="Z780" s="628"/>
      <c r="AA780" s="628"/>
      <c r="AB780" s="628"/>
      <c r="AC780" s="628"/>
      <c r="AD780" s="628"/>
      <c r="AE780" s="628"/>
      <c r="AF780" s="628"/>
      <c r="AG780" s="628"/>
      <c r="AH780" s="628"/>
      <c r="AI780" s="628"/>
      <c r="AJ780" s="628"/>
      <c r="AK780" s="628"/>
      <c r="AL780" s="628"/>
      <c r="AM780" s="628"/>
      <c r="AN780" s="628"/>
      <c r="AO780" s="628"/>
      <c r="AP780" s="628"/>
      <c r="AQ780" s="628"/>
      <c r="AR780" s="628"/>
      <c r="AS780" s="628"/>
      <c r="AT780" s="628"/>
      <c r="AU780" s="628"/>
      <c r="AV780" s="628"/>
      <c r="AW780" s="627"/>
      <c r="AX780" s="627"/>
      <c r="AY780" s="627"/>
      <c r="AZ780" s="627"/>
      <c r="BA780" s="627"/>
      <c r="BB780" s="627"/>
      <c r="BC780" s="627"/>
      <c r="BD780" s="627"/>
      <c r="BE780" s="627"/>
      <c r="BF780" s="627"/>
      <c r="BG780" s="627"/>
      <c r="BH780" s="627"/>
      <c r="BI780" s="627"/>
      <c r="BJ780" s="627"/>
      <c r="BK780" s="627"/>
      <c r="BL780" s="627"/>
      <c r="BM780" s="627"/>
      <c r="BN780" s="629"/>
    </row>
    <row r="781" spans="2:66" s="3" customFormat="1">
      <c r="B781" s="36"/>
      <c r="C781" s="36"/>
      <c r="D781" s="36"/>
      <c r="E781" s="36"/>
      <c r="F781" s="36"/>
      <c r="G781" s="36"/>
      <c r="H781" s="36"/>
      <c r="I781" s="36"/>
      <c r="J781" s="36"/>
      <c r="K781" s="36"/>
      <c r="L781" s="36"/>
      <c r="M781" s="36"/>
      <c r="N781" s="36"/>
      <c r="O781" s="36"/>
      <c r="P781" s="36"/>
      <c r="Q781" s="36"/>
      <c r="R781" s="36"/>
      <c r="S781" s="36"/>
      <c r="T781" s="36"/>
      <c r="U781" s="36"/>
      <c r="V781" s="36"/>
      <c r="W781" s="16"/>
      <c r="X781" s="16"/>
      <c r="Y781" s="16"/>
      <c r="Z781" s="36"/>
      <c r="AA781" s="36"/>
      <c r="AB781" s="36"/>
      <c r="AC781" s="36"/>
      <c r="AD781" s="36"/>
      <c r="AE781" s="36"/>
      <c r="AF781" s="36"/>
      <c r="AG781" s="36"/>
      <c r="AH781" s="36"/>
      <c r="AI781" s="36"/>
      <c r="AJ781" s="36"/>
      <c r="AK781" s="36"/>
      <c r="AL781" s="36"/>
      <c r="AM781" s="36"/>
      <c r="AN781" s="36"/>
      <c r="AO781" s="36"/>
      <c r="AP781" s="36"/>
      <c r="AQ781" s="36"/>
      <c r="AR781" s="36"/>
      <c r="AS781" s="36"/>
      <c r="AT781" s="36"/>
      <c r="AU781" s="36"/>
      <c r="AV781" s="36"/>
    </row>
    <row r="782" spans="2:66" s="3" customFormat="1">
      <c r="B782" s="36"/>
      <c r="C782" s="36"/>
      <c r="D782" s="36"/>
      <c r="E782" s="36"/>
      <c r="F782" s="36"/>
      <c r="G782" s="36"/>
      <c r="H782" s="36"/>
      <c r="I782" s="36"/>
      <c r="J782" s="36"/>
      <c r="K782" s="36"/>
      <c r="L782" s="36"/>
      <c r="M782" s="36"/>
      <c r="N782" s="36"/>
      <c r="O782" s="36"/>
      <c r="P782" s="36"/>
      <c r="Q782" s="36"/>
      <c r="R782" s="36"/>
      <c r="S782" s="36"/>
      <c r="T782" s="36"/>
      <c r="U782" s="36"/>
      <c r="V782" s="36"/>
      <c r="W782" s="16"/>
      <c r="X782" s="16"/>
      <c r="Y782" s="16"/>
      <c r="Z782" s="36"/>
      <c r="AA782" s="36"/>
      <c r="AB782" s="36"/>
      <c r="AC782" s="36"/>
      <c r="AD782" s="36"/>
      <c r="AE782" s="36"/>
      <c r="AF782" s="36"/>
      <c r="AG782" s="36"/>
      <c r="AH782" s="36"/>
      <c r="AI782" s="36"/>
      <c r="AJ782" s="36"/>
      <c r="AK782" s="36"/>
      <c r="AL782" s="36"/>
      <c r="AM782" s="36"/>
      <c r="AN782" s="36"/>
      <c r="AO782" s="36"/>
      <c r="AP782" s="36"/>
      <c r="AQ782" s="36"/>
      <c r="AR782" s="36"/>
      <c r="AS782" s="36"/>
      <c r="AT782" s="36"/>
      <c r="AU782" s="36"/>
      <c r="AV782" s="36"/>
    </row>
    <row r="783" spans="2:66" s="3" customFormat="1">
      <c r="B783" s="36"/>
      <c r="C783" s="36"/>
      <c r="D783" s="36"/>
      <c r="E783" s="36"/>
      <c r="F783" s="36"/>
      <c r="G783" s="36"/>
      <c r="H783" s="36"/>
      <c r="I783" s="36"/>
      <c r="J783" s="36"/>
      <c r="K783" s="36"/>
      <c r="L783" s="36"/>
      <c r="M783" s="36"/>
      <c r="N783" s="36"/>
      <c r="O783" s="36"/>
      <c r="P783" s="36"/>
      <c r="Q783" s="36"/>
      <c r="R783" s="36"/>
      <c r="S783" s="36"/>
      <c r="T783" s="36"/>
      <c r="U783" s="36"/>
      <c r="V783" s="36"/>
      <c r="W783" s="16"/>
      <c r="X783" s="16"/>
      <c r="Y783" s="16"/>
      <c r="Z783" s="36"/>
      <c r="AA783" s="36"/>
      <c r="AB783" s="36"/>
      <c r="AC783" s="36"/>
      <c r="AD783" s="36"/>
      <c r="AE783" s="36"/>
      <c r="AF783" s="36"/>
      <c r="AG783" s="36"/>
      <c r="AH783" s="36"/>
      <c r="AI783" s="36"/>
      <c r="AJ783" s="36"/>
      <c r="AK783" s="36"/>
      <c r="AL783" s="36"/>
      <c r="AM783" s="36"/>
      <c r="AN783" s="36"/>
      <c r="AO783" s="36"/>
      <c r="AP783" s="36"/>
      <c r="AQ783" s="36"/>
      <c r="AR783" s="36"/>
      <c r="AS783" s="36"/>
      <c r="AT783" s="36"/>
      <c r="AU783" s="36"/>
      <c r="AV783" s="36"/>
    </row>
    <row r="784" spans="2:66" s="3" customFormat="1">
      <c r="B784" s="36"/>
      <c r="C784" s="36"/>
      <c r="D784" s="36"/>
      <c r="E784" s="36"/>
      <c r="F784" s="36"/>
      <c r="G784" s="36"/>
      <c r="H784" s="36"/>
      <c r="I784" s="36"/>
      <c r="J784" s="36"/>
      <c r="K784" s="36"/>
      <c r="L784" s="36"/>
      <c r="M784" s="36"/>
      <c r="N784" s="36"/>
      <c r="O784" s="36"/>
      <c r="P784" s="36"/>
      <c r="Q784" s="36"/>
      <c r="R784" s="36"/>
      <c r="S784" s="36"/>
      <c r="T784" s="36"/>
      <c r="U784" s="36"/>
      <c r="V784" s="36"/>
      <c r="W784" s="16"/>
      <c r="X784" s="16"/>
      <c r="Y784" s="16"/>
      <c r="Z784" s="36"/>
      <c r="AA784" s="36"/>
      <c r="AB784" s="36"/>
      <c r="AC784" s="36"/>
      <c r="AD784" s="36"/>
      <c r="AE784" s="36"/>
      <c r="AF784" s="36"/>
      <c r="AG784" s="36"/>
      <c r="AH784" s="36"/>
      <c r="AI784" s="36"/>
      <c r="AJ784" s="36"/>
      <c r="AK784" s="36"/>
      <c r="AL784" s="36"/>
      <c r="AM784" s="36"/>
      <c r="AN784" s="36"/>
      <c r="AO784" s="36"/>
      <c r="AP784" s="36"/>
      <c r="AQ784" s="36"/>
      <c r="AR784" s="36"/>
      <c r="AS784" s="36"/>
      <c r="AT784" s="36"/>
      <c r="AU784" s="36"/>
      <c r="AV784" s="36"/>
    </row>
    <row r="785" spans="2:48" s="3" customFormat="1">
      <c r="B785" s="36"/>
      <c r="C785" s="36"/>
      <c r="D785" s="36"/>
      <c r="E785" s="36"/>
      <c r="F785" s="36"/>
      <c r="G785" s="36"/>
      <c r="H785" s="36"/>
      <c r="I785" s="36"/>
      <c r="J785" s="36"/>
      <c r="K785" s="36"/>
      <c r="L785" s="36"/>
      <c r="M785" s="36"/>
      <c r="N785" s="36"/>
      <c r="O785" s="36"/>
      <c r="P785" s="36"/>
      <c r="Q785" s="36"/>
      <c r="R785" s="36"/>
      <c r="S785" s="36"/>
      <c r="T785" s="36"/>
      <c r="U785" s="36"/>
      <c r="V785" s="36"/>
      <c r="W785" s="16"/>
      <c r="X785" s="16"/>
      <c r="Y785" s="16"/>
      <c r="Z785" s="36"/>
      <c r="AA785" s="36"/>
      <c r="AB785" s="36"/>
      <c r="AC785" s="36"/>
      <c r="AD785" s="36"/>
      <c r="AE785" s="36"/>
      <c r="AF785" s="36"/>
      <c r="AG785" s="36"/>
      <c r="AH785" s="36"/>
      <c r="AI785" s="36"/>
      <c r="AJ785" s="36"/>
      <c r="AK785" s="36"/>
      <c r="AL785" s="36"/>
      <c r="AM785" s="36"/>
      <c r="AN785" s="36"/>
      <c r="AO785" s="36"/>
      <c r="AP785" s="36"/>
      <c r="AQ785" s="36"/>
      <c r="AR785" s="36"/>
      <c r="AS785" s="36"/>
      <c r="AT785" s="36"/>
      <c r="AU785" s="36"/>
      <c r="AV785" s="36"/>
    </row>
    <row r="786" spans="2:48" s="3" customFormat="1">
      <c r="B786" s="36"/>
      <c r="C786" s="36"/>
      <c r="D786" s="36"/>
      <c r="E786" s="36"/>
      <c r="F786" s="36"/>
      <c r="G786" s="36"/>
      <c r="H786" s="36"/>
      <c r="I786" s="36"/>
      <c r="J786" s="36"/>
      <c r="K786" s="36"/>
      <c r="L786" s="36"/>
      <c r="M786" s="36"/>
      <c r="N786" s="36"/>
      <c r="O786" s="36"/>
      <c r="P786" s="36"/>
      <c r="Q786" s="36"/>
      <c r="R786" s="36"/>
      <c r="S786" s="36"/>
      <c r="T786" s="36"/>
      <c r="U786" s="36"/>
      <c r="V786" s="36"/>
      <c r="W786" s="16"/>
      <c r="X786" s="16"/>
      <c r="Y786" s="16"/>
      <c r="Z786" s="36"/>
      <c r="AA786" s="36"/>
      <c r="AB786" s="36"/>
      <c r="AC786" s="36"/>
      <c r="AD786" s="36"/>
      <c r="AE786" s="36"/>
      <c r="AF786" s="36"/>
      <c r="AG786" s="36"/>
      <c r="AH786" s="36"/>
      <c r="AI786" s="36"/>
      <c r="AJ786" s="36"/>
      <c r="AK786" s="36"/>
      <c r="AL786" s="36"/>
      <c r="AM786" s="36"/>
      <c r="AN786" s="36"/>
      <c r="AO786" s="36"/>
      <c r="AP786" s="36"/>
      <c r="AQ786" s="36"/>
      <c r="AR786" s="36"/>
      <c r="AS786" s="36"/>
      <c r="AT786" s="36"/>
      <c r="AU786" s="36"/>
      <c r="AV786" s="36"/>
    </row>
    <row r="787" spans="2:48" s="3" customFormat="1">
      <c r="B787" s="36"/>
      <c r="C787" s="36"/>
      <c r="D787" s="36"/>
      <c r="E787" s="36"/>
      <c r="F787" s="36"/>
      <c r="G787" s="36"/>
      <c r="H787" s="36"/>
      <c r="I787" s="36"/>
      <c r="J787" s="36"/>
      <c r="K787" s="36"/>
      <c r="L787" s="36"/>
      <c r="M787" s="36"/>
      <c r="N787" s="36"/>
      <c r="O787" s="36"/>
      <c r="P787" s="36"/>
      <c r="Q787" s="36"/>
      <c r="R787" s="36"/>
      <c r="S787" s="36"/>
      <c r="T787" s="36"/>
      <c r="U787" s="36"/>
      <c r="V787" s="36"/>
      <c r="W787" s="16"/>
      <c r="X787" s="16"/>
      <c r="Y787" s="16"/>
      <c r="Z787" s="36"/>
      <c r="AA787" s="36"/>
      <c r="AB787" s="36"/>
      <c r="AC787" s="36"/>
      <c r="AD787" s="36"/>
      <c r="AE787" s="36"/>
      <c r="AF787" s="36"/>
      <c r="AG787" s="36"/>
      <c r="AH787" s="36"/>
      <c r="AI787" s="36"/>
      <c r="AJ787" s="36"/>
      <c r="AK787" s="36"/>
      <c r="AL787" s="36"/>
      <c r="AM787" s="36"/>
      <c r="AN787" s="36"/>
      <c r="AO787" s="36"/>
      <c r="AP787" s="36"/>
      <c r="AQ787" s="36"/>
      <c r="AR787" s="36"/>
      <c r="AS787" s="36"/>
      <c r="AT787" s="36"/>
      <c r="AU787" s="36"/>
      <c r="AV787" s="36"/>
    </row>
    <row r="788" spans="2:48" s="3" customFormat="1">
      <c r="B788" s="36"/>
      <c r="C788" s="36"/>
      <c r="D788" s="36"/>
      <c r="E788" s="36"/>
      <c r="F788" s="36"/>
      <c r="G788" s="36"/>
      <c r="H788" s="36"/>
      <c r="I788" s="36"/>
      <c r="J788" s="36"/>
      <c r="K788" s="36"/>
      <c r="L788" s="36"/>
      <c r="M788" s="36"/>
      <c r="N788" s="36"/>
      <c r="O788" s="36"/>
      <c r="P788" s="36"/>
      <c r="Q788" s="36"/>
      <c r="R788" s="36"/>
      <c r="S788" s="36"/>
      <c r="T788" s="36"/>
      <c r="U788" s="36"/>
      <c r="V788" s="36"/>
      <c r="W788" s="16"/>
      <c r="X788" s="16"/>
      <c r="Y788" s="16"/>
      <c r="Z788" s="36"/>
      <c r="AA788" s="36"/>
      <c r="AB788" s="36"/>
      <c r="AC788" s="36"/>
      <c r="AD788" s="36"/>
      <c r="AE788" s="36"/>
      <c r="AF788" s="36"/>
      <c r="AG788" s="36"/>
      <c r="AH788" s="36"/>
      <c r="AI788" s="36"/>
      <c r="AJ788" s="36"/>
      <c r="AK788" s="36"/>
      <c r="AL788" s="36"/>
      <c r="AM788" s="36"/>
      <c r="AN788" s="36"/>
      <c r="AO788" s="36"/>
      <c r="AP788" s="36"/>
      <c r="AQ788" s="36"/>
      <c r="AR788" s="36"/>
      <c r="AS788" s="36"/>
      <c r="AT788" s="36"/>
      <c r="AU788" s="36"/>
      <c r="AV788" s="36"/>
    </row>
    <row r="789" spans="2:48" s="3" customFormat="1">
      <c r="B789" s="36"/>
      <c r="C789" s="36"/>
      <c r="D789" s="36"/>
      <c r="E789" s="36"/>
      <c r="F789" s="36"/>
      <c r="G789" s="36"/>
      <c r="H789" s="36"/>
      <c r="I789" s="36"/>
      <c r="J789" s="36"/>
      <c r="K789" s="36"/>
      <c r="L789" s="36"/>
      <c r="M789" s="36"/>
      <c r="N789" s="36"/>
      <c r="O789" s="36"/>
      <c r="P789" s="36"/>
      <c r="Q789" s="36"/>
      <c r="R789" s="36"/>
      <c r="S789" s="36"/>
      <c r="T789" s="36"/>
      <c r="U789" s="36"/>
      <c r="V789" s="36"/>
      <c r="W789" s="16"/>
      <c r="X789" s="16"/>
      <c r="Y789" s="16"/>
      <c r="Z789" s="36"/>
      <c r="AA789" s="36"/>
      <c r="AB789" s="36"/>
      <c r="AC789" s="36"/>
      <c r="AD789" s="36"/>
      <c r="AE789" s="36"/>
      <c r="AF789" s="36"/>
      <c r="AG789" s="36"/>
      <c r="AH789" s="36"/>
      <c r="AI789" s="36"/>
      <c r="AJ789" s="36"/>
      <c r="AK789" s="36"/>
      <c r="AL789" s="36"/>
      <c r="AM789" s="36"/>
      <c r="AN789" s="36"/>
      <c r="AO789" s="36"/>
      <c r="AP789" s="36"/>
      <c r="AQ789" s="36"/>
      <c r="AR789" s="36"/>
      <c r="AS789" s="36"/>
      <c r="AT789" s="36"/>
      <c r="AU789" s="36"/>
      <c r="AV789" s="36"/>
    </row>
    <row r="790" spans="2:48" s="3" customFormat="1">
      <c r="B790" s="36"/>
      <c r="C790" s="36"/>
      <c r="D790" s="36"/>
      <c r="E790" s="36"/>
      <c r="F790" s="36"/>
      <c r="G790" s="36"/>
      <c r="H790" s="36"/>
      <c r="I790" s="36"/>
      <c r="J790" s="36"/>
      <c r="K790" s="36"/>
      <c r="L790" s="36"/>
      <c r="M790" s="36"/>
      <c r="N790" s="36"/>
      <c r="O790" s="36"/>
      <c r="P790" s="36"/>
      <c r="Q790" s="36"/>
      <c r="R790" s="36"/>
      <c r="S790" s="36"/>
      <c r="T790" s="36"/>
      <c r="U790" s="36"/>
      <c r="V790" s="36"/>
      <c r="W790" s="16"/>
      <c r="X790" s="16"/>
      <c r="Y790" s="16"/>
      <c r="Z790" s="36"/>
      <c r="AA790" s="36"/>
      <c r="AB790" s="36"/>
      <c r="AC790" s="36"/>
      <c r="AD790" s="36"/>
      <c r="AE790" s="36"/>
      <c r="AF790" s="36"/>
      <c r="AG790" s="36"/>
      <c r="AH790" s="36"/>
      <c r="AI790" s="36"/>
      <c r="AJ790" s="36"/>
      <c r="AK790" s="36"/>
      <c r="AL790" s="36"/>
      <c r="AM790" s="36"/>
      <c r="AN790" s="36"/>
      <c r="AO790" s="36"/>
      <c r="AP790" s="36"/>
      <c r="AQ790" s="36"/>
      <c r="AR790" s="36"/>
      <c r="AS790" s="36"/>
      <c r="AT790" s="36"/>
      <c r="AU790" s="36"/>
      <c r="AV790" s="36"/>
    </row>
    <row r="791" spans="2:48" s="3" customFormat="1">
      <c r="B791" s="36"/>
      <c r="C791" s="36"/>
      <c r="D791" s="36"/>
      <c r="E791" s="36"/>
      <c r="F791" s="36"/>
      <c r="G791" s="36"/>
      <c r="H791" s="36"/>
      <c r="I791" s="36"/>
      <c r="J791" s="36"/>
      <c r="K791" s="36"/>
      <c r="L791" s="36"/>
      <c r="M791" s="36"/>
      <c r="N791" s="36"/>
      <c r="O791" s="36"/>
      <c r="P791" s="36"/>
      <c r="Q791" s="36"/>
      <c r="R791" s="36"/>
      <c r="S791" s="36"/>
      <c r="T791" s="36"/>
      <c r="U791" s="36"/>
      <c r="V791" s="36"/>
      <c r="W791" s="16"/>
      <c r="X791" s="16"/>
      <c r="Y791" s="16"/>
      <c r="Z791" s="36"/>
      <c r="AA791" s="36"/>
      <c r="AB791" s="36"/>
      <c r="AC791" s="36"/>
      <c r="AD791" s="36"/>
      <c r="AE791" s="36"/>
      <c r="AF791" s="36"/>
      <c r="AG791" s="36"/>
      <c r="AH791" s="36"/>
      <c r="AI791" s="36"/>
      <c r="AJ791" s="36"/>
      <c r="AK791" s="36"/>
      <c r="AL791" s="36"/>
      <c r="AM791" s="36"/>
      <c r="AN791" s="36"/>
      <c r="AO791" s="36"/>
      <c r="AP791" s="36"/>
      <c r="AQ791" s="36"/>
      <c r="AR791" s="36"/>
      <c r="AS791" s="36"/>
      <c r="AT791" s="36"/>
      <c r="AU791" s="36"/>
      <c r="AV791" s="36"/>
    </row>
    <row r="792" spans="2:48" s="3" customFormat="1">
      <c r="B792" s="36"/>
      <c r="C792" s="36"/>
      <c r="D792" s="36"/>
      <c r="E792" s="36"/>
      <c r="F792" s="36"/>
      <c r="G792" s="36"/>
      <c r="H792" s="36"/>
      <c r="I792" s="36"/>
      <c r="J792" s="36"/>
      <c r="K792" s="36"/>
      <c r="L792" s="36"/>
      <c r="M792" s="36"/>
      <c r="N792" s="36"/>
      <c r="O792" s="36"/>
      <c r="P792" s="36"/>
      <c r="Q792" s="36"/>
      <c r="R792" s="36"/>
      <c r="S792" s="36"/>
      <c r="T792" s="36"/>
      <c r="U792" s="36"/>
      <c r="V792" s="36"/>
      <c r="W792" s="16"/>
      <c r="X792" s="16"/>
      <c r="Y792" s="16"/>
      <c r="Z792" s="36"/>
      <c r="AA792" s="36"/>
      <c r="AB792" s="36"/>
      <c r="AC792" s="36"/>
      <c r="AD792" s="36"/>
      <c r="AE792" s="36"/>
      <c r="AF792" s="36"/>
      <c r="AG792" s="36"/>
      <c r="AH792" s="36"/>
      <c r="AI792" s="36"/>
      <c r="AJ792" s="36"/>
      <c r="AK792" s="36"/>
      <c r="AL792" s="36"/>
      <c r="AM792" s="36"/>
      <c r="AN792" s="36"/>
      <c r="AO792" s="36"/>
      <c r="AP792" s="36"/>
      <c r="AQ792" s="36"/>
      <c r="AR792" s="36"/>
      <c r="AS792" s="36"/>
      <c r="AT792" s="36"/>
      <c r="AU792" s="36"/>
      <c r="AV792" s="36"/>
    </row>
    <row r="793" spans="2:48" s="3" customFormat="1">
      <c r="B793" s="36"/>
      <c r="C793" s="36"/>
      <c r="D793" s="36"/>
      <c r="E793" s="36"/>
      <c r="F793" s="36"/>
      <c r="G793" s="36"/>
      <c r="H793" s="36"/>
      <c r="I793" s="36"/>
      <c r="J793" s="36"/>
      <c r="K793" s="36"/>
      <c r="L793" s="36"/>
      <c r="M793" s="36"/>
      <c r="N793" s="36"/>
      <c r="O793" s="36"/>
      <c r="P793" s="36"/>
      <c r="Q793" s="36"/>
      <c r="R793" s="36"/>
      <c r="S793" s="36"/>
      <c r="T793" s="36"/>
      <c r="U793" s="36"/>
      <c r="V793" s="36"/>
      <c r="W793" s="16"/>
      <c r="X793" s="16"/>
      <c r="Y793" s="16"/>
      <c r="Z793" s="36"/>
      <c r="AA793" s="36"/>
      <c r="AB793" s="36"/>
      <c r="AC793" s="36"/>
      <c r="AD793" s="36"/>
      <c r="AE793" s="36"/>
      <c r="AF793" s="36"/>
      <c r="AG793" s="36"/>
      <c r="AH793" s="36"/>
      <c r="AI793" s="36"/>
      <c r="AJ793" s="36"/>
      <c r="AK793" s="36"/>
      <c r="AL793" s="36"/>
      <c r="AM793" s="36"/>
      <c r="AN793" s="36"/>
      <c r="AO793" s="36"/>
      <c r="AP793" s="36"/>
      <c r="AQ793" s="36"/>
      <c r="AR793" s="36"/>
      <c r="AS793" s="36"/>
      <c r="AT793" s="36"/>
      <c r="AU793" s="36"/>
      <c r="AV793" s="36"/>
    </row>
    <row r="794" spans="2:48" s="3" customFormat="1">
      <c r="B794" s="36"/>
      <c r="C794" s="36"/>
      <c r="D794" s="36"/>
      <c r="E794" s="36"/>
      <c r="F794" s="36"/>
      <c r="G794" s="36"/>
      <c r="H794" s="36"/>
      <c r="I794" s="36"/>
      <c r="J794" s="36"/>
      <c r="K794" s="36"/>
      <c r="L794" s="36"/>
      <c r="M794" s="36"/>
      <c r="N794" s="36"/>
      <c r="O794" s="36"/>
      <c r="P794" s="36"/>
      <c r="Q794" s="36"/>
      <c r="R794" s="36"/>
      <c r="S794" s="36"/>
      <c r="T794" s="36"/>
      <c r="U794" s="36"/>
      <c r="V794" s="36"/>
      <c r="W794" s="16"/>
      <c r="X794" s="16"/>
      <c r="Y794" s="16"/>
      <c r="Z794" s="36"/>
      <c r="AA794" s="36"/>
      <c r="AB794" s="36"/>
      <c r="AC794" s="36"/>
      <c r="AD794" s="36"/>
      <c r="AE794" s="36"/>
      <c r="AF794" s="36"/>
      <c r="AG794" s="36"/>
      <c r="AH794" s="36"/>
      <c r="AI794" s="36"/>
      <c r="AJ794" s="36"/>
      <c r="AK794" s="36"/>
      <c r="AL794" s="36"/>
      <c r="AM794" s="36"/>
      <c r="AN794" s="36"/>
      <c r="AO794" s="36"/>
      <c r="AP794" s="36"/>
      <c r="AQ794" s="36"/>
      <c r="AR794" s="36"/>
      <c r="AS794" s="36"/>
      <c r="AT794" s="36"/>
      <c r="AU794" s="36"/>
      <c r="AV794" s="36"/>
    </row>
    <row r="795" spans="2:48" s="3" customFormat="1">
      <c r="B795" s="36"/>
      <c r="C795" s="36"/>
      <c r="D795" s="36"/>
      <c r="E795" s="36"/>
      <c r="F795" s="36"/>
      <c r="G795" s="36"/>
      <c r="H795" s="36"/>
      <c r="I795" s="36"/>
      <c r="J795" s="36"/>
      <c r="K795" s="36"/>
      <c r="L795" s="36"/>
      <c r="M795" s="36"/>
      <c r="N795" s="36"/>
      <c r="O795" s="36"/>
      <c r="P795" s="36"/>
      <c r="Q795" s="36"/>
      <c r="R795" s="36"/>
      <c r="S795" s="36"/>
      <c r="T795" s="36"/>
      <c r="U795" s="36"/>
      <c r="V795" s="36"/>
      <c r="W795" s="16"/>
      <c r="X795" s="16"/>
      <c r="Y795" s="16"/>
      <c r="Z795" s="36"/>
      <c r="AA795" s="36"/>
      <c r="AB795" s="36"/>
      <c r="AC795" s="36"/>
      <c r="AD795" s="36"/>
      <c r="AE795" s="36"/>
      <c r="AF795" s="36"/>
      <c r="AG795" s="36"/>
      <c r="AH795" s="36"/>
      <c r="AI795" s="36"/>
      <c r="AJ795" s="36"/>
      <c r="AK795" s="36"/>
      <c r="AL795" s="36"/>
      <c r="AM795" s="36"/>
      <c r="AN795" s="36"/>
      <c r="AO795" s="36"/>
      <c r="AP795" s="36"/>
      <c r="AQ795" s="36"/>
      <c r="AR795" s="36"/>
      <c r="AS795" s="36"/>
      <c r="AT795" s="36"/>
      <c r="AU795" s="36"/>
      <c r="AV795" s="36"/>
    </row>
    <row r="796" spans="2:48" s="3" customFormat="1">
      <c r="B796" s="36"/>
      <c r="C796" s="36"/>
      <c r="D796" s="36"/>
      <c r="E796" s="36"/>
      <c r="F796" s="36"/>
      <c r="G796" s="36"/>
      <c r="H796" s="36"/>
      <c r="I796" s="36"/>
      <c r="J796" s="36"/>
      <c r="K796" s="36"/>
      <c r="L796" s="36"/>
      <c r="M796" s="36"/>
      <c r="N796" s="36"/>
      <c r="O796" s="36"/>
      <c r="P796" s="36"/>
      <c r="Q796" s="36"/>
      <c r="R796" s="36"/>
      <c r="S796" s="36"/>
      <c r="T796" s="36"/>
      <c r="U796" s="36"/>
      <c r="V796" s="36"/>
      <c r="W796" s="16"/>
      <c r="X796" s="16"/>
      <c r="Y796" s="16"/>
      <c r="Z796" s="36"/>
      <c r="AA796" s="36"/>
      <c r="AB796" s="36"/>
      <c r="AC796" s="36"/>
      <c r="AD796" s="36"/>
      <c r="AE796" s="36"/>
      <c r="AF796" s="36"/>
      <c r="AG796" s="36"/>
      <c r="AH796" s="36"/>
      <c r="AI796" s="36"/>
      <c r="AJ796" s="36"/>
      <c r="AK796" s="36"/>
      <c r="AL796" s="36"/>
      <c r="AM796" s="36"/>
      <c r="AN796" s="36"/>
      <c r="AO796" s="36"/>
      <c r="AP796" s="36"/>
      <c r="AQ796" s="36"/>
      <c r="AR796" s="36"/>
      <c r="AS796" s="36"/>
      <c r="AT796" s="36"/>
      <c r="AU796" s="36"/>
      <c r="AV796" s="36"/>
    </row>
    <row r="797" spans="2:48" s="3" customFormat="1">
      <c r="B797" s="36"/>
      <c r="C797" s="36"/>
      <c r="D797" s="36"/>
      <c r="E797" s="36"/>
      <c r="F797" s="36"/>
      <c r="G797" s="36"/>
      <c r="H797" s="36"/>
      <c r="I797" s="36"/>
      <c r="J797" s="36"/>
      <c r="K797" s="36"/>
      <c r="L797" s="36"/>
      <c r="M797" s="36"/>
      <c r="N797" s="36"/>
      <c r="O797" s="36"/>
      <c r="P797" s="36"/>
      <c r="Q797" s="36"/>
      <c r="R797" s="36"/>
      <c r="S797" s="36"/>
      <c r="T797" s="36"/>
      <c r="U797" s="36"/>
      <c r="V797" s="36"/>
      <c r="W797" s="16"/>
      <c r="X797" s="16"/>
      <c r="Y797" s="16"/>
      <c r="Z797" s="36"/>
      <c r="AA797" s="36"/>
      <c r="AB797" s="36"/>
      <c r="AC797" s="36"/>
      <c r="AD797" s="36"/>
      <c r="AE797" s="36"/>
      <c r="AF797" s="36"/>
      <c r="AG797" s="36"/>
      <c r="AH797" s="36"/>
      <c r="AI797" s="36"/>
      <c r="AJ797" s="36"/>
      <c r="AK797" s="36"/>
      <c r="AL797" s="36"/>
      <c r="AM797" s="36"/>
      <c r="AN797" s="36"/>
      <c r="AO797" s="36"/>
      <c r="AP797" s="36"/>
      <c r="AQ797" s="36"/>
      <c r="AR797" s="36"/>
      <c r="AS797" s="36"/>
      <c r="AT797" s="36"/>
      <c r="AU797" s="36"/>
      <c r="AV797" s="36"/>
    </row>
    <row r="798" spans="2:48" s="3" customFormat="1">
      <c r="B798" s="36"/>
      <c r="C798" s="36"/>
      <c r="D798" s="36"/>
      <c r="E798" s="36"/>
      <c r="F798" s="36"/>
      <c r="G798" s="36"/>
      <c r="H798" s="36"/>
      <c r="I798" s="36"/>
      <c r="J798" s="36"/>
      <c r="K798" s="36"/>
      <c r="L798" s="36"/>
      <c r="M798" s="36"/>
      <c r="N798" s="36"/>
      <c r="O798" s="36"/>
      <c r="P798" s="36"/>
      <c r="Q798" s="36"/>
      <c r="R798" s="36"/>
      <c r="S798" s="36"/>
      <c r="T798" s="36"/>
      <c r="U798" s="36"/>
      <c r="V798" s="36"/>
      <c r="W798" s="16"/>
      <c r="X798" s="16"/>
      <c r="Y798" s="16"/>
      <c r="Z798" s="36"/>
      <c r="AA798" s="36"/>
      <c r="AB798" s="36"/>
      <c r="AC798" s="36"/>
      <c r="AD798" s="36"/>
      <c r="AE798" s="36"/>
      <c r="AF798" s="36"/>
      <c r="AG798" s="36"/>
      <c r="AH798" s="36"/>
      <c r="AI798" s="36"/>
      <c r="AJ798" s="36"/>
      <c r="AK798" s="36"/>
      <c r="AL798" s="36"/>
      <c r="AM798" s="36"/>
      <c r="AN798" s="36"/>
      <c r="AO798" s="36"/>
      <c r="AP798" s="36"/>
      <c r="AQ798" s="36"/>
      <c r="AR798" s="36"/>
      <c r="AS798" s="36"/>
      <c r="AT798" s="36"/>
      <c r="AU798" s="36"/>
      <c r="AV798" s="36"/>
    </row>
    <row r="799" spans="2:48" s="3" customFormat="1">
      <c r="B799" s="36"/>
      <c r="C799" s="36"/>
      <c r="D799" s="36"/>
      <c r="E799" s="36"/>
      <c r="F799" s="36"/>
      <c r="G799" s="36"/>
      <c r="H799" s="36"/>
      <c r="I799" s="36"/>
      <c r="J799" s="36"/>
      <c r="K799" s="36"/>
      <c r="L799" s="36"/>
      <c r="M799" s="36"/>
      <c r="N799" s="36"/>
      <c r="O799" s="36"/>
      <c r="P799" s="36"/>
      <c r="Q799" s="36"/>
      <c r="R799" s="36"/>
      <c r="S799" s="36"/>
      <c r="T799" s="36"/>
      <c r="U799" s="36"/>
      <c r="V799" s="36"/>
      <c r="W799" s="16"/>
      <c r="X799" s="16"/>
      <c r="Y799" s="16"/>
      <c r="Z799" s="36"/>
      <c r="AA799" s="36"/>
      <c r="AB799" s="36"/>
      <c r="AC799" s="36"/>
      <c r="AD799" s="36"/>
      <c r="AE799" s="36"/>
      <c r="AF799" s="36"/>
      <c r="AG799" s="36"/>
      <c r="AH799" s="36"/>
      <c r="AI799" s="36"/>
      <c r="AJ799" s="36"/>
      <c r="AK799" s="36"/>
      <c r="AL799" s="36"/>
      <c r="AM799" s="36"/>
      <c r="AN799" s="36"/>
      <c r="AO799" s="36"/>
      <c r="AP799" s="36"/>
      <c r="AQ799" s="36"/>
      <c r="AR799" s="36"/>
      <c r="AS799" s="36"/>
      <c r="AT799" s="36"/>
      <c r="AU799" s="36"/>
      <c r="AV799" s="36"/>
    </row>
    <row r="800" spans="2:48" s="3" customFormat="1">
      <c r="B800" s="36"/>
      <c r="C800" s="36"/>
      <c r="D800" s="36"/>
      <c r="E800" s="36"/>
      <c r="F800" s="36"/>
      <c r="G800" s="36"/>
      <c r="H800" s="36"/>
      <c r="I800" s="36"/>
      <c r="J800" s="36"/>
      <c r="K800" s="36"/>
      <c r="L800" s="36"/>
      <c r="M800" s="36"/>
      <c r="N800" s="36"/>
      <c r="O800" s="36"/>
      <c r="P800" s="36"/>
      <c r="Q800" s="36"/>
      <c r="R800" s="36"/>
      <c r="S800" s="36"/>
      <c r="T800" s="36"/>
      <c r="U800" s="36"/>
      <c r="V800" s="36"/>
      <c r="W800" s="16"/>
      <c r="X800" s="16"/>
      <c r="Y800" s="16"/>
      <c r="Z800" s="36"/>
      <c r="AA800" s="36"/>
      <c r="AB800" s="36"/>
      <c r="AC800" s="36"/>
      <c r="AD800" s="36"/>
      <c r="AE800" s="36"/>
      <c r="AF800" s="36"/>
      <c r="AG800" s="36"/>
      <c r="AH800" s="36"/>
      <c r="AI800" s="36"/>
      <c r="AJ800" s="36"/>
      <c r="AK800" s="36"/>
      <c r="AL800" s="36"/>
      <c r="AM800" s="36"/>
      <c r="AN800" s="36"/>
      <c r="AO800" s="36"/>
      <c r="AP800" s="36"/>
      <c r="AQ800" s="36"/>
      <c r="AR800" s="36"/>
      <c r="AS800" s="36"/>
      <c r="AT800" s="36"/>
      <c r="AU800" s="36"/>
      <c r="AV800" s="36"/>
    </row>
    <row r="801" spans="2:48" s="3" customFormat="1">
      <c r="B801" s="36"/>
      <c r="C801" s="36"/>
      <c r="D801" s="36"/>
      <c r="E801" s="36"/>
      <c r="F801" s="36"/>
      <c r="G801" s="36"/>
      <c r="H801" s="36"/>
      <c r="I801" s="36"/>
      <c r="J801" s="36"/>
      <c r="K801" s="36"/>
      <c r="L801" s="36"/>
      <c r="M801" s="36"/>
      <c r="N801" s="36"/>
      <c r="O801" s="36"/>
      <c r="P801" s="36"/>
      <c r="Q801" s="36"/>
      <c r="R801" s="36"/>
      <c r="S801" s="36"/>
      <c r="T801" s="36"/>
      <c r="U801" s="36"/>
      <c r="V801" s="36"/>
      <c r="W801" s="16"/>
      <c r="X801" s="16"/>
      <c r="Y801" s="16"/>
      <c r="Z801" s="36"/>
      <c r="AA801" s="36"/>
      <c r="AB801" s="36"/>
      <c r="AC801" s="36"/>
      <c r="AD801" s="36"/>
      <c r="AE801" s="36"/>
      <c r="AF801" s="36"/>
      <c r="AG801" s="36"/>
      <c r="AH801" s="36"/>
      <c r="AI801" s="36"/>
      <c r="AJ801" s="36"/>
      <c r="AK801" s="36"/>
      <c r="AL801" s="36"/>
      <c r="AM801" s="36"/>
      <c r="AN801" s="36"/>
      <c r="AO801" s="36"/>
      <c r="AP801" s="36"/>
      <c r="AQ801" s="36"/>
      <c r="AR801" s="36"/>
      <c r="AS801" s="36"/>
      <c r="AT801" s="36"/>
      <c r="AU801" s="36"/>
      <c r="AV801" s="36"/>
    </row>
    <row r="802" spans="2:48" s="3" customFormat="1">
      <c r="B802" s="36"/>
      <c r="C802" s="36"/>
      <c r="D802" s="36"/>
      <c r="E802" s="36"/>
      <c r="F802" s="36"/>
      <c r="G802" s="36"/>
      <c r="H802" s="36"/>
      <c r="I802" s="36"/>
      <c r="J802" s="36"/>
      <c r="K802" s="36"/>
      <c r="L802" s="36"/>
      <c r="M802" s="36"/>
      <c r="N802" s="36"/>
      <c r="O802" s="36"/>
      <c r="P802" s="36"/>
      <c r="Q802" s="36"/>
      <c r="R802" s="36"/>
      <c r="S802" s="36"/>
      <c r="T802" s="36"/>
      <c r="U802" s="36"/>
      <c r="V802" s="36"/>
      <c r="W802" s="16"/>
      <c r="X802" s="16"/>
      <c r="Y802" s="16"/>
      <c r="Z802" s="36"/>
      <c r="AA802" s="36"/>
      <c r="AB802" s="36"/>
      <c r="AC802" s="36"/>
      <c r="AD802" s="36"/>
      <c r="AE802" s="36"/>
      <c r="AF802" s="36"/>
      <c r="AG802" s="36"/>
      <c r="AH802" s="36"/>
      <c r="AI802" s="36"/>
      <c r="AJ802" s="36"/>
      <c r="AK802" s="36"/>
      <c r="AL802" s="36"/>
      <c r="AM802" s="36"/>
      <c r="AN802" s="36"/>
      <c r="AO802" s="36"/>
      <c r="AP802" s="36"/>
      <c r="AQ802" s="36"/>
      <c r="AR802" s="36"/>
      <c r="AS802" s="36"/>
      <c r="AT802" s="36"/>
      <c r="AU802" s="36"/>
      <c r="AV802" s="36"/>
    </row>
    <row r="803" spans="2:48" s="3" customFormat="1">
      <c r="B803" s="36"/>
      <c r="C803" s="36"/>
      <c r="D803" s="36"/>
      <c r="E803" s="36"/>
      <c r="F803" s="36"/>
      <c r="G803" s="36"/>
      <c r="H803" s="36"/>
      <c r="I803" s="36"/>
      <c r="J803" s="36"/>
      <c r="K803" s="36"/>
      <c r="L803" s="36"/>
      <c r="M803" s="36"/>
      <c r="N803" s="36"/>
      <c r="O803" s="36"/>
      <c r="P803" s="36"/>
      <c r="Q803" s="36"/>
      <c r="R803" s="36"/>
      <c r="S803" s="36"/>
      <c r="T803" s="36"/>
      <c r="U803" s="36"/>
      <c r="V803" s="36"/>
      <c r="W803" s="16"/>
      <c r="X803" s="16"/>
      <c r="Y803" s="16"/>
      <c r="Z803" s="36"/>
      <c r="AA803" s="36"/>
      <c r="AB803" s="36"/>
      <c r="AC803" s="36"/>
      <c r="AD803" s="36"/>
      <c r="AE803" s="36"/>
      <c r="AF803" s="36"/>
      <c r="AG803" s="36"/>
      <c r="AH803" s="36"/>
      <c r="AI803" s="36"/>
      <c r="AJ803" s="36"/>
      <c r="AK803" s="36"/>
      <c r="AL803" s="36"/>
      <c r="AM803" s="36"/>
      <c r="AN803" s="36"/>
      <c r="AO803" s="36"/>
      <c r="AP803" s="36"/>
      <c r="AQ803" s="36"/>
      <c r="AR803" s="36"/>
      <c r="AS803" s="36"/>
      <c r="AT803" s="36"/>
      <c r="AU803" s="36"/>
      <c r="AV803" s="36"/>
    </row>
    <row r="804" spans="2:48" s="3" customFormat="1">
      <c r="B804" s="36"/>
      <c r="C804" s="36"/>
      <c r="D804" s="36"/>
      <c r="E804" s="36"/>
      <c r="F804" s="36"/>
      <c r="G804" s="36"/>
      <c r="H804" s="36"/>
      <c r="I804" s="36"/>
      <c r="J804" s="36"/>
      <c r="K804" s="36"/>
      <c r="L804" s="36"/>
      <c r="M804" s="36"/>
      <c r="N804" s="36"/>
      <c r="O804" s="36"/>
      <c r="P804" s="36"/>
      <c r="Q804" s="36"/>
      <c r="R804" s="36"/>
      <c r="S804" s="36"/>
      <c r="T804" s="36"/>
      <c r="U804" s="36"/>
      <c r="V804" s="36"/>
      <c r="W804" s="16"/>
      <c r="X804" s="16"/>
      <c r="Y804" s="16"/>
      <c r="Z804" s="36"/>
      <c r="AA804" s="36"/>
      <c r="AB804" s="36"/>
      <c r="AC804" s="36"/>
      <c r="AD804" s="36"/>
      <c r="AE804" s="36"/>
      <c r="AF804" s="36"/>
      <c r="AG804" s="36"/>
      <c r="AH804" s="36"/>
      <c r="AI804" s="36"/>
      <c r="AJ804" s="36"/>
      <c r="AK804" s="36"/>
      <c r="AL804" s="36"/>
      <c r="AM804" s="36"/>
      <c r="AN804" s="36"/>
      <c r="AO804" s="36"/>
      <c r="AP804" s="36"/>
      <c r="AQ804" s="36"/>
      <c r="AR804" s="36"/>
      <c r="AS804" s="36"/>
      <c r="AT804" s="36"/>
      <c r="AU804" s="36"/>
      <c r="AV804" s="36"/>
    </row>
    <row r="805" spans="2:48" s="3" customFormat="1">
      <c r="B805" s="36"/>
      <c r="C805" s="36"/>
      <c r="D805" s="36"/>
      <c r="E805" s="36"/>
      <c r="F805" s="36"/>
      <c r="G805" s="36"/>
      <c r="H805" s="36"/>
      <c r="I805" s="36"/>
      <c r="J805" s="36"/>
      <c r="K805" s="36"/>
      <c r="L805" s="36"/>
      <c r="M805" s="36"/>
      <c r="N805" s="36"/>
      <c r="O805" s="36"/>
      <c r="P805" s="36"/>
      <c r="Q805" s="36"/>
      <c r="R805" s="36"/>
      <c r="S805" s="36"/>
      <c r="T805" s="36"/>
      <c r="U805" s="36"/>
      <c r="V805" s="36"/>
      <c r="W805" s="16"/>
      <c r="X805" s="16"/>
      <c r="Y805" s="16"/>
      <c r="Z805" s="36"/>
      <c r="AA805" s="36"/>
      <c r="AB805" s="36"/>
      <c r="AC805" s="36"/>
      <c r="AD805" s="36"/>
      <c r="AE805" s="36"/>
      <c r="AF805" s="36"/>
      <c r="AG805" s="36"/>
      <c r="AH805" s="36"/>
      <c r="AI805" s="36"/>
      <c r="AJ805" s="36"/>
      <c r="AK805" s="36"/>
      <c r="AL805" s="36"/>
      <c r="AM805" s="36"/>
      <c r="AN805" s="36"/>
      <c r="AO805" s="36"/>
      <c r="AP805" s="36"/>
      <c r="AQ805" s="36"/>
      <c r="AR805" s="36"/>
      <c r="AS805" s="36"/>
      <c r="AT805" s="36"/>
      <c r="AU805" s="36"/>
      <c r="AV805" s="36"/>
    </row>
    <row r="806" spans="2:48" s="3" customFormat="1">
      <c r="B806" s="36"/>
      <c r="C806" s="36"/>
      <c r="D806" s="36"/>
      <c r="E806" s="36"/>
      <c r="F806" s="36"/>
      <c r="G806" s="36"/>
      <c r="H806" s="36"/>
      <c r="I806" s="36"/>
      <c r="J806" s="36"/>
      <c r="K806" s="36"/>
      <c r="L806" s="36"/>
      <c r="M806" s="36"/>
      <c r="N806" s="36"/>
      <c r="O806" s="36"/>
      <c r="P806" s="36"/>
      <c r="Q806" s="36"/>
      <c r="R806" s="36"/>
      <c r="S806" s="36"/>
      <c r="T806" s="36"/>
      <c r="U806" s="36"/>
      <c r="V806" s="36"/>
      <c r="W806" s="16"/>
      <c r="X806" s="16"/>
      <c r="Y806" s="16"/>
      <c r="Z806" s="36"/>
      <c r="AA806" s="36"/>
      <c r="AB806" s="36"/>
      <c r="AC806" s="36"/>
      <c r="AD806" s="36"/>
      <c r="AE806" s="36"/>
      <c r="AF806" s="36"/>
      <c r="AG806" s="36"/>
      <c r="AH806" s="36"/>
      <c r="AI806" s="36"/>
      <c r="AJ806" s="36"/>
      <c r="AK806" s="36"/>
      <c r="AL806" s="36"/>
      <c r="AM806" s="36"/>
      <c r="AN806" s="36"/>
      <c r="AO806" s="36"/>
      <c r="AP806" s="36"/>
      <c r="AQ806" s="36"/>
      <c r="AR806" s="36"/>
      <c r="AS806" s="36"/>
      <c r="AT806" s="36"/>
      <c r="AU806" s="36"/>
      <c r="AV806" s="36"/>
    </row>
    <row r="807" spans="2:48" s="3" customFormat="1">
      <c r="B807" s="36"/>
      <c r="C807" s="36"/>
      <c r="D807" s="36"/>
      <c r="E807" s="36"/>
      <c r="F807" s="36"/>
      <c r="G807" s="36"/>
      <c r="H807" s="36"/>
      <c r="I807" s="36"/>
      <c r="J807" s="36"/>
      <c r="K807" s="36"/>
      <c r="L807" s="36"/>
      <c r="M807" s="36"/>
      <c r="N807" s="36"/>
      <c r="O807" s="36"/>
      <c r="P807" s="36"/>
      <c r="Q807" s="36"/>
      <c r="R807" s="36"/>
      <c r="S807" s="36"/>
      <c r="T807" s="36"/>
      <c r="U807" s="36"/>
      <c r="V807" s="36"/>
      <c r="W807" s="16"/>
      <c r="X807" s="16"/>
      <c r="Y807" s="16"/>
      <c r="Z807" s="36"/>
      <c r="AA807" s="36"/>
      <c r="AB807" s="36"/>
      <c r="AC807" s="36"/>
      <c r="AD807" s="36"/>
      <c r="AE807" s="36"/>
      <c r="AF807" s="36"/>
      <c r="AG807" s="36"/>
      <c r="AH807" s="36"/>
      <c r="AI807" s="36"/>
      <c r="AJ807" s="36"/>
      <c r="AK807" s="36"/>
      <c r="AL807" s="36"/>
      <c r="AM807" s="36"/>
      <c r="AN807" s="36"/>
      <c r="AO807" s="36"/>
      <c r="AP807" s="36"/>
      <c r="AQ807" s="36"/>
      <c r="AR807" s="36"/>
      <c r="AS807" s="36"/>
      <c r="AT807" s="36"/>
      <c r="AU807" s="36"/>
      <c r="AV807" s="36"/>
    </row>
    <row r="808" spans="2:48" s="3" customFormat="1">
      <c r="B808" s="36"/>
      <c r="C808" s="36"/>
      <c r="D808" s="36"/>
      <c r="E808" s="36"/>
      <c r="F808" s="36"/>
      <c r="G808" s="36"/>
      <c r="H808" s="36"/>
      <c r="I808" s="36"/>
      <c r="J808" s="36"/>
      <c r="K808" s="36"/>
      <c r="L808" s="36"/>
      <c r="M808" s="36"/>
      <c r="N808" s="36"/>
      <c r="O808" s="36"/>
      <c r="P808" s="36"/>
      <c r="Q808" s="36"/>
      <c r="R808" s="36"/>
      <c r="S808" s="36"/>
      <c r="T808" s="36"/>
      <c r="U808" s="36"/>
      <c r="V808" s="36"/>
      <c r="W808" s="16"/>
      <c r="X808" s="16"/>
      <c r="Y808" s="16"/>
      <c r="Z808" s="36"/>
      <c r="AA808" s="36"/>
      <c r="AB808" s="36"/>
      <c r="AC808" s="36"/>
      <c r="AD808" s="36"/>
      <c r="AE808" s="36"/>
      <c r="AF808" s="36"/>
      <c r="AG808" s="36"/>
      <c r="AH808" s="36"/>
      <c r="AI808" s="36"/>
      <c r="AJ808" s="36"/>
      <c r="AK808" s="36"/>
      <c r="AL808" s="36"/>
      <c r="AM808" s="36"/>
      <c r="AN808" s="36"/>
      <c r="AO808" s="36"/>
      <c r="AP808" s="36"/>
      <c r="AQ808" s="36"/>
      <c r="AR808" s="36"/>
      <c r="AS808" s="36"/>
      <c r="AT808" s="36"/>
      <c r="AU808" s="36"/>
      <c r="AV808" s="36"/>
    </row>
    <row r="809" spans="2:48" s="3" customFormat="1">
      <c r="B809" s="36"/>
      <c r="C809" s="36"/>
      <c r="D809" s="36"/>
      <c r="E809" s="36"/>
      <c r="F809" s="36"/>
      <c r="G809" s="36"/>
      <c r="H809" s="36"/>
      <c r="I809" s="36"/>
      <c r="J809" s="36"/>
      <c r="K809" s="36"/>
      <c r="L809" s="36"/>
      <c r="M809" s="36"/>
      <c r="N809" s="36"/>
      <c r="O809" s="36"/>
      <c r="P809" s="36"/>
      <c r="Q809" s="36"/>
      <c r="R809" s="36"/>
      <c r="S809" s="36"/>
      <c r="T809" s="36"/>
      <c r="U809" s="36"/>
      <c r="V809" s="36"/>
      <c r="W809" s="16"/>
      <c r="X809" s="16"/>
      <c r="Y809" s="16"/>
      <c r="Z809" s="36"/>
      <c r="AA809" s="36"/>
      <c r="AB809" s="36"/>
      <c r="AC809" s="36"/>
      <c r="AD809" s="36"/>
      <c r="AE809" s="36"/>
      <c r="AF809" s="36"/>
      <c r="AG809" s="36"/>
      <c r="AH809" s="36"/>
      <c r="AI809" s="36"/>
      <c r="AJ809" s="36"/>
      <c r="AK809" s="36"/>
      <c r="AL809" s="36"/>
      <c r="AM809" s="36"/>
      <c r="AN809" s="36"/>
      <c r="AO809" s="36"/>
      <c r="AP809" s="36"/>
      <c r="AQ809" s="36"/>
      <c r="AR809" s="36"/>
      <c r="AS809" s="36"/>
      <c r="AT809" s="36"/>
      <c r="AU809" s="36"/>
      <c r="AV809" s="36"/>
    </row>
    <row r="810" spans="2:48" s="3" customFormat="1">
      <c r="B810" s="36"/>
      <c r="C810" s="36"/>
      <c r="D810" s="36"/>
      <c r="E810" s="36"/>
      <c r="F810" s="36"/>
      <c r="G810" s="36"/>
      <c r="H810" s="36"/>
      <c r="I810" s="36"/>
      <c r="J810" s="36"/>
      <c r="K810" s="36"/>
      <c r="L810" s="36"/>
      <c r="M810" s="36"/>
      <c r="N810" s="36"/>
      <c r="O810" s="36"/>
      <c r="P810" s="36"/>
      <c r="Q810" s="36"/>
      <c r="R810" s="36"/>
      <c r="S810" s="36"/>
      <c r="T810" s="36"/>
      <c r="U810" s="36"/>
      <c r="V810" s="36"/>
      <c r="W810" s="16"/>
      <c r="X810" s="16"/>
      <c r="Y810" s="16"/>
      <c r="Z810" s="36"/>
      <c r="AA810" s="36"/>
      <c r="AB810" s="36"/>
      <c r="AC810" s="36"/>
      <c r="AD810" s="36"/>
      <c r="AE810" s="36"/>
      <c r="AF810" s="36"/>
      <c r="AG810" s="36"/>
      <c r="AH810" s="36"/>
      <c r="AI810" s="36"/>
      <c r="AJ810" s="36"/>
      <c r="AK810" s="36"/>
      <c r="AL810" s="36"/>
      <c r="AM810" s="36"/>
      <c r="AN810" s="36"/>
      <c r="AO810" s="36"/>
      <c r="AP810" s="36"/>
      <c r="AQ810" s="36"/>
      <c r="AR810" s="36"/>
      <c r="AS810" s="36"/>
      <c r="AT810" s="36"/>
      <c r="AU810" s="36"/>
      <c r="AV810" s="36"/>
    </row>
    <row r="811" spans="2:48" s="3" customFormat="1">
      <c r="B811" s="36"/>
      <c r="C811" s="36"/>
      <c r="D811" s="36"/>
      <c r="E811" s="36"/>
      <c r="F811" s="36"/>
      <c r="G811" s="36"/>
      <c r="H811" s="36"/>
      <c r="I811" s="36"/>
      <c r="J811" s="36"/>
      <c r="K811" s="36"/>
      <c r="L811" s="36"/>
      <c r="M811" s="36"/>
      <c r="N811" s="36"/>
      <c r="O811" s="36"/>
      <c r="P811" s="36"/>
      <c r="Q811" s="36"/>
      <c r="R811" s="36"/>
      <c r="S811" s="36"/>
      <c r="T811" s="36"/>
      <c r="U811" s="36"/>
      <c r="V811" s="36"/>
      <c r="W811" s="16"/>
      <c r="X811" s="16"/>
      <c r="Y811" s="16"/>
      <c r="Z811" s="36"/>
      <c r="AA811" s="36"/>
      <c r="AB811" s="36"/>
      <c r="AC811" s="36"/>
      <c r="AD811" s="36"/>
      <c r="AE811" s="36"/>
      <c r="AF811" s="36"/>
      <c r="AG811" s="36"/>
      <c r="AH811" s="36"/>
      <c r="AI811" s="36"/>
      <c r="AJ811" s="36"/>
      <c r="AK811" s="36"/>
      <c r="AL811" s="36"/>
      <c r="AM811" s="36"/>
      <c r="AN811" s="36"/>
      <c r="AO811" s="36"/>
      <c r="AP811" s="36"/>
      <c r="AQ811" s="36"/>
      <c r="AR811" s="36"/>
      <c r="AS811" s="36"/>
      <c r="AT811" s="36"/>
      <c r="AU811" s="36"/>
      <c r="AV811" s="36"/>
    </row>
    <row r="812" spans="2:48" s="3" customFormat="1">
      <c r="B812" s="36"/>
      <c r="C812" s="36"/>
      <c r="D812" s="36"/>
      <c r="E812" s="36"/>
      <c r="F812" s="36"/>
      <c r="G812" s="36"/>
      <c r="H812" s="36"/>
      <c r="I812" s="36"/>
      <c r="J812" s="36"/>
      <c r="K812" s="36"/>
      <c r="L812" s="36"/>
      <c r="M812" s="36"/>
      <c r="N812" s="36"/>
      <c r="O812" s="36"/>
      <c r="P812" s="36"/>
      <c r="Q812" s="36"/>
      <c r="R812" s="36"/>
      <c r="S812" s="36"/>
      <c r="T812" s="36"/>
      <c r="U812" s="36"/>
      <c r="V812" s="36"/>
      <c r="W812" s="16"/>
      <c r="X812" s="16"/>
      <c r="Y812" s="16"/>
      <c r="Z812" s="36"/>
      <c r="AA812" s="36"/>
      <c r="AB812" s="36"/>
      <c r="AC812" s="36"/>
      <c r="AD812" s="36"/>
      <c r="AE812" s="36"/>
      <c r="AF812" s="36"/>
      <c r="AG812" s="36"/>
      <c r="AH812" s="36"/>
      <c r="AI812" s="36"/>
      <c r="AJ812" s="36"/>
      <c r="AK812" s="36"/>
      <c r="AL812" s="36"/>
      <c r="AM812" s="36"/>
      <c r="AN812" s="36"/>
      <c r="AO812" s="36"/>
      <c r="AP812" s="36"/>
      <c r="AQ812" s="36"/>
      <c r="AR812" s="36"/>
      <c r="AS812" s="36"/>
      <c r="AT812" s="36"/>
      <c r="AU812" s="36"/>
      <c r="AV812" s="36"/>
    </row>
    <row r="813" spans="2:48" s="3" customFormat="1">
      <c r="B813" s="36"/>
      <c r="C813" s="36"/>
      <c r="D813" s="36"/>
      <c r="E813" s="36"/>
      <c r="F813" s="36"/>
      <c r="G813" s="36"/>
      <c r="H813" s="36"/>
      <c r="I813" s="36"/>
      <c r="J813" s="36"/>
      <c r="K813" s="36"/>
      <c r="L813" s="36"/>
      <c r="M813" s="36"/>
      <c r="N813" s="36"/>
      <c r="O813" s="36"/>
      <c r="P813" s="36"/>
      <c r="Q813" s="36"/>
      <c r="R813" s="36"/>
      <c r="S813" s="36"/>
      <c r="T813" s="36"/>
      <c r="U813" s="36"/>
      <c r="V813" s="36"/>
      <c r="W813" s="16"/>
      <c r="X813" s="16"/>
      <c r="Y813" s="16"/>
      <c r="Z813" s="36"/>
      <c r="AA813" s="36"/>
      <c r="AB813" s="36"/>
      <c r="AC813" s="36"/>
      <c r="AD813" s="36"/>
      <c r="AE813" s="36"/>
      <c r="AF813" s="36"/>
      <c r="AG813" s="36"/>
      <c r="AH813" s="36"/>
      <c r="AI813" s="36"/>
      <c r="AJ813" s="36"/>
      <c r="AK813" s="36"/>
      <c r="AL813" s="36"/>
      <c r="AM813" s="36"/>
      <c r="AN813" s="36"/>
      <c r="AO813" s="36"/>
      <c r="AP813" s="36"/>
      <c r="AQ813" s="36"/>
      <c r="AR813" s="36"/>
      <c r="AS813" s="36"/>
      <c r="AT813" s="36"/>
      <c r="AU813" s="36"/>
      <c r="AV813" s="36"/>
    </row>
    <row r="814" spans="2:48" s="3" customFormat="1">
      <c r="B814" s="36"/>
      <c r="C814" s="36"/>
      <c r="D814" s="36"/>
      <c r="E814" s="36"/>
      <c r="F814" s="36"/>
      <c r="G814" s="36"/>
      <c r="H814" s="36"/>
      <c r="I814" s="36"/>
      <c r="J814" s="36"/>
      <c r="K814" s="36"/>
      <c r="L814" s="36"/>
      <c r="M814" s="36"/>
      <c r="N814" s="36"/>
      <c r="O814" s="36"/>
      <c r="P814" s="36"/>
      <c r="Q814" s="36"/>
      <c r="R814" s="36"/>
      <c r="S814" s="36"/>
      <c r="T814" s="36"/>
      <c r="U814" s="36"/>
      <c r="V814" s="36"/>
      <c r="W814" s="16"/>
      <c r="X814" s="16"/>
      <c r="Y814" s="16"/>
      <c r="Z814" s="36"/>
      <c r="AA814" s="36"/>
      <c r="AB814" s="36"/>
      <c r="AC814" s="36"/>
      <c r="AD814" s="36"/>
      <c r="AE814" s="36"/>
      <c r="AF814" s="36"/>
      <c r="AG814" s="36"/>
      <c r="AH814" s="36"/>
      <c r="AI814" s="36"/>
      <c r="AJ814" s="36"/>
      <c r="AK814" s="36"/>
      <c r="AL814" s="36"/>
      <c r="AM814" s="36"/>
      <c r="AN814" s="36"/>
      <c r="AO814" s="36"/>
      <c r="AP814" s="36"/>
      <c r="AQ814" s="36"/>
      <c r="AR814" s="36"/>
      <c r="AS814" s="36"/>
      <c r="AT814" s="36"/>
      <c r="AU814" s="36"/>
      <c r="AV814" s="36"/>
    </row>
    <row r="815" spans="2:48" s="3" customFormat="1">
      <c r="B815" s="36"/>
      <c r="C815" s="36"/>
      <c r="D815" s="36"/>
      <c r="E815" s="36"/>
      <c r="F815" s="36"/>
      <c r="G815" s="36"/>
      <c r="H815" s="36"/>
      <c r="I815" s="36"/>
      <c r="J815" s="36"/>
      <c r="K815" s="36"/>
      <c r="L815" s="36"/>
      <c r="M815" s="36"/>
      <c r="N815" s="36"/>
      <c r="O815" s="36"/>
      <c r="P815" s="36"/>
      <c r="Q815" s="36"/>
      <c r="R815" s="36"/>
      <c r="S815" s="36"/>
      <c r="T815" s="36"/>
      <c r="U815" s="36"/>
      <c r="V815" s="36"/>
      <c r="W815" s="16"/>
      <c r="X815" s="16"/>
      <c r="Y815" s="16"/>
      <c r="Z815" s="36"/>
      <c r="AA815" s="36"/>
      <c r="AB815" s="36"/>
      <c r="AC815" s="36"/>
      <c r="AD815" s="36"/>
      <c r="AE815" s="36"/>
      <c r="AF815" s="36"/>
      <c r="AG815" s="36"/>
      <c r="AH815" s="36"/>
      <c r="AI815" s="36"/>
      <c r="AJ815" s="36"/>
      <c r="AK815" s="36"/>
      <c r="AL815" s="36"/>
      <c r="AM815" s="36"/>
      <c r="AN815" s="36"/>
      <c r="AO815" s="36"/>
      <c r="AP815" s="36"/>
      <c r="AQ815" s="36"/>
      <c r="AR815" s="36"/>
      <c r="AS815" s="36"/>
      <c r="AT815" s="36"/>
      <c r="AU815" s="36"/>
      <c r="AV815" s="36"/>
    </row>
    <row r="816" spans="2:48" s="3" customFormat="1">
      <c r="B816" s="36"/>
      <c r="C816" s="36"/>
      <c r="D816" s="36"/>
      <c r="E816" s="36"/>
      <c r="F816" s="36"/>
      <c r="G816" s="36"/>
      <c r="H816" s="36"/>
      <c r="I816" s="36"/>
      <c r="J816" s="36"/>
      <c r="K816" s="36"/>
      <c r="L816" s="36"/>
      <c r="M816" s="36"/>
      <c r="N816" s="36"/>
      <c r="O816" s="36"/>
      <c r="P816" s="36"/>
      <c r="Q816" s="36"/>
      <c r="R816" s="36"/>
      <c r="S816" s="36"/>
      <c r="T816" s="36"/>
      <c r="U816" s="36"/>
      <c r="V816" s="36"/>
      <c r="W816" s="16"/>
      <c r="X816" s="16"/>
      <c r="Y816" s="16"/>
      <c r="Z816" s="36"/>
      <c r="AA816" s="36"/>
      <c r="AB816" s="36"/>
      <c r="AC816" s="36"/>
      <c r="AD816" s="36"/>
      <c r="AE816" s="36"/>
      <c r="AF816" s="36"/>
      <c r="AG816" s="36"/>
      <c r="AH816" s="36"/>
      <c r="AI816" s="36"/>
      <c r="AJ816" s="36"/>
      <c r="AK816" s="36"/>
      <c r="AL816" s="36"/>
      <c r="AM816" s="36"/>
      <c r="AN816" s="36"/>
      <c r="AO816" s="36"/>
      <c r="AP816" s="36"/>
      <c r="AQ816" s="36"/>
      <c r="AR816" s="36"/>
      <c r="AS816" s="36"/>
      <c r="AT816" s="36"/>
      <c r="AU816" s="36"/>
      <c r="AV816" s="36"/>
    </row>
    <row r="817" spans="2:48" s="3" customFormat="1">
      <c r="B817" s="36"/>
      <c r="C817" s="36"/>
      <c r="D817" s="36"/>
      <c r="E817" s="36"/>
      <c r="F817" s="36"/>
      <c r="G817" s="36"/>
      <c r="H817" s="36"/>
      <c r="I817" s="36"/>
      <c r="J817" s="36"/>
      <c r="K817" s="36"/>
      <c r="L817" s="36"/>
      <c r="M817" s="36"/>
      <c r="N817" s="36"/>
      <c r="O817" s="36"/>
      <c r="P817" s="36"/>
      <c r="Q817" s="36"/>
      <c r="R817" s="36"/>
      <c r="S817" s="36"/>
      <c r="T817" s="36"/>
      <c r="U817" s="36"/>
      <c r="V817" s="36"/>
      <c r="W817" s="16"/>
      <c r="X817" s="16"/>
      <c r="Y817" s="16"/>
      <c r="Z817" s="36"/>
      <c r="AA817" s="36"/>
      <c r="AB817" s="36"/>
      <c r="AC817" s="36"/>
      <c r="AD817" s="36"/>
      <c r="AE817" s="36"/>
      <c r="AF817" s="36"/>
      <c r="AG817" s="36"/>
      <c r="AH817" s="36"/>
      <c r="AI817" s="36"/>
      <c r="AJ817" s="36"/>
      <c r="AK817" s="36"/>
      <c r="AL817" s="36"/>
      <c r="AM817" s="36"/>
      <c r="AN817" s="36"/>
      <c r="AO817" s="36"/>
      <c r="AP817" s="36"/>
      <c r="AQ817" s="36"/>
      <c r="AR817" s="36"/>
      <c r="AS817" s="36"/>
      <c r="AT817" s="36"/>
      <c r="AU817" s="36"/>
      <c r="AV817" s="36"/>
    </row>
    <row r="818" spans="2:48" s="3" customFormat="1">
      <c r="B818" s="36"/>
      <c r="C818" s="36"/>
      <c r="D818" s="36"/>
      <c r="E818" s="36"/>
      <c r="F818" s="36"/>
      <c r="G818" s="36"/>
      <c r="H818" s="36"/>
      <c r="I818" s="36"/>
      <c r="J818" s="36"/>
      <c r="K818" s="36"/>
      <c r="L818" s="36"/>
      <c r="M818" s="36"/>
      <c r="N818" s="36"/>
      <c r="O818" s="36"/>
      <c r="P818" s="36"/>
      <c r="Q818" s="36"/>
      <c r="R818" s="36"/>
      <c r="S818" s="36"/>
      <c r="T818" s="36"/>
      <c r="U818" s="36"/>
      <c r="V818" s="36"/>
      <c r="W818" s="16"/>
      <c r="X818" s="16"/>
      <c r="Y818" s="16"/>
      <c r="Z818" s="36"/>
      <c r="AA818" s="36"/>
      <c r="AB818" s="36"/>
      <c r="AC818" s="36"/>
      <c r="AD818" s="36"/>
      <c r="AE818" s="36"/>
      <c r="AF818" s="36"/>
      <c r="AG818" s="36"/>
      <c r="AH818" s="36"/>
      <c r="AI818" s="36"/>
      <c r="AJ818" s="36"/>
      <c r="AK818" s="36"/>
      <c r="AL818" s="36"/>
      <c r="AM818" s="36"/>
      <c r="AN818" s="36"/>
      <c r="AO818" s="36"/>
      <c r="AP818" s="36"/>
      <c r="AQ818" s="36"/>
      <c r="AR818" s="36"/>
      <c r="AS818" s="36"/>
      <c r="AT818" s="36"/>
      <c r="AU818" s="36"/>
      <c r="AV818" s="36"/>
    </row>
    <row r="819" spans="2:48" s="3" customFormat="1">
      <c r="B819" s="36"/>
      <c r="C819" s="36"/>
      <c r="D819" s="36"/>
      <c r="E819" s="36"/>
      <c r="F819" s="36"/>
      <c r="G819" s="36"/>
      <c r="H819" s="36"/>
      <c r="I819" s="36"/>
      <c r="J819" s="36"/>
      <c r="K819" s="36"/>
      <c r="L819" s="36"/>
      <c r="M819" s="36"/>
      <c r="N819" s="36"/>
      <c r="O819" s="36"/>
      <c r="P819" s="36"/>
      <c r="Q819" s="36"/>
      <c r="R819" s="36"/>
      <c r="S819" s="36"/>
      <c r="T819" s="36"/>
      <c r="U819" s="36"/>
      <c r="V819" s="36"/>
      <c r="W819" s="16"/>
      <c r="X819" s="16"/>
      <c r="Y819" s="16"/>
      <c r="Z819" s="36"/>
      <c r="AA819" s="36"/>
      <c r="AB819" s="36"/>
      <c r="AC819" s="36"/>
      <c r="AD819" s="36"/>
      <c r="AE819" s="36"/>
      <c r="AF819" s="36"/>
      <c r="AG819" s="36"/>
      <c r="AH819" s="36"/>
      <c r="AI819" s="36"/>
      <c r="AJ819" s="36"/>
      <c r="AK819" s="36"/>
      <c r="AL819" s="36"/>
      <c r="AM819" s="36"/>
      <c r="AN819" s="36"/>
      <c r="AO819" s="36"/>
      <c r="AP819" s="36"/>
      <c r="AQ819" s="36"/>
      <c r="AR819" s="36"/>
      <c r="AS819" s="36"/>
      <c r="AT819" s="36"/>
      <c r="AU819" s="36"/>
      <c r="AV819" s="36"/>
    </row>
    <row r="820" spans="2:48" s="3" customFormat="1">
      <c r="B820" s="36"/>
      <c r="C820" s="36"/>
      <c r="D820" s="36"/>
      <c r="E820" s="36"/>
      <c r="F820" s="36"/>
      <c r="G820" s="36"/>
      <c r="H820" s="36"/>
      <c r="I820" s="36"/>
      <c r="J820" s="36"/>
      <c r="K820" s="36"/>
      <c r="L820" s="36"/>
      <c r="M820" s="36"/>
      <c r="N820" s="36"/>
      <c r="O820" s="36"/>
      <c r="P820" s="36"/>
      <c r="Q820" s="36"/>
      <c r="R820" s="36"/>
      <c r="S820" s="36"/>
      <c r="T820" s="36"/>
      <c r="U820" s="36"/>
      <c r="V820" s="36"/>
      <c r="W820" s="16"/>
      <c r="X820" s="16"/>
      <c r="Y820" s="16"/>
      <c r="Z820" s="36"/>
      <c r="AA820" s="36"/>
      <c r="AB820" s="36"/>
      <c r="AC820" s="36"/>
      <c r="AD820" s="36"/>
      <c r="AE820" s="36"/>
      <c r="AF820" s="36"/>
      <c r="AG820" s="36"/>
      <c r="AH820" s="36"/>
      <c r="AI820" s="36"/>
      <c r="AJ820" s="36"/>
      <c r="AK820" s="36"/>
      <c r="AL820" s="36"/>
      <c r="AM820" s="36"/>
      <c r="AN820" s="36"/>
      <c r="AO820" s="36"/>
      <c r="AP820" s="36"/>
      <c r="AQ820" s="36"/>
      <c r="AR820" s="36"/>
      <c r="AS820" s="36"/>
      <c r="AT820" s="36"/>
      <c r="AU820" s="36"/>
      <c r="AV820" s="36"/>
    </row>
    <row r="821" spans="2:48" s="3" customFormat="1">
      <c r="B821" s="36"/>
      <c r="C821" s="36"/>
      <c r="D821" s="36"/>
      <c r="E821" s="36"/>
      <c r="F821" s="36"/>
      <c r="G821" s="36"/>
      <c r="H821" s="36"/>
      <c r="I821" s="36"/>
      <c r="J821" s="36"/>
      <c r="K821" s="36"/>
      <c r="L821" s="36"/>
      <c r="M821" s="36"/>
      <c r="N821" s="36"/>
      <c r="O821" s="36"/>
      <c r="P821" s="36"/>
      <c r="Q821" s="36"/>
      <c r="R821" s="36"/>
      <c r="S821" s="36"/>
      <c r="T821" s="36"/>
      <c r="U821" s="36"/>
      <c r="V821" s="36"/>
      <c r="W821" s="16"/>
      <c r="X821" s="16"/>
      <c r="Y821" s="16"/>
      <c r="Z821" s="36"/>
      <c r="AA821" s="36"/>
      <c r="AB821" s="36"/>
      <c r="AC821" s="36"/>
      <c r="AD821" s="36"/>
      <c r="AE821" s="36"/>
      <c r="AF821" s="36"/>
      <c r="AG821" s="36"/>
      <c r="AH821" s="36"/>
      <c r="AI821" s="36"/>
      <c r="AJ821" s="36"/>
      <c r="AK821" s="36"/>
      <c r="AL821" s="36"/>
      <c r="AM821" s="36"/>
      <c r="AN821" s="36"/>
      <c r="AO821" s="36"/>
      <c r="AP821" s="36"/>
      <c r="AQ821" s="36"/>
      <c r="AR821" s="36"/>
      <c r="AS821" s="36"/>
      <c r="AT821" s="36"/>
      <c r="AU821" s="36"/>
      <c r="AV821" s="36"/>
    </row>
    <row r="822" spans="2:48" s="3" customFormat="1">
      <c r="B822" s="36"/>
      <c r="C822" s="36"/>
      <c r="D822" s="36"/>
      <c r="E822" s="36"/>
      <c r="F822" s="36"/>
      <c r="G822" s="36"/>
      <c r="H822" s="36"/>
      <c r="I822" s="36"/>
      <c r="J822" s="36"/>
      <c r="K822" s="36"/>
      <c r="L822" s="36"/>
      <c r="M822" s="36"/>
      <c r="N822" s="36"/>
      <c r="O822" s="36"/>
      <c r="P822" s="36"/>
      <c r="Q822" s="36"/>
      <c r="R822" s="36"/>
      <c r="S822" s="36"/>
      <c r="T822" s="36"/>
      <c r="U822" s="36"/>
      <c r="V822" s="36"/>
      <c r="W822" s="16"/>
      <c r="X822" s="16"/>
      <c r="Y822" s="16"/>
      <c r="Z822" s="36"/>
      <c r="AA822" s="36"/>
      <c r="AB822" s="36"/>
      <c r="AC822" s="36"/>
      <c r="AD822" s="36"/>
      <c r="AE822" s="36"/>
      <c r="AF822" s="36"/>
      <c r="AG822" s="36"/>
      <c r="AH822" s="36"/>
      <c r="AI822" s="36"/>
      <c r="AJ822" s="36"/>
      <c r="AK822" s="36"/>
      <c r="AL822" s="36"/>
      <c r="AM822" s="36"/>
      <c r="AN822" s="36"/>
      <c r="AO822" s="36"/>
      <c r="AP822" s="36"/>
      <c r="AQ822" s="36"/>
      <c r="AR822" s="36"/>
      <c r="AS822" s="36"/>
      <c r="AT822" s="36"/>
      <c r="AU822" s="36"/>
      <c r="AV822" s="36"/>
    </row>
    <row r="823" spans="2:48" s="3" customFormat="1">
      <c r="B823" s="36"/>
      <c r="C823" s="36"/>
      <c r="D823" s="36"/>
      <c r="E823" s="36"/>
      <c r="F823" s="36"/>
      <c r="G823" s="36"/>
      <c r="H823" s="36"/>
      <c r="I823" s="36"/>
      <c r="J823" s="36"/>
      <c r="K823" s="36"/>
      <c r="L823" s="36"/>
      <c r="M823" s="36"/>
      <c r="N823" s="36"/>
      <c r="O823" s="36"/>
      <c r="P823" s="36"/>
      <c r="Q823" s="36"/>
      <c r="R823" s="36"/>
      <c r="S823" s="36"/>
      <c r="T823" s="36"/>
      <c r="U823" s="36"/>
      <c r="V823" s="36"/>
      <c r="W823" s="16"/>
      <c r="X823" s="16"/>
      <c r="Y823" s="16"/>
      <c r="Z823" s="36"/>
      <c r="AA823" s="36"/>
      <c r="AB823" s="36"/>
      <c r="AC823" s="36"/>
      <c r="AD823" s="36"/>
      <c r="AE823" s="36"/>
      <c r="AF823" s="36"/>
      <c r="AG823" s="36"/>
      <c r="AH823" s="36"/>
      <c r="AI823" s="36"/>
      <c r="AJ823" s="36"/>
      <c r="AK823" s="36"/>
      <c r="AL823" s="36"/>
      <c r="AM823" s="36"/>
      <c r="AN823" s="36"/>
      <c r="AO823" s="36"/>
      <c r="AP823" s="36"/>
      <c r="AQ823" s="36"/>
      <c r="AR823" s="36"/>
      <c r="AS823" s="36"/>
      <c r="AT823" s="36"/>
      <c r="AU823" s="36"/>
      <c r="AV823" s="36"/>
    </row>
    <row r="824" spans="2:48" s="3" customFormat="1">
      <c r="B824" s="36"/>
      <c r="C824" s="36"/>
      <c r="D824" s="36"/>
      <c r="E824" s="36"/>
      <c r="F824" s="36"/>
      <c r="G824" s="36"/>
      <c r="H824" s="36"/>
      <c r="I824" s="36"/>
      <c r="J824" s="36"/>
      <c r="K824" s="36"/>
      <c r="L824" s="36"/>
      <c r="M824" s="36"/>
      <c r="N824" s="36"/>
      <c r="O824" s="36"/>
      <c r="P824" s="36"/>
      <c r="Q824" s="36"/>
      <c r="R824" s="36"/>
      <c r="S824" s="36"/>
      <c r="T824" s="36"/>
      <c r="U824" s="36"/>
      <c r="V824" s="36"/>
      <c r="W824" s="16"/>
      <c r="X824" s="16"/>
      <c r="Y824" s="16"/>
      <c r="Z824" s="36"/>
      <c r="AA824" s="36"/>
      <c r="AB824" s="36"/>
      <c r="AC824" s="36"/>
      <c r="AD824" s="36"/>
      <c r="AE824" s="36"/>
      <c r="AF824" s="36"/>
      <c r="AG824" s="36"/>
      <c r="AH824" s="36"/>
      <c r="AI824" s="36"/>
      <c r="AJ824" s="36"/>
      <c r="AK824" s="36"/>
      <c r="AL824" s="36"/>
      <c r="AM824" s="36"/>
      <c r="AN824" s="36"/>
      <c r="AO824" s="36"/>
      <c r="AP824" s="36"/>
      <c r="AQ824" s="36"/>
      <c r="AR824" s="36"/>
      <c r="AS824" s="36"/>
      <c r="AT824" s="36"/>
      <c r="AU824" s="36"/>
      <c r="AV824" s="36"/>
    </row>
    <row r="825" spans="2:48" s="3" customFormat="1">
      <c r="B825" s="36"/>
      <c r="C825" s="36"/>
      <c r="D825" s="36"/>
      <c r="E825" s="36"/>
      <c r="F825" s="36"/>
      <c r="G825" s="36"/>
      <c r="H825" s="36"/>
      <c r="I825" s="36"/>
      <c r="J825" s="36"/>
      <c r="K825" s="36"/>
      <c r="L825" s="36"/>
      <c r="M825" s="36"/>
      <c r="N825" s="36"/>
      <c r="O825" s="36"/>
      <c r="P825" s="36"/>
      <c r="Q825" s="36"/>
      <c r="R825" s="36"/>
      <c r="S825" s="36"/>
      <c r="T825" s="36"/>
      <c r="U825" s="36"/>
      <c r="V825" s="36"/>
      <c r="W825" s="16"/>
      <c r="X825" s="16"/>
      <c r="Y825" s="16"/>
      <c r="Z825" s="36"/>
      <c r="AA825" s="36"/>
      <c r="AB825" s="36"/>
      <c r="AC825" s="36"/>
      <c r="AD825" s="36"/>
      <c r="AE825" s="36"/>
      <c r="AF825" s="36"/>
      <c r="AG825" s="36"/>
      <c r="AH825" s="36"/>
      <c r="AI825" s="36"/>
      <c r="AJ825" s="36"/>
      <c r="AK825" s="36"/>
      <c r="AL825" s="36"/>
      <c r="AM825" s="36"/>
      <c r="AN825" s="36"/>
      <c r="AO825" s="36"/>
      <c r="AP825" s="36"/>
      <c r="AQ825" s="36"/>
      <c r="AR825" s="36"/>
      <c r="AS825" s="36"/>
      <c r="AT825" s="36"/>
      <c r="AU825" s="36"/>
      <c r="AV825" s="36"/>
    </row>
    <row r="826" spans="2:48" s="3" customFormat="1">
      <c r="B826" s="36"/>
      <c r="C826" s="36"/>
      <c r="D826" s="36"/>
      <c r="E826" s="36"/>
      <c r="F826" s="36"/>
      <c r="G826" s="36"/>
      <c r="H826" s="36"/>
      <c r="I826" s="36"/>
      <c r="J826" s="36"/>
      <c r="K826" s="36"/>
      <c r="L826" s="36"/>
      <c r="M826" s="36"/>
      <c r="N826" s="36"/>
      <c r="O826" s="36"/>
      <c r="P826" s="36"/>
      <c r="Q826" s="36"/>
      <c r="R826" s="36"/>
      <c r="S826" s="36"/>
      <c r="T826" s="36"/>
      <c r="U826" s="36"/>
      <c r="V826" s="36"/>
      <c r="W826" s="16"/>
      <c r="X826" s="16"/>
      <c r="Y826" s="16"/>
      <c r="Z826" s="36"/>
      <c r="AA826" s="36"/>
      <c r="AB826" s="36"/>
      <c r="AC826" s="36"/>
      <c r="AD826" s="36"/>
      <c r="AE826" s="36"/>
      <c r="AF826" s="36"/>
      <c r="AG826" s="36"/>
      <c r="AH826" s="36"/>
      <c r="AI826" s="36"/>
      <c r="AJ826" s="36"/>
      <c r="AK826" s="36"/>
      <c r="AL826" s="36"/>
      <c r="AM826" s="36"/>
      <c r="AN826" s="36"/>
      <c r="AO826" s="36"/>
      <c r="AP826" s="36"/>
      <c r="AQ826" s="36"/>
      <c r="AR826" s="36"/>
      <c r="AS826" s="36"/>
      <c r="AT826" s="36"/>
      <c r="AU826" s="36"/>
      <c r="AV826" s="36"/>
    </row>
    <row r="827" spans="2:48" s="3" customFormat="1">
      <c r="B827" s="36"/>
      <c r="C827" s="36"/>
      <c r="D827" s="36"/>
      <c r="E827" s="36"/>
      <c r="F827" s="36"/>
      <c r="G827" s="36"/>
      <c r="H827" s="36"/>
      <c r="I827" s="36"/>
      <c r="J827" s="36"/>
      <c r="K827" s="36"/>
      <c r="L827" s="36"/>
      <c r="M827" s="36"/>
      <c r="N827" s="36"/>
      <c r="O827" s="36"/>
      <c r="P827" s="36"/>
      <c r="Q827" s="36"/>
      <c r="R827" s="36"/>
      <c r="S827" s="36"/>
      <c r="T827" s="36"/>
      <c r="U827" s="36"/>
      <c r="V827" s="36"/>
      <c r="W827" s="16"/>
      <c r="X827" s="16"/>
      <c r="Y827" s="16"/>
      <c r="Z827" s="36"/>
      <c r="AA827" s="36"/>
      <c r="AB827" s="36"/>
      <c r="AC827" s="36"/>
      <c r="AD827" s="36"/>
      <c r="AE827" s="36"/>
      <c r="AF827" s="36"/>
      <c r="AG827" s="36"/>
      <c r="AH827" s="36"/>
      <c r="AI827" s="36"/>
      <c r="AJ827" s="36"/>
      <c r="AK827" s="36"/>
      <c r="AL827" s="36"/>
      <c r="AM827" s="36"/>
      <c r="AN827" s="36"/>
      <c r="AO827" s="36"/>
      <c r="AP827" s="36"/>
      <c r="AQ827" s="36"/>
      <c r="AR827" s="36"/>
      <c r="AS827" s="36"/>
      <c r="AT827" s="36"/>
      <c r="AU827" s="36"/>
      <c r="AV827" s="36"/>
    </row>
    <row r="828" spans="2:48" s="3" customFormat="1">
      <c r="B828" s="36"/>
      <c r="C828" s="36"/>
      <c r="D828" s="36"/>
      <c r="E828" s="36"/>
      <c r="F828" s="36"/>
      <c r="G828" s="36"/>
      <c r="H828" s="36"/>
      <c r="I828" s="36"/>
      <c r="J828" s="36"/>
      <c r="K828" s="36"/>
      <c r="L828" s="36"/>
      <c r="M828" s="36"/>
      <c r="N828" s="36"/>
      <c r="O828" s="36"/>
      <c r="P828" s="36"/>
      <c r="Q828" s="36"/>
      <c r="R828" s="36"/>
      <c r="S828" s="36"/>
      <c r="T828" s="36"/>
      <c r="U828" s="36"/>
      <c r="V828" s="36"/>
      <c r="W828" s="16"/>
      <c r="X828" s="16"/>
      <c r="Y828" s="16"/>
      <c r="Z828" s="36"/>
      <c r="AA828" s="36"/>
      <c r="AB828" s="36"/>
      <c r="AC828" s="36"/>
      <c r="AD828" s="36"/>
      <c r="AE828" s="36"/>
      <c r="AF828" s="36"/>
      <c r="AG828" s="36"/>
      <c r="AH828" s="36"/>
      <c r="AI828" s="36"/>
      <c r="AJ828" s="36"/>
      <c r="AK828" s="36"/>
      <c r="AL828" s="36"/>
      <c r="AM828" s="36"/>
      <c r="AN828" s="36"/>
      <c r="AO828" s="36"/>
      <c r="AP828" s="36"/>
      <c r="AQ828" s="36"/>
      <c r="AR828" s="36"/>
      <c r="AS828" s="36"/>
      <c r="AT828" s="36"/>
      <c r="AU828" s="36"/>
      <c r="AV828" s="36"/>
    </row>
    <row r="829" spans="2:48" s="3" customFormat="1">
      <c r="B829" s="36"/>
      <c r="C829" s="36"/>
      <c r="D829" s="36"/>
      <c r="E829" s="36"/>
      <c r="F829" s="36"/>
      <c r="G829" s="36"/>
      <c r="H829" s="36"/>
      <c r="I829" s="36"/>
      <c r="J829" s="36"/>
      <c r="K829" s="36"/>
      <c r="L829" s="36"/>
      <c r="M829" s="36"/>
      <c r="N829" s="36"/>
      <c r="O829" s="36"/>
      <c r="P829" s="36"/>
      <c r="Q829" s="36"/>
      <c r="R829" s="36"/>
      <c r="S829" s="36"/>
      <c r="T829" s="36"/>
      <c r="U829" s="36"/>
      <c r="V829" s="36"/>
      <c r="W829" s="16"/>
      <c r="X829" s="16"/>
      <c r="Y829" s="16"/>
      <c r="Z829" s="36"/>
      <c r="AA829" s="36"/>
      <c r="AB829" s="36"/>
      <c r="AC829" s="36"/>
      <c r="AD829" s="36"/>
      <c r="AE829" s="36"/>
      <c r="AF829" s="36"/>
      <c r="AG829" s="36"/>
      <c r="AH829" s="36"/>
      <c r="AI829" s="36"/>
      <c r="AJ829" s="36"/>
      <c r="AK829" s="36"/>
      <c r="AL829" s="36"/>
      <c r="AM829" s="36"/>
      <c r="AN829" s="36"/>
      <c r="AO829" s="36"/>
      <c r="AP829" s="36"/>
      <c r="AQ829" s="36"/>
      <c r="AR829" s="36"/>
      <c r="AS829" s="36"/>
      <c r="AT829" s="36"/>
      <c r="AU829" s="36"/>
      <c r="AV829" s="36"/>
    </row>
    <row r="830" spans="2:48" s="3" customFormat="1">
      <c r="B830" s="36"/>
      <c r="C830" s="36"/>
      <c r="D830" s="36"/>
      <c r="E830" s="36"/>
      <c r="F830" s="36"/>
      <c r="G830" s="36"/>
      <c r="H830" s="36"/>
      <c r="I830" s="36"/>
      <c r="J830" s="36"/>
      <c r="K830" s="36"/>
      <c r="L830" s="36"/>
      <c r="M830" s="36"/>
      <c r="N830" s="36"/>
      <c r="O830" s="36"/>
      <c r="P830" s="36"/>
      <c r="Q830" s="36"/>
      <c r="R830" s="36"/>
      <c r="S830" s="36"/>
      <c r="T830" s="36"/>
      <c r="U830" s="36"/>
      <c r="V830" s="36"/>
      <c r="W830" s="16"/>
      <c r="X830" s="16"/>
      <c r="Y830" s="16"/>
      <c r="Z830" s="36"/>
      <c r="AA830" s="36"/>
      <c r="AB830" s="36"/>
      <c r="AC830" s="36"/>
      <c r="AD830" s="36"/>
      <c r="AE830" s="36"/>
      <c r="AF830" s="36"/>
      <c r="AG830" s="36"/>
      <c r="AH830" s="36"/>
      <c r="AI830" s="36"/>
      <c r="AJ830" s="36"/>
      <c r="AK830" s="36"/>
      <c r="AL830" s="36"/>
      <c r="AM830" s="36"/>
      <c r="AN830" s="36"/>
      <c r="AO830" s="36"/>
      <c r="AP830" s="36"/>
      <c r="AQ830" s="36"/>
      <c r="AR830" s="36"/>
      <c r="AS830" s="36"/>
      <c r="AT830" s="36"/>
      <c r="AU830" s="36"/>
      <c r="AV830" s="36"/>
    </row>
    <row r="831" spans="2:48" s="3" customFormat="1">
      <c r="B831" s="36"/>
      <c r="C831" s="36"/>
      <c r="D831" s="36"/>
      <c r="E831" s="36"/>
      <c r="F831" s="36"/>
      <c r="G831" s="36"/>
      <c r="H831" s="36"/>
      <c r="I831" s="36"/>
      <c r="J831" s="36"/>
      <c r="K831" s="36"/>
      <c r="L831" s="36"/>
      <c r="M831" s="36"/>
      <c r="N831" s="36"/>
      <c r="O831" s="36"/>
      <c r="P831" s="36"/>
      <c r="Q831" s="36"/>
      <c r="R831" s="36"/>
      <c r="S831" s="36"/>
      <c r="T831" s="36"/>
      <c r="U831" s="36"/>
      <c r="V831" s="36"/>
      <c r="W831" s="16"/>
      <c r="X831" s="16"/>
      <c r="Y831" s="16"/>
      <c r="Z831" s="36"/>
      <c r="AA831" s="36"/>
      <c r="AB831" s="36"/>
      <c r="AC831" s="36"/>
      <c r="AD831" s="36"/>
      <c r="AE831" s="36"/>
      <c r="AF831" s="36"/>
      <c r="AG831" s="36"/>
      <c r="AH831" s="36"/>
      <c r="AI831" s="36"/>
      <c r="AJ831" s="36"/>
      <c r="AK831" s="36"/>
      <c r="AL831" s="36"/>
      <c r="AM831" s="36"/>
      <c r="AN831" s="36"/>
      <c r="AO831" s="36"/>
      <c r="AP831" s="36"/>
      <c r="AQ831" s="36"/>
      <c r="AR831" s="36"/>
      <c r="AS831" s="36"/>
      <c r="AT831" s="36"/>
      <c r="AU831" s="36"/>
      <c r="AV831" s="36"/>
    </row>
    <row r="832" spans="2:48" s="3" customFormat="1">
      <c r="B832" s="36"/>
      <c r="C832" s="36"/>
      <c r="D832" s="36"/>
      <c r="E832" s="36"/>
      <c r="F832" s="36"/>
      <c r="G832" s="36"/>
      <c r="H832" s="36"/>
      <c r="I832" s="36"/>
      <c r="J832" s="36"/>
      <c r="K832" s="36"/>
      <c r="L832" s="36"/>
      <c r="M832" s="36"/>
      <c r="N832" s="36"/>
      <c r="O832" s="36"/>
      <c r="P832" s="36"/>
      <c r="Q832" s="36"/>
      <c r="R832" s="36"/>
      <c r="S832" s="36"/>
      <c r="T832" s="36"/>
      <c r="U832" s="36"/>
      <c r="V832" s="36"/>
      <c r="W832" s="16"/>
      <c r="X832" s="16"/>
      <c r="Y832" s="16"/>
      <c r="Z832" s="36"/>
      <c r="AA832" s="36"/>
      <c r="AB832" s="36"/>
      <c r="AC832" s="36"/>
      <c r="AD832" s="36"/>
      <c r="AE832" s="36"/>
      <c r="AF832" s="36"/>
      <c r="AG832" s="36"/>
      <c r="AH832" s="36"/>
      <c r="AI832" s="36"/>
      <c r="AJ832" s="36"/>
      <c r="AK832" s="36"/>
      <c r="AL832" s="36"/>
      <c r="AM832" s="36"/>
      <c r="AN832" s="36"/>
      <c r="AO832" s="36"/>
      <c r="AP832" s="36"/>
      <c r="AQ832" s="36"/>
      <c r="AR832" s="36"/>
      <c r="AS832" s="36"/>
      <c r="AT832" s="36"/>
      <c r="AU832" s="36"/>
      <c r="AV832" s="36"/>
    </row>
    <row r="833" spans="2:48" s="3" customFormat="1">
      <c r="B833" s="36"/>
      <c r="C833" s="36"/>
      <c r="D833" s="36"/>
      <c r="E833" s="36"/>
      <c r="F833" s="36"/>
      <c r="G833" s="36"/>
      <c r="H833" s="36"/>
      <c r="I833" s="36"/>
      <c r="J833" s="36"/>
      <c r="K833" s="36"/>
      <c r="L833" s="36"/>
      <c r="M833" s="36"/>
      <c r="N833" s="36"/>
      <c r="O833" s="36"/>
      <c r="P833" s="36"/>
      <c r="Q833" s="36"/>
      <c r="R833" s="36"/>
      <c r="S833" s="36"/>
      <c r="T833" s="36"/>
      <c r="U833" s="36"/>
      <c r="V833" s="36"/>
      <c r="W833" s="16"/>
      <c r="X833" s="16"/>
      <c r="Y833" s="16"/>
      <c r="Z833" s="36"/>
      <c r="AA833" s="36"/>
      <c r="AB833" s="36"/>
      <c r="AC833" s="36"/>
      <c r="AD833" s="36"/>
      <c r="AE833" s="36"/>
      <c r="AF833" s="36"/>
      <c r="AG833" s="36"/>
      <c r="AH833" s="36"/>
      <c r="AI833" s="36"/>
      <c r="AJ833" s="36"/>
      <c r="AK833" s="36"/>
      <c r="AL833" s="36"/>
      <c r="AM833" s="36"/>
      <c r="AN833" s="36"/>
      <c r="AO833" s="36"/>
      <c r="AP833" s="36"/>
      <c r="AQ833" s="36"/>
      <c r="AR833" s="36"/>
      <c r="AS833" s="36"/>
      <c r="AT833" s="36"/>
      <c r="AU833" s="36"/>
      <c r="AV833" s="36"/>
    </row>
    <row r="834" spans="2:48" s="3" customFormat="1">
      <c r="B834" s="36"/>
      <c r="C834" s="36"/>
      <c r="D834" s="36"/>
      <c r="E834" s="36"/>
      <c r="F834" s="36"/>
      <c r="G834" s="36"/>
      <c r="H834" s="36"/>
      <c r="I834" s="36"/>
      <c r="J834" s="36"/>
      <c r="K834" s="36"/>
      <c r="L834" s="36"/>
      <c r="M834" s="36"/>
      <c r="N834" s="36"/>
      <c r="O834" s="36"/>
      <c r="P834" s="36"/>
      <c r="Q834" s="36"/>
      <c r="R834" s="36"/>
      <c r="S834" s="36"/>
      <c r="T834" s="36"/>
      <c r="U834" s="36"/>
      <c r="V834" s="36"/>
      <c r="W834" s="16"/>
      <c r="X834" s="16"/>
      <c r="Y834" s="16"/>
      <c r="Z834" s="36"/>
      <c r="AA834" s="36"/>
      <c r="AB834" s="36"/>
      <c r="AC834" s="36"/>
      <c r="AD834" s="36"/>
      <c r="AE834" s="36"/>
      <c r="AF834" s="36"/>
      <c r="AG834" s="36"/>
      <c r="AH834" s="36"/>
      <c r="AI834" s="36"/>
      <c r="AJ834" s="36"/>
      <c r="AK834" s="36"/>
      <c r="AL834" s="36"/>
      <c r="AM834" s="36"/>
      <c r="AN834" s="36"/>
      <c r="AO834" s="36"/>
      <c r="AP834" s="36"/>
      <c r="AQ834" s="36"/>
      <c r="AR834" s="36"/>
      <c r="AS834" s="36"/>
      <c r="AT834" s="36"/>
      <c r="AU834" s="36"/>
      <c r="AV834" s="36"/>
    </row>
    <row r="835" spans="2:48" s="3" customFormat="1">
      <c r="B835" s="36"/>
      <c r="C835" s="36"/>
      <c r="D835" s="36"/>
      <c r="E835" s="36"/>
      <c r="F835" s="36"/>
      <c r="G835" s="36"/>
      <c r="H835" s="36"/>
      <c r="I835" s="36"/>
      <c r="J835" s="36"/>
      <c r="K835" s="36"/>
      <c r="L835" s="36"/>
      <c r="M835" s="36"/>
      <c r="N835" s="36"/>
      <c r="O835" s="36"/>
      <c r="P835" s="36"/>
      <c r="Q835" s="36"/>
      <c r="R835" s="36"/>
      <c r="S835" s="36"/>
      <c r="T835" s="36"/>
      <c r="U835" s="36"/>
      <c r="V835" s="36"/>
      <c r="W835" s="16"/>
      <c r="X835" s="16"/>
      <c r="Y835" s="16"/>
      <c r="Z835" s="36"/>
      <c r="AA835" s="36"/>
      <c r="AB835" s="36"/>
      <c r="AC835" s="36"/>
      <c r="AD835" s="36"/>
      <c r="AE835" s="36"/>
      <c r="AF835" s="36"/>
      <c r="AG835" s="36"/>
      <c r="AH835" s="36"/>
      <c r="AI835" s="36"/>
      <c r="AJ835" s="36"/>
      <c r="AK835" s="36"/>
      <c r="AL835" s="36"/>
      <c r="AM835" s="36"/>
      <c r="AN835" s="36"/>
      <c r="AO835" s="36"/>
      <c r="AP835" s="36"/>
      <c r="AQ835" s="36"/>
      <c r="AR835" s="36"/>
      <c r="AS835" s="36"/>
      <c r="AT835" s="36"/>
      <c r="AU835" s="36"/>
      <c r="AV835" s="36"/>
    </row>
    <row r="836" spans="2:48" s="3" customFormat="1">
      <c r="B836" s="36"/>
      <c r="C836" s="36"/>
      <c r="D836" s="36"/>
      <c r="E836" s="36"/>
      <c r="F836" s="36"/>
      <c r="G836" s="36"/>
      <c r="H836" s="36"/>
      <c r="I836" s="36"/>
      <c r="J836" s="36"/>
      <c r="K836" s="36"/>
      <c r="L836" s="36"/>
      <c r="M836" s="36"/>
      <c r="N836" s="36"/>
      <c r="O836" s="36"/>
      <c r="P836" s="36"/>
      <c r="Q836" s="36"/>
      <c r="R836" s="36"/>
      <c r="S836" s="36"/>
      <c r="T836" s="36"/>
      <c r="U836" s="36"/>
      <c r="V836" s="36"/>
      <c r="W836" s="16"/>
      <c r="X836" s="16"/>
      <c r="Y836" s="16"/>
      <c r="Z836" s="36"/>
      <c r="AA836" s="36"/>
      <c r="AB836" s="36"/>
      <c r="AC836" s="36"/>
      <c r="AD836" s="36"/>
      <c r="AE836" s="36"/>
      <c r="AF836" s="36"/>
      <c r="AG836" s="36"/>
      <c r="AH836" s="36"/>
      <c r="AI836" s="36"/>
      <c r="AJ836" s="36"/>
      <c r="AK836" s="36"/>
      <c r="AL836" s="36"/>
      <c r="AM836" s="36"/>
      <c r="AN836" s="36"/>
      <c r="AO836" s="36"/>
      <c r="AP836" s="36"/>
      <c r="AQ836" s="36"/>
      <c r="AR836" s="36"/>
      <c r="AS836" s="36"/>
      <c r="AT836" s="36"/>
      <c r="AU836" s="36"/>
      <c r="AV836" s="36"/>
    </row>
    <row r="837" spans="2:48" s="3" customFormat="1">
      <c r="B837" s="36"/>
      <c r="C837" s="36"/>
      <c r="D837" s="36"/>
      <c r="E837" s="36"/>
      <c r="F837" s="36"/>
      <c r="G837" s="36"/>
      <c r="H837" s="36"/>
      <c r="I837" s="36"/>
      <c r="J837" s="36"/>
      <c r="K837" s="36"/>
      <c r="L837" s="36"/>
      <c r="M837" s="36"/>
      <c r="N837" s="36"/>
      <c r="O837" s="36"/>
      <c r="P837" s="36"/>
      <c r="Q837" s="36"/>
      <c r="R837" s="36"/>
      <c r="S837" s="36"/>
      <c r="T837" s="36"/>
      <c r="U837" s="36"/>
      <c r="V837" s="36"/>
      <c r="W837" s="16"/>
      <c r="X837" s="16"/>
      <c r="Y837" s="16"/>
      <c r="Z837" s="36"/>
      <c r="AA837" s="36"/>
      <c r="AB837" s="36"/>
      <c r="AC837" s="36"/>
      <c r="AD837" s="36"/>
      <c r="AE837" s="36"/>
      <c r="AF837" s="36"/>
      <c r="AG837" s="36"/>
      <c r="AH837" s="36"/>
      <c r="AI837" s="36"/>
      <c r="AJ837" s="36"/>
      <c r="AK837" s="36"/>
      <c r="AL837" s="36"/>
      <c r="AM837" s="36"/>
      <c r="AN837" s="36"/>
      <c r="AO837" s="36"/>
      <c r="AP837" s="36"/>
      <c r="AQ837" s="36"/>
      <c r="AR837" s="36"/>
      <c r="AS837" s="36"/>
      <c r="AT837" s="36"/>
      <c r="AU837" s="36"/>
      <c r="AV837" s="36"/>
    </row>
    <row r="838" spans="2:48" s="3" customFormat="1">
      <c r="B838" s="36"/>
      <c r="C838" s="36"/>
      <c r="D838" s="36"/>
      <c r="E838" s="36"/>
      <c r="F838" s="36"/>
      <c r="G838" s="36"/>
      <c r="H838" s="36"/>
      <c r="I838" s="36"/>
      <c r="J838" s="36"/>
      <c r="K838" s="36"/>
      <c r="L838" s="36"/>
      <c r="M838" s="36"/>
      <c r="N838" s="36"/>
      <c r="O838" s="36"/>
      <c r="P838" s="36"/>
      <c r="Q838" s="36"/>
      <c r="R838" s="36"/>
      <c r="S838" s="36"/>
      <c r="T838" s="36"/>
      <c r="U838" s="36"/>
      <c r="V838" s="36"/>
      <c r="W838" s="16"/>
      <c r="X838" s="16"/>
      <c r="Y838" s="16"/>
      <c r="Z838" s="36"/>
      <c r="AA838" s="36"/>
      <c r="AB838" s="36"/>
      <c r="AC838" s="36"/>
      <c r="AD838" s="36"/>
      <c r="AE838" s="36"/>
      <c r="AF838" s="36"/>
      <c r="AG838" s="36"/>
      <c r="AH838" s="36"/>
      <c r="AI838" s="36"/>
      <c r="AJ838" s="36"/>
      <c r="AK838" s="36"/>
      <c r="AL838" s="36"/>
      <c r="AM838" s="36"/>
      <c r="AN838" s="36"/>
      <c r="AO838" s="36"/>
      <c r="AP838" s="36"/>
      <c r="AQ838" s="36"/>
      <c r="AR838" s="36"/>
      <c r="AS838" s="36"/>
      <c r="AT838" s="36"/>
      <c r="AU838" s="36"/>
      <c r="AV838" s="36"/>
    </row>
    <row r="839" spans="2:48" s="3" customFormat="1">
      <c r="B839" s="36"/>
      <c r="C839" s="36"/>
      <c r="D839" s="36"/>
      <c r="E839" s="36"/>
      <c r="F839" s="36"/>
      <c r="G839" s="36"/>
      <c r="H839" s="36"/>
      <c r="I839" s="36"/>
      <c r="J839" s="36"/>
      <c r="K839" s="36"/>
      <c r="L839" s="36"/>
      <c r="M839" s="36"/>
      <c r="N839" s="36"/>
      <c r="O839" s="36"/>
      <c r="P839" s="36"/>
      <c r="Q839" s="36"/>
      <c r="R839" s="36"/>
      <c r="S839" s="36"/>
      <c r="T839" s="36"/>
      <c r="U839" s="36"/>
      <c r="V839" s="36"/>
      <c r="W839" s="16"/>
      <c r="X839" s="16"/>
      <c r="Y839" s="16"/>
      <c r="Z839" s="36"/>
      <c r="AA839" s="36"/>
      <c r="AB839" s="36"/>
      <c r="AC839" s="36"/>
      <c r="AD839" s="36"/>
      <c r="AE839" s="36"/>
      <c r="AF839" s="36"/>
      <c r="AG839" s="36"/>
      <c r="AH839" s="36"/>
      <c r="AI839" s="36"/>
      <c r="AJ839" s="36"/>
      <c r="AK839" s="36"/>
      <c r="AL839" s="36"/>
      <c r="AM839" s="36"/>
      <c r="AN839" s="36"/>
      <c r="AO839" s="36"/>
      <c r="AP839" s="36"/>
      <c r="AQ839" s="36"/>
      <c r="AR839" s="36"/>
      <c r="AS839" s="36"/>
      <c r="AT839" s="36"/>
      <c r="AU839" s="36"/>
      <c r="AV839" s="36"/>
    </row>
    <row r="840" spans="2:48" s="3" customFormat="1">
      <c r="B840" s="36"/>
      <c r="C840" s="36"/>
      <c r="D840" s="36"/>
      <c r="E840" s="36"/>
      <c r="F840" s="36"/>
      <c r="G840" s="36"/>
      <c r="H840" s="36"/>
      <c r="I840" s="36"/>
      <c r="J840" s="36"/>
      <c r="K840" s="36"/>
      <c r="L840" s="36"/>
      <c r="M840" s="36"/>
      <c r="N840" s="36"/>
      <c r="O840" s="36"/>
      <c r="P840" s="36"/>
      <c r="Q840" s="36"/>
      <c r="R840" s="36"/>
      <c r="S840" s="36"/>
      <c r="T840" s="36"/>
      <c r="U840" s="36"/>
      <c r="V840" s="36"/>
      <c r="W840" s="16"/>
      <c r="X840" s="16"/>
      <c r="Y840" s="16"/>
      <c r="Z840" s="36"/>
      <c r="AA840" s="36"/>
      <c r="AB840" s="36"/>
      <c r="AC840" s="36"/>
      <c r="AD840" s="36"/>
      <c r="AE840" s="36"/>
      <c r="AF840" s="36"/>
      <c r="AG840" s="36"/>
      <c r="AH840" s="36"/>
      <c r="AI840" s="36"/>
      <c r="AJ840" s="36"/>
      <c r="AK840" s="36"/>
      <c r="AL840" s="36"/>
      <c r="AM840" s="36"/>
      <c r="AN840" s="36"/>
      <c r="AO840" s="36"/>
      <c r="AP840" s="36"/>
      <c r="AQ840" s="36"/>
      <c r="AR840" s="36"/>
      <c r="AS840" s="36"/>
      <c r="AT840" s="36"/>
      <c r="AU840" s="36"/>
      <c r="AV840" s="36"/>
    </row>
    <row r="841" spans="2:48" s="3" customFormat="1">
      <c r="B841" s="36"/>
      <c r="C841" s="36"/>
      <c r="D841" s="36"/>
      <c r="E841" s="36"/>
      <c r="F841" s="36"/>
      <c r="G841" s="36"/>
      <c r="H841" s="36"/>
      <c r="I841" s="36"/>
      <c r="J841" s="36"/>
      <c r="K841" s="36"/>
      <c r="L841" s="36"/>
      <c r="M841" s="36"/>
      <c r="N841" s="36"/>
      <c r="O841" s="36"/>
      <c r="P841" s="36"/>
      <c r="Q841" s="36"/>
      <c r="R841" s="36"/>
      <c r="S841" s="36"/>
      <c r="T841" s="36"/>
      <c r="U841" s="36"/>
      <c r="V841" s="36"/>
      <c r="W841" s="16"/>
      <c r="X841" s="16"/>
      <c r="Y841" s="16"/>
      <c r="Z841" s="36"/>
      <c r="AA841" s="36"/>
      <c r="AB841" s="36"/>
      <c r="AC841" s="36"/>
      <c r="AD841" s="36"/>
      <c r="AE841" s="36"/>
      <c r="AF841" s="36"/>
      <c r="AG841" s="36"/>
      <c r="AH841" s="36"/>
      <c r="AI841" s="36"/>
      <c r="AJ841" s="36"/>
      <c r="AK841" s="36"/>
      <c r="AL841" s="36"/>
      <c r="AM841" s="36"/>
      <c r="AN841" s="36"/>
      <c r="AO841" s="36"/>
      <c r="AP841" s="36"/>
      <c r="AQ841" s="36"/>
      <c r="AR841" s="36"/>
      <c r="AS841" s="36"/>
      <c r="AT841" s="36"/>
      <c r="AU841" s="36"/>
      <c r="AV841" s="36"/>
    </row>
    <row r="842" spans="2:48" s="3" customFormat="1">
      <c r="B842" s="36"/>
      <c r="C842" s="36"/>
      <c r="D842" s="36"/>
      <c r="E842" s="36"/>
      <c r="F842" s="36"/>
      <c r="G842" s="36"/>
      <c r="H842" s="36"/>
      <c r="I842" s="36"/>
      <c r="J842" s="36"/>
      <c r="K842" s="36"/>
      <c r="L842" s="36"/>
      <c r="M842" s="36"/>
      <c r="N842" s="36"/>
      <c r="O842" s="36"/>
      <c r="P842" s="36"/>
      <c r="Q842" s="36"/>
      <c r="R842" s="36"/>
      <c r="S842" s="36"/>
      <c r="T842" s="36"/>
      <c r="U842" s="36"/>
      <c r="V842" s="36"/>
      <c r="W842" s="16"/>
      <c r="X842" s="16"/>
      <c r="Y842" s="16"/>
      <c r="Z842" s="36"/>
      <c r="AA842" s="36"/>
      <c r="AB842" s="36"/>
      <c r="AC842" s="36"/>
      <c r="AD842" s="36"/>
      <c r="AE842" s="36"/>
      <c r="AF842" s="36"/>
      <c r="AG842" s="36"/>
      <c r="AH842" s="36"/>
      <c r="AI842" s="36"/>
      <c r="AJ842" s="36"/>
      <c r="AK842" s="36"/>
      <c r="AL842" s="36"/>
      <c r="AM842" s="36"/>
      <c r="AN842" s="36"/>
      <c r="AO842" s="36"/>
      <c r="AP842" s="36"/>
      <c r="AQ842" s="36"/>
      <c r="AR842" s="36"/>
      <c r="AS842" s="36"/>
      <c r="AT842" s="36"/>
      <c r="AU842" s="36"/>
      <c r="AV842" s="36"/>
    </row>
    <row r="843" spans="2:48" s="3" customFormat="1">
      <c r="B843" s="36"/>
      <c r="C843" s="36"/>
      <c r="D843" s="36"/>
      <c r="E843" s="36"/>
      <c r="F843" s="36"/>
      <c r="G843" s="36"/>
      <c r="H843" s="36"/>
      <c r="I843" s="36"/>
      <c r="J843" s="36"/>
      <c r="K843" s="36"/>
      <c r="L843" s="36"/>
      <c r="M843" s="36"/>
      <c r="N843" s="36"/>
      <c r="O843" s="36"/>
      <c r="P843" s="36"/>
      <c r="Q843" s="36"/>
      <c r="R843" s="36"/>
      <c r="S843" s="36"/>
      <c r="T843" s="36"/>
      <c r="U843" s="36"/>
      <c r="V843" s="36"/>
      <c r="W843" s="16"/>
      <c r="X843" s="16"/>
      <c r="Y843" s="16"/>
      <c r="Z843" s="36"/>
      <c r="AA843" s="36"/>
      <c r="AB843" s="36"/>
      <c r="AC843" s="36"/>
      <c r="AD843" s="36"/>
      <c r="AE843" s="36"/>
      <c r="AF843" s="36"/>
      <c r="AG843" s="36"/>
      <c r="AH843" s="36"/>
      <c r="AI843" s="36"/>
      <c r="AJ843" s="36"/>
      <c r="AK843" s="36"/>
      <c r="AL843" s="36"/>
      <c r="AM843" s="36"/>
      <c r="AN843" s="36"/>
      <c r="AO843" s="36"/>
      <c r="AP843" s="36"/>
      <c r="AQ843" s="36"/>
      <c r="AR843" s="36"/>
      <c r="AS843" s="36"/>
      <c r="AT843" s="36"/>
      <c r="AU843" s="36"/>
      <c r="AV843" s="36"/>
    </row>
    <row r="844" spans="2:48" s="3" customFormat="1">
      <c r="B844" s="36"/>
      <c r="C844" s="36"/>
      <c r="D844" s="36"/>
      <c r="E844" s="36"/>
      <c r="F844" s="36"/>
      <c r="G844" s="36"/>
      <c r="H844" s="36"/>
      <c r="I844" s="36"/>
      <c r="J844" s="36"/>
      <c r="K844" s="36"/>
      <c r="L844" s="36"/>
      <c r="M844" s="36"/>
      <c r="N844" s="36"/>
      <c r="O844" s="36"/>
      <c r="P844" s="36"/>
      <c r="Q844" s="36"/>
      <c r="R844" s="36"/>
      <c r="S844" s="36"/>
      <c r="T844" s="36"/>
      <c r="U844" s="36"/>
      <c r="V844" s="36"/>
      <c r="W844" s="16"/>
      <c r="X844" s="16"/>
      <c r="Y844" s="16"/>
      <c r="Z844" s="36"/>
      <c r="AA844" s="36"/>
      <c r="AB844" s="36"/>
      <c r="AC844" s="36"/>
      <c r="AD844" s="36"/>
      <c r="AE844" s="36"/>
      <c r="AF844" s="36"/>
      <c r="AG844" s="36"/>
      <c r="AH844" s="36"/>
      <c r="AI844" s="36"/>
      <c r="AJ844" s="36"/>
      <c r="AK844" s="36"/>
      <c r="AL844" s="36"/>
      <c r="AM844" s="36"/>
      <c r="AN844" s="36"/>
      <c r="AO844" s="36"/>
      <c r="AP844" s="36"/>
      <c r="AQ844" s="36"/>
      <c r="AR844" s="36"/>
      <c r="AS844" s="36"/>
      <c r="AT844" s="36"/>
      <c r="AU844" s="36"/>
      <c r="AV844" s="36"/>
    </row>
    <row r="845" spans="2:48" s="3" customFormat="1">
      <c r="B845" s="36"/>
      <c r="C845" s="36"/>
      <c r="D845" s="36"/>
      <c r="E845" s="36"/>
      <c r="F845" s="36"/>
      <c r="G845" s="36"/>
      <c r="H845" s="36"/>
      <c r="I845" s="36"/>
      <c r="J845" s="36"/>
      <c r="K845" s="36"/>
      <c r="L845" s="36"/>
      <c r="M845" s="36"/>
      <c r="N845" s="36"/>
      <c r="O845" s="36"/>
      <c r="P845" s="36"/>
      <c r="Q845" s="36"/>
      <c r="R845" s="36"/>
      <c r="S845" s="36"/>
      <c r="T845" s="36"/>
      <c r="U845" s="36"/>
      <c r="V845" s="36"/>
      <c r="W845" s="16"/>
      <c r="X845" s="16"/>
      <c r="Y845" s="16"/>
      <c r="Z845" s="36"/>
      <c r="AA845" s="36"/>
      <c r="AB845" s="36"/>
      <c r="AC845" s="36"/>
      <c r="AD845" s="36"/>
      <c r="AE845" s="36"/>
      <c r="AF845" s="36"/>
      <c r="AG845" s="36"/>
      <c r="AH845" s="36"/>
      <c r="AI845" s="36"/>
      <c r="AJ845" s="36"/>
      <c r="AK845" s="36"/>
      <c r="AL845" s="36"/>
      <c r="AM845" s="36"/>
      <c r="AN845" s="36"/>
      <c r="AO845" s="36"/>
      <c r="AP845" s="36"/>
      <c r="AQ845" s="36"/>
      <c r="AR845" s="36"/>
      <c r="AS845" s="36"/>
      <c r="AT845" s="36"/>
      <c r="AU845" s="36"/>
      <c r="AV845" s="36"/>
    </row>
    <row r="846" spans="2:48" s="3" customFormat="1">
      <c r="B846" s="36"/>
      <c r="C846" s="36"/>
      <c r="D846" s="36"/>
      <c r="E846" s="36"/>
      <c r="F846" s="36"/>
      <c r="G846" s="36"/>
      <c r="H846" s="36"/>
      <c r="I846" s="36"/>
      <c r="J846" s="36"/>
      <c r="K846" s="36"/>
      <c r="L846" s="36"/>
      <c r="M846" s="36"/>
      <c r="N846" s="36"/>
      <c r="O846" s="36"/>
      <c r="P846" s="36"/>
      <c r="Q846" s="36"/>
      <c r="R846" s="36"/>
      <c r="S846" s="36"/>
      <c r="T846" s="36"/>
      <c r="U846" s="36"/>
      <c r="V846" s="36"/>
      <c r="W846" s="16"/>
      <c r="X846" s="16"/>
      <c r="Y846" s="16"/>
      <c r="Z846" s="36"/>
      <c r="AA846" s="36"/>
      <c r="AB846" s="36"/>
      <c r="AC846" s="36"/>
      <c r="AD846" s="36"/>
      <c r="AE846" s="36"/>
      <c r="AF846" s="36"/>
      <c r="AG846" s="36"/>
      <c r="AH846" s="36"/>
      <c r="AI846" s="36"/>
      <c r="AJ846" s="36"/>
      <c r="AK846" s="36"/>
      <c r="AL846" s="36"/>
      <c r="AM846" s="36"/>
      <c r="AN846" s="36"/>
      <c r="AO846" s="36"/>
      <c r="AP846" s="36"/>
      <c r="AQ846" s="36"/>
      <c r="AR846" s="36"/>
      <c r="AS846" s="36"/>
      <c r="AT846" s="36"/>
      <c r="AU846" s="36"/>
      <c r="AV846" s="36"/>
    </row>
    <row r="847" spans="2:48" s="3" customFormat="1">
      <c r="B847" s="36"/>
      <c r="C847" s="36"/>
      <c r="D847" s="36"/>
      <c r="E847" s="36"/>
      <c r="F847" s="36"/>
      <c r="G847" s="36"/>
      <c r="H847" s="36"/>
      <c r="I847" s="36"/>
      <c r="J847" s="36"/>
      <c r="K847" s="36"/>
      <c r="L847" s="36"/>
      <c r="M847" s="36"/>
      <c r="N847" s="36"/>
      <c r="O847" s="36"/>
      <c r="P847" s="36"/>
      <c r="Q847" s="36"/>
      <c r="R847" s="36"/>
      <c r="S847" s="36"/>
      <c r="T847" s="36"/>
      <c r="U847" s="36"/>
      <c r="V847" s="36"/>
      <c r="W847" s="16"/>
      <c r="X847" s="16"/>
      <c r="Y847" s="16"/>
      <c r="Z847" s="36"/>
      <c r="AA847" s="36"/>
      <c r="AB847" s="36"/>
      <c r="AC847" s="36"/>
      <c r="AD847" s="36"/>
      <c r="AE847" s="36"/>
      <c r="AF847" s="36"/>
      <c r="AG847" s="36"/>
      <c r="AH847" s="36"/>
      <c r="AI847" s="36"/>
      <c r="AJ847" s="36"/>
      <c r="AK847" s="36"/>
      <c r="AL847" s="36"/>
      <c r="AM847" s="36"/>
      <c r="AN847" s="36"/>
      <c r="AO847" s="36"/>
      <c r="AP847" s="36"/>
      <c r="AQ847" s="36"/>
      <c r="AR847" s="36"/>
      <c r="AS847" s="36"/>
      <c r="AT847" s="36"/>
      <c r="AU847" s="36"/>
      <c r="AV847" s="36"/>
    </row>
    <row r="848" spans="2:48" s="3" customFormat="1">
      <c r="B848" s="36"/>
      <c r="C848" s="36"/>
      <c r="D848" s="36"/>
      <c r="E848" s="36"/>
      <c r="F848" s="36"/>
      <c r="G848" s="36"/>
      <c r="H848" s="36"/>
      <c r="I848" s="36"/>
      <c r="J848" s="36"/>
      <c r="K848" s="36"/>
      <c r="L848" s="36"/>
      <c r="M848" s="36"/>
      <c r="N848" s="36"/>
      <c r="O848" s="36"/>
      <c r="P848" s="36"/>
      <c r="Q848" s="36"/>
      <c r="R848" s="36"/>
      <c r="S848" s="36"/>
      <c r="T848" s="36"/>
      <c r="U848" s="36"/>
      <c r="V848" s="36"/>
      <c r="W848" s="16"/>
      <c r="X848" s="16"/>
      <c r="Y848" s="16"/>
      <c r="Z848" s="36"/>
      <c r="AA848" s="36"/>
      <c r="AB848" s="36"/>
      <c r="AC848" s="36"/>
      <c r="AD848" s="36"/>
      <c r="AE848" s="36"/>
      <c r="AF848" s="36"/>
      <c r="AG848" s="36"/>
      <c r="AH848" s="36"/>
      <c r="AI848" s="36"/>
      <c r="AJ848" s="36"/>
      <c r="AK848" s="36"/>
      <c r="AL848" s="36"/>
      <c r="AM848" s="36"/>
      <c r="AN848" s="36"/>
      <c r="AO848" s="36"/>
      <c r="AP848" s="36"/>
      <c r="AQ848" s="36"/>
      <c r="AR848" s="36"/>
      <c r="AS848" s="36"/>
      <c r="AT848" s="36"/>
      <c r="AU848" s="36"/>
      <c r="AV848" s="36"/>
    </row>
    <row r="849" spans="2:48" s="3" customFormat="1">
      <c r="B849" s="36"/>
      <c r="C849" s="36"/>
      <c r="D849" s="36"/>
      <c r="E849" s="36"/>
      <c r="F849" s="36"/>
      <c r="G849" s="36"/>
      <c r="H849" s="36"/>
      <c r="I849" s="36"/>
      <c r="J849" s="36"/>
      <c r="K849" s="36"/>
      <c r="L849" s="36"/>
      <c r="M849" s="36"/>
      <c r="N849" s="36"/>
      <c r="O849" s="36"/>
      <c r="P849" s="36"/>
      <c r="Q849" s="36"/>
      <c r="R849" s="36"/>
      <c r="S849" s="36"/>
      <c r="T849" s="36"/>
      <c r="U849" s="36"/>
      <c r="V849" s="36"/>
      <c r="W849" s="16"/>
      <c r="X849" s="16"/>
      <c r="Y849" s="16"/>
      <c r="Z849" s="36"/>
      <c r="AA849" s="36"/>
      <c r="AB849" s="36"/>
      <c r="AC849" s="36"/>
      <c r="AD849" s="36"/>
      <c r="AE849" s="36"/>
      <c r="AF849" s="36"/>
      <c r="AG849" s="36"/>
      <c r="AH849" s="36"/>
      <c r="AI849" s="36"/>
      <c r="AJ849" s="36"/>
      <c r="AK849" s="36"/>
      <c r="AL849" s="36"/>
      <c r="AM849" s="36"/>
      <c r="AN849" s="36"/>
      <c r="AO849" s="36"/>
      <c r="AP849" s="36"/>
      <c r="AQ849" s="36"/>
      <c r="AR849" s="36"/>
      <c r="AS849" s="36"/>
      <c r="AT849" s="36"/>
      <c r="AU849" s="36"/>
      <c r="AV849" s="36"/>
    </row>
    <row r="850" spans="2:48" s="3" customFormat="1">
      <c r="B850" s="36"/>
      <c r="C850" s="36"/>
      <c r="D850" s="36"/>
      <c r="E850" s="36"/>
      <c r="F850" s="36"/>
      <c r="G850" s="36"/>
      <c r="H850" s="36"/>
      <c r="I850" s="36"/>
      <c r="J850" s="36"/>
      <c r="K850" s="36"/>
      <c r="L850" s="36"/>
      <c r="M850" s="36"/>
      <c r="N850" s="36"/>
      <c r="O850" s="36"/>
      <c r="P850" s="36"/>
      <c r="Q850" s="36"/>
      <c r="R850" s="36"/>
      <c r="S850" s="36"/>
      <c r="T850" s="36"/>
      <c r="U850" s="36"/>
      <c r="V850" s="36"/>
      <c r="W850" s="16"/>
      <c r="X850" s="16"/>
      <c r="Y850" s="16"/>
      <c r="Z850" s="36"/>
      <c r="AA850" s="36"/>
      <c r="AB850" s="36"/>
      <c r="AC850" s="36"/>
      <c r="AD850" s="36"/>
      <c r="AE850" s="36"/>
      <c r="AF850" s="36"/>
      <c r="AG850" s="36"/>
      <c r="AH850" s="36"/>
      <c r="AI850" s="36"/>
      <c r="AJ850" s="36"/>
      <c r="AK850" s="36"/>
      <c r="AL850" s="36"/>
      <c r="AM850" s="36"/>
      <c r="AN850" s="36"/>
      <c r="AO850" s="36"/>
      <c r="AP850" s="36"/>
      <c r="AQ850" s="36"/>
      <c r="AR850" s="36"/>
      <c r="AS850" s="36"/>
      <c r="AT850" s="36"/>
      <c r="AU850" s="36"/>
      <c r="AV850" s="36"/>
    </row>
    <row r="851" spans="2:48" s="3" customFormat="1">
      <c r="B851" s="36"/>
      <c r="C851" s="36"/>
      <c r="D851" s="36"/>
      <c r="E851" s="36"/>
      <c r="F851" s="36"/>
      <c r="G851" s="36"/>
      <c r="H851" s="36"/>
      <c r="I851" s="36"/>
      <c r="J851" s="36"/>
      <c r="K851" s="36"/>
      <c r="L851" s="36"/>
      <c r="M851" s="36"/>
      <c r="N851" s="36"/>
      <c r="O851" s="36"/>
      <c r="P851" s="36"/>
      <c r="Q851" s="36"/>
      <c r="R851" s="36"/>
      <c r="S851" s="36"/>
      <c r="T851" s="36"/>
      <c r="U851" s="36"/>
      <c r="V851" s="36"/>
      <c r="W851" s="16"/>
      <c r="X851" s="16"/>
      <c r="Y851" s="16"/>
      <c r="Z851" s="36"/>
      <c r="AA851" s="36"/>
      <c r="AB851" s="36"/>
      <c r="AC851" s="36"/>
      <c r="AD851" s="36"/>
      <c r="AE851" s="36"/>
      <c r="AF851" s="36"/>
      <c r="AG851" s="36"/>
      <c r="AH851" s="36"/>
      <c r="AI851" s="36"/>
      <c r="AJ851" s="36"/>
      <c r="AK851" s="36"/>
      <c r="AL851" s="36"/>
      <c r="AM851" s="36"/>
      <c r="AN851" s="36"/>
      <c r="AO851" s="36"/>
      <c r="AP851" s="36"/>
      <c r="AQ851" s="36"/>
      <c r="AR851" s="36"/>
      <c r="AS851" s="36"/>
      <c r="AT851" s="36"/>
      <c r="AU851" s="36"/>
      <c r="AV851" s="36"/>
    </row>
    <row r="852" spans="2:48" s="3" customFormat="1">
      <c r="B852" s="36"/>
      <c r="C852" s="36"/>
      <c r="D852" s="36"/>
      <c r="E852" s="36"/>
      <c r="F852" s="36"/>
      <c r="G852" s="36"/>
      <c r="H852" s="36"/>
      <c r="I852" s="36"/>
      <c r="J852" s="36"/>
      <c r="K852" s="36"/>
      <c r="L852" s="36"/>
      <c r="M852" s="36"/>
      <c r="N852" s="36"/>
      <c r="O852" s="36"/>
      <c r="P852" s="36"/>
      <c r="Q852" s="36"/>
      <c r="R852" s="36"/>
      <c r="S852" s="36"/>
      <c r="T852" s="36"/>
      <c r="U852" s="36"/>
      <c r="V852" s="36"/>
      <c r="W852" s="16"/>
      <c r="X852" s="16"/>
      <c r="Y852" s="16"/>
      <c r="Z852" s="36"/>
      <c r="AA852" s="36"/>
      <c r="AB852" s="36"/>
      <c r="AC852" s="36"/>
      <c r="AD852" s="36"/>
      <c r="AE852" s="36"/>
      <c r="AF852" s="36"/>
      <c r="AG852" s="36"/>
      <c r="AH852" s="36"/>
      <c r="AI852" s="36"/>
      <c r="AJ852" s="36"/>
      <c r="AK852" s="36"/>
      <c r="AL852" s="36"/>
      <c r="AM852" s="36"/>
      <c r="AN852" s="36"/>
      <c r="AO852" s="36"/>
      <c r="AP852" s="36"/>
      <c r="AQ852" s="36"/>
      <c r="AR852" s="36"/>
      <c r="AS852" s="36"/>
      <c r="AT852" s="36"/>
      <c r="AU852" s="36"/>
      <c r="AV852" s="36"/>
    </row>
    <row r="853" spans="2:48" s="3" customFormat="1">
      <c r="B853" s="36"/>
      <c r="C853" s="36"/>
      <c r="D853" s="36"/>
      <c r="E853" s="36"/>
      <c r="F853" s="36"/>
      <c r="G853" s="36"/>
      <c r="H853" s="36"/>
      <c r="I853" s="36"/>
      <c r="J853" s="36"/>
      <c r="K853" s="36"/>
      <c r="L853" s="36"/>
      <c r="M853" s="36"/>
      <c r="N853" s="36"/>
      <c r="O853" s="36"/>
      <c r="P853" s="36"/>
      <c r="Q853" s="36"/>
      <c r="R853" s="36"/>
      <c r="S853" s="36"/>
      <c r="T853" s="36"/>
      <c r="U853" s="36"/>
      <c r="V853" s="36"/>
      <c r="W853" s="16"/>
      <c r="X853" s="16"/>
      <c r="Y853" s="16"/>
      <c r="Z853" s="36"/>
      <c r="AA853" s="36"/>
      <c r="AB853" s="36"/>
      <c r="AC853" s="36"/>
      <c r="AD853" s="36"/>
      <c r="AE853" s="36"/>
      <c r="AF853" s="36"/>
      <c r="AG853" s="36"/>
      <c r="AH853" s="36"/>
      <c r="AI853" s="36"/>
      <c r="AJ853" s="36"/>
      <c r="AK853" s="36"/>
      <c r="AL853" s="36"/>
      <c r="AM853" s="36"/>
      <c r="AN853" s="36"/>
      <c r="AO853" s="36"/>
      <c r="AP853" s="36"/>
      <c r="AQ853" s="36"/>
      <c r="AR853" s="36"/>
      <c r="AS853" s="36"/>
      <c r="AT853" s="36"/>
      <c r="AU853" s="36"/>
      <c r="AV853" s="36"/>
    </row>
    <row r="854" spans="2:48" s="3" customFormat="1">
      <c r="B854" s="36"/>
      <c r="C854" s="36"/>
      <c r="D854" s="36"/>
      <c r="E854" s="36"/>
      <c r="F854" s="36"/>
      <c r="G854" s="36"/>
      <c r="H854" s="36"/>
      <c r="I854" s="36"/>
      <c r="J854" s="36"/>
      <c r="K854" s="36"/>
      <c r="L854" s="36"/>
      <c r="M854" s="36"/>
      <c r="N854" s="36"/>
      <c r="O854" s="36"/>
      <c r="P854" s="36"/>
      <c r="Q854" s="36"/>
      <c r="R854" s="36"/>
      <c r="S854" s="36"/>
      <c r="T854" s="36"/>
      <c r="U854" s="36"/>
      <c r="V854" s="36"/>
      <c r="W854" s="16"/>
      <c r="X854" s="16"/>
      <c r="Y854" s="16"/>
      <c r="Z854" s="36"/>
      <c r="AA854" s="36"/>
      <c r="AB854" s="36"/>
      <c r="AC854" s="36"/>
      <c r="AD854" s="36"/>
      <c r="AE854" s="36"/>
      <c r="AF854" s="36"/>
      <c r="AG854" s="36"/>
      <c r="AH854" s="36"/>
      <c r="AI854" s="36"/>
      <c r="AJ854" s="36"/>
      <c r="AK854" s="36"/>
      <c r="AL854" s="36"/>
      <c r="AM854" s="36"/>
      <c r="AN854" s="36"/>
      <c r="AO854" s="36"/>
      <c r="AP854" s="36"/>
      <c r="AQ854" s="36"/>
      <c r="AR854" s="36"/>
      <c r="AS854" s="36"/>
      <c r="AT854" s="36"/>
      <c r="AU854" s="36"/>
      <c r="AV854" s="36"/>
    </row>
    <row r="855" spans="2:48" s="3" customFormat="1">
      <c r="B855" s="36"/>
      <c r="C855" s="36"/>
      <c r="D855" s="36"/>
      <c r="E855" s="36"/>
      <c r="F855" s="36"/>
      <c r="G855" s="36"/>
      <c r="H855" s="36"/>
      <c r="I855" s="36"/>
      <c r="J855" s="36"/>
      <c r="K855" s="36"/>
      <c r="L855" s="36"/>
      <c r="M855" s="36"/>
      <c r="N855" s="36"/>
      <c r="O855" s="36"/>
      <c r="P855" s="36"/>
      <c r="Q855" s="36"/>
      <c r="R855" s="36"/>
      <c r="S855" s="36"/>
      <c r="T855" s="36"/>
      <c r="U855" s="36"/>
      <c r="V855" s="36"/>
      <c r="W855" s="16"/>
      <c r="X855" s="16"/>
      <c r="Y855" s="16"/>
      <c r="Z855" s="36"/>
      <c r="AA855" s="36"/>
      <c r="AB855" s="36"/>
      <c r="AC855" s="36"/>
      <c r="AD855" s="36"/>
      <c r="AE855" s="36"/>
      <c r="AF855" s="36"/>
      <c r="AG855" s="36"/>
      <c r="AH855" s="36"/>
      <c r="AI855" s="36"/>
      <c r="AJ855" s="36"/>
      <c r="AK855" s="36"/>
      <c r="AL855" s="36"/>
      <c r="AM855" s="36"/>
      <c r="AN855" s="36"/>
      <c r="AO855" s="36"/>
      <c r="AP855" s="36"/>
      <c r="AQ855" s="36"/>
      <c r="AR855" s="36"/>
      <c r="AS855" s="36"/>
      <c r="AT855" s="36"/>
      <c r="AU855" s="36"/>
      <c r="AV855" s="36"/>
    </row>
    <row r="856" spans="2:48" s="3" customFormat="1">
      <c r="B856" s="36"/>
      <c r="C856" s="36"/>
      <c r="D856" s="36"/>
      <c r="E856" s="36"/>
      <c r="F856" s="36"/>
      <c r="G856" s="36"/>
      <c r="H856" s="36"/>
      <c r="I856" s="36"/>
      <c r="J856" s="36"/>
      <c r="K856" s="36"/>
      <c r="L856" s="36"/>
      <c r="M856" s="36"/>
      <c r="N856" s="36"/>
      <c r="O856" s="36"/>
      <c r="P856" s="36"/>
      <c r="Q856" s="36"/>
      <c r="R856" s="36"/>
      <c r="S856" s="36"/>
      <c r="T856" s="36"/>
      <c r="U856" s="36"/>
      <c r="V856" s="36"/>
      <c r="W856" s="16"/>
      <c r="X856" s="16"/>
      <c r="Y856" s="16"/>
      <c r="Z856" s="36"/>
      <c r="AA856" s="36"/>
      <c r="AB856" s="36"/>
      <c r="AC856" s="36"/>
      <c r="AD856" s="36"/>
      <c r="AE856" s="36"/>
      <c r="AF856" s="36"/>
      <c r="AG856" s="36"/>
      <c r="AH856" s="36"/>
      <c r="AI856" s="36"/>
      <c r="AJ856" s="36"/>
      <c r="AK856" s="36"/>
      <c r="AL856" s="36"/>
      <c r="AM856" s="36"/>
      <c r="AN856" s="36"/>
      <c r="AO856" s="36"/>
      <c r="AP856" s="36"/>
      <c r="AQ856" s="36"/>
      <c r="AR856" s="36"/>
      <c r="AS856" s="36"/>
      <c r="AT856" s="36"/>
      <c r="AU856" s="36"/>
      <c r="AV856" s="36"/>
    </row>
    <row r="857" spans="2:48" s="3" customFormat="1">
      <c r="B857" s="36"/>
      <c r="C857" s="36"/>
      <c r="D857" s="36"/>
      <c r="E857" s="36"/>
      <c r="F857" s="36"/>
      <c r="G857" s="36"/>
      <c r="H857" s="36"/>
      <c r="I857" s="36"/>
      <c r="J857" s="36"/>
      <c r="K857" s="36"/>
      <c r="L857" s="36"/>
      <c r="M857" s="36"/>
      <c r="N857" s="36"/>
      <c r="O857" s="36"/>
      <c r="P857" s="36"/>
      <c r="Q857" s="36"/>
      <c r="R857" s="36"/>
      <c r="S857" s="36"/>
      <c r="T857" s="36"/>
      <c r="U857" s="36"/>
      <c r="V857" s="36"/>
      <c r="W857" s="16"/>
      <c r="X857" s="16"/>
      <c r="Y857" s="16"/>
      <c r="Z857" s="36"/>
      <c r="AA857" s="36"/>
      <c r="AB857" s="36"/>
      <c r="AC857" s="36"/>
      <c r="AD857" s="36"/>
      <c r="AE857" s="36"/>
      <c r="AF857" s="36"/>
      <c r="AG857" s="36"/>
      <c r="AH857" s="36"/>
      <c r="AI857" s="36"/>
      <c r="AJ857" s="36"/>
      <c r="AK857" s="36"/>
      <c r="AL857" s="36"/>
      <c r="AM857" s="36"/>
      <c r="AN857" s="36"/>
      <c r="AO857" s="36"/>
      <c r="AP857" s="36"/>
      <c r="AQ857" s="36"/>
      <c r="AR857" s="36"/>
      <c r="AS857" s="36"/>
      <c r="AT857" s="36"/>
      <c r="AU857" s="36"/>
      <c r="AV857" s="36"/>
    </row>
    <row r="858" spans="2:48" s="3" customFormat="1">
      <c r="B858" s="36"/>
      <c r="C858" s="36"/>
      <c r="D858" s="36"/>
      <c r="E858" s="36"/>
      <c r="F858" s="36"/>
      <c r="G858" s="36"/>
      <c r="H858" s="36"/>
      <c r="I858" s="36"/>
      <c r="J858" s="36"/>
      <c r="K858" s="36"/>
      <c r="L858" s="36"/>
      <c r="M858" s="36"/>
      <c r="N858" s="36"/>
      <c r="O858" s="36"/>
      <c r="P858" s="36"/>
      <c r="Q858" s="36"/>
      <c r="R858" s="36"/>
      <c r="S858" s="36"/>
      <c r="T858" s="36"/>
      <c r="U858" s="36"/>
      <c r="V858" s="36"/>
      <c r="W858" s="16"/>
      <c r="X858" s="16"/>
      <c r="Y858" s="16"/>
      <c r="Z858" s="36"/>
      <c r="AA858" s="36"/>
      <c r="AB858" s="36"/>
      <c r="AC858" s="36"/>
      <c r="AD858" s="36"/>
      <c r="AE858" s="36"/>
      <c r="AF858" s="36"/>
      <c r="AG858" s="36"/>
      <c r="AH858" s="36"/>
      <c r="AI858" s="36"/>
      <c r="AJ858" s="36"/>
      <c r="AK858" s="36"/>
      <c r="AL858" s="36"/>
      <c r="AM858" s="36"/>
      <c r="AN858" s="36"/>
      <c r="AO858" s="36"/>
      <c r="AP858" s="36"/>
      <c r="AQ858" s="36"/>
      <c r="AR858" s="36"/>
      <c r="AS858" s="36"/>
      <c r="AT858" s="36"/>
      <c r="AU858" s="36"/>
      <c r="AV858" s="36"/>
    </row>
    <row r="859" spans="2:48" s="3" customFormat="1">
      <c r="B859" s="36"/>
      <c r="C859" s="36"/>
      <c r="D859" s="36"/>
      <c r="E859" s="36"/>
      <c r="F859" s="36"/>
      <c r="G859" s="36"/>
      <c r="H859" s="36"/>
      <c r="I859" s="36"/>
      <c r="J859" s="36"/>
      <c r="K859" s="36"/>
      <c r="L859" s="36"/>
      <c r="M859" s="36"/>
      <c r="N859" s="36"/>
      <c r="O859" s="36"/>
      <c r="P859" s="36"/>
      <c r="Q859" s="36"/>
      <c r="R859" s="36"/>
      <c r="S859" s="36"/>
      <c r="T859" s="36"/>
      <c r="U859" s="36"/>
      <c r="V859" s="36"/>
      <c r="W859" s="16"/>
      <c r="X859" s="16"/>
      <c r="Y859" s="16"/>
      <c r="Z859" s="36"/>
      <c r="AA859" s="36"/>
      <c r="AB859" s="36"/>
      <c r="AC859" s="36"/>
      <c r="AD859" s="36"/>
      <c r="AE859" s="36"/>
      <c r="AF859" s="36"/>
      <c r="AG859" s="36"/>
      <c r="AH859" s="36"/>
      <c r="AI859" s="36"/>
      <c r="AJ859" s="36"/>
      <c r="AK859" s="36"/>
      <c r="AL859" s="36"/>
      <c r="AM859" s="36"/>
      <c r="AN859" s="36"/>
      <c r="AO859" s="36"/>
      <c r="AP859" s="36"/>
      <c r="AQ859" s="36"/>
      <c r="AR859" s="36"/>
      <c r="AS859" s="36"/>
      <c r="AT859" s="36"/>
      <c r="AU859" s="36"/>
      <c r="AV859" s="36"/>
    </row>
    <row r="860" spans="2:48" s="3" customFormat="1">
      <c r="B860" s="36"/>
      <c r="C860" s="36"/>
      <c r="D860" s="36"/>
      <c r="E860" s="36"/>
      <c r="F860" s="36"/>
      <c r="G860" s="36"/>
      <c r="H860" s="36"/>
      <c r="I860" s="36"/>
      <c r="J860" s="36"/>
      <c r="K860" s="36"/>
      <c r="L860" s="36"/>
      <c r="M860" s="36"/>
      <c r="N860" s="36"/>
      <c r="O860" s="36"/>
      <c r="P860" s="36"/>
      <c r="Q860" s="36"/>
      <c r="R860" s="36"/>
      <c r="S860" s="36"/>
      <c r="T860" s="36"/>
      <c r="U860" s="36"/>
      <c r="V860" s="36"/>
      <c r="W860" s="16"/>
      <c r="X860" s="16"/>
      <c r="Y860" s="16"/>
      <c r="Z860" s="36"/>
      <c r="AA860" s="36"/>
      <c r="AB860" s="36"/>
      <c r="AC860" s="36"/>
      <c r="AD860" s="36"/>
      <c r="AE860" s="36"/>
      <c r="AF860" s="36"/>
      <c r="AG860" s="36"/>
      <c r="AH860" s="36"/>
      <c r="AI860" s="36"/>
      <c r="AJ860" s="36"/>
      <c r="AK860" s="36"/>
      <c r="AL860" s="36"/>
      <c r="AM860" s="36"/>
      <c r="AN860" s="36"/>
      <c r="AO860" s="36"/>
      <c r="AP860" s="36"/>
      <c r="AQ860" s="36"/>
      <c r="AR860" s="36"/>
      <c r="AS860" s="36"/>
      <c r="AT860" s="36"/>
      <c r="AU860" s="36"/>
      <c r="AV860" s="36"/>
    </row>
    <row r="861" spans="2:48" s="3" customFormat="1">
      <c r="B861" s="36"/>
      <c r="C861" s="36"/>
      <c r="D861" s="36"/>
      <c r="E861" s="36"/>
      <c r="F861" s="36"/>
      <c r="G861" s="36"/>
      <c r="H861" s="36"/>
      <c r="I861" s="36"/>
      <c r="J861" s="36"/>
      <c r="K861" s="36"/>
      <c r="L861" s="36"/>
      <c r="M861" s="36"/>
      <c r="N861" s="36"/>
      <c r="O861" s="36"/>
      <c r="P861" s="36"/>
      <c r="Q861" s="36"/>
      <c r="R861" s="36"/>
      <c r="S861" s="36"/>
      <c r="T861" s="36"/>
      <c r="U861" s="36"/>
      <c r="V861" s="36"/>
      <c r="W861" s="16"/>
      <c r="X861" s="16"/>
      <c r="Y861" s="16"/>
      <c r="Z861" s="36"/>
      <c r="AA861" s="36"/>
      <c r="AB861" s="36"/>
      <c r="AC861" s="36"/>
      <c r="AD861" s="36"/>
      <c r="AE861" s="36"/>
      <c r="AF861" s="36"/>
      <c r="AG861" s="36"/>
      <c r="AH861" s="36"/>
      <c r="AI861" s="36"/>
      <c r="AJ861" s="36"/>
      <c r="AK861" s="36"/>
      <c r="AL861" s="36"/>
      <c r="AM861" s="36"/>
      <c r="AN861" s="36"/>
      <c r="AO861" s="36"/>
      <c r="AP861" s="36"/>
      <c r="AQ861" s="36"/>
      <c r="AR861" s="36"/>
      <c r="AS861" s="36"/>
      <c r="AT861" s="36"/>
      <c r="AU861" s="36"/>
      <c r="AV861" s="36"/>
    </row>
    <row r="862" spans="2:48" s="3" customFormat="1">
      <c r="B862" s="36"/>
      <c r="C862" s="36"/>
      <c r="D862" s="36"/>
      <c r="E862" s="36"/>
      <c r="F862" s="36"/>
      <c r="G862" s="36"/>
      <c r="H862" s="36"/>
      <c r="I862" s="36"/>
      <c r="J862" s="36"/>
      <c r="K862" s="36"/>
      <c r="L862" s="36"/>
      <c r="M862" s="36"/>
      <c r="N862" s="36"/>
      <c r="O862" s="36"/>
      <c r="P862" s="36"/>
      <c r="Q862" s="36"/>
      <c r="R862" s="36"/>
      <c r="S862" s="36"/>
      <c r="T862" s="36"/>
      <c r="U862" s="36"/>
      <c r="V862" s="36"/>
      <c r="W862" s="16"/>
      <c r="X862" s="16"/>
      <c r="Y862" s="16"/>
      <c r="Z862" s="36"/>
      <c r="AA862" s="36"/>
      <c r="AB862" s="36"/>
      <c r="AC862" s="36"/>
      <c r="AD862" s="36"/>
      <c r="AE862" s="36"/>
      <c r="AF862" s="36"/>
      <c r="AG862" s="36"/>
      <c r="AH862" s="36"/>
      <c r="AI862" s="36"/>
      <c r="AJ862" s="36"/>
      <c r="AK862" s="36"/>
      <c r="AL862" s="36"/>
      <c r="AM862" s="36"/>
      <c r="AN862" s="36"/>
      <c r="AO862" s="36"/>
      <c r="AP862" s="36"/>
      <c r="AQ862" s="36"/>
      <c r="AR862" s="36"/>
      <c r="AS862" s="36"/>
      <c r="AT862" s="36"/>
      <c r="AU862" s="36"/>
      <c r="AV862" s="36"/>
    </row>
    <row r="863" spans="2:48" s="3" customFormat="1">
      <c r="B863" s="36"/>
      <c r="C863" s="36"/>
      <c r="D863" s="36"/>
      <c r="E863" s="36"/>
      <c r="F863" s="36"/>
      <c r="G863" s="36"/>
      <c r="H863" s="36"/>
      <c r="I863" s="36"/>
      <c r="J863" s="36"/>
      <c r="K863" s="36"/>
      <c r="L863" s="36"/>
      <c r="M863" s="36"/>
      <c r="N863" s="36"/>
      <c r="O863" s="36"/>
      <c r="P863" s="36"/>
      <c r="Q863" s="36"/>
      <c r="R863" s="36"/>
      <c r="S863" s="36"/>
      <c r="T863" s="36"/>
      <c r="U863" s="36"/>
      <c r="V863" s="36"/>
      <c r="W863" s="16"/>
      <c r="X863" s="16"/>
      <c r="Y863" s="16"/>
      <c r="Z863" s="36"/>
      <c r="AA863" s="36"/>
      <c r="AB863" s="36"/>
      <c r="AC863" s="36"/>
      <c r="AD863" s="36"/>
      <c r="AE863" s="36"/>
      <c r="AF863" s="36"/>
      <c r="AG863" s="36"/>
      <c r="AH863" s="36"/>
      <c r="AI863" s="36"/>
      <c r="AJ863" s="36"/>
      <c r="AK863" s="36"/>
      <c r="AL863" s="36"/>
      <c r="AM863" s="36"/>
      <c r="AN863" s="36"/>
      <c r="AO863" s="36"/>
      <c r="AP863" s="36"/>
      <c r="AQ863" s="36"/>
      <c r="AR863" s="36"/>
      <c r="AS863" s="36"/>
      <c r="AT863" s="36"/>
      <c r="AU863" s="36"/>
      <c r="AV863" s="36"/>
    </row>
    <row r="864" spans="2:48" s="3" customFormat="1">
      <c r="B864" s="36"/>
      <c r="C864" s="36"/>
      <c r="D864" s="36"/>
      <c r="E864" s="36"/>
      <c r="F864" s="36"/>
      <c r="G864" s="36"/>
      <c r="H864" s="36"/>
      <c r="I864" s="36"/>
      <c r="J864" s="36"/>
      <c r="K864" s="36"/>
      <c r="L864" s="36"/>
      <c r="M864" s="36"/>
      <c r="N864" s="36"/>
      <c r="O864" s="36"/>
      <c r="P864" s="36"/>
      <c r="Q864" s="36"/>
      <c r="R864" s="36"/>
      <c r="S864" s="36"/>
      <c r="T864" s="36"/>
      <c r="U864" s="36"/>
      <c r="V864" s="36"/>
      <c r="W864" s="16"/>
      <c r="X864" s="16"/>
      <c r="Y864" s="16"/>
      <c r="Z864" s="36"/>
      <c r="AA864" s="36"/>
      <c r="AB864" s="36"/>
      <c r="AC864" s="36"/>
      <c r="AD864" s="36"/>
      <c r="AE864" s="36"/>
      <c r="AF864" s="36"/>
      <c r="AG864" s="36"/>
      <c r="AH864" s="36"/>
      <c r="AI864" s="36"/>
      <c r="AJ864" s="36"/>
      <c r="AK864" s="36"/>
      <c r="AL864" s="36"/>
      <c r="AM864" s="36"/>
      <c r="AN864" s="36"/>
      <c r="AO864" s="36"/>
      <c r="AP864" s="36"/>
      <c r="AQ864" s="36"/>
      <c r="AR864" s="36"/>
      <c r="AS864" s="36"/>
      <c r="AT864" s="36"/>
      <c r="AU864" s="36"/>
      <c r="AV864" s="36"/>
    </row>
    <row r="865" spans="2:48" s="3" customFormat="1">
      <c r="B865" s="36"/>
      <c r="C865" s="36"/>
      <c r="D865" s="36"/>
      <c r="E865" s="36"/>
      <c r="F865" s="36"/>
      <c r="G865" s="36"/>
      <c r="H865" s="36"/>
      <c r="I865" s="36"/>
      <c r="J865" s="36"/>
      <c r="K865" s="36"/>
      <c r="L865" s="36"/>
      <c r="M865" s="36"/>
      <c r="N865" s="36"/>
      <c r="O865" s="36"/>
      <c r="P865" s="36"/>
      <c r="Q865" s="36"/>
      <c r="R865" s="36"/>
      <c r="S865" s="36"/>
      <c r="T865" s="36"/>
      <c r="U865" s="36"/>
      <c r="V865" s="36"/>
      <c r="W865" s="16"/>
      <c r="X865" s="16"/>
      <c r="Y865" s="16"/>
      <c r="Z865" s="36"/>
      <c r="AA865" s="36"/>
      <c r="AB865" s="36"/>
      <c r="AC865" s="36"/>
      <c r="AD865" s="36"/>
      <c r="AE865" s="36"/>
      <c r="AF865" s="36"/>
      <c r="AG865" s="36"/>
      <c r="AH865" s="36"/>
      <c r="AI865" s="36"/>
      <c r="AJ865" s="36"/>
      <c r="AK865" s="36"/>
      <c r="AL865" s="36"/>
      <c r="AM865" s="36"/>
      <c r="AN865" s="36"/>
      <c r="AO865" s="36"/>
      <c r="AP865" s="36"/>
      <c r="AQ865" s="36"/>
      <c r="AR865" s="36"/>
      <c r="AS865" s="36"/>
      <c r="AT865" s="36"/>
      <c r="AU865" s="36"/>
      <c r="AV865" s="36"/>
    </row>
    <row r="866" spans="2:48" s="3" customFormat="1">
      <c r="B866" s="36"/>
      <c r="C866" s="36"/>
      <c r="D866" s="36"/>
      <c r="E866" s="36"/>
      <c r="F866" s="36"/>
      <c r="G866" s="36"/>
      <c r="H866" s="36"/>
      <c r="I866" s="36"/>
      <c r="J866" s="36"/>
      <c r="K866" s="36"/>
      <c r="L866" s="36"/>
      <c r="M866" s="36"/>
      <c r="N866" s="36"/>
      <c r="O866" s="36"/>
      <c r="P866" s="36"/>
      <c r="Q866" s="36"/>
      <c r="R866" s="36"/>
      <c r="S866" s="36"/>
      <c r="T866" s="36"/>
      <c r="U866" s="36"/>
      <c r="V866" s="36"/>
      <c r="W866" s="16"/>
      <c r="X866" s="16"/>
      <c r="Y866" s="16"/>
      <c r="Z866" s="36"/>
      <c r="AA866" s="36"/>
      <c r="AB866" s="36"/>
      <c r="AC866" s="36"/>
      <c r="AD866" s="36"/>
      <c r="AE866" s="36"/>
      <c r="AF866" s="36"/>
      <c r="AG866" s="36"/>
      <c r="AH866" s="36"/>
      <c r="AI866" s="36"/>
      <c r="AJ866" s="36"/>
      <c r="AK866" s="36"/>
      <c r="AL866" s="36"/>
      <c r="AM866" s="36"/>
      <c r="AN866" s="36"/>
      <c r="AO866" s="36"/>
      <c r="AP866" s="36"/>
      <c r="AQ866" s="36"/>
      <c r="AR866" s="36"/>
      <c r="AS866" s="36"/>
      <c r="AT866" s="36"/>
      <c r="AU866" s="36"/>
      <c r="AV866" s="36"/>
    </row>
    <row r="867" spans="2:48" s="3" customFormat="1">
      <c r="B867" s="36"/>
      <c r="C867" s="36"/>
      <c r="D867" s="36"/>
      <c r="E867" s="36"/>
      <c r="F867" s="36"/>
      <c r="G867" s="36"/>
      <c r="H867" s="36"/>
      <c r="I867" s="36"/>
      <c r="J867" s="36"/>
      <c r="K867" s="36"/>
      <c r="L867" s="36"/>
      <c r="M867" s="36"/>
      <c r="N867" s="36"/>
      <c r="O867" s="36"/>
      <c r="P867" s="36"/>
      <c r="Q867" s="36"/>
      <c r="R867" s="36"/>
      <c r="S867" s="36"/>
      <c r="T867" s="36"/>
      <c r="U867" s="36"/>
      <c r="V867" s="36"/>
      <c r="W867" s="16"/>
      <c r="X867" s="16"/>
      <c r="Y867" s="16"/>
      <c r="Z867" s="36"/>
      <c r="AA867" s="36"/>
      <c r="AB867" s="36"/>
      <c r="AC867" s="36"/>
      <c r="AD867" s="36"/>
      <c r="AE867" s="36"/>
      <c r="AF867" s="36"/>
      <c r="AG867" s="36"/>
      <c r="AH867" s="36"/>
      <c r="AI867" s="36"/>
      <c r="AJ867" s="36"/>
      <c r="AK867" s="36"/>
      <c r="AL867" s="36"/>
      <c r="AM867" s="36"/>
      <c r="AN867" s="36"/>
      <c r="AO867" s="36"/>
      <c r="AP867" s="36"/>
      <c r="AQ867" s="36"/>
      <c r="AR867" s="36"/>
      <c r="AS867" s="36"/>
      <c r="AT867" s="36"/>
      <c r="AU867" s="36"/>
      <c r="AV867" s="36"/>
    </row>
    <row r="868" spans="2:48" s="3" customFormat="1">
      <c r="B868" s="36"/>
      <c r="C868" s="36"/>
      <c r="D868" s="36"/>
      <c r="E868" s="36"/>
      <c r="F868" s="36"/>
      <c r="G868" s="36"/>
      <c r="H868" s="36"/>
      <c r="I868" s="36"/>
      <c r="J868" s="36"/>
      <c r="K868" s="36"/>
      <c r="L868" s="36"/>
      <c r="M868" s="36"/>
      <c r="N868" s="36"/>
      <c r="O868" s="36"/>
      <c r="P868" s="36"/>
      <c r="Q868" s="36"/>
      <c r="R868" s="36"/>
      <c r="S868" s="36"/>
      <c r="T868" s="36"/>
      <c r="U868" s="36"/>
      <c r="V868" s="36"/>
      <c r="W868" s="16"/>
      <c r="X868" s="16"/>
      <c r="Y868" s="16"/>
      <c r="Z868" s="36"/>
      <c r="AA868" s="36"/>
      <c r="AB868" s="36"/>
      <c r="AC868" s="36"/>
      <c r="AD868" s="36"/>
      <c r="AE868" s="36"/>
      <c r="AF868" s="36"/>
      <c r="AG868" s="36"/>
      <c r="AH868" s="36"/>
      <c r="AI868" s="36"/>
      <c r="AJ868" s="36"/>
      <c r="AK868" s="36"/>
      <c r="AL868" s="36"/>
      <c r="AM868" s="36"/>
      <c r="AN868" s="36"/>
      <c r="AO868" s="36"/>
      <c r="AP868" s="36"/>
      <c r="AQ868" s="36"/>
      <c r="AR868" s="36"/>
      <c r="AS868" s="36"/>
      <c r="AT868" s="36"/>
      <c r="AU868" s="36"/>
      <c r="AV868" s="36"/>
    </row>
    <row r="869" spans="2:48" s="3" customFormat="1">
      <c r="B869" s="36"/>
      <c r="C869" s="36"/>
      <c r="D869" s="36"/>
      <c r="E869" s="36"/>
      <c r="F869" s="36"/>
      <c r="G869" s="36"/>
      <c r="H869" s="36"/>
      <c r="I869" s="36"/>
      <c r="J869" s="36"/>
      <c r="K869" s="36"/>
      <c r="L869" s="36"/>
      <c r="M869" s="36"/>
      <c r="N869" s="36"/>
      <c r="O869" s="36"/>
      <c r="P869" s="36"/>
      <c r="Q869" s="36"/>
      <c r="R869" s="36"/>
      <c r="S869" s="36"/>
      <c r="T869" s="36"/>
      <c r="U869" s="36"/>
      <c r="V869" s="36"/>
      <c r="W869" s="16"/>
      <c r="X869" s="16"/>
      <c r="Y869" s="16"/>
      <c r="Z869" s="36"/>
      <c r="AA869" s="36"/>
      <c r="AB869" s="36"/>
      <c r="AC869" s="36"/>
      <c r="AD869" s="36"/>
      <c r="AE869" s="36"/>
      <c r="AF869" s="36"/>
      <c r="AG869" s="36"/>
      <c r="AH869" s="36"/>
      <c r="AI869" s="36"/>
      <c r="AJ869" s="36"/>
      <c r="AK869" s="36"/>
      <c r="AL869" s="36"/>
      <c r="AM869" s="36"/>
      <c r="AN869" s="36"/>
      <c r="AO869" s="36"/>
      <c r="AP869" s="36"/>
      <c r="AQ869" s="36"/>
      <c r="AR869" s="36"/>
      <c r="AS869" s="36"/>
      <c r="AT869" s="36"/>
      <c r="AU869" s="36"/>
      <c r="AV869" s="36"/>
    </row>
    <row r="870" spans="2:48" s="3" customFormat="1">
      <c r="B870" s="36"/>
      <c r="C870" s="36"/>
      <c r="D870" s="36"/>
      <c r="E870" s="36"/>
      <c r="F870" s="36"/>
      <c r="G870" s="36"/>
      <c r="H870" s="36"/>
      <c r="I870" s="36"/>
      <c r="J870" s="36"/>
      <c r="K870" s="36"/>
      <c r="L870" s="36"/>
      <c r="M870" s="36"/>
      <c r="N870" s="36"/>
      <c r="O870" s="36"/>
      <c r="P870" s="36"/>
      <c r="Q870" s="36"/>
      <c r="R870" s="36"/>
      <c r="S870" s="36"/>
      <c r="T870" s="36"/>
      <c r="U870" s="36"/>
      <c r="V870" s="36"/>
      <c r="W870" s="16"/>
      <c r="X870" s="16"/>
      <c r="Y870" s="16"/>
      <c r="Z870" s="36"/>
      <c r="AA870" s="36"/>
      <c r="AB870" s="36"/>
      <c r="AC870" s="36"/>
      <c r="AD870" s="36"/>
      <c r="AE870" s="36"/>
      <c r="AF870" s="36"/>
      <c r="AG870" s="36"/>
      <c r="AH870" s="36"/>
      <c r="AI870" s="36"/>
      <c r="AJ870" s="36"/>
      <c r="AK870" s="36"/>
      <c r="AL870" s="36"/>
      <c r="AM870" s="36"/>
      <c r="AN870" s="36"/>
      <c r="AO870" s="36"/>
      <c r="AP870" s="36"/>
      <c r="AQ870" s="36"/>
      <c r="AR870" s="36"/>
      <c r="AS870" s="36"/>
      <c r="AT870" s="36"/>
      <c r="AU870" s="36"/>
      <c r="AV870" s="36"/>
    </row>
    <row r="871" spans="2:48" s="3" customFormat="1">
      <c r="B871" s="36"/>
      <c r="C871" s="36"/>
      <c r="D871" s="36"/>
      <c r="E871" s="36"/>
      <c r="F871" s="36"/>
      <c r="G871" s="36"/>
      <c r="H871" s="36"/>
      <c r="I871" s="36"/>
      <c r="J871" s="36"/>
      <c r="K871" s="36"/>
      <c r="L871" s="36"/>
      <c r="M871" s="36"/>
      <c r="N871" s="36"/>
      <c r="O871" s="36"/>
      <c r="P871" s="36"/>
      <c r="Q871" s="36"/>
      <c r="R871" s="36"/>
      <c r="S871" s="36"/>
      <c r="T871" s="36"/>
      <c r="U871" s="36"/>
      <c r="V871" s="36"/>
      <c r="W871" s="16"/>
      <c r="X871" s="16"/>
      <c r="Y871" s="16"/>
      <c r="Z871" s="36"/>
      <c r="AA871" s="36"/>
      <c r="AB871" s="36"/>
      <c r="AC871" s="36"/>
      <c r="AD871" s="36"/>
      <c r="AE871" s="36"/>
      <c r="AF871" s="36"/>
      <c r="AG871" s="36"/>
      <c r="AH871" s="36"/>
      <c r="AI871" s="36"/>
      <c r="AJ871" s="36"/>
      <c r="AK871" s="36"/>
      <c r="AL871" s="36"/>
      <c r="AM871" s="36"/>
      <c r="AN871" s="36"/>
      <c r="AO871" s="36"/>
      <c r="AP871" s="36"/>
      <c r="AQ871" s="36"/>
      <c r="AR871" s="36"/>
      <c r="AS871" s="36"/>
      <c r="AT871" s="36"/>
      <c r="AU871" s="36"/>
      <c r="AV871" s="36"/>
    </row>
    <row r="872" spans="2:48" s="3" customFormat="1">
      <c r="B872" s="36"/>
      <c r="C872" s="36"/>
      <c r="D872" s="36"/>
      <c r="E872" s="36"/>
      <c r="F872" s="36"/>
      <c r="G872" s="36"/>
      <c r="H872" s="36"/>
      <c r="I872" s="36"/>
      <c r="J872" s="36"/>
      <c r="K872" s="36"/>
      <c r="L872" s="36"/>
      <c r="M872" s="36"/>
      <c r="N872" s="36"/>
      <c r="O872" s="36"/>
      <c r="P872" s="36"/>
      <c r="Q872" s="36"/>
      <c r="R872" s="36"/>
      <c r="S872" s="36"/>
      <c r="T872" s="36"/>
      <c r="U872" s="36"/>
      <c r="V872" s="36"/>
      <c r="W872" s="16"/>
      <c r="X872" s="16"/>
      <c r="Y872" s="16"/>
      <c r="Z872" s="36"/>
      <c r="AA872" s="36"/>
      <c r="AB872" s="36"/>
      <c r="AC872" s="36"/>
      <c r="AD872" s="36"/>
      <c r="AE872" s="36"/>
      <c r="AF872" s="36"/>
      <c r="AG872" s="36"/>
      <c r="AH872" s="36"/>
      <c r="AI872" s="36"/>
      <c r="AJ872" s="36"/>
      <c r="AK872" s="36"/>
      <c r="AL872" s="36"/>
      <c r="AM872" s="36"/>
      <c r="AN872" s="36"/>
      <c r="AO872" s="36"/>
      <c r="AP872" s="36"/>
      <c r="AQ872" s="36"/>
      <c r="AR872" s="36"/>
      <c r="AS872" s="36"/>
      <c r="AT872" s="36"/>
      <c r="AU872" s="36"/>
      <c r="AV872" s="36"/>
    </row>
    <row r="873" spans="2:48" s="3" customFormat="1">
      <c r="B873" s="36"/>
      <c r="C873" s="36"/>
      <c r="D873" s="36"/>
      <c r="E873" s="36"/>
      <c r="F873" s="36"/>
      <c r="G873" s="36"/>
      <c r="H873" s="36"/>
      <c r="I873" s="36"/>
      <c r="J873" s="36"/>
      <c r="K873" s="36"/>
      <c r="L873" s="36"/>
      <c r="M873" s="36"/>
      <c r="N873" s="36"/>
      <c r="O873" s="36"/>
      <c r="P873" s="36"/>
      <c r="Q873" s="36"/>
      <c r="R873" s="36"/>
      <c r="S873" s="36"/>
      <c r="T873" s="36"/>
      <c r="U873" s="36"/>
      <c r="V873" s="36"/>
      <c r="W873" s="16"/>
      <c r="X873" s="16"/>
      <c r="Y873" s="16"/>
      <c r="Z873" s="36"/>
      <c r="AA873" s="36"/>
      <c r="AB873" s="36"/>
      <c r="AC873" s="36"/>
      <c r="AD873" s="36"/>
      <c r="AE873" s="36"/>
      <c r="AF873" s="36"/>
      <c r="AG873" s="36"/>
      <c r="AH873" s="36"/>
      <c r="AI873" s="36"/>
      <c r="AJ873" s="36"/>
      <c r="AK873" s="36"/>
      <c r="AL873" s="36"/>
      <c r="AM873" s="36"/>
      <c r="AN873" s="36"/>
      <c r="AO873" s="36"/>
      <c r="AP873" s="36"/>
      <c r="AQ873" s="36"/>
      <c r="AR873" s="36"/>
      <c r="AS873" s="36"/>
      <c r="AT873" s="36"/>
      <c r="AU873" s="36"/>
      <c r="AV873" s="36"/>
    </row>
    <row r="874" spans="2:48" s="3" customFormat="1">
      <c r="B874" s="36"/>
      <c r="C874" s="36"/>
      <c r="D874" s="36"/>
      <c r="E874" s="36"/>
      <c r="F874" s="36"/>
      <c r="G874" s="36"/>
      <c r="H874" s="36"/>
      <c r="I874" s="36"/>
      <c r="J874" s="36"/>
      <c r="K874" s="36"/>
      <c r="L874" s="36"/>
      <c r="M874" s="36"/>
      <c r="N874" s="36"/>
      <c r="O874" s="36"/>
      <c r="P874" s="36"/>
      <c r="Q874" s="36"/>
      <c r="R874" s="36"/>
      <c r="S874" s="36"/>
      <c r="T874" s="36"/>
      <c r="U874" s="36"/>
      <c r="V874" s="36"/>
      <c r="W874" s="16"/>
      <c r="X874" s="16"/>
      <c r="Y874" s="16"/>
      <c r="Z874" s="36"/>
      <c r="AA874" s="36"/>
      <c r="AB874" s="36"/>
      <c r="AC874" s="36"/>
      <c r="AD874" s="36"/>
      <c r="AE874" s="36"/>
      <c r="AF874" s="36"/>
      <c r="AG874" s="36"/>
      <c r="AH874" s="36"/>
      <c r="AI874" s="36"/>
      <c r="AJ874" s="36"/>
      <c r="AK874" s="36"/>
      <c r="AL874" s="36"/>
      <c r="AM874" s="36"/>
      <c r="AN874" s="36"/>
      <c r="AO874" s="36"/>
      <c r="AP874" s="36"/>
      <c r="AQ874" s="36"/>
      <c r="AR874" s="36"/>
      <c r="AS874" s="36"/>
      <c r="AT874" s="36"/>
      <c r="AU874" s="36"/>
      <c r="AV874" s="36"/>
    </row>
    <row r="875" spans="2:48" s="3" customFormat="1">
      <c r="B875" s="36"/>
      <c r="C875" s="36"/>
      <c r="D875" s="36"/>
      <c r="E875" s="36"/>
      <c r="F875" s="36"/>
      <c r="G875" s="36"/>
      <c r="H875" s="36"/>
      <c r="I875" s="36"/>
      <c r="J875" s="36"/>
      <c r="K875" s="36"/>
      <c r="L875" s="36"/>
      <c r="M875" s="36"/>
      <c r="N875" s="36"/>
      <c r="O875" s="36"/>
      <c r="P875" s="36"/>
      <c r="Q875" s="36"/>
      <c r="R875" s="36"/>
      <c r="S875" s="36"/>
      <c r="T875" s="36"/>
      <c r="U875" s="36"/>
      <c r="V875" s="36"/>
      <c r="W875" s="16"/>
      <c r="X875" s="16"/>
      <c r="Y875" s="16"/>
      <c r="Z875" s="36"/>
      <c r="AA875" s="36"/>
      <c r="AB875" s="36"/>
      <c r="AC875" s="36"/>
      <c r="AD875" s="36"/>
      <c r="AE875" s="36"/>
      <c r="AF875" s="36"/>
      <c r="AG875" s="36"/>
      <c r="AH875" s="36"/>
      <c r="AI875" s="36"/>
      <c r="AJ875" s="36"/>
      <c r="AK875" s="36"/>
      <c r="AL875" s="36"/>
      <c r="AM875" s="36"/>
      <c r="AN875" s="36"/>
      <c r="AO875" s="36"/>
      <c r="AP875" s="36"/>
      <c r="AQ875" s="36"/>
      <c r="AR875" s="36"/>
      <c r="AS875" s="36"/>
      <c r="AT875" s="36"/>
      <c r="AU875" s="36"/>
      <c r="AV875" s="36"/>
    </row>
    <row r="876" spans="2:48" s="3" customFormat="1">
      <c r="B876" s="36"/>
      <c r="C876" s="36"/>
      <c r="D876" s="36"/>
      <c r="E876" s="36"/>
      <c r="F876" s="36"/>
      <c r="G876" s="36"/>
      <c r="H876" s="36"/>
      <c r="I876" s="36"/>
      <c r="J876" s="36"/>
      <c r="K876" s="36"/>
      <c r="L876" s="36"/>
      <c r="M876" s="36"/>
      <c r="N876" s="36"/>
      <c r="O876" s="36"/>
      <c r="P876" s="36"/>
      <c r="Q876" s="36"/>
      <c r="R876" s="36"/>
      <c r="S876" s="36"/>
      <c r="T876" s="36"/>
      <c r="U876" s="36"/>
      <c r="V876" s="36"/>
      <c r="W876" s="16"/>
      <c r="X876" s="16"/>
      <c r="Y876" s="16"/>
      <c r="Z876" s="36"/>
      <c r="AA876" s="36"/>
      <c r="AB876" s="36"/>
      <c r="AC876" s="36"/>
      <c r="AD876" s="36"/>
      <c r="AE876" s="36"/>
      <c r="AF876" s="36"/>
      <c r="AG876" s="36"/>
      <c r="AH876" s="36"/>
      <c r="AI876" s="36"/>
      <c r="AJ876" s="36"/>
      <c r="AK876" s="36"/>
      <c r="AL876" s="36"/>
      <c r="AM876" s="36"/>
      <c r="AN876" s="36"/>
      <c r="AO876" s="36"/>
      <c r="AP876" s="36"/>
      <c r="AQ876" s="36"/>
      <c r="AR876" s="36"/>
      <c r="AS876" s="36"/>
      <c r="AT876" s="36"/>
      <c r="AU876" s="36"/>
      <c r="AV876" s="36"/>
    </row>
    <row r="877" spans="2:48" s="3" customFormat="1">
      <c r="B877" s="36"/>
      <c r="C877" s="36"/>
      <c r="D877" s="36"/>
      <c r="E877" s="36"/>
      <c r="F877" s="36"/>
      <c r="G877" s="36"/>
      <c r="H877" s="36"/>
      <c r="I877" s="36"/>
      <c r="J877" s="36"/>
      <c r="K877" s="36"/>
      <c r="L877" s="36"/>
      <c r="M877" s="36"/>
      <c r="N877" s="36"/>
      <c r="O877" s="36"/>
      <c r="P877" s="36"/>
      <c r="Q877" s="36"/>
      <c r="R877" s="36"/>
      <c r="S877" s="36"/>
      <c r="T877" s="36"/>
      <c r="U877" s="36"/>
      <c r="V877" s="36"/>
      <c r="W877" s="16"/>
      <c r="X877" s="16"/>
      <c r="Y877" s="16"/>
      <c r="Z877" s="36"/>
      <c r="AA877" s="36"/>
      <c r="AB877" s="36"/>
      <c r="AC877" s="36"/>
      <c r="AD877" s="36"/>
      <c r="AE877" s="36"/>
      <c r="AF877" s="36"/>
      <c r="AG877" s="36"/>
      <c r="AH877" s="36"/>
      <c r="AI877" s="36"/>
      <c r="AJ877" s="36"/>
      <c r="AK877" s="36"/>
      <c r="AL877" s="36"/>
      <c r="AM877" s="36"/>
      <c r="AN877" s="36"/>
      <c r="AO877" s="36"/>
      <c r="AP877" s="36"/>
      <c r="AQ877" s="36"/>
      <c r="AR877" s="36"/>
      <c r="AS877" s="36"/>
      <c r="AT877" s="36"/>
      <c r="AU877" s="36"/>
      <c r="AV877" s="36"/>
    </row>
    <row r="878" spans="2:48" s="3" customFormat="1">
      <c r="B878" s="36"/>
      <c r="C878" s="36"/>
      <c r="D878" s="36"/>
      <c r="E878" s="36"/>
      <c r="F878" s="36"/>
      <c r="G878" s="36"/>
      <c r="H878" s="36"/>
      <c r="I878" s="36"/>
      <c r="J878" s="36"/>
      <c r="K878" s="36"/>
      <c r="L878" s="36"/>
      <c r="M878" s="36"/>
      <c r="N878" s="36"/>
      <c r="O878" s="36"/>
      <c r="P878" s="36"/>
      <c r="Q878" s="36"/>
      <c r="R878" s="36"/>
      <c r="S878" s="36"/>
      <c r="T878" s="36"/>
      <c r="U878" s="36"/>
      <c r="V878" s="36"/>
      <c r="W878" s="16"/>
      <c r="X878" s="16"/>
      <c r="Y878" s="16"/>
      <c r="Z878" s="36"/>
      <c r="AA878" s="36"/>
      <c r="AB878" s="36"/>
      <c r="AC878" s="36"/>
      <c r="AD878" s="36"/>
      <c r="AE878" s="36"/>
      <c r="AF878" s="36"/>
      <c r="AG878" s="36"/>
      <c r="AH878" s="36"/>
      <c r="AI878" s="36"/>
      <c r="AJ878" s="36"/>
      <c r="AK878" s="36"/>
      <c r="AL878" s="36"/>
      <c r="AM878" s="36"/>
      <c r="AN878" s="36"/>
      <c r="AO878" s="36"/>
      <c r="AP878" s="36"/>
      <c r="AQ878" s="36"/>
      <c r="AR878" s="36"/>
      <c r="AS878" s="36"/>
      <c r="AT878" s="36"/>
      <c r="AU878" s="36"/>
      <c r="AV878" s="36"/>
    </row>
    <row r="879" spans="2:48" s="3" customFormat="1">
      <c r="B879" s="36"/>
      <c r="C879" s="36"/>
      <c r="D879" s="36"/>
      <c r="E879" s="36"/>
      <c r="F879" s="36"/>
      <c r="G879" s="36"/>
      <c r="H879" s="36"/>
      <c r="I879" s="36"/>
      <c r="J879" s="36"/>
      <c r="K879" s="36"/>
      <c r="L879" s="36"/>
      <c r="M879" s="36"/>
      <c r="N879" s="36"/>
      <c r="O879" s="36"/>
      <c r="P879" s="36"/>
      <c r="Q879" s="36"/>
      <c r="R879" s="36"/>
      <c r="S879" s="36"/>
      <c r="T879" s="36"/>
      <c r="U879" s="36"/>
      <c r="V879" s="36"/>
      <c r="W879" s="16"/>
      <c r="X879" s="16"/>
      <c r="Y879" s="16"/>
      <c r="Z879" s="36"/>
      <c r="AA879" s="36"/>
      <c r="AB879" s="36"/>
      <c r="AC879" s="36"/>
      <c r="AD879" s="36"/>
      <c r="AE879" s="36"/>
      <c r="AF879" s="36"/>
      <c r="AG879" s="36"/>
      <c r="AH879" s="36"/>
      <c r="AI879" s="36"/>
      <c r="AJ879" s="36"/>
      <c r="AK879" s="36"/>
      <c r="AL879" s="36"/>
      <c r="AM879" s="36"/>
      <c r="AN879" s="36"/>
      <c r="AO879" s="36"/>
      <c r="AP879" s="36"/>
      <c r="AQ879" s="36"/>
      <c r="AR879" s="36"/>
      <c r="AS879" s="36"/>
      <c r="AT879" s="36"/>
      <c r="AU879" s="36"/>
      <c r="AV879" s="36"/>
    </row>
    <row r="880" spans="2:48" s="3" customFormat="1">
      <c r="B880" s="36"/>
      <c r="C880" s="36"/>
      <c r="D880" s="36"/>
      <c r="E880" s="36"/>
      <c r="F880" s="36"/>
      <c r="G880" s="36"/>
      <c r="H880" s="36"/>
      <c r="I880" s="36"/>
      <c r="J880" s="36"/>
      <c r="K880" s="36"/>
      <c r="L880" s="36"/>
      <c r="M880" s="36"/>
      <c r="N880" s="36"/>
      <c r="O880" s="36"/>
      <c r="P880" s="36"/>
      <c r="Q880" s="36"/>
      <c r="R880" s="36"/>
      <c r="S880" s="36"/>
      <c r="T880" s="36"/>
      <c r="U880" s="36"/>
      <c r="V880" s="36"/>
      <c r="W880" s="16"/>
      <c r="X880" s="16"/>
      <c r="Y880" s="16"/>
      <c r="Z880" s="36"/>
      <c r="AA880" s="36"/>
      <c r="AB880" s="36"/>
      <c r="AC880" s="36"/>
      <c r="AD880" s="36"/>
      <c r="AE880" s="36"/>
      <c r="AF880" s="36"/>
      <c r="AG880" s="36"/>
      <c r="AH880" s="36"/>
      <c r="AI880" s="36"/>
      <c r="AJ880" s="36"/>
      <c r="AK880" s="36"/>
      <c r="AL880" s="36"/>
      <c r="AM880" s="36"/>
      <c r="AN880" s="36"/>
      <c r="AO880" s="36"/>
      <c r="AP880" s="36"/>
      <c r="AQ880" s="36"/>
      <c r="AR880" s="36"/>
      <c r="AS880" s="36"/>
      <c r="AT880" s="36"/>
      <c r="AU880" s="36"/>
      <c r="AV880" s="36"/>
    </row>
    <row r="881" spans="2:48" s="3" customFormat="1">
      <c r="B881" s="36"/>
      <c r="C881" s="36"/>
      <c r="D881" s="36"/>
      <c r="E881" s="36"/>
      <c r="F881" s="36"/>
      <c r="G881" s="36"/>
      <c r="H881" s="36"/>
      <c r="I881" s="36"/>
      <c r="J881" s="36"/>
      <c r="K881" s="36"/>
      <c r="L881" s="36"/>
      <c r="M881" s="36"/>
      <c r="N881" s="36"/>
      <c r="O881" s="36"/>
      <c r="P881" s="36"/>
      <c r="Q881" s="36"/>
      <c r="R881" s="36"/>
      <c r="S881" s="36"/>
      <c r="T881" s="36"/>
      <c r="U881" s="36"/>
      <c r="V881" s="36"/>
      <c r="W881" s="16"/>
      <c r="X881" s="16"/>
      <c r="Y881" s="16"/>
      <c r="Z881" s="36"/>
      <c r="AA881" s="36"/>
      <c r="AB881" s="36"/>
      <c r="AC881" s="36"/>
      <c r="AD881" s="36"/>
      <c r="AE881" s="36"/>
      <c r="AF881" s="36"/>
      <c r="AG881" s="36"/>
      <c r="AH881" s="36"/>
      <c r="AI881" s="36"/>
      <c r="AJ881" s="36"/>
      <c r="AK881" s="36"/>
      <c r="AL881" s="36"/>
      <c r="AM881" s="36"/>
      <c r="AN881" s="36"/>
      <c r="AO881" s="36"/>
      <c r="AP881" s="36"/>
      <c r="AQ881" s="36"/>
      <c r="AR881" s="36"/>
      <c r="AS881" s="36"/>
      <c r="AT881" s="36"/>
      <c r="AU881" s="36"/>
      <c r="AV881" s="36"/>
    </row>
    <row r="882" spans="2:48" s="3" customFormat="1">
      <c r="B882" s="36"/>
      <c r="C882" s="36"/>
      <c r="D882" s="36"/>
      <c r="E882" s="36"/>
      <c r="F882" s="36"/>
      <c r="G882" s="36"/>
      <c r="H882" s="36"/>
      <c r="I882" s="36"/>
      <c r="J882" s="36"/>
      <c r="K882" s="36"/>
      <c r="L882" s="36"/>
      <c r="M882" s="36"/>
      <c r="N882" s="36"/>
      <c r="O882" s="36"/>
      <c r="P882" s="36"/>
      <c r="Q882" s="36"/>
      <c r="R882" s="36"/>
      <c r="S882" s="36"/>
      <c r="T882" s="36"/>
      <c r="U882" s="36"/>
      <c r="V882" s="36"/>
      <c r="W882" s="16"/>
      <c r="X882" s="16"/>
      <c r="Y882" s="16"/>
      <c r="Z882" s="36"/>
      <c r="AA882" s="36"/>
      <c r="AB882" s="36"/>
      <c r="AC882" s="36"/>
      <c r="AD882" s="36"/>
      <c r="AE882" s="36"/>
      <c r="AF882" s="36"/>
      <c r="AG882" s="36"/>
      <c r="AH882" s="36"/>
      <c r="AI882" s="36"/>
      <c r="AJ882" s="36"/>
      <c r="AK882" s="36"/>
      <c r="AL882" s="36"/>
      <c r="AM882" s="36"/>
      <c r="AN882" s="36"/>
      <c r="AO882" s="36"/>
      <c r="AP882" s="36"/>
      <c r="AQ882" s="36"/>
      <c r="AR882" s="36"/>
      <c r="AS882" s="36"/>
      <c r="AT882" s="36"/>
      <c r="AU882" s="36"/>
      <c r="AV882" s="36"/>
    </row>
    <row r="883" spans="2:48" s="3" customFormat="1">
      <c r="B883" s="36"/>
      <c r="C883" s="36"/>
      <c r="D883" s="36"/>
      <c r="E883" s="36"/>
      <c r="F883" s="36"/>
      <c r="G883" s="36"/>
      <c r="H883" s="36"/>
      <c r="I883" s="36"/>
      <c r="J883" s="36"/>
      <c r="K883" s="36"/>
      <c r="L883" s="36"/>
      <c r="M883" s="36"/>
      <c r="N883" s="36"/>
      <c r="O883" s="36"/>
      <c r="P883" s="36"/>
      <c r="Q883" s="36"/>
      <c r="R883" s="36"/>
      <c r="S883" s="36"/>
      <c r="T883" s="36"/>
      <c r="U883" s="36"/>
      <c r="V883" s="36"/>
      <c r="W883" s="16"/>
      <c r="X883" s="16"/>
      <c r="Y883" s="16"/>
      <c r="Z883" s="36"/>
      <c r="AA883" s="36"/>
      <c r="AB883" s="36"/>
      <c r="AC883" s="36"/>
      <c r="AD883" s="36"/>
      <c r="AE883" s="36"/>
      <c r="AF883" s="36"/>
      <c r="AG883" s="36"/>
      <c r="AH883" s="36"/>
      <c r="AI883" s="36"/>
      <c r="AJ883" s="36"/>
      <c r="AK883" s="36"/>
      <c r="AL883" s="36"/>
      <c r="AM883" s="36"/>
      <c r="AN883" s="36"/>
      <c r="AO883" s="36"/>
      <c r="AP883" s="36"/>
      <c r="AQ883" s="36"/>
      <c r="AR883" s="36"/>
      <c r="AS883" s="36"/>
      <c r="AT883" s="36"/>
      <c r="AU883" s="36"/>
      <c r="AV883" s="36"/>
    </row>
    <row r="884" spans="2:48" s="3" customFormat="1">
      <c r="B884" s="36"/>
      <c r="C884" s="36"/>
      <c r="D884" s="36"/>
      <c r="E884" s="36"/>
      <c r="F884" s="36"/>
      <c r="G884" s="36"/>
      <c r="H884" s="36"/>
      <c r="I884" s="36"/>
      <c r="J884" s="36"/>
      <c r="K884" s="36"/>
      <c r="L884" s="36"/>
      <c r="M884" s="36"/>
      <c r="N884" s="36"/>
      <c r="O884" s="36"/>
      <c r="P884" s="36"/>
      <c r="Q884" s="36"/>
      <c r="R884" s="36"/>
      <c r="S884" s="36"/>
      <c r="T884" s="36"/>
      <c r="U884" s="36"/>
      <c r="V884" s="36"/>
      <c r="W884" s="16"/>
      <c r="X884" s="16"/>
      <c r="Y884" s="16"/>
      <c r="Z884" s="36"/>
      <c r="AA884" s="36"/>
      <c r="AB884" s="36"/>
      <c r="AC884" s="36"/>
      <c r="AD884" s="36"/>
      <c r="AE884" s="36"/>
      <c r="AF884" s="36"/>
      <c r="AG884" s="36"/>
      <c r="AH884" s="36"/>
      <c r="AI884" s="36"/>
      <c r="AJ884" s="36"/>
      <c r="AK884" s="36"/>
      <c r="AL884" s="36"/>
      <c r="AM884" s="36"/>
      <c r="AN884" s="36"/>
      <c r="AO884" s="36"/>
      <c r="AP884" s="36"/>
      <c r="AQ884" s="36"/>
      <c r="AR884" s="36"/>
      <c r="AS884" s="36"/>
      <c r="AT884" s="36"/>
      <c r="AU884" s="36"/>
      <c r="AV884" s="36"/>
    </row>
    <row r="885" spans="2:48" s="3" customFormat="1">
      <c r="B885" s="36"/>
      <c r="C885" s="36"/>
      <c r="D885" s="36"/>
      <c r="E885" s="36"/>
      <c r="F885" s="36"/>
      <c r="G885" s="36"/>
      <c r="H885" s="36"/>
      <c r="I885" s="36"/>
      <c r="J885" s="36"/>
      <c r="K885" s="36"/>
      <c r="L885" s="36"/>
      <c r="M885" s="36"/>
      <c r="N885" s="36"/>
      <c r="O885" s="36"/>
      <c r="P885" s="36"/>
      <c r="Q885" s="36"/>
      <c r="R885" s="36"/>
      <c r="S885" s="36"/>
      <c r="T885" s="36"/>
      <c r="U885" s="36"/>
      <c r="V885" s="36"/>
      <c r="W885" s="16"/>
      <c r="X885" s="16"/>
      <c r="Y885" s="16"/>
      <c r="Z885" s="36"/>
      <c r="AA885" s="36"/>
      <c r="AB885" s="36"/>
      <c r="AC885" s="36"/>
      <c r="AD885" s="36"/>
      <c r="AE885" s="36"/>
      <c r="AF885" s="36"/>
      <c r="AG885" s="36"/>
      <c r="AH885" s="36"/>
      <c r="AI885" s="36"/>
      <c r="AJ885" s="36"/>
      <c r="AK885" s="36"/>
      <c r="AL885" s="36"/>
      <c r="AM885" s="36"/>
      <c r="AN885" s="36"/>
      <c r="AO885" s="36"/>
      <c r="AP885" s="36"/>
      <c r="AQ885" s="36"/>
      <c r="AR885" s="36"/>
      <c r="AS885" s="36"/>
      <c r="AT885" s="36"/>
      <c r="AU885" s="36"/>
      <c r="AV885" s="36"/>
    </row>
    <row r="886" spans="2:48" s="3" customFormat="1">
      <c r="B886" s="36"/>
      <c r="C886" s="36"/>
      <c r="D886" s="36"/>
      <c r="E886" s="36"/>
      <c r="F886" s="36"/>
      <c r="G886" s="36"/>
      <c r="H886" s="36"/>
      <c r="I886" s="36"/>
      <c r="J886" s="36"/>
      <c r="K886" s="36"/>
      <c r="L886" s="36"/>
      <c r="M886" s="36"/>
      <c r="N886" s="36"/>
      <c r="O886" s="36"/>
      <c r="P886" s="36"/>
      <c r="Q886" s="36"/>
      <c r="R886" s="36"/>
      <c r="S886" s="36"/>
      <c r="T886" s="36"/>
      <c r="U886" s="36"/>
      <c r="V886" s="36"/>
      <c r="W886" s="16"/>
      <c r="X886" s="16"/>
      <c r="Y886" s="16"/>
      <c r="Z886" s="36"/>
      <c r="AA886" s="36"/>
      <c r="AB886" s="36"/>
      <c r="AC886" s="36"/>
      <c r="AD886" s="36"/>
      <c r="AE886" s="36"/>
      <c r="AF886" s="36"/>
      <c r="AG886" s="36"/>
      <c r="AH886" s="36"/>
      <c r="AI886" s="36"/>
      <c r="AJ886" s="36"/>
      <c r="AK886" s="36"/>
      <c r="AL886" s="36"/>
      <c r="AM886" s="36"/>
      <c r="AN886" s="36"/>
      <c r="AO886" s="36"/>
      <c r="AP886" s="36"/>
      <c r="AQ886" s="36"/>
      <c r="AR886" s="36"/>
      <c r="AS886" s="36"/>
      <c r="AT886" s="36"/>
      <c r="AU886" s="36"/>
      <c r="AV886" s="36"/>
    </row>
    <row r="887" spans="2:48" s="3" customFormat="1">
      <c r="B887" s="36"/>
      <c r="C887" s="36"/>
      <c r="D887" s="36"/>
      <c r="E887" s="36"/>
      <c r="F887" s="36"/>
      <c r="G887" s="36"/>
      <c r="H887" s="36"/>
      <c r="I887" s="36"/>
      <c r="J887" s="36"/>
      <c r="K887" s="36"/>
      <c r="L887" s="36"/>
      <c r="M887" s="36"/>
      <c r="N887" s="36"/>
      <c r="O887" s="36"/>
      <c r="P887" s="36"/>
      <c r="Q887" s="36"/>
      <c r="R887" s="36"/>
      <c r="S887" s="36"/>
      <c r="T887" s="36"/>
      <c r="U887" s="36"/>
      <c r="V887" s="36"/>
      <c r="W887" s="16"/>
      <c r="X887" s="16"/>
      <c r="Y887" s="16"/>
      <c r="Z887" s="36"/>
      <c r="AA887" s="36"/>
      <c r="AB887" s="36"/>
      <c r="AC887" s="36"/>
      <c r="AD887" s="36"/>
      <c r="AE887" s="36"/>
      <c r="AF887" s="36"/>
      <c r="AG887" s="36"/>
      <c r="AH887" s="36"/>
      <c r="AI887" s="36"/>
      <c r="AJ887" s="36"/>
      <c r="AK887" s="36"/>
      <c r="AL887" s="36"/>
      <c r="AM887" s="36"/>
      <c r="AN887" s="36"/>
      <c r="AO887" s="36"/>
      <c r="AP887" s="36"/>
      <c r="AQ887" s="36"/>
      <c r="AR887" s="36"/>
      <c r="AS887" s="36"/>
      <c r="AT887" s="36"/>
      <c r="AU887" s="36"/>
      <c r="AV887" s="36"/>
    </row>
    <row r="888" spans="2:48" s="3" customFormat="1">
      <c r="B888" s="36"/>
      <c r="C888" s="36"/>
      <c r="D888" s="36"/>
      <c r="E888" s="36"/>
      <c r="F888" s="36"/>
      <c r="G888" s="36"/>
      <c r="H888" s="36"/>
      <c r="I888" s="36"/>
      <c r="J888" s="36"/>
      <c r="K888" s="36"/>
      <c r="L888" s="36"/>
      <c r="M888" s="36"/>
      <c r="N888" s="36"/>
      <c r="O888" s="36"/>
      <c r="P888" s="36"/>
      <c r="Q888" s="36"/>
      <c r="R888" s="36"/>
      <c r="S888" s="36"/>
      <c r="T888" s="36"/>
      <c r="U888" s="36"/>
      <c r="V888" s="36"/>
      <c r="W888" s="16"/>
      <c r="X888" s="16"/>
      <c r="Y888" s="16"/>
      <c r="Z888" s="36"/>
      <c r="AA888" s="36"/>
      <c r="AB888" s="36"/>
      <c r="AC888" s="36"/>
      <c r="AD888" s="36"/>
      <c r="AE888" s="36"/>
      <c r="AF888" s="36"/>
      <c r="AG888" s="36"/>
      <c r="AH888" s="36"/>
      <c r="AI888" s="36"/>
      <c r="AJ888" s="36"/>
      <c r="AK888" s="36"/>
      <c r="AL888" s="36"/>
      <c r="AM888" s="36"/>
      <c r="AN888" s="36"/>
      <c r="AO888" s="36"/>
      <c r="AP888" s="36"/>
      <c r="AQ888" s="36"/>
      <c r="AR888" s="36"/>
      <c r="AS888" s="36"/>
      <c r="AT888" s="36"/>
      <c r="AU888" s="36"/>
      <c r="AV888" s="36"/>
    </row>
    <row r="889" spans="2:48" s="3" customFormat="1">
      <c r="B889" s="36"/>
      <c r="C889" s="36"/>
      <c r="D889" s="36"/>
      <c r="E889" s="36"/>
      <c r="F889" s="36"/>
      <c r="G889" s="36"/>
      <c r="H889" s="36"/>
      <c r="I889" s="36"/>
      <c r="J889" s="36"/>
      <c r="K889" s="36"/>
      <c r="L889" s="36"/>
      <c r="M889" s="36"/>
      <c r="N889" s="36"/>
      <c r="O889" s="36"/>
      <c r="P889" s="36"/>
      <c r="Q889" s="36"/>
      <c r="R889" s="36"/>
      <c r="S889" s="36"/>
      <c r="T889" s="36"/>
      <c r="U889" s="36"/>
      <c r="V889" s="36"/>
      <c r="W889" s="16"/>
      <c r="X889" s="16"/>
      <c r="Y889" s="16"/>
      <c r="Z889" s="36"/>
      <c r="AA889" s="36"/>
      <c r="AB889" s="36"/>
      <c r="AC889" s="36"/>
      <c r="AD889" s="36"/>
      <c r="AE889" s="36"/>
      <c r="AF889" s="36"/>
      <c r="AG889" s="36"/>
      <c r="AH889" s="36"/>
      <c r="AI889" s="36"/>
      <c r="AJ889" s="36"/>
      <c r="AK889" s="36"/>
      <c r="AL889" s="36"/>
      <c r="AM889" s="36"/>
      <c r="AN889" s="36"/>
      <c r="AO889" s="36"/>
      <c r="AP889" s="36"/>
      <c r="AQ889" s="36"/>
      <c r="AR889" s="36"/>
      <c r="AS889" s="36"/>
      <c r="AT889" s="36"/>
      <c r="AU889" s="36"/>
      <c r="AV889" s="36"/>
    </row>
    <row r="890" spans="2:48" s="3" customFormat="1">
      <c r="B890" s="36"/>
      <c r="C890" s="36"/>
      <c r="D890" s="36"/>
      <c r="E890" s="36"/>
      <c r="F890" s="36"/>
      <c r="G890" s="36"/>
      <c r="H890" s="36"/>
      <c r="I890" s="36"/>
      <c r="J890" s="36"/>
      <c r="K890" s="36"/>
      <c r="L890" s="36"/>
      <c r="M890" s="36"/>
      <c r="N890" s="36"/>
      <c r="O890" s="36"/>
      <c r="P890" s="36"/>
      <c r="Q890" s="36"/>
      <c r="R890" s="36"/>
      <c r="S890" s="36"/>
      <c r="T890" s="36"/>
      <c r="U890" s="36"/>
      <c r="V890" s="36"/>
      <c r="W890" s="16"/>
      <c r="X890" s="16"/>
      <c r="Y890" s="16"/>
      <c r="Z890" s="36"/>
      <c r="AA890" s="36"/>
      <c r="AB890" s="36"/>
      <c r="AC890" s="36"/>
      <c r="AD890" s="36"/>
      <c r="AE890" s="36"/>
      <c r="AF890" s="36"/>
      <c r="AG890" s="36"/>
      <c r="AH890" s="36"/>
      <c r="AI890" s="36"/>
      <c r="AJ890" s="36"/>
      <c r="AK890" s="36"/>
      <c r="AL890" s="36"/>
      <c r="AM890" s="36"/>
      <c r="AN890" s="36"/>
      <c r="AO890" s="36"/>
      <c r="AP890" s="36"/>
      <c r="AQ890" s="36"/>
      <c r="AR890" s="36"/>
      <c r="AS890" s="36"/>
      <c r="AT890" s="36"/>
      <c r="AU890" s="36"/>
      <c r="AV890" s="36"/>
    </row>
    <row r="891" spans="2:48" s="3" customFormat="1">
      <c r="B891" s="36"/>
      <c r="C891" s="36"/>
      <c r="D891" s="36"/>
      <c r="E891" s="36"/>
      <c r="F891" s="36"/>
      <c r="G891" s="36"/>
      <c r="H891" s="36"/>
      <c r="I891" s="36"/>
      <c r="J891" s="36"/>
      <c r="K891" s="36"/>
      <c r="L891" s="36"/>
      <c r="M891" s="36"/>
      <c r="N891" s="36"/>
      <c r="O891" s="36"/>
      <c r="P891" s="36"/>
      <c r="Q891" s="36"/>
      <c r="R891" s="36"/>
      <c r="S891" s="36"/>
      <c r="T891" s="36"/>
      <c r="U891" s="36"/>
      <c r="V891" s="36"/>
      <c r="W891" s="16"/>
      <c r="X891" s="16"/>
      <c r="Y891" s="16"/>
      <c r="Z891" s="36"/>
      <c r="AA891" s="36"/>
      <c r="AB891" s="36"/>
      <c r="AC891" s="36"/>
      <c r="AD891" s="36"/>
      <c r="AE891" s="36"/>
      <c r="AF891" s="36"/>
      <c r="AG891" s="36"/>
      <c r="AH891" s="36"/>
      <c r="AI891" s="36"/>
      <c r="AJ891" s="36"/>
      <c r="AK891" s="36"/>
      <c r="AL891" s="36"/>
      <c r="AM891" s="36"/>
      <c r="AN891" s="36"/>
      <c r="AO891" s="36"/>
      <c r="AP891" s="36"/>
      <c r="AQ891" s="36"/>
      <c r="AR891" s="36"/>
      <c r="AS891" s="36"/>
      <c r="AT891" s="36"/>
      <c r="AU891" s="36"/>
      <c r="AV891" s="36"/>
    </row>
    <row r="892" spans="2:48" s="3" customFormat="1">
      <c r="B892" s="36"/>
      <c r="C892" s="36"/>
      <c r="D892" s="36"/>
      <c r="E892" s="36"/>
      <c r="F892" s="36"/>
      <c r="G892" s="36"/>
      <c r="H892" s="36"/>
      <c r="I892" s="36"/>
      <c r="J892" s="36"/>
      <c r="K892" s="36"/>
      <c r="L892" s="36"/>
      <c r="M892" s="36"/>
      <c r="N892" s="36"/>
      <c r="O892" s="36"/>
      <c r="P892" s="36"/>
      <c r="Q892" s="36"/>
      <c r="R892" s="36"/>
      <c r="S892" s="36"/>
      <c r="T892" s="36"/>
      <c r="U892" s="36"/>
      <c r="V892" s="36"/>
      <c r="W892" s="16"/>
      <c r="X892" s="16"/>
      <c r="Y892" s="16"/>
      <c r="Z892" s="36"/>
      <c r="AA892" s="36"/>
      <c r="AB892" s="36"/>
      <c r="AC892" s="36"/>
      <c r="AD892" s="36"/>
      <c r="AE892" s="36"/>
      <c r="AF892" s="36"/>
      <c r="AG892" s="36"/>
      <c r="AH892" s="36"/>
      <c r="AI892" s="36"/>
      <c r="AJ892" s="36"/>
      <c r="AK892" s="36"/>
      <c r="AL892" s="36"/>
      <c r="AM892" s="36"/>
      <c r="AN892" s="36"/>
      <c r="AO892" s="36"/>
      <c r="AP892" s="36"/>
      <c r="AQ892" s="36"/>
      <c r="AR892" s="36"/>
      <c r="AS892" s="36"/>
      <c r="AT892" s="36"/>
      <c r="AU892" s="36"/>
      <c r="AV892" s="36"/>
    </row>
    <row r="893" spans="2:48" s="3" customFormat="1">
      <c r="B893" s="36"/>
      <c r="C893" s="36"/>
      <c r="D893" s="36"/>
      <c r="E893" s="36"/>
      <c r="F893" s="36"/>
      <c r="G893" s="36"/>
      <c r="H893" s="36"/>
      <c r="I893" s="36"/>
      <c r="J893" s="36"/>
      <c r="K893" s="36"/>
      <c r="L893" s="36"/>
      <c r="M893" s="36"/>
      <c r="N893" s="36"/>
      <c r="O893" s="36"/>
      <c r="P893" s="36"/>
      <c r="Q893" s="36"/>
      <c r="R893" s="36"/>
      <c r="S893" s="36"/>
      <c r="T893" s="36"/>
      <c r="U893" s="36"/>
      <c r="V893" s="36"/>
      <c r="W893" s="16"/>
      <c r="X893" s="16"/>
      <c r="Y893" s="16"/>
      <c r="Z893" s="36"/>
      <c r="AA893" s="36"/>
      <c r="AB893" s="36"/>
      <c r="AC893" s="36"/>
      <c r="AD893" s="36"/>
      <c r="AE893" s="36"/>
      <c r="AF893" s="36"/>
      <c r="AG893" s="36"/>
      <c r="AH893" s="36"/>
      <c r="AI893" s="36"/>
      <c r="AJ893" s="36"/>
      <c r="AK893" s="36"/>
      <c r="AL893" s="36"/>
      <c r="AM893" s="36"/>
      <c r="AN893" s="36"/>
      <c r="AO893" s="36"/>
      <c r="AP893" s="36"/>
      <c r="AQ893" s="36"/>
      <c r="AR893" s="36"/>
      <c r="AS893" s="36"/>
      <c r="AT893" s="36"/>
      <c r="AU893" s="36"/>
      <c r="AV893" s="36"/>
    </row>
    <row r="894" spans="2:48" s="3" customFormat="1">
      <c r="B894" s="36"/>
      <c r="C894" s="36"/>
      <c r="D894" s="36"/>
      <c r="E894" s="36"/>
      <c r="F894" s="36"/>
      <c r="G894" s="36"/>
      <c r="H894" s="36"/>
      <c r="I894" s="36"/>
      <c r="J894" s="36"/>
      <c r="K894" s="36"/>
      <c r="L894" s="36"/>
      <c r="M894" s="36"/>
      <c r="N894" s="36"/>
      <c r="O894" s="36"/>
      <c r="P894" s="36"/>
      <c r="Q894" s="36"/>
      <c r="R894" s="36"/>
      <c r="S894" s="36"/>
      <c r="T894" s="36"/>
      <c r="U894" s="36"/>
      <c r="V894" s="36"/>
      <c r="W894" s="16"/>
      <c r="X894" s="16"/>
      <c r="Y894" s="16"/>
      <c r="Z894" s="36"/>
      <c r="AA894" s="36"/>
      <c r="AB894" s="36"/>
      <c r="AC894" s="36"/>
      <c r="AD894" s="36"/>
      <c r="AE894" s="36"/>
      <c r="AF894" s="36"/>
      <c r="AG894" s="36"/>
      <c r="AH894" s="36"/>
      <c r="AI894" s="36"/>
      <c r="AJ894" s="36"/>
      <c r="AK894" s="36"/>
      <c r="AL894" s="36"/>
      <c r="AM894" s="36"/>
      <c r="AN894" s="36"/>
      <c r="AO894" s="36"/>
      <c r="AP894" s="36"/>
      <c r="AQ894" s="36"/>
      <c r="AR894" s="36"/>
      <c r="AS894" s="36"/>
      <c r="AT894" s="36"/>
      <c r="AU894" s="36"/>
      <c r="AV894" s="36"/>
    </row>
    <row r="895" spans="2:48" s="3" customFormat="1">
      <c r="B895" s="36"/>
      <c r="C895" s="36"/>
      <c r="D895" s="36"/>
      <c r="E895" s="36"/>
      <c r="F895" s="36"/>
      <c r="G895" s="36"/>
      <c r="H895" s="36"/>
      <c r="I895" s="36"/>
      <c r="J895" s="36"/>
      <c r="K895" s="36"/>
      <c r="L895" s="36"/>
      <c r="M895" s="36"/>
      <c r="N895" s="36"/>
      <c r="O895" s="36"/>
      <c r="P895" s="36"/>
      <c r="Q895" s="36"/>
      <c r="R895" s="36"/>
      <c r="S895" s="36"/>
      <c r="T895" s="36"/>
      <c r="U895" s="36"/>
      <c r="V895" s="36"/>
      <c r="W895" s="16"/>
      <c r="X895" s="16"/>
      <c r="Y895" s="16"/>
      <c r="Z895" s="36"/>
      <c r="AA895" s="36"/>
      <c r="AB895" s="36"/>
      <c r="AC895" s="36"/>
      <c r="AD895" s="36"/>
      <c r="AE895" s="36"/>
      <c r="AF895" s="36"/>
      <c r="AG895" s="36"/>
      <c r="AH895" s="36"/>
      <c r="AI895" s="36"/>
      <c r="AJ895" s="36"/>
      <c r="AK895" s="36"/>
      <c r="AL895" s="36"/>
      <c r="AM895" s="36"/>
      <c r="AN895" s="36"/>
      <c r="AO895" s="36"/>
      <c r="AP895" s="36"/>
      <c r="AQ895" s="36"/>
      <c r="AR895" s="36"/>
      <c r="AS895" s="36"/>
      <c r="AT895" s="36"/>
      <c r="AU895" s="36"/>
      <c r="AV895" s="36"/>
    </row>
    <row r="896" spans="2:48" s="3" customFormat="1">
      <c r="B896" s="36"/>
      <c r="C896" s="36"/>
      <c r="D896" s="36"/>
      <c r="E896" s="36"/>
      <c r="F896" s="36"/>
      <c r="G896" s="36"/>
      <c r="H896" s="36"/>
      <c r="I896" s="36"/>
      <c r="J896" s="36"/>
      <c r="K896" s="36"/>
      <c r="L896" s="36"/>
      <c r="M896" s="36"/>
      <c r="N896" s="36"/>
      <c r="O896" s="36"/>
      <c r="P896" s="36"/>
      <c r="Q896" s="36"/>
      <c r="R896" s="36"/>
      <c r="S896" s="36"/>
      <c r="T896" s="36"/>
      <c r="U896" s="36"/>
      <c r="V896" s="36"/>
      <c r="W896" s="16"/>
      <c r="X896" s="16"/>
      <c r="Y896" s="16"/>
      <c r="Z896" s="36"/>
      <c r="AA896" s="36"/>
      <c r="AB896" s="36"/>
      <c r="AC896" s="36"/>
      <c r="AD896" s="36"/>
      <c r="AE896" s="36"/>
      <c r="AF896" s="36"/>
      <c r="AG896" s="36"/>
      <c r="AH896" s="36"/>
      <c r="AI896" s="36"/>
      <c r="AJ896" s="36"/>
      <c r="AK896" s="36"/>
      <c r="AL896" s="36"/>
      <c r="AM896" s="36"/>
      <c r="AN896" s="36"/>
      <c r="AO896" s="36"/>
      <c r="AP896" s="36"/>
      <c r="AQ896" s="36"/>
      <c r="AR896" s="36"/>
      <c r="AS896" s="36"/>
      <c r="AT896" s="36"/>
      <c r="AU896" s="36"/>
      <c r="AV896" s="36"/>
    </row>
    <row r="897" spans="2:48" s="3" customFormat="1">
      <c r="B897" s="36"/>
      <c r="C897" s="36"/>
      <c r="D897" s="36"/>
      <c r="E897" s="36"/>
      <c r="F897" s="36"/>
      <c r="G897" s="36"/>
      <c r="H897" s="36"/>
      <c r="I897" s="36"/>
      <c r="J897" s="36"/>
      <c r="K897" s="36"/>
      <c r="L897" s="36"/>
      <c r="M897" s="36"/>
      <c r="N897" s="36"/>
      <c r="O897" s="36"/>
      <c r="P897" s="36"/>
      <c r="Q897" s="36"/>
      <c r="R897" s="36"/>
      <c r="S897" s="36"/>
      <c r="T897" s="36"/>
      <c r="U897" s="36"/>
      <c r="V897" s="36"/>
      <c r="W897" s="16"/>
      <c r="X897" s="16"/>
      <c r="Y897" s="16"/>
      <c r="Z897" s="36"/>
      <c r="AA897" s="36"/>
      <c r="AB897" s="36"/>
      <c r="AC897" s="36"/>
      <c r="AD897" s="36"/>
      <c r="AE897" s="36"/>
      <c r="AF897" s="36"/>
      <c r="AG897" s="36"/>
      <c r="AH897" s="36"/>
      <c r="AI897" s="36"/>
      <c r="AJ897" s="36"/>
      <c r="AK897" s="36"/>
      <c r="AL897" s="36"/>
      <c r="AM897" s="36"/>
      <c r="AN897" s="36"/>
      <c r="AO897" s="36"/>
      <c r="AP897" s="36"/>
      <c r="AQ897" s="36"/>
      <c r="AR897" s="36"/>
      <c r="AS897" s="36"/>
      <c r="AT897" s="36"/>
      <c r="AU897" s="36"/>
      <c r="AV897" s="36"/>
    </row>
    <row r="898" spans="2:48" s="3" customFormat="1">
      <c r="B898" s="36"/>
      <c r="C898" s="36"/>
      <c r="D898" s="36"/>
      <c r="E898" s="36"/>
      <c r="F898" s="36"/>
      <c r="G898" s="36"/>
      <c r="H898" s="36"/>
      <c r="I898" s="36"/>
      <c r="J898" s="36"/>
      <c r="K898" s="36"/>
      <c r="L898" s="36"/>
      <c r="M898" s="36"/>
      <c r="N898" s="36"/>
      <c r="O898" s="36"/>
      <c r="P898" s="36"/>
      <c r="Q898" s="36"/>
      <c r="R898" s="36"/>
      <c r="S898" s="36"/>
      <c r="T898" s="36"/>
      <c r="U898" s="36"/>
      <c r="V898" s="36"/>
      <c r="W898" s="16"/>
      <c r="X898" s="16"/>
      <c r="Y898" s="16"/>
      <c r="Z898" s="36"/>
      <c r="AA898" s="36"/>
      <c r="AB898" s="36"/>
      <c r="AC898" s="36"/>
      <c r="AD898" s="36"/>
      <c r="AE898" s="36"/>
      <c r="AF898" s="36"/>
      <c r="AG898" s="36"/>
      <c r="AH898" s="36"/>
      <c r="AI898" s="36"/>
      <c r="AJ898" s="36"/>
      <c r="AK898" s="36"/>
      <c r="AL898" s="36"/>
      <c r="AM898" s="36"/>
      <c r="AN898" s="36"/>
      <c r="AO898" s="36"/>
      <c r="AP898" s="36"/>
      <c r="AQ898" s="36"/>
      <c r="AR898" s="36"/>
      <c r="AS898" s="36"/>
      <c r="AT898" s="36"/>
      <c r="AU898" s="36"/>
      <c r="AV898" s="36"/>
    </row>
    <row r="899" spans="2:48" s="3" customFormat="1">
      <c r="B899" s="36"/>
      <c r="C899" s="36"/>
      <c r="D899" s="36"/>
      <c r="E899" s="36"/>
      <c r="F899" s="36"/>
      <c r="G899" s="36"/>
      <c r="H899" s="36"/>
      <c r="I899" s="36"/>
      <c r="J899" s="36"/>
      <c r="K899" s="36"/>
      <c r="L899" s="36"/>
      <c r="M899" s="36"/>
      <c r="N899" s="36"/>
      <c r="O899" s="36"/>
      <c r="P899" s="36"/>
      <c r="Q899" s="36"/>
      <c r="R899" s="36"/>
      <c r="S899" s="36"/>
      <c r="T899" s="36"/>
      <c r="U899" s="36"/>
      <c r="V899" s="36"/>
      <c r="W899" s="16"/>
      <c r="X899" s="16"/>
      <c r="Y899" s="16"/>
      <c r="Z899" s="36"/>
      <c r="AA899" s="36"/>
      <c r="AB899" s="36"/>
      <c r="AC899" s="36"/>
      <c r="AD899" s="36"/>
      <c r="AE899" s="36"/>
      <c r="AF899" s="36"/>
      <c r="AG899" s="36"/>
      <c r="AH899" s="36"/>
      <c r="AI899" s="36"/>
      <c r="AJ899" s="36"/>
      <c r="AK899" s="36"/>
      <c r="AL899" s="36"/>
      <c r="AM899" s="36"/>
      <c r="AN899" s="36"/>
      <c r="AO899" s="36"/>
      <c r="AP899" s="36"/>
      <c r="AQ899" s="36"/>
      <c r="AR899" s="36"/>
      <c r="AS899" s="36"/>
      <c r="AT899" s="36"/>
      <c r="AU899" s="36"/>
      <c r="AV899" s="36"/>
    </row>
    <row r="900" spans="2:48" s="3" customFormat="1">
      <c r="B900" s="36"/>
      <c r="C900" s="36"/>
      <c r="D900" s="36"/>
      <c r="E900" s="36"/>
      <c r="F900" s="36"/>
      <c r="G900" s="36"/>
      <c r="H900" s="36"/>
      <c r="I900" s="36"/>
      <c r="J900" s="36"/>
      <c r="K900" s="36"/>
      <c r="L900" s="36"/>
      <c r="M900" s="36"/>
      <c r="N900" s="36"/>
      <c r="O900" s="36"/>
      <c r="P900" s="36"/>
      <c r="Q900" s="36"/>
      <c r="R900" s="36"/>
      <c r="S900" s="36"/>
      <c r="T900" s="36"/>
      <c r="U900" s="36"/>
      <c r="V900" s="36"/>
      <c r="W900" s="16"/>
      <c r="X900" s="16"/>
      <c r="Y900" s="16"/>
      <c r="Z900" s="36"/>
      <c r="AA900" s="36"/>
      <c r="AB900" s="36"/>
      <c r="AC900" s="36"/>
      <c r="AD900" s="36"/>
      <c r="AE900" s="36"/>
      <c r="AF900" s="36"/>
      <c r="AG900" s="36"/>
      <c r="AH900" s="36"/>
      <c r="AI900" s="36"/>
      <c r="AJ900" s="36"/>
      <c r="AK900" s="36"/>
      <c r="AL900" s="36"/>
      <c r="AM900" s="36"/>
      <c r="AN900" s="36"/>
      <c r="AO900" s="36"/>
      <c r="AP900" s="36"/>
      <c r="AQ900" s="36"/>
      <c r="AR900" s="36"/>
      <c r="AS900" s="36"/>
      <c r="AT900" s="36"/>
      <c r="AU900" s="36"/>
      <c r="AV900" s="36"/>
    </row>
    <row r="901" spans="2:48" s="3" customFormat="1">
      <c r="B901" s="36"/>
      <c r="C901" s="36"/>
      <c r="D901" s="36"/>
      <c r="E901" s="36"/>
      <c r="F901" s="36"/>
      <c r="G901" s="36"/>
      <c r="H901" s="36"/>
      <c r="I901" s="36"/>
      <c r="J901" s="36"/>
      <c r="K901" s="36"/>
      <c r="L901" s="36"/>
      <c r="M901" s="36"/>
      <c r="N901" s="36"/>
      <c r="O901" s="36"/>
      <c r="P901" s="36"/>
      <c r="Q901" s="36"/>
      <c r="R901" s="36"/>
      <c r="S901" s="36"/>
      <c r="T901" s="36"/>
      <c r="U901" s="36"/>
      <c r="V901" s="36"/>
      <c r="W901" s="16"/>
      <c r="X901" s="16"/>
      <c r="Y901" s="16"/>
      <c r="Z901" s="36"/>
      <c r="AA901" s="36"/>
      <c r="AB901" s="36"/>
      <c r="AC901" s="36"/>
      <c r="AD901" s="36"/>
      <c r="AE901" s="36"/>
      <c r="AF901" s="36"/>
      <c r="AG901" s="36"/>
      <c r="AH901" s="36"/>
      <c r="AI901" s="36"/>
      <c r="AJ901" s="36"/>
      <c r="AK901" s="36"/>
      <c r="AL901" s="36"/>
      <c r="AM901" s="36"/>
      <c r="AN901" s="36"/>
      <c r="AO901" s="36"/>
      <c r="AP901" s="36"/>
      <c r="AQ901" s="36"/>
      <c r="AR901" s="36"/>
      <c r="AS901" s="36"/>
      <c r="AT901" s="36"/>
      <c r="AU901" s="36"/>
      <c r="AV901" s="36"/>
    </row>
    <row r="902" spans="2:48" s="3" customFormat="1">
      <c r="B902" s="36"/>
      <c r="C902" s="36"/>
      <c r="D902" s="36"/>
      <c r="E902" s="36"/>
      <c r="F902" s="36"/>
      <c r="G902" s="36"/>
      <c r="H902" s="36"/>
      <c r="I902" s="36"/>
      <c r="J902" s="36"/>
      <c r="K902" s="36"/>
      <c r="L902" s="36"/>
      <c r="M902" s="36"/>
      <c r="N902" s="36"/>
      <c r="O902" s="36"/>
      <c r="P902" s="36"/>
      <c r="Q902" s="36"/>
      <c r="R902" s="36"/>
      <c r="S902" s="36"/>
      <c r="T902" s="36"/>
      <c r="U902" s="36"/>
      <c r="V902" s="36"/>
      <c r="W902" s="16"/>
      <c r="X902" s="16"/>
      <c r="Y902" s="16"/>
      <c r="Z902" s="36"/>
      <c r="AA902" s="36"/>
      <c r="AB902" s="36"/>
      <c r="AC902" s="36"/>
      <c r="AD902" s="36"/>
      <c r="AE902" s="36"/>
      <c r="AF902" s="36"/>
      <c r="AG902" s="36"/>
      <c r="AH902" s="36"/>
      <c r="AI902" s="36"/>
      <c r="AJ902" s="36"/>
      <c r="AK902" s="36"/>
      <c r="AL902" s="36"/>
      <c r="AM902" s="36"/>
      <c r="AN902" s="36"/>
      <c r="AO902" s="36"/>
      <c r="AP902" s="36"/>
      <c r="AQ902" s="36"/>
      <c r="AR902" s="36"/>
      <c r="AS902" s="36"/>
      <c r="AT902" s="36"/>
      <c r="AU902" s="36"/>
      <c r="AV902" s="36"/>
    </row>
    <row r="903" spans="2:48" s="3" customFormat="1">
      <c r="B903" s="36"/>
      <c r="C903" s="36"/>
      <c r="D903" s="36"/>
      <c r="E903" s="36"/>
      <c r="F903" s="36"/>
      <c r="G903" s="36"/>
      <c r="H903" s="36"/>
      <c r="I903" s="36"/>
      <c r="J903" s="36"/>
      <c r="K903" s="36"/>
      <c r="L903" s="36"/>
      <c r="M903" s="36"/>
      <c r="N903" s="36"/>
      <c r="O903" s="36"/>
      <c r="P903" s="36"/>
      <c r="Q903" s="36"/>
      <c r="R903" s="36"/>
      <c r="S903" s="36"/>
      <c r="T903" s="36"/>
      <c r="U903" s="36"/>
      <c r="V903" s="36"/>
      <c r="W903" s="16"/>
      <c r="X903" s="16"/>
      <c r="Y903" s="16"/>
      <c r="Z903" s="36"/>
      <c r="AA903" s="36"/>
      <c r="AB903" s="36"/>
      <c r="AC903" s="36"/>
      <c r="AD903" s="36"/>
      <c r="AE903" s="36"/>
      <c r="AF903" s="36"/>
      <c r="AG903" s="36"/>
      <c r="AH903" s="36"/>
      <c r="AI903" s="36"/>
      <c r="AJ903" s="36"/>
      <c r="AK903" s="36"/>
      <c r="AL903" s="36"/>
      <c r="AM903" s="36"/>
      <c r="AN903" s="36"/>
      <c r="AO903" s="36"/>
      <c r="AP903" s="36"/>
      <c r="AQ903" s="36"/>
      <c r="AR903" s="36"/>
      <c r="AS903" s="36"/>
      <c r="AT903" s="36"/>
      <c r="AU903" s="36"/>
      <c r="AV903" s="36"/>
    </row>
    <row r="904" spans="2:48" s="3" customFormat="1">
      <c r="B904" s="36"/>
      <c r="C904" s="36"/>
      <c r="D904" s="36"/>
      <c r="E904" s="36"/>
      <c r="F904" s="36"/>
      <c r="G904" s="36"/>
      <c r="H904" s="36"/>
      <c r="I904" s="36"/>
      <c r="J904" s="36"/>
      <c r="K904" s="36"/>
      <c r="L904" s="36"/>
      <c r="M904" s="36"/>
      <c r="N904" s="36"/>
      <c r="O904" s="36"/>
      <c r="P904" s="36"/>
      <c r="Q904" s="36"/>
      <c r="R904" s="36"/>
      <c r="S904" s="36"/>
      <c r="T904" s="36"/>
      <c r="U904" s="36"/>
      <c r="V904" s="36"/>
      <c r="W904" s="16"/>
      <c r="X904" s="16"/>
      <c r="Y904" s="16"/>
      <c r="Z904" s="36"/>
      <c r="AA904" s="36"/>
      <c r="AB904" s="36"/>
      <c r="AC904" s="36"/>
      <c r="AD904" s="36"/>
      <c r="AE904" s="36"/>
      <c r="AF904" s="36"/>
      <c r="AG904" s="36"/>
      <c r="AH904" s="36"/>
      <c r="AI904" s="36"/>
      <c r="AJ904" s="36"/>
      <c r="AK904" s="36"/>
      <c r="AL904" s="36"/>
      <c r="AM904" s="36"/>
      <c r="AN904" s="36"/>
      <c r="AO904" s="36"/>
      <c r="AP904" s="36"/>
      <c r="AQ904" s="36"/>
      <c r="AR904" s="36"/>
      <c r="AS904" s="36"/>
      <c r="AT904" s="36"/>
      <c r="AU904" s="36"/>
      <c r="AV904" s="36"/>
    </row>
    <row r="905" spans="2:48" s="3" customFormat="1">
      <c r="B905" s="36"/>
      <c r="C905" s="36"/>
      <c r="D905" s="36"/>
      <c r="E905" s="36"/>
      <c r="F905" s="36"/>
      <c r="G905" s="36"/>
      <c r="H905" s="36"/>
      <c r="I905" s="36"/>
      <c r="J905" s="36"/>
      <c r="K905" s="36"/>
      <c r="L905" s="36"/>
      <c r="M905" s="36"/>
      <c r="N905" s="36"/>
      <c r="O905" s="36"/>
      <c r="P905" s="36"/>
      <c r="Q905" s="36"/>
      <c r="R905" s="36"/>
      <c r="S905" s="36"/>
      <c r="T905" s="36"/>
      <c r="U905" s="36"/>
      <c r="V905" s="36"/>
      <c r="W905" s="16"/>
      <c r="X905" s="16"/>
      <c r="Y905" s="16"/>
      <c r="Z905" s="36"/>
      <c r="AA905" s="36"/>
      <c r="AB905" s="36"/>
      <c r="AC905" s="36"/>
      <c r="AD905" s="36"/>
      <c r="AE905" s="36"/>
      <c r="AF905" s="36"/>
      <c r="AG905" s="36"/>
      <c r="AH905" s="36"/>
      <c r="AI905" s="36"/>
      <c r="AJ905" s="36"/>
      <c r="AK905" s="36"/>
      <c r="AL905" s="36"/>
      <c r="AM905" s="36"/>
      <c r="AN905" s="36"/>
      <c r="AO905" s="36"/>
      <c r="AP905" s="36"/>
      <c r="AQ905" s="36"/>
      <c r="AR905" s="36"/>
      <c r="AS905" s="36"/>
      <c r="AT905" s="36"/>
      <c r="AU905" s="36"/>
      <c r="AV905" s="36"/>
    </row>
    <row r="906" spans="2:48" s="3" customFormat="1">
      <c r="B906" s="36"/>
      <c r="C906" s="36"/>
      <c r="D906" s="36"/>
      <c r="E906" s="36"/>
      <c r="F906" s="36"/>
      <c r="G906" s="36"/>
      <c r="H906" s="36"/>
      <c r="I906" s="36"/>
      <c r="J906" s="36"/>
      <c r="K906" s="36"/>
      <c r="L906" s="36"/>
      <c r="M906" s="36"/>
      <c r="N906" s="36"/>
      <c r="O906" s="36"/>
      <c r="P906" s="36"/>
      <c r="Q906" s="36"/>
      <c r="R906" s="36"/>
      <c r="S906" s="36"/>
      <c r="T906" s="36"/>
      <c r="U906" s="36"/>
      <c r="V906" s="36"/>
      <c r="W906" s="16"/>
      <c r="X906" s="16"/>
      <c r="Y906" s="16"/>
      <c r="Z906" s="36"/>
      <c r="AA906" s="36"/>
      <c r="AB906" s="36"/>
      <c r="AC906" s="36"/>
      <c r="AD906" s="36"/>
      <c r="AE906" s="36"/>
      <c r="AF906" s="36"/>
      <c r="AG906" s="36"/>
      <c r="AH906" s="36"/>
      <c r="AI906" s="36"/>
      <c r="AJ906" s="36"/>
      <c r="AK906" s="36"/>
      <c r="AL906" s="36"/>
      <c r="AM906" s="36"/>
      <c r="AN906" s="36"/>
      <c r="AO906" s="36"/>
      <c r="AP906" s="36"/>
      <c r="AQ906" s="36"/>
      <c r="AR906" s="36"/>
      <c r="AS906" s="36"/>
      <c r="AT906" s="36"/>
      <c r="AU906" s="36"/>
      <c r="AV906" s="36"/>
    </row>
    <row r="907" spans="2:48" s="3" customFormat="1">
      <c r="B907" s="36"/>
      <c r="C907" s="36"/>
      <c r="D907" s="36"/>
      <c r="E907" s="36"/>
      <c r="F907" s="36"/>
      <c r="G907" s="36"/>
      <c r="H907" s="36"/>
      <c r="I907" s="36"/>
      <c r="J907" s="36"/>
      <c r="K907" s="36"/>
      <c r="L907" s="36"/>
      <c r="M907" s="36"/>
      <c r="N907" s="36"/>
      <c r="O907" s="36"/>
      <c r="P907" s="36"/>
      <c r="Q907" s="36"/>
      <c r="R907" s="36"/>
      <c r="S907" s="36"/>
      <c r="T907" s="36"/>
      <c r="U907" s="36"/>
      <c r="V907" s="36"/>
      <c r="W907" s="16"/>
      <c r="X907" s="16"/>
      <c r="Y907" s="16"/>
      <c r="Z907" s="36"/>
      <c r="AA907" s="36"/>
      <c r="AB907" s="36"/>
      <c r="AC907" s="36"/>
      <c r="AD907" s="36"/>
      <c r="AE907" s="36"/>
      <c r="AF907" s="36"/>
      <c r="AG907" s="36"/>
      <c r="AH907" s="36"/>
      <c r="AI907" s="36"/>
      <c r="AJ907" s="36"/>
      <c r="AK907" s="36"/>
      <c r="AL907" s="36"/>
      <c r="AM907" s="36"/>
      <c r="AN907" s="36"/>
      <c r="AO907" s="36"/>
      <c r="AP907" s="36"/>
      <c r="AQ907" s="36"/>
      <c r="AR907" s="36"/>
      <c r="AS907" s="36"/>
      <c r="AT907" s="36"/>
      <c r="AU907" s="36"/>
      <c r="AV907" s="36"/>
    </row>
    <row r="908" spans="2:48" s="3" customFormat="1">
      <c r="B908" s="36"/>
      <c r="C908" s="36"/>
      <c r="D908" s="36"/>
      <c r="E908" s="36"/>
      <c r="F908" s="36"/>
      <c r="G908" s="36"/>
      <c r="H908" s="36"/>
      <c r="I908" s="36"/>
      <c r="J908" s="36"/>
      <c r="K908" s="36"/>
      <c r="L908" s="36"/>
      <c r="M908" s="36"/>
      <c r="N908" s="36"/>
      <c r="O908" s="36"/>
      <c r="P908" s="36"/>
      <c r="Q908" s="36"/>
      <c r="R908" s="36"/>
      <c r="S908" s="36"/>
      <c r="T908" s="36"/>
      <c r="U908" s="36"/>
      <c r="V908" s="36"/>
      <c r="W908" s="16"/>
      <c r="X908" s="16"/>
      <c r="Y908" s="16"/>
      <c r="Z908" s="36"/>
      <c r="AA908" s="36"/>
      <c r="AB908" s="36"/>
      <c r="AC908" s="36"/>
      <c r="AD908" s="36"/>
      <c r="AE908" s="36"/>
      <c r="AF908" s="36"/>
      <c r="AG908" s="36"/>
      <c r="AH908" s="36"/>
      <c r="AI908" s="36"/>
      <c r="AJ908" s="36"/>
      <c r="AK908" s="36"/>
      <c r="AL908" s="36"/>
      <c r="AM908" s="36"/>
      <c r="AN908" s="36"/>
      <c r="AO908" s="36"/>
      <c r="AP908" s="36"/>
      <c r="AQ908" s="36"/>
      <c r="AR908" s="36"/>
      <c r="AS908" s="36"/>
      <c r="AT908" s="36"/>
      <c r="AU908" s="36"/>
      <c r="AV908" s="36"/>
    </row>
    <row r="909" spans="2:48" s="3" customFormat="1">
      <c r="B909" s="36"/>
      <c r="C909" s="36"/>
      <c r="D909" s="36"/>
      <c r="E909" s="36"/>
      <c r="F909" s="36"/>
      <c r="G909" s="36"/>
      <c r="H909" s="36"/>
      <c r="I909" s="36"/>
      <c r="J909" s="36"/>
      <c r="K909" s="36"/>
      <c r="L909" s="36"/>
      <c r="M909" s="36"/>
      <c r="N909" s="36"/>
      <c r="O909" s="36"/>
      <c r="P909" s="36"/>
      <c r="Q909" s="36"/>
      <c r="R909" s="36"/>
      <c r="S909" s="36"/>
      <c r="T909" s="36"/>
      <c r="U909" s="36"/>
      <c r="V909" s="36"/>
      <c r="W909" s="16"/>
      <c r="X909" s="16"/>
      <c r="Y909" s="16"/>
      <c r="Z909" s="36"/>
      <c r="AA909" s="36"/>
      <c r="AB909" s="36"/>
      <c r="AC909" s="36"/>
      <c r="AD909" s="36"/>
      <c r="AE909" s="36"/>
      <c r="AF909" s="36"/>
      <c r="AG909" s="36"/>
      <c r="AH909" s="36"/>
      <c r="AI909" s="36"/>
      <c r="AJ909" s="36"/>
      <c r="AK909" s="36"/>
      <c r="AL909" s="36"/>
      <c r="AM909" s="36"/>
      <c r="AN909" s="36"/>
      <c r="AO909" s="36"/>
      <c r="AP909" s="36"/>
      <c r="AQ909" s="36"/>
      <c r="AR909" s="36"/>
      <c r="AS909" s="36"/>
      <c r="AT909" s="36"/>
      <c r="AU909" s="36"/>
      <c r="AV909" s="36"/>
    </row>
    <row r="910" spans="2:48" s="3" customFormat="1">
      <c r="B910" s="36"/>
      <c r="C910" s="36"/>
      <c r="D910" s="36"/>
      <c r="E910" s="36"/>
      <c r="F910" s="36"/>
      <c r="G910" s="36"/>
      <c r="H910" s="36"/>
      <c r="I910" s="36"/>
      <c r="J910" s="36"/>
      <c r="K910" s="36"/>
      <c r="L910" s="36"/>
      <c r="M910" s="36"/>
      <c r="N910" s="36"/>
      <c r="O910" s="36"/>
      <c r="P910" s="36"/>
      <c r="Q910" s="36"/>
      <c r="R910" s="36"/>
      <c r="S910" s="36"/>
      <c r="T910" s="36"/>
      <c r="U910" s="36"/>
      <c r="V910" s="36"/>
      <c r="W910" s="16"/>
      <c r="X910" s="16"/>
      <c r="Y910" s="16"/>
      <c r="Z910" s="36"/>
      <c r="AA910" s="36"/>
      <c r="AB910" s="36"/>
      <c r="AC910" s="36"/>
      <c r="AD910" s="36"/>
      <c r="AE910" s="36"/>
      <c r="AF910" s="36"/>
      <c r="AG910" s="36"/>
      <c r="AH910" s="36"/>
      <c r="AI910" s="36"/>
      <c r="AJ910" s="36"/>
      <c r="AK910" s="36"/>
      <c r="AL910" s="36"/>
      <c r="AM910" s="36"/>
      <c r="AN910" s="36"/>
      <c r="AO910" s="36"/>
      <c r="AP910" s="36"/>
      <c r="AQ910" s="36"/>
      <c r="AR910" s="36"/>
      <c r="AS910" s="36"/>
      <c r="AT910" s="36"/>
      <c r="AU910" s="36"/>
      <c r="AV910" s="36"/>
    </row>
    <row r="911" spans="2:48" s="3" customFormat="1">
      <c r="B911" s="36"/>
      <c r="C911" s="36"/>
      <c r="D911" s="36"/>
      <c r="E911" s="36"/>
      <c r="F911" s="36"/>
      <c r="G911" s="36"/>
      <c r="H911" s="36"/>
      <c r="I911" s="36"/>
      <c r="J911" s="36"/>
      <c r="K911" s="36"/>
      <c r="L911" s="36"/>
      <c r="M911" s="36"/>
      <c r="N911" s="36"/>
      <c r="O911" s="36"/>
      <c r="P911" s="36"/>
      <c r="Q911" s="36"/>
      <c r="R911" s="36"/>
      <c r="S911" s="36"/>
      <c r="T911" s="36"/>
      <c r="U911" s="36"/>
      <c r="V911" s="36"/>
      <c r="W911" s="16"/>
      <c r="X911" s="16"/>
      <c r="Y911" s="16"/>
      <c r="Z911" s="36"/>
      <c r="AA911" s="36"/>
      <c r="AB911" s="36"/>
      <c r="AC911" s="36"/>
      <c r="AD911" s="36"/>
      <c r="AE911" s="36"/>
      <c r="AF911" s="36"/>
      <c r="AG911" s="36"/>
      <c r="AH911" s="36"/>
      <c r="AI911" s="36"/>
      <c r="AJ911" s="36"/>
      <c r="AK911" s="36"/>
      <c r="AL911" s="36"/>
      <c r="AM911" s="36"/>
      <c r="AN911" s="36"/>
      <c r="AO911" s="36"/>
      <c r="AP911" s="36"/>
      <c r="AQ911" s="36"/>
      <c r="AR911" s="36"/>
      <c r="AS911" s="36"/>
      <c r="AT911" s="36"/>
      <c r="AU911" s="36"/>
      <c r="AV911" s="36"/>
    </row>
    <row r="912" spans="2:48" s="3" customFormat="1">
      <c r="B912" s="36"/>
      <c r="C912" s="36"/>
      <c r="D912" s="36"/>
      <c r="E912" s="36"/>
      <c r="F912" s="36"/>
      <c r="G912" s="36"/>
      <c r="H912" s="36"/>
      <c r="I912" s="36"/>
      <c r="J912" s="36"/>
      <c r="K912" s="36"/>
      <c r="L912" s="36"/>
      <c r="M912" s="36"/>
      <c r="N912" s="36"/>
      <c r="O912" s="36"/>
      <c r="P912" s="36"/>
      <c r="Q912" s="36"/>
      <c r="R912" s="36"/>
      <c r="S912" s="36"/>
      <c r="T912" s="36"/>
      <c r="U912" s="36"/>
      <c r="V912" s="36"/>
      <c r="W912" s="16"/>
      <c r="X912" s="16"/>
      <c r="Y912" s="16"/>
      <c r="Z912" s="36"/>
      <c r="AA912" s="36"/>
      <c r="AB912" s="36"/>
      <c r="AC912" s="36"/>
      <c r="AD912" s="36"/>
      <c r="AE912" s="36"/>
      <c r="AF912" s="36"/>
      <c r="AG912" s="36"/>
      <c r="AH912" s="36"/>
      <c r="AI912" s="36"/>
      <c r="AJ912" s="36"/>
      <c r="AK912" s="36"/>
      <c r="AL912" s="36"/>
      <c r="AM912" s="36"/>
      <c r="AN912" s="36"/>
      <c r="AO912" s="36"/>
      <c r="AP912" s="36"/>
      <c r="AQ912" s="36"/>
      <c r="AR912" s="36"/>
      <c r="AS912" s="36"/>
      <c r="AT912" s="36"/>
      <c r="AU912" s="36"/>
      <c r="AV912" s="36"/>
    </row>
    <row r="913" spans="2:48" s="3" customFormat="1">
      <c r="B913" s="36"/>
      <c r="C913" s="36"/>
      <c r="D913" s="36"/>
      <c r="E913" s="36"/>
      <c r="F913" s="36"/>
      <c r="G913" s="36"/>
      <c r="H913" s="36"/>
      <c r="I913" s="36"/>
      <c r="J913" s="36"/>
      <c r="K913" s="36"/>
      <c r="L913" s="36"/>
      <c r="M913" s="36"/>
      <c r="N913" s="36"/>
      <c r="O913" s="36"/>
      <c r="P913" s="36"/>
      <c r="Q913" s="36"/>
      <c r="R913" s="36"/>
      <c r="S913" s="36"/>
      <c r="T913" s="36"/>
      <c r="U913" s="36"/>
      <c r="V913" s="36"/>
      <c r="W913" s="16"/>
      <c r="X913" s="16"/>
      <c r="Y913" s="16"/>
      <c r="Z913" s="36"/>
      <c r="AA913" s="36"/>
      <c r="AB913" s="36"/>
      <c r="AC913" s="36"/>
      <c r="AD913" s="36"/>
      <c r="AE913" s="36"/>
      <c r="AF913" s="36"/>
      <c r="AG913" s="36"/>
      <c r="AH913" s="36"/>
      <c r="AI913" s="36"/>
      <c r="AJ913" s="36"/>
      <c r="AK913" s="36"/>
      <c r="AL913" s="36"/>
      <c r="AM913" s="36"/>
      <c r="AN913" s="36"/>
      <c r="AO913" s="36"/>
      <c r="AP913" s="36"/>
      <c r="AQ913" s="36"/>
      <c r="AR913" s="36"/>
      <c r="AS913" s="36"/>
      <c r="AT913" s="36"/>
      <c r="AU913" s="36"/>
      <c r="AV913" s="36"/>
    </row>
    <row r="914" spans="2:48" s="3" customFormat="1">
      <c r="B914" s="36"/>
      <c r="C914" s="36"/>
      <c r="D914" s="36"/>
      <c r="E914" s="36"/>
      <c r="F914" s="36"/>
      <c r="G914" s="36"/>
      <c r="H914" s="36"/>
      <c r="I914" s="36"/>
      <c r="J914" s="36"/>
      <c r="K914" s="36"/>
      <c r="L914" s="36"/>
      <c r="M914" s="36"/>
      <c r="N914" s="36"/>
      <c r="O914" s="36"/>
      <c r="P914" s="36"/>
      <c r="Q914" s="36"/>
      <c r="R914" s="36"/>
      <c r="S914" s="36"/>
      <c r="T914" s="36"/>
      <c r="U914" s="36"/>
      <c r="V914" s="36"/>
      <c r="W914" s="16"/>
      <c r="X914" s="16"/>
      <c r="Y914" s="16"/>
      <c r="Z914" s="36"/>
      <c r="AA914" s="36"/>
      <c r="AB914" s="36"/>
      <c r="AC914" s="36"/>
      <c r="AD914" s="36"/>
      <c r="AE914" s="36"/>
      <c r="AF914" s="36"/>
      <c r="AG914" s="36"/>
      <c r="AH914" s="36"/>
      <c r="AI914" s="36"/>
      <c r="AJ914" s="36"/>
      <c r="AK914" s="36"/>
      <c r="AL914" s="36"/>
      <c r="AM914" s="36"/>
      <c r="AN914" s="36"/>
      <c r="AO914" s="36"/>
      <c r="AP914" s="36"/>
      <c r="AQ914" s="36"/>
      <c r="AR914" s="36"/>
      <c r="AS914" s="36"/>
      <c r="AT914" s="36"/>
      <c r="AU914" s="36"/>
      <c r="AV914" s="36"/>
    </row>
    <row r="915" spans="2:48" s="3" customFormat="1">
      <c r="B915" s="36"/>
      <c r="C915" s="36"/>
      <c r="D915" s="36"/>
      <c r="E915" s="36"/>
      <c r="F915" s="36"/>
      <c r="G915" s="36"/>
      <c r="H915" s="36"/>
      <c r="I915" s="36"/>
      <c r="J915" s="36"/>
      <c r="K915" s="36"/>
      <c r="L915" s="36"/>
      <c r="M915" s="36"/>
      <c r="N915" s="36"/>
      <c r="O915" s="36"/>
      <c r="P915" s="36"/>
      <c r="Q915" s="36"/>
      <c r="R915" s="36"/>
      <c r="S915" s="36"/>
      <c r="T915" s="36"/>
      <c r="U915" s="36"/>
      <c r="V915" s="36"/>
      <c r="W915" s="16"/>
      <c r="X915" s="16"/>
      <c r="Y915" s="16"/>
      <c r="Z915" s="36"/>
      <c r="AA915" s="36"/>
      <c r="AB915" s="36"/>
      <c r="AC915" s="36"/>
      <c r="AD915" s="36"/>
      <c r="AE915" s="36"/>
      <c r="AF915" s="36"/>
      <c r="AG915" s="36"/>
      <c r="AH915" s="36"/>
      <c r="AI915" s="36"/>
      <c r="AJ915" s="36"/>
      <c r="AK915" s="36"/>
      <c r="AL915" s="36"/>
      <c r="AM915" s="36"/>
      <c r="AN915" s="36"/>
      <c r="AO915" s="36"/>
      <c r="AP915" s="36"/>
      <c r="AQ915" s="36"/>
      <c r="AR915" s="36"/>
      <c r="AS915" s="36"/>
      <c r="AT915" s="36"/>
      <c r="AU915" s="36"/>
      <c r="AV915" s="36"/>
    </row>
    <row r="916" spans="2:48" s="3" customFormat="1">
      <c r="B916" s="36"/>
      <c r="C916" s="36"/>
      <c r="D916" s="36"/>
      <c r="E916" s="36"/>
      <c r="F916" s="36"/>
      <c r="G916" s="36"/>
      <c r="H916" s="36"/>
      <c r="I916" s="36"/>
      <c r="J916" s="36"/>
      <c r="K916" s="36"/>
      <c r="L916" s="36"/>
      <c r="M916" s="36"/>
      <c r="N916" s="36"/>
      <c r="O916" s="36"/>
      <c r="P916" s="36"/>
      <c r="Q916" s="36"/>
      <c r="R916" s="36"/>
      <c r="S916" s="36"/>
      <c r="T916" s="36"/>
      <c r="U916" s="36"/>
      <c r="V916" s="36"/>
      <c r="W916" s="16"/>
      <c r="X916" s="16"/>
      <c r="Y916" s="16"/>
      <c r="Z916" s="36"/>
      <c r="AA916" s="36"/>
      <c r="AB916" s="36"/>
      <c r="AC916" s="36"/>
      <c r="AD916" s="36"/>
      <c r="AE916" s="36"/>
      <c r="AF916" s="36"/>
      <c r="AG916" s="36"/>
      <c r="AH916" s="36"/>
      <c r="AI916" s="36"/>
      <c r="AJ916" s="36"/>
      <c r="AK916" s="36"/>
      <c r="AL916" s="36"/>
      <c r="AM916" s="36"/>
      <c r="AN916" s="36"/>
      <c r="AO916" s="36"/>
      <c r="AP916" s="36"/>
      <c r="AQ916" s="36"/>
      <c r="AR916" s="36"/>
      <c r="AS916" s="36"/>
      <c r="AT916" s="36"/>
      <c r="AU916" s="36"/>
      <c r="AV916" s="36"/>
    </row>
    <row r="917" spans="2:48" s="3" customFormat="1">
      <c r="B917" s="36"/>
      <c r="C917" s="36"/>
      <c r="D917" s="36"/>
      <c r="E917" s="36"/>
      <c r="F917" s="36"/>
      <c r="G917" s="36"/>
      <c r="H917" s="36"/>
      <c r="I917" s="36"/>
      <c r="J917" s="36"/>
      <c r="K917" s="36"/>
      <c r="L917" s="36"/>
      <c r="M917" s="36"/>
      <c r="N917" s="36"/>
      <c r="O917" s="36"/>
      <c r="P917" s="36"/>
      <c r="Q917" s="36"/>
      <c r="R917" s="36"/>
      <c r="S917" s="36"/>
      <c r="T917" s="36"/>
      <c r="U917" s="36"/>
      <c r="V917" s="36"/>
      <c r="W917" s="16"/>
      <c r="X917" s="16"/>
      <c r="Y917" s="16"/>
      <c r="Z917" s="36"/>
      <c r="AA917" s="36"/>
      <c r="AB917" s="36"/>
      <c r="AC917" s="36"/>
      <c r="AD917" s="36"/>
      <c r="AE917" s="36"/>
      <c r="AF917" s="36"/>
      <c r="AG917" s="36"/>
      <c r="AH917" s="36"/>
      <c r="AI917" s="36"/>
      <c r="AJ917" s="36"/>
      <c r="AK917" s="36"/>
      <c r="AL917" s="36"/>
      <c r="AM917" s="36"/>
      <c r="AN917" s="36"/>
      <c r="AO917" s="36"/>
      <c r="AP917" s="36"/>
      <c r="AQ917" s="36"/>
      <c r="AR917" s="36"/>
      <c r="AS917" s="36"/>
      <c r="AT917" s="36"/>
      <c r="AU917" s="36"/>
      <c r="AV917" s="36"/>
    </row>
    <row r="918" spans="2:48" s="3" customFormat="1">
      <c r="B918" s="36"/>
      <c r="C918" s="36"/>
      <c r="D918" s="36"/>
      <c r="E918" s="36"/>
      <c r="F918" s="36"/>
      <c r="G918" s="36"/>
      <c r="H918" s="36"/>
      <c r="I918" s="36"/>
      <c r="J918" s="36"/>
      <c r="K918" s="36"/>
      <c r="L918" s="36"/>
      <c r="M918" s="36"/>
      <c r="N918" s="36"/>
      <c r="O918" s="36"/>
      <c r="P918" s="36"/>
      <c r="Q918" s="36"/>
      <c r="R918" s="36"/>
      <c r="S918" s="36"/>
      <c r="T918" s="36"/>
      <c r="U918" s="36"/>
      <c r="V918" s="36"/>
      <c r="W918" s="16"/>
      <c r="X918" s="16"/>
      <c r="Y918" s="16"/>
      <c r="Z918" s="36"/>
      <c r="AA918" s="36"/>
      <c r="AB918" s="36"/>
      <c r="AC918" s="36"/>
      <c r="AD918" s="36"/>
      <c r="AE918" s="36"/>
      <c r="AF918" s="36"/>
      <c r="AG918" s="36"/>
      <c r="AH918" s="36"/>
      <c r="AI918" s="36"/>
      <c r="AJ918" s="36"/>
      <c r="AK918" s="36"/>
      <c r="AL918" s="36"/>
      <c r="AM918" s="36"/>
      <c r="AN918" s="36"/>
      <c r="AO918" s="36"/>
      <c r="AP918" s="36"/>
      <c r="AQ918" s="36"/>
      <c r="AR918" s="36"/>
      <c r="AS918" s="36"/>
      <c r="AT918" s="36"/>
      <c r="AU918" s="36"/>
      <c r="AV918" s="36"/>
    </row>
    <row r="919" spans="2:48" s="3" customFormat="1">
      <c r="B919" s="36"/>
      <c r="C919" s="36"/>
      <c r="D919" s="36"/>
      <c r="E919" s="36"/>
      <c r="F919" s="36"/>
      <c r="G919" s="36"/>
      <c r="H919" s="36"/>
      <c r="I919" s="36"/>
      <c r="J919" s="36"/>
      <c r="K919" s="36"/>
      <c r="L919" s="36"/>
      <c r="M919" s="36"/>
      <c r="N919" s="36"/>
      <c r="O919" s="36"/>
      <c r="P919" s="36"/>
      <c r="Q919" s="36"/>
      <c r="R919" s="36"/>
      <c r="S919" s="36"/>
      <c r="T919" s="36"/>
      <c r="U919" s="36"/>
      <c r="V919" s="36"/>
      <c r="W919" s="16"/>
      <c r="X919" s="16"/>
      <c r="Y919" s="16"/>
      <c r="Z919" s="36"/>
      <c r="AA919" s="36"/>
      <c r="AB919" s="36"/>
      <c r="AC919" s="36"/>
      <c r="AD919" s="36"/>
      <c r="AE919" s="36"/>
      <c r="AF919" s="36"/>
      <c r="AG919" s="36"/>
      <c r="AH919" s="36"/>
      <c r="AI919" s="36"/>
      <c r="AJ919" s="36"/>
      <c r="AK919" s="36"/>
      <c r="AL919" s="36"/>
      <c r="AM919" s="36"/>
      <c r="AN919" s="36"/>
      <c r="AO919" s="36"/>
      <c r="AP919" s="36"/>
      <c r="AQ919" s="36"/>
      <c r="AR919" s="36"/>
      <c r="AS919" s="36"/>
      <c r="AT919" s="36"/>
      <c r="AU919" s="36"/>
      <c r="AV919" s="36"/>
    </row>
    <row r="920" spans="2:48" s="3" customFormat="1">
      <c r="B920" s="36"/>
      <c r="C920" s="36"/>
      <c r="D920" s="36"/>
      <c r="E920" s="36"/>
      <c r="F920" s="36"/>
      <c r="G920" s="36"/>
      <c r="H920" s="36"/>
      <c r="I920" s="36"/>
      <c r="J920" s="36"/>
      <c r="K920" s="36"/>
      <c r="L920" s="36"/>
      <c r="M920" s="36"/>
      <c r="N920" s="36"/>
      <c r="O920" s="36"/>
      <c r="P920" s="36"/>
      <c r="Q920" s="36"/>
      <c r="R920" s="36"/>
      <c r="S920" s="36"/>
      <c r="T920" s="36"/>
      <c r="U920" s="36"/>
      <c r="V920" s="36"/>
      <c r="W920" s="16"/>
      <c r="X920" s="16"/>
      <c r="Y920" s="16"/>
      <c r="Z920" s="36"/>
      <c r="AA920" s="36"/>
      <c r="AB920" s="36"/>
      <c r="AC920" s="36"/>
      <c r="AD920" s="36"/>
      <c r="AE920" s="36"/>
      <c r="AF920" s="36"/>
      <c r="AG920" s="36"/>
      <c r="AH920" s="36"/>
      <c r="AI920" s="36"/>
      <c r="AJ920" s="36"/>
      <c r="AK920" s="36"/>
      <c r="AL920" s="36"/>
      <c r="AM920" s="36"/>
      <c r="AN920" s="36"/>
      <c r="AO920" s="36"/>
      <c r="AP920" s="36"/>
      <c r="AQ920" s="36"/>
      <c r="AR920" s="36"/>
      <c r="AS920" s="36"/>
      <c r="AT920" s="36"/>
      <c r="AU920" s="36"/>
      <c r="AV920" s="36"/>
    </row>
    <row r="921" spans="2:48" s="3" customFormat="1">
      <c r="B921" s="36"/>
      <c r="C921" s="36"/>
      <c r="D921" s="36"/>
      <c r="E921" s="36"/>
      <c r="F921" s="36"/>
      <c r="G921" s="36"/>
      <c r="H921" s="36"/>
      <c r="I921" s="36"/>
      <c r="J921" s="36"/>
      <c r="K921" s="36"/>
      <c r="L921" s="36"/>
      <c r="M921" s="36"/>
      <c r="N921" s="36"/>
      <c r="O921" s="36"/>
      <c r="P921" s="36"/>
      <c r="Q921" s="36"/>
      <c r="R921" s="36"/>
      <c r="S921" s="36"/>
      <c r="T921" s="36"/>
      <c r="U921" s="36"/>
      <c r="V921" s="36"/>
      <c r="W921" s="16"/>
      <c r="X921" s="16"/>
      <c r="Y921" s="16"/>
      <c r="Z921" s="36"/>
      <c r="AA921" s="36"/>
      <c r="AB921" s="36"/>
      <c r="AC921" s="36"/>
      <c r="AD921" s="36"/>
      <c r="AE921" s="36"/>
      <c r="AF921" s="36"/>
      <c r="AG921" s="36"/>
      <c r="AH921" s="36"/>
      <c r="AI921" s="36"/>
      <c r="AJ921" s="36"/>
      <c r="AK921" s="36"/>
      <c r="AL921" s="36"/>
      <c r="AM921" s="36"/>
      <c r="AN921" s="36"/>
      <c r="AO921" s="36"/>
      <c r="AP921" s="36"/>
      <c r="AQ921" s="36"/>
      <c r="AR921" s="36"/>
      <c r="AS921" s="36"/>
      <c r="AT921" s="36"/>
      <c r="AU921" s="36"/>
      <c r="AV921" s="36"/>
    </row>
    <row r="922" spans="2:48" s="3" customFormat="1">
      <c r="B922" s="36"/>
      <c r="C922" s="36"/>
      <c r="D922" s="36"/>
      <c r="E922" s="36"/>
      <c r="F922" s="36"/>
      <c r="G922" s="36"/>
      <c r="H922" s="36"/>
      <c r="I922" s="36"/>
      <c r="J922" s="36"/>
      <c r="K922" s="36"/>
      <c r="L922" s="36"/>
      <c r="M922" s="36"/>
      <c r="N922" s="36"/>
      <c r="O922" s="36"/>
      <c r="P922" s="36"/>
      <c r="Q922" s="36"/>
      <c r="R922" s="36"/>
      <c r="S922" s="36"/>
      <c r="T922" s="36"/>
      <c r="U922" s="36"/>
      <c r="V922" s="36"/>
      <c r="W922" s="16"/>
      <c r="X922" s="16"/>
      <c r="Y922" s="16"/>
      <c r="Z922" s="36"/>
      <c r="AA922" s="36"/>
      <c r="AB922" s="36"/>
      <c r="AC922" s="36"/>
      <c r="AD922" s="36"/>
      <c r="AE922" s="36"/>
      <c r="AF922" s="36"/>
      <c r="AG922" s="36"/>
      <c r="AH922" s="36"/>
      <c r="AI922" s="36"/>
      <c r="AJ922" s="36"/>
      <c r="AK922" s="36"/>
      <c r="AL922" s="36"/>
      <c r="AM922" s="36"/>
      <c r="AN922" s="36"/>
      <c r="AO922" s="36"/>
      <c r="AP922" s="36"/>
      <c r="AQ922" s="36"/>
      <c r="AR922" s="36"/>
      <c r="AS922" s="36"/>
      <c r="AT922" s="36"/>
      <c r="AU922" s="36"/>
      <c r="AV922" s="36"/>
    </row>
    <row r="923" spans="2:48" s="3" customFormat="1">
      <c r="B923" s="36"/>
      <c r="C923" s="36"/>
      <c r="D923" s="36"/>
      <c r="E923" s="36"/>
      <c r="F923" s="36"/>
      <c r="G923" s="36"/>
      <c r="H923" s="36"/>
      <c r="I923" s="36"/>
      <c r="J923" s="36"/>
      <c r="K923" s="36"/>
      <c r="L923" s="36"/>
      <c r="M923" s="36"/>
      <c r="N923" s="36"/>
      <c r="O923" s="36"/>
      <c r="P923" s="36"/>
      <c r="Q923" s="36"/>
      <c r="R923" s="36"/>
      <c r="S923" s="36"/>
      <c r="T923" s="36"/>
      <c r="U923" s="36"/>
      <c r="V923" s="36"/>
      <c r="W923" s="16"/>
      <c r="X923" s="16"/>
      <c r="Y923" s="16"/>
      <c r="Z923" s="36"/>
      <c r="AA923" s="36"/>
      <c r="AB923" s="36"/>
      <c r="AC923" s="36"/>
      <c r="AD923" s="36"/>
      <c r="AE923" s="36"/>
      <c r="AF923" s="36"/>
      <c r="AG923" s="36"/>
      <c r="AH923" s="36"/>
      <c r="AI923" s="36"/>
      <c r="AJ923" s="36"/>
      <c r="AK923" s="36"/>
      <c r="AL923" s="36"/>
      <c r="AM923" s="36"/>
      <c r="AN923" s="36"/>
      <c r="AO923" s="36"/>
      <c r="AP923" s="36"/>
      <c r="AQ923" s="36"/>
      <c r="AR923" s="36"/>
      <c r="AS923" s="36"/>
      <c r="AT923" s="36"/>
      <c r="AU923" s="36"/>
      <c r="AV923" s="36"/>
    </row>
    <row r="924" spans="2:48" s="3" customFormat="1">
      <c r="B924" s="36"/>
      <c r="C924" s="36"/>
      <c r="D924" s="36"/>
      <c r="E924" s="36"/>
      <c r="F924" s="36"/>
      <c r="G924" s="36"/>
      <c r="H924" s="36"/>
      <c r="I924" s="36"/>
      <c r="J924" s="36"/>
      <c r="K924" s="36"/>
      <c r="L924" s="36"/>
      <c r="M924" s="36"/>
      <c r="N924" s="36"/>
      <c r="O924" s="36"/>
      <c r="P924" s="36"/>
      <c r="Q924" s="36"/>
      <c r="R924" s="36"/>
      <c r="S924" s="36"/>
      <c r="T924" s="36"/>
      <c r="U924" s="36"/>
      <c r="V924" s="36"/>
      <c r="W924" s="16"/>
      <c r="X924" s="16"/>
      <c r="Y924" s="16"/>
      <c r="Z924" s="36"/>
      <c r="AA924" s="36"/>
      <c r="AB924" s="36"/>
      <c r="AC924" s="36"/>
      <c r="AD924" s="36"/>
      <c r="AE924" s="36"/>
      <c r="AF924" s="36"/>
      <c r="AG924" s="36"/>
      <c r="AH924" s="36"/>
      <c r="AI924" s="36"/>
      <c r="AJ924" s="36"/>
      <c r="AK924" s="36"/>
      <c r="AL924" s="36"/>
      <c r="AM924" s="36"/>
      <c r="AN924" s="36"/>
      <c r="AO924" s="36"/>
      <c r="AP924" s="36"/>
      <c r="AQ924" s="36"/>
      <c r="AR924" s="36"/>
      <c r="AS924" s="36"/>
      <c r="AT924" s="36"/>
      <c r="AU924" s="36"/>
      <c r="AV924" s="36"/>
    </row>
    <row r="925" spans="2:48" s="3" customFormat="1">
      <c r="B925" s="36"/>
      <c r="C925" s="36"/>
      <c r="D925" s="36"/>
      <c r="E925" s="36"/>
      <c r="F925" s="36"/>
      <c r="G925" s="36"/>
      <c r="H925" s="36"/>
      <c r="I925" s="36"/>
      <c r="J925" s="36"/>
      <c r="K925" s="36"/>
      <c r="L925" s="36"/>
      <c r="M925" s="36"/>
      <c r="N925" s="36"/>
      <c r="O925" s="36"/>
      <c r="P925" s="36"/>
      <c r="Q925" s="36"/>
      <c r="R925" s="36"/>
      <c r="S925" s="36"/>
      <c r="T925" s="36"/>
      <c r="U925" s="36"/>
      <c r="V925" s="36"/>
      <c r="W925" s="16"/>
      <c r="X925" s="16"/>
      <c r="Y925" s="16"/>
      <c r="Z925" s="36"/>
      <c r="AA925" s="36"/>
      <c r="AB925" s="36"/>
      <c r="AC925" s="36"/>
      <c r="AD925" s="36"/>
      <c r="AE925" s="36"/>
      <c r="AF925" s="36"/>
      <c r="AG925" s="36"/>
      <c r="AH925" s="36"/>
      <c r="AI925" s="36"/>
      <c r="AJ925" s="36"/>
      <c r="AK925" s="36"/>
      <c r="AL925" s="36"/>
      <c r="AM925" s="36"/>
      <c r="AN925" s="36"/>
      <c r="AO925" s="36"/>
      <c r="AP925" s="36"/>
      <c r="AQ925" s="36"/>
      <c r="AR925" s="36"/>
      <c r="AS925" s="36"/>
      <c r="AT925" s="36"/>
      <c r="AU925" s="36"/>
      <c r="AV925" s="36"/>
    </row>
    <row r="926" spans="2:48" s="3" customFormat="1">
      <c r="B926" s="36"/>
      <c r="C926" s="36"/>
      <c r="D926" s="36"/>
      <c r="E926" s="36"/>
      <c r="F926" s="36"/>
      <c r="G926" s="36"/>
      <c r="H926" s="36"/>
      <c r="I926" s="36"/>
      <c r="J926" s="36"/>
      <c r="K926" s="36"/>
      <c r="L926" s="36"/>
      <c r="M926" s="36"/>
      <c r="N926" s="36"/>
      <c r="O926" s="36"/>
      <c r="P926" s="36"/>
      <c r="Q926" s="36"/>
      <c r="R926" s="36"/>
      <c r="S926" s="36"/>
      <c r="T926" s="36"/>
      <c r="U926" s="36"/>
      <c r="V926" s="36"/>
      <c r="W926" s="16"/>
      <c r="X926" s="16"/>
      <c r="Y926" s="16"/>
      <c r="Z926" s="36"/>
      <c r="AA926" s="36"/>
      <c r="AB926" s="36"/>
      <c r="AC926" s="36"/>
      <c r="AD926" s="36"/>
      <c r="AE926" s="36"/>
      <c r="AF926" s="36"/>
      <c r="AG926" s="36"/>
      <c r="AH926" s="36"/>
      <c r="AI926" s="36"/>
      <c r="AJ926" s="36"/>
      <c r="AK926" s="36"/>
      <c r="AL926" s="36"/>
      <c r="AM926" s="36"/>
      <c r="AN926" s="36"/>
      <c r="AO926" s="36"/>
      <c r="AP926" s="36"/>
      <c r="AQ926" s="36"/>
      <c r="AR926" s="36"/>
      <c r="AS926" s="36"/>
      <c r="AT926" s="36"/>
      <c r="AU926" s="36"/>
      <c r="AV926" s="36"/>
    </row>
    <row r="927" spans="2:48" s="3" customFormat="1">
      <c r="B927" s="36"/>
      <c r="C927" s="36"/>
      <c r="D927" s="36"/>
      <c r="E927" s="36"/>
      <c r="F927" s="36"/>
      <c r="G927" s="36"/>
      <c r="H927" s="36"/>
      <c r="I927" s="36"/>
      <c r="J927" s="36"/>
      <c r="K927" s="36"/>
      <c r="L927" s="36"/>
      <c r="M927" s="36"/>
      <c r="N927" s="36"/>
      <c r="O927" s="36"/>
      <c r="P927" s="36"/>
      <c r="Q927" s="36"/>
      <c r="R927" s="36"/>
      <c r="S927" s="36"/>
      <c r="T927" s="36"/>
      <c r="U927" s="36"/>
      <c r="V927" s="36"/>
      <c r="W927" s="16"/>
      <c r="X927" s="16"/>
      <c r="Y927" s="16"/>
      <c r="Z927" s="36"/>
      <c r="AA927" s="36"/>
      <c r="AB927" s="36"/>
      <c r="AC927" s="36"/>
      <c r="AD927" s="36"/>
      <c r="AE927" s="36"/>
      <c r="AF927" s="36"/>
      <c r="AG927" s="36"/>
      <c r="AH927" s="36"/>
      <c r="AI927" s="36"/>
      <c r="AJ927" s="36"/>
      <c r="AK927" s="36"/>
      <c r="AL927" s="36"/>
      <c r="AM927" s="36"/>
      <c r="AN927" s="36"/>
      <c r="AO927" s="36"/>
      <c r="AP927" s="36"/>
      <c r="AQ927" s="36"/>
      <c r="AR927" s="36"/>
      <c r="AS927" s="36"/>
      <c r="AT927" s="36"/>
      <c r="AU927" s="36"/>
      <c r="AV927" s="36"/>
    </row>
    <row r="928" spans="2:48" s="3" customFormat="1">
      <c r="B928" s="36"/>
      <c r="C928" s="36"/>
      <c r="D928" s="36"/>
      <c r="E928" s="36"/>
      <c r="F928" s="36"/>
      <c r="G928" s="36"/>
      <c r="H928" s="36"/>
      <c r="I928" s="36"/>
      <c r="J928" s="36"/>
      <c r="K928" s="36"/>
      <c r="L928" s="36"/>
      <c r="M928" s="36"/>
      <c r="N928" s="36"/>
      <c r="O928" s="36"/>
      <c r="P928" s="36"/>
      <c r="Q928" s="36"/>
      <c r="R928" s="36"/>
      <c r="S928" s="36"/>
      <c r="T928" s="36"/>
      <c r="U928" s="36"/>
      <c r="V928" s="36"/>
      <c r="W928" s="16"/>
      <c r="X928" s="16"/>
      <c r="Y928" s="16"/>
      <c r="Z928" s="36"/>
      <c r="AA928" s="36"/>
      <c r="AB928" s="36"/>
      <c r="AC928" s="36"/>
      <c r="AD928" s="36"/>
      <c r="AE928" s="36"/>
      <c r="AF928" s="36"/>
      <c r="AG928" s="36"/>
      <c r="AH928" s="36"/>
      <c r="AI928" s="36"/>
      <c r="AJ928" s="36"/>
      <c r="AK928" s="36"/>
      <c r="AL928" s="36"/>
      <c r="AM928" s="36"/>
      <c r="AN928" s="36"/>
      <c r="AO928" s="36"/>
      <c r="AP928" s="36"/>
      <c r="AQ928" s="36"/>
      <c r="AR928" s="36"/>
      <c r="AS928" s="36"/>
      <c r="AT928" s="36"/>
      <c r="AU928" s="36"/>
      <c r="AV928" s="36"/>
    </row>
    <row r="929" spans="2:48" s="3" customFormat="1">
      <c r="B929" s="36"/>
      <c r="C929" s="36"/>
      <c r="D929" s="36"/>
      <c r="E929" s="36"/>
      <c r="F929" s="36"/>
      <c r="G929" s="36"/>
      <c r="H929" s="36"/>
      <c r="I929" s="36"/>
      <c r="J929" s="36"/>
      <c r="K929" s="36"/>
      <c r="L929" s="36"/>
      <c r="M929" s="36"/>
      <c r="N929" s="36"/>
      <c r="O929" s="36"/>
      <c r="P929" s="36"/>
      <c r="Q929" s="36"/>
      <c r="R929" s="36"/>
      <c r="S929" s="36"/>
      <c r="T929" s="36"/>
      <c r="U929" s="36"/>
      <c r="V929" s="36"/>
      <c r="W929" s="16"/>
      <c r="X929" s="16"/>
      <c r="Y929" s="16"/>
      <c r="Z929" s="36"/>
      <c r="AA929" s="36"/>
      <c r="AB929" s="36"/>
      <c r="AC929" s="36"/>
      <c r="AD929" s="36"/>
      <c r="AE929" s="36"/>
      <c r="AF929" s="36"/>
      <c r="AG929" s="36"/>
      <c r="AH929" s="36"/>
      <c r="AI929" s="36"/>
      <c r="AJ929" s="36"/>
      <c r="AK929" s="36"/>
      <c r="AL929" s="36"/>
      <c r="AM929" s="36"/>
      <c r="AN929" s="36"/>
      <c r="AO929" s="36"/>
      <c r="AP929" s="36"/>
      <c r="AQ929" s="36"/>
      <c r="AR929" s="36"/>
      <c r="AS929" s="36"/>
      <c r="AT929" s="36"/>
      <c r="AU929" s="36"/>
      <c r="AV929" s="36"/>
    </row>
    <row r="930" spans="2:48" s="3" customFormat="1">
      <c r="B930" s="36"/>
      <c r="C930" s="36"/>
      <c r="D930" s="36"/>
      <c r="E930" s="36"/>
      <c r="F930" s="36"/>
      <c r="G930" s="36"/>
      <c r="H930" s="36"/>
      <c r="I930" s="36"/>
      <c r="J930" s="36"/>
      <c r="K930" s="36"/>
      <c r="L930" s="36"/>
      <c r="M930" s="36"/>
      <c r="N930" s="36"/>
      <c r="O930" s="36"/>
      <c r="P930" s="36"/>
      <c r="Q930" s="36"/>
      <c r="R930" s="36"/>
      <c r="S930" s="36"/>
      <c r="T930" s="36"/>
      <c r="U930" s="36"/>
      <c r="V930" s="36"/>
      <c r="W930" s="16"/>
      <c r="X930" s="16"/>
      <c r="Y930" s="16"/>
      <c r="Z930" s="36"/>
      <c r="AA930" s="36"/>
      <c r="AB930" s="36"/>
      <c r="AC930" s="36"/>
      <c r="AD930" s="36"/>
      <c r="AE930" s="36"/>
      <c r="AF930" s="36"/>
      <c r="AG930" s="36"/>
      <c r="AH930" s="36"/>
      <c r="AI930" s="36"/>
      <c r="AJ930" s="36"/>
      <c r="AK930" s="36"/>
      <c r="AL930" s="36"/>
      <c r="AM930" s="36"/>
      <c r="AN930" s="36"/>
      <c r="AO930" s="36"/>
      <c r="AP930" s="36"/>
      <c r="AQ930" s="36"/>
      <c r="AR930" s="36"/>
      <c r="AS930" s="36"/>
      <c r="AT930" s="36"/>
      <c r="AU930" s="36"/>
      <c r="AV930" s="36"/>
    </row>
    <row r="931" spans="2:48" s="3" customFormat="1">
      <c r="B931" s="36"/>
      <c r="C931" s="36"/>
      <c r="D931" s="36"/>
      <c r="E931" s="36"/>
      <c r="F931" s="36"/>
      <c r="G931" s="36"/>
      <c r="H931" s="36"/>
      <c r="I931" s="36"/>
      <c r="J931" s="36"/>
      <c r="K931" s="36"/>
      <c r="L931" s="36"/>
      <c r="M931" s="36"/>
      <c r="N931" s="36"/>
      <c r="O931" s="36"/>
      <c r="P931" s="36"/>
      <c r="Q931" s="36"/>
      <c r="R931" s="36"/>
      <c r="S931" s="36"/>
      <c r="T931" s="36"/>
      <c r="U931" s="36"/>
      <c r="V931" s="36"/>
      <c r="W931" s="16"/>
      <c r="X931" s="16"/>
      <c r="Y931" s="16"/>
      <c r="Z931" s="36"/>
      <c r="AA931" s="36"/>
      <c r="AB931" s="36"/>
      <c r="AC931" s="36"/>
      <c r="AD931" s="36"/>
      <c r="AE931" s="36"/>
      <c r="AF931" s="36"/>
      <c r="AG931" s="36"/>
      <c r="AH931" s="36"/>
      <c r="AI931" s="36"/>
      <c r="AJ931" s="36"/>
      <c r="AK931" s="36"/>
      <c r="AL931" s="36"/>
      <c r="AM931" s="36"/>
      <c r="AN931" s="36"/>
      <c r="AO931" s="36"/>
      <c r="AP931" s="36"/>
      <c r="AQ931" s="36"/>
      <c r="AR931" s="36"/>
      <c r="AS931" s="36"/>
      <c r="AT931" s="36"/>
      <c r="AU931" s="36"/>
      <c r="AV931" s="36"/>
    </row>
  </sheetData>
  <sheetProtection sheet="1" objects="1" scenarios="1" formatCells="0" formatColumns="0" formatRows="0" insertColumns="0" insertRows="0" insertHyperlinks="0" deleteColumns="0" deleteRows="0"/>
  <mergeCells count="4">
    <mergeCell ref="D163:O163"/>
    <mergeCell ref="D260:I260"/>
    <mergeCell ref="D297:I297"/>
    <mergeCell ref="J10:N10"/>
  </mergeCells>
  <conditionalFormatting sqref="J5:N5">
    <cfRule type="colorScale" priority="8">
      <colorScale>
        <cfvo type="min"/>
        <cfvo type="max"/>
        <color rgb="FFFFEF9C"/>
        <color rgb="FF63BE7B"/>
      </colorScale>
    </cfRule>
  </conditionalFormatting>
  <conditionalFormatting sqref="J7:N7">
    <cfRule type="colorScale" priority="6">
      <colorScale>
        <cfvo type="min"/>
        <cfvo type="max"/>
        <color rgb="FFFFEF9C"/>
        <color rgb="FFFF7128"/>
      </colorScale>
    </cfRule>
  </conditionalFormatting>
  <conditionalFormatting sqref="J25:N25">
    <cfRule type="colorScale" priority="4">
      <colorScale>
        <cfvo type="min"/>
        <cfvo type="max"/>
        <color rgb="FFFFEF9C"/>
        <color rgb="FF63BE7B"/>
      </colorScale>
    </cfRule>
  </conditionalFormatting>
  <conditionalFormatting sqref="J27:N27">
    <cfRule type="colorScale" priority="3">
      <colorScale>
        <cfvo type="min"/>
        <cfvo type="max"/>
        <color rgb="FFFFEF9C"/>
        <color rgb="FF63BE7B"/>
      </colorScale>
    </cfRule>
  </conditionalFormatting>
  <conditionalFormatting sqref="J30:N30">
    <cfRule type="colorScale" priority="1">
      <colorScale>
        <cfvo type="min"/>
        <cfvo type="max"/>
        <color rgb="FFFFEF9C"/>
        <color rgb="FFFF7128"/>
      </colorScale>
    </cfRule>
  </conditionalFormatting>
  <dataValidations count="1">
    <dataValidation operator="lessThanOrEqual" allowBlank="1" showInputMessage="1" showErrorMessage="1" promptTitle="PON %    MÁXIMO 100%" prompt="El % Margen Bruto no puede ser superior al 100%" sqref="G11" xr:uid="{00000000-0002-0000-0500-000000000000}"/>
  </dataValidations>
  <printOptions horizontalCentered="1" verticalCentered="1"/>
  <pageMargins left="0.39370078740157483" right="0.55118110236220474" top="0.78740157480314965" bottom="0.78740157480314965" header="0" footer="0"/>
  <pageSetup paperSize="9" scale="84" orientation="landscape"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339966"/>
    <pageSetUpPr autoPageBreaks="0" fitToPage="1"/>
  </sheetPr>
  <dimension ref="A1:BP797"/>
  <sheetViews>
    <sheetView showGridLines="0" showRowColHeaders="0" showOutlineSymbols="0" topLeftCell="B1" zoomScaleNormal="100" workbookViewId="0">
      <pane xSplit="4" ySplit="4" topLeftCell="F5" activePane="bottomRight" state="frozen"/>
      <selection activeCell="B1" sqref="B1"/>
      <selection pane="topRight" activeCell="F1" sqref="F1"/>
      <selection pane="bottomLeft" activeCell="B5" sqref="B5"/>
      <selection pane="bottomRight" activeCell="A5" sqref="A5:A70"/>
    </sheetView>
  </sheetViews>
  <sheetFormatPr baseColWidth="10" defaultColWidth="11.44140625" defaultRowHeight="13.2"/>
  <cols>
    <col min="1" max="1" width="11.44140625" style="3" hidden="1" customWidth="1"/>
    <col min="2" max="2" width="1.6640625" style="36" customWidth="1"/>
    <col min="3" max="3" width="2.44140625" style="17" customWidth="1"/>
    <col min="4" max="4" width="22.6640625" style="17" customWidth="1"/>
    <col min="5" max="5" width="7.6640625" style="17" customWidth="1"/>
    <col min="6" max="6" width="0.88671875" style="17" customWidth="1"/>
    <col min="7" max="11" width="17.6640625" style="17" customWidth="1"/>
    <col min="12" max="12" width="2.44140625" style="17" customWidth="1"/>
    <col min="13" max="13" width="27.44140625" style="36" customWidth="1"/>
    <col min="14" max="14" width="43.44140625" style="36" customWidth="1"/>
    <col min="15" max="18" width="11.109375" style="36" customWidth="1"/>
    <col min="19" max="20" width="11.109375" style="16" customWidth="1"/>
    <col min="21" max="21" width="2.5546875" style="16" customWidth="1"/>
    <col min="22" max="24" width="11.109375" style="36" customWidth="1"/>
    <col min="25" max="25" width="12.33203125" style="36" customWidth="1"/>
    <col min="26" max="33" width="11.44140625" style="36"/>
    <col min="34" max="34" width="3.6640625" style="36" customWidth="1"/>
    <col min="35" max="38" width="0" style="36" hidden="1" customWidth="1"/>
    <col min="39" max="39" width="4.109375" style="36" customWidth="1"/>
    <col min="40" max="44" width="11.44140625" style="36"/>
    <col min="45" max="68" width="11.44140625" style="3"/>
    <col min="69" max="16384" width="11.44140625" style="1"/>
  </cols>
  <sheetData>
    <row r="1" spans="1:68" s="3" customFormat="1" ht="5.0999999999999996" customHeight="1" thickBot="1">
      <c r="B1" s="36"/>
      <c r="C1" s="36"/>
      <c r="D1" s="36"/>
      <c r="E1" s="36"/>
      <c r="F1" s="36"/>
      <c r="G1" s="36"/>
      <c r="H1" s="36"/>
      <c r="I1" s="36"/>
      <c r="J1" s="36"/>
      <c r="K1" s="36"/>
      <c r="L1" s="36"/>
      <c r="M1" s="36"/>
      <c r="N1" s="36"/>
      <c r="O1" s="36"/>
      <c r="P1" s="36"/>
      <c r="Q1" s="36"/>
      <c r="R1" s="36"/>
      <c r="S1" s="16"/>
      <c r="T1" s="16"/>
      <c r="U1" s="16"/>
      <c r="V1" s="36"/>
      <c r="W1" s="36"/>
      <c r="X1" s="36"/>
      <c r="Y1" s="36"/>
      <c r="Z1" s="36"/>
      <c r="AA1" s="36"/>
      <c r="AB1" s="36"/>
      <c r="AC1" s="36"/>
      <c r="AD1" s="16"/>
      <c r="AE1" s="16"/>
      <c r="AF1" s="16"/>
      <c r="AG1" s="16"/>
      <c r="AH1" s="16"/>
      <c r="AI1" s="16"/>
      <c r="AJ1" s="16"/>
      <c r="AK1" s="16"/>
      <c r="AL1" s="16"/>
      <c r="AM1" s="16"/>
      <c r="AN1" s="16"/>
      <c r="AO1" s="16"/>
      <c r="AP1" s="16"/>
      <c r="AQ1" s="16"/>
      <c r="AR1" s="16"/>
      <c r="AS1" s="116"/>
      <c r="AT1" s="116"/>
      <c r="AU1" s="116"/>
      <c r="AV1" s="116"/>
      <c r="AW1" s="116"/>
      <c r="AX1" s="116"/>
      <c r="AY1" s="116"/>
      <c r="AZ1" s="116"/>
      <c r="BA1" s="116"/>
      <c r="BB1" s="116"/>
      <c r="BC1" s="116"/>
      <c r="BD1" s="116"/>
      <c r="BE1" s="116"/>
      <c r="BF1" s="116"/>
      <c r="BG1" s="116"/>
      <c r="BH1" s="116"/>
      <c r="BI1" s="116"/>
      <c r="BJ1" s="117"/>
    </row>
    <row r="2" spans="1:68" ht="24.75" customHeight="1" thickTop="1" thickBot="1">
      <c r="C2" s="41"/>
      <c r="D2" s="335"/>
      <c r="E2" s="1147" t="s">
        <v>500</v>
      </c>
      <c r="F2" s="1147"/>
      <c r="G2" s="1147"/>
      <c r="H2" s="1147"/>
      <c r="I2" s="1147"/>
      <c r="J2" s="1147"/>
      <c r="K2" s="25"/>
      <c r="L2" s="25"/>
      <c r="M2" s="1076"/>
      <c r="N2" s="915"/>
      <c r="AD2" s="16"/>
      <c r="AE2" s="16"/>
      <c r="AF2" s="16"/>
      <c r="AG2" s="16"/>
      <c r="AH2" s="16"/>
      <c r="AI2" s="16"/>
      <c r="AJ2" s="16"/>
      <c r="AK2" s="16"/>
      <c r="AL2" s="16"/>
      <c r="AM2" s="16"/>
      <c r="AN2" s="16"/>
      <c r="AO2" s="16"/>
      <c r="AP2" s="16"/>
      <c r="AQ2" s="16"/>
      <c r="AR2" s="16"/>
      <c r="AS2" s="116"/>
      <c r="AT2" s="116"/>
      <c r="AU2" s="116"/>
      <c r="AV2" s="116"/>
      <c r="AW2" s="116"/>
      <c r="AX2" s="116"/>
      <c r="AY2" s="116"/>
      <c r="AZ2" s="116"/>
      <c r="BA2" s="116"/>
      <c r="BB2" s="116"/>
      <c r="BC2" s="116"/>
      <c r="BD2" s="116"/>
      <c r="BE2" s="116"/>
      <c r="BF2" s="116"/>
      <c r="BG2" s="116"/>
      <c r="BH2" s="116"/>
      <c r="BI2" s="116"/>
      <c r="BJ2" s="117"/>
    </row>
    <row r="3" spans="1:68" s="17" customFormat="1" ht="10.5" customHeight="1" thickTop="1" thickBot="1">
      <c r="A3" s="36"/>
      <c r="B3" s="36"/>
      <c r="C3" s="89"/>
      <c r="D3" s="165"/>
      <c r="E3" s="73"/>
      <c r="F3" s="75"/>
      <c r="G3" s="166"/>
      <c r="H3" s="90"/>
      <c r="I3" s="90"/>
      <c r="J3" s="90"/>
      <c r="K3" s="90"/>
      <c r="L3" s="90"/>
      <c r="M3" s="934"/>
      <c r="N3" s="915"/>
      <c r="O3" s="16"/>
      <c r="P3" s="36"/>
      <c r="Q3" s="36"/>
      <c r="R3" s="36"/>
      <c r="S3" s="16"/>
      <c r="T3" s="16"/>
      <c r="U3" s="16"/>
      <c r="V3" s="36"/>
      <c r="W3" s="36"/>
      <c r="X3" s="36"/>
      <c r="Y3" s="36"/>
      <c r="Z3" s="36"/>
      <c r="AA3" s="36"/>
      <c r="AB3" s="36"/>
      <c r="AC3" s="3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20"/>
      <c r="BK3" s="36"/>
      <c r="BL3" s="36"/>
      <c r="BM3" s="36"/>
      <c r="BN3" s="36"/>
      <c r="BO3" s="36"/>
      <c r="BP3" s="36"/>
    </row>
    <row r="4" spans="1:68" s="17" customFormat="1" ht="18" customHeight="1" thickBot="1">
      <c r="A4" s="36"/>
      <c r="B4" s="36"/>
      <c r="C4" s="89"/>
      <c r="D4" s="1152" t="s">
        <v>504</v>
      </c>
      <c r="E4" s="1153"/>
      <c r="F4" s="175"/>
      <c r="G4" s="962">
        <f>'2'!H9</f>
        <v>2020</v>
      </c>
      <c r="H4" s="963">
        <f>'2'!I9</f>
        <v>2021</v>
      </c>
      <c r="I4" s="964">
        <f>'2'!J9</f>
        <v>2022</v>
      </c>
      <c r="J4" s="965">
        <f>'2'!K9</f>
        <v>2023</v>
      </c>
      <c r="K4" s="966">
        <f>'2'!L9</f>
        <v>2024</v>
      </c>
      <c r="L4" s="167"/>
      <c r="M4" s="934"/>
      <c r="N4" s="1077"/>
      <c r="O4" s="16"/>
      <c r="P4" s="36"/>
      <c r="Q4" s="36"/>
      <c r="R4" s="36"/>
      <c r="S4" s="16"/>
      <c r="T4" s="16"/>
      <c r="U4" s="16"/>
      <c r="V4" s="36"/>
      <c r="W4" s="36"/>
      <c r="X4" s="36"/>
      <c r="Y4" s="36"/>
      <c r="Z4" s="36"/>
      <c r="AA4" s="36"/>
      <c r="AB4" s="36"/>
      <c r="AC4" s="3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20"/>
      <c r="BK4" s="36"/>
      <c r="BL4" s="36"/>
      <c r="BM4" s="36"/>
      <c r="BN4" s="36"/>
      <c r="BO4" s="36"/>
      <c r="BP4" s="36"/>
    </row>
    <row r="5" spans="1:68" s="17" customFormat="1" ht="9.9" customHeight="1">
      <c r="A5" s="36"/>
      <c r="B5" s="36"/>
      <c r="C5" s="89"/>
      <c r="D5" s="5"/>
      <c r="E5" s="5"/>
      <c r="F5" s="5"/>
      <c r="G5" s="174"/>
      <c r="H5" s="174"/>
      <c r="I5" s="174"/>
      <c r="J5" s="174"/>
      <c r="K5" s="174"/>
      <c r="L5" s="168"/>
      <c r="M5" s="934"/>
      <c r="N5" s="915"/>
      <c r="O5" s="16"/>
      <c r="P5" s="36"/>
      <c r="Q5" s="36"/>
      <c r="R5" s="36"/>
      <c r="S5" s="16"/>
      <c r="T5" s="16"/>
      <c r="U5" s="16"/>
      <c r="V5" s="36"/>
      <c r="W5" s="36"/>
      <c r="X5" s="36"/>
      <c r="Y5" s="36"/>
      <c r="Z5" s="36"/>
      <c r="AA5" s="36"/>
      <c r="AB5" s="36"/>
      <c r="AC5" s="3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20"/>
      <c r="BK5" s="36"/>
      <c r="BL5" s="36"/>
      <c r="BM5" s="36"/>
      <c r="BN5" s="36"/>
      <c r="BO5" s="36"/>
      <c r="BP5" s="36"/>
    </row>
    <row r="6" spans="1:68" s="17" customFormat="1" ht="18" customHeight="1">
      <c r="A6" s="36"/>
      <c r="B6" s="36"/>
      <c r="C6" s="89"/>
      <c r="D6" s="1154" t="s">
        <v>142</v>
      </c>
      <c r="E6" s="1155"/>
      <c r="F6" s="78"/>
      <c r="G6" s="200">
        <f>SB!G7</f>
        <v>0</v>
      </c>
      <c r="H6" s="200">
        <f>SB!H7</f>
        <v>0</v>
      </c>
      <c r="I6" s="200">
        <f>SB!I7</f>
        <v>0</v>
      </c>
      <c r="J6" s="200">
        <f>SB!J7</f>
        <v>0</v>
      </c>
      <c r="K6" s="200">
        <f>SB!K7</f>
        <v>0</v>
      </c>
      <c r="L6" s="169"/>
      <c r="M6" s="935"/>
      <c r="N6" s="1086"/>
      <c r="O6" s="16"/>
      <c r="P6" s="36"/>
      <c r="Q6" s="36"/>
      <c r="R6" s="36"/>
      <c r="S6" s="16"/>
      <c r="T6" s="16"/>
      <c r="U6" s="16"/>
      <c r="V6" s="36"/>
      <c r="W6" s="36"/>
      <c r="X6" s="36"/>
      <c r="Y6" s="36"/>
      <c r="Z6" s="36"/>
      <c r="AA6" s="36"/>
      <c r="AB6" s="36"/>
      <c r="AC6" s="3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20"/>
      <c r="BK6" s="36"/>
      <c r="BL6" s="36"/>
      <c r="BM6" s="36"/>
      <c r="BN6" s="36"/>
      <c r="BO6" s="36"/>
      <c r="BP6" s="36"/>
    </row>
    <row r="7" spans="1:68" s="17" customFormat="1" ht="10.050000000000001" customHeight="1">
      <c r="A7" s="36"/>
      <c r="B7" s="36"/>
      <c r="C7" s="89"/>
      <c r="D7" s="80"/>
      <c r="E7" s="80"/>
      <c r="F7" s="80"/>
      <c r="G7" s="201"/>
      <c r="H7" s="201"/>
      <c r="I7" s="201"/>
      <c r="J7" s="201"/>
      <c r="K7" s="201"/>
      <c r="L7" s="169"/>
      <c r="M7" s="935"/>
      <c r="N7" s="1086"/>
      <c r="O7" s="16"/>
      <c r="P7" s="36"/>
      <c r="Q7" s="36"/>
      <c r="R7" s="36"/>
      <c r="S7" s="16"/>
      <c r="T7" s="16"/>
      <c r="U7" s="16"/>
      <c r="V7" s="36"/>
      <c r="W7" s="36"/>
      <c r="X7" s="36"/>
      <c r="Y7" s="36"/>
      <c r="Z7" s="36"/>
      <c r="AA7" s="36"/>
      <c r="AB7" s="36"/>
      <c r="AC7" s="3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20"/>
      <c r="BK7" s="36"/>
      <c r="BL7" s="36"/>
      <c r="BM7" s="36"/>
      <c r="BN7" s="36"/>
      <c r="BO7" s="36"/>
      <c r="BP7" s="36"/>
    </row>
    <row r="8" spans="1:68" s="17" customFormat="1" ht="14.1" customHeight="1">
      <c r="A8" s="36"/>
      <c r="B8" s="36"/>
      <c r="C8" s="89"/>
      <c r="D8" s="1139" t="s">
        <v>94</v>
      </c>
      <c r="E8" s="1140"/>
      <c r="F8" s="78"/>
      <c r="G8" s="213">
        <f>SB!G10</f>
        <v>0</v>
      </c>
      <c r="H8" s="213">
        <f>SB!H10</f>
        <v>0</v>
      </c>
      <c r="I8" s="213">
        <f>SB!I10</f>
        <v>0</v>
      </c>
      <c r="J8" s="213">
        <f>SB!J10</f>
        <v>0</v>
      </c>
      <c r="K8" s="213">
        <f>SB!K10</f>
        <v>0</v>
      </c>
      <c r="L8" s="169"/>
      <c r="M8" s="1087"/>
      <c r="N8" s="1087"/>
      <c r="O8" s="159"/>
      <c r="P8" s="701"/>
      <c r="Q8" s="36"/>
      <c r="R8" s="36"/>
      <c r="S8" s="16"/>
      <c r="T8" s="16"/>
      <c r="U8" s="16"/>
      <c r="V8" s="36"/>
      <c r="W8" s="36"/>
      <c r="X8" s="36"/>
      <c r="Y8" s="36"/>
      <c r="Z8" s="36"/>
      <c r="AA8" s="36"/>
      <c r="AB8" s="36"/>
      <c r="AC8" s="3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20"/>
      <c r="BK8" s="36"/>
      <c r="BL8" s="36"/>
      <c r="BM8" s="36"/>
      <c r="BN8" s="36"/>
      <c r="BO8" s="36"/>
      <c r="BP8" s="36"/>
    </row>
    <row r="9" spans="1:68" s="17" customFormat="1" ht="18" customHeight="1">
      <c r="A9" s="36"/>
      <c r="B9" s="36"/>
      <c r="C9" s="89"/>
      <c r="D9" s="1141" t="s">
        <v>143</v>
      </c>
      <c r="E9" s="1142"/>
      <c r="F9" s="78"/>
      <c r="G9" s="204">
        <f>G6-G8</f>
        <v>0</v>
      </c>
      <c r="H9" s="204">
        <f>H6-H8</f>
        <v>0</v>
      </c>
      <c r="I9" s="204">
        <f>I6-I8</f>
        <v>0</v>
      </c>
      <c r="J9" s="204">
        <f>J6-J8</f>
        <v>0</v>
      </c>
      <c r="K9" s="204">
        <f>K6-K8</f>
        <v>0</v>
      </c>
      <c r="L9" s="169"/>
      <c r="M9" s="935"/>
      <c r="N9" s="1088"/>
      <c r="O9" s="702"/>
      <c r="P9" s="702"/>
      <c r="Q9" s="702"/>
      <c r="R9" s="702"/>
      <c r="S9" s="16"/>
      <c r="T9" s="16"/>
      <c r="U9" s="16"/>
      <c r="V9" s="36"/>
      <c r="W9" s="36"/>
      <c r="X9" s="36"/>
      <c r="Y9" s="36"/>
      <c r="Z9" s="36"/>
      <c r="AA9" s="36"/>
      <c r="AB9" s="36"/>
      <c r="AC9" s="3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20"/>
      <c r="BK9" s="36"/>
      <c r="BL9" s="36"/>
      <c r="BM9" s="36"/>
      <c r="BN9" s="36"/>
      <c r="BO9" s="36"/>
      <c r="BP9" s="36"/>
    </row>
    <row r="10" spans="1:68" s="17" customFormat="1" ht="10.050000000000001" customHeight="1">
      <c r="A10" s="36"/>
      <c r="B10" s="36"/>
      <c r="C10" s="89"/>
      <c r="D10" s="205"/>
      <c r="E10" s="50"/>
      <c r="F10" s="78"/>
      <c r="G10" s="202"/>
      <c r="H10" s="202"/>
      <c r="I10" s="202"/>
      <c r="J10" s="202"/>
      <c r="K10" s="202"/>
      <c r="L10" s="169"/>
      <c r="M10" s="935"/>
      <c r="N10" s="1086"/>
      <c r="O10" s="16"/>
      <c r="P10" s="36"/>
      <c r="Q10" s="36"/>
      <c r="R10" s="36"/>
      <c r="S10" s="16"/>
      <c r="T10" s="16"/>
      <c r="U10" s="16"/>
      <c r="V10" s="36"/>
      <c r="W10" s="36"/>
      <c r="X10" s="36"/>
      <c r="Y10" s="36"/>
      <c r="Z10" s="36"/>
      <c r="AA10" s="36"/>
      <c r="AB10" s="36"/>
      <c r="AC10" s="3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20"/>
      <c r="BK10" s="36"/>
      <c r="BL10" s="36"/>
      <c r="BM10" s="36"/>
      <c r="BN10" s="36"/>
      <c r="BO10" s="36"/>
      <c r="BP10" s="36"/>
    </row>
    <row r="11" spans="1:68" s="17" customFormat="1" ht="14.1" customHeight="1">
      <c r="A11" s="36"/>
      <c r="B11" s="36"/>
      <c r="C11" s="89"/>
      <c r="D11" s="1156" t="s">
        <v>138</v>
      </c>
      <c r="E11" s="1157"/>
      <c r="F11" s="78"/>
      <c r="G11" s="215">
        <f>'3'!I30</f>
        <v>0</v>
      </c>
      <c r="H11" s="215">
        <f>'3'!J30</f>
        <v>0</v>
      </c>
      <c r="I11" s="215">
        <f>'3'!K30</f>
        <v>0</v>
      </c>
      <c r="J11" s="215">
        <f>'3'!L30</f>
        <v>0</v>
      </c>
      <c r="K11" s="215">
        <f>'3'!M30</f>
        <v>0</v>
      </c>
      <c r="L11" s="169"/>
      <c r="M11" s="935"/>
      <c r="N11" s="1086"/>
      <c r="O11" s="16"/>
      <c r="P11" s="36"/>
      <c r="Q11" s="36"/>
      <c r="R11" s="36"/>
      <c r="S11" s="16"/>
      <c r="T11" s="16"/>
      <c r="U11" s="16"/>
      <c r="V11" s="36"/>
      <c r="W11" s="36"/>
      <c r="X11" s="36"/>
      <c r="Y11" s="36"/>
      <c r="Z11" s="36"/>
      <c r="AA11" s="36"/>
      <c r="AB11" s="36"/>
      <c r="AC11" s="3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20"/>
      <c r="BK11" s="36"/>
      <c r="BL11" s="36"/>
      <c r="BM11" s="36"/>
      <c r="BN11" s="36"/>
      <c r="BO11" s="36"/>
      <c r="BP11" s="36"/>
    </row>
    <row r="12" spans="1:68" s="17" customFormat="1" ht="14.1" customHeight="1">
      <c r="A12" s="36"/>
      <c r="B12" s="36"/>
      <c r="C12" s="89"/>
      <c r="D12" s="1158" t="s">
        <v>139</v>
      </c>
      <c r="E12" s="1159"/>
      <c r="F12" s="78"/>
      <c r="G12" s="216">
        <f>'3'!I22</f>
        <v>0</v>
      </c>
      <c r="H12" s="216">
        <f>'3'!J22</f>
        <v>0</v>
      </c>
      <c r="I12" s="216">
        <f>'3'!K22</f>
        <v>0</v>
      </c>
      <c r="J12" s="216">
        <f>'3'!L22</f>
        <v>0</v>
      </c>
      <c r="K12" s="216">
        <f>'3'!M22</f>
        <v>0</v>
      </c>
      <c r="L12" s="169"/>
      <c r="M12" s="935"/>
      <c r="N12" s="1086"/>
      <c r="O12" s="16"/>
      <c r="P12" s="36"/>
      <c r="Q12" s="36"/>
      <c r="R12" s="36"/>
      <c r="S12" s="16"/>
      <c r="T12" s="16"/>
      <c r="U12" s="16"/>
      <c r="V12" s="36"/>
      <c r="W12" s="36"/>
      <c r="X12" s="36"/>
      <c r="Y12" s="36"/>
      <c r="Z12" s="36"/>
      <c r="AA12" s="36"/>
      <c r="AB12" s="36"/>
      <c r="AC12" s="3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20"/>
      <c r="BK12" s="36"/>
      <c r="BL12" s="36"/>
      <c r="BM12" s="36"/>
      <c r="BN12" s="36"/>
      <c r="BO12" s="36"/>
      <c r="BP12" s="36"/>
    </row>
    <row r="13" spans="1:68" s="17" customFormat="1" ht="18" customHeight="1">
      <c r="A13" s="36"/>
      <c r="B13" s="36"/>
      <c r="C13" s="89"/>
      <c r="D13" s="1141" t="s">
        <v>499</v>
      </c>
      <c r="E13" s="1142"/>
      <c r="F13" s="78"/>
      <c r="G13" s="206">
        <f>G6-G8-G11-G12</f>
        <v>0</v>
      </c>
      <c r="H13" s="206">
        <f>H6-H8-H11-H12</f>
        <v>0</v>
      </c>
      <c r="I13" s="206">
        <f>I6-I8-I11-I12</f>
        <v>0</v>
      </c>
      <c r="J13" s="206">
        <f>J6-J8-J11-J12</f>
        <v>0</v>
      </c>
      <c r="K13" s="206">
        <f>K6-K8-K11-K12</f>
        <v>0</v>
      </c>
      <c r="L13" s="169"/>
      <c r="M13" s="935"/>
      <c r="N13" s="1086"/>
      <c r="O13" s="16"/>
      <c r="P13" s="36"/>
      <c r="Q13" s="36"/>
      <c r="R13" s="36"/>
      <c r="S13" s="16"/>
      <c r="T13" s="16"/>
      <c r="U13" s="16"/>
      <c r="V13" s="36"/>
      <c r="W13" s="36"/>
      <c r="X13" s="36"/>
      <c r="Y13" s="36"/>
      <c r="Z13" s="36"/>
      <c r="AA13" s="36"/>
      <c r="AB13" s="36"/>
      <c r="AC13" s="3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20"/>
      <c r="BK13" s="36"/>
      <c r="BL13" s="36"/>
      <c r="BM13" s="36"/>
      <c r="BN13" s="36"/>
      <c r="BO13" s="36"/>
      <c r="BP13" s="36"/>
    </row>
    <row r="14" spans="1:68" s="17" customFormat="1" ht="10.050000000000001" customHeight="1">
      <c r="A14" s="36"/>
      <c r="B14" s="36"/>
      <c r="C14" s="89"/>
      <c r="D14" s="205"/>
      <c r="E14" s="50"/>
      <c r="F14" s="78"/>
      <c r="G14" s="203"/>
      <c r="H14" s="202"/>
      <c r="I14" s="202"/>
      <c r="J14" s="202"/>
      <c r="K14" s="202"/>
      <c r="L14" s="169"/>
      <c r="M14" s="935"/>
      <c r="N14" s="1086"/>
      <c r="O14" s="16"/>
      <c r="P14" s="36"/>
      <c r="Q14" s="36"/>
      <c r="R14" s="36"/>
      <c r="S14" s="16"/>
      <c r="T14" s="16"/>
      <c r="U14" s="16"/>
      <c r="V14" s="36"/>
      <c r="W14" s="36"/>
      <c r="X14" s="36"/>
      <c r="Y14" s="36"/>
      <c r="Z14" s="36"/>
      <c r="AA14" s="36"/>
      <c r="AB14" s="36"/>
      <c r="AC14" s="3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20"/>
      <c r="BK14" s="36"/>
      <c r="BL14" s="36"/>
      <c r="BM14" s="36"/>
      <c r="BN14" s="36"/>
      <c r="BO14" s="36"/>
      <c r="BP14" s="36"/>
    </row>
    <row r="15" spans="1:68" s="17" customFormat="1" ht="14.1" customHeight="1">
      <c r="A15" s="36"/>
      <c r="B15" s="36"/>
      <c r="C15" s="89"/>
      <c r="D15" s="1139" t="s">
        <v>462</v>
      </c>
      <c r="E15" s="1140"/>
      <c r="F15" s="78"/>
      <c r="G15" s="213">
        <f>SB!H136</f>
        <v>0</v>
      </c>
      <c r="H15" s="213">
        <f>SB!I136</f>
        <v>0</v>
      </c>
      <c r="I15" s="213">
        <f>SB!J136</f>
        <v>0</v>
      </c>
      <c r="J15" s="213">
        <f>SB!K136</f>
        <v>0</v>
      </c>
      <c r="K15" s="213">
        <f>SB!L136</f>
        <v>0</v>
      </c>
      <c r="L15" s="169"/>
      <c r="M15" s="935"/>
      <c r="N15" s="1086"/>
      <c r="O15" s="16"/>
      <c r="P15" s="36"/>
      <c r="Q15" s="36"/>
      <c r="R15" s="36"/>
      <c r="S15" s="16"/>
      <c r="T15" s="16"/>
      <c r="U15" s="16"/>
      <c r="V15" s="36"/>
      <c r="W15" s="36"/>
      <c r="X15" s="36"/>
      <c r="Y15" s="36"/>
      <c r="Z15" s="36"/>
      <c r="AA15" s="36"/>
      <c r="AB15" s="36"/>
      <c r="AC15" s="3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20"/>
      <c r="BK15" s="36"/>
      <c r="BL15" s="36"/>
      <c r="BM15" s="36"/>
      <c r="BN15" s="36"/>
      <c r="BO15" s="36"/>
      <c r="BP15" s="36"/>
    </row>
    <row r="16" spans="1:68" s="17" customFormat="1" ht="18" customHeight="1">
      <c r="A16" s="36"/>
      <c r="B16" s="36"/>
      <c r="C16" s="89"/>
      <c r="D16" s="1141" t="s">
        <v>144</v>
      </c>
      <c r="E16" s="1142"/>
      <c r="F16" s="78"/>
      <c r="G16" s="206">
        <f>G13-G15</f>
        <v>0</v>
      </c>
      <c r="H16" s="206">
        <f>H13-H15</f>
        <v>0</v>
      </c>
      <c r="I16" s="206">
        <f>I13-I15</f>
        <v>0</v>
      </c>
      <c r="J16" s="206">
        <f>J13-J15</f>
        <v>0</v>
      </c>
      <c r="K16" s="206">
        <f>K13-K15</f>
        <v>0</v>
      </c>
      <c r="L16" s="169"/>
      <c r="M16" s="935"/>
      <c r="N16" s="1086"/>
      <c r="O16" s="16"/>
      <c r="P16" s="36"/>
      <c r="Q16" s="36"/>
      <c r="R16" s="36"/>
      <c r="S16" s="16"/>
      <c r="T16" s="16"/>
      <c r="U16" s="16"/>
      <c r="V16" s="36"/>
      <c r="W16" s="36"/>
      <c r="X16" s="36"/>
      <c r="Y16" s="36"/>
      <c r="Z16" s="36"/>
      <c r="AA16" s="36"/>
      <c r="AB16" s="36"/>
      <c r="AC16" s="3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20"/>
      <c r="BK16" s="36"/>
      <c r="BL16" s="36"/>
      <c r="BM16" s="36"/>
      <c r="BN16" s="36"/>
      <c r="BO16" s="36"/>
      <c r="BP16" s="36"/>
    </row>
    <row r="17" spans="1:68" s="17" customFormat="1" ht="10.050000000000001" customHeight="1">
      <c r="A17" s="36"/>
      <c r="B17" s="36"/>
      <c r="C17" s="89"/>
      <c r="D17" s="205"/>
      <c r="E17" s="50"/>
      <c r="F17" s="78"/>
      <c r="G17" s="203"/>
      <c r="H17" s="202"/>
      <c r="I17" s="202"/>
      <c r="J17" s="202"/>
      <c r="K17" s="202"/>
      <c r="L17" s="169"/>
      <c r="M17" s="935"/>
      <c r="N17" s="1086"/>
      <c r="O17" s="16"/>
      <c r="P17" s="36"/>
      <c r="Q17" s="36"/>
      <c r="R17" s="36"/>
      <c r="S17" s="16"/>
      <c r="T17" s="16"/>
      <c r="U17" s="16"/>
      <c r="V17" s="36"/>
      <c r="W17" s="36"/>
      <c r="X17" s="36"/>
      <c r="Y17" s="36"/>
      <c r="Z17" s="36"/>
      <c r="AA17" s="36"/>
      <c r="AB17" s="36"/>
      <c r="AC17" s="3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20"/>
      <c r="BK17" s="36"/>
      <c r="BL17" s="36"/>
      <c r="BM17" s="36"/>
      <c r="BN17" s="36"/>
      <c r="BO17" s="36"/>
      <c r="BP17" s="36"/>
    </row>
    <row r="18" spans="1:68" s="17" customFormat="1" ht="14.1" customHeight="1">
      <c r="A18" s="36"/>
      <c r="B18" s="36"/>
      <c r="C18" s="89"/>
      <c r="D18" s="1139" t="s">
        <v>463</v>
      </c>
      <c r="E18" s="1140"/>
      <c r="F18" s="78"/>
      <c r="G18" s="213">
        <f>SB!I183</f>
        <v>0</v>
      </c>
      <c r="H18" s="213">
        <f>SB!J183</f>
        <v>0</v>
      </c>
      <c r="I18" s="213">
        <f>SB!K183</f>
        <v>0</v>
      </c>
      <c r="J18" s="213">
        <f>SB!L183</f>
        <v>0</v>
      </c>
      <c r="K18" s="213">
        <f>SB!M183</f>
        <v>0</v>
      </c>
      <c r="L18" s="169"/>
      <c r="M18" s="935"/>
      <c r="N18" s="1086"/>
      <c r="O18" s="16"/>
      <c r="P18" s="36"/>
      <c r="Q18" s="36"/>
      <c r="R18" s="36"/>
      <c r="S18" s="16"/>
      <c r="T18" s="16"/>
      <c r="U18" s="16"/>
      <c r="V18" s="36"/>
      <c r="W18" s="36"/>
      <c r="X18" s="36"/>
      <c r="Y18" s="36"/>
      <c r="Z18" s="36"/>
      <c r="AA18" s="36"/>
      <c r="AB18" s="36"/>
      <c r="AC18" s="3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20"/>
      <c r="BK18" s="36"/>
      <c r="BL18" s="36"/>
      <c r="BM18" s="36"/>
      <c r="BN18" s="36"/>
      <c r="BO18" s="36"/>
      <c r="BP18" s="36"/>
    </row>
    <row r="19" spans="1:68" s="17" customFormat="1" ht="18" customHeight="1">
      <c r="A19" s="36"/>
      <c r="B19" s="36"/>
      <c r="C19" s="89"/>
      <c r="D19" s="1141" t="s">
        <v>140</v>
      </c>
      <c r="E19" s="1142"/>
      <c r="F19" s="78"/>
      <c r="G19" s="206">
        <f>G16-G18</f>
        <v>0</v>
      </c>
      <c r="H19" s="206">
        <f>H16-H18</f>
        <v>0</v>
      </c>
      <c r="I19" s="206">
        <f>I16-I18</f>
        <v>0</v>
      </c>
      <c r="J19" s="206">
        <f>J16-J18</f>
        <v>0</v>
      </c>
      <c r="K19" s="206">
        <f>K16-K18</f>
        <v>0</v>
      </c>
      <c r="L19" s="169"/>
      <c r="M19" s="935"/>
      <c r="N19" s="1086"/>
      <c r="O19" s="16"/>
      <c r="P19" s="36"/>
      <c r="Q19" s="36"/>
      <c r="R19" s="36"/>
      <c r="S19" s="16"/>
      <c r="T19" s="16"/>
      <c r="U19" s="16"/>
      <c r="V19" s="36"/>
      <c r="W19" s="36"/>
      <c r="X19" s="36"/>
      <c r="Y19" s="36"/>
      <c r="Z19" s="36"/>
      <c r="AA19" s="36"/>
      <c r="AB19" s="36"/>
      <c r="AC19" s="3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20"/>
      <c r="BK19" s="36"/>
      <c r="BL19" s="36"/>
      <c r="BM19" s="36"/>
      <c r="BN19" s="36"/>
      <c r="BO19" s="36"/>
      <c r="BP19" s="36"/>
    </row>
    <row r="20" spans="1:68" s="17" customFormat="1" ht="14.1" customHeight="1">
      <c r="A20" s="36"/>
      <c r="B20" s="36"/>
      <c r="C20" s="89"/>
      <c r="D20" s="205"/>
      <c r="E20" s="50"/>
      <c r="F20" s="78"/>
      <c r="G20" s="203"/>
      <c r="H20" s="202"/>
      <c r="I20" s="202"/>
      <c r="J20" s="202"/>
      <c r="K20" s="202"/>
      <c r="L20" s="169"/>
      <c r="M20" s="935"/>
      <c r="N20" s="1086"/>
      <c r="O20" s="16"/>
      <c r="P20" s="36"/>
      <c r="Q20" s="36"/>
      <c r="R20" s="36"/>
      <c r="S20" s="16"/>
      <c r="T20" s="16"/>
      <c r="U20" s="16"/>
      <c r="V20" s="36"/>
      <c r="W20" s="36"/>
      <c r="X20" s="36"/>
      <c r="Y20" s="36"/>
      <c r="Z20" s="36"/>
      <c r="AA20" s="36"/>
      <c r="AB20" s="36"/>
      <c r="AC20" s="3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20"/>
      <c r="BK20" s="36"/>
      <c r="BL20" s="36"/>
      <c r="BM20" s="36"/>
      <c r="BN20" s="36"/>
      <c r="BO20" s="36"/>
      <c r="BP20" s="36"/>
    </row>
    <row r="21" spans="1:68" s="17" customFormat="1" ht="14.1" customHeight="1">
      <c r="A21" s="36"/>
      <c r="B21" s="36"/>
      <c r="C21" s="89"/>
      <c r="D21" s="795" t="s">
        <v>141</v>
      </c>
      <c r="E21" s="812">
        <v>0.25</v>
      </c>
      <c r="F21" s="78"/>
      <c r="G21" s="214">
        <f>IF(G19&gt;0,G19*SB!$G$22,0)</f>
        <v>0</v>
      </c>
      <c r="H21" s="214">
        <f>IF(H19&gt;0,H19*SB!$G$22,0)</f>
        <v>0</v>
      </c>
      <c r="I21" s="214">
        <f>IF(I19&gt;0,I19*SB!$G$22,0)</f>
        <v>0</v>
      </c>
      <c r="J21" s="214">
        <f>IF(J19&gt;0,J19*SB!$G$22,0)</f>
        <v>0</v>
      </c>
      <c r="K21" s="214">
        <f>IF(K19&gt;0,K19*SB!$G$22,0)</f>
        <v>0</v>
      </c>
      <c r="L21" s="169"/>
      <c r="M21" s="1089" t="str">
        <f>IF(E21=0,"&lt; Falta poner el % de impuesto (celda a la izquierda)","")</f>
        <v/>
      </c>
      <c r="N21" s="1086"/>
      <c r="O21" s="16"/>
      <c r="P21" s="36"/>
      <c r="Q21" s="36"/>
      <c r="R21" s="36"/>
      <c r="S21" s="16"/>
      <c r="T21" s="16"/>
      <c r="U21" s="16"/>
      <c r="V21" s="36"/>
      <c r="W21" s="36"/>
      <c r="X21" s="36"/>
      <c r="Y21" s="36"/>
      <c r="Z21" s="36"/>
      <c r="AA21" s="36"/>
      <c r="AB21" s="36"/>
      <c r="AC21" s="3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20"/>
      <c r="BK21" s="36"/>
      <c r="BL21" s="36"/>
      <c r="BM21" s="36"/>
      <c r="BN21" s="36"/>
      <c r="BO21" s="36"/>
      <c r="BP21" s="36"/>
    </row>
    <row r="22" spans="1:68" s="17" customFormat="1" ht="18" customHeight="1" thickBot="1">
      <c r="A22" s="36"/>
      <c r="B22" s="36"/>
      <c r="C22" s="89"/>
      <c r="D22" s="1143" t="s">
        <v>215</v>
      </c>
      <c r="E22" s="1144"/>
      <c r="F22" s="78"/>
      <c r="G22" s="705">
        <f>G19-G21</f>
        <v>0</v>
      </c>
      <c r="H22" s="705">
        <f>H19-H21</f>
        <v>0</v>
      </c>
      <c r="I22" s="705">
        <f>I19-I21</f>
        <v>0</v>
      </c>
      <c r="J22" s="705">
        <f>J19-J21</f>
        <v>0</v>
      </c>
      <c r="K22" s="705">
        <f>K19-K21</f>
        <v>0</v>
      </c>
      <c r="L22" s="90"/>
      <c r="M22" s="935"/>
      <c r="N22" s="1090"/>
      <c r="O22" s="16"/>
      <c r="P22" s="36"/>
      <c r="Q22" s="36"/>
      <c r="R22" s="36"/>
      <c r="S22" s="16"/>
      <c r="T22" s="16"/>
      <c r="U22" s="16"/>
      <c r="V22" s="36"/>
      <c r="W22" s="36"/>
      <c r="X22" s="36"/>
      <c r="Y22" s="36"/>
      <c r="Z22" s="36"/>
      <c r="AA22" s="36"/>
      <c r="AB22" s="36"/>
      <c r="AC22" s="3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20"/>
      <c r="BK22" s="36"/>
      <c r="BL22" s="36"/>
      <c r="BM22" s="36"/>
      <c r="BN22" s="36"/>
      <c r="BO22" s="36"/>
      <c r="BP22" s="36"/>
    </row>
    <row r="23" spans="1:68" s="17" customFormat="1" ht="14.1" customHeight="1">
      <c r="A23" s="36"/>
      <c r="B23" s="36"/>
      <c r="C23" s="89"/>
      <c r="D23" s="1145" t="s">
        <v>95</v>
      </c>
      <c r="E23" s="1146"/>
      <c r="F23" s="1023"/>
      <c r="G23" s="1024">
        <f>IFERROR(G22/G6,0)</f>
        <v>0</v>
      </c>
      <c r="H23" s="1024">
        <f>IFERROR(H22/H6,0)</f>
        <v>0</v>
      </c>
      <c r="I23" s="1024">
        <f>IFERROR(I22/I6,0)</f>
        <v>0</v>
      </c>
      <c r="J23" s="1024">
        <f>IFERROR(J22/J6,0)</f>
        <v>0</v>
      </c>
      <c r="K23" s="1024">
        <f>IFERROR(K22/K6,0)</f>
        <v>0</v>
      </c>
      <c r="L23" s="90"/>
      <c r="M23" s="935"/>
      <c r="N23" s="915"/>
      <c r="O23" s="16"/>
      <c r="P23" s="36"/>
      <c r="Q23" s="36"/>
      <c r="R23" s="36"/>
      <c r="S23" s="16"/>
      <c r="T23" s="16"/>
      <c r="U23" s="16"/>
      <c r="V23" s="36"/>
      <c r="W23" s="36"/>
      <c r="X23" s="36"/>
      <c r="Y23" s="36"/>
      <c r="Z23" s="36"/>
      <c r="AA23" s="36"/>
      <c r="AB23" s="36"/>
      <c r="AC23" s="3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20"/>
      <c r="BK23" s="36"/>
      <c r="BL23" s="36"/>
      <c r="BM23" s="36"/>
      <c r="BN23" s="36"/>
      <c r="BO23" s="36"/>
      <c r="BP23" s="36"/>
    </row>
    <row r="24" spans="1:68" s="17" customFormat="1" ht="14.1" customHeight="1">
      <c r="A24" s="36"/>
      <c r="B24" s="36"/>
      <c r="C24" s="32"/>
      <c r="D24" s="706"/>
      <c r="E24" s="706"/>
      <c r="F24" s="707"/>
      <c r="G24" s="708"/>
      <c r="H24" s="708"/>
      <c r="I24" s="708"/>
      <c r="J24" s="708"/>
      <c r="K24" s="708"/>
      <c r="L24" s="709"/>
      <c r="M24" s="935"/>
      <c r="N24" s="915"/>
      <c r="O24" s="16"/>
      <c r="P24" s="36"/>
      <c r="Q24" s="36"/>
      <c r="R24" s="36"/>
      <c r="S24" s="16"/>
      <c r="T24" s="16"/>
      <c r="U24" s="16"/>
      <c r="V24" s="36"/>
      <c r="W24" s="36"/>
      <c r="X24" s="36"/>
      <c r="Y24" s="36"/>
      <c r="Z24" s="36"/>
      <c r="AA24" s="36"/>
      <c r="AB24" s="36"/>
      <c r="AC24" s="3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20"/>
      <c r="BK24" s="36"/>
      <c r="BL24" s="36"/>
      <c r="BM24" s="36"/>
      <c r="BN24" s="36"/>
      <c r="BO24" s="36"/>
      <c r="BP24" s="36"/>
    </row>
    <row r="25" spans="1:68" s="17" customFormat="1" ht="14.1" customHeight="1">
      <c r="A25" s="36"/>
      <c r="B25" s="36"/>
      <c r="C25" s="933"/>
      <c r="D25" s="932"/>
      <c r="E25" s="932"/>
      <c r="F25" s="1091"/>
      <c r="G25" s="1092"/>
      <c r="H25" s="1092"/>
      <c r="I25" s="1092"/>
      <c r="J25" s="1092"/>
      <c r="K25" s="1092"/>
      <c r="L25" s="1093"/>
      <c r="M25" s="915"/>
      <c r="N25" s="915"/>
      <c r="O25" s="16"/>
      <c r="P25" s="16"/>
      <c r="Q25" s="16"/>
      <c r="R25" s="36"/>
      <c r="S25" s="16"/>
      <c r="T25" s="16"/>
      <c r="U25" s="16"/>
      <c r="V25" s="36"/>
      <c r="W25" s="36"/>
      <c r="X25" s="36"/>
      <c r="Y25" s="36"/>
      <c r="Z25" s="36"/>
      <c r="AA25" s="36"/>
      <c r="AB25" s="36"/>
      <c r="AC25" s="3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20"/>
      <c r="BK25" s="36"/>
      <c r="BL25" s="36"/>
      <c r="BM25" s="36"/>
      <c r="BN25" s="36"/>
      <c r="BO25" s="36"/>
      <c r="BP25" s="36"/>
    </row>
    <row r="26" spans="1:68" s="17" customFormat="1" ht="24.9" customHeight="1">
      <c r="A26" s="36"/>
      <c r="B26" s="36"/>
      <c r="C26" s="915"/>
      <c r="D26" s="915"/>
      <c r="E26" s="915"/>
      <c r="F26" s="915"/>
      <c r="G26" s="914"/>
      <c r="H26" s="914"/>
      <c r="I26" s="914"/>
      <c r="J26" s="914"/>
      <c r="K26" s="914"/>
      <c r="L26" s="915"/>
      <c r="M26" s="915"/>
      <c r="N26" s="915"/>
      <c r="O26" s="16"/>
      <c r="P26" s="16"/>
      <c r="Q26" s="16"/>
      <c r="R26" s="36"/>
      <c r="S26" s="16"/>
      <c r="T26" s="16"/>
      <c r="U26" s="16"/>
      <c r="V26" s="36"/>
      <c r="W26" s="36"/>
      <c r="X26" s="36"/>
      <c r="Y26" s="36"/>
      <c r="Z26" s="36"/>
      <c r="AA26" s="36"/>
      <c r="AB26" s="36"/>
      <c r="AC26" s="3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20"/>
      <c r="BK26" s="36"/>
      <c r="BL26" s="36"/>
      <c r="BM26" s="36"/>
      <c r="BN26" s="36"/>
      <c r="BO26" s="36"/>
      <c r="BP26" s="36"/>
    </row>
    <row r="27" spans="1:68" s="17" customFormat="1" ht="24.9" customHeight="1">
      <c r="A27" s="36"/>
      <c r="B27" s="36"/>
      <c r="C27" s="915"/>
      <c r="D27" s="915"/>
      <c r="E27" s="915"/>
      <c r="F27" s="915"/>
      <c r="G27" s="914"/>
      <c r="H27" s="914"/>
      <c r="I27" s="914"/>
      <c r="J27" s="914"/>
      <c r="K27" s="914"/>
      <c r="L27" s="915"/>
      <c r="M27" s="915"/>
      <c r="N27" s="915"/>
      <c r="O27" s="16"/>
      <c r="P27" s="16"/>
      <c r="Q27" s="16"/>
      <c r="R27" s="36"/>
      <c r="S27" s="16"/>
      <c r="T27" s="16"/>
      <c r="U27" s="16"/>
      <c r="V27" s="36"/>
      <c r="W27" s="36"/>
      <c r="X27" s="36"/>
      <c r="Y27" s="36"/>
      <c r="Z27" s="36"/>
      <c r="AA27" s="36"/>
      <c r="AB27" s="36"/>
      <c r="AC27" s="3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20"/>
      <c r="BK27" s="36"/>
      <c r="BL27" s="36"/>
      <c r="BM27" s="36"/>
      <c r="BN27" s="36"/>
      <c r="BO27" s="36"/>
      <c r="BP27" s="36"/>
    </row>
    <row r="28" spans="1:68" s="17" customFormat="1" ht="24.9" customHeight="1">
      <c r="A28" s="36"/>
      <c r="B28" s="36"/>
      <c r="C28" s="915"/>
      <c r="D28" s="915"/>
      <c r="E28" s="915"/>
      <c r="F28" s="915"/>
      <c r="G28" s="914"/>
      <c r="H28" s="914"/>
      <c r="I28" s="914"/>
      <c r="J28" s="914"/>
      <c r="K28" s="914"/>
      <c r="L28" s="915"/>
      <c r="M28" s="915"/>
      <c r="N28" s="915"/>
      <c r="O28" s="16"/>
      <c r="P28" s="16"/>
      <c r="Q28" s="16"/>
      <c r="R28" s="36"/>
      <c r="S28" s="16"/>
      <c r="T28" s="16"/>
      <c r="U28" s="16"/>
      <c r="V28" s="36"/>
      <c r="W28" s="36"/>
      <c r="X28" s="36"/>
      <c r="Y28" s="36"/>
      <c r="Z28" s="36"/>
      <c r="AA28" s="36"/>
      <c r="AB28" s="36"/>
      <c r="AC28" s="3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20"/>
      <c r="BK28" s="36"/>
      <c r="BL28" s="36"/>
      <c r="BM28" s="36"/>
      <c r="BN28" s="36"/>
      <c r="BO28" s="36"/>
      <c r="BP28" s="36"/>
    </row>
    <row r="29" spans="1:68" s="17" customFormat="1" ht="24.9" customHeight="1">
      <c r="A29" s="36"/>
      <c r="B29" s="36"/>
      <c r="C29" s="915"/>
      <c r="D29" s="915"/>
      <c r="E29" s="915"/>
      <c r="F29" s="915"/>
      <c r="G29" s="914"/>
      <c r="H29" s="914"/>
      <c r="I29" s="914"/>
      <c r="J29" s="914"/>
      <c r="K29" s="914"/>
      <c r="L29" s="915"/>
      <c r="M29" s="915"/>
      <c r="N29" s="915"/>
      <c r="O29" s="16"/>
      <c r="P29" s="16"/>
      <c r="Q29" s="16"/>
      <c r="R29" s="36"/>
      <c r="S29" s="16"/>
      <c r="T29" s="16"/>
      <c r="U29" s="16"/>
      <c r="V29" s="36"/>
      <c r="W29" s="36"/>
      <c r="X29" s="36"/>
      <c r="Y29" s="36"/>
      <c r="Z29" s="36"/>
      <c r="AA29" s="36"/>
      <c r="AB29" s="36"/>
      <c r="AC29" s="3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20"/>
      <c r="BK29" s="36"/>
      <c r="BL29" s="36"/>
      <c r="BM29" s="36"/>
      <c r="BN29" s="36"/>
      <c r="BO29" s="36"/>
      <c r="BP29" s="36"/>
    </row>
    <row r="30" spans="1:68" s="17" customFormat="1" ht="24.9" customHeight="1">
      <c r="A30" s="36"/>
      <c r="B30" s="36"/>
      <c r="C30" s="915"/>
      <c r="D30" s="915"/>
      <c r="E30" s="915"/>
      <c r="F30" s="915"/>
      <c r="G30" s="914"/>
      <c r="H30" s="914"/>
      <c r="I30" s="914"/>
      <c r="J30" s="914"/>
      <c r="K30" s="914"/>
      <c r="L30" s="915"/>
      <c r="M30" s="915"/>
      <c r="N30" s="915"/>
      <c r="O30" s="16"/>
      <c r="P30" s="16"/>
      <c r="Q30" s="16"/>
      <c r="R30" s="36"/>
      <c r="S30" s="16"/>
      <c r="T30" s="16"/>
      <c r="U30" s="16"/>
      <c r="V30" s="36"/>
      <c r="W30" s="36"/>
      <c r="X30" s="36"/>
      <c r="Y30" s="36"/>
      <c r="Z30" s="36"/>
      <c r="AA30" s="36"/>
      <c r="AB30" s="36"/>
      <c r="AC30" s="3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20"/>
      <c r="BK30" s="36"/>
      <c r="BL30" s="36"/>
      <c r="BM30" s="36"/>
      <c r="BN30" s="36"/>
      <c r="BO30" s="36"/>
      <c r="BP30" s="36"/>
    </row>
    <row r="31" spans="1:68" s="17" customFormat="1" ht="24.9" customHeight="1">
      <c r="A31" s="36"/>
      <c r="B31" s="36"/>
      <c r="C31" s="915"/>
      <c r="D31" s="915"/>
      <c r="E31" s="915"/>
      <c r="F31" s="915"/>
      <c r="G31" s="914"/>
      <c r="H31" s="914"/>
      <c r="I31" s="914"/>
      <c r="J31" s="914"/>
      <c r="K31" s="914"/>
      <c r="L31" s="915"/>
      <c r="M31" s="915"/>
      <c r="N31" s="915"/>
      <c r="O31" s="16"/>
      <c r="P31" s="16"/>
      <c r="Q31" s="16"/>
      <c r="R31" s="36"/>
      <c r="S31" s="16"/>
      <c r="T31" s="16"/>
      <c r="U31" s="16"/>
      <c r="V31" s="36"/>
      <c r="W31" s="36"/>
      <c r="X31" s="36"/>
      <c r="Y31" s="36"/>
      <c r="Z31" s="36"/>
      <c r="AA31" s="36"/>
      <c r="AB31" s="36"/>
      <c r="AC31" s="3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20"/>
      <c r="BK31" s="36"/>
      <c r="BL31" s="36"/>
      <c r="BM31" s="36"/>
      <c r="BN31" s="36"/>
      <c r="BO31" s="36"/>
      <c r="BP31" s="36"/>
    </row>
    <row r="32" spans="1:68" s="17" customFormat="1" ht="24.9" customHeight="1">
      <c r="A32" s="36"/>
      <c r="B32" s="36"/>
      <c r="C32" s="915"/>
      <c r="D32" s="915"/>
      <c r="E32" s="915"/>
      <c r="F32" s="915"/>
      <c r="G32" s="914"/>
      <c r="H32" s="914"/>
      <c r="I32" s="914"/>
      <c r="J32" s="914"/>
      <c r="K32" s="914"/>
      <c r="L32" s="915"/>
      <c r="M32" s="915"/>
      <c r="N32" s="915"/>
      <c r="O32" s="16"/>
      <c r="P32" s="16"/>
      <c r="Q32" s="16"/>
      <c r="R32" s="36"/>
      <c r="S32" s="16"/>
      <c r="T32" s="16"/>
      <c r="U32" s="16"/>
      <c r="V32" s="36"/>
      <c r="W32" s="36"/>
      <c r="X32" s="36"/>
      <c r="Y32" s="36"/>
      <c r="Z32" s="36"/>
      <c r="AA32" s="36"/>
      <c r="AB32" s="36"/>
      <c r="AC32" s="3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20"/>
      <c r="BK32" s="36"/>
      <c r="BL32" s="36"/>
      <c r="BM32" s="36"/>
      <c r="BN32" s="36"/>
      <c r="BO32" s="36"/>
      <c r="BP32" s="36"/>
    </row>
    <row r="33" spans="1:68" s="17" customFormat="1" ht="24.9" customHeight="1">
      <c r="A33" s="36"/>
      <c r="B33" s="36"/>
      <c r="C33" s="915"/>
      <c r="D33" s="915"/>
      <c r="E33" s="915"/>
      <c r="F33" s="915"/>
      <c r="G33" s="914"/>
      <c r="H33" s="914"/>
      <c r="I33" s="914"/>
      <c r="J33" s="914"/>
      <c r="K33" s="914"/>
      <c r="L33" s="915"/>
      <c r="M33" s="915"/>
      <c r="N33" s="915"/>
      <c r="O33" s="16"/>
      <c r="P33" s="16"/>
      <c r="Q33" s="16"/>
      <c r="R33" s="36"/>
      <c r="S33" s="16"/>
      <c r="T33" s="16"/>
      <c r="U33" s="16"/>
      <c r="V33" s="36"/>
      <c r="W33" s="36"/>
      <c r="X33" s="36"/>
      <c r="Y33" s="36"/>
      <c r="Z33" s="36"/>
      <c r="AA33" s="36"/>
      <c r="AB33" s="36"/>
      <c r="AC33" s="3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20"/>
      <c r="BK33" s="36"/>
      <c r="BL33" s="36"/>
      <c r="BM33" s="36"/>
      <c r="BN33" s="36"/>
      <c r="BO33" s="36"/>
      <c r="BP33" s="36"/>
    </row>
    <row r="34" spans="1:68" s="17" customFormat="1" ht="14.1" customHeight="1">
      <c r="A34" s="36"/>
      <c r="B34" s="36"/>
      <c r="C34" s="915"/>
      <c r="D34" s="915"/>
      <c r="E34" s="915"/>
      <c r="F34" s="915"/>
      <c r="G34" s="915"/>
      <c r="H34" s="915"/>
      <c r="I34" s="915"/>
      <c r="J34" s="915"/>
      <c r="K34" s="915"/>
      <c r="L34" s="915"/>
      <c r="M34" s="915"/>
      <c r="N34" s="915"/>
      <c r="O34" s="16"/>
      <c r="P34" s="36"/>
      <c r="Q34" s="36"/>
      <c r="R34" s="36"/>
      <c r="S34" s="16"/>
      <c r="T34" s="16"/>
      <c r="U34" s="16"/>
      <c r="V34" s="36"/>
      <c r="W34" s="36"/>
      <c r="X34" s="36"/>
      <c r="Y34" s="36"/>
      <c r="Z34" s="36"/>
      <c r="AA34" s="36"/>
      <c r="AB34" s="36"/>
      <c r="AC34" s="3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20"/>
      <c r="BK34" s="36"/>
      <c r="BL34" s="36"/>
      <c r="BM34" s="36"/>
      <c r="BN34" s="36"/>
      <c r="BO34" s="36"/>
      <c r="BP34" s="36"/>
    </row>
    <row r="35" spans="1:68" s="36" customFormat="1" ht="15" customHeight="1">
      <c r="C35" s="16"/>
      <c r="L35" s="16"/>
      <c r="M35" s="16"/>
      <c r="N35" s="16"/>
      <c r="O35" s="16"/>
      <c r="S35" s="16"/>
      <c r="T35" s="16"/>
      <c r="U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20"/>
    </row>
    <row r="36" spans="1:68" s="36" customFormat="1" ht="15" customHeight="1">
      <c r="C36" s="16"/>
      <c r="L36" s="16"/>
      <c r="M36" s="16"/>
      <c r="N36" s="16"/>
      <c r="O36" s="16"/>
      <c r="S36" s="16"/>
      <c r="T36" s="16"/>
      <c r="U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20"/>
    </row>
    <row r="37" spans="1:68" s="36" customFormat="1" ht="15" customHeight="1">
      <c r="C37" s="16"/>
      <c r="L37" s="16"/>
      <c r="M37" s="16"/>
      <c r="N37" s="16"/>
      <c r="O37" s="16"/>
      <c r="S37" s="16"/>
      <c r="T37" s="16"/>
      <c r="U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20"/>
    </row>
    <row r="38" spans="1:68" s="36" customFormat="1" ht="15" customHeight="1">
      <c r="C38" s="16"/>
      <c r="L38" s="16"/>
      <c r="M38" s="16"/>
      <c r="N38" s="16"/>
      <c r="O38" s="16"/>
      <c r="S38" s="16"/>
      <c r="T38" s="16"/>
      <c r="U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20"/>
    </row>
    <row r="39" spans="1:68" s="36" customFormat="1" ht="15" customHeight="1">
      <c r="C39" s="16"/>
      <c r="L39" s="16"/>
      <c r="M39" s="16"/>
      <c r="N39" s="16"/>
      <c r="O39" s="16"/>
      <c r="S39" s="16"/>
      <c r="T39" s="16"/>
      <c r="U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20"/>
    </row>
    <row r="40" spans="1:68" s="36" customFormat="1" ht="15" customHeight="1">
      <c r="C40" s="16"/>
      <c r="D40" s="16"/>
      <c r="E40" s="16"/>
      <c r="F40" s="16"/>
      <c r="G40" s="16"/>
      <c r="H40" s="16"/>
      <c r="I40" s="16"/>
      <c r="J40" s="16"/>
      <c r="K40" s="16"/>
      <c r="L40" s="16"/>
      <c r="M40" s="16"/>
      <c r="N40" s="16"/>
      <c r="O40" s="16"/>
      <c r="S40" s="16"/>
      <c r="T40" s="16"/>
      <c r="U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20"/>
    </row>
    <row r="41" spans="1:68" s="36" customFormat="1" ht="15" customHeight="1">
      <c r="C41" s="16"/>
      <c r="D41" s="16"/>
      <c r="E41" s="16"/>
      <c r="F41" s="16"/>
      <c r="G41" s="16"/>
      <c r="H41" s="16"/>
      <c r="I41" s="16"/>
      <c r="J41" s="16"/>
      <c r="K41" s="16"/>
      <c r="L41" s="16"/>
      <c r="M41" s="16"/>
      <c r="N41" s="16"/>
      <c r="O41" s="16"/>
      <c r="S41" s="16"/>
      <c r="T41" s="16"/>
      <c r="U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20"/>
    </row>
    <row r="42" spans="1:68" s="36" customFormat="1" ht="15" customHeight="1">
      <c r="C42" s="16"/>
      <c r="D42" s="16"/>
      <c r="E42" s="16"/>
      <c r="F42" s="16"/>
      <c r="G42" s="16"/>
      <c r="H42" s="16"/>
      <c r="I42" s="16"/>
      <c r="J42" s="16"/>
      <c r="K42" s="16"/>
      <c r="L42" s="16"/>
      <c r="M42" s="16"/>
      <c r="N42" s="16"/>
      <c r="O42" s="16"/>
      <c r="S42" s="16"/>
      <c r="T42" s="16"/>
      <c r="U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20"/>
    </row>
    <row r="43" spans="1:68" s="36" customFormat="1" ht="15" customHeight="1">
      <c r="C43" s="16"/>
      <c r="D43" s="16"/>
      <c r="E43" s="16"/>
      <c r="F43" s="16"/>
      <c r="G43" s="16"/>
      <c r="H43" s="16"/>
      <c r="I43" s="16"/>
      <c r="J43" s="16"/>
      <c r="K43" s="16"/>
      <c r="L43" s="16"/>
      <c r="M43" s="16"/>
      <c r="N43" s="16"/>
      <c r="O43" s="16"/>
      <c r="S43" s="16"/>
      <c r="T43" s="16"/>
      <c r="U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20"/>
    </row>
    <row r="44" spans="1:68" s="36" customFormat="1" ht="15" customHeight="1">
      <c r="C44" s="16"/>
      <c r="D44" s="16"/>
      <c r="E44" s="16"/>
      <c r="F44" s="16"/>
      <c r="G44" s="16"/>
      <c r="H44" s="16"/>
      <c r="I44" s="16"/>
      <c r="J44" s="16"/>
      <c r="K44" s="16"/>
      <c r="L44" s="16"/>
      <c r="M44" s="16"/>
      <c r="N44" s="16"/>
      <c r="O44" s="16"/>
      <c r="S44" s="16"/>
      <c r="T44" s="16"/>
      <c r="U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20"/>
    </row>
    <row r="45" spans="1:68" s="36" customFormat="1" ht="15" customHeight="1">
      <c r="C45" s="16"/>
      <c r="D45" s="16"/>
      <c r="E45" s="16"/>
      <c r="F45" s="16"/>
      <c r="G45" s="16"/>
      <c r="H45" s="16"/>
      <c r="I45" s="16"/>
      <c r="J45" s="16"/>
      <c r="K45" s="16"/>
      <c r="L45" s="16"/>
      <c r="M45" s="16"/>
      <c r="N45" s="16"/>
      <c r="O45" s="16"/>
      <c r="S45" s="16"/>
      <c r="T45" s="16"/>
      <c r="U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20"/>
    </row>
    <row r="46" spans="1:68" s="36" customFormat="1" ht="15" customHeight="1">
      <c r="C46" s="16"/>
      <c r="D46" s="16"/>
      <c r="E46" s="16"/>
      <c r="F46" s="16"/>
      <c r="G46" s="16"/>
      <c r="H46" s="16"/>
      <c r="I46" s="16"/>
      <c r="J46" s="16"/>
      <c r="K46" s="16"/>
      <c r="L46" s="16"/>
      <c r="M46" s="16"/>
      <c r="N46" s="16"/>
      <c r="O46" s="16"/>
      <c r="S46" s="16"/>
      <c r="T46" s="16"/>
      <c r="U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20"/>
    </row>
    <row r="47" spans="1:68" s="36" customFormat="1" ht="15" customHeight="1">
      <c r="C47" s="16"/>
      <c r="D47" s="16"/>
      <c r="E47" s="16"/>
      <c r="F47" s="16"/>
      <c r="G47" s="16"/>
      <c r="H47" s="16"/>
      <c r="I47" s="16"/>
      <c r="J47" s="16"/>
      <c r="K47" s="16"/>
      <c r="L47" s="16"/>
      <c r="M47" s="16"/>
      <c r="N47" s="16"/>
      <c r="O47" s="16"/>
      <c r="S47" s="16"/>
      <c r="T47" s="16"/>
      <c r="U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20"/>
    </row>
    <row r="48" spans="1:68" s="36" customFormat="1" ht="15" customHeight="1">
      <c r="C48" s="16"/>
      <c r="D48" s="16"/>
      <c r="E48" s="16"/>
      <c r="F48" s="16"/>
      <c r="G48" s="16"/>
      <c r="H48" s="16"/>
      <c r="I48" s="16"/>
      <c r="J48" s="16"/>
      <c r="K48" s="16"/>
      <c r="L48" s="16"/>
      <c r="M48" s="16"/>
      <c r="N48" s="16"/>
      <c r="O48" s="16"/>
      <c r="S48" s="16"/>
      <c r="T48" s="16"/>
      <c r="U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20"/>
    </row>
    <row r="49" spans="3:62" s="36" customFormat="1" ht="15" customHeight="1">
      <c r="C49" s="16"/>
      <c r="D49" s="16"/>
      <c r="E49" s="16"/>
      <c r="F49" s="16"/>
      <c r="G49" s="16"/>
      <c r="H49" s="16"/>
      <c r="I49" s="16"/>
      <c r="J49" s="16"/>
      <c r="K49" s="16"/>
      <c r="L49" s="16"/>
      <c r="M49" s="16"/>
      <c r="N49" s="16"/>
      <c r="O49" s="16"/>
      <c r="S49" s="16"/>
      <c r="T49" s="16"/>
      <c r="U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20"/>
    </row>
    <row r="50" spans="3:62" s="36" customFormat="1" ht="15" customHeight="1">
      <c r="C50" s="16"/>
      <c r="D50" s="16"/>
      <c r="E50" s="16"/>
      <c r="F50" s="16"/>
      <c r="G50" s="16"/>
      <c r="H50" s="16"/>
      <c r="I50" s="16"/>
      <c r="J50" s="16"/>
      <c r="K50" s="16"/>
      <c r="L50" s="16"/>
      <c r="M50" s="16"/>
      <c r="N50" s="16"/>
      <c r="O50" s="16"/>
      <c r="S50" s="16"/>
      <c r="T50" s="16"/>
      <c r="U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20"/>
    </row>
    <row r="51" spans="3:62" s="36" customFormat="1" ht="15" customHeight="1">
      <c r="C51" s="16"/>
      <c r="D51" s="16"/>
      <c r="E51" s="16"/>
      <c r="F51" s="16"/>
      <c r="G51" s="16"/>
      <c r="H51" s="16"/>
      <c r="I51" s="16"/>
      <c r="J51" s="16"/>
      <c r="K51" s="16"/>
      <c r="L51" s="16"/>
      <c r="M51" s="16"/>
      <c r="N51" s="16"/>
      <c r="O51" s="16"/>
      <c r="S51" s="16"/>
      <c r="T51" s="16"/>
      <c r="U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20"/>
    </row>
    <row r="52" spans="3:62" s="36" customFormat="1" ht="15" customHeight="1">
      <c r="C52" s="16"/>
      <c r="D52" s="16"/>
      <c r="E52" s="16"/>
      <c r="F52" s="16"/>
      <c r="G52" s="16"/>
      <c r="H52" s="16"/>
      <c r="I52" s="16"/>
      <c r="J52" s="16"/>
      <c r="K52" s="16"/>
      <c r="L52" s="16"/>
      <c r="M52" s="16"/>
      <c r="N52" s="16"/>
      <c r="O52" s="16"/>
      <c r="S52" s="16"/>
      <c r="T52" s="16"/>
      <c r="U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20"/>
    </row>
    <row r="53" spans="3:62" s="36" customFormat="1" ht="15" customHeight="1">
      <c r="C53" s="16"/>
      <c r="D53" s="16"/>
      <c r="E53" s="16"/>
      <c r="F53" s="16"/>
      <c r="G53" s="16"/>
      <c r="H53" s="16"/>
      <c r="I53" s="16"/>
      <c r="J53" s="16"/>
      <c r="K53" s="16"/>
      <c r="L53" s="16"/>
      <c r="M53" s="16"/>
      <c r="N53" s="16"/>
      <c r="O53" s="16"/>
      <c r="S53" s="16"/>
      <c r="T53" s="16"/>
      <c r="U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20"/>
    </row>
    <row r="54" spans="3:62" s="36" customFormat="1" ht="15" customHeight="1">
      <c r="C54" s="16"/>
      <c r="D54" s="16"/>
      <c r="E54" s="16"/>
      <c r="F54" s="16"/>
      <c r="G54" s="16"/>
      <c r="H54" s="16"/>
      <c r="I54" s="16"/>
      <c r="J54" s="16"/>
      <c r="K54" s="16"/>
      <c r="L54" s="16"/>
      <c r="M54" s="16"/>
      <c r="N54" s="16"/>
      <c r="O54" s="16"/>
      <c r="S54" s="16"/>
      <c r="T54" s="16"/>
      <c r="U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20"/>
    </row>
    <row r="55" spans="3:62" s="36" customFormat="1" ht="15" customHeight="1">
      <c r="C55" s="16"/>
      <c r="D55" s="16"/>
      <c r="E55" s="16"/>
      <c r="F55" s="16"/>
      <c r="G55" s="16"/>
      <c r="H55" s="16"/>
      <c r="I55" s="16"/>
      <c r="J55" s="16"/>
      <c r="K55" s="16"/>
      <c r="L55" s="16"/>
      <c r="M55" s="16"/>
      <c r="N55" s="16"/>
      <c r="O55" s="16"/>
      <c r="S55" s="16"/>
      <c r="T55" s="16"/>
      <c r="U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20"/>
    </row>
    <row r="56" spans="3:62" s="36" customFormat="1" ht="15" customHeight="1">
      <c r="C56" s="16"/>
      <c r="D56" s="16"/>
      <c r="E56" s="16"/>
      <c r="F56" s="16"/>
      <c r="G56" s="16"/>
      <c r="H56" s="16"/>
      <c r="I56" s="16"/>
      <c r="J56" s="16"/>
      <c r="K56" s="16"/>
      <c r="L56" s="16"/>
      <c r="M56" s="16"/>
      <c r="N56" s="16"/>
      <c r="O56" s="16"/>
      <c r="S56" s="16"/>
      <c r="T56" s="16"/>
      <c r="U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20"/>
    </row>
    <row r="57" spans="3:62" s="36" customFormat="1" ht="15" customHeight="1">
      <c r="C57" s="16"/>
      <c r="D57" s="16"/>
      <c r="E57" s="16"/>
      <c r="F57" s="16"/>
      <c r="G57" s="16"/>
      <c r="H57" s="16"/>
      <c r="I57" s="16"/>
      <c r="J57" s="16"/>
      <c r="K57" s="16"/>
      <c r="L57" s="16"/>
      <c r="M57" s="16"/>
      <c r="N57" s="16"/>
      <c r="O57" s="16"/>
      <c r="S57" s="16"/>
      <c r="T57" s="16"/>
      <c r="U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20"/>
    </row>
    <row r="58" spans="3:62" s="36" customFormat="1" ht="15" customHeight="1">
      <c r="C58" s="16"/>
      <c r="D58" s="16"/>
      <c r="E58" s="16"/>
      <c r="F58" s="16"/>
      <c r="G58" s="16"/>
      <c r="H58" s="16"/>
      <c r="I58" s="16"/>
      <c r="J58" s="16"/>
      <c r="K58" s="16"/>
      <c r="L58" s="16"/>
      <c r="M58" s="16"/>
      <c r="N58" s="16"/>
      <c r="O58" s="16"/>
      <c r="S58" s="16"/>
      <c r="T58" s="16"/>
      <c r="U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20"/>
    </row>
    <row r="59" spans="3:62" s="36" customFormat="1" ht="15" customHeight="1">
      <c r="C59" s="16"/>
      <c r="D59" s="16"/>
      <c r="E59" s="16"/>
      <c r="F59" s="16"/>
      <c r="G59" s="16"/>
      <c r="H59" s="16"/>
      <c r="I59" s="16"/>
      <c r="J59" s="16"/>
      <c r="K59" s="16"/>
      <c r="L59" s="16"/>
      <c r="M59" s="16"/>
      <c r="N59" s="16"/>
      <c r="O59" s="16"/>
      <c r="S59" s="16"/>
      <c r="T59" s="16"/>
      <c r="U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20"/>
    </row>
    <row r="60" spans="3:62" s="36" customFormat="1" ht="15" customHeight="1">
      <c r="C60" s="16"/>
      <c r="D60" s="16"/>
      <c r="E60" s="16"/>
      <c r="F60" s="16"/>
      <c r="G60" s="16"/>
      <c r="H60" s="16"/>
      <c r="I60" s="16"/>
      <c r="J60" s="16"/>
      <c r="K60" s="16"/>
      <c r="L60" s="16"/>
      <c r="M60" s="16"/>
      <c r="N60" s="16"/>
      <c r="O60" s="16"/>
      <c r="S60" s="16"/>
      <c r="T60" s="16"/>
      <c r="U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20"/>
    </row>
    <row r="61" spans="3:62" s="36" customFormat="1" ht="15" customHeight="1">
      <c r="C61" s="16"/>
      <c r="D61" s="16"/>
      <c r="E61" s="16"/>
      <c r="F61" s="16"/>
      <c r="G61" s="16"/>
      <c r="H61" s="16"/>
      <c r="I61" s="16"/>
      <c r="J61" s="16"/>
      <c r="K61" s="16"/>
      <c r="L61" s="16"/>
      <c r="M61" s="16"/>
      <c r="N61" s="16"/>
      <c r="O61" s="16"/>
      <c r="S61" s="16"/>
      <c r="T61" s="16"/>
      <c r="U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20"/>
    </row>
    <row r="62" spans="3:62" s="36" customFormat="1" ht="15" customHeight="1">
      <c r="C62" s="16"/>
      <c r="D62" s="16"/>
      <c r="E62" s="16"/>
      <c r="F62" s="16"/>
      <c r="G62" s="16"/>
      <c r="H62" s="16"/>
      <c r="I62" s="16"/>
      <c r="J62" s="16"/>
      <c r="K62" s="16"/>
      <c r="L62" s="16"/>
      <c r="M62" s="16"/>
      <c r="N62" s="16"/>
      <c r="O62" s="16"/>
      <c r="S62" s="16"/>
      <c r="T62" s="16"/>
      <c r="U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20"/>
    </row>
    <row r="63" spans="3:62" s="36" customFormat="1" ht="15" customHeight="1">
      <c r="C63" s="16"/>
      <c r="D63" s="16"/>
      <c r="E63" s="16"/>
      <c r="F63" s="16"/>
      <c r="G63" s="16"/>
      <c r="H63" s="16"/>
      <c r="I63" s="16"/>
      <c r="J63" s="16"/>
      <c r="K63" s="16"/>
      <c r="L63" s="16"/>
      <c r="M63" s="16"/>
      <c r="N63" s="16"/>
      <c r="O63" s="16"/>
      <c r="S63" s="16"/>
      <c r="T63" s="16"/>
      <c r="U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20"/>
    </row>
    <row r="64" spans="3:62" s="36" customFormat="1" ht="15" customHeight="1">
      <c r="C64" s="16"/>
      <c r="D64" s="16"/>
      <c r="E64" s="16"/>
      <c r="F64" s="16"/>
      <c r="G64" s="16"/>
      <c r="H64" s="16"/>
      <c r="I64" s="16"/>
      <c r="J64" s="16"/>
      <c r="K64" s="16"/>
      <c r="L64" s="16"/>
      <c r="M64" s="16"/>
      <c r="N64" s="16"/>
      <c r="O64" s="16"/>
      <c r="S64" s="16"/>
      <c r="T64" s="16"/>
      <c r="U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20"/>
    </row>
    <row r="65" spans="2:62" s="36" customFormat="1" ht="15" customHeight="1">
      <c r="C65" s="16"/>
      <c r="D65" s="16"/>
      <c r="E65" s="16"/>
      <c r="F65" s="16"/>
      <c r="G65" s="16"/>
      <c r="H65" s="16"/>
      <c r="I65" s="16"/>
      <c r="J65" s="16"/>
      <c r="K65" s="16"/>
      <c r="L65" s="16"/>
      <c r="M65" s="16"/>
      <c r="N65" s="16"/>
      <c r="O65" s="16"/>
      <c r="S65" s="16"/>
      <c r="T65" s="16"/>
      <c r="U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20"/>
    </row>
    <row r="66" spans="2:62" s="36" customFormat="1" ht="15" customHeight="1">
      <c r="C66" s="16"/>
      <c r="D66" s="16"/>
      <c r="E66" s="16"/>
      <c r="F66" s="16"/>
      <c r="G66" s="16"/>
      <c r="H66" s="16"/>
      <c r="I66" s="16"/>
      <c r="J66" s="16"/>
      <c r="K66" s="16"/>
      <c r="L66" s="16"/>
      <c r="M66" s="16"/>
      <c r="N66" s="16"/>
      <c r="O66" s="16"/>
      <c r="S66" s="16"/>
      <c r="T66" s="16"/>
      <c r="U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20"/>
    </row>
    <row r="67" spans="2:62" s="36" customFormat="1" ht="15" customHeight="1">
      <c r="C67" s="16"/>
      <c r="D67" s="16"/>
      <c r="E67" s="16"/>
      <c r="F67" s="16"/>
      <c r="G67" s="16"/>
      <c r="H67" s="16"/>
      <c r="I67" s="16"/>
      <c r="J67" s="16"/>
      <c r="K67" s="16"/>
      <c r="L67" s="16"/>
      <c r="M67" s="16"/>
      <c r="N67" s="16"/>
      <c r="O67" s="16"/>
      <c r="S67" s="16"/>
      <c r="T67" s="16"/>
      <c r="U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20"/>
    </row>
    <row r="68" spans="2:62" s="36" customFormat="1" ht="15" customHeight="1">
      <c r="C68" s="16"/>
      <c r="D68" s="16"/>
      <c r="E68" s="16"/>
      <c r="F68" s="16"/>
      <c r="G68" s="16"/>
      <c r="H68" s="16"/>
      <c r="I68" s="16"/>
      <c r="J68" s="16"/>
      <c r="K68" s="16"/>
      <c r="L68" s="16"/>
      <c r="M68" s="16"/>
      <c r="N68" s="16"/>
      <c r="O68" s="16"/>
      <c r="S68" s="16"/>
      <c r="T68" s="16"/>
      <c r="U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20"/>
    </row>
    <row r="69" spans="2:62" s="36" customFormat="1" ht="15" customHeight="1">
      <c r="C69" s="16"/>
      <c r="D69" s="16"/>
      <c r="E69" s="16"/>
      <c r="F69" s="16"/>
      <c r="G69" s="16"/>
      <c r="H69" s="16"/>
      <c r="I69" s="16"/>
      <c r="J69" s="16"/>
      <c r="K69" s="16"/>
      <c r="L69" s="16"/>
      <c r="M69" s="16"/>
      <c r="N69" s="16"/>
      <c r="O69" s="16"/>
      <c r="S69" s="16"/>
      <c r="T69" s="16"/>
      <c r="U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20"/>
    </row>
    <row r="70" spans="2:62" s="36" customFormat="1" ht="15" customHeight="1">
      <c r="C70" s="16"/>
      <c r="D70" s="16"/>
      <c r="E70" s="16"/>
      <c r="F70" s="16"/>
      <c r="G70" s="16"/>
      <c r="H70" s="16"/>
      <c r="I70" s="16"/>
      <c r="J70" s="16"/>
      <c r="K70" s="16"/>
      <c r="L70" s="16"/>
      <c r="M70" s="16"/>
      <c r="N70" s="16"/>
      <c r="O70" s="16"/>
      <c r="S70" s="16"/>
      <c r="T70" s="16"/>
      <c r="U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20"/>
    </row>
    <row r="71" spans="2:62" s="36" customFormat="1" ht="15" customHeight="1">
      <c r="C71" s="16"/>
      <c r="D71" s="16"/>
      <c r="E71" s="16"/>
      <c r="F71" s="16"/>
      <c r="G71" s="16"/>
      <c r="H71" s="16"/>
      <c r="I71" s="16"/>
      <c r="J71" s="16"/>
      <c r="K71" s="16"/>
      <c r="L71" s="16"/>
      <c r="M71" s="16"/>
      <c r="N71" s="16"/>
      <c r="O71" s="16"/>
      <c r="S71" s="16"/>
      <c r="T71" s="16"/>
      <c r="U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20"/>
    </row>
    <row r="72" spans="2:62" s="36" customFormat="1" ht="15" customHeight="1">
      <c r="C72" s="16"/>
      <c r="D72" s="16"/>
      <c r="E72" s="16"/>
      <c r="F72" s="16"/>
      <c r="G72" s="16"/>
      <c r="H72" s="16"/>
      <c r="I72" s="16"/>
      <c r="J72" s="16"/>
      <c r="K72" s="16"/>
      <c r="L72" s="16"/>
      <c r="M72" s="16"/>
      <c r="N72" s="16"/>
      <c r="O72" s="16"/>
      <c r="S72" s="16"/>
      <c r="T72" s="16"/>
      <c r="U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20"/>
    </row>
    <row r="73" spans="2:62" s="36" customFormat="1" ht="15" customHeight="1">
      <c r="C73" s="16"/>
      <c r="D73" s="16"/>
      <c r="E73" s="16"/>
      <c r="F73" s="16"/>
      <c r="G73" s="16"/>
      <c r="H73" s="16"/>
      <c r="I73" s="16"/>
      <c r="J73" s="16"/>
      <c r="K73" s="16"/>
      <c r="L73" s="16"/>
      <c r="M73" s="16"/>
      <c r="N73" s="16"/>
      <c r="O73" s="16"/>
      <c r="S73" s="16"/>
      <c r="T73" s="16"/>
      <c r="U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20"/>
    </row>
    <row r="74" spans="2:62" s="36" customFormat="1" ht="15" customHeight="1">
      <c r="C74" s="16"/>
      <c r="D74" s="16"/>
      <c r="E74" s="16"/>
      <c r="F74" s="16"/>
      <c r="G74" s="16"/>
      <c r="H74" s="16"/>
      <c r="I74" s="16"/>
      <c r="J74" s="16"/>
      <c r="K74" s="16"/>
      <c r="L74" s="16"/>
      <c r="M74" s="16"/>
      <c r="N74" s="16"/>
      <c r="O74" s="16"/>
      <c r="S74" s="16"/>
      <c r="T74" s="16"/>
      <c r="U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20"/>
    </row>
    <row r="75" spans="2:62" s="3" customFormat="1" ht="12.75" customHeight="1">
      <c r="B75" s="36"/>
      <c r="C75" s="16"/>
      <c r="D75" s="16"/>
      <c r="E75" s="16"/>
      <c r="F75" s="16"/>
      <c r="G75" s="16"/>
      <c r="H75" s="16"/>
      <c r="I75" s="16"/>
      <c r="J75" s="16"/>
      <c r="K75" s="16"/>
      <c r="L75" s="16"/>
      <c r="M75" s="16"/>
      <c r="N75" s="16"/>
      <c r="O75" s="16"/>
      <c r="P75" s="36"/>
      <c r="Q75" s="36"/>
      <c r="R75" s="36"/>
      <c r="S75" s="16"/>
      <c r="T75" s="16"/>
      <c r="U75" s="16"/>
      <c r="V75" s="36"/>
      <c r="W75" s="36"/>
      <c r="X75" s="36"/>
      <c r="Y75" s="36"/>
      <c r="Z75" s="36"/>
      <c r="AA75" s="36"/>
      <c r="AB75" s="36"/>
      <c r="AC75" s="36"/>
      <c r="AD75" s="16"/>
      <c r="AE75" s="16"/>
      <c r="AF75" s="16"/>
      <c r="AG75" s="16"/>
      <c r="AH75" s="16"/>
      <c r="AI75" s="16"/>
      <c r="AJ75" s="16"/>
      <c r="AK75" s="16"/>
      <c r="AL75" s="16"/>
      <c r="AM75" s="16"/>
      <c r="AN75" s="16"/>
      <c r="AO75" s="16"/>
      <c r="AP75" s="16"/>
      <c r="AQ75" s="16"/>
      <c r="AR75" s="16"/>
      <c r="AS75" s="116"/>
      <c r="AT75" s="116"/>
      <c r="AU75" s="116"/>
      <c r="AV75" s="116"/>
      <c r="AW75" s="116"/>
      <c r="AX75" s="116"/>
      <c r="AY75" s="116"/>
      <c r="AZ75" s="116"/>
      <c r="BA75" s="116"/>
      <c r="BB75" s="116"/>
      <c r="BC75" s="116"/>
      <c r="BD75" s="116"/>
      <c r="BE75" s="116"/>
      <c r="BF75" s="116"/>
      <c r="BG75" s="116"/>
      <c r="BH75" s="116"/>
      <c r="BI75" s="116"/>
      <c r="BJ75" s="117"/>
    </row>
    <row r="76" spans="2:62" s="3" customFormat="1" ht="17.25" customHeight="1">
      <c r="B76" s="36"/>
      <c r="C76" s="16"/>
      <c r="D76" s="1135"/>
      <c r="E76" s="1135"/>
      <c r="F76" s="1135"/>
      <c r="G76" s="1135"/>
      <c r="H76" s="1135"/>
      <c r="I76" s="1135"/>
      <c r="J76" s="1135"/>
      <c r="K76" s="1135"/>
      <c r="L76" s="16"/>
      <c r="M76" s="16"/>
      <c r="N76" s="16"/>
      <c r="O76" s="16"/>
      <c r="P76" s="36"/>
      <c r="Q76" s="36"/>
      <c r="R76" s="36"/>
      <c r="S76" s="16"/>
      <c r="T76" s="16"/>
      <c r="U76" s="16"/>
      <c r="V76" s="36"/>
      <c r="W76" s="36"/>
      <c r="X76" s="36"/>
      <c r="Y76" s="36"/>
      <c r="Z76" s="36"/>
      <c r="AA76" s="36"/>
      <c r="AB76" s="36"/>
      <c r="AC76" s="36"/>
      <c r="AD76" s="16"/>
      <c r="AE76" s="16"/>
      <c r="AF76" s="16"/>
      <c r="AG76" s="16"/>
      <c r="AH76" s="16"/>
      <c r="AI76" s="16"/>
      <c r="AJ76" s="16"/>
      <c r="AK76" s="16"/>
      <c r="AL76" s="16"/>
      <c r="AM76" s="16"/>
      <c r="AN76" s="16"/>
      <c r="AO76" s="16"/>
      <c r="AP76" s="16"/>
      <c r="AQ76" s="16"/>
      <c r="AR76" s="16"/>
      <c r="AS76" s="116"/>
      <c r="AT76" s="116"/>
      <c r="AU76" s="116"/>
      <c r="AV76" s="116"/>
      <c r="AW76" s="116"/>
      <c r="AX76" s="116"/>
      <c r="AY76" s="116"/>
      <c r="AZ76" s="116"/>
      <c r="BA76" s="116"/>
      <c r="BB76" s="116"/>
      <c r="BC76" s="116"/>
      <c r="BD76" s="116"/>
      <c r="BE76" s="116"/>
      <c r="BF76" s="116"/>
      <c r="BG76" s="116"/>
      <c r="BH76" s="116"/>
      <c r="BI76" s="116"/>
      <c r="BJ76" s="117"/>
    </row>
    <row r="77" spans="2:62" s="3" customFormat="1" ht="9.9" customHeight="1">
      <c r="B77" s="36"/>
      <c r="C77" s="16"/>
      <c r="D77" s="16"/>
      <c r="E77" s="16"/>
      <c r="F77" s="16"/>
      <c r="G77" s="16"/>
      <c r="H77" s="16"/>
      <c r="I77" s="16"/>
      <c r="J77" s="16"/>
      <c r="K77" s="16"/>
      <c r="L77" s="16"/>
      <c r="M77" s="16"/>
      <c r="N77" s="16"/>
      <c r="O77" s="16"/>
      <c r="P77" s="36"/>
      <c r="Q77" s="36"/>
      <c r="R77" s="36"/>
      <c r="S77" s="16"/>
      <c r="T77" s="16"/>
      <c r="U77" s="16"/>
      <c r="V77" s="36"/>
      <c r="W77" s="36"/>
      <c r="X77" s="36"/>
      <c r="Y77" s="36"/>
      <c r="Z77" s="36"/>
      <c r="AA77" s="36"/>
      <c r="AB77" s="36"/>
      <c r="AC77" s="36"/>
      <c r="AD77" s="16"/>
      <c r="AE77" s="16"/>
      <c r="AF77" s="16"/>
      <c r="AG77" s="16"/>
      <c r="AH77" s="16"/>
      <c r="AI77" s="16"/>
      <c r="AJ77" s="16"/>
      <c r="AK77" s="16"/>
      <c r="AL77" s="16"/>
      <c r="AM77" s="16"/>
      <c r="AN77" s="16"/>
      <c r="AO77" s="16"/>
      <c r="AP77" s="16"/>
      <c r="AQ77" s="16"/>
      <c r="AR77" s="16"/>
      <c r="AS77" s="116"/>
      <c r="AT77" s="116"/>
      <c r="AU77" s="116"/>
      <c r="AV77" s="116"/>
      <c r="AW77" s="116"/>
      <c r="AX77" s="116"/>
      <c r="AY77" s="116"/>
      <c r="AZ77" s="116"/>
      <c r="BA77" s="116"/>
      <c r="BB77" s="116"/>
      <c r="BC77" s="116"/>
      <c r="BD77" s="116"/>
      <c r="BE77" s="116"/>
      <c r="BF77" s="116"/>
      <c r="BG77" s="116"/>
      <c r="BH77" s="116"/>
      <c r="BI77" s="116"/>
      <c r="BJ77" s="117"/>
    </row>
    <row r="78" spans="2:62" s="3" customFormat="1" ht="15">
      <c r="B78" s="36"/>
      <c r="C78" s="16"/>
      <c r="D78" s="680"/>
      <c r="E78" s="703"/>
      <c r="F78" s="38"/>
      <c r="G78" s="682"/>
      <c r="H78" s="682"/>
      <c r="I78" s="682"/>
      <c r="J78" s="682"/>
      <c r="K78" s="682"/>
      <c r="L78" s="16"/>
      <c r="M78" s="16"/>
      <c r="N78" s="16"/>
      <c r="O78" s="16"/>
      <c r="P78" s="36"/>
      <c r="Q78" s="36"/>
      <c r="R78" s="36"/>
      <c r="S78" s="16"/>
      <c r="T78" s="16"/>
      <c r="U78" s="16"/>
      <c r="V78" s="36"/>
      <c r="W78" s="36"/>
      <c r="X78" s="36"/>
      <c r="Y78" s="36"/>
      <c r="Z78" s="36"/>
      <c r="AA78" s="36"/>
      <c r="AB78" s="36"/>
      <c r="AC78" s="36"/>
      <c r="AD78" s="16"/>
      <c r="AE78" s="16"/>
      <c r="AF78" s="16"/>
      <c r="AG78" s="16"/>
      <c r="AH78" s="16"/>
      <c r="AI78" s="16"/>
      <c r="AJ78" s="16"/>
      <c r="AK78" s="16"/>
      <c r="AL78" s="16"/>
      <c r="AM78" s="16"/>
      <c r="AN78" s="16"/>
      <c r="AO78" s="16"/>
      <c r="AP78" s="16"/>
      <c r="AQ78" s="16"/>
      <c r="AR78" s="16"/>
      <c r="AS78" s="116"/>
      <c r="AT78" s="116"/>
      <c r="AU78" s="116"/>
      <c r="AV78" s="116"/>
      <c r="AW78" s="116"/>
      <c r="AX78" s="116"/>
      <c r="AY78" s="116"/>
      <c r="AZ78" s="116"/>
      <c r="BA78" s="116"/>
      <c r="BB78" s="116"/>
      <c r="BC78" s="116"/>
      <c r="BD78" s="116"/>
      <c r="BE78" s="116"/>
      <c r="BF78" s="116"/>
      <c r="BG78" s="116"/>
      <c r="BH78" s="116"/>
      <c r="BI78" s="116"/>
      <c r="BJ78" s="117"/>
    </row>
    <row r="79" spans="2:62" s="3" customFormat="1" ht="15">
      <c r="B79" s="36"/>
      <c r="C79" s="16"/>
      <c r="D79" s="684"/>
      <c r="E79" s="692"/>
      <c r="F79" s="693"/>
      <c r="G79" s="693"/>
      <c r="H79" s="693"/>
      <c r="I79" s="693"/>
      <c r="J79" s="693"/>
      <c r="K79" s="693"/>
      <c r="L79" s="687"/>
      <c r="M79" s="16"/>
      <c r="N79" s="16"/>
      <c r="O79" s="16"/>
      <c r="P79" s="36"/>
      <c r="Q79" s="36"/>
      <c r="R79" s="36"/>
      <c r="S79" s="16"/>
      <c r="T79" s="16"/>
      <c r="U79" s="16"/>
      <c r="V79" s="36"/>
      <c r="W79" s="36"/>
      <c r="X79" s="36"/>
      <c r="Y79" s="36"/>
      <c r="Z79" s="36"/>
      <c r="AA79" s="36"/>
      <c r="AB79" s="36"/>
      <c r="AC79" s="36"/>
      <c r="AD79" s="16"/>
      <c r="AE79" s="16"/>
      <c r="AF79" s="16"/>
      <c r="AG79" s="16"/>
      <c r="AH79" s="16"/>
      <c r="AI79" s="16"/>
      <c r="AJ79" s="16"/>
      <c r="AK79" s="16"/>
      <c r="AL79" s="16"/>
      <c r="AM79" s="16"/>
      <c r="AN79" s="16"/>
      <c r="AO79" s="16"/>
      <c r="AP79" s="16"/>
      <c r="AQ79" s="16"/>
      <c r="AR79" s="16"/>
      <c r="AS79" s="116"/>
      <c r="AT79" s="116"/>
      <c r="AU79" s="116"/>
      <c r="AV79" s="116"/>
      <c r="AW79" s="116"/>
      <c r="AX79" s="116"/>
      <c r="AY79" s="116"/>
      <c r="AZ79" s="116"/>
      <c r="BA79" s="116"/>
      <c r="BB79" s="116"/>
      <c r="BC79" s="116"/>
      <c r="BD79" s="116"/>
      <c r="BE79" s="116"/>
      <c r="BF79" s="116"/>
      <c r="BG79" s="116"/>
      <c r="BH79" s="116"/>
      <c r="BI79" s="116"/>
      <c r="BJ79" s="117"/>
    </row>
    <row r="80" spans="2:62" s="3" customFormat="1" ht="15">
      <c r="B80" s="36"/>
      <c r="C80" s="16"/>
      <c r="D80" s="684"/>
      <c r="E80" s="692"/>
      <c r="F80" s="693"/>
      <c r="G80" s="693"/>
      <c r="H80" s="693"/>
      <c r="I80" s="693"/>
      <c r="J80" s="693"/>
      <c r="K80" s="693"/>
      <c r="L80" s="687"/>
      <c r="M80" s="16"/>
      <c r="N80" s="16"/>
      <c r="O80" s="16"/>
      <c r="P80" s="36"/>
      <c r="Q80" s="36"/>
      <c r="R80" s="36"/>
      <c r="S80" s="16"/>
      <c r="T80" s="16"/>
      <c r="U80" s="16"/>
      <c r="V80" s="36"/>
      <c r="W80" s="36"/>
      <c r="X80" s="36"/>
      <c r="Y80" s="36"/>
      <c r="Z80" s="36"/>
      <c r="AA80" s="36"/>
      <c r="AB80" s="36"/>
      <c r="AC80" s="36"/>
      <c r="AD80" s="16"/>
      <c r="AE80" s="16"/>
      <c r="AF80" s="16"/>
      <c r="AG80" s="16"/>
      <c r="AH80" s="16"/>
      <c r="AI80" s="16"/>
      <c r="AJ80" s="16"/>
      <c r="AK80" s="16"/>
      <c r="AL80" s="16"/>
      <c r="AM80" s="16"/>
      <c r="AN80" s="16"/>
      <c r="AO80" s="16"/>
      <c r="AP80" s="16"/>
      <c r="AQ80" s="16"/>
      <c r="AR80" s="16"/>
      <c r="AS80" s="116"/>
      <c r="AT80" s="116"/>
      <c r="AU80" s="116"/>
      <c r="AV80" s="116"/>
      <c r="AW80" s="116"/>
      <c r="AX80" s="116"/>
      <c r="AY80" s="116"/>
      <c r="AZ80" s="116"/>
      <c r="BA80" s="116"/>
      <c r="BB80" s="116"/>
      <c r="BC80" s="116"/>
      <c r="BD80" s="116"/>
      <c r="BE80" s="116"/>
      <c r="BF80" s="116"/>
      <c r="BG80" s="116"/>
      <c r="BH80" s="116"/>
      <c r="BI80" s="116"/>
      <c r="BJ80" s="117"/>
    </row>
    <row r="81" spans="2:62" s="3" customFormat="1" ht="15">
      <c r="B81" s="36"/>
      <c r="C81" s="16"/>
      <c r="D81" s="684"/>
      <c r="E81" s="692"/>
      <c r="F81" s="693"/>
      <c r="G81" s="693"/>
      <c r="H81" s="693"/>
      <c r="I81" s="693"/>
      <c r="J81" s="693"/>
      <c r="K81" s="693"/>
      <c r="L81" s="687"/>
      <c r="M81" s="16"/>
      <c r="N81" s="16"/>
      <c r="O81" s="16"/>
      <c r="P81" s="36"/>
      <c r="Q81" s="36"/>
      <c r="R81" s="36"/>
      <c r="S81" s="16"/>
      <c r="T81" s="16"/>
      <c r="U81" s="16"/>
      <c r="V81" s="36"/>
      <c r="W81" s="36"/>
      <c r="X81" s="36"/>
      <c r="Y81" s="36"/>
      <c r="Z81" s="36"/>
      <c r="AA81" s="36"/>
      <c r="AB81" s="36"/>
      <c r="AC81" s="36"/>
      <c r="AD81" s="16"/>
      <c r="AE81" s="16"/>
      <c r="AF81" s="16"/>
      <c r="AG81" s="16"/>
      <c r="AH81" s="16"/>
      <c r="AI81" s="16"/>
      <c r="AJ81" s="16"/>
      <c r="AK81" s="16"/>
      <c r="AL81" s="16"/>
      <c r="AM81" s="16"/>
      <c r="AN81" s="16"/>
      <c r="AO81" s="16"/>
      <c r="AP81" s="16"/>
      <c r="AQ81" s="16"/>
      <c r="AR81" s="16"/>
      <c r="AS81" s="116"/>
      <c r="AT81" s="116"/>
      <c r="AU81" s="116"/>
      <c r="AV81" s="116"/>
      <c r="AW81" s="116"/>
      <c r="AX81" s="116"/>
      <c r="AY81" s="116"/>
      <c r="AZ81" s="116"/>
      <c r="BA81" s="116"/>
      <c r="BB81" s="116"/>
      <c r="BC81" s="116"/>
      <c r="BD81" s="116"/>
      <c r="BE81" s="116"/>
      <c r="BF81" s="116"/>
      <c r="BG81" s="116"/>
      <c r="BH81" s="116"/>
      <c r="BI81" s="116"/>
      <c r="BJ81" s="117"/>
    </row>
    <row r="82" spans="2:62" s="3" customFormat="1" ht="15">
      <c r="B82" s="36"/>
      <c r="C82" s="16"/>
      <c r="D82" s="684"/>
      <c r="E82" s="692"/>
      <c r="F82" s="693"/>
      <c r="G82" s="693"/>
      <c r="H82" s="693"/>
      <c r="I82" s="693"/>
      <c r="J82" s="693"/>
      <c r="K82" s="693"/>
      <c r="L82" s="687"/>
      <c r="M82" s="16"/>
      <c r="N82" s="16"/>
      <c r="O82" s="16"/>
      <c r="P82" s="36"/>
      <c r="Q82" s="36"/>
      <c r="R82" s="36"/>
      <c r="S82" s="16"/>
      <c r="T82" s="16"/>
      <c r="U82" s="16"/>
      <c r="V82" s="36"/>
      <c r="W82" s="36"/>
      <c r="X82" s="36"/>
      <c r="Y82" s="36"/>
      <c r="Z82" s="36"/>
      <c r="AA82" s="36"/>
      <c r="AB82" s="36"/>
      <c r="AC82" s="36"/>
      <c r="AD82" s="16"/>
      <c r="AE82" s="16"/>
      <c r="AF82" s="16"/>
      <c r="AG82" s="16"/>
      <c r="AH82" s="16"/>
      <c r="AI82" s="16"/>
      <c r="AJ82" s="16"/>
      <c r="AK82" s="16"/>
      <c r="AL82" s="16"/>
      <c r="AM82" s="16"/>
      <c r="AN82" s="16"/>
      <c r="AO82" s="16"/>
      <c r="AP82" s="16"/>
      <c r="AQ82" s="16"/>
      <c r="AR82" s="16"/>
      <c r="AS82" s="116"/>
      <c r="AT82" s="116"/>
      <c r="AU82" s="116"/>
      <c r="AV82" s="116"/>
      <c r="AW82" s="116"/>
      <c r="AX82" s="116"/>
      <c r="AY82" s="116"/>
      <c r="AZ82" s="116"/>
      <c r="BA82" s="116"/>
      <c r="BB82" s="116"/>
      <c r="BC82" s="116"/>
      <c r="BD82" s="116"/>
      <c r="BE82" s="116"/>
      <c r="BF82" s="116"/>
      <c r="BG82" s="116"/>
      <c r="BH82" s="116"/>
      <c r="BI82" s="116"/>
      <c r="BJ82" s="117"/>
    </row>
    <row r="83" spans="2:62" s="3" customFormat="1" ht="15">
      <c r="B83" s="36"/>
      <c r="C83" s="16"/>
      <c r="D83" s="684"/>
      <c r="E83" s="692"/>
      <c r="F83" s="693"/>
      <c r="G83" s="693"/>
      <c r="H83" s="693"/>
      <c r="I83" s="693"/>
      <c r="J83" s="693"/>
      <c r="K83" s="693"/>
      <c r="L83" s="687"/>
      <c r="M83" s="16"/>
      <c r="N83" s="16"/>
      <c r="O83" s="16"/>
      <c r="P83" s="36"/>
      <c r="Q83" s="36"/>
      <c r="R83" s="36"/>
      <c r="S83" s="16"/>
      <c r="T83" s="16"/>
      <c r="U83" s="16"/>
      <c r="V83" s="36"/>
      <c r="W83" s="36"/>
      <c r="X83" s="36"/>
      <c r="Y83" s="36"/>
      <c r="Z83" s="36"/>
      <c r="AA83" s="36"/>
      <c r="AB83" s="36"/>
      <c r="AC83" s="36"/>
      <c r="AD83" s="16"/>
      <c r="AE83" s="16"/>
      <c r="AF83" s="16"/>
      <c r="AG83" s="16"/>
      <c r="AH83" s="16"/>
      <c r="AI83" s="16"/>
      <c r="AJ83" s="16"/>
      <c r="AK83" s="16"/>
      <c r="AL83" s="16"/>
      <c r="AM83" s="16"/>
      <c r="AN83" s="16"/>
      <c r="AO83" s="16"/>
      <c r="AP83" s="16"/>
      <c r="AQ83" s="16"/>
      <c r="AR83" s="16"/>
      <c r="AS83" s="116"/>
      <c r="AT83" s="116"/>
      <c r="AU83" s="116"/>
      <c r="AV83" s="116"/>
      <c r="AW83" s="116"/>
      <c r="AX83" s="116"/>
      <c r="AY83" s="116"/>
      <c r="AZ83" s="116"/>
      <c r="BA83" s="116"/>
      <c r="BB83" s="116"/>
      <c r="BC83" s="116"/>
      <c r="BD83" s="116"/>
      <c r="BE83" s="116"/>
      <c r="BF83" s="116"/>
      <c r="BG83" s="116"/>
      <c r="BH83" s="116"/>
      <c r="BI83" s="116"/>
      <c r="BJ83" s="117"/>
    </row>
    <row r="84" spans="2:62" s="3" customFormat="1" ht="15">
      <c r="B84" s="36"/>
      <c r="C84" s="16"/>
      <c r="D84" s="684"/>
      <c r="E84" s="692"/>
      <c r="F84" s="693"/>
      <c r="G84" s="693"/>
      <c r="H84" s="693"/>
      <c r="I84" s="693"/>
      <c r="J84" s="693"/>
      <c r="K84" s="693"/>
      <c r="L84" s="687"/>
      <c r="M84" s="16"/>
      <c r="N84" s="16"/>
      <c r="O84" s="16"/>
      <c r="P84" s="36"/>
      <c r="Q84" s="36"/>
      <c r="R84" s="36"/>
      <c r="S84" s="16"/>
      <c r="T84" s="16"/>
      <c r="U84" s="16"/>
      <c r="V84" s="36"/>
      <c r="W84" s="36"/>
      <c r="X84" s="36"/>
      <c r="Y84" s="36"/>
      <c r="Z84" s="36"/>
      <c r="AA84" s="36"/>
      <c r="AB84" s="36"/>
      <c r="AC84" s="36"/>
      <c r="AD84" s="16"/>
      <c r="AE84" s="16"/>
      <c r="AF84" s="16"/>
      <c r="AG84" s="16"/>
      <c r="AH84" s="16"/>
      <c r="AI84" s="16"/>
      <c r="AJ84" s="16"/>
      <c r="AK84" s="16"/>
      <c r="AL84" s="16"/>
      <c r="AM84" s="16"/>
      <c r="AN84" s="16"/>
      <c r="AO84" s="16"/>
      <c r="AP84" s="16"/>
      <c r="AQ84" s="16"/>
      <c r="AR84" s="16"/>
      <c r="AS84" s="116"/>
      <c r="AT84" s="116"/>
      <c r="AU84" s="116"/>
      <c r="AV84" s="116"/>
      <c r="AW84" s="116"/>
      <c r="AX84" s="116"/>
      <c r="AY84" s="116"/>
      <c r="AZ84" s="116"/>
      <c r="BA84" s="116"/>
      <c r="BB84" s="116"/>
      <c r="BC84" s="116"/>
      <c r="BD84" s="116"/>
      <c r="BE84" s="116"/>
      <c r="BF84" s="116"/>
      <c r="BG84" s="116"/>
      <c r="BH84" s="116"/>
      <c r="BI84" s="116"/>
      <c r="BJ84" s="117"/>
    </row>
    <row r="85" spans="2:62" s="3" customFormat="1" ht="15">
      <c r="B85" s="36"/>
      <c r="C85" s="16"/>
      <c r="D85" s="688"/>
      <c r="E85" s="692"/>
      <c r="F85" s="693"/>
      <c r="G85" s="38"/>
      <c r="H85" s="38"/>
      <c r="I85" s="38"/>
      <c r="J85" s="38"/>
      <c r="K85" s="38"/>
      <c r="L85" s="38"/>
      <c r="M85" s="16"/>
      <c r="N85" s="16"/>
      <c r="O85" s="16"/>
      <c r="P85" s="36"/>
      <c r="Q85" s="36"/>
      <c r="R85" s="36"/>
      <c r="S85" s="16"/>
      <c r="T85" s="16"/>
      <c r="U85" s="16"/>
      <c r="V85" s="36"/>
      <c r="W85" s="36"/>
      <c r="X85" s="36"/>
      <c r="Y85" s="36"/>
      <c r="Z85" s="36"/>
      <c r="AA85" s="36"/>
      <c r="AB85" s="36"/>
      <c r="AC85" s="36"/>
      <c r="AD85" s="16"/>
      <c r="AE85" s="16"/>
      <c r="AF85" s="16"/>
      <c r="AG85" s="16"/>
      <c r="AH85" s="16"/>
      <c r="AI85" s="16"/>
      <c r="AJ85" s="16"/>
      <c r="AK85" s="16"/>
      <c r="AL85" s="16"/>
      <c r="AM85" s="16"/>
      <c r="AN85" s="16"/>
      <c r="AO85" s="16"/>
      <c r="AP85" s="16"/>
      <c r="AQ85" s="16"/>
      <c r="AR85" s="16"/>
      <c r="AS85" s="116"/>
      <c r="AT85" s="116"/>
      <c r="AU85" s="116"/>
      <c r="AV85" s="116"/>
      <c r="AW85" s="116"/>
      <c r="AX85" s="116"/>
      <c r="AY85" s="116"/>
      <c r="AZ85" s="116"/>
      <c r="BA85" s="116"/>
      <c r="BB85" s="116"/>
      <c r="BC85" s="116"/>
      <c r="BD85" s="116"/>
      <c r="BE85" s="116"/>
      <c r="BF85" s="116"/>
      <c r="BG85" s="116"/>
      <c r="BH85" s="116"/>
      <c r="BI85" s="116"/>
      <c r="BJ85" s="117"/>
    </row>
    <row r="86" spans="2:62" s="3" customFormat="1">
      <c r="B86" s="36"/>
      <c r="C86" s="16"/>
      <c r="D86" s="16"/>
      <c r="E86" s="16"/>
      <c r="F86" s="16"/>
      <c r="G86" s="16"/>
      <c r="H86" s="16"/>
      <c r="I86" s="16"/>
      <c r="J86" s="16"/>
      <c r="K86" s="16"/>
      <c r="L86" s="16"/>
      <c r="M86" s="16"/>
      <c r="N86" s="16"/>
      <c r="O86" s="16"/>
      <c r="P86" s="36"/>
      <c r="Q86" s="36"/>
      <c r="R86" s="36"/>
      <c r="S86" s="16"/>
      <c r="T86" s="16"/>
      <c r="U86" s="16"/>
      <c r="V86" s="36"/>
      <c r="W86" s="36"/>
      <c r="X86" s="36"/>
      <c r="Y86" s="36"/>
      <c r="Z86" s="36"/>
      <c r="AA86" s="36"/>
      <c r="AB86" s="36"/>
      <c r="AC86" s="36"/>
      <c r="AD86" s="16"/>
      <c r="AE86" s="16"/>
      <c r="AF86" s="16"/>
      <c r="AG86" s="16"/>
      <c r="AH86" s="16"/>
      <c r="AI86" s="16"/>
      <c r="AJ86" s="16"/>
      <c r="AK86" s="16"/>
      <c r="AL86" s="16"/>
      <c r="AM86" s="16"/>
      <c r="AN86" s="16"/>
      <c r="AO86" s="16"/>
      <c r="AP86" s="16"/>
      <c r="AQ86" s="16"/>
      <c r="AR86" s="16"/>
      <c r="AS86" s="116"/>
      <c r="AT86" s="116"/>
      <c r="AU86" s="116"/>
      <c r="AV86" s="116"/>
      <c r="AW86" s="116"/>
      <c r="AX86" s="116"/>
      <c r="AY86" s="116"/>
      <c r="AZ86" s="116"/>
      <c r="BA86" s="116"/>
      <c r="BB86" s="116"/>
      <c r="BC86" s="116"/>
      <c r="BD86" s="116"/>
      <c r="BE86" s="116"/>
      <c r="BF86" s="116"/>
      <c r="BG86" s="116"/>
      <c r="BH86" s="116"/>
      <c r="BI86" s="116"/>
      <c r="BJ86" s="117"/>
    </row>
    <row r="87" spans="2:62" s="3" customFormat="1" ht="15">
      <c r="B87" s="36"/>
      <c r="C87" s="16"/>
      <c r="D87" s="680"/>
      <c r="E87" s="703"/>
      <c r="F87" s="693"/>
      <c r="G87" s="682"/>
      <c r="H87" s="682"/>
      <c r="I87" s="682"/>
      <c r="J87" s="682"/>
      <c r="K87" s="682"/>
      <c r="L87" s="16"/>
      <c r="M87" s="16"/>
      <c r="N87" s="16"/>
      <c r="O87" s="16"/>
      <c r="P87" s="36"/>
      <c r="Q87" s="36"/>
      <c r="R87" s="36"/>
      <c r="S87" s="16"/>
      <c r="T87" s="16"/>
      <c r="U87" s="16"/>
      <c r="V87" s="36"/>
      <c r="W87" s="36"/>
      <c r="X87" s="36"/>
      <c r="Y87" s="36"/>
      <c r="Z87" s="36"/>
      <c r="AA87" s="36"/>
      <c r="AB87" s="36"/>
      <c r="AC87" s="36"/>
      <c r="AD87" s="16"/>
      <c r="AE87" s="16"/>
      <c r="AF87" s="16"/>
      <c r="AG87" s="16"/>
      <c r="AH87" s="16"/>
      <c r="AI87" s="16"/>
      <c r="AJ87" s="16"/>
      <c r="AK87" s="16"/>
      <c r="AL87" s="16"/>
      <c r="AM87" s="16"/>
      <c r="AN87" s="16"/>
      <c r="AO87" s="16"/>
      <c r="AP87" s="16"/>
      <c r="AQ87" s="16"/>
      <c r="AR87" s="16"/>
      <c r="AS87" s="116"/>
      <c r="AT87" s="116"/>
      <c r="AU87" s="116"/>
      <c r="AV87" s="116"/>
      <c r="AW87" s="116"/>
      <c r="AX87" s="116"/>
      <c r="AY87" s="116"/>
      <c r="AZ87" s="116"/>
      <c r="BA87" s="116"/>
      <c r="BB87" s="116"/>
      <c r="BC87" s="116"/>
      <c r="BD87" s="116"/>
      <c r="BE87" s="116"/>
      <c r="BF87" s="116"/>
      <c r="BG87" s="116"/>
      <c r="BH87" s="116"/>
      <c r="BI87" s="116"/>
      <c r="BJ87" s="117"/>
    </row>
    <row r="88" spans="2:62" s="3" customFormat="1" ht="15">
      <c r="B88" s="36"/>
      <c r="C88" s="16"/>
      <c r="D88" s="684"/>
      <c r="E88" s="692"/>
      <c r="F88" s="693"/>
      <c r="G88" s="693"/>
      <c r="H88" s="693"/>
      <c r="I88" s="693"/>
      <c r="J88" s="693"/>
      <c r="K88" s="693"/>
      <c r="L88" s="16"/>
      <c r="M88" s="16"/>
      <c r="N88" s="16"/>
      <c r="O88" s="16"/>
      <c r="P88" s="36"/>
      <c r="Q88" s="36"/>
      <c r="R88" s="36"/>
      <c r="S88" s="16"/>
      <c r="T88" s="16"/>
      <c r="U88" s="16"/>
      <c r="V88" s="36"/>
      <c r="W88" s="36"/>
      <c r="X88" s="36"/>
      <c r="Y88" s="36"/>
      <c r="Z88" s="36"/>
      <c r="AA88" s="36"/>
      <c r="AB88" s="36"/>
      <c r="AC88" s="36"/>
      <c r="AD88" s="16"/>
      <c r="AE88" s="16"/>
      <c r="AF88" s="16"/>
      <c r="AG88" s="16"/>
      <c r="AH88" s="16"/>
      <c r="AI88" s="16"/>
      <c r="AJ88" s="16"/>
      <c r="AK88" s="16"/>
      <c r="AL88" s="16"/>
      <c r="AM88" s="16"/>
      <c r="AN88" s="16"/>
      <c r="AO88" s="16"/>
      <c r="AP88" s="16"/>
      <c r="AQ88" s="16"/>
      <c r="AR88" s="16"/>
      <c r="AS88" s="116"/>
      <c r="AT88" s="116"/>
      <c r="AU88" s="116"/>
      <c r="AV88" s="116"/>
      <c r="AW88" s="116"/>
      <c r="AX88" s="116"/>
      <c r="AY88" s="116"/>
      <c r="AZ88" s="116"/>
      <c r="BA88" s="116"/>
      <c r="BB88" s="116"/>
      <c r="BC88" s="116"/>
      <c r="BD88" s="116"/>
      <c r="BE88" s="116"/>
      <c r="BF88" s="116"/>
      <c r="BG88" s="116"/>
      <c r="BH88" s="116"/>
      <c r="BI88" s="116"/>
      <c r="BJ88" s="117"/>
    </row>
    <row r="89" spans="2:62" s="3" customFormat="1" ht="15">
      <c r="B89" s="36"/>
      <c r="C89" s="16"/>
      <c r="D89" s="684"/>
      <c r="E89" s="692"/>
      <c r="F89" s="693"/>
      <c r="G89" s="693"/>
      <c r="H89" s="693"/>
      <c r="I89" s="693"/>
      <c r="J89" s="693"/>
      <c r="K89" s="693"/>
      <c r="L89" s="16"/>
      <c r="M89" s="16"/>
      <c r="N89" s="16"/>
      <c r="O89" s="16"/>
      <c r="P89" s="36"/>
      <c r="Q89" s="36"/>
      <c r="R89" s="36"/>
      <c r="S89" s="16"/>
      <c r="T89" s="16"/>
      <c r="U89" s="16"/>
      <c r="V89" s="36"/>
      <c r="W89" s="36"/>
      <c r="X89" s="36"/>
      <c r="Y89" s="36"/>
      <c r="Z89" s="36"/>
      <c r="AA89" s="36"/>
      <c r="AB89" s="36"/>
      <c r="AC89" s="36"/>
      <c r="AD89" s="16"/>
      <c r="AE89" s="16"/>
      <c r="AF89" s="16"/>
      <c r="AG89" s="16"/>
      <c r="AH89" s="16"/>
      <c r="AI89" s="16"/>
      <c r="AJ89" s="16"/>
      <c r="AK89" s="16"/>
      <c r="AL89" s="16"/>
      <c r="AM89" s="16"/>
      <c r="AN89" s="16"/>
      <c r="AO89" s="16"/>
      <c r="AP89" s="16"/>
      <c r="AQ89" s="16"/>
      <c r="AR89" s="16"/>
      <c r="AS89" s="116"/>
      <c r="AT89" s="116"/>
      <c r="AU89" s="116"/>
      <c r="AV89" s="116"/>
      <c r="AW89" s="116"/>
      <c r="AX89" s="116"/>
      <c r="AY89" s="116"/>
      <c r="AZ89" s="116"/>
      <c r="BA89" s="116"/>
      <c r="BB89" s="116"/>
      <c r="BC89" s="116"/>
      <c r="BD89" s="116"/>
      <c r="BE89" s="116"/>
      <c r="BF89" s="116"/>
      <c r="BG89" s="116"/>
      <c r="BH89" s="116"/>
      <c r="BI89" s="116"/>
      <c r="BJ89" s="117"/>
    </row>
    <row r="90" spans="2:62" s="3" customFormat="1" ht="15">
      <c r="B90" s="36"/>
      <c r="C90" s="16"/>
      <c r="D90" s="684"/>
      <c r="E90" s="692"/>
      <c r="F90" s="693"/>
      <c r="G90" s="693"/>
      <c r="H90" s="693"/>
      <c r="I90" s="693"/>
      <c r="J90" s="693"/>
      <c r="K90" s="693"/>
      <c r="L90" s="16"/>
      <c r="M90" s="16"/>
      <c r="N90" s="16"/>
      <c r="O90" s="16"/>
      <c r="P90" s="36"/>
      <c r="Q90" s="36"/>
      <c r="R90" s="36"/>
      <c r="S90" s="16"/>
      <c r="T90" s="16"/>
      <c r="U90" s="16"/>
      <c r="V90" s="36"/>
      <c r="W90" s="36"/>
      <c r="X90" s="36"/>
      <c r="Y90" s="36"/>
      <c r="Z90" s="36"/>
      <c r="AA90" s="36"/>
      <c r="AB90" s="36"/>
      <c r="AC90" s="36"/>
      <c r="AD90" s="16"/>
      <c r="AE90" s="16"/>
      <c r="AF90" s="16"/>
      <c r="AG90" s="16"/>
      <c r="AH90" s="16"/>
      <c r="AI90" s="16"/>
      <c r="AJ90" s="16"/>
      <c r="AK90" s="16"/>
      <c r="AL90" s="16"/>
      <c r="AM90" s="16"/>
      <c r="AN90" s="16"/>
      <c r="AO90" s="16"/>
      <c r="AP90" s="16"/>
      <c r="AQ90" s="16"/>
      <c r="AR90" s="16"/>
      <c r="AS90" s="116"/>
      <c r="AT90" s="116"/>
      <c r="AU90" s="116"/>
      <c r="AV90" s="116"/>
      <c r="AW90" s="116"/>
      <c r="AX90" s="116"/>
      <c r="AY90" s="116"/>
      <c r="AZ90" s="116"/>
      <c r="BA90" s="116"/>
      <c r="BB90" s="116"/>
      <c r="BC90" s="116"/>
      <c r="BD90" s="116"/>
      <c r="BE90" s="116"/>
      <c r="BF90" s="116"/>
      <c r="BG90" s="116"/>
      <c r="BH90" s="116"/>
      <c r="BI90" s="116"/>
      <c r="BJ90" s="117"/>
    </row>
    <row r="91" spans="2:62" s="3" customFormat="1" ht="15">
      <c r="B91" s="36"/>
      <c r="C91" s="16"/>
      <c r="D91" s="684"/>
      <c r="E91" s="692"/>
      <c r="F91" s="693"/>
      <c r="G91" s="693"/>
      <c r="H91" s="693"/>
      <c r="I91" s="693"/>
      <c r="J91" s="693"/>
      <c r="K91" s="693"/>
      <c r="L91" s="16"/>
      <c r="M91" s="16"/>
      <c r="N91" s="16"/>
      <c r="O91" s="16"/>
      <c r="P91" s="36"/>
      <c r="Q91" s="36"/>
      <c r="R91" s="36"/>
      <c r="S91" s="16"/>
      <c r="T91" s="16"/>
      <c r="U91" s="16"/>
      <c r="V91" s="36"/>
      <c r="W91" s="36"/>
      <c r="X91" s="36"/>
      <c r="Y91" s="36"/>
      <c r="Z91" s="36"/>
      <c r="AA91" s="36"/>
      <c r="AB91" s="36"/>
      <c r="AC91" s="36"/>
      <c r="AD91" s="16"/>
      <c r="AE91" s="16"/>
      <c r="AF91" s="16"/>
      <c r="AG91" s="16"/>
      <c r="AH91" s="16"/>
      <c r="AI91" s="16"/>
      <c r="AJ91" s="16"/>
      <c r="AK91" s="16"/>
      <c r="AL91" s="16"/>
      <c r="AM91" s="16"/>
      <c r="AN91" s="16"/>
      <c r="AO91" s="16"/>
      <c r="AP91" s="16"/>
      <c r="AQ91" s="16"/>
      <c r="AR91" s="16"/>
      <c r="AS91" s="116"/>
      <c r="AT91" s="116"/>
      <c r="AU91" s="116"/>
      <c r="AV91" s="116"/>
      <c r="AW91" s="116"/>
      <c r="AX91" s="116"/>
      <c r="AY91" s="116"/>
      <c r="AZ91" s="116"/>
      <c r="BA91" s="116"/>
      <c r="BB91" s="116"/>
      <c r="BC91" s="116"/>
      <c r="BD91" s="116"/>
      <c r="BE91" s="116"/>
      <c r="BF91" s="116"/>
      <c r="BG91" s="116"/>
      <c r="BH91" s="116"/>
      <c r="BI91" s="116"/>
      <c r="BJ91" s="117"/>
    </row>
    <row r="92" spans="2:62" s="3" customFormat="1" ht="15">
      <c r="B92" s="36"/>
      <c r="C92" s="16"/>
      <c r="D92" s="684"/>
      <c r="E92" s="692"/>
      <c r="F92" s="693"/>
      <c r="G92" s="693"/>
      <c r="H92" s="693"/>
      <c r="I92" s="693"/>
      <c r="J92" s="693"/>
      <c r="K92" s="693"/>
      <c r="L92" s="16"/>
      <c r="M92" s="16"/>
      <c r="N92" s="16"/>
      <c r="O92" s="16"/>
      <c r="P92" s="36"/>
      <c r="Q92" s="36"/>
      <c r="R92" s="36"/>
      <c r="S92" s="16"/>
      <c r="T92" s="16"/>
      <c r="U92" s="16"/>
      <c r="V92" s="36"/>
      <c r="W92" s="36"/>
      <c r="X92" s="36"/>
      <c r="Y92" s="36"/>
      <c r="Z92" s="36"/>
      <c r="AA92" s="36"/>
      <c r="AB92" s="36"/>
      <c r="AC92" s="36"/>
      <c r="AD92" s="16"/>
      <c r="AE92" s="16"/>
      <c r="AF92" s="16"/>
      <c r="AG92" s="16"/>
      <c r="AH92" s="16"/>
      <c r="AI92" s="16"/>
      <c r="AJ92" s="16"/>
      <c r="AK92" s="16"/>
      <c r="AL92" s="16"/>
      <c r="AM92" s="16"/>
      <c r="AN92" s="16"/>
      <c r="AO92" s="16"/>
      <c r="AP92" s="16"/>
      <c r="AQ92" s="16"/>
      <c r="AR92" s="16"/>
      <c r="AS92" s="116"/>
      <c r="AT92" s="116"/>
      <c r="AU92" s="116"/>
      <c r="AV92" s="116"/>
      <c r="AW92" s="116"/>
      <c r="AX92" s="116"/>
      <c r="AY92" s="116"/>
      <c r="AZ92" s="116"/>
      <c r="BA92" s="116"/>
      <c r="BB92" s="116"/>
      <c r="BC92" s="116"/>
      <c r="BD92" s="116"/>
      <c r="BE92" s="116"/>
      <c r="BF92" s="116"/>
      <c r="BG92" s="116"/>
      <c r="BH92" s="116"/>
      <c r="BI92" s="116"/>
      <c r="BJ92" s="117"/>
    </row>
    <row r="93" spans="2:62" s="3" customFormat="1" ht="15">
      <c r="B93" s="36"/>
      <c r="C93" s="16"/>
      <c r="D93" s="684"/>
      <c r="E93" s="692"/>
      <c r="F93" s="693"/>
      <c r="G93" s="693"/>
      <c r="H93" s="693"/>
      <c r="I93" s="693"/>
      <c r="J93" s="693"/>
      <c r="K93" s="693"/>
      <c r="L93" s="16"/>
      <c r="M93" s="16"/>
      <c r="N93" s="16"/>
      <c r="O93" s="16"/>
      <c r="P93" s="36"/>
      <c r="Q93" s="36"/>
      <c r="R93" s="36"/>
      <c r="S93" s="16"/>
      <c r="T93" s="16"/>
      <c r="U93" s="16"/>
      <c r="V93" s="36"/>
      <c r="W93" s="36"/>
      <c r="X93" s="36"/>
      <c r="Y93" s="36"/>
      <c r="Z93" s="36"/>
      <c r="AA93" s="36"/>
      <c r="AB93" s="36"/>
      <c r="AC93" s="36"/>
      <c r="AD93" s="16"/>
      <c r="AE93" s="16"/>
      <c r="AF93" s="16"/>
      <c r="AG93" s="16"/>
      <c r="AH93" s="16"/>
      <c r="AI93" s="16"/>
      <c r="AJ93" s="16"/>
      <c r="AK93" s="16"/>
      <c r="AL93" s="16"/>
      <c r="AM93" s="16"/>
      <c r="AN93" s="16"/>
      <c r="AO93" s="16"/>
      <c r="AP93" s="16"/>
      <c r="AQ93" s="16"/>
      <c r="AR93" s="16"/>
      <c r="AS93" s="116"/>
      <c r="AT93" s="116"/>
      <c r="AU93" s="116"/>
      <c r="AV93" s="116"/>
      <c r="AW93" s="116"/>
      <c r="AX93" s="116"/>
      <c r="AY93" s="116"/>
      <c r="AZ93" s="116"/>
      <c r="BA93" s="116"/>
      <c r="BB93" s="116"/>
      <c r="BC93" s="116"/>
      <c r="BD93" s="116"/>
      <c r="BE93" s="116"/>
      <c r="BF93" s="116"/>
      <c r="BG93" s="116"/>
      <c r="BH93" s="116"/>
      <c r="BI93" s="116"/>
      <c r="BJ93" s="117"/>
    </row>
    <row r="94" spans="2:62" s="3" customFormat="1" ht="15">
      <c r="B94" s="36"/>
      <c r="C94" s="16"/>
      <c r="D94" s="688"/>
      <c r="E94" s="692"/>
      <c r="F94" s="693"/>
      <c r="G94" s="38"/>
      <c r="H94" s="38"/>
      <c r="I94" s="38"/>
      <c r="J94" s="38"/>
      <c r="K94" s="38"/>
      <c r="L94" s="16"/>
      <c r="M94" s="16"/>
      <c r="N94" s="16"/>
      <c r="O94" s="16"/>
      <c r="P94" s="36"/>
      <c r="Q94" s="36"/>
      <c r="R94" s="36"/>
      <c r="S94" s="16"/>
      <c r="T94" s="16"/>
      <c r="U94" s="16"/>
      <c r="V94" s="36"/>
      <c r="W94" s="36"/>
      <c r="X94" s="36"/>
      <c r="Y94" s="36"/>
      <c r="Z94" s="36"/>
      <c r="AA94" s="36"/>
      <c r="AB94" s="36"/>
      <c r="AC94" s="36"/>
      <c r="AD94" s="16"/>
      <c r="AE94" s="16"/>
      <c r="AF94" s="16"/>
      <c r="AG94" s="16"/>
      <c r="AH94" s="16"/>
      <c r="AI94" s="16"/>
      <c r="AJ94" s="16"/>
      <c r="AK94" s="16"/>
      <c r="AL94" s="16"/>
      <c r="AM94" s="16"/>
      <c r="AN94" s="16"/>
      <c r="AO94" s="16"/>
      <c r="AP94" s="16"/>
      <c r="AQ94" s="16"/>
      <c r="AR94" s="16"/>
      <c r="AS94" s="116"/>
      <c r="AT94" s="116"/>
      <c r="AU94" s="116"/>
      <c r="AV94" s="116"/>
      <c r="AW94" s="116"/>
      <c r="AX94" s="116"/>
      <c r="AY94" s="116"/>
      <c r="AZ94" s="116"/>
      <c r="BA94" s="116"/>
      <c r="BB94" s="116"/>
      <c r="BC94" s="116"/>
      <c r="BD94" s="116"/>
      <c r="BE94" s="116"/>
      <c r="BF94" s="116"/>
      <c r="BG94" s="116"/>
      <c r="BH94" s="116"/>
      <c r="BI94" s="116"/>
      <c r="BJ94" s="117"/>
    </row>
    <row r="95" spans="2:62" s="3" customFormat="1">
      <c r="B95" s="36"/>
      <c r="C95" s="16"/>
      <c r="D95" s="16"/>
      <c r="E95" s="16"/>
      <c r="F95" s="16"/>
      <c r="G95" s="704"/>
      <c r="H95" s="704"/>
      <c r="I95" s="704"/>
      <c r="J95" s="704"/>
      <c r="K95" s="704"/>
      <c r="L95" s="16"/>
      <c r="M95" s="16"/>
      <c r="N95" s="16"/>
      <c r="O95" s="16"/>
      <c r="P95" s="36"/>
      <c r="Q95" s="36"/>
      <c r="R95" s="36"/>
      <c r="S95" s="16"/>
      <c r="T95" s="16"/>
      <c r="U95" s="16"/>
      <c r="V95" s="36"/>
      <c r="W95" s="36"/>
      <c r="X95" s="36"/>
      <c r="Y95" s="36"/>
      <c r="Z95" s="36"/>
      <c r="AA95" s="36"/>
      <c r="AB95" s="36"/>
      <c r="AC95" s="36"/>
      <c r="AD95" s="16"/>
      <c r="AE95" s="16"/>
      <c r="AF95" s="16"/>
      <c r="AG95" s="16"/>
      <c r="AH95" s="16"/>
      <c r="AI95" s="16"/>
      <c r="AJ95" s="16"/>
      <c r="AK95" s="16"/>
      <c r="AL95" s="16"/>
      <c r="AM95" s="16"/>
      <c r="AN95" s="16"/>
      <c r="AO95" s="16"/>
      <c r="AP95" s="16"/>
      <c r="AQ95" s="16"/>
      <c r="AR95" s="16"/>
      <c r="AS95" s="116"/>
      <c r="AT95" s="116"/>
      <c r="AU95" s="116"/>
      <c r="AV95" s="116"/>
      <c r="AW95" s="116"/>
      <c r="AX95" s="116"/>
      <c r="AY95" s="116"/>
      <c r="AZ95" s="116"/>
      <c r="BA95" s="116"/>
      <c r="BB95" s="116"/>
      <c r="BC95" s="116"/>
      <c r="BD95" s="116"/>
      <c r="BE95" s="116"/>
      <c r="BF95" s="116"/>
      <c r="BG95" s="116"/>
      <c r="BH95" s="116"/>
      <c r="BI95" s="116"/>
      <c r="BJ95" s="117"/>
    </row>
    <row r="96" spans="2:62" s="3" customFormat="1" ht="15">
      <c r="B96" s="36"/>
      <c r="C96" s="16"/>
      <c r="D96" s="680"/>
      <c r="E96" s="703"/>
      <c r="F96" s="693"/>
      <c r="G96" s="691"/>
      <c r="H96" s="691"/>
      <c r="I96" s="691"/>
      <c r="J96" s="691"/>
      <c r="K96" s="691"/>
      <c r="L96" s="16"/>
      <c r="M96" s="16"/>
      <c r="N96" s="16"/>
      <c r="O96" s="16"/>
      <c r="P96" s="36"/>
      <c r="Q96" s="36"/>
      <c r="R96" s="36"/>
      <c r="S96" s="16"/>
      <c r="T96" s="16"/>
      <c r="U96" s="16"/>
      <c r="V96" s="36"/>
      <c r="W96" s="36"/>
      <c r="X96" s="36"/>
      <c r="Y96" s="36"/>
      <c r="Z96" s="36"/>
      <c r="AA96" s="36"/>
      <c r="AB96" s="36"/>
      <c r="AC96" s="36"/>
      <c r="AD96" s="16"/>
      <c r="AE96" s="16"/>
      <c r="AF96" s="16"/>
      <c r="AG96" s="16"/>
      <c r="AH96" s="16"/>
      <c r="AI96" s="16"/>
      <c r="AJ96" s="16"/>
      <c r="AK96" s="16"/>
      <c r="AL96" s="16"/>
      <c r="AM96" s="16"/>
      <c r="AN96" s="16"/>
      <c r="AO96" s="16"/>
      <c r="AP96" s="16"/>
      <c r="AQ96" s="16"/>
      <c r="AR96" s="16"/>
      <c r="AS96" s="116"/>
      <c r="AT96" s="116"/>
      <c r="AU96" s="116"/>
      <c r="AV96" s="116"/>
      <c r="AW96" s="116"/>
      <c r="AX96" s="116"/>
      <c r="AY96" s="116"/>
      <c r="AZ96" s="116"/>
      <c r="BA96" s="116"/>
      <c r="BB96" s="116"/>
      <c r="BC96" s="116"/>
      <c r="BD96" s="116"/>
      <c r="BE96" s="116"/>
      <c r="BF96" s="116"/>
      <c r="BG96" s="116"/>
      <c r="BH96" s="116"/>
      <c r="BI96" s="116"/>
      <c r="BJ96" s="117"/>
    </row>
    <row r="97" spans="2:62" s="3" customFormat="1" ht="15">
      <c r="B97" s="36"/>
      <c r="C97" s="16"/>
      <c r="D97" s="684"/>
      <c r="E97" s="692"/>
      <c r="F97" s="693"/>
      <c r="G97" s="693"/>
      <c r="H97" s="693"/>
      <c r="I97" s="693"/>
      <c r="J97" s="693"/>
      <c r="K97" s="693"/>
      <c r="L97" s="16"/>
      <c r="M97" s="16"/>
      <c r="N97" s="16"/>
      <c r="O97" s="16"/>
      <c r="P97" s="36"/>
      <c r="Q97" s="36"/>
      <c r="R97" s="36"/>
      <c r="S97" s="16"/>
      <c r="T97" s="16"/>
      <c r="U97" s="16"/>
      <c r="V97" s="36"/>
      <c r="W97" s="36"/>
      <c r="X97" s="36"/>
      <c r="Y97" s="36"/>
      <c r="Z97" s="36"/>
      <c r="AA97" s="36"/>
      <c r="AB97" s="36"/>
      <c r="AC97" s="36"/>
      <c r="AD97" s="16"/>
      <c r="AE97" s="16"/>
      <c r="AF97" s="16"/>
      <c r="AG97" s="16"/>
      <c r="AH97" s="16"/>
      <c r="AI97" s="16"/>
      <c r="AJ97" s="16"/>
      <c r="AK97" s="16"/>
      <c r="AL97" s="16"/>
      <c r="AM97" s="16"/>
      <c r="AN97" s="16"/>
      <c r="AO97" s="16"/>
      <c r="AP97" s="16"/>
      <c r="AQ97" s="16"/>
      <c r="AR97" s="16"/>
      <c r="AS97" s="116"/>
      <c r="AT97" s="116"/>
      <c r="AU97" s="116"/>
      <c r="AV97" s="116"/>
      <c r="AW97" s="116"/>
      <c r="AX97" s="116"/>
      <c r="AY97" s="116"/>
      <c r="AZ97" s="116"/>
      <c r="BA97" s="116"/>
      <c r="BB97" s="116"/>
      <c r="BC97" s="116"/>
      <c r="BD97" s="116"/>
      <c r="BE97" s="116"/>
      <c r="BF97" s="116"/>
      <c r="BG97" s="116"/>
      <c r="BH97" s="116"/>
      <c r="BI97" s="116"/>
      <c r="BJ97" s="117"/>
    </row>
    <row r="98" spans="2:62" s="3" customFormat="1" ht="15">
      <c r="B98" s="36"/>
      <c r="C98" s="16"/>
      <c r="D98" s="684"/>
      <c r="E98" s="692"/>
      <c r="F98" s="693"/>
      <c r="G98" s="693"/>
      <c r="H98" s="693"/>
      <c r="I98" s="693"/>
      <c r="J98" s="693"/>
      <c r="K98" s="693"/>
      <c r="L98" s="16"/>
      <c r="M98" s="16"/>
      <c r="N98" s="16"/>
      <c r="O98" s="16"/>
      <c r="P98" s="36"/>
      <c r="Q98" s="36"/>
      <c r="R98" s="36"/>
      <c r="S98" s="16"/>
      <c r="T98" s="16"/>
      <c r="U98" s="16"/>
      <c r="V98" s="36"/>
      <c r="W98" s="36"/>
      <c r="X98" s="36"/>
      <c r="Y98" s="36"/>
      <c r="Z98" s="36"/>
      <c r="AA98" s="36"/>
      <c r="AB98" s="36"/>
      <c r="AC98" s="36"/>
      <c r="AD98" s="16"/>
      <c r="AE98" s="16"/>
      <c r="AF98" s="16"/>
      <c r="AG98" s="16"/>
      <c r="AH98" s="16"/>
      <c r="AI98" s="16"/>
      <c r="AJ98" s="16"/>
      <c r="AK98" s="16"/>
      <c r="AL98" s="16"/>
      <c r="AM98" s="16"/>
      <c r="AN98" s="16"/>
      <c r="AO98" s="16"/>
      <c r="AP98" s="16"/>
      <c r="AQ98" s="16"/>
      <c r="AR98" s="16"/>
      <c r="AS98" s="116"/>
      <c r="AT98" s="116"/>
      <c r="AU98" s="116"/>
      <c r="AV98" s="116"/>
      <c r="AW98" s="116"/>
      <c r="AX98" s="116"/>
      <c r="AY98" s="116"/>
      <c r="AZ98" s="116"/>
      <c r="BA98" s="116"/>
      <c r="BB98" s="116"/>
      <c r="BC98" s="116"/>
      <c r="BD98" s="116"/>
      <c r="BE98" s="116"/>
      <c r="BF98" s="116"/>
      <c r="BG98" s="116"/>
      <c r="BH98" s="116"/>
      <c r="BI98" s="116"/>
      <c r="BJ98" s="117"/>
    </row>
    <row r="99" spans="2:62" s="3" customFormat="1" ht="15">
      <c r="B99" s="36"/>
      <c r="C99" s="16"/>
      <c r="D99" s="684"/>
      <c r="E99" s="692"/>
      <c r="F99" s="693"/>
      <c r="G99" s="693"/>
      <c r="H99" s="693"/>
      <c r="I99" s="693"/>
      <c r="J99" s="693"/>
      <c r="K99" s="693"/>
      <c r="L99" s="16"/>
      <c r="M99" s="16"/>
      <c r="N99" s="16"/>
      <c r="O99" s="16"/>
      <c r="P99" s="36"/>
      <c r="Q99" s="36"/>
      <c r="R99" s="36"/>
      <c r="S99" s="16"/>
      <c r="T99" s="16"/>
      <c r="U99" s="16"/>
      <c r="V99" s="36"/>
      <c r="W99" s="36"/>
      <c r="X99" s="36"/>
      <c r="Y99" s="36"/>
      <c r="Z99" s="36"/>
      <c r="AA99" s="36"/>
      <c r="AB99" s="36"/>
      <c r="AC99" s="36"/>
      <c r="AD99" s="16"/>
      <c r="AE99" s="16"/>
      <c r="AF99" s="16"/>
      <c r="AG99" s="16"/>
      <c r="AH99" s="16"/>
      <c r="AI99" s="16"/>
      <c r="AJ99" s="16"/>
      <c r="AK99" s="16"/>
      <c r="AL99" s="16"/>
      <c r="AM99" s="16"/>
      <c r="AN99" s="16"/>
      <c r="AO99" s="16"/>
      <c r="AP99" s="16"/>
      <c r="AQ99" s="16"/>
      <c r="AR99" s="16"/>
      <c r="AS99" s="116"/>
      <c r="AT99" s="116"/>
      <c r="AU99" s="116"/>
      <c r="AV99" s="116"/>
      <c r="AW99" s="116"/>
      <c r="AX99" s="116"/>
      <c r="AY99" s="116"/>
      <c r="AZ99" s="116"/>
      <c r="BA99" s="116"/>
      <c r="BB99" s="116"/>
      <c r="BC99" s="116"/>
      <c r="BD99" s="116"/>
      <c r="BE99" s="116"/>
      <c r="BF99" s="116"/>
      <c r="BG99" s="116"/>
      <c r="BH99" s="116"/>
      <c r="BI99" s="116"/>
      <c r="BJ99" s="117"/>
    </row>
    <row r="100" spans="2:62" s="3" customFormat="1" ht="15">
      <c r="B100" s="36"/>
      <c r="C100" s="16"/>
      <c r="D100" s="684"/>
      <c r="E100" s="692"/>
      <c r="F100" s="693"/>
      <c r="G100" s="693"/>
      <c r="H100" s="693"/>
      <c r="I100" s="693"/>
      <c r="J100" s="693"/>
      <c r="K100" s="693"/>
      <c r="L100" s="16"/>
      <c r="M100" s="16"/>
      <c r="N100" s="16"/>
      <c r="O100" s="16"/>
      <c r="P100" s="36"/>
      <c r="Q100" s="36"/>
      <c r="R100" s="36"/>
      <c r="S100" s="16"/>
      <c r="T100" s="16"/>
      <c r="U100" s="16"/>
      <c r="V100" s="36"/>
      <c r="W100" s="36"/>
      <c r="X100" s="36"/>
      <c r="Y100" s="36"/>
      <c r="Z100" s="36"/>
      <c r="AA100" s="36"/>
      <c r="AB100" s="36"/>
      <c r="AC100" s="36"/>
      <c r="AD100" s="16"/>
      <c r="AE100" s="16"/>
      <c r="AF100" s="16"/>
      <c r="AG100" s="16"/>
      <c r="AH100" s="16"/>
      <c r="AI100" s="16"/>
      <c r="AJ100" s="16"/>
      <c r="AK100" s="16"/>
      <c r="AL100" s="16"/>
      <c r="AM100" s="16"/>
      <c r="AN100" s="16"/>
      <c r="AO100" s="16"/>
      <c r="AP100" s="16"/>
      <c r="AQ100" s="16"/>
      <c r="AR100" s="16"/>
      <c r="AS100" s="116"/>
      <c r="AT100" s="116"/>
      <c r="AU100" s="116"/>
      <c r="AV100" s="116"/>
      <c r="AW100" s="116"/>
      <c r="AX100" s="116"/>
      <c r="AY100" s="116"/>
      <c r="AZ100" s="116"/>
      <c r="BA100" s="116"/>
      <c r="BB100" s="116"/>
      <c r="BC100" s="116"/>
      <c r="BD100" s="116"/>
      <c r="BE100" s="116"/>
      <c r="BF100" s="116"/>
      <c r="BG100" s="116"/>
      <c r="BH100" s="116"/>
      <c r="BI100" s="116"/>
      <c r="BJ100" s="117"/>
    </row>
    <row r="101" spans="2:62" s="3" customFormat="1" ht="15">
      <c r="B101" s="36"/>
      <c r="C101" s="16"/>
      <c r="D101" s="684"/>
      <c r="E101" s="692"/>
      <c r="F101" s="693"/>
      <c r="G101" s="693"/>
      <c r="H101" s="693"/>
      <c r="I101" s="693"/>
      <c r="J101" s="693"/>
      <c r="K101" s="693"/>
      <c r="L101" s="16"/>
      <c r="M101" s="16"/>
      <c r="N101" s="16"/>
      <c r="O101" s="16"/>
      <c r="P101" s="36"/>
      <c r="Q101" s="36"/>
      <c r="R101" s="36"/>
      <c r="S101" s="16"/>
      <c r="T101" s="16"/>
      <c r="U101" s="16"/>
      <c r="V101" s="36"/>
      <c r="W101" s="36"/>
      <c r="X101" s="36"/>
      <c r="Y101" s="36"/>
      <c r="Z101" s="36"/>
      <c r="AA101" s="36"/>
      <c r="AB101" s="36"/>
      <c r="AC101" s="36"/>
      <c r="AD101" s="16"/>
      <c r="AE101" s="16"/>
      <c r="AF101" s="16"/>
      <c r="AG101" s="16"/>
      <c r="AH101" s="16"/>
      <c r="AI101" s="16"/>
      <c r="AJ101" s="16"/>
      <c r="AK101" s="16"/>
      <c r="AL101" s="16"/>
      <c r="AM101" s="16"/>
      <c r="AN101" s="16"/>
      <c r="AO101" s="16"/>
      <c r="AP101" s="16"/>
      <c r="AQ101" s="16"/>
      <c r="AR101" s="16"/>
      <c r="AS101" s="116"/>
      <c r="AT101" s="116"/>
      <c r="AU101" s="116"/>
      <c r="AV101" s="116"/>
      <c r="AW101" s="116"/>
      <c r="AX101" s="116"/>
      <c r="AY101" s="116"/>
      <c r="AZ101" s="116"/>
      <c r="BA101" s="116"/>
      <c r="BB101" s="116"/>
      <c r="BC101" s="116"/>
      <c r="BD101" s="116"/>
      <c r="BE101" s="116"/>
      <c r="BF101" s="116"/>
      <c r="BG101" s="116"/>
      <c r="BH101" s="116"/>
      <c r="BI101" s="116"/>
      <c r="BJ101" s="117"/>
    </row>
    <row r="102" spans="2:62" s="3" customFormat="1" ht="15">
      <c r="B102" s="36"/>
      <c r="C102" s="16"/>
      <c r="D102" s="684"/>
      <c r="E102" s="692"/>
      <c r="F102" s="693"/>
      <c r="G102" s="693"/>
      <c r="H102" s="693"/>
      <c r="I102" s="693"/>
      <c r="J102" s="693"/>
      <c r="K102" s="693"/>
      <c r="L102" s="16"/>
      <c r="M102" s="16"/>
      <c r="N102" s="16"/>
      <c r="O102" s="16"/>
      <c r="P102" s="36"/>
      <c r="Q102" s="36"/>
      <c r="R102" s="36"/>
      <c r="S102" s="16"/>
      <c r="T102" s="16"/>
      <c r="U102" s="16"/>
      <c r="V102" s="36"/>
      <c r="W102" s="36"/>
      <c r="X102" s="36"/>
      <c r="Y102" s="36"/>
      <c r="Z102" s="36"/>
      <c r="AA102" s="36"/>
      <c r="AB102" s="36"/>
      <c r="AC102" s="36"/>
      <c r="AD102" s="16"/>
      <c r="AE102" s="16"/>
      <c r="AF102" s="16"/>
      <c r="AG102" s="16"/>
      <c r="AH102" s="16"/>
      <c r="AI102" s="16"/>
      <c r="AJ102" s="16"/>
      <c r="AK102" s="16"/>
      <c r="AL102" s="16"/>
      <c r="AM102" s="16"/>
      <c r="AN102" s="16"/>
      <c r="AO102" s="16"/>
      <c r="AP102" s="16"/>
      <c r="AQ102" s="16"/>
      <c r="AR102" s="16"/>
      <c r="AS102" s="116"/>
      <c r="AT102" s="116"/>
      <c r="AU102" s="116"/>
      <c r="AV102" s="116"/>
      <c r="AW102" s="116"/>
      <c r="AX102" s="116"/>
      <c r="AY102" s="116"/>
      <c r="AZ102" s="116"/>
      <c r="BA102" s="116"/>
      <c r="BB102" s="116"/>
      <c r="BC102" s="116"/>
      <c r="BD102" s="116"/>
      <c r="BE102" s="116"/>
      <c r="BF102" s="116"/>
      <c r="BG102" s="116"/>
      <c r="BH102" s="116"/>
      <c r="BI102" s="116"/>
      <c r="BJ102" s="117"/>
    </row>
    <row r="103" spans="2:62" s="3" customFormat="1" ht="15">
      <c r="B103" s="36"/>
      <c r="C103" s="16"/>
      <c r="D103" s="688"/>
      <c r="E103" s="692"/>
      <c r="F103" s="693"/>
      <c r="G103" s="38"/>
      <c r="H103" s="38"/>
      <c r="I103" s="38"/>
      <c r="J103" s="38"/>
      <c r="K103" s="38"/>
      <c r="L103" s="16"/>
      <c r="M103" s="16"/>
      <c r="N103" s="16"/>
      <c r="O103" s="16"/>
      <c r="P103" s="36"/>
      <c r="Q103" s="36"/>
      <c r="R103" s="36"/>
      <c r="S103" s="16"/>
      <c r="T103" s="16"/>
      <c r="U103" s="16"/>
      <c r="V103" s="36"/>
      <c r="W103" s="36"/>
      <c r="X103" s="36"/>
      <c r="Y103" s="36"/>
      <c r="Z103" s="36"/>
      <c r="AA103" s="36"/>
      <c r="AB103" s="36"/>
      <c r="AC103" s="36"/>
      <c r="AD103" s="16"/>
      <c r="AE103" s="16"/>
      <c r="AF103" s="16"/>
      <c r="AG103" s="16"/>
      <c r="AH103" s="16"/>
      <c r="AI103" s="16"/>
      <c r="AJ103" s="16"/>
      <c r="AK103" s="16"/>
      <c r="AL103" s="16"/>
      <c r="AM103" s="16"/>
      <c r="AN103" s="16"/>
      <c r="AO103" s="16"/>
      <c r="AP103" s="16"/>
      <c r="AQ103" s="16"/>
      <c r="AR103" s="16"/>
      <c r="AS103" s="116"/>
      <c r="AT103" s="116"/>
      <c r="AU103" s="116"/>
      <c r="AV103" s="116"/>
      <c r="AW103" s="116"/>
      <c r="AX103" s="116"/>
      <c r="AY103" s="116"/>
      <c r="AZ103" s="116"/>
      <c r="BA103" s="116"/>
      <c r="BB103" s="116"/>
      <c r="BC103" s="116"/>
      <c r="BD103" s="116"/>
      <c r="BE103" s="116"/>
      <c r="BF103" s="116"/>
      <c r="BG103" s="116"/>
      <c r="BH103" s="116"/>
      <c r="BI103" s="116"/>
      <c r="BJ103" s="117"/>
    </row>
    <row r="104" spans="2:62" s="3" customFormat="1" ht="9.9" customHeight="1">
      <c r="B104" s="36"/>
      <c r="C104" s="16"/>
      <c r="D104" s="16"/>
      <c r="E104" s="16"/>
      <c r="F104" s="16"/>
      <c r="G104" s="16"/>
      <c r="H104" s="16"/>
      <c r="I104" s="16"/>
      <c r="J104" s="16"/>
      <c r="K104" s="16"/>
      <c r="L104" s="16"/>
      <c r="M104" s="16"/>
      <c r="N104" s="16"/>
      <c r="O104" s="16"/>
      <c r="P104" s="36"/>
      <c r="Q104" s="36"/>
      <c r="R104" s="36"/>
      <c r="S104" s="16"/>
      <c r="T104" s="16"/>
      <c r="U104" s="16"/>
      <c r="V104" s="36"/>
      <c r="W104" s="36"/>
      <c r="X104" s="36"/>
      <c r="Y104" s="36"/>
      <c r="Z104" s="36"/>
      <c r="AA104" s="36"/>
      <c r="AB104" s="36"/>
      <c r="AC104" s="36"/>
      <c r="AD104" s="16"/>
      <c r="AE104" s="16"/>
      <c r="AF104" s="16"/>
      <c r="AG104" s="16"/>
      <c r="AH104" s="16"/>
      <c r="AI104" s="16"/>
      <c r="AJ104" s="16"/>
      <c r="AK104" s="16"/>
      <c r="AL104" s="16"/>
      <c r="AM104" s="16"/>
      <c r="AN104" s="16"/>
      <c r="AO104" s="16"/>
      <c r="AP104" s="16"/>
      <c r="AQ104" s="16"/>
      <c r="AR104" s="16"/>
      <c r="AS104" s="116"/>
      <c r="AT104" s="116"/>
      <c r="AU104" s="116"/>
      <c r="AV104" s="116"/>
      <c r="AW104" s="116"/>
      <c r="AX104" s="116"/>
      <c r="AY104" s="116"/>
      <c r="AZ104" s="116"/>
      <c r="BA104" s="116"/>
      <c r="BB104" s="116"/>
      <c r="BC104" s="116"/>
      <c r="BD104" s="116"/>
      <c r="BE104" s="116"/>
      <c r="BF104" s="116"/>
      <c r="BG104" s="116"/>
      <c r="BH104" s="116"/>
      <c r="BI104" s="116"/>
      <c r="BJ104" s="117"/>
    </row>
    <row r="105" spans="2:62" s="3" customFormat="1">
      <c r="B105" s="36"/>
      <c r="C105" s="16"/>
      <c r="D105" s="16"/>
      <c r="E105" s="16"/>
      <c r="F105" s="16"/>
      <c r="G105" s="16"/>
      <c r="H105" s="16"/>
      <c r="I105" s="16"/>
      <c r="J105" s="16"/>
      <c r="K105" s="16"/>
      <c r="L105" s="16"/>
      <c r="M105" s="16"/>
      <c r="N105" s="16"/>
      <c r="O105" s="16"/>
      <c r="P105" s="36"/>
      <c r="Q105" s="36"/>
      <c r="R105" s="36"/>
      <c r="S105" s="16"/>
      <c r="T105" s="16"/>
      <c r="U105" s="16"/>
      <c r="V105" s="36"/>
      <c r="W105" s="36"/>
      <c r="X105" s="36"/>
      <c r="Y105" s="36"/>
      <c r="Z105" s="36"/>
      <c r="AA105" s="36"/>
      <c r="AB105" s="36"/>
      <c r="AC105" s="36"/>
      <c r="AD105" s="16"/>
      <c r="AE105" s="16"/>
      <c r="AF105" s="16"/>
      <c r="AG105" s="16"/>
      <c r="AH105" s="16"/>
      <c r="AI105" s="16"/>
      <c r="AJ105" s="16"/>
      <c r="AK105" s="16"/>
      <c r="AL105" s="16"/>
      <c r="AM105" s="16"/>
      <c r="AN105" s="16"/>
      <c r="AO105" s="16"/>
      <c r="AP105" s="16"/>
      <c r="AQ105" s="16"/>
      <c r="AR105" s="16"/>
      <c r="AS105" s="116"/>
      <c r="AT105" s="116"/>
      <c r="AU105" s="116"/>
      <c r="AV105" s="116"/>
      <c r="AW105" s="116"/>
      <c r="AX105" s="116"/>
      <c r="AY105" s="116"/>
      <c r="AZ105" s="116"/>
      <c r="BA105" s="116"/>
      <c r="BB105" s="116"/>
      <c r="BC105" s="116"/>
      <c r="BD105" s="116"/>
      <c r="BE105" s="116"/>
      <c r="BF105" s="116"/>
      <c r="BG105" s="116"/>
      <c r="BH105" s="116"/>
      <c r="BI105" s="116"/>
      <c r="BJ105" s="117"/>
    </row>
    <row r="106" spans="2:62" s="3" customFormat="1">
      <c r="B106" s="36"/>
      <c r="C106" s="36"/>
      <c r="D106" s="36"/>
      <c r="E106" s="36"/>
      <c r="F106" s="36"/>
      <c r="G106" s="36"/>
      <c r="H106" s="36"/>
      <c r="I106" s="36"/>
      <c r="J106" s="36"/>
      <c r="K106" s="36"/>
      <c r="L106" s="36"/>
      <c r="M106" s="36"/>
      <c r="N106" s="36"/>
      <c r="O106" s="36"/>
      <c r="P106" s="36"/>
      <c r="Q106" s="36"/>
      <c r="R106" s="36"/>
      <c r="S106" s="16"/>
      <c r="T106" s="16"/>
      <c r="U106" s="16"/>
      <c r="V106" s="36"/>
      <c r="W106" s="36"/>
      <c r="X106" s="36"/>
      <c r="Y106" s="36"/>
      <c r="Z106" s="36"/>
      <c r="AA106" s="36"/>
      <c r="AB106" s="36"/>
      <c r="AC106" s="36"/>
      <c r="AD106" s="16"/>
      <c r="AE106" s="16"/>
      <c r="AF106" s="16"/>
      <c r="AG106" s="16"/>
      <c r="AH106" s="16"/>
      <c r="AI106" s="16"/>
      <c r="AJ106" s="16"/>
      <c r="AK106" s="16"/>
      <c r="AL106" s="16"/>
      <c r="AM106" s="16"/>
      <c r="AN106" s="16"/>
      <c r="AO106" s="16"/>
      <c r="AP106" s="16"/>
      <c r="AQ106" s="16"/>
      <c r="AR106" s="16"/>
      <c r="AS106" s="116"/>
      <c r="AT106" s="116"/>
      <c r="AU106" s="116"/>
      <c r="AV106" s="116"/>
      <c r="AW106" s="116"/>
      <c r="AX106" s="116"/>
      <c r="AY106" s="116"/>
      <c r="AZ106" s="116"/>
      <c r="BA106" s="116"/>
      <c r="BB106" s="116"/>
      <c r="BC106" s="116"/>
      <c r="BD106" s="116"/>
      <c r="BE106" s="116"/>
      <c r="BF106" s="116"/>
      <c r="BG106" s="116"/>
      <c r="BH106" s="116"/>
      <c r="BI106" s="116"/>
      <c r="BJ106" s="117"/>
    </row>
    <row r="107" spans="2:62" s="3" customFormat="1">
      <c r="B107" s="36"/>
      <c r="C107" s="36"/>
      <c r="D107" s="36"/>
      <c r="E107" s="36"/>
      <c r="F107" s="36"/>
      <c r="G107" s="36"/>
      <c r="H107" s="36"/>
      <c r="I107" s="36"/>
      <c r="J107" s="36"/>
      <c r="K107" s="36"/>
      <c r="L107" s="36"/>
      <c r="M107" s="36"/>
      <c r="N107" s="36"/>
      <c r="O107" s="36"/>
      <c r="P107" s="36"/>
      <c r="Q107" s="36"/>
      <c r="R107" s="36"/>
      <c r="S107" s="16"/>
      <c r="T107" s="16"/>
      <c r="U107" s="16"/>
      <c r="V107" s="36"/>
      <c r="W107" s="36"/>
      <c r="X107" s="36"/>
      <c r="Y107" s="36"/>
      <c r="Z107" s="36"/>
      <c r="AA107" s="36"/>
      <c r="AB107" s="36"/>
      <c r="AC107" s="36"/>
      <c r="AD107" s="16"/>
      <c r="AE107" s="16"/>
      <c r="AF107" s="16"/>
      <c r="AG107" s="16"/>
      <c r="AH107" s="16"/>
      <c r="AI107" s="16"/>
      <c r="AJ107" s="16"/>
      <c r="AK107" s="16"/>
      <c r="AL107" s="16"/>
      <c r="AM107" s="16"/>
      <c r="AN107" s="16"/>
      <c r="AO107" s="16"/>
      <c r="AP107" s="16"/>
      <c r="AQ107" s="16"/>
      <c r="AR107" s="16"/>
      <c r="AS107" s="116"/>
      <c r="AT107" s="116"/>
      <c r="AU107" s="116"/>
      <c r="AV107" s="116"/>
      <c r="AW107" s="116"/>
      <c r="AX107" s="116"/>
      <c r="AY107" s="116"/>
      <c r="AZ107" s="116"/>
      <c r="BA107" s="116"/>
      <c r="BB107" s="116"/>
      <c r="BC107" s="116"/>
      <c r="BD107" s="116"/>
      <c r="BE107" s="116"/>
      <c r="BF107" s="116"/>
      <c r="BG107" s="116"/>
      <c r="BH107" s="116"/>
      <c r="BI107" s="116"/>
      <c r="BJ107" s="117"/>
    </row>
    <row r="108" spans="2:62" s="3" customFormat="1">
      <c r="B108" s="36"/>
      <c r="C108" s="36"/>
      <c r="D108" s="36"/>
      <c r="E108" s="36"/>
      <c r="F108" s="36"/>
      <c r="G108" s="36"/>
      <c r="H108" s="36"/>
      <c r="I108" s="36"/>
      <c r="J108" s="36"/>
      <c r="K108" s="36"/>
      <c r="L108" s="36"/>
      <c r="M108" s="36"/>
      <c r="N108" s="36"/>
      <c r="O108" s="36"/>
      <c r="P108" s="36"/>
      <c r="Q108" s="36"/>
      <c r="R108" s="36"/>
      <c r="S108" s="16"/>
      <c r="T108" s="16"/>
      <c r="U108" s="16"/>
      <c r="V108" s="36"/>
      <c r="W108" s="36"/>
      <c r="X108" s="36"/>
      <c r="Y108" s="36"/>
      <c r="Z108" s="36"/>
      <c r="AA108" s="36"/>
      <c r="AB108" s="36"/>
      <c r="AC108" s="36"/>
      <c r="AD108" s="16"/>
      <c r="AE108" s="16"/>
      <c r="AF108" s="16"/>
      <c r="AG108" s="16"/>
      <c r="AH108" s="16"/>
      <c r="AI108" s="16"/>
      <c r="AJ108" s="16"/>
      <c r="AK108" s="16"/>
      <c r="AL108" s="16"/>
      <c r="AM108" s="16"/>
      <c r="AN108" s="16"/>
      <c r="AO108" s="16"/>
      <c r="AP108" s="16"/>
      <c r="AQ108" s="16"/>
      <c r="AR108" s="16"/>
      <c r="AS108" s="116"/>
      <c r="AT108" s="116"/>
      <c r="AU108" s="116"/>
      <c r="AV108" s="116"/>
      <c r="AW108" s="116"/>
      <c r="AX108" s="116"/>
      <c r="AY108" s="116"/>
      <c r="AZ108" s="116"/>
      <c r="BA108" s="116"/>
      <c r="BB108" s="116"/>
      <c r="BC108" s="116"/>
      <c r="BD108" s="116"/>
      <c r="BE108" s="116"/>
      <c r="BF108" s="116"/>
      <c r="BG108" s="116"/>
      <c r="BH108" s="116"/>
      <c r="BI108" s="116"/>
      <c r="BJ108" s="117"/>
    </row>
    <row r="109" spans="2:62" s="3" customFormat="1">
      <c r="B109" s="36"/>
      <c r="C109" s="36"/>
      <c r="D109" s="36"/>
      <c r="E109" s="36"/>
      <c r="F109" s="36"/>
      <c r="G109" s="36"/>
      <c r="H109" s="36"/>
      <c r="I109" s="36"/>
      <c r="J109" s="36"/>
      <c r="K109" s="36"/>
      <c r="L109" s="36"/>
      <c r="M109" s="36"/>
      <c r="N109" s="36"/>
      <c r="O109" s="36"/>
      <c r="P109" s="36"/>
      <c r="Q109" s="36"/>
      <c r="R109" s="36"/>
      <c r="S109" s="16"/>
      <c r="T109" s="16"/>
      <c r="U109" s="16"/>
      <c r="V109" s="36"/>
      <c r="W109" s="36"/>
      <c r="X109" s="36"/>
      <c r="Y109" s="36"/>
      <c r="Z109" s="36"/>
      <c r="AA109" s="36"/>
      <c r="AB109" s="36"/>
      <c r="AC109" s="36"/>
      <c r="AD109" s="16"/>
      <c r="AE109" s="16"/>
      <c r="AF109" s="16"/>
      <c r="AG109" s="16"/>
      <c r="AH109" s="16"/>
      <c r="AI109" s="16"/>
      <c r="AJ109" s="16"/>
      <c r="AK109" s="16"/>
      <c r="AL109" s="16"/>
      <c r="AM109" s="16"/>
      <c r="AN109" s="16"/>
      <c r="AO109" s="16"/>
      <c r="AP109" s="16"/>
      <c r="AQ109" s="16"/>
      <c r="AR109" s="16"/>
      <c r="AS109" s="116"/>
      <c r="AT109" s="116"/>
      <c r="AU109" s="116"/>
      <c r="AV109" s="116"/>
      <c r="AW109" s="116"/>
      <c r="AX109" s="116"/>
      <c r="AY109" s="116"/>
      <c r="AZ109" s="116"/>
      <c r="BA109" s="116"/>
      <c r="BB109" s="116"/>
      <c r="BC109" s="116"/>
      <c r="BD109" s="116"/>
      <c r="BE109" s="116"/>
      <c r="BF109" s="116"/>
      <c r="BG109" s="116"/>
      <c r="BH109" s="116"/>
      <c r="BI109" s="116"/>
      <c r="BJ109" s="117"/>
    </row>
    <row r="110" spans="2:62" s="3" customFormat="1">
      <c r="B110" s="36"/>
      <c r="C110" s="36"/>
      <c r="D110" s="36"/>
      <c r="E110" s="36"/>
      <c r="F110" s="36"/>
      <c r="G110" s="36"/>
      <c r="H110" s="36"/>
      <c r="I110" s="36"/>
      <c r="J110" s="36"/>
      <c r="K110" s="36"/>
      <c r="L110" s="36"/>
      <c r="M110" s="36"/>
      <c r="N110" s="36"/>
      <c r="O110" s="36"/>
      <c r="P110" s="36"/>
      <c r="Q110" s="36"/>
      <c r="R110" s="36"/>
      <c r="S110" s="16"/>
      <c r="T110" s="16"/>
      <c r="U110" s="16"/>
      <c r="V110" s="36"/>
      <c r="W110" s="36"/>
      <c r="X110" s="36"/>
      <c r="Y110" s="36"/>
      <c r="Z110" s="36"/>
      <c r="AA110" s="36"/>
      <c r="AB110" s="36"/>
      <c r="AC110" s="36"/>
      <c r="AD110" s="16"/>
      <c r="AE110" s="16"/>
      <c r="AF110" s="16"/>
      <c r="AG110" s="16"/>
      <c r="AH110" s="16"/>
      <c r="AI110" s="16"/>
      <c r="AJ110" s="16"/>
      <c r="AK110" s="16"/>
      <c r="AL110" s="16"/>
      <c r="AM110" s="16"/>
      <c r="AN110" s="16"/>
      <c r="AO110" s="16"/>
      <c r="AP110" s="16"/>
      <c r="AQ110" s="16"/>
      <c r="AR110" s="16"/>
      <c r="AS110" s="116"/>
      <c r="AT110" s="116"/>
      <c r="AU110" s="116"/>
      <c r="AV110" s="116"/>
      <c r="AW110" s="116"/>
      <c r="AX110" s="116"/>
      <c r="AY110" s="116"/>
      <c r="AZ110" s="116"/>
      <c r="BA110" s="116"/>
      <c r="BB110" s="116"/>
      <c r="BC110" s="116"/>
      <c r="BD110" s="116"/>
      <c r="BE110" s="116"/>
      <c r="BF110" s="116"/>
      <c r="BG110" s="116"/>
      <c r="BH110" s="116"/>
      <c r="BI110" s="116"/>
      <c r="BJ110" s="117"/>
    </row>
    <row r="111" spans="2:62" s="3" customFormat="1">
      <c r="B111" s="36"/>
      <c r="C111" s="36"/>
      <c r="D111" s="36"/>
      <c r="E111" s="36"/>
      <c r="F111" s="36"/>
      <c r="G111" s="36"/>
      <c r="H111" s="36"/>
      <c r="I111" s="36"/>
      <c r="J111" s="36"/>
      <c r="K111" s="36"/>
      <c r="L111" s="36"/>
      <c r="M111" s="36"/>
      <c r="N111" s="36"/>
      <c r="O111" s="36"/>
      <c r="P111" s="36"/>
      <c r="Q111" s="36"/>
      <c r="R111" s="36"/>
      <c r="S111" s="16"/>
      <c r="T111" s="16"/>
      <c r="U111" s="16"/>
      <c r="V111" s="36"/>
      <c r="W111" s="36"/>
      <c r="X111" s="36"/>
      <c r="Y111" s="36"/>
      <c r="Z111" s="36"/>
      <c r="AA111" s="36"/>
      <c r="AB111" s="36"/>
      <c r="AC111" s="36"/>
      <c r="AD111" s="16"/>
      <c r="AE111" s="16"/>
      <c r="AF111" s="16"/>
      <c r="AG111" s="16"/>
      <c r="AH111" s="16"/>
      <c r="AI111" s="16"/>
      <c r="AJ111" s="16"/>
      <c r="AK111" s="16"/>
      <c r="AL111" s="16"/>
      <c r="AM111" s="16"/>
      <c r="AN111" s="16"/>
      <c r="AO111" s="16"/>
      <c r="AP111" s="16"/>
      <c r="AQ111" s="16"/>
      <c r="AR111" s="16"/>
      <c r="AS111" s="116"/>
      <c r="AT111" s="116"/>
      <c r="AU111" s="116"/>
      <c r="AV111" s="116"/>
      <c r="AW111" s="116"/>
      <c r="AX111" s="116"/>
      <c r="AY111" s="116"/>
      <c r="AZ111" s="116"/>
      <c r="BA111" s="116"/>
      <c r="BB111" s="116"/>
      <c r="BC111" s="116"/>
      <c r="BD111" s="116"/>
      <c r="BE111" s="116"/>
      <c r="BF111" s="116"/>
      <c r="BG111" s="116"/>
      <c r="BH111" s="116"/>
      <c r="BI111" s="116"/>
      <c r="BJ111" s="117"/>
    </row>
    <row r="112" spans="2:62" s="3" customFormat="1">
      <c r="B112" s="36"/>
      <c r="C112" s="36"/>
      <c r="D112" s="36"/>
      <c r="E112" s="36"/>
      <c r="F112" s="36"/>
      <c r="G112" s="36"/>
      <c r="H112" s="36"/>
      <c r="I112" s="36"/>
      <c r="J112" s="36"/>
      <c r="K112" s="36"/>
      <c r="L112" s="36"/>
      <c r="M112" s="36"/>
      <c r="N112" s="36"/>
      <c r="O112" s="36"/>
      <c r="P112" s="36"/>
      <c r="Q112" s="36"/>
      <c r="R112" s="36"/>
      <c r="S112" s="16"/>
      <c r="T112" s="16"/>
      <c r="U112" s="16"/>
      <c r="V112" s="36"/>
      <c r="W112" s="36"/>
      <c r="X112" s="36"/>
      <c r="Y112" s="36"/>
      <c r="Z112" s="36"/>
      <c r="AA112" s="36"/>
      <c r="AB112" s="36"/>
      <c r="AC112" s="36"/>
      <c r="AD112" s="16"/>
      <c r="AE112" s="16"/>
      <c r="AF112" s="16"/>
      <c r="AG112" s="16"/>
      <c r="AH112" s="16"/>
      <c r="AI112" s="16"/>
      <c r="AJ112" s="16"/>
      <c r="AK112" s="16"/>
      <c r="AL112" s="16"/>
      <c r="AM112" s="16"/>
      <c r="AN112" s="16"/>
      <c r="AO112" s="16"/>
      <c r="AP112" s="16"/>
      <c r="AQ112" s="16"/>
      <c r="AR112" s="16"/>
      <c r="AS112" s="116"/>
      <c r="AT112" s="116"/>
      <c r="AU112" s="116"/>
      <c r="AV112" s="116"/>
      <c r="AW112" s="116"/>
      <c r="AX112" s="116"/>
      <c r="AY112" s="116"/>
      <c r="AZ112" s="116"/>
      <c r="BA112" s="116"/>
      <c r="BB112" s="116"/>
      <c r="BC112" s="116"/>
      <c r="BD112" s="116"/>
      <c r="BE112" s="116"/>
      <c r="BF112" s="116"/>
      <c r="BG112" s="116"/>
      <c r="BH112" s="116"/>
      <c r="BI112" s="116"/>
      <c r="BJ112" s="117"/>
    </row>
    <row r="113" spans="2:62" s="3" customFormat="1">
      <c r="B113" s="36"/>
      <c r="C113" s="36"/>
      <c r="D113" s="36"/>
      <c r="E113" s="36"/>
      <c r="F113" s="36"/>
      <c r="G113" s="36"/>
      <c r="H113" s="36"/>
      <c r="I113" s="36"/>
      <c r="J113" s="36"/>
      <c r="K113" s="36"/>
      <c r="L113" s="36"/>
      <c r="M113" s="36"/>
      <c r="N113" s="36"/>
      <c r="O113" s="36"/>
      <c r="P113" s="36"/>
      <c r="Q113" s="36"/>
      <c r="R113" s="36"/>
      <c r="S113" s="16"/>
      <c r="T113" s="16"/>
      <c r="U113" s="16"/>
      <c r="V113" s="36"/>
      <c r="W113" s="36"/>
      <c r="X113" s="36"/>
      <c r="Y113" s="36"/>
      <c r="Z113" s="36"/>
      <c r="AA113" s="36"/>
      <c r="AB113" s="36"/>
      <c r="AC113" s="36"/>
      <c r="AD113" s="16"/>
      <c r="AE113" s="16"/>
      <c r="AF113" s="16"/>
      <c r="AG113" s="16"/>
      <c r="AH113" s="16"/>
      <c r="AI113" s="16"/>
      <c r="AJ113" s="16"/>
      <c r="AK113" s="16"/>
      <c r="AL113" s="16"/>
      <c r="AM113" s="16"/>
      <c r="AN113" s="16"/>
      <c r="AO113" s="16"/>
      <c r="AP113" s="16"/>
      <c r="AQ113" s="16"/>
      <c r="AR113" s="16"/>
      <c r="AS113" s="116"/>
      <c r="AT113" s="116"/>
      <c r="AU113" s="116"/>
      <c r="AV113" s="116"/>
      <c r="AW113" s="116"/>
      <c r="AX113" s="116"/>
      <c r="AY113" s="116"/>
      <c r="AZ113" s="116"/>
      <c r="BA113" s="116"/>
      <c r="BB113" s="116"/>
      <c r="BC113" s="116"/>
      <c r="BD113" s="116"/>
      <c r="BE113" s="116"/>
      <c r="BF113" s="116"/>
      <c r="BG113" s="116"/>
      <c r="BH113" s="116"/>
      <c r="BI113" s="116"/>
      <c r="BJ113" s="117"/>
    </row>
    <row r="114" spans="2:62" s="3" customFormat="1">
      <c r="B114" s="36"/>
      <c r="C114" s="36"/>
      <c r="D114" s="36"/>
      <c r="E114" s="36"/>
      <c r="F114" s="36"/>
      <c r="G114" s="36"/>
      <c r="H114" s="36"/>
      <c r="I114" s="36"/>
      <c r="J114" s="36"/>
      <c r="K114" s="36"/>
      <c r="L114" s="36"/>
      <c r="M114" s="36"/>
      <c r="N114" s="36"/>
      <c r="O114" s="36"/>
      <c r="P114" s="36"/>
      <c r="Q114" s="36"/>
      <c r="R114" s="36"/>
      <c r="S114" s="16"/>
      <c r="T114" s="16"/>
      <c r="U114" s="16"/>
      <c r="V114" s="36"/>
      <c r="W114" s="36"/>
      <c r="X114" s="36"/>
      <c r="Y114" s="36"/>
      <c r="Z114" s="36"/>
      <c r="AA114" s="36"/>
      <c r="AB114" s="36"/>
      <c r="AC114" s="36"/>
      <c r="AD114" s="16"/>
      <c r="AE114" s="16"/>
      <c r="AF114" s="16"/>
      <c r="AG114" s="16"/>
      <c r="AH114" s="16"/>
      <c r="AI114" s="16"/>
      <c r="AJ114" s="16"/>
      <c r="AK114" s="16"/>
      <c r="AL114" s="16"/>
      <c r="AM114" s="16"/>
      <c r="AN114" s="16"/>
      <c r="AO114" s="16"/>
      <c r="AP114" s="16"/>
      <c r="AQ114" s="16"/>
      <c r="AR114" s="16"/>
      <c r="AS114" s="116"/>
      <c r="AT114" s="116"/>
      <c r="AU114" s="116"/>
      <c r="AV114" s="116"/>
      <c r="AW114" s="116"/>
      <c r="AX114" s="116"/>
      <c r="AY114" s="116"/>
      <c r="AZ114" s="116"/>
      <c r="BA114" s="116"/>
      <c r="BB114" s="116"/>
      <c r="BC114" s="116"/>
      <c r="BD114" s="116"/>
      <c r="BE114" s="116"/>
      <c r="BF114" s="116"/>
      <c r="BG114" s="116"/>
      <c r="BH114" s="116"/>
      <c r="BI114" s="116"/>
      <c r="BJ114" s="117"/>
    </row>
    <row r="115" spans="2:62" s="3" customFormat="1">
      <c r="B115" s="36"/>
      <c r="C115" s="36"/>
      <c r="D115" s="36"/>
      <c r="E115" s="36"/>
      <c r="F115" s="36"/>
      <c r="G115" s="36"/>
      <c r="H115" s="36"/>
      <c r="I115" s="36"/>
      <c r="J115" s="36"/>
      <c r="K115" s="36"/>
      <c r="L115" s="36"/>
      <c r="M115" s="36"/>
      <c r="N115" s="36"/>
      <c r="O115" s="36"/>
      <c r="P115" s="36"/>
      <c r="Q115" s="36"/>
      <c r="R115" s="36"/>
      <c r="S115" s="16"/>
      <c r="T115" s="16"/>
      <c r="U115" s="16"/>
      <c r="V115" s="36"/>
      <c r="W115" s="36"/>
      <c r="X115" s="36"/>
      <c r="Y115" s="36"/>
      <c r="Z115" s="36"/>
      <c r="AA115" s="36"/>
      <c r="AB115" s="36"/>
      <c r="AC115" s="36"/>
      <c r="AD115" s="16"/>
      <c r="AE115" s="16"/>
      <c r="AF115" s="16"/>
      <c r="AG115" s="16"/>
      <c r="AH115" s="16"/>
      <c r="AI115" s="16"/>
      <c r="AJ115" s="16"/>
      <c r="AK115" s="16"/>
      <c r="AL115" s="16"/>
      <c r="AM115" s="16"/>
      <c r="AN115" s="16"/>
      <c r="AO115" s="16"/>
      <c r="AP115" s="16"/>
      <c r="AQ115" s="16"/>
      <c r="AR115" s="16"/>
      <c r="AS115" s="116"/>
      <c r="AT115" s="116"/>
      <c r="AU115" s="116"/>
      <c r="AV115" s="116"/>
      <c r="AW115" s="116"/>
      <c r="AX115" s="116"/>
      <c r="AY115" s="116"/>
      <c r="AZ115" s="116"/>
      <c r="BA115" s="116"/>
      <c r="BB115" s="116"/>
      <c r="BC115" s="116"/>
      <c r="BD115" s="116"/>
      <c r="BE115" s="116"/>
      <c r="BF115" s="116"/>
      <c r="BG115" s="116"/>
      <c r="BH115" s="116"/>
      <c r="BI115" s="116"/>
      <c r="BJ115" s="117"/>
    </row>
    <row r="116" spans="2:62" s="3" customFormat="1">
      <c r="B116" s="36"/>
      <c r="C116" s="36"/>
      <c r="D116" s="36"/>
      <c r="E116" s="36"/>
      <c r="F116" s="36"/>
      <c r="G116" s="36"/>
      <c r="H116" s="36"/>
      <c r="I116" s="36"/>
      <c r="J116" s="36"/>
      <c r="K116" s="36"/>
      <c r="L116" s="36"/>
      <c r="M116" s="36"/>
      <c r="N116" s="36"/>
      <c r="O116" s="36"/>
      <c r="P116" s="36"/>
      <c r="Q116" s="36"/>
      <c r="R116" s="36"/>
      <c r="S116" s="16"/>
      <c r="T116" s="16"/>
      <c r="U116" s="16"/>
      <c r="V116" s="36"/>
      <c r="W116" s="36"/>
      <c r="X116" s="36"/>
      <c r="Y116" s="36"/>
      <c r="Z116" s="36"/>
      <c r="AA116" s="36"/>
      <c r="AB116" s="36"/>
      <c r="AC116" s="36"/>
      <c r="AD116" s="16"/>
      <c r="AE116" s="16"/>
      <c r="AF116" s="16"/>
      <c r="AG116" s="16"/>
      <c r="AH116" s="16"/>
      <c r="AI116" s="16"/>
      <c r="AJ116" s="16"/>
      <c r="AK116" s="16"/>
      <c r="AL116" s="16"/>
      <c r="AM116" s="16"/>
      <c r="AN116" s="16"/>
      <c r="AO116" s="16"/>
      <c r="AP116" s="16"/>
      <c r="AQ116" s="16"/>
      <c r="AR116" s="16"/>
      <c r="AS116" s="116"/>
      <c r="AT116" s="116"/>
      <c r="AU116" s="116"/>
      <c r="AV116" s="116"/>
      <c r="AW116" s="116"/>
      <c r="AX116" s="116"/>
      <c r="AY116" s="116"/>
      <c r="AZ116" s="116"/>
      <c r="BA116" s="116"/>
      <c r="BB116" s="116"/>
      <c r="BC116" s="116"/>
      <c r="BD116" s="116"/>
      <c r="BE116" s="116"/>
      <c r="BF116" s="116"/>
      <c r="BG116" s="116"/>
      <c r="BH116" s="116"/>
      <c r="BI116" s="116"/>
      <c r="BJ116" s="117"/>
    </row>
    <row r="117" spans="2:62" s="3" customFormat="1">
      <c r="B117" s="36"/>
      <c r="C117" s="36"/>
      <c r="D117" s="36"/>
      <c r="E117" s="36"/>
      <c r="F117" s="36"/>
      <c r="G117" s="36"/>
      <c r="H117" s="36"/>
      <c r="I117" s="36"/>
      <c r="J117" s="36"/>
      <c r="K117" s="36"/>
      <c r="L117" s="36"/>
      <c r="M117" s="36"/>
      <c r="N117" s="36"/>
      <c r="O117" s="36"/>
      <c r="P117" s="36"/>
      <c r="Q117" s="36"/>
      <c r="R117" s="36"/>
      <c r="S117" s="16"/>
      <c r="T117" s="16"/>
      <c r="U117" s="16"/>
      <c r="V117" s="36"/>
      <c r="W117" s="36"/>
      <c r="X117" s="36"/>
      <c r="Y117" s="36"/>
      <c r="Z117" s="36"/>
      <c r="AA117" s="36"/>
      <c r="AB117" s="36"/>
      <c r="AC117" s="36"/>
      <c r="AD117" s="16"/>
      <c r="AE117" s="16"/>
      <c r="AF117" s="16"/>
      <c r="AG117" s="16"/>
      <c r="AH117" s="16"/>
      <c r="AI117" s="16"/>
      <c r="AJ117" s="16"/>
      <c r="AK117" s="16"/>
      <c r="AL117" s="16"/>
      <c r="AM117" s="16"/>
      <c r="AN117" s="16"/>
      <c r="AO117" s="16"/>
      <c r="AP117" s="16"/>
      <c r="AQ117" s="16"/>
      <c r="AR117" s="16"/>
      <c r="AS117" s="116"/>
      <c r="AT117" s="116"/>
      <c r="AU117" s="116"/>
      <c r="AV117" s="116"/>
      <c r="AW117" s="116"/>
      <c r="AX117" s="116"/>
      <c r="AY117" s="116"/>
      <c r="AZ117" s="116"/>
      <c r="BA117" s="116"/>
      <c r="BB117" s="116"/>
      <c r="BC117" s="116"/>
      <c r="BD117" s="116"/>
      <c r="BE117" s="116"/>
      <c r="BF117" s="116"/>
      <c r="BG117" s="116"/>
      <c r="BH117" s="116"/>
      <c r="BI117" s="116"/>
      <c r="BJ117" s="117"/>
    </row>
    <row r="118" spans="2:62" s="3" customFormat="1">
      <c r="B118" s="36"/>
      <c r="C118" s="36"/>
      <c r="D118" s="36"/>
      <c r="E118" s="36"/>
      <c r="F118" s="36"/>
      <c r="G118" s="36"/>
      <c r="H118" s="36"/>
      <c r="I118" s="36"/>
      <c r="J118" s="36"/>
      <c r="K118" s="36"/>
      <c r="L118" s="36"/>
      <c r="M118" s="36"/>
      <c r="N118" s="36"/>
      <c r="O118" s="36"/>
      <c r="P118" s="36"/>
      <c r="Q118" s="36"/>
      <c r="R118" s="36"/>
      <c r="S118" s="16"/>
      <c r="T118" s="16"/>
      <c r="U118" s="16"/>
      <c r="V118" s="36"/>
      <c r="W118" s="36"/>
      <c r="X118" s="36"/>
      <c r="Y118" s="36"/>
      <c r="Z118" s="36"/>
      <c r="AA118" s="36"/>
      <c r="AB118" s="36"/>
      <c r="AC118" s="36"/>
      <c r="AD118" s="16"/>
      <c r="AE118" s="16"/>
      <c r="AF118" s="16"/>
      <c r="AG118" s="16"/>
      <c r="AH118" s="16"/>
      <c r="AI118" s="16"/>
      <c r="AJ118" s="16"/>
      <c r="AK118" s="16"/>
      <c r="AL118" s="16"/>
      <c r="AM118" s="16"/>
      <c r="AN118" s="16"/>
      <c r="AO118" s="16"/>
      <c r="AP118" s="16"/>
      <c r="AQ118" s="16"/>
      <c r="AR118" s="16"/>
      <c r="AS118" s="116"/>
      <c r="AT118" s="116"/>
      <c r="AU118" s="116"/>
      <c r="AV118" s="116"/>
      <c r="AW118" s="116"/>
      <c r="AX118" s="116"/>
      <c r="AY118" s="116"/>
      <c r="AZ118" s="116"/>
      <c r="BA118" s="116"/>
      <c r="BB118" s="116"/>
      <c r="BC118" s="116"/>
      <c r="BD118" s="116"/>
      <c r="BE118" s="116"/>
      <c r="BF118" s="116"/>
      <c r="BG118" s="116"/>
      <c r="BH118" s="116"/>
      <c r="BI118" s="116"/>
      <c r="BJ118" s="117"/>
    </row>
    <row r="119" spans="2:62" s="3" customFormat="1">
      <c r="B119" s="36"/>
      <c r="C119" s="36"/>
      <c r="D119" s="36"/>
      <c r="E119" s="36"/>
      <c r="F119" s="36"/>
      <c r="G119" s="36"/>
      <c r="H119" s="36"/>
      <c r="I119" s="36"/>
      <c r="J119" s="36"/>
      <c r="K119" s="36"/>
      <c r="L119" s="36"/>
      <c r="M119" s="36"/>
      <c r="N119" s="36"/>
      <c r="O119" s="36"/>
      <c r="P119" s="36"/>
      <c r="Q119" s="36"/>
      <c r="R119" s="36"/>
      <c r="S119" s="16"/>
      <c r="T119" s="16"/>
      <c r="U119" s="16"/>
      <c r="V119" s="36"/>
      <c r="W119" s="36"/>
      <c r="X119" s="36"/>
      <c r="Y119" s="36"/>
      <c r="Z119" s="36"/>
      <c r="AA119" s="36"/>
      <c r="AB119" s="36"/>
      <c r="AC119" s="36"/>
      <c r="AD119" s="16"/>
      <c r="AE119" s="16"/>
      <c r="AF119" s="16"/>
      <c r="AG119" s="16"/>
      <c r="AH119" s="16"/>
      <c r="AI119" s="16"/>
      <c r="AJ119" s="16"/>
      <c r="AK119" s="16"/>
      <c r="AL119" s="16"/>
      <c r="AM119" s="16"/>
      <c r="AN119" s="16"/>
      <c r="AO119" s="16"/>
      <c r="AP119" s="16"/>
      <c r="AQ119" s="16"/>
      <c r="AR119" s="16"/>
      <c r="AS119" s="116"/>
      <c r="AT119" s="116"/>
      <c r="AU119" s="116"/>
      <c r="AV119" s="116"/>
      <c r="AW119" s="116"/>
      <c r="AX119" s="116"/>
      <c r="AY119" s="116"/>
      <c r="AZ119" s="116"/>
      <c r="BA119" s="116"/>
      <c r="BB119" s="116"/>
      <c r="BC119" s="116"/>
      <c r="BD119" s="116"/>
      <c r="BE119" s="116"/>
      <c r="BF119" s="116"/>
      <c r="BG119" s="116"/>
      <c r="BH119" s="116"/>
      <c r="BI119" s="116"/>
      <c r="BJ119" s="117"/>
    </row>
    <row r="120" spans="2:62" s="3" customFormat="1">
      <c r="B120" s="36"/>
      <c r="C120" s="36"/>
      <c r="D120" s="36"/>
      <c r="E120" s="36"/>
      <c r="F120" s="36"/>
      <c r="G120" s="36"/>
      <c r="H120" s="36"/>
      <c r="I120" s="36"/>
      <c r="J120" s="36"/>
      <c r="K120" s="36"/>
      <c r="L120" s="36"/>
      <c r="M120" s="36"/>
      <c r="N120" s="36"/>
      <c r="O120" s="36"/>
      <c r="P120" s="36"/>
      <c r="Q120" s="36"/>
      <c r="R120" s="36"/>
      <c r="S120" s="16"/>
      <c r="T120" s="16"/>
      <c r="U120" s="16"/>
      <c r="V120" s="36"/>
      <c r="W120" s="36"/>
      <c r="X120" s="36"/>
      <c r="Y120" s="36"/>
      <c r="Z120" s="36"/>
      <c r="AA120" s="36"/>
      <c r="AB120" s="36"/>
      <c r="AC120" s="36"/>
      <c r="AD120" s="16"/>
      <c r="AE120" s="16"/>
      <c r="AF120" s="16"/>
      <c r="AG120" s="16"/>
      <c r="AH120" s="16"/>
      <c r="AI120" s="16"/>
      <c r="AJ120" s="16"/>
      <c r="AK120" s="16"/>
      <c r="AL120" s="16"/>
      <c r="AM120" s="16"/>
      <c r="AN120" s="16"/>
      <c r="AO120" s="16"/>
      <c r="AP120" s="16"/>
      <c r="AQ120" s="16"/>
      <c r="AR120" s="16"/>
      <c r="AS120" s="116"/>
      <c r="AT120" s="116"/>
      <c r="AU120" s="116"/>
      <c r="AV120" s="116"/>
      <c r="AW120" s="116"/>
      <c r="AX120" s="116"/>
      <c r="AY120" s="116"/>
      <c r="AZ120" s="116"/>
      <c r="BA120" s="116"/>
      <c r="BB120" s="116"/>
      <c r="BC120" s="116"/>
      <c r="BD120" s="116"/>
      <c r="BE120" s="116"/>
      <c r="BF120" s="116"/>
      <c r="BG120" s="116"/>
      <c r="BH120" s="116"/>
      <c r="BI120" s="116"/>
      <c r="BJ120" s="117"/>
    </row>
    <row r="121" spans="2:62" s="3" customFormat="1">
      <c r="B121" s="36"/>
      <c r="C121" s="36"/>
      <c r="D121" s="36"/>
      <c r="E121" s="36"/>
      <c r="F121" s="36"/>
      <c r="G121" s="36"/>
      <c r="H121" s="36"/>
      <c r="I121" s="36"/>
      <c r="J121" s="36"/>
      <c r="K121" s="36"/>
      <c r="L121" s="36"/>
      <c r="M121" s="36"/>
      <c r="N121" s="36"/>
      <c r="O121" s="36"/>
      <c r="P121" s="36"/>
      <c r="Q121" s="36"/>
      <c r="R121" s="36"/>
      <c r="S121" s="16"/>
      <c r="T121" s="16"/>
      <c r="U121" s="16"/>
      <c r="V121" s="36"/>
      <c r="W121" s="36"/>
      <c r="X121" s="36"/>
      <c r="Y121" s="36"/>
      <c r="Z121" s="36"/>
      <c r="AA121" s="36"/>
      <c r="AB121" s="36"/>
      <c r="AC121" s="36"/>
      <c r="AD121" s="16"/>
      <c r="AE121" s="16"/>
      <c r="AF121" s="16"/>
      <c r="AG121" s="16"/>
      <c r="AH121" s="16"/>
      <c r="AI121" s="16"/>
      <c r="AJ121" s="16"/>
      <c r="AK121" s="16"/>
      <c r="AL121" s="16"/>
      <c r="AM121" s="16"/>
      <c r="AN121" s="16"/>
      <c r="AO121" s="16"/>
      <c r="AP121" s="16"/>
      <c r="AQ121" s="16"/>
      <c r="AR121" s="16"/>
      <c r="AS121" s="116"/>
      <c r="AT121" s="116"/>
      <c r="AU121" s="116"/>
      <c r="AV121" s="116"/>
      <c r="AW121" s="116"/>
      <c r="AX121" s="116"/>
      <c r="AY121" s="116"/>
      <c r="AZ121" s="116"/>
      <c r="BA121" s="116"/>
      <c r="BB121" s="116"/>
      <c r="BC121" s="116"/>
      <c r="BD121" s="116"/>
      <c r="BE121" s="116"/>
      <c r="BF121" s="116"/>
      <c r="BG121" s="116"/>
      <c r="BH121" s="116"/>
      <c r="BI121" s="116"/>
      <c r="BJ121" s="117"/>
    </row>
    <row r="122" spans="2:62" s="3" customFormat="1">
      <c r="B122" s="36"/>
      <c r="C122" s="36"/>
      <c r="D122" s="36"/>
      <c r="E122" s="36"/>
      <c r="F122" s="36"/>
      <c r="G122" s="36"/>
      <c r="H122" s="36"/>
      <c r="I122" s="36"/>
      <c r="J122" s="36"/>
      <c r="K122" s="36"/>
      <c r="L122" s="36"/>
      <c r="M122" s="36"/>
      <c r="N122" s="36"/>
      <c r="O122" s="36"/>
      <c r="P122" s="36"/>
      <c r="Q122" s="36"/>
      <c r="R122" s="36"/>
      <c r="S122" s="16"/>
      <c r="T122" s="16"/>
      <c r="U122" s="16"/>
      <c r="V122" s="36"/>
      <c r="W122" s="36"/>
      <c r="X122" s="36"/>
      <c r="Y122" s="36"/>
      <c r="Z122" s="36"/>
      <c r="AA122" s="36"/>
      <c r="AB122" s="36"/>
      <c r="AC122" s="36"/>
      <c r="AD122" s="16"/>
      <c r="AE122" s="16"/>
      <c r="AF122" s="16"/>
      <c r="AG122" s="16"/>
      <c r="AH122" s="16"/>
      <c r="AI122" s="16"/>
      <c r="AJ122" s="16"/>
      <c r="AK122" s="16"/>
      <c r="AL122" s="16"/>
      <c r="AM122" s="16"/>
      <c r="AN122" s="16"/>
      <c r="AO122" s="16"/>
      <c r="AP122" s="16"/>
      <c r="AQ122" s="16"/>
      <c r="AR122" s="16"/>
      <c r="AS122" s="116"/>
      <c r="AT122" s="116"/>
      <c r="AU122" s="116"/>
      <c r="AV122" s="116"/>
      <c r="AW122" s="116"/>
      <c r="AX122" s="116"/>
      <c r="AY122" s="116"/>
      <c r="AZ122" s="116"/>
      <c r="BA122" s="116"/>
      <c r="BB122" s="116"/>
      <c r="BC122" s="116"/>
      <c r="BD122" s="116"/>
      <c r="BE122" s="116"/>
      <c r="BF122" s="116"/>
      <c r="BG122" s="116"/>
      <c r="BH122" s="116"/>
      <c r="BI122" s="116"/>
      <c r="BJ122" s="117"/>
    </row>
    <row r="123" spans="2:62" s="3" customFormat="1">
      <c r="B123" s="36"/>
      <c r="C123" s="36"/>
      <c r="D123" s="36"/>
      <c r="E123" s="36"/>
      <c r="F123" s="36"/>
      <c r="G123" s="36"/>
      <c r="H123" s="36"/>
      <c r="I123" s="36"/>
      <c r="J123" s="36"/>
      <c r="K123" s="36"/>
      <c r="L123" s="36"/>
      <c r="M123" s="36"/>
      <c r="N123" s="36"/>
      <c r="O123" s="36"/>
      <c r="P123" s="36"/>
      <c r="Q123" s="36"/>
      <c r="R123" s="36"/>
      <c r="S123" s="16"/>
      <c r="T123" s="16"/>
      <c r="U123" s="16"/>
      <c r="V123" s="36"/>
      <c r="W123" s="36"/>
      <c r="X123" s="36"/>
      <c r="Y123" s="36"/>
      <c r="Z123" s="36"/>
      <c r="AA123" s="36"/>
      <c r="AB123" s="36"/>
      <c r="AC123" s="36"/>
      <c r="AD123" s="16"/>
      <c r="AE123" s="16"/>
      <c r="AF123" s="16"/>
      <c r="AG123" s="16"/>
      <c r="AH123" s="16"/>
      <c r="AI123" s="16"/>
      <c r="AJ123" s="16"/>
      <c r="AK123" s="16"/>
      <c r="AL123" s="16"/>
      <c r="AM123" s="16"/>
      <c r="AN123" s="16"/>
      <c r="AO123" s="16"/>
      <c r="AP123" s="16"/>
      <c r="AQ123" s="16"/>
      <c r="AR123" s="16"/>
      <c r="AS123" s="116"/>
      <c r="AT123" s="116"/>
      <c r="AU123" s="116"/>
      <c r="AV123" s="116"/>
      <c r="AW123" s="116"/>
      <c r="AX123" s="116"/>
      <c r="AY123" s="116"/>
      <c r="AZ123" s="116"/>
      <c r="BA123" s="116"/>
      <c r="BB123" s="116"/>
      <c r="BC123" s="116"/>
      <c r="BD123" s="116"/>
      <c r="BE123" s="116"/>
      <c r="BF123" s="116"/>
      <c r="BG123" s="116"/>
      <c r="BH123" s="116"/>
      <c r="BI123" s="116"/>
      <c r="BJ123" s="117"/>
    </row>
    <row r="124" spans="2:62" s="3" customFormat="1">
      <c r="B124" s="36"/>
      <c r="C124" s="36"/>
      <c r="D124" s="36"/>
      <c r="E124" s="36"/>
      <c r="F124" s="36"/>
      <c r="G124" s="36"/>
      <c r="H124" s="36"/>
      <c r="I124" s="36"/>
      <c r="J124" s="36"/>
      <c r="K124" s="36"/>
      <c r="L124" s="36"/>
      <c r="M124" s="36"/>
      <c r="N124" s="36"/>
      <c r="O124" s="36"/>
      <c r="P124" s="36"/>
      <c r="Q124" s="36"/>
      <c r="R124" s="36"/>
      <c r="S124" s="16"/>
      <c r="T124" s="16"/>
      <c r="U124" s="16"/>
      <c r="V124" s="36"/>
      <c r="W124" s="36"/>
      <c r="X124" s="36"/>
      <c r="Y124" s="36"/>
      <c r="Z124" s="36"/>
      <c r="AA124" s="36"/>
      <c r="AB124" s="36"/>
      <c r="AC124" s="36"/>
      <c r="AD124" s="16"/>
      <c r="AE124" s="16"/>
      <c r="AF124" s="16"/>
      <c r="AG124" s="16"/>
      <c r="AH124" s="16"/>
      <c r="AI124" s="16"/>
      <c r="AJ124" s="16"/>
      <c r="AK124" s="16"/>
      <c r="AL124" s="16"/>
      <c r="AM124" s="16"/>
      <c r="AN124" s="16"/>
      <c r="AO124" s="16"/>
      <c r="AP124" s="16"/>
      <c r="AQ124" s="16"/>
      <c r="AR124" s="16"/>
      <c r="AS124" s="116"/>
      <c r="AT124" s="116"/>
      <c r="AU124" s="116"/>
      <c r="AV124" s="116"/>
      <c r="AW124" s="116"/>
      <c r="AX124" s="116"/>
      <c r="AY124" s="116"/>
      <c r="AZ124" s="116"/>
      <c r="BA124" s="116"/>
      <c r="BB124" s="116"/>
      <c r="BC124" s="116"/>
      <c r="BD124" s="116"/>
      <c r="BE124" s="116"/>
      <c r="BF124" s="116"/>
      <c r="BG124" s="116"/>
      <c r="BH124" s="116"/>
      <c r="BI124" s="116"/>
      <c r="BJ124" s="117"/>
    </row>
    <row r="125" spans="2:62" s="3" customFormat="1">
      <c r="B125" s="36"/>
      <c r="C125" s="36"/>
      <c r="D125" s="36"/>
      <c r="E125" s="36"/>
      <c r="F125" s="36"/>
      <c r="G125" s="36"/>
      <c r="H125" s="36"/>
      <c r="I125" s="36"/>
      <c r="J125" s="36"/>
      <c r="K125" s="36"/>
      <c r="L125" s="36"/>
      <c r="M125" s="36"/>
      <c r="N125" s="36"/>
      <c r="O125" s="36"/>
      <c r="P125" s="36"/>
      <c r="Q125" s="36"/>
      <c r="R125" s="36"/>
      <c r="S125" s="16"/>
      <c r="T125" s="16"/>
      <c r="U125" s="16"/>
      <c r="V125" s="36"/>
      <c r="W125" s="36"/>
      <c r="X125" s="36"/>
      <c r="Y125" s="36"/>
      <c r="Z125" s="36"/>
      <c r="AA125" s="36"/>
      <c r="AB125" s="36"/>
      <c r="AC125" s="36"/>
      <c r="AD125" s="16"/>
      <c r="AE125" s="16"/>
      <c r="AF125" s="16"/>
      <c r="AG125" s="16"/>
      <c r="AH125" s="16"/>
      <c r="AI125" s="16"/>
      <c r="AJ125" s="16"/>
      <c r="AK125" s="16"/>
      <c r="AL125" s="16"/>
      <c r="AM125" s="16"/>
      <c r="AN125" s="16"/>
      <c r="AO125" s="16"/>
      <c r="AP125" s="16"/>
      <c r="AQ125" s="16"/>
      <c r="AR125" s="16"/>
      <c r="AS125" s="116"/>
      <c r="AT125" s="116"/>
      <c r="AU125" s="116"/>
      <c r="AV125" s="116"/>
      <c r="AW125" s="116"/>
      <c r="AX125" s="116"/>
      <c r="AY125" s="116"/>
      <c r="AZ125" s="116"/>
      <c r="BA125" s="116"/>
      <c r="BB125" s="116"/>
      <c r="BC125" s="116"/>
      <c r="BD125" s="116"/>
      <c r="BE125" s="116"/>
      <c r="BF125" s="116"/>
      <c r="BG125" s="116"/>
      <c r="BH125" s="116"/>
      <c r="BI125" s="116"/>
      <c r="BJ125" s="117"/>
    </row>
    <row r="126" spans="2:62" s="3" customFormat="1">
      <c r="B126" s="36"/>
      <c r="C126" s="36"/>
      <c r="D126" s="36"/>
      <c r="E126" s="36"/>
      <c r="F126" s="36"/>
      <c r="G126" s="36"/>
      <c r="H126" s="36"/>
      <c r="I126" s="36"/>
      <c r="J126" s="36"/>
      <c r="K126" s="36"/>
      <c r="L126" s="36"/>
      <c r="M126" s="36"/>
      <c r="N126" s="36"/>
      <c r="O126" s="36"/>
      <c r="P126" s="36"/>
      <c r="Q126" s="36"/>
      <c r="R126" s="36"/>
      <c r="S126" s="16"/>
      <c r="T126" s="16"/>
      <c r="U126" s="16"/>
      <c r="V126" s="36"/>
      <c r="W126" s="36"/>
      <c r="X126" s="36"/>
      <c r="Y126" s="36"/>
      <c r="Z126" s="36"/>
      <c r="AA126" s="36"/>
      <c r="AB126" s="36"/>
      <c r="AC126" s="36"/>
      <c r="AD126" s="16"/>
      <c r="AE126" s="16"/>
      <c r="AF126" s="16"/>
      <c r="AG126" s="16"/>
      <c r="AH126" s="16"/>
      <c r="AI126" s="16"/>
      <c r="AJ126" s="16"/>
      <c r="AK126" s="16"/>
      <c r="AL126" s="16"/>
      <c r="AM126" s="16"/>
      <c r="AN126" s="16"/>
      <c r="AO126" s="16"/>
      <c r="AP126" s="16"/>
      <c r="AQ126" s="16"/>
      <c r="AR126" s="16"/>
      <c r="AS126" s="116"/>
      <c r="AT126" s="116"/>
      <c r="AU126" s="116"/>
      <c r="AV126" s="116"/>
      <c r="AW126" s="116"/>
      <c r="AX126" s="116"/>
      <c r="AY126" s="116"/>
      <c r="AZ126" s="116"/>
      <c r="BA126" s="116"/>
      <c r="BB126" s="116"/>
      <c r="BC126" s="116"/>
      <c r="BD126" s="116"/>
      <c r="BE126" s="116"/>
      <c r="BF126" s="116"/>
      <c r="BG126" s="116"/>
      <c r="BH126" s="116"/>
      <c r="BI126" s="116"/>
      <c r="BJ126" s="117"/>
    </row>
    <row r="127" spans="2:62" s="3" customFormat="1">
      <c r="B127" s="36"/>
      <c r="C127" s="36"/>
      <c r="D127" s="36"/>
      <c r="E127" s="36"/>
      <c r="F127" s="36"/>
      <c r="G127" s="36"/>
      <c r="H127" s="36"/>
      <c r="I127" s="36"/>
      <c r="J127" s="36"/>
      <c r="K127" s="36"/>
      <c r="L127" s="36"/>
      <c r="M127" s="36"/>
      <c r="N127" s="36"/>
      <c r="O127" s="36"/>
      <c r="P127" s="36"/>
      <c r="Q127" s="36"/>
      <c r="R127" s="36"/>
      <c r="S127" s="16"/>
      <c r="T127" s="16"/>
      <c r="U127" s="16"/>
      <c r="V127" s="36"/>
      <c r="W127" s="36"/>
      <c r="X127" s="36"/>
      <c r="Y127" s="36"/>
      <c r="Z127" s="36"/>
      <c r="AA127" s="36"/>
      <c r="AB127" s="36"/>
      <c r="AC127" s="36"/>
      <c r="AD127" s="16"/>
      <c r="AE127" s="16"/>
      <c r="AF127" s="16"/>
      <c r="AG127" s="16"/>
      <c r="AH127" s="16"/>
      <c r="AI127" s="16"/>
      <c r="AJ127" s="16"/>
      <c r="AK127" s="16"/>
      <c r="AL127" s="16"/>
      <c r="AM127" s="16"/>
      <c r="AN127" s="16"/>
      <c r="AO127" s="16"/>
      <c r="AP127" s="16"/>
      <c r="AQ127" s="16"/>
      <c r="AR127" s="16"/>
      <c r="AS127" s="116"/>
      <c r="AT127" s="116"/>
      <c r="AU127" s="116"/>
      <c r="AV127" s="116"/>
      <c r="AW127" s="116"/>
      <c r="AX127" s="116"/>
      <c r="AY127" s="116"/>
      <c r="AZ127" s="116"/>
      <c r="BA127" s="116"/>
      <c r="BB127" s="116"/>
      <c r="BC127" s="116"/>
      <c r="BD127" s="116"/>
      <c r="BE127" s="116"/>
      <c r="BF127" s="116"/>
      <c r="BG127" s="116"/>
      <c r="BH127" s="116"/>
      <c r="BI127" s="116"/>
      <c r="BJ127" s="117"/>
    </row>
    <row r="128" spans="2:62" s="3" customFormat="1">
      <c r="B128" s="36"/>
      <c r="C128" s="36"/>
      <c r="D128" s="36"/>
      <c r="E128" s="36"/>
      <c r="F128" s="36"/>
      <c r="G128" s="36"/>
      <c r="H128" s="36"/>
      <c r="I128" s="36"/>
      <c r="J128" s="36"/>
      <c r="K128" s="36"/>
      <c r="L128" s="36"/>
      <c r="M128" s="36"/>
      <c r="N128" s="36"/>
      <c r="O128" s="36"/>
      <c r="P128" s="36"/>
      <c r="Q128" s="36"/>
      <c r="R128" s="36"/>
      <c r="S128" s="16"/>
      <c r="T128" s="16"/>
      <c r="U128" s="16"/>
      <c r="V128" s="36"/>
      <c r="W128" s="36"/>
      <c r="X128" s="36"/>
      <c r="Y128" s="36"/>
      <c r="Z128" s="36"/>
      <c r="AA128" s="36"/>
      <c r="AB128" s="36"/>
      <c r="AC128" s="36"/>
      <c r="AD128" s="16"/>
      <c r="AE128" s="16"/>
      <c r="AF128" s="16"/>
      <c r="AG128" s="16"/>
      <c r="AH128" s="16"/>
      <c r="AI128" s="16"/>
      <c r="AJ128" s="16"/>
      <c r="AK128" s="16"/>
      <c r="AL128" s="16"/>
      <c r="AM128" s="16"/>
      <c r="AN128" s="16"/>
      <c r="AO128" s="16"/>
      <c r="AP128" s="16"/>
      <c r="AQ128" s="16"/>
      <c r="AR128" s="16"/>
      <c r="AS128" s="116"/>
      <c r="AT128" s="116"/>
      <c r="AU128" s="116"/>
      <c r="AV128" s="116"/>
      <c r="AW128" s="116"/>
      <c r="AX128" s="116"/>
      <c r="AY128" s="116"/>
      <c r="AZ128" s="116"/>
      <c r="BA128" s="116"/>
      <c r="BB128" s="116"/>
      <c r="BC128" s="116"/>
      <c r="BD128" s="116"/>
      <c r="BE128" s="116"/>
      <c r="BF128" s="116"/>
      <c r="BG128" s="116"/>
      <c r="BH128" s="116"/>
      <c r="BI128" s="116"/>
      <c r="BJ128" s="117"/>
    </row>
    <row r="129" spans="2:62" s="3" customFormat="1">
      <c r="B129" s="36"/>
      <c r="C129" s="36"/>
      <c r="D129" s="36"/>
      <c r="E129" s="36"/>
      <c r="F129" s="36"/>
      <c r="G129" s="36"/>
      <c r="H129" s="36"/>
      <c r="I129" s="36"/>
      <c r="J129" s="36"/>
      <c r="K129" s="36"/>
      <c r="L129" s="36"/>
      <c r="M129" s="36"/>
      <c r="N129" s="36"/>
      <c r="O129" s="36"/>
      <c r="P129" s="36"/>
      <c r="Q129" s="36"/>
      <c r="R129" s="36"/>
      <c r="S129" s="16"/>
      <c r="T129" s="16"/>
      <c r="U129" s="16"/>
      <c r="V129" s="36"/>
      <c r="W129" s="36"/>
      <c r="X129" s="36"/>
      <c r="Y129" s="36"/>
      <c r="Z129" s="36"/>
      <c r="AA129" s="36"/>
      <c r="AB129" s="36"/>
      <c r="AC129" s="36"/>
      <c r="AD129" s="16"/>
      <c r="AE129" s="16"/>
      <c r="AF129" s="16"/>
      <c r="AG129" s="16"/>
      <c r="AH129" s="16"/>
      <c r="AI129" s="16"/>
      <c r="AJ129" s="16"/>
      <c r="AK129" s="16"/>
      <c r="AL129" s="16"/>
      <c r="AM129" s="16"/>
      <c r="AN129" s="16"/>
      <c r="AO129" s="16"/>
      <c r="AP129" s="16"/>
      <c r="AQ129" s="16"/>
      <c r="AR129" s="16"/>
      <c r="AS129" s="116"/>
      <c r="AT129" s="116"/>
      <c r="AU129" s="116"/>
      <c r="AV129" s="116"/>
      <c r="AW129" s="116"/>
      <c r="AX129" s="116"/>
      <c r="AY129" s="116"/>
      <c r="AZ129" s="116"/>
      <c r="BA129" s="116"/>
      <c r="BB129" s="116"/>
      <c r="BC129" s="116"/>
      <c r="BD129" s="116"/>
      <c r="BE129" s="116"/>
      <c r="BF129" s="116"/>
      <c r="BG129" s="116"/>
      <c r="BH129" s="116"/>
      <c r="BI129" s="116"/>
      <c r="BJ129" s="117"/>
    </row>
    <row r="130" spans="2:62" s="3" customFormat="1">
      <c r="B130" s="36"/>
      <c r="C130" s="36"/>
      <c r="D130" s="36"/>
      <c r="E130" s="36"/>
      <c r="F130" s="36"/>
      <c r="G130" s="36"/>
      <c r="H130" s="36"/>
      <c r="I130" s="36"/>
      <c r="J130" s="36"/>
      <c r="K130" s="36"/>
      <c r="L130" s="36"/>
      <c r="M130" s="36"/>
      <c r="N130" s="36"/>
      <c r="O130" s="36"/>
      <c r="P130" s="36"/>
      <c r="Q130" s="36"/>
      <c r="R130" s="36"/>
      <c r="S130" s="16"/>
      <c r="T130" s="16"/>
      <c r="U130" s="16"/>
      <c r="V130" s="36"/>
      <c r="W130" s="36"/>
      <c r="X130" s="36"/>
      <c r="Y130" s="36"/>
      <c r="Z130" s="36"/>
      <c r="AA130" s="36"/>
      <c r="AB130" s="36"/>
      <c r="AC130" s="36"/>
      <c r="AD130" s="16"/>
      <c r="AE130" s="16"/>
      <c r="AF130" s="16"/>
      <c r="AG130" s="16"/>
      <c r="AH130" s="16"/>
      <c r="AI130" s="16"/>
      <c r="AJ130" s="16"/>
      <c r="AK130" s="16"/>
      <c r="AL130" s="16"/>
      <c r="AM130" s="16"/>
      <c r="AN130" s="16"/>
      <c r="AO130" s="16"/>
      <c r="AP130" s="16"/>
      <c r="AQ130" s="16"/>
      <c r="AR130" s="16"/>
      <c r="AS130" s="116"/>
      <c r="AT130" s="116"/>
      <c r="AU130" s="116"/>
      <c r="AV130" s="116"/>
      <c r="AW130" s="116"/>
      <c r="AX130" s="116"/>
      <c r="AY130" s="116"/>
      <c r="AZ130" s="116"/>
      <c r="BA130" s="116"/>
      <c r="BB130" s="116"/>
      <c r="BC130" s="116"/>
      <c r="BD130" s="116"/>
      <c r="BE130" s="116"/>
      <c r="BF130" s="116"/>
      <c r="BG130" s="116"/>
      <c r="BH130" s="116"/>
      <c r="BI130" s="116"/>
      <c r="BJ130" s="117"/>
    </row>
    <row r="131" spans="2:62" s="3" customFormat="1">
      <c r="B131" s="36"/>
      <c r="C131" s="36"/>
      <c r="D131" s="36"/>
      <c r="E131" s="36"/>
      <c r="F131" s="36"/>
      <c r="G131" s="36"/>
      <c r="H131" s="36"/>
      <c r="I131" s="36"/>
      <c r="J131" s="36"/>
      <c r="K131" s="36"/>
      <c r="L131" s="36"/>
      <c r="M131" s="36"/>
      <c r="N131" s="36"/>
      <c r="O131" s="36"/>
      <c r="P131" s="36"/>
      <c r="Q131" s="36"/>
      <c r="R131" s="36"/>
      <c r="S131" s="16"/>
      <c r="T131" s="16"/>
      <c r="U131" s="16"/>
      <c r="V131" s="36"/>
      <c r="W131" s="36"/>
      <c r="X131" s="36"/>
      <c r="Y131" s="36"/>
      <c r="Z131" s="36"/>
      <c r="AA131" s="36"/>
      <c r="AB131" s="36"/>
      <c r="AC131" s="36"/>
      <c r="AD131" s="16"/>
      <c r="AE131" s="16"/>
      <c r="AF131" s="16"/>
      <c r="AG131" s="16"/>
      <c r="AH131" s="16"/>
      <c r="AI131" s="16"/>
      <c r="AJ131" s="16"/>
      <c r="AK131" s="16"/>
      <c r="AL131" s="16"/>
      <c r="AM131" s="16"/>
      <c r="AN131" s="16"/>
      <c r="AO131" s="16"/>
      <c r="AP131" s="16"/>
      <c r="AQ131" s="16"/>
      <c r="AR131" s="16"/>
      <c r="AS131" s="116"/>
      <c r="AT131" s="116"/>
      <c r="AU131" s="116"/>
      <c r="AV131" s="116"/>
      <c r="AW131" s="116"/>
      <c r="AX131" s="116"/>
      <c r="AY131" s="116"/>
      <c r="AZ131" s="116"/>
      <c r="BA131" s="116"/>
      <c r="BB131" s="116"/>
      <c r="BC131" s="116"/>
      <c r="BD131" s="116"/>
      <c r="BE131" s="116"/>
      <c r="BF131" s="116"/>
      <c r="BG131" s="116"/>
      <c r="BH131" s="116"/>
      <c r="BI131" s="116"/>
      <c r="BJ131" s="117"/>
    </row>
    <row r="132" spans="2:62" s="3" customFormat="1">
      <c r="B132" s="36"/>
      <c r="C132" s="36"/>
      <c r="D132" s="36"/>
      <c r="E132" s="36"/>
      <c r="F132" s="36"/>
      <c r="G132" s="36"/>
      <c r="H132" s="36"/>
      <c r="I132" s="36"/>
      <c r="J132" s="36"/>
      <c r="K132" s="36"/>
      <c r="L132" s="36"/>
      <c r="M132" s="36"/>
      <c r="N132" s="36"/>
      <c r="O132" s="36"/>
      <c r="P132" s="36"/>
      <c r="Q132" s="36"/>
      <c r="R132" s="36"/>
      <c r="S132" s="16"/>
      <c r="T132" s="16"/>
      <c r="U132" s="16"/>
      <c r="V132" s="36"/>
      <c r="W132" s="36"/>
      <c r="X132" s="36"/>
      <c r="Y132" s="36"/>
      <c r="Z132" s="36"/>
      <c r="AA132" s="36"/>
      <c r="AB132" s="36"/>
      <c r="AC132" s="36"/>
      <c r="AD132" s="16"/>
      <c r="AE132" s="16"/>
      <c r="AF132" s="16"/>
      <c r="AG132" s="16"/>
      <c r="AH132" s="16"/>
      <c r="AI132" s="16"/>
      <c r="AJ132" s="16"/>
      <c r="AK132" s="16"/>
      <c r="AL132" s="16"/>
      <c r="AM132" s="16"/>
      <c r="AN132" s="16"/>
      <c r="AO132" s="16"/>
      <c r="AP132" s="16"/>
      <c r="AQ132" s="16"/>
      <c r="AR132" s="16"/>
      <c r="AS132" s="116"/>
      <c r="AT132" s="116"/>
      <c r="AU132" s="116"/>
      <c r="AV132" s="116"/>
      <c r="AW132" s="116"/>
      <c r="AX132" s="116"/>
      <c r="AY132" s="116"/>
      <c r="AZ132" s="116"/>
      <c r="BA132" s="116"/>
      <c r="BB132" s="116"/>
      <c r="BC132" s="116"/>
      <c r="BD132" s="116"/>
      <c r="BE132" s="116"/>
      <c r="BF132" s="116"/>
      <c r="BG132" s="116"/>
      <c r="BH132" s="116"/>
      <c r="BI132" s="116"/>
      <c r="BJ132" s="117"/>
    </row>
    <row r="133" spans="2:62" s="3" customFormat="1">
      <c r="B133" s="36"/>
      <c r="C133" s="36"/>
      <c r="D133" s="36"/>
      <c r="E133" s="36"/>
      <c r="F133" s="36"/>
      <c r="G133" s="36"/>
      <c r="H133" s="36"/>
      <c r="I133" s="36"/>
      <c r="J133" s="36"/>
      <c r="K133" s="36"/>
      <c r="L133" s="36"/>
      <c r="M133" s="36"/>
      <c r="N133" s="36"/>
      <c r="O133" s="36"/>
      <c r="P133" s="36"/>
      <c r="Q133" s="36"/>
      <c r="R133" s="36"/>
      <c r="S133" s="16"/>
      <c r="T133" s="16"/>
      <c r="U133" s="16"/>
      <c r="V133" s="36"/>
      <c r="W133" s="36"/>
      <c r="X133" s="36"/>
      <c r="Y133" s="36"/>
      <c r="Z133" s="36"/>
      <c r="AA133" s="36"/>
      <c r="AB133" s="36"/>
      <c r="AC133" s="36"/>
      <c r="AD133" s="16"/>
      <c r="AE133" s="16"/>
      <c r="AF133" s="16"/>
      <c r="AG133" s="16"/>
      <c r="AH133" s="16"/>
      <c r="AI133" s="16"/>
      <c r="AJ133" s="16"/>
      <c r="AK133" s="16"/>
      <c r="AL133" s="16"/>
      <c r="AM133" s="16"/>
      <c r="AN133" s="16"/>
      <c r="AO133" s="16"/>
      <c r="AP133" s="16"/>
      <c r="AQ133" s="16"/>
      <c r="AR133" s="16"/>
      <c r="AS133" s="116"/>
      <c r="AT133" s="116"/>
      <c r="AU133" s="116"/>
      <c r="AV133" s="116"/>
      <c r="AW133" s="116"/>
      <c r="AX133" s="116"/>
      <c r="AY133" s="116"/>
      <c r="AZ133" s="116"/>
      <c r="BA133" s="116"/>
      <c r="BB133" s="116"/>
      <c r="BC133" s="116"/>
      <c r="BD133" s="116"/>
      <c r="BE133" s="116"/>
      <c r="BF133" s="116"/>
      <c r="BG133" s="116"/>
      <c r="BH133" s="116"/>
      <c r="BI133" s="116"/>
      <c r="BJ133" s="117"/>
    </row>
    <row r="134" spans="2:62" s="3" customFormat="1">
      <c r="B134" s="36"/>
      <c r="C134" s="36"/>
      <c r="D134" s="36"/>
      <c r="E134" s="36"/>
      <c r="F134" s="36"/>
      <c r="G134" s="36"/>
      <c r="H134" s="36"/>
      <c r="I134" s="36"/>
      <c r="J134" s="36"/>
      <c r="K134" s="36"/>
      <c r="L134" s="36"/>
      <c r="M134" s="36"/>
      <c r="N134" s="36"/>
      <c r="O134" s="36"/>
      <c r="P134" s="36"/>
      <c r="Q134" s="36"/>
      <c r="R134" s="36"/>
      <c r="S134" s="16"/>
      <c r="T134" s="16"/>
      <c r="U134" s="16"/>
      <c r="V134" s="36"/>
      <c r="W134" s="36"/>
      <c r="X134" s="36"/>
      <c r="Y134" s="36"/>
      <c r="Z134" s="36"/>
      <c r="AA134" s="36"/>
      <c r="AB134" s="36"/>
      <c r="AC134" s="36"/>
      <c r="AD134" s="16"/>
      <c r="AE134" s="16"/>
      <c r="AF134" s="16"/>
      <c r="AG134" s="16"/>
      <c r="AH134" s="16"/>
      <c r="AI134" s="16"/>
      <c r="AJ134" s="16"/>
      <c r="AK134" s="16"/>
      <c r="AL134" s="16"/>
      <c r="AM134" s="16"/>
      <c r="AN134" s="16"/>
      <c r="AO134" s="16"/>
      <c r="AP134" s="16"/>
      <c r="AQ134" s="16"/>
      <c r="AR134" s="16"/>
      <c r="AS134" s="116"/>
      <c r="AT134" s="116"/>
      <c r="AU134" s="116"/>
      <c r="AV134" s="116"/>
      <c r="AW134" s="116"/>
      <c r="AX134" s="116"/>
      <c r="AY134" s="116"/>
      <c r="AZ134" s="116"/>
      <c r="BA134" s="116"/>
      <c r="BB134" s="116"/>
      <c r="BC134" s="116"/>
      <c r="BD134" s="116"/>
      <c r="BE134" s="116"/>
      <c r="BF134" s="116"/>
      <c r="BG134" s="116"/>
      <c r="BH134" s="116"/>
      <c r="BI134" s="116"/>
      <c r="BJ134" s="117"/>
    </row>
    <row r="135" spans="2:62" s="3" customFormat="1">
      <c r="B135" s="36"/>
      <c r="C135" s="36"/>
      <c r="D135" s="36"/>
      <c r="E135" s="36"/>
      <c r="F135" s="36"/>
      <c r="G135" s="36"/>
      <c r="H135" s="36"/>
      <c r="I135" s="36"/>
      <c r="J135" s="36"/>
      <c r="K135" s="36"/>
      <c r="L135" s="36"/>
      <c r="M135" s="36"/>
      <c r="N135" s="36"/>
      <c r="O135" s="36"/>
      <c r="P135" s="36"/>
      <c r="Q135" s="36"/>
      <c r="R135" s="36"/>
      <c r="S135" s="16"/>
      <c r="T135" s="16"/>
      <c r="U135" s="16"/>
      <c r="V135" s="36"/>
      <c r="W135" s="36"/>
      <c r="X135" s="36"/>
      <c r="Y135" s="36"/>
      <c r="Z135" s="36"/>
      <c r="AA135" s="36"/>
      <c r="AB135" s="36"/>
      <c r="AC135" s="36"/>
      <c r="AD135" s="16"/>
      <c r="AE135" s="16"/>
      <c r="AF135" s="16"/>
      <c r="AG135" s="16"/>
      <c r="AH135" s="16"/>
      <c r="AI135" s="16"/>
      <c r="AJ135" s="16"/>
      <c r="AK135" s="16"/>
      <c r="AL135" s="16"/>
      <c r="AM135" s="16"/>
      <c r="AN135" s="16"/>
      <c r="AO135" s="16"/>
      <c r="AP135" s="16"/>
      <c r="AQ135" s="16"/>
      <c r="AR135" s="16"/>
      <c r="AS135" s="116"/>
      <c r="AT135" s="116"/>
      <c r="AU135" s="116"/>
      <c r="AV135" s="116"/>
      <c r="AW135" s="116"/>
      <c r="AX135" s="116"/>
      <c r="AY135" s="116"/>
      <c r="AZ135" s="116"/>
      <c r="BA135" s="116"/>
      <c r="BB135" s="116"/>
      <c r="BC135" s="116"/>
      <c r="BD135" s="116"/>
      <c r="BE135" s="116"/>
      <c r="BF135" s="116"/>
      <c r="BG135" s="116"/>
      <c r="BH135" s="116"/>
      <c r="BI135" s="116"/>
      <c r="BJ135" s="117"/>
    </row>
    <row r="136" spans="2:62" s="3" customFormat="1">
      <c r="B136" s="36"/>
      <c r="C136" s="36"/>
      <c r="D136" s="36"/>
      <c r="E136" s="36"/>
      <c r="F136" s="36"/>
      <c r="G136" s="36"/>
      <c r="H136" s="36"/>
      <c r="I136" s="36"/>
      <c r="J136" s="36"/>
      <c r="K136" s="36"/>
      <c r="L136" s="36"/>
      <c r="M136" s="36"/>
      <c r="N136" s="36"/>
      <c r="O136" s="36"/>
      <c r="P136" s="36"/>
      <c r="Q136" s="36"/>
      <c r="R136" s="36"/>
      <c r="S136" s="16"/>
      <c r="T136" s="16"/>
      <c r="U136" s="16"/>
      <c r="V136" s="36"/>
      <c r="W136" s="36"/>
      <c r="X136" s="36"/>
      <c r="Y136" s="36"/>
      <c r="Z136" s="36"/>
      <c r="AA136" s="36"/>
      <c r="AB136" s="36"/>
      <c r="AC136" s="36"/>
      <c r="AD136" s="16"/>
      <c r="AE136" s="16"/>
      <c r="AF136" s="16"/>
      <c r="AG136" s="16"/>
      <c r="AH136" s="16"/>
      <c r="AI136" s="16"/>
      <c r="AJ136" s="16"/>
      <c r="AK136" s="16"/>
      <c r="AL136" s="16"/>
      <c r="AM136" s="16"/>
      <c r="AN136" s="16"/>
      <c r="AO136" s="16"/>
      <c r="AP136" s="16"/>
      <c r="AQ136" s="16"/>
      <c r="AR136" s="16"/>
      <c r="AS136" s="116"/>
      <c r="AT136" s="116"/>
      <c r="AU136" s="116"/>
      <c r="AV136" s="116"/>
      <c r="AW136" s="116"/>
      <c r="AX136" s="116"/>
      <c r="AY136" s="116"/>
      <c r="AZ136" s="116"/>
      <c r="BA136" s="116"/>
      <c r="BB136" s="116"/>
      <c r="BC136" s="116"/>
      <c r="BD136" s="116"/>
      <c r="BE136" s="116"/>
      <c r="BF136" s="116"/>
      <c r="BG136" s="116"/>
      <c r="BH136" s="116"/>
      <c r="BI136" s="116"/>
      <c r="BJ136" s="117"/>
    </row>
    <row r="137" spans="2:62" s="3" customFormat="1">
      <c r="B137" s="36"/>
      <c r="C137" s="36"/>
      <c r="D137" s="36"/>
      <c r="E137" s="36"/>
      <c r="F137" s="36"/>
      <c r="G137" s="36"/>
      <c r="H137" s="36"/>
      <c r="I137" s="36"/>
      <c r="J137" s="36"/>
      <c r="K137" s="36"/>
      <c r="L137" s="36"/>
      <c r="M137" s="36"/>
      <c r="N137" s="36"/>
      <c r="O137" s="36"/>
      <c r="P137" s="36"/>
      <c r="Q137" s="36"/>
      <c r="R137" s="36"/>
      <c r="S137" s="16"/>
      <c r="T137" s="16"/>
      <c r="U137" s="16"/>
      <c r="V137" s="36"/>
      <c r="W137" s="36"/>
      <c r="X137" s="36"/>
      <c r="Y137" s="36"/>
      <c r="Z137" s="36"/>
      <c r="AA137" s="36"/>
      <c r="AB137" s="36"/>
      <c r="AC137" s="36"/>
      <c r="AD137" s="16"/>
      <c r="AE137" s="16"/>
      <c r="AF137" s="16"/>
      <c r="AG137" s="16"/>
      <c r="AH137" s="16"/>
      <c r="AI137" s="16"/>
      <c r="AJ137" s="16"/>
      <c r="AK137" s="16"/>
      <c r="AL137" s="16"/>
      <c r="AM137" s="16"/>
      <c r="AN137" s="16"/>
      <c r="AO137" s="16"/>
      <c r="AP137" s="16"/>
      <c r="AQ137" s="16"/>
      <c r="AR137" s="16"/>
      <c r="AS137" s="116"/>
      <c r="AT137" s="116"/>
      <c r="AU137" s="116"/>
      <c r="AV137" s="116"/>
      <c r="AW137" s="116"/>
      <c r="AX137" s="116"/>
      <c r="AY137" s="116"/>
      <c r="AZ137" s="116"/>
      <c r="BA137" s="116"/>
      <c r="BB137" s="116"/>
      <c r="BC137" s="116"/>
      <c r="BD137" s="116"/>
      <c r="BE137" s="116"/>
      <c r="BF137" s="116"/>
      <c r="BG137" s="116"/>
      <c r="BH137" s="116"/>
      <c r="BI137" s="116"/>
      <c r="BJ137" s="117"/>
    </row>
    <row r="138" spans="2:62" s="3" customFormat="1">
      <c r="B138" s="36"/>
      <c r="C138" s="36"/>
      <c r="D138" s="36"/>
      <c r="E138" s="36"/>
      <c r="F138" s="36"/>
      <c r="G138" s="36"/>
      <c r="H138" s="36"/>
      <c r="I138" s="36"/>
      <c r="J138" s="36"/>
      <c r="K138" s="36"/>
      <c r="L138" s="36"/>
      <c r="M138" s="36"/>
      <c r="N138" s="36"/>
      <c r="O138" s="36"/>
      <c r="P138" s="36"/>
      <c r="Q138" s="36"/>
      <c r="R138" s="36"/>
      <c r="S138" s="16"/>
      <c r="T138" s="16"/>
      <c r="U138" s="16"/>
      <c r="V138" s="36"/>
      <c r="W138" s="36"/>
      <c r="X138" s="36"/>
      <c r="Y138" s="36"/>
      <c r="Z138" s="36"/>
      <c r="AA138" s="36"/>
      <c r="AB138" s="36"/>
      <c r="AC138" s="36"/>
      <c r="AD138" s="16"/>
      <c r="AE138" s="16"/>
      <c r="AF138" s="16"/>
      <c r="AG138" s="16"/>
      <c r="AH138" s="16"/>
      <c r="AI138" s="16"/>
      <c r="AJ138" s="16"/>
      <c r="AK138" s="16"/>
      <c r="AL138" s="16"/>
      <c r="AM138" s="16"/>
      <c r="AN138" s="16"/>
      <c r="AO138" s="16"/>
      <c r="AP138" s="16"/>
      <c r="AQ138" s="16"/>
      <c r="AR138" s="16"/>
      <c r="AS138" s="116"/>
      <c r="AT138" s="116"/>
      <c r="AU138" s="116"/>
      <c r="AV138" s="116"/>
      <c r="AW138" s="116"/>
      <c r="AX138" s="116"/>
      <c r="AY138" s="116"/>
      <c r="AZ138" s="116"/>
      <c r="BA138" s="116"/>
      <c r="BB138" s="116"/>
      <c r="BC138" s="116"/>
      <c r="BD138" s="116"/>
      <c r="BE138" s="116"/>
      <c r="BF138" s="116"/>
      <c r="BG138" s="116"/>
      <c r="BH138" s="116"/>
      <c r="BI138" s="116"/>
      <c r="BJ138" s="117"/>
    </row>
    <row r="139" spans="2:62" s="3" customFormat="1">
      <c r="B139" s="36"/>
      <c r="C139" s="36"/>
      <c r="D139" s="36"/>
      <c r="E139" s="36"/>
      <c r="F139" s="36"/>
      <c r="G139" s="36"/>
      <c r="H139" s="36"/>
      <c r="I139" s="36"/>
      <c r="J139" s="36"/>
      <c r="K139" s="36"/>
      <c r="L139" s="36"/>
      <c r="M139" s="36"/>
      <c r="N139" s="36"/>
      <c r="O139" s="36"/>
      <c r="P139" s="36"/>
      <c r="Q139" s="36"/>
      <c r="R139" s="36"/>
      <c r="S139" s="16"/>
      <c r="T139" s="16"/>
      <c r="U139" s="16"/>
      <c r="V139" s="36"/>
      <c r="W139" s="36"/>
      <c r="X139" s="36"/>
      <c r="Y139" s="36"/>
      <c r="Z139" s="36"/>
      <c r="AA139" s="36"/>
      <c r="AB139" s="36"/>
      <c r="AC139" s="36"/>
      <c r="AD139" s="16"/>
      <c r="AE139" s="16"/>
      <c r="AF139" s="16"/>
      <c r="AG139" s="16"/>
      <c r="AH139" s="16"/>
      <c r="AI139" s="16"/>
      <c r="AJ139" s="16"/>
      <c r="AK139" s="16"/>
      <c r="AL139" s="16"/>
      <c r="AM139" s="16"/>
      <c r="AN139" s="16"/>
      <c r="AO139" s="16"/>
      <c r="AP139" s="16"/>
      <c r="AQ139" s="16"/>
      <c r="AR139" s="16"/>
      <c r="AS139" s="116"/>
      <c r="AT139" s="116"/>
      <c r="AU139" s="116"/>
      <c r="AV139" s="116"/>
      <c r="AW139" s="116"/>
      <c r="AX139" s="116"/>
      <c r="AY139" s="116"/>
      <c r="AZ139" s="116"/>
      <c r="BA139" s="116"/>
      <c r="BB139" s="116"/>
      <c r="BC139" s="116"/>
      <c r="BD139" s="116"/>
      <c r="BE139" s="116"/>
      <c r="BF139" s="116"/>
      <c r="BG139" s="116"/>
      <c r="BH139" s="116"/>
      <c r="BI139" s="116"/>
      <c r="BJ139" s="117"/>
    </row>
    <row r="140" spans="2:62" s="3" customFormat="1">
      <c r="B140" s="36"/>
      <c r="C140" s="36"/>
      <c r="D140" s="36"/>
      <c r="E140" s="36"/>
      <c r="F140" s="36"/>
      <c r="G140" s="36"/>
      <c r="H140" s="36"/>
      <c r="I140" s="36"/>
      <c r="J140" s="36"/>
      <c r="K140" s="36"/>
      <c r="L140" s="36"/>
      <c r="M140" s="36"/>
      <c r="N140" s="36"/>
      <c r="O140" s="36"/>
      <c r="P140" s="36"/>
      <c r="Q140" s="36"/>
      <c r="R140" s="36"/>
      <c r="S140" s="16"/>
      <c r="T140" s="16"/>
      <c r="U140" s="16"/>
      <c r="V140" s="36"/>
      <c r="W140" s="36"/>
      <c r="X140" s="36"/>
      <c r="Y140" s="36"/>
      <c r="Z140" s="36"/>
      <c r="AA140" s="36"/>
      <c r="AB140" s="36"/>
      <c r="AC140" s="36"/>
      <c r="AD140" s="16"/>
      <c r="AE140" s="16"/>
      <c r="AF140" s="16"/>
      <c r="AG140" s="16"/>
      <c r="AH140" s="16"/>
      <c r="AI140" s="16"/>
      <c r="AJ140" s="16"/>
      <c r="AK140" s="16"/>
      <c r="AL140" s="16"/>
      <c r="AM140" s="16"/>
      <c r="AN140" s="16"/>
      <c r="AO140" s="16"/>
      <c r="AP140" s="16"/>
      <c r="AQ140" s="16"/>
      <c r="AR140" s="16"/>
      <c r="AS140" s="116"/>
      <c r="AT140" s="116"/>
      <c r="AU140" s="116"/>
      <c r="AV140" s="116"/>
      <c r="AW140" s="116"/>
      <c r="AX140" s="116"/>
      <c r="AY140" s="116"/>
      <c r="AZ140" s="116"/>
      <c r="BA140" s="116"/>
      <c r="BB140" s="116"/>
      <c r="BC140" s="116"/>
      <c r="BD140" s="116"/>
      <c r="BE140" s="116"/>
      <c r="BF140" s="116"/>
      <c r="BG140" s="116"/>
      <c r="BH140" s="116"/>
      <c r="BI140" s="116"/>
      <c r="BJ140" s="117"/>
    </row>
    <row r="141" spans="2:62" s="3" customFormat="1">
      <c r="B141" s="36"/>
      <c r="C141" s="36"/>
      <c r="D141" s="36"/>
      <c r="E141" s="36"/>
      <c r="F141" s="36"/>
      <c r="G141" s="36"/>
      <c r="H141" s="36"/>
      <c r="I141" s="36"/>
      <c r="J141" s="36"/>
      <c r="K141" s="36"/>
      <c r="L141" s="36"/>
      <c r="M141" s="36"/>
      <c r="N141" s="36"/>
      <c r="O141" s="36"/>
      <c r="P141" s="36"/>
      <c r="Q141" s="36"/>
      <c r="R141" s="36"/>
      <c r="S141" s="16"/>
      <c r="T141" s="16"/>
      <c r="U141" s="16"/>
      <c r="V141" s="36"/>
      <c r="W141" s="36"/>
      <c r="X141" s="36"/>
      <c r="Y141" s="36"/>
      <c r="Z141" s="36"/>
      <c r="AA141" s="36"/>
      <c r="AB141" s="36"/>
      <c r="AC141" s="36"/>
      <c r="AD141" s="16"/>
      <c r="AE141" s="16"/>
      <c r="AF141" s="16"/>
      <c r="AG141" s="16"/>
      <c r="AH141" s="16"/>
      <c r="AI141" s="16"/>
      <c r="AJ141" s="16"/>
      <c r="AK141" s="16"/>
      <c r="AL141" s="16"/>
      <c r="AM141" s="16"/>
      <c r="AN141" s="16"/>
      <c r="AO141" s="16"/>
      <c r="AP141" s="16"/>
      <c r="AQ141" s="16"/>
      <c r="AR141" s="16"/>
      <c r="AS141" s="116"/>
      <c r="AT141" s="116"/>
      <c r="AU141" s="116"/>
      <c r="AV141" s="116"/>
      <c r="AW141" s="116"/>
      <c r="AX141" s="116"/>
      <c r="AY141" s="116"/>
      <c r="AZ141" s="116"/>
      <c r="BA141" s="116"/>
      <c r="BB141" s="116"/>
      <c r="BC141" s="116"/>
      <c r="BD141" s="116"/>
      <c r="BE141" s="116"/>
      <c r="BF141" s="116"/>
      <c r="BG141" s="116"/>
      <c r="BH141" s="116"/>
      <c r="BI141" s="116"/>
      <c r="BJ141" s="117"/>
    </row>
    <row r="142" spans="2:62" s="3" customFormat="1">
      <c r="B142" s="36"/>
      <c r="C142" s="36"/>
      <c r="D142" s="36"/>
      <c r="E142" s="36"/>
      <c r="F142" s="36"/>
      <c r="G142" s="36"/>
      <c r="H142" s="36"/>
      <c r="I142" s="36"/>
      <c r="J142" s="36"/>
      <c r="K142" s="36"/>
      <c r="L142" s="36"/>
      <c r="M142" s="36"/>
      <c r="N142" s="36"/>
      <c r="O142" s="36"/>
      <c r="P142" s="36"/>
      <c r="Q142" s="36"/>
      <c r="R142" s="36"/>
      <c r="S142" s="16"/>
      <c r="T142" s="16"/>
      <c r="U142" s="16"/>
      <c r="V142" s="36"/>
      <c r="W142" s="36"/>
      <c r="X142" s="36"/>
      <c r="Y142" s="36"/>
      <c r="Z142" s="36"/>
      <c r="AA142" s="36"/>
      <c r="AB142" s="36"/>
      <c r="AC142" s="36"/>
      <c r="AD142" s="16"/>
      <c r="AE142" s="16"/>
      <c r="AF142" s="16"/>
      <c r="AG142" s="16"/>
      <c r="AH142" s="16"/>
      <c r="AI142" s="16"/>
      <c r="AJ142" s="16"/>
      <c r="AK142" s="16"/>
      <c r="AL142" s="16"/>
      <c r="AM142" s="16"/>
      <c r="AN142" s="16"/>
      <c r="AO142" s="16"/>
      <c r="AP142" s="16"/>
      <c r="AQ142" s="16"/>
      <c r="AR142" s="16"/>
      <c r="AS142" s="116"/>
      <c r="AT142" s="116"/>
      <c r="AU142" s="116"/>
      <c r="AV142" s="116"/>
      <c r="AW142" s="116"/>
      <c r="AX142" s="116"/>
      <c r="AY142" s="116"/>
      <c r="AZ142" s="116"/>
      <c r="BA142" s="116"/>
      <c r="BB142" s="116"/>
      <c r="BC142" s="116"/>
      <c r="BD142" s="116"/>
      <c r="BE142" s="116"/>
      <c r="BF142" s="116"/>
      <c r="BG142" s="116"/>
      <c r="BH142" s="116"/>
      <c r="BI142" s="116"/>
      <c r="BJ142" s="117"/>
    </row>
    <row r="143" spans="2:62" s="3" customFormat="1">
      <c r="B143" s="36"/>
      <c r="C143" s="36"/>
      <c r="D143" s="36"/>
      <c r="E143" s="36"/>
      <c r="F143" s="36"/>
      <c r="G143" s="36"/>
      <c r="H143" s="36"/>
      <c r="I143" s="36"/>
      <c r="J143" s="36"/>
      <c r="K143" s="36"/>
      <c r="L143" s="36"/>
      <c r="M143" s="36"/>
      <c r="N143" s="36"/>
      <c r="O143" s="36"/>
      <c r="P143" s="36"/>
      <c r="Q143" s="36"/>
      <c r="R143" s="36"/>
      <c r="S143" s="16"/>
      <c r="T143" s="16"/>
      <c r="U143" s="16"/>
      <c r="V143" s="36"/>
      <c r="W143" s="36"/>
      <c r="X143" s="36"/>
      <c r="Y143" s="36"/>
      <c r="Z143" s="36"/>
      <c r="AA143" s="36"/>
      <c r="AB143" s="36"/>
      <c r="AC143" s="36"/>
      <c r="AD143" s="16"/>
      <c r="AE143" s="16"/>
      <c r="AF143" s="16"/>
      <c r="AG143" s="16"/>
      <c r="AH143" s="16"/>
      <c r="AI143" s="16"/>
      <c r="AJ143" s="16"/>
      <c r="AK143" s="16"/>
      <c r="AL143" s="16"/>
      <c r="AM143" s="16"/>
      <c r="AN143" s="16"/>
      <c r="AO143" s="16"/>
      <c r="AP143" s="16"/>
      <c r="AQ143" s="16"/>
      <c r="AR143" s="16"/>
      <c r="AS143" s="116"/>
      <c r="AT143" s="116"/>
      <c r="AU143" s="116"/>
      <c r="AV143" s="116"/>
      <c r="AW143" s="116"/>
      <c r="AX143" s="116"/>
      <c r="AY143" s="116"/>
      <c r="AZ143" s="116"/>
      <c r="BA143" s="116"/>
      <c r="BB143" s="116"/>
      <c r="BC143" s="116"/>
      <c r="BD143" s="116"/>
      <c r="BE143" s="116"/>
      <c r="BF143" s="116"/>
      <c r="BG143" s="116"/>
      <c r="BH143" s="116"/>
      <c r="BI143" s="116"/>
      <c r="BJ143" s="117"/>
    </row>
    <row r="144" spans="2:62" s="3" customFormat="1">
      <c r="B144" s="36"/>
      <c r="C144" s="36"/>
      <c r="D144" s="36"/>
      <c r="E144" s="36"/>
      <c r="F144" s="36"/>
      <c r="G144" s="36"/>
      <c r="H144" s="36"/>
      <c r="I144" s="36"/>
      <c r="J144" s="36"/>
      <c r="K144" s="36"/>
      <c r="L144" s="36"/>
      <c r="M144" s="36"/>
      <c r="N144" s="36"/>
      <c r="O144" s="36"/>
      <c r="P144" s="36"/>
      <c r="Q144" s="36"/>
      <c r="R144" s="36"/>
      <c r="S144" s="16"/>
      <c r="T144" s="16"/>
      <c r="U144" s="16"/>
      <c r="V144" s="36"/>
      <c r="W144" s="36"/>
      <c r="X144" s="36"/>
      <c r="Y144" s="36"/>
      <c r="Z144" s="36"/>
      <c r="AA144" s="36"/>
      <c r="AB144" s="36"/>
      <c r="AC144" s="36"/>
      <c r="AD144" s="16"/>
      <c r="AE144" s="16"/>
      <c r="AF144" s="16"/>
      <c r="AG144" s="16"/>
      <c r="AH144" s="16"/>
      <c r="AI144" s="16"/>
      <c r="AJ144" s="16"/>
      <c r="AK144" s="16"/>
      <c r="AL144" s="16"/>
      <c r="AM144" s="16"/>
      <c r="AN144" s="16"/>
      <c r="AO144" s="16"/>
      <c r="AP144" s="16"/>
      <c r="AQ144" s="16"/>
      <c r="AR144" s="16"/>
      <c r="AS144" s="116"/>
      <c r="AT144" s="116"/>
      <c r="AU144" s="116"/>
      <c r="AV144" s="116"/>
      <c r="AW144" s="116"/>
      <c r="AX144" s="116"/>
      <c r="AY144" s="116"/>
      <c r="AZ144" s="116"/>
      <c r="BA144" s="116"/>
      <c r="BB144" s="116"/>
      <c r="BC144" s="116"/>
      <c r="BD144" s="116"/>
      <c r="BE144" s="116"/>
      <c r="BF144" s="116"/>
      <c r="BG144" s="116"/>
      <c r="BH144" s="116"/>
      <c r="BI144" s="116"/>
      <c r="BJ144" s="117"/>
    </row>
    <row r="145" spans="2:62" s="3" customFormat="1">
      <c r="B145" s="36"/>
      <c r="C145" s="36"/>
      <c r="D145" s="36"/>
      <c r="E145" s="36"/>
      <c r="F145" s="36"/>
      <c r="G145" s="36"/>
      <c r="H145" s="36"/>
      <c r="I145" s="36"/>
      <c r="J145" s="36"/>
      <c r="K145" s="36"/>
      <c r="L145" s="36"/>
      <c r="M145" s="36"/>
      <c r="N145" s="36"/>
      <c r="O145" s="36"/>
      <c r="P145" s="36"/>
      <c r="Q145" s="36"/>
      <c r="R145" s="36"/>
      <c r="S145" s="16"/>
      <c r="T145" s="16"/>
      <c r="U145" s="16"/>
      <c r="V145" s="36"/>
      <c r="W145" s="36"/>
      <c r="X145" s="36"/>
      <c r="Y145" s="36"/>
      <c r="Z145" s="36"/>
      <c r="AA145" s="36"/>
      <c r="AB145" s="36"/>
      <c r="AC145" s="36"/>
      <c r="AD145" s="16"/>
      <c r="AE145" s="16"/>
      <c r="AF145" s="16"/>
      <c r="AG145" s="16"/>
      <c r="AH145" s="16"/>
      <c r="AI145" s="16"/>
      <c r="AJ145" s="16"/>
      <c r="AK145" s="16"/>
      <c r="AL145" s="16"/>
      <c r="AM145" s="16"/>
      <c r="AN145" s="16"/>
      <c r="AO145" s="16"/>
      <c r="AP145" s="16"/>
      <c r="AQ145" s="16"/>
      <c r="AR145" s="16"/>
      <c r="AS145" s="116"/>
      <c r="AT145" s="116"/>
      <c r="AU145" s="116"/>
      <c r="AV145" s="116"/>
      <c r="AW145" s="116"/>
      <c r="AX145" s="116"/>
      <c r="AY145" s="116"/>
      <c r="AZ145" s="116"/>
      <c r="BA145" s="116"/>
      <c r="BB145" s="116"/>
      <c r="BC145" s="116"/>
      <c r="BD145" s="116"/>
      <c r="BE145" s="116"/>
      <c r="BF145" s="116"/>
      <c r="BG145" s="116"/>
      <c r="BH145" s="116"/>
      <c r="BI145" s="116"/>
      <c r="BJ145" s="117"/>
    </row>
    <row r="146" spans="2:62" s="3" customFormat="1">
      <c r="B146" s="36"/>
      <c r="C146" s="36"/>
      <c r="D146" s="36"/>
      <c r="E146" s="36"/>
      <c r="F146" s="36"/>
      <c r="G146" s="36"/>
      <c r="H146" s="36"/>
      <c r="I146" s="36"/>
      <c r="J146" s="36"/>
      <c r="K146" s="36"/>
      <c r="L146" s="36"/>
      <c r="M146" s="36"/>
      <c r="N146" s="36"/>
      <c r="O146" s="36"/>
      <c r="P146" s="36"/>
      <c r="Q146" s="36"/>
      <c r="R146" s="36"/>
      <c r="S146" s="16"/>
      <c r="T146" s="16"/>
      <c r="U146" s="16"/>
      <c r="V146" s="36"/>
      <c r="W146" s="36"/>
      <c r="X146" s="36"/>
      <c r="Y146" s="36"/>
      <c r="Z146" s="36"/>
      <c r="AA146" s="36"/>
      <c r="AB146" s="36"/>
      <c r="AC146" s="36"/>
      <c r="AD146" s="16"/>
      <c r="AE146" s="16"/>
      <c r="AF146" s="16"/>
      <c r="AG146" s="16"/>
      <c r="AH146" s="16"/>
      <c r="AI146" s="16"/>
      <c r="AJ146" s="16"/>
      <c r="AK146" s="16"/>
      <c r="AL146" s="16"/>
      <c r="AM146" s="16"/>
      <c r="AN146" s="16"/>
      <c r="AO146" s="16"/>
      <c r="AP146" s="16"/>
      <c r="AQ146" s="16"/>
      <c r="AR146" s="16"/>
      <c r="AS146" s="116"/>
      <c r="AT146" s="116"/>
      <c r="AU146" s="116"/>
      <c r="AV146" s="116"/>
      <c r="AW146" s="116"/>
      <c r="AX146" s="116"/>
      <c r="AY146" s="116"/>
      <c r="AZ146" s="116"/>
      <c r="BA146" s="116"/>
      <c r="BB146" s="116"/>
      <c r="BC146" s="116"/>
      <c r="BD146" s="116"/>
      <c r="BE146" s="116"/>
      <c r="BF146" s="116"/>
      <c r="BG146" s="116"/>
      <c r="BH146" s="116"/>
      <c r="BI146" s="116"/>
      <c r="BJ146" s="117"/>
    </row>
    <row r="147" spans="2:62" s="3" customFormat="1">
      <c r="B147" s="36"/>
      <c r="C147" s="36"/>
      <c r="D147" s="36"/>
      <c r="E147" s="36"/>
      <c r="F147" s="36"/>
      <c r="G147" s="36"/>
      <c r="H147" s="36"/>
      <c r="I147" s="36"/>
      <c r="J147" s="36"/>
      <c r="K147" s="36"/>
      <c r="L147" s="36"/>
      <c r="M147" s="36"/>
      <c r="N147" s="36"/>
      <c r="O147" s="36"/>
      <c r="P147" s="36"/>
      <c r="Q147" s="36"/>
      <c r="R147" s="36"/>
      <c r="S147" s="16"/>
      <c r="T147" s="16"/>
      <c r="U147" s="16"/>
      <c r="V147" s="36"/>
      <c r="W147" s="36"/>
      <c r="X147" s="36"/>
      <c r="Y147" s="36"/>
      <c r="Z147" s="36"/>
      <c r="AA147" s="36"/>
      <c r="AB147" s="36"/>
      <c r="AC147" s="36"/>
      <c r="AD147" s="16"/>
      <c r="AE147" s="16"/>
      <c r="AF147" s="16"/>
      <c r="AG147" s="16"/>
      <c r="AH147" s="16"/>
      <c r="AI147" s="16"/>
      <c r="AJ147" s="16"/>
      <c r="AK147" s="16"/>
      <c r="AL147" s="16"/>
      <c r="AM147" s="16"/>
      <c r="AN147" s="16"/>
      <c r="AO147" s="16"/>
      <c r="AP147" s="16"/>
      <c r="AQ147" s="16"/>
      <c r="AR147" s="16"/>
      <c r="AS147" s="116"/>
      <c r="AT147" s="116"/>
      <c r="AU147" s="116"/>
      <c r="AV147" s="116"/>
      <c r="AW147" s="116"/>
      <c r="AX147" s="116"/>
      <c r="AY147" s="116"/>
      <c r="AZ147" s="116"/>
      <c r="BA147" s="116"/>
      <c r="BB147" s="116"/>
      <c r="BC147" s="116"/>
      <c r="BD147" s="116"/>
      <c r="BE147" s="116"/>
      <c r="BF147" s="116"/>
      <c r="BG147" s="116"/>
      <c r="BH147" s="116"/>
      <c r="BI147" s="116"/>
      <c r="BJ147" s="117"/>
    </row>
    <row r="148" spans="2:62" s="3" customFormat="1">
      <c r="B148" s="36"/>
      <c r="C148" s="36"/>
      <c r="D148" s="36"/>
      <c r="E148" s="36"/>
      <c r="F148" s="36"/>
      <c r="G148" s="36"/>
      <c r="H148" s="36"/>
      <c r="I148" s="36"/>
      <c r="J148" s="36"/>
      <c r="K148" s="36"/>
      <c r="L148" s="36"/>
      <c r="M148" s="36"/>
      <c r="N148" s="36"/>
      <c r="O148" s="36"/>
      <c r="P148" s="36"/>
      <c r="Q148" s="36"/>
      <c r="R148" s="36"/>
      <c r="S148" s="16"/>
      <c r="T148" s="16"/>
      <c r="U148" s="16"/>
      <c r="V148" s="36"/>
      <c r="W148" s="36"/>
      <c r="X148" s="36"/>
      <c r="Y148" s="36"/>
      <c r="Z148" s="36"/>
      <c r="AA148" s="36"/>
      <c r="AB148" s="36"/>
      <c r="AC148" s="36"/>
      <c r="AD148" s="16"/>
      <c r="AE148" s="16"/>
      <c r="AF148" s="16"/>
      <c r="AG148" s="16"/>
      <c r="AH148" s="16"/>
      <c r="AI148" s="16"/>
      <c r="AJ148" s="16"/>
      <c r="AK148" s="16"/>
      <c r="AL148" s="16"/>
      <c r="AM148" s="16"/>
      <c r="AN148" s="16"/>
      <c r="AO148" s="16"/>
      <c r="AP148" s="16"/>
      <c r="AQ148" s="16"/>
      <c r="AR148" s="16"/>
      <c r="AS148" s="116"/>
      <c r="AT148" s="116"/>
      <c r="AU148" s="116"/>
      <c r="AV148" s="116"/>
      <c r="AW148" s="116"/>
      <c r="AX148" s="116"/>
      <c r="AY148" s="116"/>
      <c r="AZ148" s="116"/>
      <c r="BA148" s="116"/>
      <c r="BB148" s="116"/>
      <c r="BC148" s="116"/>
      <c r="BD148" s="116"/>
      <c r="BE148" s="116"/>
      <c r="BF148" s="116"/>
      <c r="BG148" s="116"/>
      <c r="BH148" s="116"/>
      <c r="BI148" s="116"/>
      <c r="BJ148" s="117"/>
    </row>
    <row r="149" spans="2:62" s="3" customFormat="1">
      <c r="B149" s="36"/>
      <c r="C149" s="36"/>
      <c r="D149" s="36"/>
      <c r="E149" s="36"/>
      <c r="F149" s="36"/>
      <c r="G149" s="36"/>
      <c r="H149" s="36"/>
      <c r="I149" s="36"/>
      <c r="J149" s="36"/>
      <c r="K149" s="36"/>
      <c r="L149" s="36"/>
      <c r="M149" s="36"/>
      <c r="N149" s="36"/>
      <c r="O149" s="36"/>
      <c r="P149" s="36"/>
      <c r="Q149" s="36"/>
      <c r="R149" s="36"/>
      <c r="S149" s="16"/>
      <c r="T149" s="16"/>
      <c r="U149" s="16"/>
      <c r="V149" s="36"/>
      <c r="W149" s="36"/>
      <c r="X149" s="36"/>
      <c r="Y149" s="36"/>
      <c r="Z149" s="36"/>
      <c r="AA149" s="36"/>
      <c r="AB149" s="36"/>
      <c r="AC149" s="36"/>
      <c r="AD149" s="16"/>
      <c r="AE149" s="16"/>
      <c r="AF149" s="16"/>
      <c r="AG149" s="16"/>
      <c r="AH149" s="16"/>
      <c r="AI149" s="16"/>
      <c r="AJ149" s="16"/>
      <c r="AK149" s="16"/>
      <c r="AL149" s="16"/>
      <c r="AM149" s="16"/>
      <c r="AN149" s="16"/>
      <c r="AO149" s="16"/>
      <c r="AP149" s="16"/>
      <c r="AQ149" s="16"/>
      <c r="AR149" s="16"/>
      <c r="AS149" s="116"/>
      <c r="AT149" s="116"/>
      <c r="AU149" s="116"/>
      <c r="AV149" s="116"/>
      <c r="AW149" s="116"/>
      <c r="AX149" s="116"/>
      <c r="AY149" s="116"/>
      <c r="AZ149" s="116"/>
      <c r="BA149" s="116"/>
      <c r="BB149" s="116"/>
      <c r="BC149" s="116"/>
      <c r="BD149" s="116"/>
      <c r="BE149" s="116"/>
      <c r="BF149" s="116"/>
      <c r="BG149" s="116"/>
      <c r="BH149" s="116"/>
      <c r="BI149" s="116"/>
      <c r="BJ149" s="117"/>
    </row>
    <row r="150" spans="2:62" s="3" customFormat="1">
      <c r="B150" s="36"/>
      <c r="C150" s="36"/>
      <c r="D150" s="36"/>
      <c r="E150" s="36"/>
      <c r="F150" s="36"/>
      <c r="G150" s="36"/>
      <c r="H150" s="36"/>
      <c r="I150" s="36"/>
      <c r="J150" s="36"/>
      <c r="K150" s="36"/>
      <c r="L150" s="36"/>
      <c r="M150" s="36"/>
      <c r="N150" s="36"/>
      <c r="O150" s="36"/>
      <c r="P150" s="36"/>
      <c r="Q150" s="36"/>
      <c r="R150" s="36"/>
      <c r="S150" s="16"/>
      <c r="T150" s="16"/>
      <c r="U150" s="16"/>
      <c r="V150" s="36"/>
      <c r="W150" s="36"/>
      <c r="X150" s="36"/>
      <c r="Y150" s="36"/>
      <c r="Z150" s="36"/>
      <c r="AA150" s="36"/>
      <c r="AB150" s="36"/>
      <c r="AC150" s="36"/>
      <c r="AD150" s="16"/>
      <c r="AE150" s="16"/>
      <c r="AF150" s="16"/>
      <c r="AG150" s="16"/>
      <c r="AH150" s="16"/>
      <c r="AI150" s="16"/>
      <c r="AJ150" s="16"/>
      <c r="AK150" s="16"/>
      <c r="AL150" s="16"/>
      <c r="AM150" s="16"/>
      <c r="AN150" s="16"/>
      <c r="AO150" s="16"/>
      <c r="AP150" s="16"/>
      <c r="AQ150" s="16"/>
      <c r="AR150" s="16"/>
      <c r="AS150" s="116"/>
      <c r="AT150" s="116"/>
      <c r="AU150" s="116"/>
      <c r="AV150" s="116"/>
      <c r="AW150" s="116"/>
      <c r="AX150" s="116"/>
      <c r="AY150" s="116"/>
      <c r="AZ150" s="116"/>
      <c r="BA150" s="116"/>
      <c r="BB150" s="116"/>
      <c r="BC150" s="116"/>
      <c r="BD150" s="116"/>
      <c r="BE150" s="116"/>
      <c r="BF150" s="116"/>
      <c r="BG150" s="116"/>
      <c r="BH150" s="116"/>
      <c r="BI150" s="116"/>
      <c r="BJ150" s="117"/>
    </row>
    <row r="151" spans="2:62" s="3" customFormat="1">
      <c r="B151" s="36"/>
      <c r="C151" s="36"/>
      <c r="D151" s="36"/>
      <c r="E151" s="36"/>
      <c r="F151" s="36"/>
      <c r="G151" s="36"/>
      <c r="H151" s="36"/>
      <c r="I151" s="36"/>
      <c r="J151" s="36"/>
      <c r="K151" s="36"/>
      <c r="L151" s="36"/>
      <c r="M151" s="36"/>
      <c r="N151" s="36"/>
      <c r="O151" s="36"/>
      <c r="P151" s="36"/>
      <c r="Q151" s="36"/>
      <c r="R151" s="36"/>
      <c r="S151" s="16"/>
      <c r="T151" s="16"/>
      <c r="U151" s="16"/>
      <c r="V151" s="36"/>
      <c r="W151" s="36"/>
      <c r="X151" s="36"/>
      <c r="Y151" s="36"/>
      <c r="Z151" s="36"/>
      <c r="AA151" s="36"/>
      <c r="AB151" s="36"/>
      <c r="AC151" s="36"/>
      <c r="AD151" s="16"/>
      <c r="AE151" s="16"/>
      <c r="AF151" s="16"/>
      <c r="AG151" s="16"/>
      <c r="AH151" s="16"/>
      <c r="AI151" s="16"/>
      <c r="AJ151" s="16"/>
      <c r="AK151" s="16"/>
      <c r="AL151" s="16"/>
      <c r="AM151" s="16"/>
      <c r="AN151" s="16"/>
      <c r="AO151" s="16"/>
      <c r="AP151" s="16"/>
      <c r="AQ151" s="16"/>
      <c r="AR151" s="16"/>
      <c r="AS151" s="116"/>
      <c r="AT151" s="116"/>
      <c r="AU151" s="116"/>
      <c r="AV151" s="116"/>
      <c r="AW151" s="116"/>
      <c r="AX151" s="116"/>
      <c r="AY151" s="116"/>
      <c r="AZ151" s="116"/>
      <c r="BA151" s="116"/>
      <c r="BB151" s="116"/>
      <c r="BC151" s="116"/>
      <c r="BD151" s="116"/>
      <c r="BE151" s="116"/>
      <c r="BF151" s="116"/>
      <c r="BG151" s="116"/>
      <c r="BH151" s="116"/>
      <c r="BI151" s="116"/>
      <c r="BJ151" s="117"/>
    </row>
    <row r="152" spans="2:62" s="3" customFormat="1">
      <c r="B152" s="36"/>
      <c r="C152" s="36"/>
      <c r="D152" s="36"/>
      <c r="E152" s="36"/>
      <c r="F152" s="36"/>
      <c r="G152" s="36"/>
      <c r="H152" s="36"/>
      <c r="I152" s="36"/>
      <c r="J152" s="36"/>
      <c r="K152" s="36"/>
      <c r="L152" s="36"/>
      <c r="M152" s="36"/>
      <c r="N152" s="36"/>
      <c r="O152" s="36"/>
      <c r="P152" s="36"/>
      <c r="Q152" s="36"/>
      <c r="R152" s="36"/>
      <c r="S152" s="16"/>
      <c r="T152" s="16"/>
      <c r="U152" s="16"/>
      <c r="V152" s="36"/>
      <c r="W152" s="36"/>
      <c r="X152" s="36"/>
      <c r="Y152" s="36"/>
      <c r="Z152" s="36"/>
      <c r="AA152" s="36"/>
      <c r="AB152" s="36"/>
      <c r="AC152" s="36"/>
      <c r="AD152" s="16"/>
      <c r="AE152" s="16"/>
      <c r="AF152" s="16"/>
      <c r="AG152" s="16"/>
      <c r="AH152" s="16"/>
      <c r="AI152" s="16"/>
      <c r="AJ152" s="16"/>
      <c r="AK152" s="16"/>
      <c r="AL152" s="16"/>
      <c r="AM152" s="16"/>
      <c r="AN152" s="16"/>
      <c r="AO152" s="16"/>
      <c r="AP152" s="16"/>
      <c r="AQ152" s="16"/>
      <c r="AR152" s="16"/>
      <c r="AS152" s="116"/>
      <c r="AT152" s="116"/>
      <c r="AU152" s="116"/>
      <c r="AV152" s="116"/>
      <c r="AW152" s="116"/>
      <c r="AX152" s="116"/>
      <c r="AY152" s="116"/>
      <c r="AZ152" s="116"/>
      <c r="BA152" s="116"/>
      <c r="BB152" s="116"/>
      <c r="BC152" s="116"/>
      <c r="BD152" s="116"/>
      <c r="BE152" s="116"/>
      <c r="BF152" s="116"/>
      <c r="BG152" s="116"/>
      <c r="BH152" s="116"/>
      <c r="BI152" s="116"/>
      <c r="BJ152" s="117"/>
    </row>
    <row r="153" spans="2:62" s="3" customFormat="1">
      <c r="B153" s="36"/>
      <c r="C153" s="36"/>
      <c r="D153" s="36"/>
      <c r="E153" s="36"/>
      <c r="F153" s="36"/>
      <c r="G153" s="36"/>
      <c r="H153" s="36"/>
      <c r="I153" s="36"/>
      <c r="J153" s="36"/>
      <c r="K153" s="36"/>
      <c r="L153" s="36"/>
      <c r="M153" s="36"/>
      <c r="N153" s="36"/>
      <c r="O153" s="36"/>
      <c r="P153" s="36"/>
      <c r="Q153" s="36"/>
      <c r="R153" s="36"/>
      <c r="S153" s="16"/>
      <c r="T153" s="16"/>
      <c r="U153" s="16"/>
      <c r="V153" s="36"/>
      <c r="W153" s="36"/>
      <c r="X153" s="36"/>
      <c r="Y153" s="36"/>
      <c r="Z153" s="36"/>
      <c r="AA153" s="36"/>
      <c r="AB153" s="36"/>
      <c r="AC153" s="36"/>
      <c r="AD153" s="16"/>
      <c r="AE153" s="16"/>
      <c r="AF153" s="16"/>
      <c r="AG153" s="16"/>
      <c r="AH153" s="16"/>
      <c r="AI153" s="16"/>
      <c r="AJ153" s="16"/>
      <c r="AK153" s="16"/>
      <c r="AL153" s="16"/>
      <c r="AM153" s="16"/>
      <c r="AN153" s="16"/>
      <c r="AO153" s="16"/>
      <c r="AP153" s="16"/>
      <c r="AQ153" s="16"/>
      <c r="AR153" s="16"/>
      <c r="AS153" s="116"/>
      <c r="AT153" s="116"/>
      <c r="AU153" s="116"/>
      <c r="AV153" s="116"/>
      <c r="AW153" s="116"/>
      <c r="AX153" s="116"/>
      <c r="AY153" s="116"/>
      <c r="AZ153" s="116"/>
      <c r="BA153" s="116"/>
      <c r="BB153" s="116"/>
      <c r="BC153" s="116"/>
      <c r="BD153" s="116"/>
      <c r="BE153" s="116"/>
      <c r="BF153" s="116"/>
      <c r="BG153" s="116"/>
      <c r="BH153" s="116"/>
      <c r="BI153" s="116"/>
      <c r="BJ153" s="117"/>
    </row>
    <row r="154" spans="2:62" s="3" customFormat="1">
      <c r="B154" s="36"/>
      <c r="C154" s="36"/>
      <c r="D154" s="36"/>
      <c r="E154" s="36"/>
      <c r="F154" s="36"/>
      <c r="G154" s="36"/>
      <c r="H154" s="36"/>
      <c r="I154" s="36"/>
      <c r="J154" s="36"/>
      <c r="K154" s="36"/>
      <c r="L154" s="36"/>
      <c r="M154" s="36"/>
      <c r="N154" s="36"/>
      <c r="O154" s="36"/>
      <c r="P154" s="36"/>
      <c r="Q154" s="36"/>
      <c r="R154" s="36"/>
      <c r="S154" s="16"/>
      <c r="T154" s="16"/>
      <c r="U154" s="16"/>
      <c r="V154" s="36"/>
      <c r="W154" s="36"/>
      <c r="X154" s="36"/>
      <c r="Y154" s="36"/>
      <c r="Z154" s="36"/>
      <c r="AA154" s="36"/>
      <c r="AB154" s="36"/>
      <c r="AC154" s="36"/>
      <c r="AD154" s="16"/>
      <c r="AE154" s="16"/>
      <c r="AF154" s="16"/>
      <c r="AG154" s="16"/>
      <c r="AH154" s="16"/>
      <c r="AI154" s="16"/>
      <c r="AJ154" s="16"/>
      <c r="AK154" s="16"/>
      <c r="AL154" s="16"/>
      <c r="AM154" s="16"/>
      <c r="AN154" s="16"/>
      <c r="AO154" s="16"/>
      <c r="AP154" s="16"/>
      <c r="AQ154" s="16"/>
      <c r="AR154" s="16"/>
      <c r="AS154" s="116"/>
      <c r="AT154" s="116"/>
      <c r="AU154" s="116"/>
      <c r="AV154" s="116"/>
      <c r="AW154" s="116"/>
      <c r="AX154" s="116"/>
      <c r="AY154" s="116"/>
      <c r="AZ154" s="116"/>
      <c r="BA154" s="116"/>
      <c r="BB154" s="116"/>
      <c r="BC154" s="116"/>
      <c r="BD154" s="116"/>
      <c r="BE154" s="116"/>
      <c r="BF154" s="116"/>
      <c r="BG154" s="116"/>
      <c r="BH154" s="116"/>
      <c r="BI154" s="116"/>
      <c r="BJ154" s="117"/>
    </row>
    <row r="155" spans="2:62" s="3" customFormat="1">
      <c r="B155" s="36"/>
      <c r="C155" s="36"/>
      <c r="D155" s="36"/>
      <c r="E155" s="36"/>
      <c r="F155" s="36"/>
      <c r="G155" s="36"/>
      <c r="H155" s="36"/>
      <c r="I155" s="36"/>
      <c r="J155" s="36"/>
      <c r="K155" s="36"/>
      <c r="L155" s="36"/>
      <c r="M155" s="36"/>
      <c r="N155" s="36"/>
      <c r="O155" s="36"/>
      <c r="P155" s="36"/>
      <c r="Q155" s="36"/>
      <c r="R155" s="36"/>
      <c r="S155" s="16"/>
      <c r="T155" s="16"/>
      <c r="U155" s="16"/>
      <c r="V155" s="36"/>
      <c r="W155" s="36"/>
      <c r="X155" s="36"/>
      <c r="Y155" s="36"/>
      <c r="Z155" s="36"/>
      <c r="AA155" s="36"/>
      <c r="AB155" s="36"/>
      <c r="AC155" s="36"/>
      <c r="AD155" s="16"/>
      <c r="AE155" s="16"/>
      <c r="AF155" s="16"/>
      <c r="AG155" s="16"/>
      <c r="AH155" s="16"/>
      <c r="AI155" s="16"/>
      <c r="AJ155" s="16"/>
      <c r="AK155" s="16"/>
      <c r="AL155" s="16"/>
      <c r="AM155" s="16"/>
      <c r="AN155" s="16"/>
      <c r="AO155" s="16"/>
      <c r="AP155" s="16"/>
      <c r="AQ155" s="16"/>
      <c r="AR155" s="16"/>
      <c r="AS155" s="116"/>
      <c r="AT155" s="116"/>
      <c r="AU155" s="116"/>
      <c r="AV155" s="116"/>
      <c r="AW155" s="116"/>
      <c r="AX155" s="116"/>
      <c r="AY155" s="116"/>
      <c r="AZ155" s="116"/>
      <c r="BA155" s="116"/>
      <c r="BB155" s="116"/>
      <c r="BC155" s="116"/>
      <c r="BD155" s="116"/>
      <c r="BE155" s="116"/>
      <c r="BF155" s="116"/>
      <c r="BG155" s="116"/>
      <c r="BH155" s="116"/>
      <c r="BI155" s="116"/>
      <c r="BJ155" s="117"/>
    </row>
    <row r="156" spans="2:62" s="3" customFormat="1">
      <c r="B156" s="36"/>
      <c r="C156" s="36"/>
      <c r="D156" s="36"/>
      <c r="E156" s="36"/>
      <c r="F156" s="36"/>
      <c r="G156" s="36"/>
      <c r="H156" s="36"/>
      <c r="I156" s="36"/>
      <c r="J156" s="36"/>
      <c r="K156" s="36"/>
      <c r="L156" s="36"/>
      <c r="M156" s="36"/>
      <c r="N156" s="36"/>
      <c r="O156" s="36"/>
      <c r="P156" s="36"/>
      <c r="Q156" s="36"/>
      <c r="R156" s="36"/>
      <c r="S156" s="16"/>
      <c r="T156" s="16"/>
      <c r="U156" s="16"/>
      <c r="V156" s="36"/>
      <c r="W156" s="36"/>
      <c r="X156" s="36"/>
      <c r="Y156" s="36"/>
      <c r="Z156" s="36"/>
      <c r="AA156" s="36"/>
      <c r="AB156" s="36"/>
      <c r="AC156" s="36"/>
      <c r="AD156" s="16"/>
      <c r="AE156" s="16"/>
      <c r="AF156" s="16"/>
      <c r="AG156" s="16"/>
      <c r="AH156" s="16"/>
      <c r="AI156" s="16"/>
      <c r="AJ156" s="16"/>
      <c r="AK156" s="16"/>
      <c r="AL156" s="16"/>
      <c r="AM156" s="16"/>
      <c r="AN156" s="16"/>
      <c r="AO156" s="16"/>
      <c r="AP156" s="16"/>
      <c r="AQ156" s="16"/>
      <c r="AR156" s="16"/>
      <c r="AS156" s="116"/>
      <c r="AT156" s="116"/>
      <c r="AU156" s="116"/>
      <c r="AV156" s="116"/>
      <c r="AW156" s="116"/>
      <c r="AX156" s="116"/>
      <c r="AY156" s="116"/>
      <c r="AZ156" s="116"/>
      <c r="BA156" s="116"/>
      <c r="BB156" s="116"/>
      <c r="BC156" s="116"/>
      <c r="BD156" s="116"/>
      <c r="BE156" s="116"/>
      <c r="BF156" s="116"/>
      <c r="BG156" s="116"/>
      <c r="BH156" s="116"/>
      <c r="BI156" s="116"/>
      <c r="BJ156" s="117"/>
    </row>
    <row r="157" spans="2:62" s="3" customFormat="1">
      <c r="B157" s="36"/>
      <c r="C157" s="36"/>
      <c r="D157" s="36"/>
      <c r="E157" s="36"/>
      <c r="F157" s="36"/>
      <c r="G157" s="36"/>
      <c r="H157" s="36"/>
      <c r="I157" s="36"/>
      <c r="J157" s="36"/>
      <c r="K157" s="36"/>
      <c r="L157" s="36"/>
      <c r="M157" s="36"/>
      <c r="N157" s="36"/>
      <c r="O157" s="36"/>
      <c r="P157" s="36"/>
      <c r="Q157" s="36"/>
      <c r="R157" s="36"/>
      <c r="S157" s="16"/>
      <c r="T157" s="16"/>
      <c r="U157" s="16"/>
      <c r="V157" s="36"/>
      <c r="W157" s="36"/>
      <c r="X157" s="36"/>
      <c r="Y157" s="36"/>
      <c r="Z157" s="36"/>
      <c r="AA157" s="36"/>
      <c r="AB157" s="36"/>
      <c r="AC157" s="36"/>
      <c r="AD157" s="16"/>
      <c r="AE157" s="16"/>
      <c r="AF157" s="16"/>
      <c r="AG157" s="16"/>
      <c r="AH157" s="16"/>
      <c r="AI157" s="16"/>
      <c r="AJ157" s="16"/>
      <c r="AK157" s="16"/>
      <c r="AL157" s="16"/>
      <c r="AM157" s="16"/>
      <c r="AN157" s="16"/>
      <c r="AO157" s="16"/>
      <c r="AP157" s="16"/>
      <c r="AQ157" s="16"/>
      <c r="AR157" s="16"/>
      <c r="AS157" s="116"/>
      <c r="AT157" s="116"/>
      <c r="AU157" s="116"/>
      <c r="AV157" s="116"/>
      <c r="AW157" s="116"/>
      <c r="AX157" s="116"/>
      <c r="AY157" s="116"/>
      <c r="AZ157" s="116"/>
      <c r="BA157" s="116"/>
      <c r="BB157" s="116"/>
      <c r="BC157" s="116"/>
      <c r="BD157" s="116"/>
      <c r="BE157" s="116"/>
      <c r="BF157" s="116"/>
      <c r="BG157" s="116"/>
      <c r="BH157" s="116"/>
      <c r="BI157" s="116"/>
      <c r="BJ157" s="117"/>
    </row>
    <row r="158" spans="2:62" s="3" customFormat="1">
      <c r="B158" s="36"/>
      <c r="C158" s="36"/>
      <c r="D158" s="36"/>
      <c r="E158" s="36"/>
      <c r="F158" s="36"/>
      <c r="G158" s="36"/>
      <c r="H158" s="36"/>
      <c r="I158" s="36"/>
      <c r="J158" s="36"/>
      <c r="K158" s="36"/>
      <c r="L158" s="36"/>
      <c r="M158" s="36"/>
      <c r="N158" s="36"/>
      <c r="O158" s="36"/>
      <c r="P158" s="36"/>
      <c r="Q158" s="36"/>
      <c r="R158" s="36"/>
      <c r="S158" s="16"/>
      <c r="T158" s="16"/>
      <c r="U158" s="16"/>
      <c r="V158" s="36"/>
      <c r="W158" s="36"/>
      <c r="X158" s="36"/>
      <c r="Y158" s="36"/>
      <c r="Z158" s="36"/>
      <c r="AA158" s="36"/>
      <c r="AB158" s="36"/>
      <c r="AC158" s="36"/>
      <c r="AD158" s="16"/>
      <c r="AE158" s="16"/>
      <c r="AF158" s="16"/>
      <c r="AG158" s="16"/>
      <c r="AH158" s="16"/>
      <c r="AI158" s="16"/>
      <c r="AJ158" s="16"/>
      <c r="AK158" s="16"/>
      <c r="AL158" s="16"/>
      <c r="AM158" s="16"/>
      <c r="AN158" s="16"/>
      <c r="AO158" s="16"/>
      <c r="AP158" s="16"/>
      <c r="AQ158" s="16"/>
      <c r="AR158" s="16"/>
      <c r="AS158" s="116"/>
      <c r="AT158" s="116"/>
      <c r="AU158" s="116"/>
      <c r="AV158" s="116"/>
      <c r="AW158" s="116"/>
      <c r="AX158" s="116"/>
      <c r="AY158" s="116"/>
      <c r="AZ158" s="116"/>
      <c r="BA158" s="116"/>
      <c r="BB158" s="116"/>
      <c r="BC158" s="116"/>
      <c r="BD158" s="116"/>
      <c r="BE158" s="116"/>
      <c r="BF158" s="116"/>
      <c r="BG158" s="116"/>
      <c r="BH158" s="116"/>
      <c r="BI158" s="116"/>
      <c r="BJ158" s="117"/>
    </row>
    <row r="159" spans="2:62" s="3" customFormat="1">
      <c r="B159" s="36"/>
      <c r="C159" s="36"/>
      <c r="D159" s="36"/>
      <c r="E159" s="36"/>
      <c r="F159" s="36"/>
      <c r="G159" s="36"/>
      <c r="H159" s="36"/>
      <c r="I159" s="36"/>
      <c r="J159" s="36"/>
      <c r="K159" s="36"/>
      <c r="L159" s="36"/>
      <c r="M159" s="36"/>
      <c r="N159" s="36"/>
      <c r="O159" s="36"/>
      <c r="P159" s="36"/>
      <c r="Q159" s="36"/>
      <c r="R159" s="36"/>
      <c r="S159" s="16"/>
      <c r="T159" s="16"/>
      <c r="U159" s="16"/>
      <c r="V159" s="36"/>
      <c r="W159" s="36"/>
      <c r="X159" s="36"/>
      <c r="Y159" s="36"/>
      <c r="Z159" s="36"/>
      <c r="AA159" s="36"/>
      <c r="AB159" s="36"/>
      <c r="AC159" s="36"/>
      <c r="AD159" s="16"/>
      <c r="AE159" s="16"/>
      <c r="AF159" s="16"/>
      <c r="AG159" s="16"/>
      <c r="AH159" s="16"/>
      <c r="AI159" s="16"/>
      <c r="AJ159" s="16"/>
      <c r="AK159" s="16"/>
      <c r="AL159" s="16"/>
      <c r="AM159" s="16"/>
      <c r="AN159" s="16"/>
      <c r="AO159" s="16"/>
      <c r="AP159" s="16"/>
      <c r="AQ159" s="16"/>
      <c r="AR159" s="16"/>
      <c r="AS159" s="116"/>
      <c r="AT159" s="116"/>
      <c r="AU159" s="116"/>
      <c r="AV159" s="116"/>
      <c r="AW159" s="116"/>
      <c r="AX159" s="116"/>
      <c r="AY159" s="116"/>
      <c r="AZ159" s="116"/>
      <c r="BA159" s="116"/>
      <c r="BB159" s="116"/>
      <c r="BC159" s="116"/>
      <c r="BD159" s="116"/>
      <c r="BE159" s="116"/>
      <c r="BF159" s="116"/>
      <c r="BG159" s="116"/>
      <c r="BH159" s="116"/>
      <c r="BI159" s="116"/>
      <c r="BJ159" s="117"/>
    </row>
    <row r="160" spans="2:62" s="3" customFormat="1">
      <c r="B160" s="36"/>
      <c r="C160" s="16"/>
      <c r="D160" s="16"/>
      <c r="E160" s="16"/>
      <c r="F160" s="16"/>
      <c r="G160" s="16"/>
      <c r="H160" s="16"/>
      <c r="I160" s="16"/>
      <c r="J160" s="16"/>
      <c r="K160" s="16"/>
      <c r="L160" s="16"/>
      <c r="M160" s="16"/>
      <c r="N160" s="36"/>
      <c r="O160" s="36"/>
      <c r="P160" s="36"/>
      <c r="Q160" s="36"/>
      <c r="R160" s="36"/>
      <c r="S160" s="16"/>
      <c r="T160" s="16"/>
      <c r="U160" s="16"/>
      <c r="V160" s="36"/>
      <c r="W160" s="36"/>
      <c r="X160" s="36"/>
      <c r="Y160" s="36"/>
      <c r="Z160" s="36"/>
      <c r="AA160" s="36"/>
      <c r="AB160" s="36"/>
      <c r="AC160" s="36"/>
      <c r="AD160" s="16"/>
      <c r="AE160" s="16"/>
      <c r="AF160" s="16"/>
      <c r="AG160" s="16"/>
      <c r="AH160" s="16"/>
      <c r="AI160" s="16"/>
      <c r="AJ160" s="16"/>
      <c r="AK160" s="16"/>
      <c r="AL160" s="16"/>
      <c r="AM160" s="16"/>
      <c r="AN160" s="16"/>
      <c r="AO160" s="16"/>
      <c r="AP160" s="16"/>
      <c r="AQ160" s="16"/>
      <c r="AR160" s="16"/>
      <c r="AS160" s="116"/>
      <c r="AT160" s="116"/>
      <c r="AU160" s="116"/>
      <c r="AV160" s="116"/>
      <c r="AW160" s="116"/>
      <c r="AX160" s="116"/>
      <c r="AY160" s="116"/>
      <c r="AZ160" s="116"/>
      <c r="BA160" s="116"/>
      <c r="BB160" s="116"/>
      <c r="BC160" s="116"/>
      <c r="BD160" s="116"/>
      <c r="BE160" s="116"/>
      <c r="BF160" s="116"/>
      <c r="BG160" s="116"/>
      <c r="BH160" s="116"/>
      <c r="BI160" s="116"/>
      <c r="BJ160" s="117"/>
    </row>
    <row r="161" spans="2:62" s="3" customFormat="1" ht="20.399999999999999">
      <c r="B161" s="36"/>
      <c r="C161" s="16"/>
      <c r="D161" s="604"/>
      <c r="E161" s="16"/>
      <c r="F161" s="16"/>
      <c r="G161" s="16"/>
      <c r="H161" s="16"/>
      <c r="I161" s="16"/>
      <c r="J161" s="16"/>
      <c r="K161" s="16"/>
      <c r="L161" s="16"/>
      <c r="M161" s="16"/>
      <c r="N161" s="36"/>
      <c r="O161" s="36"/>
      <c r="P161" s="36"/>
      <c r="Q161" s="36"/>
      <c r="R161" s="36"/>
      <c r="S161" s="16"/>
      <c r="T161" s="16"/>
      <c r="U161" s="16"/>
      <c r="V161" s="36"/>
      <c r="W161" s="36"/>
      <c r="X161" s="36"/>
      <c r="Y161" s="36"/>
      <c r="Z161" s="36"/>
      <c r="AA161" s="36"/>
      <c r="AB161" s="36"/>
      <c r="AC161" s="36"/>
      <c r="AD161" s="16"/>
      <c r="AE161" s="16"/>
      <c r="AF161" s="16"/>
      <c r="AG161" s="16"/>
      <c r="AH161" s="16"/>
      <c r="AI161" s="16"/>
      <c r="AJ161" s="16"/>
      <c r="AK161" s="16"/>
      <c r="AL161" s="16"/>
      <c r="AM161" s="16"/>
      <c r="AN161" s="16"/>
      <c r="AO161" s="16"/>
      <c r="AP161" s="16"/>
      <c r="AQ161" s="16"/>
      <c r="AR161" s="16"/>
      <c r="AS161" s="116"/>
      <c r="AT161" s="116"/>
      <c r="AU161" s="116"/>
      <c r="AV161" s="116"/>
      <c r="AW161" s="116"/>
      <c r="AX161" s="116"/>
      <c r="AY161" s="116"/>
      <c r="AZ161" s="116"/>
      <c r="BA161" s="116"/>
      <c r="BB161" s="116"/>
      <c r="BC161" s="116"/>
      <c r="BD161" s="116"/>
      <c r="BE161" s="116"/>
      <c r="BF161" s="116"/>
      <c r="BG161" s="116"/>
      <c r="BH161" s="116"/>
      <c r="BI161" s="116"/>
      <c r="BJ161" s="117"/>
    </row>
    <row r="162" spans="2:62" s="3" customFormat="1">
      <c r="B162" s="36"/>
      <c r="C162" s="16"/>
      <c r="D162" s="16"/>
      <c r="E162" s="16"/>
      <c r="F162" s="16"/>
      <c r="G162" s="16"/>
      <c r="H162" s="16"/>
      <c r="I162" s="16"/>
      <c r="J162" s="16"/>
      <c r="K162" s="16"/>
      <c r="L162" s="16"/>
      <c r="M162" s="16"/>
      <c r="N162" s="36"/>
      <c r="O162" s="36"/>
      <c r="P162" s="36"/>
      <c r="Q162" s="36"/>
      <c r="R162" s="36"/>
      <c r="S162" s="16"/>
      <c r="T162" s="16"/>
      <c r="U162" s="16"/>
      <c r="V162" s="36"/>
      <c r="W162" s="36"/>
      <c r="X162" s="36"/>
      <c r="Y162" s="36"/>
      <c r="Z162" s="36"/>
      <c r="AA162" s="36"/>
      <c r="AB162" s="36"/>
      <c r="AC162" s="36"/>
      <c r="AD162" s="16"/>
      <c r="AE162" s="16"/>
      <c r="AF162" s="16"/>
      <c r="AG162" s="16"/>
      <c r="AH162" s="16"/>
      <c r="AI162" s="16"/>
      <c r="AJ162" s="16"/>
      <c r="AK162" s="16"/>
      <c r="AL162" s="16"/>
      <c r="AM162" s="16"/>
      <c r="AN162" s="16"/>
      <c r="AO162" s="16"/>
      <c r="AP162" s="16"/>
      <c r="AQ162" s="16"/>
      <c r="AR162" s="16"/>
      <c r="AS162" s="116"/>
      <c r="AT162" s="116"/>
      <c r="AU162" s="116"/>
      <c r="AV162" s="116"/>
      <c r="AW162" s="116"/>
      <c r="AX162" s="116"/>
      <c r="AY162" s="116"/>
      <c r="AZ162" s="116"/>
      <c r="BA162" s="116"/>
      <c r="BB162" s="116"/>
      <c r="BC162" s="116"/>
      <c r="BD162" s="116"/>
      <c r="BE162" s="116"/>
      <c r="BF162" s="116"/>
      <c r="BG162" s="116"/>
      <c r="BH162" s="116"/>
      <c r="BI162" s="116"/>
      <c r="BJ162" s="117"/>
    </row>
    <row r="163" spans="2:62" s="3" customFormat="1" ht="13.8">
      <c r="B163" s="36"/>
      <c r="C163" s="16"/>
      <c r="D163" s="605"/>
      <c r="E163" s="122"/>
      <c r="F163" s="122"/>
      <c r="G163" s="122"/>
      <c r="H163" s="122"/>
      <c r="I163" s="122"/>
      <c r="J163" s="122"/>
      <c r="K163" s="122"/>
      <c r="L163" s="122"/>
      <c r="M163" s="122"/>
      <c r="N163" s="36"/>
      <c r="O163" s="36"/>
      <c r="P163" s="36"/>
      <c r="Q163" s="36"/>
      <c r="R163" s="36"/>
      <c r="S163" s="16"/>
      <c r="T163" s="16"/>
      <c r="U163" s="16"/>
      <c r="V163" s="36"/>
      <c r="W163" s="36"/>
      <c r="X163" s="36"/>
      <c r="Y163" s="36"/>
      <c r="Z163" s="36"/>
      <c r="AA163" s="36"/>
      <c r="AB163" s="36"/>
      <c r="AC163" s="36"/>
      <c r="AD163" s="16"/>
      <c r="AE163" s="16"/>
      <c r="AF163" s="16"/>
      <c r="AG163" s="16"/>
      <c r="AH163" s="16"/>
      <c r="AI163" s="16"/>
      <c r="AJ163" s="16"/>
      <c r="AK163" s="16"/>
      <c r="AL163" s="16"/>
      <c r="AM163" s="16"/>
      <c r="AN163" s="16"/>
      <c r="AO163" s="16"/>
      <c r="AP163" s="16"/>
      <c r="AQ163" s="16"/>
      <c r="AR163" s="16"/>
      <c r="AS163" s="116"/>
      <c r="AT163" s="116"/>
      <c r="AU163" s="116"/>
      <c r="AV163" s="116"/>
      <c r="AW163" s="116"/>
      <c r="AX163" s="116"/>
      <c r="AY163" s="116"/>
      <c r="AZ163" s="116"/>
      <c r="BA163" s="116"/>
      <c r="BB163" s="116"/>
      <c r="BC163" s="116"/>
      <c r="BD163" s="116"/>
      <c r="BE163" s="116"/>
      <c r="BF163" s="116"/>
      <c r="BG163" s="116"/>
      <c r="BH163" s="116"/>
      <c r="BI163" s="116"/>
      <c r="BJ163" s="117"/>
    </row>
    <row r="164" spans="2:62" s="3" customFormat="1" ht="17.25" customHeight="1">
      <c r="B164" s="36"/>
      <c r="C164" s="16"/>
      <c r="D164" s="606"/>
      <c r="E164" s="122"/>
      <c r="F164" s="122"/>
      <c r="G164" s="122"/>
      <c r="H164" s="122"/>
      <c r="I164" s="122"/>
      <c r="J164" s="122"/>
      <c r="K164" s="122"/>
      <c r="L164" s="122"/>
      <c r="M164" s="122"/>
      <c r="N164" s="36"/>
      <c r="O164" s="36"/>
      <c r="P164" s="36"/>
      <c r="Q164" s="36"/>
      <c r="R164" s="36"/>
      <c r="S164" s="16"/>
      <c r="T164" s="16"/>
      <c r="U164" s="16"/>
      <c r="V164" s="36"/>
      <c r="W164" s="36"/>
      <c r="X164" s="36"/>
      <c r="Y164" s="36"/>
      <c r="Z164" s="36"/>
      <c r="AA164" s="36"/>
      <c r="AB164" s="36"/>
      <c r="AC164" s="36"/>
      <c r="AD164" s="16"/>
      <c r="AE164" s="16"/>
      <c r="AF164" s="16"/>
      <c r="AG164" s="16"/>
      <c r="AH164" s="16"/>
      <c r="AI164" s="16"/>
      <c r="AJ164" s="16"/>
      <c r="AK164" s="16"/>
      <c r="AL164" s="16"/>
      <c r="AM164" s="16"/>
      <c r="AN164" s="16"/>
      <c r="AO164" s="16"/>
      <c r="AP164" s="16"/>
      <c r="AQ164" s="16"/>
      <c r="AR164" s="16"/>
      <c r="AS164" s="116"/>
      <c r="AT164" s="116"/>
      <c r="AU164" s="116"/>
      <c r="AV164" s="116"/>
      <c r="AW164" s="116"/>
      <c r="AX164" s="116"/>
      <c r="AY164" s="116"/>
      <c r="AZ164" s="116"/>
      <c r="BA164" s="116"/>
      <c r="BB164" s="116"/>
      <c r="BC164" s="116"/>
      <c r="BD164" s="116"/>
      <c r="BE164" s="116"/>
      <c r="BF164" s="116"/>
      <c r="BG164" s="116"/>
      <c r="BH164" s="116"/>
      <c r="BI164" s="116"/>
      <c r="BJ164" s="117"/>
    </row>
    <row r="165" spans="2:62" s="3" customFormat="1" ht="3.75" customHeight="1">
      <c r="B165" s="36"/>
      <c r="C165" s="16"/>
      <c r="D165" s="607"/>
      <c r="E165" s="122"/>
      <c r="F165" s="122"/>
      <c r="G165" s="122"/>
      <c r="H165" s="122"/>
      <c r="I165" s="122"/>
      <c r="J165" s="122"/>
      <c r="K165" s="122"/>
      <c r="L165" s="122"/>
      <c r="M165" s="122"/>
      <c r="N165" s="36"/>
      <c r="O165" s="36"/>
      <c r="P165" s="36"/>
      <c r="Q165" s="36"/>
      <c r="R165" s="36"/>
      <c r="S165" s="16"/>
      <c r="T165" s="16"/>
      <c r="U165" s="16"/>
      <c r="V165" s="36"/>
      <c r="W165" s="36"/>
      <c r="X165" s="36"/>
      <c r="Y165" s="36"/>
      <c r="Z165" s="36"/>
      <c r="AA165" s="36"/>
      <c r="AB165" s="36"/>
      <c r="AC165" s="36"/>
      <c r="AD165" s="16"/>
      <c r="AE165" s="16"/>
      <c r="AF165" s="16"/>
      <c r="AG165" s="16"/>
      <c r="AH165" s="16"/>
      <c r="AI165" s="16"/>
      <c r="AJ165" s="16"/>
      <c r="AK165" s="16"/>
      <c r="AL165" s="16"/>
      <c r="AM165" s="16"/>
      <c r="AN165" s="16"/>
      <c r="AO165" s="16"/>
      <c r="AP165" s="16"/>
      <c r="AQ165" s="16"/>
      <c r="AR165" s="16"/>
      <c r="AS165" s="116"/>
      <c r="AT165" s="116"/>
      <c r="AU165" s="116"/>
      <c r="AV165" s="116"/>
      <c r="AW165" s="116"/>
      <c r="AX165" s="116"/>
      <c r="AY165" s="116"/>
      <c r="AZ165" s="116"/>
      <c r="BA165" s="116"/>
      <c r="BB165" s="116"/>
      <c r="BC165" s="116"/>
      <c r="BD165" s="116"/>
      <c r="BE165" s="116"/>
      <c r="BF165" s="116"/>
      <c r="BG165" s="116"/>
      <c r="BH165" s="116"/>
      <c r="BI165" s="116"/>
      <c r="BJ165" s="117"/>
    </row>
    <row r="166" spans="2:62" s="3" customFormat="1">
      <c r="B166" s="36"/>
      <c r="C166" s="16"/>
      <c r="D166" s="607"/>
      <c r="E166" s="122"/>
      <c r="F166" s="122"/>
      <c r="G166" s="122"/>
      <c r="H166" s="122"/>
      <c r="I166" s="122"/>
      <c r="J166" s="122"/>
      <c r="K166" s="122"/>
      <c r="L166" s="122"/>
      <c r="M166" s="122"/>
      <c r="N166" s="36"/>
      <c r="O166" s="36"/>
      <c r="P166" s="36"/>
      <c r="Q166" s="36"/>
      <c r="R166" s="36"/>
      <c r="S166" s="16"/>
      <c r="T166" s="16"/>
      <c r="U166" s="16"/>
      <c r="V166" s="36"/>
      <c r="W166" s="36"/>
      <c r="X166" s="36"/>
      <c r="Y166" s="36"/>
      <c r="Z166" s="36"/>
      <c r="AA166" s="36"/>
      <c r="AB166" s="36"/>
      <c r="AC166" s="36"/>
      <c r="AD166" s="16"/>
      <c r="AE166" s="16"/>
      <c r="AF166" s="16"/>
      <c r="AG166" s="16"/>
      <c r="AH166" s="16"/>
      <c r="AI166" s="16"/>
      <c r="AJ166" s="16"/>
      <c r="AK166" s="16"/>
      <c r="AL166" s="16"/>
      <c r="AM166" s="16"/>
      <c r="AN166" s="16"/>
      <c r="AO166" s="16"/>
      <c r="AP166" s="16"/>
      <c r="AQ166" s="16"/>
      <c r="AR166" s="16"/>
      <c r="AS166" s="116"/>
      <c r="AT166" s="116"/>
      <c r="AU166" s="116"/>
      <c r="AV166" s="116"/>
      <c r="AW166" s="116"/>
      <c r="AX166" s="116"/>
      <c r="AY166" s="116"/>
      <c r="AZ166" s="116"/>
      <c r="BA166" s="116"/>
      <c r="BB166" s="116"/>
      <c r="BC166" s="116"/>
      <c r="BD166" s="116"/>
      <c r="BE166" s="116"/>
      <c r="BF166" s="116"/>
      <c r="BG166" s="116"/>
      <c r="BH166" s="116"/>
      <c r="BI166" s="116"/>
      <c r="BJ166" s="117"/>
    </row>
    <row r="167" spans="2:62" s="3" customFormat="1" ht="16.5" customHeight="1">
      <c r="B167" s="36"/>
      <c r="C167" s="16"/>
      <c r="D167" s="608"/>
      <c r="E167" s="122"/>
      <c r="F167" s="122"/>
      <c r="G167" s="122"/>
      <c r="H167" s="122"/>
      <c r="I167" s="122"/>
      <c r="J167" s="122"/>
      <c r="K167" s="122"/>
      <c r="L167" s="122"/>
      <c r="M167" s="122"/>
      <c r="N167" s="36"/>
      <c r="O167" s="36"/>
      <c r="P167" s="36"/>
      <c r="Q167" s="36"/>
      <c r="R167" s="36"/>
      <c r="S167" s="16"/>
      <c r="T167" s="16"/>
      <c r="U167" s="16"/>
      <c r="V167" s="36"/>
      <c r="W167" s="36"/>
      <c r="X167" s="36"/>
      <c r="Y167" s="36"/>
      <c r="Z167" s="36"/>
      <c r="AA167" s="36"/>
      <c r="AB167" s="36"/>
      <c r="AC167" s="36"/>
      <c r="AD167" s="16"/>
      <c r="AE167" s="16"/>
      <c r="AF167" s="16"/>
      <c r="AG167" s="16"/>
      <c r="AH167" s="16"/>
      <c r="AI167" s="16"/>
      <c r="AJ167" s="16"/>
      <c r="AK167" s="16"/>
      <c r="AL167" s="16"/>
      <c r="AM167" s="16"/>
      <c r="AN167" s="16"/>
      <c r="AO167" s="16"/>
      <c r="AP167" s="16"/>
      <c r="AQ167" s="16"/>
      <c r="AR167" s="16"/>
      <c r="AS167" s="116"/>
      <c r="AT167" s="116"/>
      <c r="AU167" s="116"/>
      <c r="AV167" s="116"/>
      <c r="AW167" s="116"/>
      <c r="AX167" s="116"/>
      <c r="AY167" s="116"/>
      <c r="AZ167" s="116"/>
      <c r="BA167" s="116"/>
      <c r="BB167" s="116"/>
      <c r="BC167" s="116"/>
      <c r="BD167" s="116"/>
      <c r="BE167" s="116"/>
      <c r="BF167" s="116"/>
      <c r="BG167" s="116"/>
      <c r="BH167" s="116"/>
      <c r="BI167" s="116"/>
      <c r="BJ167" s="117"/>
    </row>
    <row r="168" spans="2:62" s="3" customFormat="1">
      <c r="B168" s="36"/>
      <c r="C168" s="16"/>
      <c r="D168" s="608"/>
      <c r="E168" s="122"/>
      <c r="F168" s="122"/>
      <c r="G168" s="122"/>
      <c r="H168" s="122"/>
      <c r="I168" s="122"/>
      <c r="J168" s="122"/>
      <c r="K168" s="122"/>
      <c r="L168" s="122"/>
      <c r="M168" s="122"/>
      <c r="N168" s="36"/>
      <c r="O168" s="36"/>
      <c r="P168" s="36"/>
      <c r="Q168" s="36"/>
      <c r="R168" s="36"/>
      <c r="S168" s="16"/>
      <c r="T168" s="16"/>
      <c r="U168" s="16"/>
      <c r="V168" s="36"/>
      <c r="W168" s="36"/>
      <c r="X168" s="36"/>
      <c r="Y168" s="36"/>
      <c r="Z168" s="36"/>
      <c r="AA168" s="36"/>
      <c r="AB168" s="36"/>
      <c r="AC168" s="36"/>
      <c r="AD168" s="16"/>
      <c r="AE168" s="16"/>
      <c r="AF168" s="16"/>
      <c r="AG168" s="16"/>
      <c r="AH168" s="16"/>
      <c r="AI168" s="16"/>
      <c r="AJ168" s="16"/>
      <c r="AK168" s="16"/>
      <c r="AL168" s="16"/>
      <c r="AM168" s="16"/>
      <c r="AN168" s="16"/>
      <c r="AO168" s="16"/>
      <c r="AP168" s="16"/>
      <c r="AQ168" s="16"/>
      <c r="AR168" s="16"/>
      <c r="AS168" s="116"/>
      <c r="AT168" s="116"/>
      <c r="AU168" s="116"/>
      <c r="AV168" s="116"/>
      <c r="AW168" s="116"/>
      <c r="AX168" s="116"/>
      <c r="AY168" s="116"/>
      <c r="AZ168" s="116"/>
      <c r="BA168" s="116"/>
      <c r="BB168" s="116"/>
      <c r="BC168" s="116"/>
      <c r="BD168" s="116"/>
      <c r="BE168" s="116"/>
      <c r="BF168" s="116"/>
      <c r="BG168" s="116"/>
      <c r="BH168" s="116"/>
      <c r="BI168" s="116"/>
      <c r="BJ168" s="117"/>
    </row>
    <row r="169" spans="2:62" s="3" customFormat="1">
      <c r="B169" s="36"/>
      <c r="C169" s="16"/>
      <c r="D169" s="608"/>
      <c r="E169" s="122"/>
      <c r="F169" s="122"/>
      <c r="G169" s="122"/>
      <c r="H169" s="122"/>
      <c r="I169" s="122"/>
      <c r="J169" s="122"/>
      <c r="K169" s="122"/>
      <c r="L169" s="122"/>
      <c r="M169" s="122"/>
      <c r="N169" s="36"/>
      <c r="O169" s="36"/>
      <c r="P169" s="36"/>
      <c r="Q169" s="36"/>
      <c r="R169" s="36"/>
      <c r="S169" s="16"/>
      <c r="T169" s="16"/>
      <c r="U169" s="16"/>
      <c r="V169" s="36"/>
      <c r="W169" s="36"/>
      <c r="X169" s="36"/>
      <c r="Y169" s="36"/>
      <c r="Z169" s="36"/>
      <c r="AA169" s="36"/>
      <c r="AB169" s="36"/>
      <c r="AC169" s="36"/>
      <c r="AD169" s="16"/>
      <c r="AE169" s="16"/>
      <c r="AF169" s="16"/>
      <c r="AG169" s="16"/>
      <c r="AH169" s="16"/>
      <c r="AI169" s="16"/>
      <c r="AJ169" s="16"/>
      <c r="AK169" s="16"/>
      <c r="AL169" s="16"/>
      <c r="AM169" s="16"/>
      <c r="AN169" s="16"/>
      <c r="AO169" s="16"/>
      <c r="AP169" s="16"/>
      <c r="AQ169" s="16"/>
      <c r="AR169" s="16"/>
      <c r="AS169" s="116"/>
      <c r="AT169" s="116"/>
      <c r="AU169" s="116"/>
      <c r="AV169" s="116"/>
      <c r="AW169" s="116"/>
      <c r="AX169" s="116"/>
      <c r="AY169" s="116"/>
      <c r="AZ169" s="116"/>
      <c r="BA169" s="116"/>
      <c r="BB169" s="116"/>
      <c r="BC169" s="116"/>
      <c r="BD169" s="116"/>
      <c r="BE169" s="116"/>
      <c r="BF169" s="116"/>
      <c r="BG169" s="116"/>
      <c r="BH169" s="116"/>
      <c r="BI169" s="116"/>
      <c r="BJ169" s="117"/>
    </row>
    <row r="170" spans="2:62" s="3" customFormat="1">
      <c r="B170" s="36"/>
      <c r="C170" s="16"/>
      <c r="D170" s="608"/>
      <c r="E170" s="122"/>
      <c r="F170" s="122"/>
      <c r="G170" s="122"/>
      <c r="H170" s="122"/>
      <c r="I170" s="122"/>
      <c r="J170" s="122"/>
      <c r="K170" s="122"/>
      <c r="L170" s="122"/>
      <c r="M170" s="122"/>
      <c r="N170" s="36"/>
      <c r="O170" s="36"/>
      <c r="P170" s="36"/>
      <c r="Q170" s="36"/>
      <c r="R170" s="36"/>
      <c r="S170" s="16"/>
      <c r="T170" s="16"/>
      <c r="U170" s="16"/>
      <c r="V170" s="36"/>
      <c r="W170" s="36"/>
      <c r="X170" s="36"/>
      <c r="Y170" s="36"/>
      <c r="Z170" s="36"/>
      <c r="AA170" s="36"/>
      <c r="AB170" s="36"/>
      <c r="AC170" s="36"/>
      <c r="AD170" s="16"/>
      <c r="AE170" s="16"/>
      <c r="AF170" s="16"/>
      <c r="AG170" s="16"/>
      <c r="AH170" s="16"/>
      <c r="AI170" s="16"/>
      <c r="AJ170" s="16"/>
      <c r="AK170" s="16"/>
      <c r="AL170" s="16"/>
      <c r="AM170" s="16"/>
      <c r="AN170" s="16"/>
      <c r="AO170" s="16"/>
      <c r="AP170" s="16"/>
      <c r="AQ170" s="16"/>
      <c r="AR170" s="16"/>
      <c r="AS170" s="116"/>
      <c r="AT170" s="116"/>
      <c r="AU170" s="116"/>
      <c r="AV170" s="116"/>
      <c r="AW170" s="116"/>
      <c r="AX170" s="116"/>
      <c r="AY170" s="116"/>
      <c r="AZ170" s="116"/>
      <c r="BA170" s="116"/>
      <c r="BB170" s="116"/>
      <c r="BC170" s="116"/>
      <c r="BD170" s="116"/>
      <c r="BE170" s="116"/>
      <c r="BF170" s="116"/>
      <c r="BG170" s="116"/>
      <c r="BH170" s="116"/>
      <c r="BI170" s="116"/>
      <c r="BJ170" s="117"/>
    </row>
    <row r="171" spans="2:62" s="3" customFormat="1" ht="9.9" customHeight="1">
      <c r="B171" s="36"/>
      <c r="C171" s="16"/>
      <c r="D171" s="607"/>
      <c r="E171" s="122"/>
      <c r="F171" s="122"/>
      <c r="G171" s="122"/>
      <c r="H171" s="122"/>
      <c r="I171" s="122"/>
      <c r="J171" s="122"/>
      <c r="K171" s="122"/>
      <c r="L171" s="122"/>
      <c r="M171" s="122"/>
      <c r="N171" s="36"/>
      <c r="O171" s="36"/>
      <c r="P171" s="36"/>
      <c r="Q171" s="36"/>
      <c r="R171" s="36"/>
      <c r="S171" s="16"/>
      <c r="T171" s="16"/>
      <c r="U171" s="16"/>
      <c r="V171" s="36"/>
      <c r="W171" s="36"/>
      <c r="X171" s="36"/>
      <c r="Y171" s="36"/>
      <c r="Z171" s="36"/>
      <c r="AA171" s="36"/>
      <c r="AB171" s="36"/>
      <c r="AC171" s="36"/>
      <c r="AD171" s="16"/>
      <c r="AE171" s="16"/>
      <c r="AF171" s="16"/>
      <c r="AG171" s="16"/>
      <c r="AH171" s="16"/>
      <c r="AI171" s="16"/>
      <c r="AJ171" s="16"/>
      <c r="AK171" s="16"/>
      <c r="AL171" s="16"/>
      <c r="AM171" s="16"/>
      <c r="AN171" s="16"/>
      <c r="AO171" s="16"/>
      <c r="AP171" s="16"/>
      <c r="AQ171" s="16"/>
      <c r="AR171" s="16"/>
      <c r="AS171" s="116"/>
      <c r="AT171" s="116"/>
      <c r="AU171" s="116"/>
      <c r="AV171" s="116"/>
      <c r="AW171" s="116"/>
      <c r="AX171" s="116"/>
      <c r="AY171" s="116"/>
      <c r="AZ171" s="116"/>
      <c r="BA171" s="116"/>
      <c r="BB171" s="116"/>
      <c r="BC171" s="116"/>
      <c r="BD171" s="116"/>
      <c r="BE171" s="116"/>
      <c r="BF171" s="116"/>
      <c r="BG171" s="116"/>
      <c r="BH171" s="116"/>
      <c r="BI171" s="116"/>
      <c r="BJ171" s="117"/>
    </row>
    <row r="172" spans="2:62" s="3" customFormat="1" ht="9.9" customHeight="1">
      <c r="B172" s="36"/>
      <c r="C172" s="16"/>
      <c r="D172" s="631"/>
      <c r="E172" s="122"/>
      <c r="F172" s="122"/>
      <c r="G172" s="122"/>
      <c r="H172" s="122"/>
      <c r="I172" s="122"/>
      <c r="J172" s="122"/>
      <c r="K172" s="122"/>
      <c r="L172" s="122"/>
      <c r="M172" s="122"/>
      <c r="N172" s="36"/>
      <c r="O172" s="36"/>
      <c r="P172" s="36"/>
      <c r="Q172" s="36"/>
      <c r="R172" s="36"/>
      <c r="S172" s="16"/>
      <c r="T172" s="16"/>
      <c r="U172" s="16"/>
      <c r="V172" s="36"/>
      <c r="W172" s="36"/>
      <c r="X172" s="36"/>
      <c r="Y172" s="36"/>
      <c r="Z172" s="36"/>
      <c r="AA172" s="36"/>
      <c r="AB172" s="36"/>
      <c r="AC172" s="36"/>
      <c r="AD172" s="16"/>
      <c r="AE172" s="16"/>
      <c r="AF172" s="16"/>
      <c r="AG172" s="16"/>
      <c r="AH172" s="16"/>
      <c r="AI172" s="16"/>
      <c r="AJ172" s="16"/>
      <c r="AK172" s="16"/>
      <c r="AL172" s="16"/>
      <c r="AM172" s="16"/>
      <c r="AN172" s="16"/>
      <c r="AO172" s="16"/>
      <c r="AP172" s="16"/>
      <c r="AQ172" s="16"/>
      <c r="AR172" s="16"/>
      <c r="AS172" s="116"/>
      <c r="AT172" s="116"/>
      <c r="AU172" s="116"/>
      <c r="AV172" s="116"/>
      <c r="AW172" s="116"/>
      <c r="AX172" s="116"/>
      <c r="AY172" s="116"/>
      <c r="AZ172" s="116"/>
      <c r="BA172" s="116"/>
      <c r="BB172" s="116"/>
      <c r="BC172" s="116"/>
      <c r="BD172" s="116"/>
      <c r="BE172" s="116"/>
      <c r="BF172" s="116"/>
      <c r="BG172" s="116"/>
      <c r="BH172" s="116"/>
      <c r="BI172" s="116"/>
      <c r="BJ172" s="117"/>
    </row>
    <row r="173" spans="2:62" s="3" customFormat="1" ht="16.8">
      <c r="B173" s="36"/>
      <c r="C173" s="16"/>
      <c r="D173" s="1132"/>
      <c r="E173" s="1132"/>
      <c r="F173" s="1132"/>
      <c r="G173" s="122"/>
      <c r="H173" s="122"/>
      <c r="I173" s="122"/>
      <c r="J173" s="122"/>
      <c r="K173" s="122"/>
      <c r="L173" s="122"/>
      <c r="M173" s="122"/>
      <c r="N173" s="36"/>
      <c r="O173" s="36"/>
      <c r="P173" s="36"/>
      <c r="Q173" s="36"/>
      <c r="R173" s="36"/>
      <c r="S173" s="16"/>
      <c r="T173" s="16"/>
      <c r="U173" s="16"/>
      <c r="V173" s="36"/>
      <c r="W173" s="36"/>
      <c r="X173" s="36"/>
      <c r="Y173" s="36"/>
      <c r="Z173" s="36"/>
      <c r="AA173" s="36"/>
      <c r="AB173" s="36"/>
      <c r="AC173" s="36"/>
      <c r="AD173" s="16"/>
      <c r="AE173" s="16"/>
      <c r="AF173" s="16"/>
      <c r="AG173" s="16"/>
      <c r="AH173" s="16"/>
      <c r="AI173" s="16"/>
      <c r="AJ173" s="16"/>
      <c r="AK173" s="16"/>
      <c r="AL173" s="16"/>
      <c r="AM173" s="16"/>
      <c r="AN173" s="16"/>
      <c r="AO173" s="16"/>
      <c r="AP173" s="16"/>
      <c r="AQ173" s="16"/>
      <c r="AR173" s="16"/>
      <c r="AS173" s="116"/>
      <c r="AT173" s="116"/>
      <c r="AU173" s="116"/>
      <c r="AV173" s="116"/>
      <c r="AW173" s="116"/>
      <c r="AX173" s="116"/>
      <c r="AY173" s="116"/>
      <c r="AZ173" s="116"/>
      <c r="BA173" s="116"/>
      <c r="BB173" s="116"/>
      <c r="BC173" s="116"/>
      <c r="BD173" s="116"/>
      <c r="BE173" s="116"/>
      <c r="BF173" s="116"/>
      <c r="BG173" s="116"/>
      <c r="BH173" s="116"/>
      <c r="BI173" s="116"/>
      <c r="BJ173" s="117"/>
    </row>
    <row r="174" spans="2:62" s="3" customFormat="1" ht="4.5" customHeight="1">
      <c r="B174" s="36"/>
      <c r="C174" s="16"/>
      <c r="D174" s="631"/>
      <c r="E174" s="122"/>
      <c r="F174" s="122"/>
      <c r="G174" s="122"/>
      <c r="H174" s="122"/>
      <c r="I174" s="122"/>
      <c r="J174" s="122"/>
      <c r="K174" s="122"/>
      <c r="L174" s="122"/>
      <c r="M174" s="122"/>
      <c r="N174" s="36"/>
      <c r="O174" s="36"/>
      <c r="P174" s="36"/>
      <c r="Q174" s="36"/>
      <c r="R174" s="36"/>
      <c r="S174" s="16"/>
      <c r="T174" s="16"/>
      <c r="U174" s="16"/>
      <c r="V174" s="36"/>
      <c r="W174" s="36"/>
      <c r="X174" s="36"/>
      <c r="Y174" s="36"/>
      <c r="Z174" s="36"/>
      <c r="AA174" s="36"/>
      <c r="AB174" s="36"/>
      <c r="AC174" s="36"/>
      <c r="AD174" s="16"/>
      <c r="AE174" s="16"/>
      <c r="AF174" s="16"/>
      <c r="AG174" s="16"/>
      <c r="AH174" s="16"/>
      <c r="AI174" s="16"/>
      <c r="AJ174" s="16"/>
      <c r="AK174" s="16"/>
      <c r="AL174" s="16"/>
      <c r="AM174" s="16"/>
      <c r="AN174" s="16"/>
      <c r="AO174" s="16"/>
      <c r="AP174" s="16"/>
      <c r="AQ174" s="16"/>
      <c r="AR174" s="16"/>
      <c r="AS174" s="116"/>
      <c r="AT174" s="116"/>
      <c r="AU174" s="116"/>
      <c r="AV174" s="116"/>
      <c r="AW174" s="116"/>
      <c r="AX174" s="116"/>
      <c r="AY174" s="116"/>
      <c r="AZ174" s="116"/>
      <c r="BA174" s="116"/>
      <c r="BB174" s="116"/>
      <c r="BC174" s="116"/>
      <c r="BD174" s="116"/>
      <c r="BE174" s="116"/>
      <c r="BF174" s="116"/>
      <c r="BG174" s="116"/>
      <c r="BH174" s="116"/>
      <c r="BI174" s="116"/>
      <c r="BJ174" s="117"/>
    </row>
    <row r="175" spans="2:62" s="3" customFormat="1">
      <c r="B175" s="36"/>
      <c r="C175" s="16"/>
      <c r="D175" s="631"/>
      <c r="E175" s="122"/>
      <c r="F175" s="122"/>
      <c r="G175" s="122"/>
      <c r="H175" s="122"/>
      <c r="I175" s="122"/>
      <c r="J175" s="122"/>
      <c r="K175" s="122"/>
      <c r="L175" s="122"/>
      <c r="M175" s="122"/>
      <c r="N175" s="36"/>
      <c r="O175" s="36"/>
      <c r="P175" s="36"/>
      <c r="Q175" s="36"/>
      <c r="R175" s="36"/>
      <c r="S175" s="16"/>
      <c r="T175" s="16"/>
      <c r="U175" s="16"/>
      <c r="V175" s="36"/>
      <c r="W175" s="36"/>
      <c r="X175" s="36"/>
      <c r="Y175" s="36"/>
      <c r="Z175" s="36"/>
      <c r="AA175" s="36"/>
      <c r="AB175" s="36"/>
      <c r="AC175" s="36"/>
      <c r="AD175" s="16"/>
      <c r="AE175" s="16"/>
      <c r="AF175" s="16"/>
      <c r="AG175" s="16"/>
      <c r="AH175" s="16"/>
      <c r="AI175" s="16"/>
      <c r="AJ175" s="16"/>
      <c r="AK175" s="16"/>
      <c r="AL175" s="16"/>
      <c r="AM175" s="16"/>
      <c r="AN175" s="16"/>
      <c r="AO175" s="16"/>
      <c r="AP175" s="16"/>
      <c r="AQ175" s="16"/>
      <c r="AR175" s="16"/>
      <c r="AS175" s="116"/>
      <c r="AT175" s="116"/>
      <c r="AU175" s="116"/>
      <c r="AV175" s="116"/>
      <c r="AW175" s="116"/>
      <c r="AX175" s="116"/>
      <c r="AY175" s="116"/>
      <c r="AZ175" s="116"/>
      <c r="BA175" s="116"/>
      <c r="BB175" s="116"/>
      <c r="BC175" s="116"/>
      <c r="BD175" s="116"/>
      <c r="BE175" s="116"/>
      <c r="BF175" s="116"/>
      <c r="BG175" s="116"/>
      <c r="BH175" s="116"/>
      <c r="BI175" s="116"/>
      <c r="BJ175" s="117"/>
    </row>
    <row r="176" spans="2:62" s="3" customFormat="1">
      <c r="B176" s="36"/>
      <c r="C176" s="16"/>
      <c r="D176" s="607"/>
      <c r="E176" s="122"/>
      <c r="F176" s="122"/>
      <c r="G176" s="122"/>
      <c r="H176" s="122"/>
      <c r="I176" s="122"/>
      <c r="J176" s="122"/>
      <c r="K176" s="122"/>
      <c r="L176" s="122"/>
      <c r="M176" s="122"/>
      <c r="N176" s="36"/>
      <c r="O176" s="36"/>
      <c r="P176" s="36"/>
      <c r="Q176" s="36"/>
      <c r="R176" s="36"/>
      <c r="S176" s="16"/>
      <c r="T176" s="16"/>
      <c r="U176" s="16"/>
      <c r="V176" s="36"/>
      <c r="W176" s="36"/>
      <c r="X176" s="36"/>
      <c r="Y176" s="36"/>
      <c r="Z176" s="36"/>
      <c r="AA176" s="36"/>
      <c r="AB176" s="36"/>
      <c r="AC176" s="36"/>
      <c r="AD176" s="16"/>
      <c r="AE176" s="16"/>
      <c r="AF176" s="16"/>
      <c r="AG176" s="16"/>
      <c r="AH176" s="16"/>
      <c r="AI176" s="16"/>
      <c r="AJ176" s="16"/>
      <c r="AK176" s="16"/>
      <c r="AL176" s="16"/>
      <c r="AM176" s="16"/>
      <c r="AN176" s="16"/>
      <c r="AO176" s="16"/>
      <c r="AP176" s="16"/>
      <c r="AQ176" s="16"/>
      <c r="AR176" s="16"/>
      <c r="AS176" s="116"/>
      <c r="AT176" s="116"/>
      <c r="AU176" s="116"/>
      <c r="AV176" s="116"/>
      <c r="AW176" s="116"/>
      <c r="AX176" s="116"/>
      <c r="AY176" s="116"/>
      <c r="AZ176" s="116"/>
      <c r="BA176" s="116"/>
      <c r="BB176" s="116"/>
      <c r="BC176" s="116"/>
      <c r="BD176" s="116"/>
      <c r="BE176" s="116"/>
      <c r="BF176" s="116"/>
      <c r="BG176" s="116"/>
      <c r="BH176" s="116"/>
      <c r="BI176" s="116"/>
      <c r="BJ176" s="117"/>
    </row>
    <row r="177" spans="2:62" s="3" customFormat="1">
      <c r="B177" s="36"/>
      <c r="C177" s="16"/>
      <c r="D177" s="607"/>
      <c r="E177" s="122"/>
      <c r="F177" s="122"/>
      <c r="G177" s="122"/>
      <c r="H177" s="122"/>
      <c r="I177" s="122"/>
      <c r="J177" s="122"/>
      <c r="K177" s="122"/>
      <c r="L177" s="122"/>
      <c r="M177" s="122"/>
      <c r="N177" s="36"/>
      <c r="O177" s="36"/>
      <c r="P177" s="36"/>
      <c r="Q177" s="36"/>
      <c r="R177" s="36"/>
      <c r="S177" s="16"/>
      <c r="T177" s="16"/>
      <c r="U177" s="16"/>
      <c r="V177" s="36"/>
      <c r="W177" s="36"/>
      <c r="X177" s="36"/>
      <c r="Y177" s="36"/>
      <c r="Z177" s="36"/>
      <c r="AA177" s="36"/>
      <c r="AB177" s="36"/>
      <c r="AC177" s="36"/>
      <c r="AD177" s="16"/>
      <c r="AE177" s="16"/>
      <c r="AF177" s="16"/>
      <c r="AG177" s="16"/>
      <c r="AH177" s="16"/>
      <c r="AI177" s="16"/>
      <c r="AJ177" s="16"/>
      <c r="AK177" s="16"/>
      <c r="AL177" s="16"/>
      <c r="AM177" s="16"/>
      <c r="AN177" s="16"/>
      <c r="AO177" s="16"/>
      <c r="AP177" s="16"/>
      <c r="AQ177" s="16"/>
      <c r="AR177" s="16"/>
      <c r="AS177" s="116"/>
      <c r="AT177" s="116"/>
      <c r="AU177" s="116"/>
      <c r="AV177" s="116"/>
      <c r="AW177" s="116"/>
      <c r="AX177" s="116"/>
      <c r="AY177" s="116"/>
      <c r="AZ177" s="116"/>
      <c r="BA177" s="116"/>
      <c r="BB177" s="116"/>
      <c r="BC177" s="116"/>
      <c r="BD177" s="116"/>
      <c r="BE177" s="116"/>
      <c r="BF177" s="116"/>
      <c r="BG177" s="116"/>
      <c r="BH177" s="116"/>
      <c r="BI177" s="116"/>
      <c r="BJ177" s="117"/>
    </row>
    <row r="178" spans="2:62" s="3" customFormat="1" ht="14.25" customHeight="1">
      <c r="B178" s="36"/>
      <c r="C178" s="16"/>
      <c r="D178" s="632"/>
      <c r="E178" s="122"/>
      <c r="F178" s="122"/>
      <c r="G178" s="122"/>
      <c r="H178" s="122"/>
      <c r="I178" s="122"/>
      <c r="J178" s="122"/>
      <c r="K178" s="122"/>
      <c r="L178" s="122"/>
      <c r="M178" s="122"/>
      <c r="N178" s="36"/>
      <c r="O178" s="36"/>
      <c r="P178" s="36"/>
      <c r="Q178" s="36"/>
      <c r="R178" s="36"/>
      <c r="S178" s="16"/>
      <c r="T178" s="16"/>
      <c r="U178" s="16"/>
      <c r="V178" s="36"/>
      <c r="W178" s="36"/>
      <c r="X178" s="36"/>
      <c r="Y178" s="36"/>
      <c r="Z178" s="36"/>
      <c r="AA178" s="36"/>
      <c r="AB178" s="36"/>
      <c r="AC178" s="36"/>
      <c r="AD178" s="16"/>
      <c r="AE178" s="16"/>
      <c r="AF178" s="16"/>
      <c r="AG178" s="16"/>
      <c r="AH178" s="16"/>
      <c r="AI178" s="16"/>
      <c r="AJ178" s="16"/>
      <c r="AK178" s="16"/>
      <c r="AL178" s="16"/>
      <c r="AM178" s="16"/>
      <c r="AN178" s="16"/>
      <c r="AO178" s="16"/>
      <c r="AP178" s="16"/>
      <c r="AQ178" s="16"/>
      <c r="AR178" s="16"/>
      <c r="AS178" s="116"/>
      <c r="AT178" s="116"/>
      <c r="AU178" s="116"/>
      <c r="AV178" s="116"/>
      <c r="AW178" s="116"/>
      <c r="AX178" s="116"/>
      <c r="AY178" s="116"/>
      <c r="AZ178" s="116"/>
      <c r="BA178" s="116"/>
      <c r="BB178" s="116"/>
      <c r="BC178" s="116"/>
      <c r="BD178" s="116"/>
      <c r="BE178" s="116"/>
      <c r="BF178" s="116"/>
      <c r="BG178" s="116"/>
      <c r="BH178" s="116"/>
      <c r="BI178" s="116"/>
      <c r="BJ178" s="117"/>
    </row>
    <row r="179" spans="2:62" s="3" customFormat="1">
      <c r="B179" s="36"/>
      <c r="C179" s="16"/>
      <c r="D179" s="633"/>
      <c r="E179" s="122"/>
      <c r="F179" s="122"/>
      <c r="G179" s="122"/>
      <c r="H179" s="122"/>
      <c r="I179" s="122"/>
      <c r="J179" s="122"/>
      <c r="K179" s="122"/>
      <c r="L179" s="122"/>
      <c r="M179" s="122"/>
      <c r="N179" s="36"/>
      <c r="O179" s="36"/>
      <c r="P179" s="36"/>
      <c r="Q179" s="36"/>
      <c r="R179" s="36"/>
      <c r="S179" s="16"/>
      <c r="T179" s="16"/>
      <c r="U179" s="16"/>
      <c r="V179" s="36"/>
      <c r="W179" s="36"/>
      <c r="X179" s="36"/>
      <c r="Y179" s="36"/>
      <c r="Z179" s="36"/>
      <c r="AA179" s="36"/>
      <c r="AB179" s="36"/>
      <c r="AC179" s="36"/>
      <c r="AD179" s="16"/>
      <c r="AE179" s="16"/>
      <c r="AF179" s="16"/>
      <c r="AG179" s="16"/>
      <c r="AH179" s="16"/>
      <c r="AI179" s="16"/>
      <c r="AJ179" s="16"/>
      <c r="AK179" s="16"/>
      <c r="AL179" s="16"/>
      <c r="AM179" s="16"/>
      <c r="AN179" s="16"/>
      <c r="AO179" s="16"/>
      <c r="AP179" s="16"/>
      <c r="AQ179" s="16"/>
      <c r="AR179" s="16"/>
      <c r="AS179" s="116"/>
      <c r="AT179" s="116"/>
      <c r="AU179" s="116"/>
      <c r="AV179" s="116"/>
      <c r="AW179" s="116"/>
      <c r="AX179" s="116"/>
      <c r="AY179" s="116"/>
      <c r="AZ179" s="116"/>
      <c r="BA179" s="116"/>
      <c r="BB179" s="116"/>
      <c r="BC179" s="116"/>
      <c r="BD179" s="116"/>
      <c r="BE179" s="116"/>
      <c r="BF179" s="116"/>
      <c r="BG179" s="116"/>
      <c r="BH179" s="116"/>
      <c r="BI179" s="116"/>
      <c r="BJ179" s="117"/>
    </row>
    <row r="180" spans="2:62" s="3" customFormat="1">
      <c r="B180" s="36"/>
      <c r="C180" s="16"/>
      <c r="D180" s="634"/>
      <c r="E180" s="122"/>
      <c r="F180" s="122"/>
      <c r="G180" s="122"/>
      <c r="H180" s="122"/>
      <c r="I180" s="122"/>
      <c r="J180" s="122"/>
      <c r="K180" s="122"/>
      <c r="L180" s="122"/>
      <c r="M180" s="122"/>
      <c r="N180" s="36"/>
      <c r="O180" s="36"/>
      <c r="P180" s="36"/>
      <c r="Q180" s="36"/>
      <c r="R180" s="36"/>
      <c r="S180" s="16"/>
      <c r="T180" s="16"/>
      <c r="U180" s="16"/>
      <c r="V180" s="36"/>
      <c r="W180" s="36"/>
      <c r="X180" s="36"/>
      <c r="Y180" s="36"/>
      <c r="Z180" s="36"/>
      <c r="AA180" s="36"/>
      <c r="AB180" s="36"/>
      <c r="AC180" s="36"/>
      <c r="AD180" s="16"/>
      <c r="AE180" s="16"/>
      <c r="AF180" s="16"/>
      <c r="AG180" s="16"/>
      <c r="AH180" s="16"/>
      <c r="AI180" s="16"/>
      <c r="AJ180" s="16"/>
      <c r="AK180" s="16"/>
      <c r="AL180" s="16"/>
      <c r="AM180" s="16"/>
      <c r="AN180" s="16"/>
      <c r="AO180" s="16"/>
      <c r="AP180" s="16"/>
      <c r="AQ180" s="16"/>
      <c r="AR180" s="16"/>
      <c r="AS180" s="116"/>
      <c r="AT180" s="116"/>
      <c r="AU180" s="116"/>
      <c r="AV180" s="116"/>
      <c r="AW180" s="116"/>
      <c r="AX180" s="116"/>
      <c r="AY180" s="116"/>
      <c r="AZ180" s="116"/>
      <c r="BA180" s="116"/>
      <c r="BB180" s="116"/>
      <c r="BC180" s="116"/>
      <c r="BD180" s="116"/>
      <c r="BE180" s="116"/>
      <c r="BF180" s="116"/>
      <c r="BG180" s="116"/>
      <c r="BH180" s="116"/>
      <c r="BI180" s="116"/>
      <c r="BJ180" s="117"/>
    </row>
    <row r="181" spans="2:62" s="3" customFormat="1">
      <c r="B181" s="36"/>
      <c r="C181" s="16"/>
      <c r="D181" s="635"/>
      <c r="E181" s="122"/>
      <c r="F181" s="122"/>
      <c r="G181" s="122"/>
      <c r="H181" s="122"/>
      <c r="I181" s="122"/>
      <c r="J181" s="122"/>
      <c r="K181" s="122"/>
      <c r="L181" s="122"/>
      <c r="M181" s="122"/>
      <c r="N181" s="36"/>
      <c r="O181" s="36"/>
      <c r="P181" s="36"/>
      <c r="Q181" s="36"/>
      <c r="R181" s="36"/>
      <c r="S181" s="16"/>
      <c r="T181" s="16"/>
      <c r="U181" s="16"/>
      <c r="V181" s="36"/>
      <c r="W181" s="36"/>
      <c r="X181" s="36"/>
      <c r="Y181" s="36"/>
      <c r="Z181" s="36"/>
      <c r="AA181" s="36"/>
      <c r="AB181" s="36"/>
      <c r="AC181" s="36"/>
      <c r="AD181" s="16"/>
      <c r="AE181" s="16"/>
      <c r="AF181" s="16"/>
      <c r="AG181" s="16"/>
      <c r="AH181" s="16"/>
      <c r="AI181" s="16"/>
      <c r="AJ181" s="16"/>
      <c r="AK181" s="16"/>
      <c r="AL181" s="16"/>
      <c r="AM181" s="16"/>
      <c r="AN181" s="16"/>
      <c r="AO181" s="16"/>
      <c r="AP181" s="16"/>
      <c r="AQ181" s="16"/>
      <c r="AR181" s="16"/>
      <c r="AS181" s="116"/>
      <c r="AT181" s="116"/>
      <c r="AU181" s="116"/>
      <c r="AV181" s="116"/>
      <c r="AW181" s="116"/>
      <c r="AX181" s="116"/>
      <c r="AY181" s="116"/>
      <c r="AZ181" s="116"/>
      <c r="BA181" s="116"/>
      <c r="BB181" s="116"/>
      <c r="BC181" s="116"/>
      <c r="BD181" s="116"/>
      <c r="BE181" s="116"/>
      <c r="BF181" s="116"/>
      <c r="BG181" s="116"/>
      <c r="BH181" s="116"/>
      <c r="BI181" s="116"/>
      <c r="BJ181" s="117"/>
    </row>
    <row r="182" spans="2:62" s="3" customFormat="1">
      <c r="B182" s="36"/>
      <c r="C182" s="16"/>
      <c r="D182" s="16"/>
      <c r="E182" s="122"/>
      <c r="F182" s="122"/>
      <c r="G182" s="122"/>
      <c r="H182" s="122"/>
      <c r="I182" s="122"/>
      <c r="J182" s="122"/>
      <c r="K182" s="122"/>
      <c r="L182" s="122"/>
      <c r="M182" s="122"/>
      <c r="N182" s="36"/>
      <c r="O182" s="36"/>
      <c r="P182" s="36"/>
      <c r="Q182" s="36"/>
      <c r="R182" s="36"/>
      <c r="S182" s="16"/>
      <c r="T182" s="16"/>
      <c r="U182" s="16"/>
      <c r="V182" s="36"/>
      <c r="W182" s="36"/>
      <c r="X182" s="36"/>
      <c r="Y182" s="36"/>
      <c r="Z182" s="36"/>
      <c r="AA182" s="36"/>
      <c r="AB182" s="36"/>
      <c r="AC182" s="36"/>
      <c r="AD182" s="16"/>
      <c r="AE182" s="16"/>
      <c r="AF182" s="16"/>
      <c r="AG182" s="16"/>
      <c r="AH182" s="16"/>
      <c r="AI182" s="16"/>
      <c r="AJ182" s="16"/>
      <c r="AK182" s="16"/>
      <c r="AL182" s="16"/>
      <c r="AM182" s="16"/>
      <c r="AN182" s="16"/>
      <c r="AO182" s="16"/>
      <c r="AP182" s="16"/>
      <c r="AQ182" s="16"/>
      <c r="AR182" s="16"/>
      <c r="AS182" s="116"/>
      <c r="AT182" s="116"/>
      <c r="AU182" s="116"/>
      <c r="AV182" s="116"/>
      <c r="AW182" s="116"/>
      <c r="AX182" s="116"/>
      <c r="AY182" s="116"/>
      <c r="AZ182" s="116"/>
      <c r="BA182" s="116"/>
      <c r="BB182" s="116"/>
      <c r="BC182" s="116"/>
      <c r="BD182" s="116"/>
      <c r="BE182" s="116"/>
      <c r="BF182" s="116"/>
      <c r="BG182" s="116"/>
      <c r="BH182" s="116"/>
      <c r="BI182" s="116"/>
      <c r="BJ182" s="117"/>
    </row>
    <row r="183" spans="2:62" s="3" customFormat="1">
      <c r="B183" s="36"/>
      <c r="C183" s="16"/>
      <c r="D183" s="16"/>
      <c r="E183" s="122"/>
      <c r="F183" s="122"/>
      <c r="G183" s="122"/>
      <c r="H183" s="122"/>
      <c r="I183" s="122"/>
      <c r="J183" s="122"/>
      <c r="K183" s="122"/>
      <c r="L183" s="122"/>
      <c r="M183" s="122"/>
      <c r="N183" s="36"/>
      <c r="O183" s="36"/>
      <c r="P183" s="36"/>
      <c r="Q183" s="36"/>
      <c r="R183" s="36"/>
      <c r="S183" s="16"/>
      <c r="T183" s="16"/>
      <c r="U183" s="16"/>
      <c r="V183" s="36"/>
      <c r="W183" s="36"/>
      <c r="X183" s="36"/>
      <c r="Y183" s="36"/>
      <c r="Z183" s="36"/>
      <c r="AA183" s="36"/>
      <c r="AB183" s="36"/>
      <c r="AC183" s="36"/>
      <c r="AD183" s="16"/>
      <c r="AE183" s="16"/>
      <c r="AF183" s="16"/>
      <c r="AG183" s="16"/>
      <c r="AH183" s="16"/>
      <c r="AI183" s="16"/>
      <c r="AJ183" s="16"/>
      <c r="AK183" s="16"/>
      <c r="AL183" s="16"/>
      <c r="AM183" s="16"/>
      <c r="AN183" s="16"/>
      <c r="AO183" s="16"/>
      <c r="AP183" s="16"/>
      <c r="AQ183" s="16"/>
      <c r="AR183" s="16"/>
      <c r="AS183" s="116"/>
      <c r="AT183" s="116"/>
      <c r="AU183" s="116"/>
      <c r="AV183" s="116"/>
      <c r="AW183" s="116"/>
      <c r="AX183" s="116"/>
      <c r="AY183" s="116"/>
      <c r="AZ183" s="116"/>
      <c r="BA183" s="116"/>
      <c r="BB183" s="116"/>
      <c r="BC183" s="116"/>
      <c r="BD183" s="116"/>
      <c r="BE183" s="116"/>
      <c r="BF183" s="116"/>
      <c r="BG183" s="116"/>
      <c r="BH183" s="116"/>
      <c r="BI183" s="116"/>
      <c r="BJ183" s="117"/>
    </row>
    <row r="184" spans="2:62" s="3" customFormat="1">
      <c r="B184" s="36"/>
      <c r="C184" s="16"/>
      <c r="D184" s="16"/>
      <c r="E184" s="122"/>
      <c r="F184" s="122"/>
      <c r="G184" s="122"/>
      <c r="H184" s="122"/>
      <c r="I184" s="122"/>
      <c r="J184" s="122"/>
      <c r="K184" s="122"/>
      <c r="L184" s="122"/>
      <c r="M184" s="122"/>
      <c r="N184" s="36"/>
      <c r="O184" s="36"/>
      <c r="P184" s="36"/>
      <c r="Q184" s="36"/>
      <c r="R184" s="36"/>
      <c r="S184" s="16"/>
      <c r="T184" s="16"/>
      <c r="U184" s="16"/>
      <c r="V184" s="36"/>
      <c r="W184" s="36"/>
      <c r="X184" s="36"/>
      <c r="Y184" s="36"/>
      <c r="Z184" s="36"/>
      <c r="AA184" s="36"/>
      <c r="AB184" s="36"/>
      <c r="AC184" s="36"/>
      <c r="AD184" s="16"/>
      <c r="AE184" s="16"/>
      <c r="AF184" s="16"/>
      <c r="AG184" s="16"/>
      <c r="AH184" s="16"/>
      <c r="AI184" s="16"/>
      <c r="AJ184" s="16"/>
      <c r="AK184" s="16"/>
      <c r="AL184" s="16"/>
      <c r="AM184" s="16"/>
      <c r="AN184" s="16"/>
      <c r="AO184" s="16"/>
      <c r="AP184" s="16"/>
      <c r="AQ184" s="16"/>
      <c r="AR184" s="16"/>
      <c r="AS184" s="116"/>
      <c r="AT184" s="116"/>
      <c r="AU184" s="116"/>
      <c r="AV184" s="116"/>
      <c r="AW184" s="116"/>
      <c r="AX184" s="116"/>
      <c r="AY184" s="116"/>
      <c r="AZ184" s="116"/>
      <c r="BA184" s="116"/>
      <c r="BB184" s="116"/>
      <c r="BC184" s="116"/>
      <c r="BD184" s="116"/>
      <c r="BE184" s="116"/>
      <c r="BF184" s="116"/>
      <c r="BG184" s="116"/>
      <c r="BH184" s="116"/>
      <c r="BI184" s="116"/>
      <c r="BJ184" s="117"/>
    </row>
    <row r="185" spans="2:62" s="3" customFormat="1">
      <c r="B185" s="36"/>
      <c r="C185" s="16"/>
      <c r="D185" s="16"/>
      <c r="E185" s="122"/>
      <c r="F185" s="122"/>
      <c r="G185" s="122"/>
      <c r="H185" s="122"/>
      <c r="I185" s="122"/>
      <c r="J185" s="122"/>
      <c r="K185" s="122"/>
      <c r="L185" s="122"/>
      <c r="M185" s="122"/>
      <c r="N185" s="36"/>
      <c r="O185" s="36"/>
      <c r="P185" s="36"/>
      <c r="Q185" s="36"/>
      <c r="R185" s="36"/>
      <c r="S185" s="16"/>
      <c r="T185" s="16"/>
      <c r="U185" s="16"/>
      <c r="V185" s="36"/>
      <c r="W185" s="36"/>
      <c r="X185" s="36"/>
      <c r="Y185" s="36"/>
      <c r="Z185" s="36"/>
      <c r="AA185" s="36"/>
      <c r="AB185" s="36"/>
      <c r="AC185" s="36"/>
      <c r="AD185" s="16"/>
      <c r="AE185" s="16"/>
      <c r="AF185" s="16"/>
      <c r="AG185" s="16"/>
      <c r="AH185" s="16"/>
      <c r="AI185" s="16"/>
      <c r="AJ185" s="16"/>
      <c r="AK185" s="16"/>
      <c r="AL185" s="16"/>
      <c r="AM185" s="16"/>
      <c r="AN185" s="16"/>
      <c r="AO185" s="16"/>
      <c r="AP185" s="16"/>
      <c r="AQ185" s="16"/>
      <c r="AR185" s="16"/>
      <c r="AS185" s="116"/>
      <c r="AT185" s="116"/>
      <c r="AU185" s="116"/>
      <c r="AV185" s="116"/>
      <c r="AW185" s="116"/>
      <c r="AX185" s="116"/>
      <c r="AY185" s="116"/>
      <c r="AZ185" s="116"/>
      <c r="BA185" s="116"/>
      <c r="BB185" s="116"/>
      <c r="BC185" s="116"/>
      <c r="BD185" s="116"/>
      <c r="BE185" s="116"/>
      <c r="BF185" s="116"/>
      <c r="BG185" s="116"/>
      <c r="BH185" s="116"/>
      <c r="BI185" s="116"/>
      <c r="BJ185" s="117"/>
    </row>
    <row r="186" spans="2:62" s="3" customFormat="1">
      <c r="B186" s="36"/>
      <c r="C186" s="16"/>
      <c r="D186" s="633"/>
      <c r="E186" s="122"/>
      <c r="F186" s="122"/>
      <c r="G186" s="122"/>
      <c r="H186" s="122"/>
      <c r="I186" s="122"/>
      <c r="J186" s="122"/>
      <c r="K186" s="122"/>
      <c r="L186" s="122"/>
      <c r="M186" s="122"/>
      <c r="N186" s="36"/>
      <c r="O186" s="36"/>
      <c r="P186" s="36"/>
      <c r="Q186" s="36"/>
      <c r="R186" s="36"/>
      <c r="S186" s="16"/>
      <c r="T186" s="16"/>
      <c r="U186" s="16"/>
      <c r="V186" s="36"/>
      <c r="W186" s="36"/>
      <c r="X186" s="36"/>
      <c r="Y186" s="36"/>
      <c r="Z186" s="36"/>
      <c r="AA186" s="36"/>
      <c r="AB186" s="36"/>
      <c r="AC186" s="36"/>
      <c r="AD186" s="16"/>
      <c r="AE186" s="16"/>
      <c r="AF186" s="16"/>
      <c r="AG186" s="16"/>
      <c r="AH186" s="16"/>
      <c r="AI186" s="16"/>
      <c r="AJ186" s="16"/>
      <c r="AK186" s="16"/>
      <c r="AL186" s="16"/>
      <c r="AM186" s="16"/>
      <c r="AN186" s="16"/>
      <c r="AO186" s="16"/>
      <c r="AP186" s="16"/>
      <c r="AQ186" s="16"/>
      <c r="AR186" s="16"/>
      <c r="AS186" s="116"/>
      <c r="AT186" s="116"/>
      <c r="AU186" s="116"/>
      <c r="AV186" s="116"/>
      <c r="AW186" s="116"/>
      <c r="AX186" s="116"/>
      <c r="AY186" s="116"/>
      <c r="AZ186" s="116"/>
      <c r="BA186" s="116"/>
      <c r="BB186" s="116"/>
      <c r="BC186" s="116"/>
      <c r="BD186" s="116"/>
      <c r="BE186" s="116"/>
      <c r="BF186" s="116"/>
      <c r="BG186" s="116"/>
      <c r="BH186" s="116"/>
      <c r="BI186" s="116"/>
      <c r="BJ186" s="117"/>
    </row>
    <row r="187" spans="2:62" s="3" customFormat="1">
      <c r="B187" s="36"/>
      <c r="C187" s="16"/>
      <c r="D187" s="631"/>
      <c r="E187" s="122"/>
      <c r="F187" s="122"/>
      <c r="G187" s="122"/>
      <c r="H187" s="122"/>
      <c r="I187" s="122"/>
      <c r="J187" s="122"/>
      <c r="K187" s="122"/>
      <c r="L187" s="122"/>
      <c r="M187" s="122"/>
      <c r="N187" s="36"/>
      <c r="O187" s="36"/>
      <c r="P187" s="36"/>
      <c r="Q187" s="36"/>
      <c r="R187" s="36"/>
      <c r="S187" s="16"/>
      <c r="T187" s="16"/>
      <c r="U187" s="16"/>
      <c r="V187" s="36"/>
      <c r="W187" s="36"/>
      <c r="X187" s="36"/>
      <c r="Y187" s="36"/>
      <c r="Z187" s="36"/>
      <c r="AA187" s="36"/>
      <c r="AB187" s="36"/>
      <c r="AC187" s="36"/>
      <c r="AD187" s="16"/>
      <c r="AE187" s="16"/>
      <c r="AF187" s="16"/>
      <c r="AG187" s="16"/>
      <c r="AH187" s="16"/>
      <c r="AI187" s="16"/>
      <c r="AJ187" s="16"/>
      <c r="AK187" s="16"/>
      <c r="AL187" s="16"/>
      <c r="AM187" s="16"/>
      <c r="AN187" s="16"/>
      <c r="AO187" s="16"/>
      <c r="AP187" s="16"/>
      <c r="AQ187" s="16"/>
      <c r="AR187" s="16"/>
      <c r="AS187" s="116"/>
      <c r="AT187" s="116"/>
      <c r="AU187" s="116"/>
      <c r="AV187" s="116"/>
      <c r="AW187" s="116"/>
      <c r="AX187" s="116"/>
      <c r="AY187" s="116"/>
      <c r="AZ187" s="116"/>
      <c r="BA187" s="116"/>
      <c r="BB187" s="116"/>
      <c r="BC187" s="116"/>
      <c r="BD187" s="116"/>
      <c r="BE187" s="116"/>
      <c r="BF187" s="116"/>
      <c r="BG187" s="116"/>
      <c r="BH187" s="116"/>
      <c r="BI187" s="116"/>
      <c r="BJ187" s="117"/>
    </row>
    <row r="188" spans="2:62" s="3" customFormat="1">
      <c r="B188" s="36"/>
      <c r="C188" s="16"/>
      <c r="D188" s="16"/>
      <c r="E188" s="122"/>
      <c r="F188" s="122"/>
      <c r="G188" s="122"/>
      <c r="H188" s="122"/>
      <c r="I188" s="122"/>
      <c r="J188" s="122"/>
      <c r="K188" s="122"/>
      <c r="L188" s="122"/>
      <c r="M188" s="122"/>
      <c r="N188" s="36"/>
      <c r="O188" s="36"/>
      <c r="P188" s="36"/>
      <c r="Q188" s="36"/>
      <c r="R188" s="36"/>
      <c r="S188" s="16"/>
      <c r="T188" s="16"/>
      <c r="U188" s="16"/>
      <c r="V188" s="36"/>
      <c r="W188" s="36"/>
      <c r="X188" s="36"/>
      <c r="Y188" s="36"/>
      <c r="Z188" s="36"/>
      <c r="AA188" s="36"/>
      <c r="AB188" s="36"/>
      <c r="AC188" s="36"/>
      <c r="AD188" s="16"/>
      <c r="AE188" s="16"/>
      <c r="AF188" s="16"/>
      <c r="AG188" s="16"/>
      <c r="AH188" s="16"/>
      <c r="AI188" s="16"/>
      <c r="AJ188" s="16"/>
      <c r="AK188" s="16"/>
      <c r="AL188" s="16"/>
      <c r="AM188" s="16"/>
      <c r="AN188" s="16"/>
      <c r="AO188" s="16"/>
      <c r="AP188" s="16"/>
      <c r="AQ188" s="16"/>
      <c r="AR188" s="16"/>
      <c r="AS188" s="116"/>
      <c r="AT188" s="116"/>
      <c r="AU188" s="116"/>
      <c r="AV188" s="116"/>
      <c r="AW188" s="116"/>
      <c r="AX188" s="116"/>
      <c r="AY188" s="116"/>
      <c r="AZ188" s="116"/>
      <c r="BA188" s="116"/>
      <c r="BB188" s="116"/>
      <c r="BC188" s="116"/>
      <c r="BD188" s="116"/>
      <c r="BE188" s="116"/>
      <c r="BF188" s="116"/>
      <c r="BG188" s="116"/>
      <c r="BH188" s="116"/>
      <c r="BI188" s="116"/>
      <c r="BJ188" s="117"/>
    </row>
    <row r="189" spans="2:62" s="3" customFormat="1">
      <c r="B189" s="36"/>
      <c r="C189" s="16"/>
      <c r="D189" s="16"/>
      <c r="E189" s="122"/>
      <c r="F189" s="122"/>
      <c r="G189" s="122"/>
      <c r="H189" s="122"/>
      <c r="I189" s="122"/>
      <c r="J189" s="122"/>
      <c r="K189" s="122"/>
      <c r="L189" s="122"/>
      <c r="M189" s="122"/>
      <c r="N189" s="36"/>
      <c r="O189" s="36"/>
      <c r="P189" s="36"/>
      <c r="Q189" s="36"/>
      <c r="R189" s="36"/>
      <c r="S189" s="16"/>
      <c r="T189" s="16"/>
      <c r="U189" s="16"/>
      <c r="V189" s="36"/>
      <c r="W189" s="36"/>
      <c r="X189" s="36"/>
      <c r="Y189" s="36"/>
      <c r="Z189" s="36"/>
      <c r="AA189" s="36"/>
      <c r="AB189" s="36"/>
      <c r="AC189" s="36"/>
      <c r="AD189" s="16"/>
      <c r="AE189" s="16"/>
      <c r="AF189" s="16"/>
      <c r="AG189" s="16"/>
      <c r="AH189" s="16"/>
      <c r="AI189" s="16"/>
      <c r="AJ189" s="16"/>
      <c r="AK189" s="16"/>
      <c r="AL189" s="16"/>
      <c r="AM189" s="16"/>
      <c r="AN189" s="16"/>
      <c r="AO189" s="16"/>
      <c r="AP189" s="16"/>
      <c r="AQ189" s="16"/>
      <c r="AR189" s="16"/>
      <c r="AS189" s="116"/>
      <c r="AT189" s="116"/>
      <c r="AU189" s="116"/>
      <c r="AV189" s="116"/>
      <c r="AW189" s="116"/>
      <c r="AX189" s="116"/>
      <c r="AY189" s="116"/>
      <c r="AZ189" s="116"/>
      <c r="BA189" s="116"/>
      <c r="BB189" s="116"/>
      <c r="BC189" s="116"/>
      <c r="BD189" s="116"/>
      <c r="BE189" s="116"/>
      <c r="BF189" s="116"/>
      <c r="BG189" s="116"/>
      <c r="BH189" s="116"/>
      <c r="BI189" s="116"/>
      <c r="BJ189" s="117"/>
    </row>
    <row r="190" spans="2:62" s="3" customFormat="1" ht="13.5" customHeight="1">
      <c r="B190" s="36"/>
      <c r="C190" s="16"/>
      <c r="D190" s="635"/>
      <c r="E190" s="122"/>
      <c r="F190" s="122"/>
      <c r="G190" s="122"/>
      <c r="H190" s="122"/>
      <c r="I190" s="122"/>
      <c r="J190" s="122"/>
      <c r="K190" s="122"/>
      <c r="L190" s="122"/>
      <c r="M190" s="122"/>
      <c r="N190" s="36"/>
      <c r="O190" s="36"/>
      <c r="P190" s="36"/>
      <c r="Q190" s="36"/>
      <c r="R190" s="36"/>
      <c r="S190" s="16"/>
      <c r="T190" s="16"/>
      <c r="U190" s="16"/>
      <c r="V190" s="36"/>
      <c r="W190" s="36"/>
      <c r="X190" s="36"/>
      <c r="Y190" s="36"/>
      <c r="Z190" s="36"/>
      <c r="AA190" s="36"/>
      <c r="AB190" s="36"/>
      <c r="AC190" s="36"/>
      <c r="AD190" s="16"/>
      <c r="AE190" s="16"/>
      <c r="AF190" s="16"/>
      <c r="AG190" s="16"/>
      <c r="AH190" s="16"/>
      <c r="AI190" s="16"/>
      <c r="AJ190" s="16"/>
      <c r="AK190" s="16"/>
      <c r="AL190" s="16"/>
      <c r="AM190" s="16"/>
      <c r="AN190" s="16"/>
      <c r="AO190" s="16"/>
      <c r="AP190" s="16"/>
      <c r="AQ190" s="16"/>
      <c r="AR190" s="16"/>
      <c r="AS190" s="116"/>
      <c r="AT190" s="116"/>
      <c r="AU190" s="116"/>
      <c r="AV190" s="116"/>
      <c r="AW190" s="116"/>
      <c r="AX190" s="116"/>
      <c r="AY190" s="116"/>
      <c r="AZ190" s="116"/>
      <c r="BA190" s="116"/>
      <c r="BB190" s="116"/>
      <c r="BC190" s="116"/>
      <c r="BD190" s="116"/>
      <c r="BE190" s="116"/>
      <c r="BF190" s="116"/>
      <c r="BG190" s="116"/>
      <c r="BH190" s="116"/>
      <c r="BI190" s="116"/>
      <c r="BJ190" s="117"/>
    </row>
    <row r="191" spans="2:62" s="3" customFormat="1">
      <c r="B191" s="36"/>
      <c r="C191" s="16"/>
      <c r="D191" s="16"/>
      <c r="E191" s="122"/>
      <c r="F191" s="122"/>
      <c r="G191" s="122"/>
      <c r="H191" s="122"/>
      <c r="I191" s="122"/>
      <c r="J191" s="122"/>
      <c r="K191" s="122"/>
      <c r="L191" s="122"/>
      <c r="M191" s="122"/>
      <c r="N191" s="36"/>
      <c r="O191" s="36"/>
      <c r="P191" s="36"/>
      <c r="Q191" s="36"/>
      <c r="R191" s="36"/>
      <c r="S191" s="16"/>
      <c r="T191" s="16"/>
      <c r="U191" s="16"/>
      <c r="V191" s="36"/>
      <c r="W191" s="36"/>
      <c r="X191" s="36"/>
      <c r="Y191" s="36"/>
      <c r="Z191" s="36"/>
      <c r="AA191" s="36"/>
      <c r="AB191" s="36"/>
      <c r="AC191" s="36"/>
      <c r="AD191" s="16"/>
      <c r="AE191" s="16"/>
      <c r="AF191" s="16"/>
      <c r="AG191" s="16"/>
      <c r="AH191" s="16"/>
      <c r="AI191" s="16"/>
      <c r="AJ191" s="16"/>
      <c r="AK191" s="16"/>
      <c r="AL191" s="16"/>
      <c r="AM191" s="16"/>
      <c r="AN191" s="16"/>
      <c r="AO191" s="16"/>
      <c r="AP191" s="16"/>
      <c r="AQ191" s="16"/>
      <c r="AR191" s="16"/>
      <c r="AS191" s="116"/>
      <c r="AT191" s="116"/>
      <c r="AU191" s="116"/>
      <c r="AV191" s="116"/>
      <c r="AW191" s="116"/>
      <c r="AX191" s="116"/>
      <c r="AY191" s="116"/>
      <c r="AZ191" s="116"/>
      <c r="BA191" s="116"/>
      <c r="BB191" s="116"/>
      <c r="BC191" s="116"/>
      <c r="BD191" s="116"/>
      <c r="BE191" s="116"/>
      <c r="BF191" s="116"/>
      <c r="BG191" s="116"/>
      <c r="BH191" s="116"/>
      <c r="BI191" s="116"/>
      <c r="BJ191" s="117"/>
    </row>
    <row r="192" spans="2:62" s="3" customFormat="1">
      <c r="B192" s="36"/>
      <c r="C192" s="16"/>
      <c r="D192" s="16"/>
      <c r="E192" s="122"/>
      <c r="F192" s="122"/>
      <c r="G192" s="122"/>
      <c r="H192" s="122"/>
      <c r="I192" s="122"/>
      <c r="J192" s="122"/>
      <c r="K192" s="122"/>
      <c r="L192" s="122"/>
      <c r="M192" s="122"/>
      <c r="N192" s="36"/>
      <c r="O192" s="36"/>
      <c r="P192" s="36"/>
      <c r="Q192" s="36"/>
      <c r="R192" s="36"/>
      <c r="S192" s="16"/>
      <c r="T192" s="16"/>
      <c r="U192" s="16"/>
      <c r="V192" s="36"/>
      <c r="W192" s="36"/>
      <c r="X192" s="36"/>
      <c r="Y192" s="36"/>
      <c r="Z192" s="36"/>
      <c r="AA192" s="36"/>
      <c r="AB192" s="36"/>
      <c r="AC192" s="36"/>
      <c r="AD192" s="16"/>
      <c r="AE192" s="16"/>
      <c r="AF192" s="16"/>
      <c r="AG192" s="16"/>
      <c r="AH192" s="16"/>
      <c r="AI192" s="16"/>
      <c r="AJ192" s="16"/>
      <c r="AK192" s="16"/>
      <c r="AL192" s="16"/>
      <c r="AM192" s="16"/>
      <c r="AN192" s="16"/>
      <c r="AO192" s="16"/>
      <c r="AP192" s="16"/>
      <c r="AQ192" s="16"/>
      <c r="AR192" s="16"/>
      <c r="AS192" s="116"/>
      <c r="AT192" s="116"/>
      <c r="AU192" s="116"/>
      <c r="AV192" s="116"/>
      <c r="AW192" s="116"/>
      <c r="AX192" s="116"/>
      <c r="AY192" s="116"/>
      <c r="AZ192" s="116"/>
      <c r="BA192" s="116"/>
      <c r="BB192" s="116"/>
      <c r="BC192" s="116"/>
      <c r="BD192" s="116"/>
      <c r="BE192" s="116"/>
      <c r="BF192" s="116"/>
      <c r="BG192" s="116"/>
      <c r="BH192" s="116"/>
      <c r="BI192" s="116"/>
      <c r="BJ192" s="117"/>
    </row>
    <row r="193" spans="2:62" s="3" customFormat="1">
      <c r="B193" s="36"/>
      <c r="C193" s="16"/>
      <c r="D193" s="16"/>
      <c r="E193" s="122"/>
      <c r="F193" s="122"/>
      <c r="G193" s="122"/>
      <c r="H193" s="122"/>
      <c r="I193" s="122"/>
      <c r="J193" s="122"/>
      <c r="K193" s="122"/>
      <c r="L193" s="122"/>
      <c r="M193" s="122"/>
      <c r="N193" s="36"/>
      <c r="O193" s="36"/>
      <c r="P193" s="36"/>
      <c r="Q193" s="36"/>
      <c r="R193" s="36"/>
      <c r="S193" s="16"/>
      <c r="T193" s="16"/>
      <c r="U193" s="16"/>
      <c r="V193" s="36"/>
      <c r="W193" s="36"/>
      <c r="X193" s="36"/>
      <c r="Y193" s="36"/>
      <c r="Z193" s="36"/>
      <c r="AA193" s="36"/>
      <c r="AB193" s="36"/>
      <c r="AC193" s="36"/>
      <c r="AD193" s="16"/>
      <c r="AE193" s="16"/>
      <c r="AF193" s="16"/>
      <c r="AG193" s="16"/>
      <c r="AH193" s="16"/>
      <c r="AI193" s="16"/>
      <c r="AJ193" s="16"/>
      <c r="AK193" s="16"/>
      <c r="AL193" s="16"/>
      <c r="AM193" s="16"/>
      <c r="AN193" s="16"/>
      <c r="AO193" s="16"/>
      <c r="AP193" s="16"/>
      <c r="AQ193" s="16"/>
      <c r="AR193" s="16"/>
      <c r="AS193" s="116"/>
      <c r="AT193" s="116"/>
      <c r="AU193" s="116"/>
      <c r="AV193" s="116"/>
      <c r="AW193" s="116"/>
      <c r="AX193" s="116"/>
      <c r="AY193" s="116"/>
      <c r="AZ193" s="116"/>
      <c r="BA193" s="116"/>
      <c r="BB193" s="116"/>
      <c r="BC193" s="116"/>
      <c r="BD193" s="116"/>
      <c r="BE193" s="116"/>
      <c r="BF193" s="116"/>
      <c r="BG193" s="116"/>
      <c r="BH193" s="116"/>
      <c r="BI193" s="116"/>
      <c r="BJ193" s="117"/>
    </row>
    <row r="194" spans="2:62" s="3" customFormat="1">
      <c r="B194" s="36"/>
      <c r="C194" s="16"/>
      <c r="D194" s="16"/>
      <c r="E194" s="122"/>
      <c r="F194" s="122"/>
      <c r="G194" s="122"/>
      <c r="H194" s="122"/>
      <c r="I194" s="122"/>
      <c r="J194" s="122"/>
      <c r="K194" s="122"/>
      <c r="L194" s="122"/>
      <c r="M194" s="122"/>
      <c r="N194" s="36"/>
      <c r="O194" s="36"/>
      <c r="P194" s="36"/>
      <c r="Q194" s="36"/>
      <c r="R194" s="36"/>
      <c r="S194" s="16"/>
      <c r="T194" s="16"/>
      <c r="U194" s="16"/>
      <c r="V194" s="36"/>
      <c r="W194" s="36"/>
      <c r="X194" s="36"/>
      <c r="Y194" s="36"/>
      <c r="Z194" s="36"/>
      <c r="AA194" s="36"/>
      <c r="AB194" s="36"/>
      <c r="AC194" s="36"/>
      <c r="AD194" s="16"/>
      <c r="AE194" s="16"/>
      <c r="AF194" s="16"/>
      <c r="AG194" s="16"/>
      <c r="AH194" s="16"/>
      <c r="AI194" s="16"/>
      <c r="AJ194" s="16"/>
      <c r="AK194" s="16"/>
      <c r="AL194" s="16"/>
      <c r="AM194" s="16"/>
      <c r="AN194" s="16"/>
      <c r="AO194" s="16"/>
      <c r="AP194" s="16"/>
      <c r="AQ194" s="16"/>
      <c r="AR194" s="16"/>
      <c r="AS194" s="116"/>
      <c r="AT194" s="116"/>
      <c r="AU194" s="116"/>
      <c r="AV194" s="116"/>
      <c r="AW194" s="116"/>
      <c r="AX194" s="116"/>
      <c r="AY194" s="116"/>
      <c r="AZ194" s="116"/>
      <c r="BA194" s="116"/>
      <c r="BB194" s="116"/>
      <c r="BC194" s="116"/>
      <c r="BD194" s="116"/>
      <c r="BE194" s="116"/>
      <c r="BF194" s="116"/>
      <c r="BG194" s="116"/>
      <c r="BH194" s="116"/>
      <c r="BI194" s="116"/>
      <c r="BJ194" s="117"/>
    </row>
    <row r="195" spans="2:62" s="3" customFormat="1">
      <c r="B195" s="36"/>
      <c r="C195" s="16"/>
      <c r="D195" s="633"/>
      <c r="E195" s="122"/>
      <c r="F195" s="122"/>
      <c r="G195" s="122"/>
      <c r="H195" s="122"/>
      <c r="I195" s="122"/>
      <c r="J195" s="122"/>
      <c r="K195" s="122"/>
      <c r="L195" s="122"/>
      <c r="M195" s="122"/>
      <c r="N195" s="36"/>
      <c r="O195" s="36"/>
      <c r="P195" s="36"/>
      <c r="Q195" s="36"/>
      <c r="R195" s="36"/>
      <c r="S195" s="16"/>
      <c r="T195" s="16"/>
      <c r="U195" s="16"/>
      <c r="V195" s="36"/>
      <c r="W195" s="36"/>
      <c r="X195" s="36"/>
      <c r="Y195" s="36"/>
      <c r="Z195" s="36"/>
      <c r="AA195" s="36"/>
      <c r="AB195" s="36"/>
      <c r="AC195" s="36"/>
      <c r="AD195" s="16"/>
      <c r="AE195" s="16"/>
      <c r="AF195" s="16"/>
      <c r="AG195" s="16"/>
      <c r="AH195" s="16"/>
      <c r="AI195" s="16"/>
      <c r="AJ195" s="16"/>
      <c r="AK195" s="16"/>
      <c r="AL195" s="16"/>
      <c r="AM195" s="16"/>
      <c r="AN195" s="16"/>
      <c r="AO195" s="16"/>
      <c r="AP195" s="16"/>
      <c r="AQ195" s="16"/>
      <c r="AR195" s="16"/>
      <c r="AS195" s="116"/>
      <c r="AT195" s="116"/>
      <c r="AU195" s="116"/>
      <c r="AV195" s="116"/>
      <c r="AW195" s="116"/>
      <c r="AX195" s="116"/>
      <c r="AY195" s="116"/>
      <c r="AZ195" s="116"/>
      <c r="BA195" s="116"/>
      <c r="BB195" s="116"/>
      <c r="BC195" s="116"/>
      <c r="BD195" s="116"/>
      <c r="BE195" s="116"/>
      <c r="BF195" s="116"/>
      <c r="BG195" s="116"/>
      <c r="BH195" s="116"/>
      <c r="BI195" s="116"/>
      <c r="BJ195" s="117"/>
    </row>
    <row r="196" spans="2:62" s="3" customFormat="1">
      <c r="B196" s="36"/>
      <c r="C196" s="16"/>
      <c r="D196" s="631"/>
      <c r="E196" s="122"/>
      <c r="F196" s="122"/>
      <c r="G196" s="122"/>
      <c r="H196" s="122"/>
      <c r="I196" s="122"/>
      <c r="J196" s="122"/>
      <c r="K196" s="122"/>
      <c r="L196" s="122"/>
      <c r="M196" s="122"/>
      <c r="N196" s="36"/>
      <c r="O196" s="36"/>
      <c r="P196" s="36"/>
      <c r="Q196" s="36"/>
      <c r="R196" s="36"/>
      <c r="S196" s="16"/>
      <c r="T196" s="16"/>
      <c r="U196" s="16"/>
      <c r="V196" s="36"/>
      <c r="W196" s="36"/>
      <c r="X196" s="36"/>
      <c r="Y196" s="36"/>
      <c r="Z196" s="36"/>
      <c r="AA196" s="36"/>
      <c r="AB196" s="36"/>
      <c r="AC196" s="36"/>
      <c r="AD196" s="16"/>
      <c r="AE196" s="16"/>
      <c r="AF196" s="16"/>
      <c r="AG196" s="16"/>
      <c r="AH196" s="16"/>
      <c r="AI196" s="16"/>
      <c r="AJ196" s="16"/>
      <c r="AK196" s="16"/>
      <c r="AL196" s="16"/>
      <c r="AM196" s="16"/>
      <c r="AN196" s="16"/>
      <c r="AO196" s="16"/>
      <c r="AP196" s="16"/>
      <c r="AQ196" s="16"/>
      <c r="AR196" s="16"/>
      <c r="AS196" s="116"/>
      <c r="AT196" s="116"/>
      <c r="AU196" s="116"/>
      <c r="AV196" s="116"/>
      <c r="AW196" s="116"/>
      <c r="AX196" s="116"/>
      <c r="AY196" s="116"/>
      <c r="AZ196" s="116"/>
      <c r="BA196" s="116"/>
      <c r="BB196" s="116"/>
      <c r="BC196" s="116"/>
      <c r="BD196" s="116"/>
      <c r="BE196" s="116"/>
      <c r="BF196" s="116"/>
      <c r="BG196" s="116"/>
      <c r="BH196" s="116"/>
      <c r="BI196" s="116"/>
      <c r="BJ196" s="117"/>
    </row>
    <row r="197" spans="2:62" s="3" customFormat="1">
      <c r="B197" s="36"/>
      <c r="C197" s="16"/>
      <c r="D197" s="16"/>
      <c r="E197" s="122"/>
      <c r="F197" s="122"/>
      <c r="G197" s="122"/>
      <c r="H197" s="122"/>
      <c r="I197" s="122"/>
      <c r="J197" s="122"/>
      <c r="K197" s="122"/>
      <c r="L197" s="122"/>
      <c r="M197" s="122"/>
      <c r="N197" s="36"/>
      <c r="O197" s="36"/>
      <c r="P197" s="36"/>
      <c r="Q197" s="36"/>
      <c r="R197" s="36"/>
      <c r="S197" s="16"/>
      <c r="T197" s="16"/>
      <c r="U197" s="16"/>
      <c r="V197" s="36"/>
      <c r="W197" s="36"/>
      <c r="X197" s="36"/>
      <c r="Y197" s="36"/>
      <c r="Z197" s="36"/>
      <c r="AA197" s="36"/>
      <c r="AB197" s="36"/>
      <c r="AC197" s="36"/>
      <c r="AD197" s="16"/>
      <c r="AE197" s="16"/>
      <c r="AF197" s="16"/>
      <c r="AG197" s="16"/>
      <c r="AH197" s="16"/>
      <c r="AI197" s="16"/>
      <c r="AJ197" s="16"/>
      <c r="AK197" s="16"/>
      <c r="AL197" s="16"/>
      <c r="AM197" s="16"/>
      <c r="AN197" s="16"/>
      <c r="AO197" s="16"/>
      <c r="AP197" s="16"/>
      <c r="AQ197" s="16"/>
      <c r="AR197" s="16"/>
      <c r="AS197" s="116"/>
      <c r="AT197" s="116"/>
      <c r="AU197" s="116"/>
      <c r="AV197" s="116"/>
      <c r="AW197" s="116"/>
      <c r="AX197" s="116"/>
      <c r="AY197" s="116"/>
      <c r="AZ197" s="116"/>
      <c r="BA197" s="116"/>
      <c r="BB197" s="116"/>
      <c r="BC197" s="116"/>
      <c r="BD197" s="116"/>
      <c r="BE197" s="116"/>
      <c r="BF197" s="116"/>
      <c r="BG197" s="116"/>
      <c r="BH197" s="116"/>
      <c r="BI197" s="116"/>
      <c r="BJ197" s="117"/>
    </row>
    <row r="198" spans="2:62" s="3" customFormat="1">
      <c r="B198" s="36"/>
      <c r="C198" s="16"/>
      <c r="D198" s="16"/>
      <c r="E198" s="122"/>
      <c r="F198" s="122"/>
      <c r="G198" s="122"/>
      <c r="H198" s="122"/>
      <c r="I198" s="122"/>
      <c r="J198" s="122"/>
      <c r="K198" s="122"/>
      <c r="L198" s="122"/>
      <c r="M198" s="122"/>
      <c r="N198" s="36"/>
      <c r="O198" s="36"/>
      <c r="P198" s="36"/>
      <c r="Q198" s="36"/>
      <c r="R198" s="36"/>
      <c r="S198" s="16"/>
      <c r="T198" s="16"/>
      <c r="U198" s="16"/>
      <c r="V198" s="36"/>
      <c r="W198" s="36"/>
      <c r="X198" s="36"/>
      <c r="Y198" s="36"/>
      <c r="Z198" s="36"/>
      <c r="AA198" s="36"/>
      <c r="AB198" s="36"/>
      <c r="AC198" s="36"/>
      <c r="AD198" s="16"/>
      <c r="AE198" s="16"/>
      <c r="AF198" s="16"/>
      <c r="AG198" s="16"/>
      <c r="AH198" s="16"/>
      <c r="AI198" s="16"/>
      <c r="AJ198" s="16"/>
      <c r="AK198" s="16"/>
      <c r="AL198" s="16"/>
      <c r="AM198" s="16"/>
      <c r="AN198" s="16"/>
      <c r="AO198" s="16"/>
      <c r="AP198" s="16"/>
      <c r="AQ198" s="16"/>
      <c r="AR198" s="16"/>
      <c r="AS198" s="116"/>
      <c r="AT198" s="116"/>
      <c r="AU198" s="116"/>
      <c r="AV198" s="116"/>
      <c r="AW198" s="116"/>
      <c r="AX198" s="116"/>
      <c r="AY198" s="116"/>
      <c r="AZ198" s="116"/>
      <c r="BA198" s="116"/>
      <c r="BB198" s="116"/>
      <c r="BC198" s="116"/>
      <c r="BD198" s="116"/>
      <c r="BE198" s="116"/>
      <c r="BF198" s="116"/>
      <c r="BG198" s="116"/>
      <c r="BH198" s="116"/>
      <c r="BI198" s="116"/>
      <c r="BJ198" s="117"/>
    </row>
    <row r="199" spans="2:62" s="3" customFormat="1">
      <c r="B199" s="36"/>
      <c r="C199" s="16"/>
      <c r="D199" s="635"/>
      <c r="E199" s="122"/>
      <c r="F199" s="122"/>
      <c r="G199" s="122"/>
      <c r="H199" s="122"/>
      <c r="I199" s="122"/>
      <c r="J199" s="122"/>
      <c r="K199" s="122"/>
      <c r="L199" s="122"/>
      <c r="M199" s="122"/>
      <c r="N199" s="36"/>
      <c r="O199" s="36"/>
      <c r="P199" s="36"/>
      <c r="Q199" s="36"/>
      <c r="R199" s="36"/>
      <c r="S199" s="16"/>
      <c r="T199" s="16"/>
      <c r="U199" s="16"/>
      <c r="V199" s="36"/>
      <c r="W199" s="36"/>
      <c r="X199" s="36"/>
      <c r="Y199" s="36"/>
      <c r="Z199" s="36"/>
      <c r="AA199" s="36"/>
      <c r="AB199" s="36"/>
      <c r="AC199" s="36"/>
      <c r="AD199" s="16"/>
      <c r="AE199" s="16"/>
      <c r="AF199" s="16"/>
      <c r="AG199" s="16"/>
      <c r="AH199" s="16"/>
      <c r="AI199" s="16"/>
      <c r="AJ199" s="16"/>
      <c r="AK199" s="16"/>
      <c r="AL199" s="16"/>
      <c r="AM199" s="16"/>
      <c r="AN199" s="16"/>
      <c r="AO199" s="16"/>
      <c r="AP199" s="16"/>
      <c r="AQ199" s="16"/>
      <c r="AR199" s="16"/>
      <c r="AS199" s="116"/>
      <c r="AT199" s="116"/>
      <c r="AU199" s="116"/>
      <c r="AV199" s="116"/>
      <c r="AW199" s="116"/>
      <c r="AX199" s="116"/>
      <c r="AY199" s="116"/>
      <c r="AZ199" s="116"/>
      <c r="BA199" s="116"/>
      <c r="BB199" s="116"/>
      <c r="BC199" s="116"/>
      <c r="BD199" s="116"/>
      <c r="BE199" s="116"/>
      <c r="BF199" s="116"/>
      <c r="BG199" s="116"/>
      <c r="BH199" s="116"/>
      <c r="BI199" s="116"/>
      <c r="BJ199" s="117"/>
    </row>
    <row r="200" spans="2:62" s="3" customFormat="1">
      <c r="B200" s="36"/>
      <c r="C200" s="16"/>
      <c r="D200" s="633"/>
      <c r="E200" s="122"/>
      <c r="F200" s="122"/>
      <c r="G200" s="122"/>
      <c r="H200" s="122"/>
      <c r="I200" s="122"/>
      <c r="J200" s="122"/>
      <c r="K200" s="122"/>
      <c r="L200" s="122"/>
      <c r="M200" s="122"/>
      <c r="N200" s="36"/>
      <c r="O200" s="36"/>
      <c r="P200" s="36"/>
      <c r="Q200" s="36"/>
      <c r="R200" s="36"/>
      <c r="S200" s="16"/>
      <c r="T200" s="16"/>
      <c r="U200" s="16"/>
      <c r="V200" s="36"/>
      <c r="W200" s="36"/>
      <c r="X200" s="36"/>
      <c r="Y200" s="36"/>
      <c r="Z200" s="36"/>
      <c r="AA200" s="36"/>
      <c r="AB200" s="36"/>
      <c r="AC200" s="36"/>
      <c r="AD200" s="16"/>
      <c r="AE200" s="16"/>
      <c r="AF200" s="16"/>
      <c r="AG200" s="16"/>
      <c r="AH200" s="16"/>
      <c r="AI200" s="16"/>
      <c r="AJ200" s="16"/>
      <c r="AK200" s="16"/>
      <c r="AL200" s="16"/>
      <c r="AM200" s="16"/>
      <c r="AN200" s="16"/>
      <c r="AO200" s="16"/>
      <c r="AP200" s="16"/>
      <c r="AQ200" s="16"/>
      <c r="AR200" s="16"/>
      <c r="AS200" s="116"/>
      <c r="AT200" s="116"/>
      <c r="AU200" s="116"/>
      <c r="AV200" s="116"/>
      <c r="AW200" s="116"/>
      <c r="AX200" s="116"/>
      <c r="AY200" s="116"/>
      <c r="AZ200" s="116"/>
      <c r="BA200" s="116"/>
      <c r="BB200" s="116"/>
      <c r="BC200" s="116"/>
      <c r="BD200" s="116"/>
      <c r="BE200" s="116"/>
      <c r="BF200" s="116"/>
      <c r="BG200" s="116"/>
      <c r="BH200" s="116"/>
      <c r="BI200" s="116"/>
      <c r="BJ200" s="117"/>
    </row>
    <row r="201" spans="2:62" s="3" customFormat="1">
      <c r="B201" s="36"/>
      <c r="C201" s="16"/>
      <c r="D201" s="633"/>
      <c r="E201" s="122"/>
      <c r="F201" s="122"/>
      <c r="G201" s="122"/>
      <c r="H201" s="122"/>
      <c r="I201" s="122"/>
      <c r="J201" s="122"/>
      <c r="K201" s="122"/>
      <c r="L201" s="122"/>
      <c r="M201" s="122"/>
      <c r="N201" s="36"/>
      <c r="O201" s="36"/>
      <c r="P201" s="36"/>
      <c r="Q201" s="36"/>
      <c r="R201" s="36"/>
      <c r="S201" s="16"/>
      <c r="T201" s="16"/>
      <c r="U201" s="16"/>
      <c r="V201" s="36"/>
      <c r="W201" s="36"/>
      <c r="X201" s="36"/>
      <c r="Y201" s="36"/>
      <c r="Z201" s="36"/>
      <c r="AA201" s="36"/>
      <c r="AB201" s="36"/>
      <c r="AC201" s="36"/>
      <c r="AD201" s="16"/>
      <c r="AE201" s="16"/>
      <c r="AF201" s="16"/>
      <c r="AG201" s="16"/>
      <c r="AH201" s="16"/>
      <c r="AI201" s="16"/>
      <c r="AJ201" s="16"/>
      <c r="AK201" s="16"/>
      <c r="AL201" s="16"/>
      <c r="AM201" s="16"/>
      <c r="AN201" s="16"/>
      <c r="AO201" s="16"/>
      <c r="AP201" s="16"/>
      <c r="AQ201" s="16"/>
      <c r="AR201" s="16"/>
      <c r="AS201" s="116"/>
      <c r="AT201" s="116"/>
      <c r="AU201" s="116"/>
      <c r="AV201" s="116"/>
      <c r="AW201" s="116"/>
      <c r="AX201" s="116"/>
      <c r="AY201" s="116"/>
      <c r="AZ201" s="116"/>
      <c r="BA201" s="116"/>
      <c r="BB201" s="116"/>
      <c r="BC201" s="116"/>
      <c r="BD201" s="116"/>
      <c r="BE201" s="116"/>
      <c r="BF201" s="116"/>
      <c r="BG201" s="116"/>
      <c r="BH201" s="116"/>
      <c r="BI201" s="116"/>
      <c r="BJ201" s="117"/>
    </row>
    <row r="202" spans="2:62" s="3" customFormat="1" ht="16.8">
      <c r="B202" s="36"/>
      <c r="C202" s="16"/>
      <c r="D202" s="637"/>
      <c r="E202" s="122"/>
      <c r="F202" s="122"/>
      <c r="G202" s="122"/>
      <c r="H202" s="122"/>
      <c r="I202" s="122"/>
      <c r="J202" s="122"/>
      <c r="K202" s="122"/>
      <c r="L202" s="122"/>
      <c r="M202" s="122"/>
      <c r="N202" s="36"/>
      <c r="O202" s="36"/>
      <c r="P202" s="36"/>
      <c r="Q202" s="36"/>
      <c r="R202" s="36"/>
      <c r="S202" s="16"/>
      <c r="T202" s="16"/>
      <c r="U202" s="16"/>
      <c r="V202" s="36"/>
      <c r="W202" s="36"/>
      <c r="X202" s="36"/>
      <c r="Y202" s="36"/>
      <c r="Z202" s="36"/>
      <c r="AA202" s="36"/>
      <c r="AB202" s="36"/>
      <c r="AC202" s="36"/>
      <c r="AD202" s="16"/>
      <c r="AE202" s="16"/>
      <c r="AF202" s="16"/>
      <c r="AG202" s="16"/>
      <c r="AH202" s="16"/>
      <c r="AI202" s="16"/>
      <c r="AJ202" s="16"/>
      <c r="AK202" s="16"/>
      <c r="AL202" s="16"/>
      <c r="AM202" s="16"/>
      <c r="AN202" s="16"/>
      <c r="AO202" s="16"/>
      <c r="AP202" s="16"/>
      <c r="AQ202" s="16"/>
      <c r="AR202" s="16"/>
      <c r="AS202" s="116"/>
      <c r="AT202" s="116"/>
      <c r="AU202" s="116"/>
      <c r="AV202" s="116"/>
      <c r="AW202" s="116"/>
      <c r="AX202" s="116"/>
      <c r="AY202" s="116"/>
      <c r="AZ202" s="116"/>
      <c r="BA202" s="116"/>
      <c r="BB202" s="116"/>
      <c r="BC202" s="116"/>
      <c r="BD202" s="116"/>
      <c r="BE202" s="116"/>
      <c r="BF202" s="116"/>
      <c r="BG202" s="116"/>
      <c r="BH202" s="116"/>
      <c r="BI202" s="116"/>
      <c r="BJ202" s="117"/>
    </row>
    <row r="203" spans="2:62" s="3" customFormat="1">
      <c r="B203" s="36"/>
      <c r="C203" s="16"/>
      <c r="D203" s="633"/>
      <c r="E203" s="122"/>
      <c r="F203" s="122"/>
      <c r="G203" s="122"/>
      <c r="H203" s="122"/>
      <c r="I203" s="122"/>
      <c r="J203" s="122"/>
      <c r="K203" s="122"/>
      <c r="L203" s="122"/>
      <c r="M203" s="122"/>
      <c r="N203" s="36"/>
      <c r="O203" s="36"/>
      <c r="P203" s="36"/>
      <c r="Q203" s="36"/>
      <c r="R203" s="36"/>
      <c r="S203" s="16"/>
      <c r="T203" s="16"/>
      <c r="U203" s="16"/>
      <c r="V203" s="36"/>
      <c r="W203" s="36"/>
      <c r="X203" s="36"/>
      <c r="Y203" s="36"/>
      <c r="Z203" s="36"/>
      <c r="AA203" s="36"/>
      <c r="AB203" s="36"/>
      <c r="AC203" s="36"/>
      <c r="AD203" s="16"/>
      <c r="AE203" s="16"/>
      <c r="AF203" s="16"/>
      <c r="AG203" s="16"/>
      <c r="AH203" s="16"/>
      <c r="AI203" s="16"/>
      <c r="AJ203" s="16"/>
      <c r="AK203" s="16"/>
      <c r="AL203" s="16"/>
      <c r="AM203" s="16"/>
      <c r="AN203" s="16"/>
      <c r="AO203" s="16"/>
      <c r="AP203" s="16"/>
      <c r="AQ203" s="16"/>
      <c r="AR203" s="16"/>
      <c r="AS203" s="116"/>
      <c r="AT203" s="116"/>
      <c r="AU203" s="116"/>
      <c r="AV203" s="116"/>
      <c r="AW203" s="116"/>
      <c r="AX203" s="116"/>
      <c r="AY203" s="116"/>
      <c r="AZ203" s="116"/>
      <c r="BA203" s="116"/>
      <c r="BB203" s="116"/>
      <c r="BC203" s="116"/>
      <c r="BD203" s="116"/>
      <c r="BE203" s="116"/>
      <c r="BF203" s="116"/>
      <c r="BG203" s="116"/>
      <c r="BH203" s="116"/>
      <c r="BI203" s="116"/>
      <c r="BJ203" s="117"/>
    </row>
    <row r="204" spans="2:62" s="3" customFormat="1">
      <c r="B204" s="36"/>
      <c r="C204" s="16"/>
      <c r="D204" s="16"/>
      <c r="E204" s="122"/>
      <c r="F204" s="122"/>
      <c r="G204" s="122"/>
      <c r="H204" s="122"/>
      <c r="I204" s="122"/>
      <c r="J204" s="122"/>
      <c r="K204" s="122"/>
      <c r="L204" s="122"/>
      <c r="M204" s="122"/>
      <c r="N204" s="36"/>
      <c r="O204" s="36"/>
      <c r="P204" s="36"/>
      <c r="Q204" s="36"/>
      <c r="R204" s="36"/>
      <c r="S204" s="16"/>
      <c r="T204" s="16"/>
      <c r="U204" s="16"/>
      <c r="V204" s="36"/>
      <c r="W204" s="36"/>
      <c r="X204" s="36"/>
      <c r="Y204" s="36"/>
      <c r="Z204" s="36"/>
      <c r="AA204" s="36"/>
      <c r="AB204" s="36"/>
      <c r="AC204" s="36"/>
      <c r="AD204" s="16"/>
      <c r="AE204" s="16"/>
      <c r="AF204" s="16"/>
      <c r="AG204" s="16"/>
      <c r="AH204" s="16"/>
      <c r="AI204" s="16"/>
      <c r="AJ204" s="16"/>
      <c r="AK204" s="16"/>
      <c r="AL204" s="16"/>
      <c r="AM204" s="16"/>
      <c r="AN204" s="16"/>
      <c r="AO204" s="16"/>
      <c r="AP204" s="16"/>
      <c r="AQ204" s="16"/>
      <c r="AR204" s="16"/>
      <c r="AS204" s="116"/>
      <c r="AT204" s="116"/>
      <c r="AU204" s="116"/>
      <c r="AV204" s="116"/>
      <c r="AW204" s="116"/>
      <c r="AX204" s="116"/>
      <c r="AY204" s="116"/>
      <c r="AZ204" s="116"/>
      <c r="BA204" s="116"/>
      <c r="BB204" s="116"/>
      <c r="BC204" s="116"/>
      <c r="BD204" s="116"/>
      <c r="BE204" s="116"/>
      <c r="BF204" s="116"/>
      <c r="BG204" s="116"/>
      <c r="BH204" s="116"/>
      <c r="BI204" s="116"/>
      <c r="BJ204" s="117"/>
    </row>
    <row r="205" spans="2:62" s="3" customFormat="1">
      <c r="B205" s="36"/>
      <c r="C205" s="16"/>
      <c r="D205" s="16"/>
      <c r="E205" s="122"/>
      <c r="F205" s="122"/>
      <c r="G205" s="122"/>
      <c r="H205" s="122"/>
      <c r="I205" s="122"/>
      <c r="J205" s="122"/>
      <c r="K205" s="122"/>
      <c r="L205" s="122"/>
      <c r="M205" s="122"/>
      <c r="N205" s="36"/>
      <c r="O205" s="36"/>
      <c r="P205" s="36"/>
      <c r="Q205" s="36"/>
      <c r="R205" s="36"/>
      <c r="S205" s="16"/>
      <c r="T205" s="16"/>
      <c r="U205" s="16"/>
      <c r="V205" s="36"/>
      <c r="W205" s="36"/>
      <c r="X205" s="36"/>
      <c r="Y205" s="36"/>
      <c r="Z205" s="36"/>
      <c r="AA205" s="36"/>
      <c r="AB205" s="36"/>
      <c r="AC205" s="36"/>
      <c r="AD205" s="16"/>
      <c r="AE205" s="16"/>
      <c r="AF205" s="16"/>
      <c r="AG205" s="16"/>
      <c r="AH205" s="16"/>
      <c r="AI205" s="16"/>
      <c r="AJ205" s="16"/>
      <c r="AK205" s="16"/>
      <c r="AL205" s="16"/>
      <c r="AM205" s="16"/>
      <c r="AN205" s="16"/>
      <c r="AO205" s="16"/>
      <c r="AP205" s="16"/>
      <c r="AQ205" s="16"/>
      <c r="AR205" s="16"/>
      <c r="AS205" s="116"/>
      <c r="AT205" s="116"/>
      <c r="AU205" s="116"/>
      <c r="AV205" s="116"/>
      <c r="AW205" s="116"/>
      <c r="AX205" s="116"/>
      <c r="AY205" s="116"/>
      <c r="AZ205" s="116"/>
      <c r="BA205" s="116"/>
      <c r="BB205" s="116"/>
      <c r="BC205" s="116"/>
      <c r="BD205" s="116"/>
      <c r="BE205" s="116"/>
      <c r="BF205" s="116"/>
      <c r="BG205" s="116"/>
      <c r="BH205" s="116"/>
      <c r="BI205" s="116"/>
      <c r="BJ205" s="117"/>
    </row>
    <row r="206" spans="2:62" s="3" customFormat="1">
      <c r="B206" s="36"/>
      <c r="C206" s="16"/>
      <c r="D206" s="16"/>
      <c r="E206" s="122"/>
      <c r="F206" s="122"/>
      <c r="G206" s="122"/>
      <c r="H206" s="122"/>
      <c r="I206" s="122"/>
      <c r="J206" s="122"/>
      <c r="K206" s="122"/>
      <c r="L206" s="122"/>
      <c r="M206" s="122"/>
      <c r="N206" s="36"/>
      <c r="O206" s="36"/>
      <c r="P206" s="36"/>
      <c r="Q206" s="36"/>
      <c r="R206" s="36"/>
      <c r="S206" s="16"/>
      <c r="T206" s="16"/>
      <c r="U206" s="16"/>
      <c r="V206" s="36"/>
      <c r="W206" s="36"/>
      <c r="X206" s="36"/>
      <c r="Y206" s="36"/>
      <c r="Z206" s="36"/>
      <c r="AA206" s="36"/>
      <c r="AB206" s="36"/>
      <c r="AC206" s="36"/>
      <c r="AD206" s="16"/>
      <c r="AE206" s="16"/>
      <c r="AF206" s="16"/>
      <c r="AG206" s="16"/>
      <c r="AH206" s="16"/>
      <c r="AI206" s="16"/>
      <c r="AJ206" s="16"/>
      <c r="AK206" s="16"/>
      <c r="AL206" s="16"/>
      <c r="AM206" s="16"/>
      <c r="AN206" s="16"/>
      <c r="AO206" s="16"/>
      <c r="AP206" s="16"/>
      <c r="AQ206" s="16"/>
      <c r="AR206" s="16"/>
      <c r="AS206" s="116"/>
      <c r="AT206" s="116"/>
      <c r="AU206" s="116"/>
      <c r="AV206" s="116"/>
      <c r="AW206" s="116"/>
      <c r="AX206" s="116"/>
      <c r="AY206" s="116"/>
      <c r="AZ206" s="116"/>
      <c r="BA206" s="116"/>
      <c r="BB206" s="116"/>
      <c r="BC206" s="116"/>
      <c r="BD206" s="116"/>
      <c r="BE206" s="116"/>
      <c r="BF206" s="116"/>
      <c r="BG206" s="116"/>
      <c r="BH206" s="116"/>
      <c r="BI206" s="116"/>
      <c r="BJ206" s="117"/>
    </row>
    <row r="207" spans="2:62" s="3" customFormat="1">
      <c r="B207" s="36"/>
      <c r="C207" s="16"/>
      <c r="D207" s="607"/>
      <c r="E207" s="122"/>
      <c r="F207" s="122"/>
      <c r="G207" s="122"/>
      <c r="H207" s="122"/>
      <c r="I207" s="122"/>
      <c r="J207" s="122"/>
      <c r="K207" s="122"/>
      <c r="L207" s="122"/>
      <c r="M207" s="122"/>
      <c r="N207" s="36"/>
      <c r="O207" s="36"/>
      <c r="P207" s="36"/>
      <c r="Q207" s="36"/>
      <c r="R207" s="36"/>
      <c r="S207" s="16"/>
      <c r="T207" s="16"/>
      <c r="U207" s="16"/>
      <c r="V207" s="36"/>
      <c r="W207" s="36"/>
      <c r="X207" s="36"/>
      <c r="Y207" s="36"/>
      <c r="Z207" s="36"/>
      <c r="AA207" s="36"/>
      <c r="AB207" s="36"/>
      <c r="AC207" s="36"/>
      <c r="AD207" s="16"/>
      <c r="AE207" s="16"/>
      <c r="AF207" s="16"/>
      <c r="AG207" s="16"/>
      <c r="AH207" s="16"/>
      <c r="AI207" s="16"/>
      <c r="AJ207" s="16"/>
      <c r="AK207" s="16"/>
      <c r="AL207" s="16"/>
      <c r="AM207" s="16"/>
      <c r="AN207" s="16"/>
      <c r="AO207" s="16"/>
      <c r="AP207" s="16"/>
      <c r="AQ207" s="16"/>
      <c r="AR207" s="16"/>
      <c r="AS207" s="116"/>
      <c r="AT207" s="116"/>
      <c r="AU207" s="116"/>
      <c r="AV207" s="116"/>
      <c r="AW207" s="116"/>
      <c r="AX207" s="116"/>
      <c r="AY207" s="116"/>
      <c r="AZ207" s="116"/>
      <c r="BA207" s="116"/>
      <c r="BB207" s="116"/>
      <c r="BC207" s="116"/>
      <c r="BD207" s="116"/>
      <c r="BE207" s="116"/>
      <c r="BF207" s="116"/>
      <c r="BG207" s="116"/>
      <c r="BH207" s="116"/>
      <c r="BI207" s="116"/>
      <c r="BJ207" s="117"/>
    </row>
    <row r="208" spans="2:62" s="3" customFormat="1" ht="9.9" customHeight="1">
      <c r="B208" s="36"/>
      <c r="C208" s="16"/>
      <c r="D208" s="607"/>
      <c r="E208" s="122"/>
      <c r="F208" s="122"/>
      <c r="G208" s="122"/>
      <c r="H208" s="122"/>
      <c r="I208" s="122"/>
      <c r="J208" s="122"/>
      <c r="K208" s="122"/>
      <c r="L208" s="122"/>
      <c r="M208" s="122"/>
      <c r="N208" s="36"/>
      <c r="O208" s="36"/>
      <c r="P208" s="36"/>
      <c r="Q208" s="36"/>
      <c r="R208" s="36"/>
      <c r="S208" s="16"/>
      <c r="T208" s="16"/>
      <c r="U208" s="16"/>
      <c r="V208" s="36"/>
      <c r="W208" s="36"/>
      <c r="X208" s="36"/>
      <c r="Y208" s="36"/>
      <c r="Z208" s="36"/>
      <c r="AA208" s="36"/>
      <c r="AB208" s="36"/>
      <c r="AC208" s="36"/>
      <c r="AD208" s="16"/>
      <c r="AE208" s="16"/>
      <c r="AF208" s="16"/>
      <c r="AG208" s="16"/>
      <c r="AH208" s="16"/>
      <c r="AI208" s="16"/>
      <c r="AJ208" s="16"/>
      <c r="AK208" s="16"/>
      <c r="AL208" s="16"/>
      <c r="AM208" s="16"/>
      <c r="AN208" s="16"/>
      <c r="AO208" s="16"/>
      <c r="AP208" s="16"/>
      <c r="AQ208" s="16"/>
      <c r="AR208" s="16"/>
      <c r="AS208" s="116"/>
      <c r="AT208" s="116"/>
      <c r="AU208" s="116"/>
      <c r="AV208" s="116"/>
      <c r="AW208" s="116"/>
      <c r="AX208" s="116"/>
      <c r="AY208" s="116"/>
      <c r="AZ208" s="116"/>
      <c r="BA208" s="116"/>
      <c r="BB208" s="116"/>
      <c r="BC208" s="116"/>
      <c r="BD208" s="116"/>
      <c r="BE208" s="116"/>
      <c r="BF208" s="116"/>
      <c r="BG208" s="116"/>
      <c r="BH208" s="116"/>
      <c r="BI208" s="116"/>
      <c r="BJ208" s="117"/>
    </row>
    <row r="209" spans="2:62" s="3" customFormat="1" ht="9.9" customHeight="1">
      <c r="B209" s="36"/>
      <c r="C209" s="16"/>
      <c r="D209" s="631"/>
      <c r="E209" s="122"/>
      <c r="F209" s="122"/>
      <c r="G209" s="122"/>
      <c r="H209" s="122"/>
      <c r="I209" s="122"/>
      <c r="J209" s="122"/>
      <c r="K209" s="122"/>
      <c r="L209" s="122"/>
      <c r="M209" s="122"/>
      <c r="N209" s="36"/>
      <c r="O209" s="36"/>
      <c r="P209" s="36"/>
      <c r="Q209" s="36"/>
      <c r="R209" s="36"/>
      <c r="S209" s="16"/>
      <c r="T209" s="16"/>
      <c r="U209" s="16"/>
      <c r="V209" s="36"/>
      <c r="W209" s="36"/>
      <c r="X209" s="36"/>
      <c r="Y209" s="36"/>
      <c r="Z209" s="36"/>
      <c r="AA209" s="36"/>
      <c r="AB209" s="36"/>
      <c r="AC209" s="36"/>
      <c r="AD209" s="16"/>
      <c r="AE209" s="16"/>
      <c r="AF209" s="16"/>
      <c r="AG209" s="16"/>
      <c r="AH209" s="16"/>
      <c r="AI209" s="16"/>
      <c r="AJ209" s="16"/>
      <c r="AK209" s="16"/>
      <c r="AL209" s="16"/>
      <c r="AM209" s="16"/>
      <c r="AN209" s="16"/>
      <c r="AO209" s="16"/>
      <c r="AP209" s="16"/>
      <c r="AQ209" s="16"/>
      <c r="AR209" s="16"/>
      <c r="AS209" s="116"/>
      <c r="AT209" s="116"/>
      <c r="AU209" s="116"/>
      <c r="AV209" s="116"/>
      <c r="AW209" s="116"/>
      <c r="AX209" s="116"/>
      <c r="AY209" s="116"/>
      <c r="AZ209" s="116"/>
      <c r="BA209" s="116"/>
      <c r="BB209" s="116"/>
      <c r="BC209" s="116"/>
      <c r="BD209" s="116"/>
      <c r="BE209" s="116"/>
      <c r="BF209" s="116"/>
      <c r="BG209" s="116"/>
      <c r="BH209" s="116"/>
      <c r="BI209" s="116"/>
      <c r="BJ209" s="117"/>
    </row>
    <row r="210" spans="2:62" s="3" customFormat="1" ht="17.25" customHeight="1">
      <c r="B210" s="36"/>
      <c r="C210" s="16"/>
      <c r="D210" s="1132"/>
      <c r="E210" s="1132"/>
      <c r="F210" s="1132"/>
      <c r="G210" s="122"/>
      <c r="H210" s="122"/>
      <c r="I210" s="122"/>
      <c r="J210" s="122"/>
      <c r="K210" s="122"/>
      <c r="L210" s="122"/>
      <c r="M210" s="122"/>
      <c r="N210" s="36"/>
      <c r="O210" s="36"/>
      <c r="P210" s="36"/>
      <c r="Q210" s="36"/>
      <c r="R210" s="36"/>
      <c r="S210" s="16"/>
      <c r="T210" s="16"/>
      <c r="U210" s="16"/>
      <c r="V210" s="36"/>
      <c r="W210" s="36"/>
      <c r="X210" s="36"/>
      <c r="Y210" s="36"/>
      <c r="Z210" s="36"/>
      <c r="AA210" s="36"/>
      <c r="AB210" s="36"/>
      <c r="AC210" s="36"/>
      <c r="AD210" s="16"/>
      <c r="AE210" s="16"/>
      <c r="AF210" s="16"/>
      <c r="AG210" s="16"/>
      <c r="AH210" s="16"/>
      <c r="AI210" s="16"/>
      <c r="AJ210" s="16"/>
      <c r="AK210" s="16"/>
      <c r="AL210" s="16"/>
      <c r="AM210" s="16"/>
      <c r="AN210" s="16"/>
      <c r="AO210" s="16"/>
      <c r="AP210" s="16"/>
      <c r="AQ210" s="16"/>
      <c r="AR210" s="16"/>
      <c r="AS210" s="116"/>
      <c r="AT210" s="116"/>
      <c r="AU210" s="116"/>
      <c r="AV210" s="116"/>
      <c r="AW210" s="116"/>
      <c r="AX210" s="116"/>
      <c r="AY210" s="116"/>
      <c r="AZ210" s="116"/>
      <c r="BA210" s="116"/>
      <c r="BB210" s="116"/>
      <c r="BC210" s="116"/>
      <c r="BD210" s="116"/>
      <c r="BE210" s="116"/>
      <c r="BF210" s="116"/>
      <c r="BG210" s="116"/>
      <c r="BH210" s="116"/>
      <c r="BI210" s="116"/>
      <c r="BJ210" s="117"/>
    </row>
    <row r="211" spans="2:62" s="3" customFormat="1" ht="5.0999999999999996" customHeight="1">
      <c r="B211" s="36"/>
      <c r="C211" s="16"/>
      <c r="D211" s="631"/>
      <c r="E211" s="122"/>
      <c r="F211" s="122"/>
      <c r="G211" s="122"/>
      <c r="H211" s="122"/>
      <c r="I211" s="122"/>
      <c r="J211" s="122"/>
      <c r="K211" s="122"/>
      <c r="L211" s="122"/>
      <c r="M211" s="122"/>
      <c r="N211" s="36"/>
      <c r="O211" s="36"/>
      <c r="P211" s="36"/>
      <c r="Q211" s="36"/>
      <c r="R211" s="36"/>
      <c r="S211" s="16"/>
      <c r="T211" s="16"/>
      <c r="U211" s="16"/>
      <c r="V211" s="36"/>
      <c r="W211" s="36"/>
      <c r="X211" s="36"/>
      <c r="Y211" s="36"/>
      <c r="Z211" s="36"/>
      <c r="AA211" s="36"/>
      <c r="AB211" s="36"/>
      <c r="AC211" s="36"/>
      <c r="AD211" s="16"/>
      <c r="AE211" s="16"/>
      <c r="AF211" s="16"/>
      <c r="AG211" s="16"/>
      <c r="AH211" s="16"/>
      <c r="AI211" s="16"/>
      <c r="AJ211" s="16"/>
      <c r="AK211" s="16"/>
      <c r="AL211" s="16"/>
      <c r="AM211" s="16"/>
      <c r="AN211" s="16"/>
      <c r="AO211" s="16"/>
      <c r="AP211" s="16"/>
      <c r="AQ211" s="16"/>
      <c r="AR211" s="16"/>
      <c r="AS211" s="116"/>
      <c r="AT211" s="116"/>
      <c r="AU211" s="116"/>
      <c r="AV211" s="116"/>
      <c r="AW211" s="116"/>
      <c r="AX211" s="116"/>
      <c r="AY211" s="116"/>
      <c r="AZ211" s="116"/>
      <c r="BA211" s="116"/>
      <c r="BB211" s="116"/>
      <c r="BC211" s="116"/>
      <c r="BD211" s="116"/>
      <c r="BE211" s="116"/>
      <c r="BF211" s="116"/>
      <c r="BG211" s="116"/>
      <c r="BH211" s="116"/>
      <c r="BI211" s="116"/>
      <c r="BJ211" s="117"/>
    </row>
    <row r="212" spans="2:62" s="3" customFormat="1">
      <c r="B212" s="36"/>
      <c r="C212" s="16"/>
      <c r="D212" s="638"/>
      <c r="E212" s="639"/>
      <c r="F212" s="16"/>
      <c r="G212" s="641"/>
      <c r="H212" s="122"/>
      <c r="I212" s="122"/>
      <c r="J212" s="122"/>
      <c r="K212" s="122"/>
      <c r="L212" s="122"/>
      <c r="M212" s="122"/>
      <c r="N212" s="36"/>
      <c r="O212" s="36"/>
      <c r="P212" s="36"/>
      <c r="Q212" s="36"/>
      <c r="R212" s="36"/>
      <c r="S212" s="16"/>
      <c r="T212" s="16"/>
      <c r="U212" s="16"/>
      <c r="V212" s="36"/>
      <c r="W212" s="36"/>
      <c r="X212" s="36"/>
      <c r="Y212" s="36"/>
      <c r="Z212" s="36"/>
      <c r="AA212" s="36"/>
      <c r="AB212" s="36"/>
      <c r="AC212" s="36"/>
      <c r="AD212" s="16"/>
      <c r="AE212" s="16"/>
      <c r="AF212" s="16"/>
      <c r="AG212" s="16"/>
      <c r="AH212" s="16"/>
      <c r="AI212" s="16"/>
      <c r="AJ212" s="16"/>
      <c r="AK212" s="16"/>
      <c r="AL212" s="16"/>
      <c r="AM212" s="16"/>
      <c r="AN212" s="16"/>
      <c r="AO212" s="16"/>
      <c r="AP212" s="16"/>
      <c r="AQ212" s="16"/>
      <c r="AR212" s="16"/>
      <c r="AS212" s="116"/>
      <c r="AT212" s="116"/>
      <c r="AU212" s="116"/>
      <c r="AV212" s="116"/>
      <c r="AW212" s="116"/>
      <c r="AX212" s="116"/>
      <c r="AY212" s="116"/>
      <c r="AZ212" s="116"/>
      <c r="BA212" s="116"/>
      <c r="BB212" s="116"/>
      <c r="BC212" s="116"/>
      <c r="BD212" s="116"/>
      <c r="BE212" s="116"/>
      <c r="BF212" s="116"/>
      <c r="BG212" s="116"/>
      <c r="BH212" s="116"/>
      <c r="BI212" s="116"/>
      <c r="BJ212" s="117"/>
    </row>
    <row r="213" spans="2:62" s="3" customFormat="1" ht="5.0999999999999996" customHeight="1">
      <c r="B213" s="36"/>
      <c r="C213" s="16"/>
      <c r="D213" s="642"/>
      <c r="E213" s="16"/>
      <c r="F213" s="643"/>
      <c r="G213" s="644"/>
      <c r="H213" s="122"/>
      <c r="I213" s="122"/>
      <c r="J213" s="122"/>
      <c r="K213" s="122"/>
      <c r="L213" s="122"/>
      <c r="M213" s="122"/>
      <c r="N213" s="36"/>
      <c r="O213" s="36"/>
      <c r="P213" s="36"/>
      <c r="Q213" s="36"/>
      <c r="R213" s="36"/>
      <c r="S213" s="16"/>
      <c r="T213" s="16"/>
      <c r="U213" s="16"/>
      <c r="V213" s="36"/>
      <c r="W213" s="36"/>
      <c r="X213" s="36"/>
      <c r="Y213" s="36"/>
      <c r="Z213" s="36"/>
      <c r="AA213" s="36"/>
      <c r="AB213" s="36"/>
      <c r="AC213" s="36"/>
      <c r="AD213" s="16"/>
      <c r="AE213" s="16"/>
      <c r="AF213" s="16"/>
      <c r="AG213" s="16"/>
      <c r="AH213" s="16"/>
      <c r="AI213" s="16"/>
      <c r="AJ213" s="16"/>
      <c r="AK213" s="16"/>
      <c r="AL213" s="16"/>
      <c r="AM213" s="16"/>
      <c r="AN213" s="16"/>
      <c r="AO213" s="16"/>
      <c r="AP213" s="16"/>
      <c r="AQ213" s="16"/>
      <c r="AR213" s="16"/>
      <c r="AS213" s="116"/>
      <c r="AT213" s="116"/>
      <c r="AU213" s="116"/>
      <c r="AV213" s="116"/>
      <c r="AW213" s="116"/>
      <c r="AX213" s="116"/>
      <c r="AY213" s="116"/>
      <c r="AZ213" s="116"/>
      <c r="BA213" s="116"/>
      <c r="BB213" s="116"/>
      <c r="BC213" s="116"/>
      <c r="BD213" s="116"/>
      <c r="BE213" s="116"/>
      <c r="BF213" s="116"/>
      <c r="BG213" s="116"/>
      <c r="BH213" s="116"/>
      <c r="BI213" s="116"/>
      <c r="BJ213" s="117"/>
    </row>
    <row r="214" spans="2:62" s="3" customFormat="1">
      <c r="B214" s="36"/>
      <c r="C214" s="16"/>
      <c r="D214" s="638"/>
      <c r="E214" s="639"/>
      <c r="F214" s="16"/>
      <c r="G214" s="641"/>
      <c r="H214" s="122"/>
      <c r="I214" s="122"/>
      <c r="J214" s="122"/>
      <c r="K214" s="122"/>
      <c r="L214" s="122"/>
      <c r="M214" s="122"/>
      <c r="N214" s="36"/>
      <c r="O214" s="36"/>
      <c r="P214" s="36"/>
      <c r="Q214" s="36"/>
      <c r="R214" s="36"/>
      <c r="S214" s="16"/>
      <c r="T214" s="16"/>
      <c r="U214" s="16"/>
      <c r="V214" s="36"/>
      <c r="W214" s="36"/>
      <c r="X214" s="36"/>
      <c r="Y214" s="36"/>
      <c r="Z214" s="36"/>
      <c r="AA214" s="36"/>
      <c r="AB214" s="36"/>
      <c r="AC214" s="36"/>
      <c r="AD214" s="16"/>
      <c r="AE214" s="16"/>
      <c r="AF214" s="16"/>
      <c r="AG214" s="16"/>
      <c r="AH214" s="16"/>
      <c r="AI214" s="16"/>
      <c r="AJ214" s="16"/>
      <c r="AK214" s="16"/>
      <c r="AL214" s="16"/>
      <c r="AM214" s="16"/>
      <c r="AN214" s="16"/>
      <c r="AO214" s="16"/>
      <c r="AP214" s="16"/>
      <c r="AQ214" s="16"/>
      <c r="AR214" s="16"/>
      <c r="AS214" s="116"/>
      <c r="AT214" s="116"/>
      <c r="AU214" s="116"/>
      <c r="AV214" s="116"/>
      <c r="AW214" s="116"/>
      <c r="AX214" s="116"/>
      <c r="AY214" s="116"/>
      <c r="AZ214" s="116"/>
      <c r="BA214" s="116"/>
      <c r="BB214" s="116"/>
      <c r="BC214" s="116"/>
      <c r="BD214" s="116"/>
      <c r="BE214" s="116"/>
      <c r="BF214" s="116"/>
      <c r="BG214" s="116"/>
      <c r="BH214" s="116"/>
      <c r="BI214" s="116"/>
      <c r="BJ214" s="117"/>
    </row>
    <row r="215" spans="2:62" s="3" customFormat="1" ht="5.0999999999999996" customHeight="1">
      <c r="B215" s="36"/>
      <c r="C215" s="16"/>
      <c r="D215" s="645"/>
      <c r="E215" s="123"/>
      <c r="F215" s="123"/>
      <c r="G215" s="644"/>
      <c r="H215" s="122"/>
      <c r="I215" s="122"/>
      <c r="J215" s="122"/>
      <c r="K215" s="122"/>
      <c r="L215" s="122"/>
      <c r="M215" s="122"/>
      <c r="N215" s="36"/>
      <c r="O215" s="36"/>
      <c r="P215" s="36"/>
      <c r="Q215" s="36"/>
      <c r="R215" s="36"/>
      <c r="S215" s="16"/>
      <c r="T215" s="16"/>
      <c r="U215" s="16"/>
      <c r="V215" s="36"/>
      <c r="W215" s="36"/>
      <c r="X215" s="36"/>
      <c r="Y215" s="36"/>
      <c r="Z215" s="36"/>
      <c r="AA215" s="36"/>
      <c r="AB215" s="36"/>
      <c r="AC215" s="36"/>
      <c r="AD215" s="16"/>
      <c r="AE215" s="16"/>
      <c r="AF215" s="16"/>
      <c r="AG215" s="16"/>
      <c r="AH215" s="16"/>
      <c r="AI215" s="16"/>
      <c r="AJ215" s="16"/>
      <c r="AK215" s="16"/>
      <c r="AL215" s="16"/>
      <c r="AM215" s="16"/>
      <c r="AN215" s="16"/>
      <c r="AO215" s="16"/>
      <c r="AP215" s="16"/>
      <c r="AQ215" s="16"/>
      <c r="AR215" s="16"/>
      <c r="AS215" s="116"/>
      <c r="AT215" s="116"/>
      <c r="AU215" s="116"/>
      <c r="AV215" s="116"/>
      <c r="AW215" s="116"/>
      <c r="AX215" s="116"/>
      <c r="AY215" s="116"/>
      <c r="AZ215" s="116"/>
      <c r="BA215" s="116"/>
      <c r="BB215" s="116"/>
      <c r="BC215" s="116"/>
      <c r="BD215" s="116"/>
      <c r="BE215" s="116"/>
      <c r="BF215" s="116"/>
      <c r="BG215" s="116"/>
      <c r="BH215" s="116"/>
      <c r="BI215" s="116"/>
      <c r="BJ215" s="117"/>
    </row>
    <row r="216" spans="2:62" s="3" customFormat="1">
      <c r="B216" s="36"/>
      <c r="C216" s="16"/>
      <c r="D216" s="638"/>
      <c r="E216" s="639"/>
      <c r="F216" s="16"/>
      <c r="G216" s="641"/>
      <c r="H216" s="122"/>
      <c r="I216" s="122"/>
      <c r="J216" s="122"/>
      <c r="K216" s="122"/>
      <c r="L216" s="122"/>
      <c r="M216" s="122"/>
      <c r="N216" s="36"/>
      <c r="O216" s="36"/>
      <c r="P216" s="36"/>
      <c r="Q216" s="36"/>
      <c r="R216" s="36"/>
      <c r="S216" s="16"/>
      <c r="T216" s="16"/>
      <c r="U216" s="16"/>
      <c r="V216" s="36"/>
      <c r="W216" s="36"/>
      <c r="X216" s="36"/>
      <c r="Y216" s="36"/>
      <c r="Z216" s="36"/>
      <c r="AA216" s="36"/>
      <c r="AB216" s="36"/>
      <c r="AC216" s="36"/>
      <c r="AD216" s="16"/>
      <c r="AE216" s="16"/>
      <c r="AF216" s="16"/>
      <c r="AG216" s="16"/>
      <c r="AH216" s="16"/>
      <c r="AI216" s="16"/>
      <c r="AJ216" s="16"/>
      <c r="AK216" s="16"/>
      <c r="AL216" s="16"/>
      <c r="AM216" s="16"/>
      <c r="AN216" s="16"/>
      <c r="AO216" s="16"/>
      <c r="AP216" s="16"/>
      <c r="AQ216" s="16"/>
      <c r="AR216" s="16"/>
      <c r="AS216" s="116"/>
      <c r="AT216" s="116"/>
      <c r="AU216" s="116"/>
      <c r="AV216" s="116"/>
      <c r="AW216" s="116"/>
      <c r="AX216" s="116"/>
      <c r="AY216" s="116"/>
      <c r="AZ216" s="116"/>
      <c r="BA216" s="116"/>
      <c r="BB216" s="116"/>
      <c r="BC216" s="116"/>
      <c r="BD216" s="116"/>
      <c r="BE216" s="116"/>
      <c r="BF216" s="116"/>
      <c r="BG216" s="116"/>
      <c r="BH216" s="116"/>
      <c r="BI216" s="116"/>
      <c r="BJ216" s="117"/>
    </row>
    <row r="217" spans="2:62" s="3" customFormat="1" ht="5.0999999999999996" customHeight="1">
      <c r="B217" s="36"/>
      <c r="C217" s="16"/>
      <c r="D217" s="645"/>
      <c r="E217" s="123"/>
      <c r="F217" s="123"/>
      <c r="G217" s="644"/>
      <c r="H217" s="122"/>
      <c r="I217" s="122"/>
      <c r="J217" s="122"/>
      <c r="K217" s="122"/>
      <c r="L217" s="122"/>
      <c r="M217" s="122"/>
      <c r="N217" s="36"/>
      <c r="O217" s="36"/>
      <c r="P217" s="36"/>
      <c r="Q217" s="36"/>
      <c r="R217" s="36"/>
      <c r="S217" s="16"/>
      <c r="T217" s="16"/>
      <c r="U217" s="16"/>
      <c r="V217" s="36"/>
      <c r="W217" s="36"/>
      <c r="X217" s="36"/>
      <c r="Y217" s="36"/>
      <c r="Z217" s="36"/>
      <c r="AA217" s="36"/>
      <c r="AB217" s="36"/>
      <c r="AC217" s="36"/>
      <c r="AD217" s="16"/>
      <c r="AE217" s="16"/>
      <c r="AF217" s="16"/>
      <c r="AG217" s="16"/>
      <c r="AH217" s="16"/>
      <c r="AI217" s="16"/>
      <c r="AJ217" s="16"/>
      <c r="AK217" s="16"/>
      <c r="AL217" s="16"/>
      <c r="AM217" s="16"/>
      <c r="AN217" s="16"/>
      <c r="AO217" s="16"/>
      <c r="AP217" s="16"/>
      <c r="AQ217" s="16"/>
      <c r="AR217" s="16"/>
      <c r="AS217" s="116"/>
      <c r="AT217" s="116"/>
      <c r="AU217" s="116"/>
      <c r="AV217" s="116"/>
      <c r="AW217" s="116"/>
      <c r="AX217" s="116"/>
      <c r="AY217" s="116"/>
      <c r="AZ217" s="116"/>
      <c r="BA217" s="116"/>
      <c r="BB217" s="116"/>
      <c r="BC217" s="116"/>
      <c r="BD217" s="116"/>
      <c r="BE217" s="116"/>
      <c r="BF217" s="116"/>
      <c r="BG217" s="116"/>
      <c r="BH217" s="116"/>
      <c r="BI217" s="116"/>
      <c r="BJ217" s="117"/>
    </row>
    <row r="218" spans="2:62" s="3" customFormat="1">
      <c r="B218" s="36"/>
      <c r="C218" s="16"/>
      <c r="D218" s="638"/>
      <c r="E218" s="639"/>
      <c r="F218" s="16"/>
      <c r="G218" s="641"/>
      <c r="H218" s="122"/>
      <c r="I218" s="122"/>
      <c r="J218" s="122"/>
      <c r="K218" s="122"/>
      <c r="L218" s="122"/>
      <c r="M218" s="122"/>
      <c r="N218" s="36"/>
      <c r="O218" s="36"/>
      <c r="P218" s="36"/>
      <c r="Q218" s="36"/>
      <c r="R218" s="36"/>
      <c r="S218" s="16"/>
      <c r="T218" s="16"/>
      <c r="U218" s="16"/>
      <c r="V218" s="36"/>
      <c r="W218" s="36"/>
      <c r="X218" s="36"/>
      <c r="Y218" s="36"/>
      <c r="Z218" s="36"/>
      <c r="AA218" s="36"/>
      <c r="AB218" s="36"/>
      <c r="AC218" s="36"/>
      <c r="AD218" s="16"/>
      <c r="AE218" s="16"/>
      <c r="AF218" s="16"/>
      <c r="AG218" s="16"/>
      <c r="AH218" s="16"/>
      <c r="AI218" s="16"/>
      <c r="AJ218" s="16"/>
      <c r="AK218" s="16"/>
      <c r="AL218" s="16"/>
      <c r="AM218" s="16"/>
      <c r="AN218" s="16"/>
      <c r="AO218" s="16"/>
      <c r="AP218" s="16"/>
      <c r="AQ218" s="16"/>
      <c r="AR218" s="16"/>
      <c r="AS218" s="116"/>
      <c r="AT218" s="116"/>
      <c r="AU218" s="116"/>
      <c r="AV218" s="116"/>
      <c r="AW218" s="116"/>
      <c r="AX218" s="116"/>
      <c r="AY218" s="116"/>
      <c r="AZ218" s="116"/>
      <c r="BA218" s="116"/>
      <c r="BB218" s="116"/>
      <c r="BC218" s="116"/>
      <c r="BD218" s="116"/>
      <c r="BE218" s="116"/>
      <c r="BF218" s="116"/>
      <c r="BG218" s="116"/>
      <c r="BH218" s="116"/>
      <c r="BI218" s="116"/>
      <c r="BJ218" s="117"/>
    </row>
    <row r="219" spans="2:62" s="3" customFormat="1" ht="5.0999999999999996" customHeight="1">
      <c r="B219" s="36"/>
      <c r="C219" s="16"/>
      <c r="D219" s="645"/>
      <c r="E219" s="123"/>
      <c r="F219" s="123"/>
      <c r="G219" s="644"/>
      <c r="H219" s="122"/>
      <c r="I219" s="122"/>
      <c r="J219" s="122"/>
      <c r="K219" s="122"/>
      <c r="L219" s="122"/>
      <c r="M219" s="122"/>
      <c r="N219" s="36"/>
      <c r="O219" s="36"/>
      <c r="P219" s="36"/>
      <c r="Q219" s="36"/>
      <c r="R219" s="36"/>
      <c r="S219" s="16"/>
      <c r="T219" s="16"/>
      <c r="U219" s="16"/>
      <c r="V219" s="36"/>
      <c r="W219" s="36"/>
      <c r="X219" s="36"/>
      <c r="Y219" s="36"/>
      <c r="Z219" s="36"/>
      <c r="AA219" s="36"/>
      <c r="AB219" s="36"/>
      <c r="AC219" s="36"/>
      <c r="AD219" s="16"/>
      <c r="AE219" s="16"/>
      <c r="AF219" s="16"/>
      <c r="AG219" s="16"/>
      <c r="AH219" s="16"/>
      <c r="AI219" s="16"/>
      <c r="AJ219" s="16"/>
      <c r="AK219" s="16"/>
      <c r="AL219" s="16"/>
      <c r="AM219" s="16"/>
      <c r="AN219" s="16"/>
      <c r="AO219" s="16"/>
      <c r="AP219" s="16"/>
      <c r="AQ219" s="16"/>
      <c r="AR219" s="16"/>
      <c r="AS219" s="116"/>
      <c r="AT219" s="116"/>
      <c r="AU219" s="116"/>
      <c r="AV219" s="116"/>
      <c r="AW219" s="116"/>
      <c r="AX219" s="116"/>
      <c r="AY219" s="116"/>
      <c r="AZ219" s="116"/>
      <c r="BA219" s="116"/>
      <c r="BB219" s="116"/>
      <c r="BC219" s="116"/>
      <c r="BD219" s="116"/>
      <c r="BE219" s="116"/>
      <c r="BF219" s="116"/>
      <c r="BG219" s="116"/>
      <c r="BH219" s="116"/>
      <c r="BI219" s="116"/>
      <c r="BJ219" s="117"/>
    </row>
    <row r="220" spans="2:62" s="3" customFormat="1">
      <c r="B220" s="36"/>
      <c r="C220" s="16"/>
      <c r="D220" s="638"/>
      <c r="E220" s="639"/>
      <c r="F220" s="16"/>
      <c r="G220" s="641"/>
      <c r="H220" s="122"/>
      <c r="I220" s="122"/>
      <c r="J220" s="122"/>
      <c r="K220" s="122"/>
      <c r="L220" s="122"/>
      <c r="M220" s="122"/>
      <c r="N220" s="36"/>
      <c r="O220" s="36"/>
      <c r="P220" s="36"/>
      <c r="Q220" s="36"/>
      <c r="R220" s="36"/>
      <c r="S220" s="16"/>
      <c r="T220" s="16"/>
      <c r="U220" s="16"/>
      <c r="V220" s="36"/>
      <c r="W220" s="36"/>
      <c r="X220" s="36"/>
      <c r="Y220" s="36"/>
      <c r="Z220" s="36"/>
      <c r="AA220" s="36"/>
      <c r="AB220" s="36"/>
      <c r="AC220" s="36"/>
      <c r="AD220" s="16"/>
      <c r="AE220" s="16"/>
      <c r="AF220" s="16"/>
      <c r="AG220" s="16"/>
      <c r="AH220" s="16"/>
      <c r="AI220" s="16"/>
      <c r="AJ220" s="16"/>
      <c r="AK220" s="16"/>
      <c r="AL220" s="16"/>
      <c r="AM220" s="16"/>
      <c r="AN220" s="16"/>
      <c r="AO220" s="16"/>
      <c r="AP220" s="16"/>
      <c r="AQ220" s="16"/>
      <c r="AR220" s="16"/>
      <c r="AS220" s="116"/>
      <c r="AT220" s="116"/>
      <c r="AU220" s="116"/>
      <c r="AV220" s="116"/>
      <c r="AW220" s="116"/>
      <c r="AX220" s="116"/>
      <c r="AY220" s="116"/>
      <c r="AZ220" s="116"/>
      <c r="BA220" s="116"/>
      <c r="BB220" s="116"/>
      <c r="BC220" s="116"/>
      <c r="BD220" s="116"/>
      <c r="BE220" s="116"/>
      <c r="BF220" s="116"/>
      <c r="BG220" s="116"/>
      <c r="BH220" s="116"/>
      <c r="BI220" s="116"/>
      <c r="BJ220" s="117"/>
    </row>
    <row r="221" spans="2:62" s="3" customFormat="1" ht="5.0999999999999996" customHeight="1">
      <c r="B221" s="36"/>
      <c r="C221" s="16"/>
      <c r="D221" s="647"/>
      <c r="E221" s="648"/>
      <c r="F221" s="648"/>
      <c r="G221" s="122"/>
      <c r="H221" s="122"/>
      <c r="I221" s="122"/>
      <c r="J221" s="122"/>
      <c r="K221" s="122"/>
      <c r="L221" s="122"/>
      <c r="M221" s="122"/>
      <c r="N221" s="36"/>
      <c r="O221" s="36"/>
      <c r="P221" s="36"/>
      <c r="Q221" s="36"/>
      <c r="R221" s="36"/>
      <c r="S221" s="16"/>
      <c r="T221" s="16"/>
      <c r="U221" s="16"/>
      <c r="V221" s="36"/>
      <c r="W221" s="36"/>
      <c r="X221" s="36"/>
      <c r="Y221" s="36"/>
      <c r="Z221" s="36"/>
      <c r="AA221" s="36"/>
      <c r="AB221" s="36"/>
      <c r="AC221" s="36"/>
      <c r="AD221" s="16"/>
      <c r="AE221" s="16"/>
      <c r="AF221" s="16"/>
      <c r="AG221" s="16"/>
      <c r="AH221" s="16"/>
      <c r="AI221" s="16"/>
      <c r="AJ221" s="16"/>
      <c r="AK221" s="16"/>
      <c r="AL221" s="16"/>
      <c r="AM221" s="16"/>
      <c r="AN221" s="16"/>
      <c r="AO221" s="16"/>
      <c r="AP221" s="16"/>
      <c r="AQ221" s="16"/>
      <c r="AR221" s="16"/>
      <c r="AS221" s="116"/>
      <c r="AT221" s="116"/>
      <c r="AU221" s="116"/>
      <c r="AV221" s="116"/>
      <c r="AW221" s="116"/>
      <c r="AX221" s="116"/>
      <c r="AY221" s="116"/>
      <c r="AZ221" s="116"/>
      <c r="BA221" s="116"/>
      <c r="BB221" s="116"/>
      <c r="BC221" s="116"/>
      <c r="BD221" s="116"/>
      <c r="BE221" s="116"/>
      <c r="BF221" s="116"/>
      <c r="BG221" s="116"/>
      <c r="BH221" s="116"/>
      <c r="BI221" s="116"/>
      <c r="BJ221" s="117"/>
    </row>
    <row r="222" spans="2:62" s="3" customFormat="1" ht="8.25" customHeight="1">
      <c r="B222" s="36"/>
      <c r="C222" s="16"/>
      <c r="D222" s="649"/>
      <c r="E222" s="123"/>
      <c r="F222" s="123"/>
      <c r="G222" s="122"/>
      <c r="H222" s="122"/>
      <c r="I222" s="122"/>
      <c r="J222" s="122"/>
      <c r="K222" s="122"/>
      <c r="L222" s="122"/>
      <c r="M222" s="122"/>
      <c r="N222" s="36"/>
      <c r="O222" s="36"/>
      <c r="P222" s="36"/>
      <c r="Q222" s="36"/>
      <c r="R222" s="36"/>
      <c r="S222" s="16"/>
      <c r="T222" s="16"/>
      <c r="U222" s="16"/>
      <c r="V222" s="36"/>
      <c r="W222" s="36"/>
      <c r="X222" s="36"/>
      <c r="Y222" s="36"/>
      <c r="Z222" s="36"/>
      <c r="AA222" s="36"/>
      <c r="AB222" s="36"/>
      <c r="AC222" s="36"/>
      <c r="AD222" s="16"/>
      <c r="AE222" s="16"/>
      <c r="AF222" s="16"/>
      <c r="AG222" s="16"/>
      <c r="AH222" s="16"/>
      <c r="AI222" s="16"/>
      <c r="AJ222" s="16"/>
      <c r="AK222" s="16"/>
      <c r="AL222" s="16"/>
      <c r="AM222" s="16"/>
      <c r="AN222" s="16"/>
      <c r="AO222" s="16"/>
      <c r="AP222" s="16"/>
      <c r="AQ222" s="16"/>
      <c r="AR222" s="16"/>
      <c r="AS222" s="116"/>
      <c r="AT222" s="116"/>
      <c r="AU222" s="116"/>
      <c r="AV222" s="116"/>
      <c r="AW222" s="116"/>
      <c r="AX222" s="116"/>
      <c r="AY222" s="116"/>
      <c r="AZ222" s="116"/>
      <c r="BA222" s="116"/>
      <c r="BB222" s="116"/>
      <c r="BC222" s="116"/>
      <c r="BD222" s="116"/>
      <c r="BE222" s="116"/>
      <c r="BF222" s="116"/>
      <c r="BG222" s="116"/>
      <c r="BH222" s="116"/>
      <c r="BI222" s="116"/>
      <c r="BJ222" s="117"/>
    </row>
    <row r="223" spans="2:62" s="3" customFormat="1">
      <c r="B223" s="36"/>
      <c r="C223" s="16"/>
      <c r="D223" s="650"/>
      <c r="E223" s="137"/>
      <c r="F223" s="16"/>
      <c r="G223" s="641"/>
      <c r="H223" s="16"/>
      <c r="I223" s="16"/>
      <c r="J223" s="16"/>
      <c r="K223" s="16"/>
      <c r="L223" s="16"/>
      <c r="M223" s="16"/>
      <c r="N223" s="36"/>
      <c r="O223" s="36"/>
      <c r="P223" s="36"/>
      <c r="Q223" s="36"/>
      <c r="R223" s="36"/>
      <c r="S223" s="16"/>
      <c r="T223" s="16"/>
      <c r="U223" s="16"/>
      <c r="V223" s="36"/>
      <c r="W223" s="36"/>
      <c r="X223" s="36"/>
      <c r="Y223" s="36"/>
      <c r="Z223" s="36"/>
      <c r="AA223" s="36"/>
      <c r="AB223" s="36"/>
      <c r="AC223" s="36"/>
      <c r="AD223" s="16"/>
      <c r="AE223" s="16"/>
      <c r="AF223" s="16"/>
      <c r="AG223" s="16"/>
      <c r="AH223" s="16"/>
      <c r="AI223" s="16"/>
      <c r="AJ223" s="16"/>
      <c r="AK223" s="16"/>
      <c r="AL223" s="16"/>
      <c r="AM223" s="16"/>
      <c r="AN223" s="16"/>
      <c r="AO223" s="16"/>
      <c r="AP223" s="16"/>
      <c r="AQ223" s="16"/>
      <c r="AR223" s="16"/>
      <c r="AS223" s="116"/>
      <c r="AT223" s="116"/>
      <c r="AU223" s="116"/>
      <c r="AV223" s="116"/>
      <c r="AW223" s="116"/>
      <c r="AX223" s="116"/>
      <c r="AY223" s="116"/>
      <c r="AZ223" s="116"/>
      <c r="BA223" s="116"/>
      <c r="BB223" s="116"/>
      <c r="BC223" s="116"/>
      <c r="BD223" s="116"/>
      <c r="BE223" s="116"/>
      <c r="BF223" s="116"/>
      <c r="BG223" s="116"/>
      <c r="BH223" s="116"/>
      <c r="BI223" s="116"/>
      <c r="BJ223" s="117"/>
    </row>
    <row r="224" spans="2:62" s="3" customFormat="1" ht="6.75" customHeight="1">
      <c r="B224" s="36"/>
      <c r="C224" s="16"/>
      <c r="D224" s="16"/>
      <c r="E224" s="16"/>
      <c r="F224" s="16"/>
      <c r="G224" s="16"/>
      <c r="H224" s="16"/>
      <c r="I224" s="16"/>
      <c r="J224" s="16"/>
      <c r="K224" s="16"/>
      <c r="L224" s="16"/>
      <c r="M224" s="16"/>
      <c r="N224" s="36"/>
      <c r="O224" s="36"/>
      <c r="P224" s="36"/>
      <c r="Q224" s="36"/>
      <c r="R224" s="36"/>
      <c r="S224" s="16"/>
      <c r="T224" s="16"/>
      <c r="U224" s="16"/>
      <c r="V224" s="36"/>
      <c r="W224" s="36"/>
      <c r="X224" s="36"/>
      <c r="Y224" s="36"/>
      <c r="Z224" s="36"/>
      <c r="AA224" s="36"/>
      <c r="AB224" s="36"/>
      <c r="AC224" s="36"/>
      <c r="AD224" s="16"/>
      <c r="AE224" s="16"/>
      <c r="AF224" s="16"/>
      <c r="AG224" s="16"/>
      <c r="AH224" s="16"/>
      <c r="AI224" s="16"/>
      <c r="AJ224" s="16"/>
      <c r="AK224" s="16"/>
      <c r="AL224" s="16"/>
      <c r="AM224" s="16"/>
      <c r="AN224" s="16"/>
      <c r="AO224" s="16"/>
      <c r="AP224" s="16"/>
      <c r="AQ224" s="16"/>
      <c r="AR224" s="16"/>
      <c r="AS224" s="116"/>
      <c r="AT224" s="116"/>
      <c r="AU224" s="116"/>
      <c r="AV224" s="116"/>
      <c r="AW224" s="116"/>
      <c r="AX224" s="116"/>
      <c r="AY224" s="116"/>
      <c r="AZ224" s="116"/>
      <c r="BA224" s="116"/>
      <c r="BB224" s="116"/>
      <c r="BC224" s="116"/>
      <c r="BD224" s="116"/>
      <c r="BE224" s="116"/>
      <c r="BF224" s="116"/>
      <c r="BG224" s="116"/>
      <c r="BH224" s="116"/>
      <c r="BI224" s="116"/>
      <c r="BJ224" s="117"/>
    </row>
    <row r="225" spans="1:62" s="3" customFormat="1">
      <c r="B225" s="36"/>
      <c r="C225" s="16"/>
      <c r="D225" s="16"/>
      <c r="E225" s="16"/>
      <c r="F225" s="16"/>
      <c r="G225" s="16"/>
      <c r="H225" s="16"/>
      <c r="I225" s="16"/>
      <c r="J225" s="16"/>
      <c r="K225" s="16"/>
      <c r="L225" s="16"/>
      <c r="M225" s="16"/>
      <c r="N225" s="36"/>
      <c r="O225" s="36"/>
      <c r="P225" s="36"/>
      <c r="Q225" s="36"/>
      <c r="R225" s="36"/>
      <c r="S225" s="16"/>
      <c r="T225" s="16"/>
      <c r="U225" s="16"/>
      <c r="V225" s="36"/>
      <c r="W225" s="36"/>
      <c r="X225" s="36"/>
      <c r="Y225" s="36"/>
      <c r="Z225" s="36"/>
      <c r="AA225" s="36"/>
      <c r="AB225" s="36"/>
      <c r="AC225" s="36"/>
      <c r="AD225" s="16"/>
      <c r="AE225" s="16"/>
      <c r="AF225" s="16"/>
      <c r="AG225" s="16"/>
      <c r="AH225" s="16"/>
      <c r="AI225" s="16"/>
      <c r="AJ225" s="16"/>
      <c r="AK225" s="16"/>
      <c r="AL225" s="16"/>
      <c r="AM225" s="16"/>
      <c r="AN225" s="16"/>
      <c r="AO225" s="16"/>
      <c r="AP225" s="16"/>
      <c r="AQ225" s="16"/>
      <c r="AR225" s="16"/>
      <c r="AS225" s="116"/>
      <c r="AT225" s="116"/>
      <c r="AU225" s="116"/>
      <c r="AV225" s="116"/>
      <c r="AW225" s="116"/>
      <c r="AX225" s="116"/>
      <c r="AY225" s="116"/>
      <c r="AZ225" s="116"/>
      <c r="BA225" s="116"/>
      <c r="BB225" s="116"/>
      <c r="BC225" s="116"/>
      <c r="BD225" s="116"/>
      <c r="BE225" s="116"/>
      <c r="BF225" s="116"/>
      <c r="BG225" s="116"/>
      <c r="BH225" s="116"/>
      <c r="BI225" s="116"/>
      <c r="BJ225" s="117"/>
    </row>
    <row r="226" spans="1:62" s="3" customFormat="1">
      <c r="B226" s="36"/>
      <c r="C226" s="16"/>
      <c r="D226" s="16"/>
      <c r="E226" s="16"/>
      <c r="F226" s="16"/>
      <c r="G226" s="16"/>
      <c r="H226" s="16"/>
      <c r="I226" s="16"/>
      <c r="J226" s="16"/>
      <c r="K226" s="16"/>
      <c r="L226" s="16"/>
      <c r="M226" s="16"/>
      <c r="N226" s="36"/>
      <c r="O226" s="36"/>
      <c r="P226" s="36"/>
      <c r="Q226" s="36"/>
      <c r="R226" s="36"/>
      <c r="S226" s="16"/>
      <c r="T226" s="16"/>
      <c r="U226" s="16"/>
      <c r="V226" s="36"/>
      <c r="W226" s="36"/>
      <c r="X226" s="36"/>
      <c r="Y226" s="36"/>
      <c r="Z226" s="36"/>
      <c r="AA226" s="36"/>
      <c r="AB226" s="36"/>
      <c r="AC226" s="36"/>
      <c r="AD226" s="16"/>
      <c r="AE226" s="16"/>
      <c r="AF226" s="16"/>
      <c r="AG226" s="16"/>
      <c r="AH226" s="16"/>
      <c r="AI226" s="16"/>
      <c r="AJ226" s="16"/>
      <c r="AK226" s="16"/>
      <c r="AL226" s="16"/>
      <c r="AM226" s="16"/>
      <c r="AN226" s="16"/>
      <c r="AO226" s="16"/>
      <c r="AP226" s="16"/>
      <c r="AQ226" s="16"/>
      <c r="AR226" s="16"/>
      <c r="AS226" s="116"/>
      <c r="AT226" s="116"/>
      <c r="AU226" s="116"/>
      <c r="AV226" s="116"/>
      <c r="AW226" s="116"/>
      <c r="AX226" s="116"/>
      <c r="AY226" s="116"/>
      <c r="AZ226" s="116"/>
      <c r="BA226" s="116"/>
      <c r="BB226" s="116"/>
      <c r="BC226" s="116"/>
      <c r="BD226" s="116"/>
      <c r="BE226" s="116"/>
      <c r="BF226" s="116"/>
      <c r="BG226" s="116"/>
      <c r="BH226" s="116"/>
      <c r="BI226" s="116"/>
      <c r="BJ226" s="117"/>
    </row>
    <row r="227" spans="1:62" s="3" customFormat="1">
      <c r="B227" s="36"/>
      <c r="C227" s="16"/>
      <c r="D227" s="16"/>
      <c r="E227" s="16"/>
      <c r="F227" s="16"/>
      <c r="G227" s="16"/>
      <c r="H227" s="16"/>
      <c r="I227" s="16"/>
      <c r="J227" s="16"/>
      <c r="K227" s="16"/>
      <c r="L227" s="16"/>
      <c r="M227" s="16"/>
      <c r="N227" s="36"/>
      <c r="O227" s="36"/>
      <c r="P227" s="36"/>
      <c r="Q227" s="36"/>
      <c r="R227" s="36"/>
      <c r="S227" s="16"/>
      <c r="T227" s="16"/>
      <c r="U227" s="16"/>
      <c r="V227" s="36"/>
      <c r="W227" s="36"/>
      <c r="X227" s="36"/>
      <c r="Y227" s="36"/>
      <c r="Z227" s="36"/>
      <c r="AA227" s="36"/>
      <c r="AB227" s="36"/>
      <c r="AC227" s="36"/>
      <c r="AD227" s="16"/>
      <c r="AE227" s="16"/>
      <c r="AF227" s="16"/>
      <c r="AG227" s="16"/>
      <c r="AH227" s="16"/>
      <c r="AI227" s="16"/>
      <c r="AJ227" s="16"/>
      <c r="AK227" s="16"/>
      <c r="AL227" s="16"/>
      <c r="AM227" s="16"/>
      <c r="AN227" s="16"/>
      <c r="AO227" s="16"/>
      <c r="AP227" s="16"/>
      <c r="AQ227" s="16"/>
      <c r="AR227" s="16"/>
      <c r="AS227" s="116"/>
      <c r="AT227" s="116"/>
      <c r="AU227" s="116"/>
      <c r="AV227" s="116"/>
      <c r="AW227" s="116"/>
      <c r="AX227" s="116"/>
      <c r="AY227" s="116"/>
      <c r="AZ227" s="116"/>
      <c r="BA227" s="116"/>
      <c r="BB227" s="116"/>
      <c r="BC227" s="116"/>
      <c r="BD227" s="116"/>
      <c r="BE227" s="116"/>
      <c r="BF227" s="116"/>
      <c r="BG227" s="116"/>
      <c r="BH227" s="116"/>
      <c r="BI227" s="116"/>
      <c r="BJ227" s="117"/>
    </row>
    <row r="228" spans="1:62" s="3" customFormat="1">
      <c r="B228" s="36"/>
      <c r="C228" s="16"/>
      <c r="D228" s="16"/>
      <c r="E228" s="16"/>
      <c r="F228" s="16"/>
      <c r="G228" s="16"/>
      <c r="H228" s="16"/>
      <c r="I228" s="16"/>
      <c r="J228" s="16"/>
      <c r="K228" s="16"/>
      <c r="L228" s="16"/>
      <c r="M228" s="16"/>
      <c r="N228" s="36"/>
      <c r="O228" s="36"/>
      <c r="P228" s="36"/>
      <c r="Q228" s="36"/>
      <c r="R228" s="36"/>
      <c r="S228" s="16"/>
      <c r="T228" s="16"/>
      <c r="U228" s="16"/>
      <c r="V228" s="36"/>
      <c r="W228" s="36"/>
      <c r="X228" s="36"/>
      <c r="Y228" s="36"/>
      <c r="Z228" s="36"/>
      <c r="AA228" s="36"/>
      <c r="AB228" s="36"/>
      <c r="AC228" s="36"/>
      <c r="AD228" s="16"/>
      <c r="AE228" s="16"/>
      <c r="AF228" s="16"/>
      <c r="AG228" s="16"/>
      <c r="AH228" s="16"/>
      <c r="AI228" s="16"/>
      <c r="AJ228" s="16"/>
      <c r="AK228" s="16"/>
      <c r="AL228" s="16"/>
      <c r="AM228" s="16"/>
      <c r="AN228" s="16"/>
      <c r="AO228" s="16"/>
      <c r="AP228" s="16"/>
      <c r="AQ228" s="16"/>
      <c r="AR228" s="16"/>
      <c r="AS228" s="116"/>
      <c r="AT228" s="116"/>
      <c r="AU228" s="116"/>
      <c r="AV228" s="116"/>
      <c r="AW228" s="116"/>
      <c r="AX228" s="116"/>
      <c r="AY228" s="116"/>
      <c r="AZ228" s="116"/>
      <c r="BA228" s="116"/>
      <c r="BB228" s="116"/>
      <c r="BC228" s="116"/>
      <c r="BD228" s="116"/>
      <c r="BE228" s="116"/>
      <c r="BF228" s="116"/>
      <c r="BG228" s="116"/>
      <c r="BH228" s="116"/>
      <c r="BI228" s="116"/>
      <c r="BJ228" s="117"/>
    </row>
    <row r="229" spans="1:62" s="3" customFormat="1">
      <c r="B229" s="36"/>
      <c r="C229" s="16"/>
      <c r="D229" s="16"/>
      <c r="E229" s="16"/>
      <c r="F229" s="16"/>
      <c r="G229" s="16"/>
      <c r="H229" s="16"/>
      <c r="I229" s="16"/>
      <c r="J229" s="16"/>
      <c r="K229" s="16"/>
      <c r="L229" s="16"/>
      <c r="M229" s="16"/>
      <c r="N229" s="36"/>
      <c r="O229" s="36"/>
      <c r="P229" s="36"/>
      <c r="Q229" s="36"/>
      <c r="R229" s="36"/>
      <c r="S229" s="16"/>
      <c r="T229" s="16"/>
      <c r="U229" s="16"/>
      <c r="V229" s="36"/>
      <c r="W229" s="36"/>
      <c r="X229" s="36"/>
      <c r="Y229" s="36"/>
      <c r="Z229" s="36"/>
      <c r="AA229" s="36"/>
      <c r="AB229" s="36"/>
      <c r="AC229" s="36"/>
      <c r="AD229" s="16"/>
      <c r="AE229" s="16"/>
      <c r="AF229" s="16"/>
      <c r="AG229" s="16"/>
      <c r="AH229" s="16"/>
      <c r="AI229" s="16"/>
      <c r="AJ229" s="16"/>
      <c r="AK229" s="16"/>
      <c r="AL229" s="16"/>
      <c r="AM229" s="16"/>
      <c r="AN229" s="16"/>
      <c r="AO229" s="16"/>
      <c r="AP229" s="16"/>
      <c r="AQ229" s="16"/>
      <c r="AR229" s="16"/>
      <c r="AS229" s="116"/>
      <c r="AT229" s="116"/>
      <c r="AU229" s="116"/>
      <c r="AV229" s="116"/>
      <c r="AW229" s="116"/>
      <c r="AX229" s="116"/>
      <c r="AY229" s="116"/>
      <c r="AZ229" s="116"/>
      <c r="BA229" s="116"/>
      <c r="BB229" s="116"/>
      <c r="BC229" s="116"/>
      <c r="BD229" s="116"/>
      <c r="BE229" s="116"/>
      <c r="BF229" s="116"/>
      <c r="BG229" s="116"/>
      <c r="BH229" s="116"/>
      <c r="BI229" s="116"/>
      <c r="BJ229" s="117"/>
    </row>
    <row r="230" spans="1:62" s="3" customFormat="1">
      <c r="B230" s="36"/>
      <c r="C230" s="16"/>
      <c r="D230" s="16"/>
      <c r="E230" s="16"/>
      <c r="F230" s="16"/>
      <c r="G230" s="16"/>
      <c r="H230" s="16"/>
      <c r="I230" s="16"/>
      <c r="J230" s="16"/>
      <c r="K230" s="16"/>
      <c r="L230" s="16"/>
      <c r="M230" s="16"/>
      <c r="N230" s="36"/>
      <c r="O230" s="36"/>
      <c r="P230" s="36"/>
      <c r="Q230" s="36"/>
      <c r="R230" s="36"/>
      <c r="S230" s="16"/>
      <c r="T230" s="16"/>
      <c r="U230" s="16"/>
      <c r="V230" s="36"/>
      <c r="W230" s="36"/>
      <c r="X230" s="36"/>
      <c r="Y230" s="36"/>
      <c r="Z230" s="36"/>
      <c r="AA230" s="36"/>
      <c r="AB230" s="36"/>
      <c r="AC230" s="36"/>
      <c r="AD230" s="16"/>
      <c r="AE230" s="16"/>
      <c r="AF230" s="16"/>
      <c r="AG230" s="16"/>
      <c r="AH230" s="16"/>
      <c r="AI230" s="16"/>
      <c r="AJ230" s="16"/>
      <c r="AK230" s="16"/>
      <c r="AL230" s="16"/>
      <c r="AM230" s="16"/>
      <c r="AN230" s="16"/>
      <c r="AO230" s="16"/>
      <c r="AP230" s="16"/>
      <c r="AQ230" s="16"/>
      <c r="AR230" s="16"/>
      <c r="AS230" s="116"/>
      <c r="AT230" s="116"/>
      <c r="AU230" s="116"/>
      <c r="AV230" s="116"/>
      <c r="AW230" s="116"/>
      <c r="AX230" s="116"/>
      <c r="AY230" s="116"/>
      <c r="AZ230" s="116"/>
      <c r="BA230" s="116"/>
      <c r="BB230" s="116"/>
      <c r="BC230" s="116"/>
      <c r="BD230" s="116"/>
      <c r="BE230" s="116"/>
      <c r="BF230" s="116"/>
      <c r="BG230" s="116"/>
      <c r="BH230" s="116"/>
      <c r="BI230" s="116"/>
      <c r="BJ230" s="117"/>
    </row>
    <row r="231" spans="1:62" s="3" customFormat="1">
      <c r="B231" s="36"/>
      <c r="C231" s="16"/>
      <c r="D231" s="16"/>
      <c r="E231" s="16"/>
      <c r="F231" s="16"/>
      <c r="G231" s="16"/>
      <c r="H231" s="16"/>
      <c r="I231" s="16"/>
      <c r="J231" s="16"/>
      <c r="K231" s="16"/>
      <c r="L231" s="16"/>
      <c r="M231" s="16"/>
      <c r="N231" s="36"/>
      <c r="O231" s="36"/>
      <c r="P231" s="36"/>
      <c r="Q231" s="36"/>
      <c r="R231" s="36"/>
      <c r="S231" s="16"/>
      <c r="T231" s="16"/>
      <c r="U231" s="16"/>
      <c r="V231" s="36"/>
      <c r="W231" s="36"/>
      <c r="X231" s="36"/>
      <c r="Y231" s="36"/>
      <c r="Z231" s="36"/>
      <c r="AA231" s="36"/>
      <c r="AB231" s="36"/>
      <c r="AC231" s="36"/>
      <c r="AD231" s="16"/>
      <c r="AE231" s="16"/>
      <c r="AF231" s="16"/>
      <c r="AG231" s="16"/>
      <c r="AH231" s="16"/>
      <c r="AI231" s="16"/>
      <c r="AJ231" s="16"/>
      <c r="AK231" s="16"/>
      <c r="AL231" s="16"/>
      <c r="AM231" s="16"/>
      <c r="AN231" s="16"/>
      <c r="AO231" s="16"/>
      <c r="AP231" s="16"/>
      <c r="AQ231" s="16"/>
      <c r="AR231" s="16"/>
      <c r="AS231" s="116"/>
      <c r="AT231" s="116"/>
      <c r="AU231" s="116"/>
      <c r="AV231" s="116"/>
      <c r="AW231" s="116"/>
      <c r="AX231" s="116"/>
      <c r="AY231" s="116"/>
      <c r="AZ231" s="116"/>
      <c r="BA231" s="116"/>
      <c r="BB231" s="116"/>
      <c r="BC231" s="116"/>
      <c r="BD231" s="116"/>
      <c r="BE231" s="116"/>
      <c r="BF231" s="116"/>
      <c r="BG231" s="116"/>
      <c r="BH231" s="116"/>
      <c r="BI231" s="116"/>
      <c r="BJ231" s="117"/>
    </row>
    <row r="232" spans="1:62" s="3" customFormat="1">
      <c r="B232" s="36"/>
      <c r="C232" s="16"/>
      <c r="D232" s="16"/>
      <c r="E232" s="16"/>
      <c r="F232" s="16"/>
      <c r="G232" s="16"/>
      <c r="H232" s="16"/>
      <c r="I232" s="16"/>
      <c r="J232" s="16"/>
      <c r="K232" s="16"/>
      <c r="L232" s="16"/>
      <c r="M232" s="16"/>
      <c r="N232" s="36"/>
      <c r="O232" s="36"/>
      <c r="P232" s="36"/>
      <c r="Q232" s="36"/>
      <c r="R232" s="36"/>
      <c r="S232" s="16"/>
      <c r="T232" s="16"/>
      <c r="U232" s="16"/>
      <c r="V232" s="36"/>
      <c r="W232" s="36"/>
      <c r="X232" s="36"/>
      <c r="Y232" s="36"/>
      <c r="Z232" s="36"/>
      <c r="AA232" s="36"/>
      <c r="AB232" s="36"/>
      <c r="AC232" s="36"/>
      <c r="AD232" s="16"/>
      <c r="AE232" s="16"/>
      <c r="AF232" s="16"/>
      <c r="AG232" s="16"/>
      <c r="AH232" s="16"/>
      <c r="AI232" s="16"/>
      <c r="AJ232" s="16"/>
      <c r="AK232" s="16"/>
      <c r="AL232" s="16"/>
      <c r="AM232" s="16"/>
      <c r="AN232" s="16"/>
      <c r="AO232" s="16"/>
      <c r="AP232" s="16"/>
      <c r="AQ232" s="16"/>
      <c r="AR232" s="16"/>
      <c r="AS232" s="116"/>
      <c r="AT232" s="116"/>
      <c r="AU232" s="116"/>
      <c r="AV232" s="116"/>
      <c r="AW232" s="116"/>
      <c r="AX232" s="116"/>
      <c r="AY232" s="116"/>
      <c r="AZ232" s="116"/>
      <c r="BA232" s="116"/>
      <c r="BB232" s="116"/>
      <c r="BC232" s="116"/>
      <c r="BD232" s="116"/>
      <c r="BE232" s="116"/>
      <c r="BF232" s="116"/>
      <c r="BG232" s="116"/>
      <c r="BH232" s="116"/>
      <c r="BI232" s="116"/>
      <c r="BJ232" s="117"/>
    </row>
    <row r="233" spans="1:62" s="3" customFormat="1">
      <c r="B233" s="36"/>
      <c r="C233" s="16"/>
      <c r="D233" s="16"/>
      <c r="E233" s="16"/>
      <c r="F233" s="16"/>
      <c r="G233" s="16"/>
      <c r="H233" s="16"/>
      <c r="I233" s="16"/>
      <c r="J233" s="16"/>
      <c r="K233" s="16"/>
      <c r="L233" s="16"/>
      <c r="M233" s="16"/>
      <c r="N233" s="36"/>
      <c r="O233" s="36"/>
      <c r="P233" s="36"/>
      <c r="Q233" s="36"/>
      <c r="R233" s="36"/>
      <c r="S233" s="16"/>
      <c r="T233" s="16"/>
      <c r="U233" s="16"/>
      <c r="V233" s="36"/>
      <c r="W233" s="36"/>
      <c r="X233" s="36"/>
      <c r="Y233" s="36"/>
      <c r="Z233" s="36"/>
      <c r="AA233" s="36"/>
      <c r="AB233" s="36"/>
      <c r="AC233" s="36"/>
      <c r="AD233" s="16"/>
      <c r="AE233" s="16"/>
      <c r="AF233" s="16"/>
      <c r="AG233" s="16"/>
      <c r="AH233" s="16"/>
      <c r="AI233" s="16"/>
      <c r="AJ233" s="16"/>
      <c r="AK233" s="16"/>
      <c r="AL233" s="16"/>
      <c r="AM233" s="16"/>
      <c r="AN233" s="16"/>
      <c r="AO233" s="16"/>
      <c r="AP233" s="16"/>
      <c r="AQ233" s="16"/>
      <c r="AR233" s="16"/>
      <c r="AS233" s="116"/>
      <c r="AT233" s="116"/>
      <c r="AU233" s="116"/>
      <c r="AV233" s="116"/>
      <c r="AW233" s="116"/>
      <c r="AX233" s="116"/>
      <c r="AY233" s="116"/>
      <c r="AZ233" s="116"/>
      <c r="BA233" s="116"/>
      <c r="BB233" s="116"/>
      <c r="BC233" s="116"/>
      <c r="BD233" s="116"/>
      <c r="BE233" s="116"/>
      <c r="BF233" s="116"/>
      <c r="BG233" s="116"/>
      <c r="BH233" s="116"/>
      <c r="BI233" s="116"/>
      <c r="BJ233" s="117"/>
    </row>
    <row r="234" spans="1:62" s="3" customFormat="1">
      <c r="B234" s="36"/>
      <c r="C234" s="16"/>
      <c r="D234" s="16"/>
      <c r="E234" s="16"/>
      <c r="F234" s="16"/>
      <c r="G234" s="16"/>
      <c r="H234" s="16"/>
      <c r="I234" s="16"/>
      <c r="J234" s="16"/>
      <c r="K234" s="16"/>
      <c r="L234" s="16"/>
      <c r="M234" s="16"/>
      <c r="N234" s="36"/>
      <c r="O234" s="36"/>
      <c r="P234" s="36"/>
      <c r="Q234" s="36"/>
      <c r="R234" s="36"/>
      <c r="S234" s="16"/>
      <c r="T234" s="16"/>
      <c r="U234" s="16"/>
      <c r="V234" s="36"/>
      <c r="W234" s="36"/>
      <c r="X234" s="36"/>
      <c r="Y234" s="36"/>
      <c r="Z234" s="36"/>
      <c r="AA234" s="36"/>
      <c r="AB234" s="36"/>
      <c r="AC234" s="36"/>
      <c r="AD234" s="16"/>
      <c r="AE234" s="16"/>
      <c r="AF234" s="16"/>
      <c r="AG234" s="16"/>
      <c r="AH234" s="16"/>
      <c r="AI234" s="16"/>
      <c r="AJ234" s="16"/>
      <c r="AK234" s="16"/>
      <c r="AL234" s="16"/>
      <c r="AM234" s="16"/>
      <c r="AN234" s="16"/>
      <c r="AO234" s="16"/>
      <c r="AP234" s="16"/>
      <c r="AQ234" s="16"/>
      <c r="AR234" s="16"/>
      <c r="AS234" s="116"/>
      <c r="AT234" s="116"/>
      <c r="AU234" s="116"/>
      <c r="AV234" s="116"/>
      <c r="AW234" s="116"/>
      <c r="AX234" s="116"/>
      <c r="AY234" s="116"/>
      <c r="AZ234" s="116"/>
      <c r="BA234" s="116"/>
      <c r="BB234" s="116"/>
      <c r="BC234" s="116"/>
      <c r="BD234" s="116"/>
      <c r="BE234" s="116"/>
      <c r="BF234" s="116"/>
      <c r="BG234" s="116"/>
      <c r="BH234" s="116"/>
      <c r="BI234" s="116"/>
      <c r="BJ234" s="117"/>
    </row>
    <row r="235" spans="1:62" s="3" customFormat="1">
      <c r="B235" s="36"/>
      <c r="C235" s="16"/>
      <c r="D235" s="16"/>
      <c r="E235" s="16"/>
      <c r="F235" s="16"/>
      <c r="G235" s="16"/>
      <c r="H235" s="16"/>
      <c r="I235" s="16"/>
      <c r="J235" s="16"/>
      <c r="K235" s="16"/>
      <c r="L235" s="16"/>
      <c r="M235" s="16"/>
      <c r="N235" s="36"/>
      <c r="O235" s="36"/>
      <c r="P235" s="36"/>
      <c r="Q235" s="36"/>
      <c r="R235" s="36"/>
      <c r="S235" s="16"/>
      <c r="T235" s="16"/>
      <c r="U235" s="16"/>
      <c r="V235" s="36"/>
      <c r="W235" s="36"/>
      <c r="X235" s="36"/>
      <c r="Y235" s="36"/>
      <c r="Z235" s="36"/>
      <c r="AA235" s="36"/>
      <c r="AB235" s="36"/>
      <c r="AC235" s="36"/>
      <c r="AD235" s="16"/>
      <c r="AE235" s="16"/>
      <c r="AF235" s="16"/>
      <c r="AG235" s="16"/>
      <c r="AH235" s="16"/>
      <c r="AI235" s="16"/>
      <c r="AJ235" s="16"/>
      <c r="AK235" s="16"/>
      <c r="AL235" s="16"/>
      <c r="AM235" s="16"/>
      <c r="AN235" s="16"/>
      <c r="AO235" s="16"/>
      <c r="AP235" s="16"/>
      <c r="AQ235" s="16"/>
      <c r="AR235" s="16"/>
      <c r="AS235" s="116"/>
      <c r="AT235" s="116"/>
      <c r="AU235" s="116"/>
      <c r="AV235" s="116"/>
      <c r="AW235" s="116"/>
      <c r="AX235" s="116"/>
      <c r="AY235" s="116"/>
      <c r="AZ235" s="116"/>
      <c r="BA235" s="116"/>
      <c r="BB235" s="116"/>
      <c r="BC235" s="116"/>
      <c r="BD235" s="116"/>
      <c r="BE235" s="116"/>
      <c r="BF235" s="116"/>
      <c r="BG235" s="116"/>
      <c r="BH235" s="116"/>
      <c r="BI235" s="116"/>
      <c r="BJ235" s="117"/>
    </row>
    <row r="236" spans="1:62" s="3" customFormat="1">
      <c r="B236" s="36"/>
      <c r="C236" s="16"/>
      <c r="D236" s="16"/>
      <c r="E236" s="16"/>
      <c r="F236" s="16"/>
      <c r="G236" s="16"/>
      <c r="H236" s="16"/>
      <c r="I236" s="16"/>
      <c r="J236" s="16"/>
      <c r="K236" s="16"/>
      <c r="L236" s="16"/>
      <c r="M236" s="16"/>
      <c r="N236" s="36"/>
      <c r="O236" s="36"/>
      <c r="P236" s="36"/>
      <c r="Q236" s="36"/>
      <c r="R236" s="36"/>
      <c r="S236" s="16"/>
      <c r="T236" s="16"/>
      <c r="U236" s="16"/>
      <c r="V236" s="36"/>
      <c r="W236" s="36"/>
      <c r="X236" s="36"/>
      <c r="Y236" s="36"/>
      <c r="Z236" s="36"/>
      <c r="AA236" s="36"/>
      <c r="AB236" s="36"/>
      <c r="AC236" s="36"/>
      <c r="AD236" s="16"/>
      <c r="AE236" s="16"/>
      <c r="AF236" s="16"/>
      <c r="AG236" s="16"/>
      <c r="AH236" s="16"/>
      <c r="AI236" s="16"/>
      <c r="AJ236" s="16"/>
      <c r="AK236" s="16"/>
      <c r="AL236" s="16"/>
      <c r="AM236" s="16"/>
      <c r="AN236" s="16"/>
      <c r="AO236" s="16"/>
      <c r="AP236" s="16"/>
      <c r="AQ236" s="16"/>
      <c r="AR236" s="16"/>
      <c r="AS236" s="116"/>
      <c r="AT236" s="116"/>
      <c r="AU236" s="116"/>
      <c r="AV236" s="116"/>
      <c r="AW236" s="116"/>
      <c r="AX236" s="116"/>
      <c r="AY236" s="116"/>
      <c r="AZ236" s="116"/>
      <c r="BA236" s="116"/>
      <c r="BB236" s="116"/>
      <c r="BC236" s="116"/>
      <c r="BD236" s="116"/>
      <c r="BE236" s="116"/>
      <c r="BF236" s="116"/>
      <c r="BG236" s="116"/>
      <c r="BH236" s="116"/>
      <c r="BI236" s="116"/>
      <c r="BJ236" s="117"/>
    </row>
    <row r="237" spans="1:62" s="3" customFormat="1">
      <c r="B237" s="36"/>
      <c r="C237" s="16"/>
      <c r="D237" s="16"/>
      <c r="E237" s="16"/>
      <c r="F237" s="16"/>
      <c r="G237" s="16"/>
      <c r="H237" s="16"/>
      <c r="I237" s="16"/>
      <c r="J237" s="16"/>
      <c r="K237" s="16"/>
      <c r="L237" s="16"/>
      <c r="M237" s="16"/>
      <c r="N237" s="36"/>
      <c r="O237" s="36"/>
      <c r="P237" s="36"/>
      <c r="Q237" s="36"/>
      <c r="R237" s="36"/>
      <c r="S237" s="16"/>
      <c r="T237" s="16"/>
      <c r="U237" s="16"/>
      <c r="V237" s="36"/>
      <c r="W237" s="36"/>
      <c r="X237" s="36"/>
      <c r="Y237" s="36"/>
      <c r="Z237" s="36"/>
      <c r="AA237" s="36"/>
      <c r="AB237" s="36"/>
      <c r="AC237" s="36"/>
      <c r="AD237" s="16"/>
      <c r="AE237" s="16"/>
      <c r="AF237" s="16"/>
      <c r="AG237" s="16"/>
      <c r="AH237" s="16"/>
      <c r="AI237" s="16"/>
      <c r="AJ237" s="16"/>
      <c r="AK237" s="16"/>
      <c r="AL237" s="16"/>
      <c r="AM237" s="16"/>
      <c r="AN237" s="16"/>
      <c r="AO237" s="16"/>
      <c r="AP237" s="16"/>
      <c r="AQ237" s="16"/>
      <c r="AR237" s="16"/>
      <c r="AS237" s="116"/>
      <c r="AT237" s="116"/>
      <c r="AU237" s="116"/>
      <c r="AV237" s="116"/>
      <c r="AW237" s="116"/>
      <c r="AX237" s="116"/>
      <c r="AY237" s="116"/>
      <c r="AZ237" s="116"/>
      <c r="BA237" s="116"/>
      <c r="BB237" s="116"/>
      <c r="BC237" s="116"/>
      <c r="BD237" s="116"/>
      <c r="BE237" s="116"/>
      <c r="BF237" s="116"/>
      <c r="BG237" s="116"/>
      <c r="BH237" s="116"/>
      <c r="BI237" s="116"/>
      <c r="BJ237" s="117"/>
    </row>
    <row r="238" spans="1:62" s="3" customFormat="1">
      <c r="A238" s="1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c r="AE238" s="16"/>
      <c r="AF238" s="16"/>
      <c r="AG238" s="16"/>
      <c r="AH238" s="16"/>
      <c r="AI238" s="16"/>
      <c r="AJ238" s="16"/>
      <c r="AK238" s="16"/>
      <c r="AL238" s="16"/>
      <c r="AM238" s="16"/>
      <c r="AN238" s="16"/>
      <c r="AO238" s="16"/>
      <c r="AP238" s="16"/>
      <c r="AQ238" s="16"/>
      <c r="AR238" s="16"/>
      <c r="AS238" s="116"/>
      <c r="AT238" s="116"/>
      <c r="AU238" s="116"/>
      <c r="AV238" s="116"/>
      <c r="AW238" s="116"/>
      <c r="AX238" s="116"/>
      <c r="AY238" s="116"/>
      <c r="AZ238" s="116"/>
      <c r="BA238" s="116"/>
      <c r="BB238" s="116"/>
      <c r="BC238" s="116"/>
      <c r="BD238" s="116"/>
      <c r="BE238" s="116"/>
      <c r="BF238" s="116"/>
      <c r="BG238" s="116"/>
      <c r="BH238" s="116"/>
      <c r="BI238" s="116"/>
      <c r="BJ238" s="117"/>
    </row>
    <row r="239" spans="1:62" s="3" customFormat="1">
      <c r="A239" s="1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c r="AE239" s="16"/>
      <c r="AF239" s="16"/>
      <c r="AG239" s="16"/>
      <c r="AH239" s="16"/>
      <c r="AI239" s="16"/>
      <c r="AJ239" s="16"/>
      <c r="AK239" s="16"/>
      <c r="AL239" s="16"/>
      <c r="AM239" s="16"/>
      <c r="AN239" s="16"/>
      <c r="AO239" s="16"/>
      <c r="AP239" s="16"/>
      <c r="AQ239" s="16"/>
      <c r="AR239" s="16"/>
      <c r="AS239" s="116"/>
      <c r="AT239" s="116"/>
      <c r="AU239" s="116"/>
      <c r="AV239" s="116"/>
      <c r="AW239" s="116"/>
      <c r="AX239" s="116"/>
      <c r="AY239" s="116"/>
      <c r="AZ239" s="116"/>
      <c r="BA239" s="116"/>
      <c r="BB239" s="116"/>
      <c r="BC239" s="116"/>
      <c r="BD239" s="116"/>
      <c r="BE239" s="116"/>
      <c r="BF239" s="116"/>
      <c r="BG239" s="116"/>
      <c r="BH239" s="116"/>
      <c r="BI239" s="116"/>
      <c r="BJ239" s="117"/>
    </row>
    <row r="240" spans="1:62" s="3" customFormat="1">
      <c r="A240" s="1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c r="AE240" s="16"/>
      <c r="AF240" s="16"/>
      <c r="AG240" s="16"/>
      <c r="AH240" s="16"/>
      <c r="AI240" s="16"/>
      <c r="AJ240" s="16"/>
      <c r="AK240" s="16"/>
      <c r="AL240" s="16"/>
      <c r="AM240" s="16"/>
      <c r="AN240" s="16"/>
      <c r="AO240" s="16"/>
      <c r="AP240" s="16"/>
      <c r="AQ240" s="16"/>
      <c r="AR240" s="16"/>
      <c r="AS240" s="116"/>
      <c r="AT240" s="116"/>
      <c r="AU240" s="116"/>
      <c r="AV240" s="116"/>
      <c r="AW240" s="116"/>
      <c r="AX240" s="116"/>
      <c r="AY240" s="116"/>
      <c r="AZ240" s="116"/>
      <c r="BA240" s="116"/>
      <c r="BB240" s="116"/>
      <c r="BC240" s="116"/>
      <c r="BD240" s="116"/>
      <c r="BE240" s="116"/>
      <c r="BF240" s="116"/>
      <c r="BG240" s="116"/>
      <c r="BH240" s="116"/>
      <c r="BI240" s="116"/>
      <c r="BJ240" s="117"/>
    </row>
    <row r="241" spans="1:62" s="3" customFormat="1">
      <c r="A241" s="1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c r="AE241" s="16"/>
      <c r="AF241" s="16"/>
      <c r="AG241" s="16"/>
      <c r="AH241" s="16"/>
      <c r="AI241" s="16"/>
      <c r="AJ241" s="16"/>
      <c r="AK241" s="16"/>
      <c r="AL241" s="16"/>
      <c r="AM241" s="16"/>
      <c r="AN241" s="16"/>
      <c r="AO241" s="16"/>
      <c r="AP241" s="16"/>
      <c r="AQ241" s="16"/>
      <c r="AR241" s="16"/>
      <c r="AS241" s="116"/>
      <c r="AT241" s="116"/>
      <c r="AU241" s="116"/>
      <c r="AV241" s="116"/>
      <c r="AW241" s="116"/>
      <c r="AX241" s="116"/>
      <c r="AY241" s="116"/>
      <c r="AZ241" s="116"/>
      <c r="BA241" s="116"/>
      <c r="BB241" s="116"/>
      <c r="BC241" s="116"/>
      <c r="BD241" s="116"/>
      <c r="BE241" s="116"/>
      <c r="BF241" s="116"/>
      <c r="BG241" s="116"/>
      <c r="BH241" s="116"/>
      <c r="BI241" s="116"/>
      <c r="BJ241" s="117"/>
    </row>
    <row r="242" spans="1:62" s="3" customFormat="1">
      <c r="A242" s="1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c r="AE242" s="16"/>
      <c r="AF242" s="16"/>
      <c r="AG242" s="16"/>
      <c r="AH242" s="16"/>
      <c r="AI242" s="16"/>
      <c r="AJ242" s="16"/>
      <c r="AK242" s="16"/>
      <c r="AL242" s="16"/>
      <c r="AM242" s="16"/>
      <c r="AN242" s="16"/>
      <c r="AO242" s="16"/>
      <c r="AP242" s="16"/>
      <c r="AQ242" s="16"/>
      <c r="AR242" s="16"/>
      <c r="AS242" s="116"/>
      <c r="AT242" s="116"/>
      <c r="AU242" s="116"/>
      <c r="AV242" s="116"/>
      <c r="AW242" s="116"/>
      <c r="AX242" s="116"/>
      <c r="AY242" s="116"/>
      <c r="AZ242" s="116"/>
      <c r="BA242" s="116"/>
      <c r="BB242" s="116"/>
      <c r="BC242" s="116"/>
      <c r="BD242" s="116"/>
      <c r="BE242" s="116"/>
      <c r="BF242" s="116"/>
      <c r="BG242" s="116"/>
      <c r="BH242" s="116"/>
      <c r="BI242" s="116"/>
      <c r="BJ242" s="117"/>
    </row>
    <row r="243" spans="1:62" s="3" customFormat="1">
      <c r="A243" s="1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c r="AE243" s="16"/>
      <c r="AF243" s="16"/>
      <c r="AG243" s="16"/>
      <c r="AH243" s="16"/>
      <c r="AI243" s="16"/>
      <c r="AJ243" s="16"/>
      <c r="AK243" s="16"/>
      <c r="AL243" s="16"/>
      <c r="AM243" s="16"/>
      <c r="AN243" s="16"/>
      <c r="AO243" s="16"/>
      <c r="AP243" s="16"/>
      <c r="AQ243" s="16"/>
      <c r="AR243" s="16"/>
      <c r="AS243" s="116"/>
      <c r="AT243" s="116"/>
      <c r="AU243" s="116"/>
      <c r="AV243" s="116"/>
      <c r="AW243" s="116"/>
      <c r="AX243" s="116"/>
      <c r="AY243" s="116"/>
      <c r="AZ243" s="116"/>
      <c r="BA243" s="116"/>
      <c r="BB243" s="116"/>
      <c r="BC243" s="116"/>
      <c r="BD243" s="116"/>
      <c r="BE243" s="116"/>
      <c r="BF243" s="116"/>
      <c r="BG243" s="116"/>
      <c r="BH243" s="116"/>
      <c r="BI243" s="116"/>
      <c r="BJ243" s="117"/>
    </row>
    <row r="244" spans="1:62" s="3" customFormat="1">
      <c r="A244" s="1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c r="AE244" s="16"/>
      <c r="AF244" s="16"/>
      <c r="AG244" s="16"/>
      <c r="AH244" s="16"/>
      <c r="AI244" s="16"/>
      <c r="AJ244" s="16"/>
      <c r="AK244" s="16"/>
      <c r="AL244" s="16"/>
      <c r="AM244" s="16"/>
      <c r="AN244" s="16"/>
      <c r="AO244" s="16"/>
      <c r="AP244" s="16"/>
      <c r="AQ244" s="16"/>
      <c r="AR244" s="16"/>
      <c r="AS244" s="116"/>
      <c r="AT244" s="116"/>
      <c r="AU244" s="116"/>
      <c r="AV244" s="116"/>
      <c r="AW244" s="116"/>
      <c r="AX244" s="116"/>
      <c r="AY244" s="116"/>
      <c r="AZ244" s="116"/>
      <c r="BA244" s="116"/>
      <c r="BB244" s="116"/>
      <c r="BC244" s="116"/>
      <c r="BD244" s="116"/>
      <c r="BE244" s="116"/>
      <c r="BF244" s="116"/>
      <c r="BG244" s="116"/>
      <c r="BH244" s="116"/>
      <c r="BI244" s="116"/>
      <c r="BJ244" s="117"/>
    </row>
    <row r="245" spans="1:62" s="3" customFormat="1">
      <c r="A245" s="1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c r="AE245" s="16"/>
      <c r="AF245" s="16"/>
      <c r="AG245" s="16"/>
      <c r="AH245" s="16"/>
      <c r="AI245" s="16"/>
      <c r="AJ245" s="16"/>
      <c r="AK245" s="16"/>
      <c r="AL245" s="16"/>
      <c r="AM245" s="16"/>
      <c r="AN245" s="16"/>
      <c r="AO245" s="16"/>
      <c r="AP245" s="16"/>
      <c r="AQ245" s="16"/>
      <c r="AR245" s="16"/>
      <c r="AS245" s="116"/>
      <c r="AT245" s="116"/>
      <c r="AU245" s="116"/>
      <c r="AV245" s="116"/>
      <c r="AW245" s="116"/>
      <c r="AX245" s="116"/>
      <c r="AY245" s="116"/>
      <c r="AZ245" s="116"/>
      <c r="BA245" s="116"/>
      <c r="BB245" s="116"/>
      <c r="BC245" s="116"/>
      <c r="BD245" s="116"/>
      <c r="BE245" s="116"/>
      <c r="BF245" s="116"/>
      <c r="BG245" s="116"/>
      <c r="BH245" s="116"/>
      <c r="BI245" s="116"/>
      <c r="BJ245" s="117"/>
    </row>
    <row r="246" spans="1:62" s="3" customFormat="1">
      <c r="A246" s="1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c r="AE246" s="16"/>
      <c r="AF246" s="16"/>
      <c r="AG246" s="16"/>
      <c r="AH246" s="16"/>
      <c r="AI246" s="16"/>
      <c r="AJ246" s="16"/>
      <c r="AK246" s="16"/>
      <c r="AL246" s="16"/>
      <c r="AM246" s="16"/>
      <c r="AN246" s="16"/>
      <c r="AO246" s="16"/>
      <c r="AP246" s="16"/>
      <c r="AQ246" s="16"/>
      <c r="AR246" s="16"/>
      <c r="AS246" s="116"/>
      <c r="AT246" s="116"/>
      <c r="AU246" s="116"/>
      <c r="AV246" s="116"/>
      <c r="AW246" s="116"/>
      <c r="AX246" s="116"/>
      <c r="AY246" s="116"/>
      <c r="AZ246" s="116"/>
      <c r="BA246" s="116"/>
      <c r="BB246" s="116"/>
      <c r="BC246" s="116"/>
      <c r="BD246" s="116"/>
      <c r="BE246" s="116"/>
      <c r="BF246" s="116"/>
      <c r="BG246" s="116"/>
      <c r="BH246" s="116"/>
      <c r="BI246" s="116"/>
      <c r="BJ246" s="117"/>
    </row>
    <row r="247" spans="1:62" s="3" customFormat="1">
      <c r="A247" s="1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c r="AE247" s="16"/>
      <c r="AF247" s="16"/>
      <c r="AG247" s="16"/>
      <c r="AH247" s="16"/>
      <c r="AI247" s="16"/>
      <c r="AJ247" s="16"/>
      <c r="AK247" s="16"/>
      <c r="AL247" s="16"/>
      <c r="AM247" s="16"/>
      <c r="AN247" s="16"/>
      <c r="AO247" s="16"/>
      <c r="AP247" s="16"/>
      <c r="AQ247" s="16"/>
      <c r="AR247" s="16"/>
      <c r="AS247" s="116"/>
      <c r="AT247" s="116"/>
      <c r="AU247" s="116"/>
      <c r="AV247" s="116"/>
      <c r="AW247" s="116"/>
      <c r="AX247" s="116"/>
      <c r="AY247" s="116"/>
      <c r="AZ247" s="116"/>
      <c r="BA247" s="116"/>
      <c r="BB247" s="116"/>
      <c r="BC247" s="116"/>
      <c r="BD247" s="116"/>
      <c r="BE247" s="116"/>
      <c r="BF247" s="116"/>
      <c r="BG247" s="116"/>
      <c r="BH247" s="116"/>
      <c r="BI247" s="116"/>
      <c r="BJ247" s="117"/>
    </row>
    <row r="248" spans="1:62" s="3" customFormat="1">
      <c r="A248" s="1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c r="AE248" s="16"/>
      <c r="AF248" s="16"/>
      <c r="AG248" s="16"/>
      <c r="AH248" s="16"/>
      <c r="AI248" s="16"/>
      <c r="AJ248" s="16"/>
      <c r="AK248" s="16"/>
      <c r="AL248" s="16"/>
      <c r="AM248" s="16"/>
      <c r="AN248" s="16"/>
      <c r="AO248" s="16"/>
      <c r="AP248" s="16"/>
      <c r="AQ248" s="16"/>
      <c r="AR248" s="16"/>
      <c r="AS248" s="116"/>
      <c r="AT248" s="116"/>
      <c r="AU248" s="116"/>
      <c r="AV248" s="116"/>
      <c r="AW248" s="116"/>
      <c r="AX248" s="116"/>
      <c r="AY248" s="116"/>
      <c r="AZ248" s="116"/>
      <c r="BA248" s="116"/>
      <c r="BB248" s="116"/>
      <c r="BC248" s="116"/>
      <c r="BD248" s="116"/>
      <c r="BE248" s="116"/>
      <c r="BF248" s="116"/>
      <c r="BG248" s="116"/>
      <c r="BH248" s="116"/>
      <c r="BI248" s="116"/>
      <c r="BJ248" s="117"/>
    </row>
    <row r="249" spans="1:62" s="3" customFormat="1">
      <c r="A249" s="1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c r="AE249" s="16"/>
      <c r="AF249" s="16"/>
      <c r="AG249" s="16"/>
      <c r="AH249" s="16"/>
      <c r="AI249" s="16"/>
      <c r="AJ249" s="16"/>
      <c r="AK249" s="16"/>
      <c r="AL249" s="16"/>
      <c r="AM249" s="16"/>
      <c r="AN249" s="16"/>
      <c r="AO249" s="16"/>
      <c r="AP249" s="16"/>
      <c r="AQ249" s="16"/>
      <c r="AR249" s="16"/>
      <c r="AS249" s="116"/>
      <c r="AT249" s="116"/>
      <c r="AU249" s="116"/>
      <c r="AV249" s="116"/>
      <c r="AW249" s="116"/>
      <c r="AX249" s="116"/>
      <c r="AY249" s="116"/>
      <c r="AZ249" s="116"/>
      <c r="BA249" s="116"/>
      <c r="BB249" s="116"/>
      <c r="BC249" s="116"/>
      <c r="BD249" s="116"/>
      <c r="BE249" s="116"/>
      <c r="BF249" s="116"/>
      <c r="BG249" s="116"/>
      <c r="BH249" s="116"/>
      <c r="BI249" s="116"/>
      <c r="BJ249" s="117"/>
    </row>
    <row r="250" spans="1:62" s="3" customFormat="1">
      <c r="A250" s="1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c r="AE250" s="16"/>
      <c r="AF250" s="16"/>
      <c r="AG250" s="16"/>
      <c r="AH250" s="16"/>
      <c r="AI250" s="16"/>
      <c r="AJ250" s="16"/>
      <c r="AK250" s="16"/>
      <c r="AL250" s="16"/>
      <c r="AM250" s="16"/>
      <c r="AN250" s="16"/>
      <c r="AO250" s="16"/>
      <c r="AP250" s="16"/>
      <c r="AQ250" s="16"/>
      <c r="AR250" s="16"/>
      <c r="AS250" s="116"/>
      <c r="AT250" s="116"/>
      <c r="AU250" s="116"/>
      <c r="AV250" s="116"/>
      <c r="AW250" s="116"/>
      <c r="AX250" s="116"/>
      <c r="AY250" s="116"/>
      <c r="AZ250" s="116"/>
      <c r="BA250" s="116"/>
      <c r="BB250" s="116"/>
      <c r="BC250" s="116"/>
      <c r="BD250" s="116"/>
      <c r="BE250" s="116"/>
      <c r="BF250" s="116"/>
      <c r="BG250" s="116"/>
      <c r="BH250" s="116"/>
      <c r="BI250" s="116"/>
      <c r="BJ250" s="117"/>
    </row>
    <row r="251" spans="1:62" s="3" customFormat="1">
      <c r="A251" s="1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c r="AE251" s="16"/>
      <c r="AF251" s="16"/>
      <c r="AG251" s="16"/>
      <c r="AH251" s="16"/>
      <c r="AI251" s="16"/>
      <c r="AJ251" s="16"/>
      <c r="AK251" s="16"/>
      <c r="AL251" s="16"/>
      <c r="AM251" s="16"/>
      <c r="AN251" s="16"/>
      <c r="AO251" s="16"/>
      <c r="AP251" s="16"/>
      <c r="AQ251" s="16"/>
      <c r="AR251" s="16"/>
      <c r="AS251" s="116"/>
      <c r="AT251" s="116"/>
      <c r="AU251" s="116"/>
      <c r="AV251" s="116"/>
      <c r="AW251" s="116"/>
      <c r="AX251" s="116"/>
      <c r="AY251" s="116"/>
      <c r="AZ251" s="116"/>
      <c r="BA251" s="116"/>
      <c r="BB251" s="116"/>
      <c r="BC251" s="116"/>
      <c r="BD251" s="116"/>
      <c r="BE251" s="116"/>
      <c r="BF251" s="116"/>
      <c r="BG251" s="116"/>
      <c r="BH251" s="116"/>
      <c r="BI251" s="116"/>
      <c r="BJ251" s="117"/>
    </row>
    <row r="252" spans="1:62" s="3" customFormat="1">
      <c r="A252" s="1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c r="AE252" s="16"/>
      <c r="AF252" s="16"/>
      <c r="AG252" s="16"/>
      <c r="AH252" s="16"/>
      <c r="AI252" s="16"/>
      <c r="AJ252" s="16"/>
      <c r="AK252" s="16"/>
      <c r="AL252" s="16"/>
      <c r="AM252" s="16"/>
      <c r="AN252" s="16"/>
      <c r="AO252" s="16"/>
      <c r="AP252" s="16"/>
      <c r="AQ252" s="16"/>
      <c r="AR252" s="16"/>
      <c r="AS252" s="116"/>
      <c r="AT252" s="116"/>
      <c r="AU252" s="116"/>
      <c r="AV252" s="116"/>
      <c r="AW252" s="116"/>
      <c r="AX252" s="116"/>
      <c r="AY252" s="116"/>
      <c r="AZ252" s="116"/>
      <c r="BA252" s="116"/>
      <c r="BB252" s="116"/>
      <c r="BC252" s="116"/>
      <c r="BD252" s="116"/>
      <c r="BE252" s="116"/>
      <c r="BF252" s="116"/>
      <c r="BG252" s="116"/>
      <c r="BH252" s="116"/>
      <c r="BI252" s="116"/>
      <c r="BJ252" s="117"/>
    </row>
    <row r="253" spans="1:62" s="3" customFormat="1">
      <c r="A253" s="1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c r="AE253" s="16"/>
      <c r="AF253" s="16"/>
      <c r="AG253" s="16"/>
      <c r="AH253" s="16"/>
      <c r="AI253" s="16"/>
      <c r="AJ253" s="16"/>
      <c r="AK253" s="16"/>
      <c r="AL253" s="16"/>
      <c r="AM253" s="16"/>
      <c r="AN253" s="16"/>
      <c r="AO253" s="16"/>
      <c r="AP253" s="16"/>
      <c r="AQ253" s="16"/>
      <c r="AR253" s="16"/>
      <c r="AS253" s="116"/>
      <c r="AT253" s="116"/>
      <c r="AU253" s="116"/>
      <c r="AV253" s="116"/>
      <c r="AW253" s="116"/>
      <c r="AX253" s="116"/>
      <c r="AY253" s="116"/>
      <c r="AZ253" s="116"/>
      <c r="BA253" s="116"/>
      <c r="BB253" s="116"/>
      <c r="BC253" s="116"/>
      <c r="BD253" s="116"/>
      <c r="BE253" s="116"/>
      <c r="BF253" s="116"/>
      <c r="BG253" s="116"/>
      <c r="BH253" s="116"/>
      <c r="BI253" s="116"/>
      <c r="BJ253" s="117"/>
    </row>
    <row r="254" spans="1:62" s="3" customFormat="1">
      <c r="A254" s="1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c r="AE254" s="16"/>
      <c r="AF254" s="16"/>
      <c r="AG254" s="16"/>
      <c r="AH254" s="16"/>
      <c r="AI254" s="16"/>
      <c r="AJ254" s="16"/>
      <c r="AK254" s="16"/>
      <c r="AL254" s="16"/>
      <c r="AM254" s="16"/>
      <c r="AN254" s="16"/>
      <c r="AO254" s="16"/>
      <c r="AP254" s="16"/>
      <c r="AQ254" s="16"/>
      <c r="AR254" s="16"/>
      <c r="AS254" s="116"/>
      <c r="AT254" s="116"/>
      <c r="AU254" s="116"/>
      <c r="AV254" s="116"/>
      <c r="AW254" s="116"/>
      <c r="AX254" s="116"/>
      <c r="AY254" s="116"/>
      <c r="AZ254" s="116"/>
      <c r="BA254" s="116"/>
      <c r="BB254" s="116"/>
      <c r="BC254" s="116"/>
      <c r="BD254" s="116"/>
      <c r="BE254" s="116"/>
      <c r="BF254" s="116"/>
      <c r="BG254" s="116"/>
      <c r="BH254" s="116"/>
      <c r="BI254" s="116"/>
      <c r="BJ254" s="117"/>
    </row>
    <row r="255" spans="1:62" s="3" customFormat="1">
      <c r="A255" s="1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c r="AE255" s="16"/>
      <c r="AF255" s="16"/>
      <c r="AG255" s="16"/>
      <c r="AH255" s="16"/>
      <c r="AI255" s="16"/>
      <c r="AJ255" s="16"/>
      <c r="AK255" s="16"/>
      <c r="AL255" s="16"/>
      <c r="AM255" s="16"/>
      <c r="AN255" s="16"/>
      <c r="AO255" s="16"/>
      <c r="AP255" s="16"/>
      <c r="AQ255" s="16"/>
      <c r="AR255" s="16"/>
      <c r="AS255" s="116"/>
      <c r="AT255" s="116"/>
      <c r="AU255" s="116"/>
      <c r="AV255" s="116"/>
      <c r="AW255" s="116"/>
      <c r="AX255" s="116"/>
      <c r="AY255" s="116"/>
      <c r="AZ255" s="116"/>
      <c r="BA255" s="116"/>
      <c r="BB255" s="116"/>
      <c r="BC255" s="116"/>
      <c r="BD255" s="116"/>
      <c r="BE255" s="116"/>
      <c r="BF255" s="116"/>
      <c r="BG255" s="116"/>
      <c r="BH255" s="116"/>
      <c r="BI255" s="116"/>
      <c r="BJ255" s="117"/>
    </row>
    <row r="256" spans="1:62" s="3" customFormat="1">
      <c r="A256" s="1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L256" s="16"/>
      <c r="AM256" s="16"/>
      <c r="AN256" s="16"/>
      <c r="AO256" s="16"/>
      <c r="AP256" s="16"/>
      <c r="AQ256" s="16"/>
      <c r="AR256" s="16"/>
      <c r="AS256" s="116"/>
      <c r="AT256" s="116"/>
      <c r="AU256" s="116"/>
      <c r="AV256" s="116"/>
      <c r="AW256" s="116"/>
      <c r="AX256" s="116"/>
      <c r="AY256" s="116"/>
      <c r="AZ256" s="116"/>
      <c r="BA256" s="116"/>
      <c r="BB256" s="116"/>
      <c r="BC256" s="116"/>
      <c r="BD256" s="116"/>
      <c r="BE256" s="116"/>
      <c r="BF256" s="116"/>
      <c r="BG256" s="116"/>
      <c r="BH256" s="116"/>
      <c r="BI256" s="116"/>
      <c r="BJ256" s="117"/>
    </row>
    <row r="257" spans="1:62" s="3" customFormat="1">
      <c r="A257" s="1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c r="AE257" s="16"/>
      <c r="AF257" s="16"/>
      <c r="AG257" s="16"/>
      <c r="AH257" s="16"/>
      <c r="AI257" s="16"/>
      <c r="AJ257" s="16"/>
      <c r="AK257" s="16"/>
      <c r="AL257" s="16"/>
      <c r="AM257" s="16"/>
      <c r="AN257" s="16"/>
      <c r="AO257" s="16"/>
      <c r="AP257" s="16"/>
      <c r="AQ257" s="16"/>
      <c r="AR257" s="16"/>
      <c r="AS257" s="116"/>
      <c r="AT257" s="116"/>
      <c r="AU257" s="116"/>
      <c r="AV257" s="116"/>
      <c r="AW257" s="116"/>
      <c r="AX257" s="116"/>
      <c r="AY257" s="116"/>
      <c r="AZ257" s="116"/>
      <c r="BA257" s="116"/>
      <c r="BB257" s="116"/>
      <c r="BC257" s="116"/>
      <c r="BD257" s="116"/>
      <c r="BE257" s="116"/>
      <c r="BF257" s="116"/>
      <c r="BG257" s="116"/>
      <c r="BH257" s="116"/>
      <c r="BI257" s="116"/>
      <c r="BJ257" s="117"/>
    </row>
    <row r="258" spans="1:62" s="3" customFormat="1">
      <c r="A258" s="1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c r="AE258" s="16"/>
      <c r="AF258" s="16"/>
      <c r="AG258" s="16"/>
      <c r="AH258" s="16"/>
      <c r="AI258" s="16"/>
      <c r="AJ258" s="16"/>
      <c r="AK258" s="16"/>
      <c r="AL258" s="16"/>
      <c r="AM258" s="16"/>
      <c r="AN258" s="16"/>
      <c r="AO258" s="16"/>
      <c r="AP258" s="16"/>
      <c r="AQ258" s="16"/>
      <c r="AR258" s="16"/>
      <c r="AS258" s="116"/>
      <c r="AT258" s="116"/>
      <c r="AU258" s="116"/>
      <c r="AV258" s="116"/>
      <c r="AW258" s="116"/>
      <c r="AX258" s="116"/>
      <c r="AY258" s="116"/>
      <c r="AZ258" s="116"/>
      <c r="BA258" s="116"/>
      <c r="BB258" s="116"/>
      <c r="BC258" s="116"/>
      <c r="BD258" s="116"/>
      <c r="BE258" s="116"/>
      <c r="BF258" s="116"/>
      <c r="BG258" s="116"/>
      <c r="BH258" s="116"/>
      <c r="BI258" s="116"/>
      <c r="BJ258" s="117"/>
    </row>
    <row r="259" spans="1:62" s="3" customFormat="1">
      <c r="A259" s="1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c r="AE259" s="16"/>
      <c r="AF259" s="16"/>
      <c r="AG259" s="16"/>
      <c r="AH259" s="16"/>
      <c r="AI259" s="16"/>
      <c r="AJ259" s="16"/>
      <c r="AK259" s="16"/>
      <c r="AL259" s="16"/>
      <c r="AM259" s="16"/>
      <c r="AN259" s="16"/>
      <c r="AO259" s="16"/>
      <c r="AP259" s="16"/>
      <c r="AQ259" s="16"/>
      <c r="AR259" s="16"/>
      <c r="AS259" s="116"/>
      <c r="AT259" s="116"/>
      <c r="AU259" s="116"/>
      <c r="AV259" s="116"/>
      <c r="AW259" s="116"/>
      <c r="AX259" s="116"/>
      <c r="AY259" s="116"/>
      <c r="AZ259" s="116"/>
      <c r="BA259" s="116"/>
      <c r="BB259" s="116"/>
      <c r="BC259" s="116"/>
      <c r="BD259" s="116"/>
      <c r="BE259" s="116"/>
      <c r="BF259" s="116"/>
      <c r="BG259" s="116"/>
      <c r="BH259" s="116"/>
      <c r="BI259" s="116"/>
      <c r="BJ259" s="117"/>
    </row>
    <row r="260" spans="1:62" s="3" customFormat="1">
      <c r="A260" s="1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c r="AE260" s="16"/>
      <c r="AF260" s="16"/>
      <c r="AG260" s="16"/>
      <c r="AH260" s="16"/>
      <c r="AI260" s="16"/>
      <c r="AJ260" s="16"/>
      <c r="AK260" s="16"/>
      <c r="AL260" s="16"/>
      <c r="AM260" s="16"/>
      <c r="AN260" s="16"/>
      <c r="AO260" s="16"/>
      <c r="AP260" s="16"/>
      <c r="AQ260" s="16"/>
      <c r="AR260" s="16"/>
      <c r="AS260" s="116"/>
      <c r="AT260" s="116"/>
      <c r="AU260" s="116"/>
      <c r="AV260" s="116"/>
      <c r="AW260" s="116"/>
      <c r="AX260" s="116"/>
      <c r="AY260" s="116"/>
      <c r="AZ260" s="116"/>
      <c r="BA260" s="116"/>
      <c r="BB260" s="116"/>
      <c r="BC260" s="116"/>
      <c r="BD260" s="116"/>
      <c r="BE260" s="116"/>
      <c r="BF260" s="116"/>
      <c r="BG260" s="116"/>
      <c r="BH260" s="116"/>
      <c r="BI260" s="116"/>
      <c r="BJ260" s="117"/>
    </row>
    <row r="261" spans="1:62" s="3" customFormat="1">
      <c r="A261" s="1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c r="AE261" s="16"/>
      <c r="AF261" s="16"/>
      <c r="AG261" s="16"/>
      <c r="AH261" s="16"/>
      <c r="AI261" s="16"/>
      <c r="AJ261" s="16"/>
      <c r="AK261" s="16"/>
      <c r="AL261" s="16"/>
      <c r="AM261" s="16"/>
      <c r="AN261" s="16"/>
      <c r="AO261" s="16"/>
      <c r="AP261" s="16"/>
      <c r="AQ261" s="16"/>
      <c r="AR261" s="16"/>
      <c r="AS261" s="116"/>
      <c r="AT261" s="116"/>
      <c r="AU261" s="116"/>
      <c r="AV261" s="116"/>
      <c r="AW261" s="116"/>
      <c r="AX261" s="116"/>
      <c r="AY261" s="116"/>
      <c r="AZ261" s="116"/>
      <c r="BA261" s="116"/>
      <c r="BB261" s="116"/>
      <c r="BC261" s="116"/>
      <c r="BD261" s="116"/>
      <c r="BE261" s="116"/>
      <c r="BF261" s="116"/>
      <c r="BG261" s="116"/>
      <c r="BH261" s="116"/>
      <c r="BI261" s="116"/>
      <c r="BJ261" s="117"/>
    </row>
    <row r="262" spans="1:62" s="3" customFormat="1">
      <c r="A262" s="1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c r="AE262" s="16"/>
      <c r="AF262" s="16"/>
      <c r="AG262" s="16"/>
      <c r="AH262" s="16"/>
      <c r="AI262" s="16"/>
      <c r="AJ262" s="16"/>
      <c r="AK262" s="16"/>
      <c r="AL262" s="16"/>
      <c r="AM262" s="16"/>
      <c r="AN262" s="16"/>
      <c r="AO262" s="16"/>
      <c r="AP262" s="16"/>
      <c r="AQ262" s="16"/>
      <c r="AR262" s="16"/>
      <c r="AS262" s="116"/>
      <c r="AT262" s="116"/>
      <c r="AU262" s="116"/>
      <c r="AV262" s="116"/>
      <c r="AW262" s="116"/>
      <c r="AX262" s="116"/>
      <c r="AY262" s="116"/>
      <c r="AZ262" s="116"/>
      <c r="BA262" s="116"/>
      <c r="BB262" s="116"/>
      <c r="BC262" s="116"/>
      <c r="BD262" s="116"/>
      <c r="BE262" s="116"/>
      <c r="BF262" s="116"/>
      <c r="BG262" s="116"/>
      <c r="BH262" s="116"/>
      <c r="BI262" s="116"/>
      <c r="BJ262" s="117"/>
    </row>
    <row r="263" spans="1:62" s="3" customFormat="1">
      <c r="A263" s="1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c r="AE263" s="16"/>
      <c r="AF263" s="16"/>
      <c r="AG263" s="16"/>
      <c r="AH263" s="16"/>
      <c r="AI263" s="16"/>
      <c r="AJ263" s="16"/>
      <c r="AK263" s="16"/>
      <c r="AL263" s="16"/>
      <c r="AM263" s="16"/>
      <c r="AN263" s="16"/>
      <c r="AO263" s="16"/>
      <c r="AP263" s="16"/>
      <c r="AQ263" s="16"/>
      <c r="AR263" s="16"/>
      <c r="AS263" s="116"/>
      <c r="AT263" s="116"/>
      <c r="AU263" s="116"/>
      <c r="AV263" s="116"/>
      <c r="AW263" s="116"/>
      <c r="AX263" s="116"/>
      <c r="AY263" s="116"/>
      <c r="AZ263" s="116"/>
      <c r="BA263" s="116"/>
      <c r="BB263" s="116"/>
      <c r="BC263" s="116"/>
      <c r="BD263" s="116"/>
      <c r="BE263" s="116"/>
      <c r="BF263" s="116"/>
      <c r="BG263" s="116"/>
      <c r="BH263" s="116"/>
      <c r="BI263" s="116"/>
      <c r="BJ263" s="117"/>
    </row>
    <row r="264" spans="1:62" s="3" customFormat="1">
      <c r="A264" s="1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c r="AE264" s="16"/>
      <c r="AF264" s="16"/>
      <c r="AG264" s="16"/>
      <c r="AH264" s="16"/>
      <c r="AI264" s="16"/>
      <c r="AJ264" s="16"/>
      <c r="AK264" s="16"/>
      <c r="AL264" s="16"/>
      <c r="AM264" s="16"/>
      <c r="AN264" s="16"/>
      <c r="AO264" s="16"/>
      <c r="AP264" s="16"/>
      <c r="AQ264" s="16"/>
      <c r="AR264" s="16"/>
      <c r="AS264" s="116"/>
      <c r="AT264" s="116"/>
      <c r="AU264" s="116"/>
      <c r="AV264" s="116"/>
      <c r="AW264" s="116"/>
      <c r="AX264" s="116"/>
      <c r="AY264" s="116"/>
      <c r="AZ264" s="116"/>
      <c r="BA264" s="116"/>
      <c r="BB264" s="116"/>
      <c r="BC264" s="116"/>
      <c r="BD264" s="116"/>
      <c r="BE264" s="116"/>
      <c r="BF264" s="116"/>
      <c r="BG264" s="116"/>
      <c r="BH264" s="116"/>
      <c r="BI264" s="116"/>
      <c r="BJ264" s="117"/>
    </row>
    <row r="265" spans="1:62" s="3" customFormat="1">
      <c r="A265" s="1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c r="AE265" s="16"/>
      <c r="AF265" s="16"/>
      <c r="AG265" s="16"/>
      <c r="AH265" s="16"/>
      <c r="AI265" s="16"/>
      <c r="AJ265" s="16"/>
      <c r="AK265" s="16"/>
      <c r="AL265" s="16"/>
      <c r="AM265" s="16"/>
      <c r="AN265" s="16"/>
      <c r="AO265" s="16"/>
      <c r="AP265" s="16"/>
      <c r="AQ265" s="16"/>
      <c r="AR265" s="16"/>
      <c r="AS265" s="116"/>
      <c r="AT265" s="116"/>
      <c r="AU265" s="116"/>
      <c r="AV265" s="116"/>
      <c r="AW265" s="116"/>
      <c r="AX265" s="116"/>
      <c r="AY265" s="116"/>
      <c r="AZ265" s="116"/>
      <c r="BA265" s="116"/>
      <c r="BB265" s="116"/>
      <c r="BC265" s="116"/>
      <c r="BD265" s="116"/>
      <c r="BE265" s="116"/>
      <c r="BF265" s="116"/>
      <c r="BG265" s="116"/>
      <c r="BH265" s="116"/>
      <c r="BI265" s="116"/>
      <c r="BJ265" s="117"/>
    </row>
    <row r="266" spans="1:62" s="3" customFormat="1">
      <c r="A266" s="1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16"/>
      <c r="AO266" s="16"/>
      <c r="AP266" s="16"/>
      <c r="AQ266" s="16"/>
      <c r="AR266" s="16"/>
      <c r="AS266" s="116"/>
      <c r="AT266" s="116"/>
      <c r="AU266" s="116"/>
      <c r="AV266" s="116"/>
      <c r="AW266" s="116"/>
      <c r="AX266" s="116"/>
      <c r="AY266" s="116"/>
      <c r="AZ266" s="116"/>
      <c r="BA266" s="116"/>
      <c r="BB266" s="116"/>
      <c r="BC266" s="116"/>
      <c r="BD266" s="116"/>
      <c r="BE266" s="116"/>
      <c r="BF266" s="116"/>
      <c r="BG266" s="116"/>
      <c r="BH266" s="116"/>
      <c r="BI266" s="116"/>
      <c r="BJ266" s="117"/>
    </row>
    <row r="267" spans="1:62" s="3" customFormat="1">
      <c r="A267" s="1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c r="AE267" s="16"/>
      <c r="AF267" s="16"/>
      <c r="AG267" s="16"/>
      <c r="AH267" s="16"/>
      <c r="AI267" s="16"/>
      <c r="AJ267" s="16"/>
      <c r="AK267" s="16"/>
      <c r="AL267" s="16"/>
      <c r="AM267" s="16"/>
      <c r="AN267" s="16"/>
      <c r="AO267" s="16"/>
      <c r="AP267" s="16"/>
      <c r="AQ267" s="16"/>
      <c r="AR267" s="16"/>
      <c r="AS267" s="116"/>
      <c r="AT267" s="116"/>
      <c r="AU267" s="116"/>
      <c r="AV267" s="116"/>
      <c r="AW267" s="116"/>
      <c r="AX267" s="116"/>
      <c r="AY267" s="116"/>
      <c r="AZ267" s="116"/>
      <c r="BA267" s="116"/>
      <c r="BB267" s="116"/>
      <c r="BC267" s="116"/>
      <c r="BD267" s="116"/>
      <c r="BE267" s="116"/>
      <c r="BF267" s="116"/>
      <c r="BG267" s="116"/>
      <c r="BH267" s="116"/>
      <c r="BI267" s="116"/>
      <c r="BJ267" s="117"/>
    </row>
    <row r="268" spans="1:62" s="3" customFormat="1">
      <c r="A268" s="1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c r="AE268" s="16"/>
      <c r="AF268" s="16"/>
      <c r="AG268" s="16"/>
      <c r="AH268" s="16"/>
      <c r="AI268" s="16"/>
      <c r="AJ268" s="16"/>
      <c r="AK268" s="16"/>
      <c r="AL268" s="16"/>
      <c r="AM268" s="16"/>
      <c r="AN268" s="16"/>
      <c r="AO268" s="16"/>
      <c r="AP268" s="16"/>
      <c r="AQ268" s="16"/>
      <c r="AR268" s="16"/>
      <c r="AS268" s="116"/>
      <c r="AT268" s="116"/>
      <c r="AU268" s="116"/>
      <c r="AV268" s="116"/>
      <c r="AW268" s="116"/>
      <c r="AX268" s="116"/>
      <c r="AY268" s="116"/>
      <c r="AZ268" s="116"/>
      <c r="BA268" s="116"/>
      <c r="BB268" s="116"/>
      <c r="BC268" s="116"/>
      <c r="BD268" s="116"/>
      <c r="BE268" s="116"/>
      <c r="BF268" s="116"/>
      <c r="BG268" s="116"/>
      <c r="BH268" s="116"/>
      <c r="BI268" s="116"/>
      <c r="BJ268" s="117"/>
    </row>
    <row r="269" spans="1:62" s="3" customFormat="1">
      <c r="A269" s="1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c r="AE269" s="16"/>
      <c r="AF269" s="16"/>
      <c r="AG269" s="16"/>
      <c r="AH269" s="16"/>
      <c r="AI269" s="16"/>
      <c r="AJ269" s="16"/>
      <c r="AK269" s="16"/>
      <c r="AL269" s="16"/>
      <c r="AM269" s="16"/>
      <c r="AN269" s="16"/>
      <c r="AO269" s="16"/>
      <c r="AP269" s="16"/>
      <c r="AQ269" s="16"/>
      <c r="AR269" s="16"/>
      <c r="AS269" s="116"/>
      <c r="AT269" s="116"/>
      <c r="AU269" s="116"/>
      <c r="AV269" s="116"/>
      <c r="AW269" s="116"/>
      <c r="AX269" s="116"/>
      <c r="AY269" s="116"/>
      <c r="AZ269" s="116"/>
      <c r="BA269" s="116"/>
      <c r="BB269" s="116"/>
      <c r="BC269" s="116"/>
      <c r="BD269" s="116"/>
      <c r="BE269" s="116"/>
      <c r="BF269" s="116"/>
      <c r="BG269" s="116"/>
      <c r="BH269" s="116"/>
      <c r="BI269" s="116"/>
      <c r="BJ269" s="117"/>
    </row>
    <row r="270" spans="1:62" s="3" customFormat="1">
      <c r="A270" s="1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16"/>
      <c r="AO270" s="16"/>
      <c r="AP270" s="16"/>
      <c r="AQ270" s="16"/>
      <c r="AR270" s="16"/>
      <c r="AS270" s="116"/>
      <c r="AT270" s="116"/>
      <c r="AU270" s="116"/>
      <c r="AV270" s="116"/>
      <c r="AW270" s="116"/>
      <c r="AX270" s="116"/>
      <c r="AY270" s="116"/>
      <c r="AZ270" s="116"/>
      <c r="BA270" s="116"/>
      <c r="BB270" s="116"/>
      <c r="BC270" s="116"/>
      <c r="BD270" s="116"/>
      <c r="BE270" s="116"/>
      <c r="BF270" s="116"/>
      <c r="BG270" s="116"/>
      <c r="BH270" s="116"/>
      <c r="BI270" s="116"/>
      <c r="BJ270" s="117"/>
    </row>
    <row r="271" spans="1:62" s="3" customFormat="1">
      <c r="A271" s="1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c r="AE271" s="16"/>
      <c r="AF271" s="16"/>
      <c r="AG271" s="16"/>
      <c r="AH271" s="16"/>
      <c r="AI271" s="16"/>
      <c r="AJ271" s="16"/>
      <c r="AK271" s="16"/>
      <c r="AL271" s="16"/>
      <c r="AM271" s="16"/>
      <c r="AN271" s="16"/>
      <c r="AO271" s="16"/>
      <c r="AP271" s="16"/>
      <c r="AQ271" s="16"/>
      <c r="AR271" s="16"/>
      <c r="AS271" s="116"/>
      <c r="AT271" s="116"/>
      <c r="AU271" s="116"/>
      <c r="AV271" s="116"/>
      <c r="AW271" s="116"/>
      <c r="AX271" s="116"/>
      <c r="AY271" s="116"/>
      <c r="AZ271" s="116"/>
      <c r="BA271" s="116"/>
      <c r="BB271" s="116"/>
      <c r="BC271" s="116"/>
      <c r="BD271" s="116"/>
      <c r="BE271" s="116"/>
      <c r="BF271" s="116"/>
      <c r="BG271" s="116"/>
      <c r="BH271" s="116"/>
      <c r="BI271" s="116"/>
      <c r="BJ271" s="117"/>
    </row>
    <row r="272" spans="1:62" s="3" customFormat="1">
      <c r="A272" s="1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c r="AE272" s="16"/>
      <c r="AF272" s="16"/>
      <c r="AG272" s="16"/>
      <c r="AH272" s="16"/>
      <c r="AI272" s="16"/>
      <c r="AJ272" s="16"/>
      <c r="AK272" s="16"/>
      <c r="AL272" s="16"/>
      <c r="AM272" s="16"/>
      <c r="AN272" s="16"/>
      <c r="AO272" s="16"/>
      <c r="AP272" s="16"/>
      <c r="AQ272" s="16"/>
      <c r="AR272" s="16"/>
      <c r="AS272" s="116"/>
      <c r="AT272" s="116"/>
      <c r="AU272" s="116"/>
      <c r="AV272" s="116"/>
      <c r="AW272" s="116"/>
      <c r="AX272" s="116"/>
      <c r="AY272" s="116"/>
      <c r="AZ272" s="116"/>
      <c r="BA272" s="116"/>
      <c r="BB272" s="116"/>
      <c r="BC272" s="116"/>
      <c r="BD272" s="116"/>
      <c r="BE272" s="116"/>
      <c r="BF272" s="116"/>
      <c r="BG272" s="116"/>
      <c r="BH272" s="116"/>
      <c r="BI272" s="116"/>
      <c r="BJ272" s="117"/>
    </row>
    <row r="273" spans="1:62" s="3" customFormat="1">
      <c r="A273" s="1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c r="AE273" s="16"/>
      <c r="AF273" s="16"/>
      <c r="AG273" s="16"/>
      <c r="AH273" s="16"/>
      <c r="AI273" s="16"/>
      <c r="AJ273" s="16"/>
      <c r="AK273" s="16"/>
      <c r="AL273" s="16"/>
      <c r="AM273" s="16"/>
      <c r="AN273" s="16"/>
      <c r="AO273" s="16"/>
      <c r="AP273" s="16"/>
      <c r="AQ273" s="16"/>
      <c r="AR273" s="16"/>
      <c r="AS273" s="116"/>
      <c r="AT273" s="116"/>
      <c r="AU273" s="116"/>
      <c r="AV273" s="116"/>
      <c r="AW273" s="116"/>
      <c r="AX273" s="116"/>
      <c r="AY273" s="116"/>
      <c r="AZ273" s="116"/>
      <c r="BA273" s="116"/>
      <c r="BB273" s="116"/>
      <c r="BC273" s="116"/>
      <c r="BD273" s="116"/>
      <c r="BE273" s="116"/>
      <c r="BF273" s="116"/>
      <c r="BG273" s="116"/>
      <c r="BH273" s="116"/>
      <c r="BI273" s="116"/>
      <c r="BJ273" s="117"/>
    </row>
    <row r="274" spans="1:62" s="3" customFormat="1">
      <c r="A274" s="1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c r="AE274" s="16"/>
      <c r="AF274" s="16"/>
      <c r="AG274" s="16"/>
      <c r="AH274" s="16"/>
      <c r="AI274" s="16"/>
      <c r="AJ274" s="16"/>
      <c r="AK274" s="16"/>
      <c r="AL274" s="16"/>
      <c r="AM274" s="16"/>
      <c r="AN274" s="16"/>
      <c r="AO274" s="16"/>
      <c r="AP274" s="16"/>
      <c r="AQ274" s="16"/>
      <c r="AR274" s="16"/>
      <c r="AS274" s="116"/>
      <c r="AT274" s="116"/>
      <c r="AU274" s="116"/>
      <c r="AV274" s="116"/>
      <c r="AW274" s="116"/>
      <c r="AX274" s="116"/>
      <c r="AY274" s="116"/>
      <c r="AZ274" s="116"/>
      <c r="BA274" s="116"/>
      <c r="BB274" s="116"/>
      <c r="BC274" s="116"/>
      <c r="BD274" s="116"/>
      <c r="BE274" s="116"/>
      <c r="BF274" s="116"/>
      <c r="BG274" s="116"/>
      <c r="BH274" s="116"/>
      <c r="BI274" s="116"/>
      <c r="BJ274" s="117"/>
    </row>
    <row r="275" spans="1:62" s="3" customFormat="1">
      <c r="A275" s="1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c r="AE275" s="16"/>
      <c r="AF275" s="16"/>
      <c r="AG275" s="16"/>
      <c r="AH275" s="16"/>
      <c r="AI275" s="16"/>
      <c r="AJ275" s="16"/>
      <c r="AK275" s="16"/>
      <c r="AL275" s="16"/>
      <c r="AM275" s="16"/>
      <c r="AN275" s="16"/>
      <c r="AO275" s="16"/>
      <c r="AP275" s="16"/>
      <c r="AQ275" s="16"/>
      <c r="AR275" s="16"/>
      <c r="AS275" s="116"/>
      <c r="AT275" s="116"/>
      <c r="AU275" s="116"/>
      <c r="AV275" s="116"/>
      <c r="AW275" s="116"/>
      <c r="AX275" s="116"/>
      <c r="AY275" s="116"/>
      <c r="AZ275" s="116"/>
      <c r="BA275" s="116"/>
      <c r="BB275" s="116"/>
      <c r="BC275" s="116"/>
      <c r="BD275" s="116"/>
      <c r="BE275" s="116"/>
      <c r="BF275" s="116"/>
      <c r="BG275" s="116"/>
      <c r="BH275" s="116"/>
      <c r="BI275" s="116"/>
      <c r="BJ275" s="117"/>
    </row>
    <row r="276" spans="1:62" s="3" customFormat="1">
      <c r="A276" s="1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c r="AE276" s="16"/>
      <c r="AF276" s="16"/>
      <c r="AG276" s="16"/>
      <c r="AH276" s="16"/>
      <c r="AI276" s="16"/>
      <c r="AJ276" s="16"/>
      <c r="AK276" s="16"/>
      <c r="AL276" s="16"/>
      <c r="AM276" s="16"/>
      <c r="AN276" s="16"/>
      <c r="AO276" s="16"/>
      <c r="AP276" s="16"/>
      <c r="AQ276" s="16"/>
      <c r="AR276" s="16"/>
      <c r="AS276" s="116"/>
      <c r="AT276" s="116"/>
      <c r="AU276" s="116"/>
      <c r="AV276" s="116"/>
      <c r="AW276" s="116"/>
      <c r="AX276" s="116"/>
      <c r="AY276" s="116"/>
      <c r="AZ276" s="116"/>
      <c r="BA276" s="116"/>
      <c r="BB276" s="116"/>
      <c r="BC276" s="116"/>
      <c r="BD276" s="116"/>
      <c r="BE276" s="116"/>
      <c r="BF276" s="116"/>
      <c r="BG276" s="116"/>
      <c r="BH276" s="116"/>
      <c r="BI276" s="116"/>
      <c r="BJ276" s="117"/>
    </row>
    <row r="277" spans="1:62" s="3" customFormat="1">
      <c r="A277" s="1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c r="AE277" s="16"/>
      <c r="AF277" s="16"/>
      <c r="AG277" s="16"/>
      <c r="AH277" s="16"/>
      <c r="AI277" s="16"/>
      <c r="AJ277" s="16"/>
      <c r="AK277" s="16"/>
      <c r="AL277" s="16"/>
      <c r="AM277" s="16"/>
      <c r="AN277" s="16"/>
      <c r="AO277" s="16"/>
      <c r="AP277" s="16"/>
      <c r="AQ277" s="16"/>
      <c r="AR277" s="16"/>
      <c r="AS277" s="116"/>
      <c r="AT277" s="116"/>
      <c r="AU277" s="116"/>
      <c r="AV277" s="116"/>
      <c r="AW277" s="116"/>
      <c r="AX277" s="116"/>
      <c r="AY277" s="116"/>
      <c r="AZ277" s="116"/>
      <c r="BA277" s="116"/>
      <c r="BB277" s="116"/>
      <c r="BC277" s="116"/>
      <c r="BD277" s="116"/>
      <c r="BE277" s="116"/>
      <c r="BF277" s="116"/>
      <c r="BG277" s="116"/>
      <c r="BH277" s="116"/>
      <c r="BI277" s="116"/>
      <c r="BJ277" s="117"/>
    </row>
    <row r="278" spans="1:62" s="3" customFormat="1">
      <c r="A278" s="1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6"/>
      <c r="AI278" s="16"/>
      <c r="AJ278" s="16"/>
      <c r="AK278" s="16"/>
      <c r="AL278" s="16"/>
      <c r="AM278" s="16"/>
      <c r="AN278" s="16"/>
      <c r="AO278" s="16"/>
      <c r="AP278" s="16"/>
      <c r="AQ278" s="16"/>
      <c r="AR278" s="16"/>
      <c r="AS278" s="116"/>
      <c r="AT278" s="116"/>
      <c r="AU278" s="116"/>
      <c r="AV278" s="116"/>
      <c r="AW278" s="116"/>
      <c r="AX278" s="116"/>
      <c r="AY278" s="116"/>
      <c r="AZ278" s="116"/>
      <c r="BA278" s="116"/>
      <c r="BB278" s="116"/>
      <c r="BC278" s="116"/>
      <c r="BD278" s="116"/>
      <c r="BE278" s="116"/>
      <c r="BF278" s="116"/>
      <c r="BG278" s="116"/>
      <c r="BH278" s="116"/>
      <c r="BI278" s="116"/>
      <c r="BJ278" s="117"/>
    </row>
    <row r="279" spans="1:62" s="3" customFormat="1">
      <c r="A279" s="1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c r="AE279" s="16"/>
      <c r="AF279" s="16"/>
      <c r="AG279" s="16"/>
      <c r="AH279" s="16"/>
      <c r="AI279" s="16"/>
      <c r="AJ279" s="16"/>
      <c r="AK279" s="16"/>
      <c r="AL279" s="16"/>
      <c r="AM279" s="16"/>
      <c r="AN279" s="16"/>
      <c r="AO279" s="16"/>
      <c r="AP279" s="16"/>
      <c r="AQ279" s="16"/>
      <c r="AR279" s="16"/>
      <c r="AS279" s="116"/>
      <c r="AT279" s="116"/>
      <c r="AU279" s="116"/>
      <c r="AV279" s="116"/>
      <c r="AW279" s="116"/>
      <c r="AX279" s="116"/>
      <c r="AY279" s="116"/>
      <c r="AZ279" s="116"/>
      <c r="BA279" s="116"/>
      <c r="BB279" s="116"/>
      <c r="BC279" s="116"/>
      <c r="BD279" s="116"/>
      <c r="BE279" s="116"/>
      <c r="BF279" s="116"/>
      <c r="BG279" s="116"/>
      <c r="BH279" s="116"/>
      <c r="BI279" s="116"/>
      <c r="BJ279" s="117"/>
    </row>
    <row r="280" spans="1:62" s="3" customFormat="1">
      <c r="A280" s="1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c r="AE280" s="16"/>
      <c r="AF280" s="16"/>
      <c r="AG280" s="16"/>
      <c r="AH280" s="16"/>
      <c r="AI280" s="16"/>
      <c r="AJ280" s="16"/>
      <c r="AK280" s="16"/>
      <c r="AL280" s="16"/>
      <c r="AM280" s="16"/>
      <c r="AN280" s="16"/>
      <c r="AO280" s="16"/>
      <c r="AP280" s="16"/>
      <c r="AQ280" s="16"/>
      <c r="AR280" s="16"/>
      <c r="AS280" s="116"/>
      <c r="AT280" s="116"/>
      <c r="AU280" s="116"/>
      <c r="AV280" s="116"/>
      <c r="AW280" s="116"/>
      <c r="AX280" s="116"/>
      <c r="AY280" s="116"/>
      <c r="AZ280" s="116"/>
      <c r="BA280" s="116"/>
      <c r="BB280" s="116"/>
      <c r="BC280" s="116"/>
      <c r="BD280" s="116"/>
      <c r="BE280" s="116"/>
      <c r="BF280" s="116"/>
      <c r="BG280" s="116"/>
      <c r="BH280" s="116"/>
      <c r="BI280" s="116"/>
      <c r="BJ280" s="117"/>
    </row>
    <row r="281" spans="1:62" s="3" customFormat="1">
      <c r="A281" s="1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c r="AE281" s="16"/>
      <c r="AF281" s="16"/>
      <c r="AG281" s="16"/>
      <c r="AH281" s="16"/>
      <c r="AI281" s="16"/>
      <c r="AJ281" s="16"/>
      <c r="AK281" s="16"/>
      <c r="AL281" s="16"/>
      <c r="AM281" s="16"/>
      <c r="AN281" s="16"/>
      <c r="AO281" s="16"/>
      <c r="AP281" s="16"/>
      <c r="AQ281" s="16"/>
      <c r="AR281" s="16"/>
      <c r="AS281" s="116"/>
      <c r="AT281" s="116"/>
      <c r="AU281" s="116"/>
      <c r="AV281" s="116"/>
      <c r="AW281" s="116"/>
      <c r="AX281" s="116"/>
      <c r="AY281" s="116"/>
      <c r="AZ281" s="116"/>
      <c r="BA281" s="116"/>
      <c r="BB281" s="116"/>
      <c r="BC281" s="116"/>
      <c r="BD281" s="116"/>
      <c r="BE281" s="116"/>
      <c r="BF281" s="116"/>
      <c r="BG281" s="116"/>
      <c r="BH281" s="116"/>
      <c r="BI281" s="116"/>
      <c r="BJ281" s="117"/>
    </row>
    <row r="282" spans="1:62" s="3" customFormat="1" ht="13.8">
      <c r="A282" s="116"/>
      <c r="B282" s="16"/>
      <c r="C282" s="16"/>
      <c r="D282" s="125"/>
      <c r="E282" s="125"/>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c r="AE282" s="16"/>
      <c r="AF282" s="16"/>
      <c r="AG282" s="16"/>
      <c r="AH282" s="16"/>
      <c r="AI282" s="16"/>
      <c r="AJ282" s="16"/>
      <c r="AK282" s="16"/>
      <c r="AL282" s="16"/>
      <c r="AM282" s="16"/>
      <c r="AN282" s="16"/>
      <c r="AO282" s="16"/>
      <c r="AP282" s="16"/>
      <c r="AQ282" s="16"/>
      <c r="AR282" s="16"/>
      <c r="AS282" s="116"/>
      <c r="AT282" s="116"/>
      <c r="AU282" s="116"/>
      <c r="AV282" s="116"/>
      <c r="AW282" s="116"/>
      <c r="AX282" s="116"/>
      <c r="AY282" s="116"/>
      <c r="AZ282" s="116"/>
      <c r="BA282" s="116"/>
      <c r="BB282" s="116"/>
      <c r="BC282" s="116"/>
      <c r="BD282" s="116"/>
      <c r="BE282" s="116"/>
      <c r="BF282" s="116"/>
      <c r="BG282" s="116"/>
      <c r="BH282" s="116"/>
      <c r="BI282" s="116"/>
      <c r="BJ282" s="117"/>
    </row>
    <row r="283" spans="1:62" s="3" customFormat="1" ht="13.8">
      <c r="A283" s="116"/>
      <c r="B283" s="16"/>
      <c r="C283" s="16"/>
      <c r="D283" s="652"/>
      <c r="E283" s="652"/>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c r="AE283" s="16"/>
      <c r="AF283" s="16"/>
      <c r="AG283" s="16"/>
      <c r="AH283" s="16"/>
      <c r="AI283" s="16"/>
      <c r="AJ283" s="16"/>
      <c r="AK283" s="16"/>
      <c r="AL283" s="16"/>
      <c r="AM283" s="16"/>
      <c r="AN283" s="16"/>
      <c r="AO283" s="16"/>
      <c r="AP283" s="16"/>
      <c r="AQ283" s="16"/>
      <c r="AR283" s="16"/>
      <c r="AS283" s="116"/>
      <c r="AT283" s="116"/>
      <c r="AU283" s="116"/>
      <c r="AV283" s="116"/>
      <c r="AW283" s="116"/>
      <c r="AX283" s="116"/>
      <c r="AY283" s="116"/>
      <c r="AZ283" s="116"/>
      <c r="BA283" s="116"/>
      <c r="BB283" s="116"/>
      <c r="BC283" s="116"/>
      <c r="BD283" s="116"/>
      <c r="BE283" s="116"/>
      <c r="BF283" s="116"/>
      <c r="BG283" s="116"/>
      <c r="BH283" s="116"/>
      <c r="BI283" s="116"/>
      <c r="BJ283" s="117"/>
    </row>
    <row r="284" spans="1:62" s="3" customFormat="1">
      <c r="A284" s="1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c r="AE284" s="16"/>
      <c r="AF284" s="16"/>
      <c r="AG284" s="16"/>
      <c r="AH284" s="16"/>
      <c r="AI284" s="16"/>
      <c r="AJ284" s="16"/>
      <c r="AK284" s="16"/>
      <c r="AL284" s="16"/>
      <c r="AM284" s="16"/>
      <c r="AN284" s="16"/>
      <c r="AO284" s="16"/>
      <c r="AP284" s="16"/>
      <c r="AQ284" s="16"/>
      <c r="AR284" s="16"/>
      <c r="AS284" s="116"/>
      <c r="AT284" s="116"/>
      <c r="AU284" s="116"/>
      <c r="AV284" s="116"/>
      <c r="AW284" s="116"/>
      <c r="AX284" s="116"/>
      <c r="AY284" s="116"/>
      <c r="AZ284" s="116"/>
      <c r="BA284" s="116"/>
      <c r="BB284" s="116"/>
      <c r="BC284" s="116"/>
      <c r="BD284" s="116"/>
      <c r="BE284" s="116"/>
      <c r="BF284" s="116"/>
      <c r="BG284" s="116"/>
      <c r="BH284" s="116"/>
      <c r="BI284" s="116"/>
      <c r="BJ284" s="117"/>
    </row>
    <row r="285" spans="1:62" s="3" customFormat="1" ht="3" customHeight="1">
      <c r="A285" s="1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c r="AE285" s="16"/>
      <c r="AF285" s="16"/>
      <c r="AG285" s="16"/>
      <c r="AH285" s="16"/>
      <c r="AI285" s="16"/>
      <c r="AJ285" s="16"/>
      <c r="AK285" s="16"/>
      <c r="AL285" s="16"/>
      <c r="AM285" s="16"/>
      <c r="AN285" s="16"/>
      <c r="AO285" s="16"/>
      <c r="AP285" s="16"/>
      <c r="AQ285" s="16"/>
      <c r="AR285" s="16"/>
      <c r="AS285" s="116"/>
      <c r="AT285" s="116"/>
      <c r="AU285" s="116"/>
      <c r="AV285" s="116"/>
      <c r="AW285" s="116"/>
      <c r="AX285" s="116"/>
      <c r="AY285" s="116"/>
      <c r="AZ285" s="116"/>
      <c r="BA285" s="116"/>
      <c r="BB285" s="116"/>
      <c r="BC285" s="116"/>
      <c r="BD285" s="116"/>
      <c r="BE285" s="116"/>
      <c r="BF285" s="116"/>
      <c r="BG285" s="116"/>
      <c r="BH285" s="116"/>
      <c r="BI285" s="116"/>
      <c r="BJ285" s="117"/>
    </row>
    <row r="286" spans="1:62" s="3" customFormat="1">
      <c r="A286" s="1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c r="AE286" s="16"/>
      <c r="AF286" s="16"/>
      <c r="AG286" s="16"/>
      <c r="AH286" s="16"/>
      <c r="AI286" s="16"/>
      <c r="AJ286" s="16"/>
      <c r="AK286" s="16"/>
      <c r="AL286" s="16"/>
      <c r="AM286" s="16"/>
      <c r="AN286" s="16"/>
      <c r="AO286" s="16"/>
      <c r="AP286" s="16"/>
      <c r="AQ286" s="16"/>
      <c r="AR286" s="16"/>
      <c r="AS286" s="116"/>
      <c r="AT286" s="116"/>
      <c r="AU286" s="116"/>
      <c r="AV286" s="116"/>
      <c r="AW286" s="116"/>
      <c r="AX286" s="116"/>
      <c r="AY286" s="116"/>
      <c r="AZ286" s="116"/>
      <c r="BA286" s="116"/>
      <c r="BB286" s="116"/>
      <c r="BC286" s="116"/>
      <c r="BD286" s="116"/>
      <c r="BE286" s="116"/>
      <c r="BF286" s="116"/>
      <c r="BG286" s="116"/>
      <c r="BH286" s="116"/>
      <c r="BI286" s="116"/>
      <c r="BJ286" s="117"/>
    </row>
    <row r="287" spans="1:62" s="3" customFormat="1" ht="3" customHeight="1">
      <c r="A287" s="1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c r="AE287" s="16"/>
      <c r="AF287" s="16"/>
      <c r="AG287" s="16"/>
      <c r="AH287" s="16"/>
      <c r="AI287" s="16"/>
      <c r="AJ287" s="16"/>
      <c r="AK287" s="16"/>
      <c r="AL287" s="16"/>
      <c r="AM287" s="16"/>
      <c r="AN287" s="16"/>
      <c r="AO287" s="16"/>
      <c r="AP287" s="16"/>
      <c r="AQ287" s="16"/>
      <c r="AR287" s="16"/>
      <c r="AS287" s="116"/>
      <c r="AT287" s="116"/>
      <c r="AU287" s="116"/>
      <c r="AV287" s="116"/>
      <c r="AW287" s="116"/>
      <c r="AX287" s="116"/>
      <c r="AY287" s="116"/>
      <c r="AZ287" s="116"/>
      <c r="BA287" s="116"/>
      <c r="BB287" s="116"/>
      <c r="BC287" s="116"/>
      <c r="BD287" s="116"/>
      <c r="BE287" s="116"/>
      <c r="BF287" s="116"/>
      <c r="BG287" s="116"/>
      <c r="BH287" s="116"/>
      <c r="BI287" s="116"/>
      <c r="BJ287" s="117"/>
    </row>
    <row r="288" spans="1:62" s="3" customFormat="1">
      <c r="A288" s="1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c r="AE288" s="16"/>
      <c r="AF288" s="16"/>
      <c r="AG288" s="16"/>
      <c r="AH288" s="16"/>
      <c r="AI288" s="16"/>
      <c r="AJ288" s="16"/>
      <c r="AK288" s="16"/>
      <c r="AL288" s="16"/>
      <c r="AM288" s="16"/>
      <c r="AN288" s="16"/>
      <c r="AO288" s="16"/>
      <c r="AP288" s="16"/>
      <c r="AQ288" s="16"/>
      <c r="AR288" s="16"/>
      <c r="AS288" s="116"/>
      <c r="AT288" s="116"/>
      <c r="AU288" s="116"/>
      <c r="AV288" s="116"/>
      <c r="AW288" s="116"/>
      <c r="AX288" s="116"/>
      <c r="AY288" s="116"/>
      <c r="AZ288" s="116"/>
      <c r="BA288" s="116"/>
      <c r="BB288" s="116"/>
      <c r="BC288" s="116"/>
      <c r="BD288" s="116"/>
      <c r="BE288" s="116"/>
      <c r="BF288" s="116"/>
      <c r="BG288" s="116"/>
      <c r="BH288" s="116"/>
      <c r="BI288" s="116"/>
      <c r="BJ288" s="117"/>
    </row>
    <row r="289" spans="1:62" s="3" customFormat="1">
      <c r="A289" s="1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c r="AE289" s="16"/>
      <c r="AF289" s="16"/>
      <c r="AG289" s="16"/>
      <c r="AH289" s="16"/>
      <c r="AI289" s="16"/>
      <c r="AJ289" s="16"/>
      <c r="AK289" s="16"/>
      <c r="AL289" s="16"/>
      <c r="AM289" s="16"/>
      <c r="AN289" s="16"/>
      <c r="AO289" s="16"/>
      <c r="AP289" s="16"/>
      <c r="AQ289" s="16"/>
      <c r="AR289" s="16"/>
      <c r="AS289" s="116"/>
      <c r="AT289" s="116"/>
      <c r="AU289" s="116"/>
      <c r="AV289" s="116"/>
      <c r="AW289" s="116"/>
      <c r="AX289" s="116"/>
      <c r="AY289" s="116"/>
      <c r="AZ289" s="116"/>
      <c r="BA289" s="116"/>
      <c r="BB289" s="116"/>
      <c r="BC289" s="116"/>
      <c r="BD289" s="116"/>
      <c r="BE289" s="116"/>
      <c r="BF289" s="116"/>
      <c r="BG289" s="116"/>
      <c r="BH289" s="116"/>
      <c r="BI289" s="116"/>
      <c r="BJ289" s="117"/>
    </row>
    <row r="290" spans="1:62" s="3" customFormat="1">
      <c r="A290" s="1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c r="AE290" s="16"/>
      <c r="AF290" s="16"/>
      <c r="AG290" s="16"/>
      <c r="AH290" s="16"/>
      <c r="AI290" s="16"/>
      <c r="AJ290" s="16"/>
      <c r="AK290" s="16"/>
      <c r="AL290" s="16"/>
      <c r="AM290" s="16"/>
      <c r="AN290" s="16"/>
      <c r="AO290" s="16"/>
      <c r="AP290" s="16"/>
      <c r="AQ290" s="16"/>
      <c r="AR290" s="16"/>
      <c r="AS290" s="116"/>
      <c r="AT290" s="116"/>
      <c r="AU290" s="116"/>
      <c r="AV290" s="116"/>
      <c r="AW290" s="116"/>
      <c r="AX290" s="116"/>
      <c r="AY290" s="116"/>
      <c r="AZ290" s="116"/>
      <c r="BA290" s="116"/>
      <c r="BB290" s="116"/>
      <c r="BC290" s="116"/>
      <c r="BD290" s="116"/>
      <c r="BE290" s="116"/>
      <c r="BF290" s="116"/>
      <c r="BG290" s="116"/>
      <c r="BH290" s="116"/>
      <c r="BI290" s="116"/>
      <c r="BJ290" s="117"/>
    </row>
    <row r="291" spans="1:62" s="3" customFormat="1">
      <c r="A291" s="1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c r="AE291" s="16"/>
      <c r="AF291" s="16"/>
      <c r="AG291" s="16"/>
      <c r="AH291" s="16"/>
      <c r="AI291" s="16"/>
      <c r="AJ291" s="16"/>
      <c r="AK291" s="16"/>
      <c r="AL291" s="16"/>
      <c r="AM291" s="16"/>
      <c r="AN291" s="16"/>
      <c r="AO291" s="16"/>
      <c r="AP291" s="16"/>
      <c r="AQ291" s="16"/>
      <c r="AR291" s="16"/>
      <c r="AS291" s="116"/>
      <c r="AT291" s="116"/>
      <c r="AU291" s="116"/>
      <c r="AV291" s="116"/>
      <c r="AW291" s="116"/>
      <c r="AX291" s="116"/>
      <c r="AY291" s="116"/>
      <c r="AZ291" s="116"/>
      <c r="BA291" s="116"/>
      <c r="BB291" s="116"/>
      <c r="BC291" s="116"/>
      <c r="BD291" s="116"/>
      <c r="BE291" s="116"/>
      <c r="BF291" s="116"/>
      <c r="BG291" s="116"/>
      <c r="BH291" s="116"/>
      <c r="BI291" s="116"/>
      <c r="BJ291" s="117"/>
    </row>
    <row r="292" spans="1:62" s="3" customFormat="1">
      <c r="A292" s="1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c r="AE292" s="16"/>
      <c r="AF292" s="16"/>
      <c r="AG292" s="16"/>
      <c r="AH292" s="16"/>
      <c r="AI292" s="16"/>
      <c r="AJ292" s="16"/>
      <c r="AK292" s="16"/>
      <c r="AL292" s="16"/>
      <c r="AM292" s="16"/>
      <c r="AN292" s="16"/>
      <c r="AO292" s="16"/>
      <c r="AP292" s="16"/>
      <c r="AQ292" s="16"/>
      <c r="AR292" s="16"/>
      <c r="AS292" s="116"/>
      <c r="AT292" s="116"/>
      <c r="AU292" s="116"/>
      <c r="AV292" s="116"/>
      <c r="AW292" s="116"/>
      <c r="AX292" s="116"/>
      <c r="AY292" s="116"/>
      <c r="AZ292" s="116"/>
      <c r="BA292" s="116"/>
      <c r="BB292" s="116"/>
      <c r="BC292" s="116"/>
      <c r="BD292" s="116"/>
      <c r="BE292" s="116"/>
      <c r="BF292" s="116"/>
      <c r="BG292" s="116"/>
      <c r="BH292" s="116"/>
      <c r="BI292" s="116"/>
      <c r="BJ292" s="117"/>
    </row>
    <row r="293" spans="1:62" s="3" customFormat="1">
      <c r="A293" s="1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c r="AE293" s="16"/>
      <c r="AF293" s="16"/>
      <c r="AG293" s="16"/>
      <c r="AH293" s="16"/>
      <c r="AI293" s="16"/>
      <c r="AJ293" s="16"/>
      <c r="AK293" s="16"/>
      <c r="AL293" s="16"/>
      <c r="AM293" s="16"/>
      <c r="AN293" s="16"/>
      <c r="AO293" s="16"/>
      <c r="AP293" s="16"/>
      <c r="AQ293" s="16"/>
      <c r="AR293" s="16"/>
      <c r="AS293" s="116"/>
      <c r="AT293" s="116"/>
      <c r="AU293" s="116"/>
      <c r="AV293" s="116"/>
      <c r="AW293" s="116"/>
      <c r="AX293" s="116"/>
      <c r="AY293" s="116"/>
      <c r="AZ293" s="116"/>
      <c r="BA293" s="116"/>
      <c r="BB293" s="116"/>
      <c r="BC293" s="116"/>
      <c r="BD293" s="116"/>
      <c r="BE293" s="116"/>
      <c r="BF293" s="116"/>
      <c r="BG293" s="116"/>
      <c r="BH293" s="116"/>
      <c r="BI293" s="116"/>
      <c r="BJ293" s="117"/>
    </row>
    <row r="294" spans="1:62" s="3" customFormat="1">
      <c r="A294" s="1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c r="AE294" s="16"/>
      <c r="AF294" s="16"/>
      <c r="AG294" s="16"/>
      <c r="AH294" s="16"/>
      <c r="AI294" s="16"/>
      <c r="AJ294" s="16"/>
      <c r="AK294" s="16"/>
      <c r="AL294" s="16"/>
      <c r="AM294" s="16"/>
      <c r="AN294" s="16"/>
      <c r="AO294" s="16"/>
      <c r="AP294" s="16"/>
      <c r="AQ294" s="16"/>
      <c r="AR294" s="16"/>
      <c r="AS294" s="116"/>
      <c r="AT294" s="116"/>
      <c r="AU294" s="116"/>
      <c r="AV294" s="116"/>
      <c r="AW294" s="116"/>
      <c r="AX294" s="116"/>
      <c r="AY294" s="116"/>
      <c r="AZ294" s="116"/>
      <c r="BA294" s="116"/>
      <c r="BB294" s="116"/>
      <c r="BC294" s="116"/>
      <c r="BD294" s="116"/>
      <c r="BE294" s="116"/>
      <c r="BF294" s="116"/>
      <c r="BG294" s="116"/>
      <c r="BH294" s="116"/>
      <c r="BI294" s="116"/>
      <c r="BJ294" s="117"/>
    </row>
    <row r="295" spans="1:62" s="3" customFormat="1">
      <c r="A295" s="1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c r="AE295" s="16"/>
      <c r="AF295" s="16"/>
      <c r="AG295" s="16"/>
      <c r="AH295" s="16"/>
      <c r="AI295" s="16"/>
      <c r="AJ295" s="16"/>
      <c r="AK295" s="16"/>
      <c r="AL295" s="16"/>
      <c r="AM295" s="16"/>
      <c r="AN295" s="16"/>
      <c r="AO295" s="16"/>
      <c r="AP295" s="16"/>
      <c r="AQ295" s="16"/>
      <c r="AR295" s="16"/>
      <c r="AS295" s="116"/>
      <c r="AT295" s="116"/>
      <c r="AU295" s="116"/>
      <c r="AV295" s="116"/>
      <c r="AW295" s="116"/>
      <c r="AX295" s="116"/>
      <c r="AY295" s="116"/>
      <c r="AZ295" s="116"/>
      <c r="BA295" s="116"/>
      <c r="BB295" s="116"/>
      <c r="BC295" s="116"/>
      <c r="BD295" s="116"/>
      <c r="BE295" s="116"/>
      <c r="BF295" s="116"/>
      <c r="BG295" s="116"/>
      <c r="BH295" s="116"/>
      <c r="BI295" s="116"/>
      <c r="BJ295" s="117"/>
    </row>
    <row r="296" spans="1:62" s="36" customFormat="1">
      <c r="A296" s="116"/>
      <c r="B296" s="16"/>
      <c r="C296" s="16"/>
      <c r="D296" s="123"/>
      <c r="E296" s="123"/>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c r="AE296" s="16"/>
      <c r="AF296" s="16"/>
      <c r="AG296" s="16"/>
      <c r="AH296" s="16"/>
      <c r="AI296" s="16"/>
      <c r="AJ296" s="16"/>
      <c r="AK296" s="16"/>
      <c r="AL296" s="16"/>
      <c r="AM296" s="16"/>
      <c r="AN296" s="16"/>
      <c r="AO296" s="16"/>
      <c r="AP296" s="16"/>
      <c r="AQ296" s="16"/>
      <c r="AR296" s="16"/>
      <c r="AS296" s="16"/>
      <c r="AT296" s="16"/>
      <c r="AU296" s="16"/>
      <c r="AV296" s="16"/>
      <c r="AW296" s="16"/>
      <c r="AX296" s="16"/>
      <c r="AY296" s="16"/>
      <c r="AZ296" s="16"/>
      <c r="BA296" s="16"/>
      <c r="BB296" s="16"/>
      <c r="BC296" s="16"/>
      <c r="BD296" s="16"/>
      <c r="BE296" s="16"/>
      <c r="BF296" s="16"/>
      <c r="BG296" s="16"/>
      <c r="BH296" s="16"/>
      <c r="BI296" s="16"/>
      <c r="BJ296" s="120"/>
    </row>
    <row r="297" spans="1:62" s="3" customFormat="1">
      <c r="A297" s="1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c r="AE297" s="16"/>
      <c r="AF297" s="16"/>
      <c r="AG297" s="16"/>
      <c r="AH297" s="16"/>
      <c r="AI297" s="16"/>
      <c r="AJ297" s="16"/>
      <c r="AK297" s="16"/>
      <c r="AL297" s="16"/>
      <c r="AM297" s="16"/>
      <c r="AN297" s="16"/>
      <c r="AO297" s="16"/>
      <c r="AP297" s="16"/>
      <c r="AQ297" s="16"/>
      <c r="AR297" s="16"/>
      <c r="AS297" s="116"/>
      <c r="AT297" s="116"/>
      <c r="AU297" s="116"/>
      <c r="AV297" s="116"/>
      <c r="AW297" s="116"/>
      <c r="AX297" s="116"/>
      <c r="AY297" s="116"/>
      <c r="AZ297" s="116"/>
      <c r="BA297" s="116"/>
      <c r="BB297" s="116"/>
      <c r="BC297" s="116"/>
      <c r="BD297" s="116"/>
      <c r="BE297" s="116"/>
      <c r="BF297" s="116"/>
      <c r="BG297" s="116"/>
      <c r="BH297" s="116"/>
      <c r="BI297" s="116"/>
      <c r="BJ297" s="117"/>
    </row>
    <row r="298" spans="1:62" s="3" customFormat="1">
      <c r="A298" s="1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c r="AE298" s="16"/>
      <c r="AF298" s="16"/>
      <c r="AG298" s="16"/>
      <c r="AH298" s="16"/>
      <c r="AI298" s="16"/>
      <c r="AJ298" s="16"/>
      <c r="AK298" s="16"/>
      <c r="AL298" s="16"/>
      <c r="AM298" s="16"/>
      <c r="AN298" s="16"/>
      <c r="AO298" s="16"/>
      <c r="AP298" s="16"/>
      <c r="AQ298" s="16"/>
      <c r="AR298" s="16"/>
      <c r="AS298" s="116"/>
      <c r="AT298" s="116"/>
      <c r="AU298" s="116"/>
      <c r="AV298" s="116"/>
      <c r="AW298" s="116"/>
      <c r="AX298" s="116"/>
      <c r="AY298" s="116"/>
      <c r="AZ298" s="116"/>
      <c r="BA298" s="116"/>
      <c r="BB298" s="116"/>
      <c r="BC298" s="116"/>
      <c r="BD298" s="116"/>
      <c r="BE298" s="116"/>
      <c r="BF298" s="116"/>
      <c r="BG298" s="116"/>
      <c r="BH298" s="116"/>
      <c r="BI298" s="116"/>
      <c r="BJ298" s="117"/>
    </row>
    <row r="299" spans="1:62" s="3" customFormat="1">
      <c r="A299" s="1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c r="AE299" s="16"/>
      <c r="AF299" s="16"/>
      <c r="AG299" s="16"/>
      <c r="AH299" s="16"/>
      <c r="AI299" s="16"/>
      <c r="AJ299" s="16"/>
      <c r="AK299" s="16"/>
      <c r="AL299" s="16"/>
      <c r="AM299" s="16"/>
      <c r="AN299" s="16"/>
      <c r="AO299" s="16"/>
      <c r="AP299" s="16"/>
      <c r="AQ299" s="16"/>
      <c r="AR299" s="16"/>
      <c r="AS299" s="116"/>
      <c r="AT299" s="116"/>
      <c r="AU299" s="116"/>
      <c r="AV299" s="116"/>
      <c r="AW299" s="116"/>
      <c r="AX299" s="116"/>
      <c r="AY299" s="116"/>
      <c r="AZ299" s="116"/>
      <c r="BA299" s="116"/>
      <c r="BB299" s="116"/>
      <c r="BC299" s="116"/>
      <c r="BD299" s="116"/>
      <c r="BE299" s="116"/>
      <c r="BF299" s="116"/>
      <c r="BG299" s="116"/>
      <c r="BH299" s="116"/>
      <c r="BI299" s="116"/>
      <c r="BJ299" s="117"/>
    </row>
    <row r="300" spans="1:62" s="3" customFormat="1">
      <c r="A300" s="1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c r="AE300" s="16"/>
      <c r="AF300" s="16"/>
      <c r="AG300" s="16"/>
      <c r="AH300" s="16"/>
      <c r="AI300" s="16"/>
      <c r="AJ300" s="16"/>
      <c r="AK300" s="16"/>
      <c r="AL300" s="16"/>
      <c r="AM300" s="16"/>
      <c r="AN300" s="16"/>
      <c r="AO300" s="16"/>
      <c r="AP300" s="16"/>
      <c r="AQ300" s="16"/>
      <c r="AR300" s="16"/>
      <c r="AS300" s="116"/>
      <c r="AT300" s="116"/>
      <c r="AU300" s="116"/>
      <c r="AV300" s="116"/>
      <c r="AW300" s="116"/>
      <c r="AX300" s="116"/>
      <c r="AY300" s="116"/>
      <c r="AZ300" s="116"/>
      <c r="BA300" s="116"/>
      <c r="BB300" s="116"/>
      <c r="BC300" s="116"/>
      <c r="BD300" s="116"/>
      <c r="BE300" s="116"/>
      <c r="BF300" s="116"/>
      <c r="BG300" s="116"/>
      <c r="BH300" s="116"/>
      <c r="BI300" s="116"/>
      <c r="BJ300" s="117"/>
    </row>
    <row r="301" spans="1:62" s="3" customFormat="1">
      <c r="A301" s="1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c r="AE301" s="16"/>
      <c r="AF301" s="16"/>
      <c r="AG301" s="16"/>
      <c r="AH301" s="16"/>
      <c r="AI301" s="16"/>
      <c r="AJ301" s="16"/>
      <c r="AK301" s="16"/>
      <c r="AL301" s="16"/>
      <c r="AM301" s="16"/>
      <c r="AN301" s="16"/>
      <c r="AO301" s="16"/>
      <c r="AP301" s="16"/>
      <c r="AQ301" s="16"/>
      <c r="AR301" s="16"/>
      <c r="AS301" s="116"/>
      <c r="AT301" s="116"/>
      <c r="AU301" s="116"/>
      <c r="AV301" s="116"/>
      <c r="AW301" s="116"/>
      <c r="AX301" s="116"/>
      <c r="AY301" s="116"/>
      <c r="AZ301" s="116"/>
      <c r="BA301" s="116"/>
      <c r="BB301" s="116"/>
      <c r="BC301" s="116"/>
      <c r="BD301" s="116"/>
      <c r="BE301" s="116"/>
      <c r="BF301" s="116"/>
      <c r="BG301" s="116"/>
      <c r="BH301" s="116"/>
      <c r="BI301" s="116"/>
      <c r="BJ301" s="117"/>
    </row>
    <row r="302" spans="1:62" s="3" customFormat="1">
      <c r="A302" s="1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c r="AE302" s="16"/>
      <c r="AF302" s="16"/>
      <c r="AG302" s="16"/>
      <c r="AH302" s="16"/>
      <c r="AI302" s="16"/>
      <c r="AJ302" s="16"/>
      <c r="AK302" s="16"/>
      <c r="AL302" s="16"/>
      <c r="AM302" s="16"/>
      <c r="AN302" s="16"/>
      <c r="AO302" s="16"/>
      <c r="AP302" s="16"/>
      <c r="AQ302" s="16"/>
      <c r="AR302" s="16"/>
      <c r="AS302" s="116"/>
      <c r="AT302" s="116"/>
      <c r="AU302" s="116"/>
      <c r="AV302" s="116"/>
      <c r="AW302" s="116"/>
      <c r="AX302" s="116"/>
      <c r="AY302" s="116"/>
      <c r="AZ302" s="116"/>
      <c r="BA302" s="116"/>
      <c r="BB302" s="116"/>
      <c r="BC302" s="116"/>
      <c r="BD302" s="116"/>
      <c r="BE302" s="116"/>
      <c r="BF302" s="116"/>
      <c r="BG302" s="116"/>
      <c r="BH302" s="116"/>
      <c r="BI302" s="116"/>
      <c r="BJ302" s="117"/>
    </row>
    <row r="303" spans="1:62" s="3" customFormat="1">
      <c r="A303" s="1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c r="AE303" s="16"/>
      <c r="AF303" s="16"/>
      <c r="AG303" s="16"/>
      <c r="AH303" s="16"/>
      <c r="AI303" s="16"/>
      <c r="AJ303" s="16"/>
      <c r="AK303" s="16"/>
      <c r="AL303" s="16"/>
      <c r="AM303" s="16"/>
      <c r="AN303" s="16"/>
      <c r="AO303" s="16"/>
      <c r="AP303" s="16"/>
      <c r="AQ303" s="16"/>
      <c r="AR303" s="16"/>
      <c r="AS303" s="116"/>
      <c r="AT303" s="116"/>
      <c r="AU303" s="116"/>
      <c r="AV303" s="116"/>
      <c r="AW303" s="116"/>
      <c r="AX303" s="116"/>
      <c r="AY303" s="116"/>
      <c r="AZ303" s="116"/>
      <c r="BA303" s="116"/>
      <c r="BB303" s="116"/>
      <c r="BC303" s="116"/>
      <c r="BD303" s="116"/>
      <c r="BE303" s="116"/>
      <c r="BF303" s="116"/>
      <c r="BG303" s="116"/>
      <c r="BH303" s="116"/>
      <c r="BI303" s="116"/>
      <c r="BJ303" s="117"/>
    </row>
    <row r="304" spans="1:62" s="3" customFormat="1">
      <c r="A304" s="1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6"/>
      <c r="AS304" s="116"/>
      <c r="AT304" s="116"/>
      <c r="AU304" s="116"/>
      <c r="AV304" s="116"/>
      <c r="AW304" s="116"/>
      <c r="AX304" s="116"/>
      <c r="AY304" s="116"/>
      <c r="AZ304" s="116"/>
      <c r="BA304" s="116"/>
      <c r="BB304" s="116"/>
      <c r="BC304" s="116"/>
      <c r="BD304" s="116"/>
      <c r="BE304" s="116"/>
      <c r="BF304" s="116"/>
      <c r="BG304" s="116"/>
      <c r="BH304" s="116"/>
      <c r="BI304" s="116"/>
      <c r="BJ304" s="117"/>
    </row>
    <row r="305" spans="1:62" s="3" customFormat="1">
      <c r="A305" s="1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c r="AM305" s="16"/>
      <c r="AN305" s="16"/>
      <c r="AO305" s="16"/>
      <c r="AP305" s="16"/>
      <c r="AQ305" s="16"/>
      <c r="AR305" s="16"/>
      <c r="AS305" s="116"/>
      <c r="AT305" s="116"/>
      <c r="AU305" s="116"/>
      <c r="AV305" s="116"/>
      <c r="AW305" s="116"/>
      <c r="AX305" s="116"/>
      <c r="AY305" s="116"/>
      <c r="AZ305" s="116"/>
      <c r="BA305" s="116"/>
      <c r="BB305" s="116"/>
      <c r="BC305" s="116"/>
      <c r="BD305" s="116"/>
      <c r="BE305" s="116"/>
      <c r="BF305" s="116"/>
      <c r="BG305" s="116"/>
      <c r="BH305" s="116"/>
      <c r="BI305" s="116"/>
      <c r="BJ305" s="117"/>
    </row>
    <row r="306" spans="1:62" s="3" customFormat="1">
      <c r="A306" s="1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c r="AE306" s="16"/>
      <c r="AF306" s="16"/>
      <c r="AG306" s="16"/>
      <c r="AH306" s="16"/>
      <c r="AI306" s="16"/>
      <c r="AJ306" s="16"/>
      <c r="AK306" s="16"/>
      <c r="AL306" s="16"/>
      <c r="AM306" s="16"/>
      <c r="AN306" s="16"/>
      <c r="AO306" s="16"/>
      <c r="AP306" s="16"/>
      <c r="AQ306" s="16"/>
      <c r="AR306" s="16"/>
      <c r="AS306" s="116"/>
      <c r="AT306" s="116"/>
      <c r="AU306" s="116"/>
      <c r="AV306" s="116"/>
      <c r="AW306" s="116"/>
      <c r="AX306" s="116"/>
      <c r="AY306" s="116"/>
      <c r="AZ306" s="116"/>
      <c r="BA306" s="116"/>
      <c r="BB306" s="116"/>
      <c r="BC306" s="116"/>
      <c r="BD306" s="116"/>
      <c r="BE306" s="116"/>
      <c r="BF306" s="116"/>
      <c r="BG306" s="116"/>
      <c r="BH306" s="116"/>
      <c r="BI306" s="116"/>
      <c r="BJ306" s="117"/>
    </row>
    <row r="307" spans="1:62" s="3" customFormat="1">
      <c r="A307" s="1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c r="AE307" s="16"/>
      <c r="AF307" s="16"/>
      <c r="AG307" s="16"/>
      <c r="AH307" s="16"/>
      <c r="AI307" s="16"/>
      <c r="AJ307" s="16"/>
      <c r="AK307" s="16"/>
      <c r="AL307" s="16"/>
      <c r="AM307" s="16"/>
      <c r="AN307" s="16"/>
      <c r="AO307" s="16"/>
      <c r="AP307" s="16"/>
      <c r="AQ307" s="16"/>
      <c r="AR307" s="16"/>
      <c r="AS307" s="116"/>
      <c r="AT307" s="116"/>
      <c r="AU307" s="116"/>
      <c r="AV307" s="116"/>
      <c r="AW307" s="116"/>
      <c r="AX307" s="116"/>
      <c r="AY307" s="116"/>
      <c r="AZ307" s="116"/>
      <c r="BA307" s="116"/>
      <c r="BB307" s="116"/>
      <c r="BC307" s="116"/>
      <c r="BD307" s="116"/>
      <c r="BE307" s="116"/>
      <c r="BF307" s="116"/>
      <c r="BG307" s="116"/>
      <c r="BH307" s="116"/>
      <c r="BI307" s="116"/>
      <c r="BJ307" s="117"/>
    </row>
    <row r="308" spans="1:62" s="3" customFormat="1">
      <c r="A308" s="1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c r="AE308" s="16"/>
      <c r="AF308" s="16"/>
      <c r="AG308" s="16"/>
      <c r="AH308" s="16"/>
      <c r="AI308" s="16"/>
      <c r="AJ308" s="16"/>
      <c r="AK308" s="16"/>
      <c r="AL308" s="16"/>
      <c r="AM308" s="16"/>
      <c r="AN308" s="16"/>
      <c r="AO308" s="16"/>
      <c r="AP308" s="16"/>
      <c r="AQ308" s="16"/>
      <c r="AR308" s="16"/>
      <c r="AS308" s="116"/>
      <c r="AT308" s="116"/>
      <c r="AU308" s="116"/>
      <c r="AV308" s="116"/>
      <c r="AW308" s="116"/>
      <c r="AX308" s="116"/>
      <c r="AY308" s="116"/>
      <c r="AZ308" s="116"/>
      <c r="BA308" s="116"/>
      <c r="BB308" s="116"/>
      <c r="BC308" s="116"/>
      <c r="BD308" s="116"/>
      <c r="BE308" s="116"/>
      <c r="BF308" s="116"/>
      <c r="BG308" s="116"/>
      <c r="BH308" s="116"/>
      <c r="BI308" s="116"/>
      <c r="BJ308" s="117"/>
    </row>
    <row r="309" spans="1:62" s="3" customFormat="1">
      <c r="A309" s="1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c r="AE309" s="16"/>
      <c r="AF309" s="16"/>
      <c r="AG309" s="16"/>
      <c r="AH309" s="16"/>
      <c r="AI309" s="16"/>
      <c r="AJ309" s="16"/>
      <c r="AK309" s="16"/>
      <c r="AL309" s="16"/>
      <c r="AM309" s="16"/>
      <c r="AN309" s="16"/>
      <c r="AO309" s="16"/>
      <c r="AP309" s="16"/>
      <c r="AQ309" s="16"/>
      <c r="AR309" s="16"/>
      <c r="AS309" s="116"/>
      <c r="AT309" s="116"/>
      <c r="AU309" s="116"/>
      <c r="AV309" s="116"/>
      <c r="AW309" s="116"/>
      <c r="AX309" s="116"/>
      <c r="AY309" s="116"/>
      <c r="AZ309" s="116"/>
      <c r="BA309" s="116"/>
      <c r="BB309" s="116"/>
      <c r="BC309" s="116"/>
      <c r="BD309" s="116"/>
      <c r="BE309" s="116"/>
      <c r="BF309" s="116"/>
      <c r="BG309" s="116"/>
      <c r="BH309" s="116"/>
      <c r="BI309" s="116"/>
      <c r="BJ309" s="117"/>
    </row>
    <row r="310" spans="1:62" s="3" customFormat="1">
      <c r="A310" s="1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c r="AE310" s="16"/>
      <c r="AF310" s="16"/>
      <c r="AG310" s="16"/>
      <c r="AH310" s="16"/>
      <c r="AI310" s="16"/>
      <c r="AJ310" s="16"/>
      <c r="AK310" s="16"/>
      <c r="AL310" s="16"/>
      <c r="AM310" s="16"/>
      <c r="AN310" s="16"/>
      <c r="AO310" s="16"/>
      <c r="AP310" s="16"/>
      <c r="AQ310" s="16"/>
      <c r="AR310" s="16"/>
      <c r="AS310" s="116"/>
      <c r="AT310" s="116"/>
      <c r="AU310" s="116"/>
      <c r="AV310" s="116"/>
      <c r="AW310" s="116"/>
      <c r="AX310" s="116"/>
      <c r="AY310" s="116"/>
      <c r="AZ310" s="116"/>
      <c r="BA310" s="116"/>
      <c r="BB310" s="116"/>
      <c r="BC310" s="116"/>
      <c r="BD310" s="116"/>
      <c r="BE310" s="116"/>
      <c r="BF310" s="116"/>
      <c r="BG310" s="116"/>
      <c r="BH310" s="116"/>
      <c r="BI310" s="116"/>
      <c r="BJ310" s="117"/>
    </row>
    <row r="311" spans="1:62" s="3" customFormat="1">
      <c r="A311" s="1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c r="AE311" s="16"/>
      <c r="AF311" s="16"/>
      <c r="AG311" s="16"/>
      <c r="AH311" s="16"/>
      <c r="AI311" s="16"/>
      <c r="AJ311" s="16"/>
      <c r="AK311" s="16"/>
      <c r="AL311" s="16"/>
      <c r="AM311" s="16"/>
      <c r="AN311" s="16"/>
      <c r="AO311" s="16"/>
      <c r="AP311" s="16"/>
      <c r="AQ311" s="16"/>
      <c r="AR311" s="16"/>
      <c r="AS311" s="116"/>
      <c r="AT311" s="116"/>
      <c r="AU311" s="116"/>
      <c r="AV311" s="116"/>
      <c r="AW311" s="116"/>
      <c r="AX311" s="116"/>
      <c r="AY311" s="116"/>
      <c r="AZ311" s="116"/>
      <c r="BA311" s="116"/>
      <c r="BB311" s="116"/>
      <c r="BC311" s="116"/>
      <c r="BD311" s="116"/>
      <c r="BE311" s="116"/>
      <c r="BF311" s="116"/>
      <c r="BG311" s="116"/>
      <c r="BH311" s="116"/>
      <c r="BI311" s="116"/>
      <c r="BJ311" s="117"/>
    </row>
    <row r="312" spans="1:62" s="3" customFormat="1">
      <c r="A312" s="1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c r="AE312" s="16"/>
      <c r="AF312" s="16"/>
      <c r="AG312" s="16"/>
      <c r="AH312" s="16"/>
      <c r="AI312" s="16"/>
      <c r="AJ312" s="16"/>
      <c r="AK312" s="16"/>
      <c r="AL312" s="16"/>
      <c r="AM312" s="16"/>
      <c r="AN312" s="16"/>
      <c r="AO312" s="16"/>
      <c r="AP312" s="16"/>
      <c r="AQ312" s="16"/>
      <c r="AR312" s="16"/>
      <c r="AS312" s="116"/>
      <c r="AT312" s="116"/>
      <c r="AU312" s="116"/>
      <c r="AV312" s="116"/>
      <c r="AW312" s="116"/>
      <c r="AX312" s="116"/>
      <c r="AY312" s="116"/>
      <c r="AZ312" s="116"/>
      <c r="BA312" s="116"/>
      <c r="BB312" s="116"/>
      <c r="BC312" s="116"/>
      <c r="BD312" s="116"/>
      <c r="BE312" s="116"/>
      <c r="BF312" s="116"/>
      <c r="BG312" s="116"/>
      <c r="BH312" s="116"/>
      <c r="BI312" s="116"/>
      <c r="BJ312" s="117"/>
    </row>
    <row r="313" spans="1:62" s="3" customFormat="1">
      <c r="A313" s="1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c r="AE313" s="16"/>
      <c r="AF313" s="16"/>
      <c r="AG313" s="16"/>
      <c r="AH313" s="16"/>
      <c r="AI313" s="16"/>
      <c r="AJ313" s="16"/>
      <c r="AK313" s="16"/>
      <c r="AL313" s="16"/>
      <c r="AM313" s="16"/>
      <c r="AN313" s="16"/>
      <c r="AO313" s="16"/>
      <c r="AP313" s="16"/>
      <c r="AQ313" s="16"/>
      <c r="AR313" s="16"/>
      <c r="AS313" s="116"/>
      <c r="AT313" s="116"/>
      <c r="AU313" s="116"/>
      <c r="AV313" s="116"/>
      <c r="AW313" s="116"/>
      <c r="AX313" s="116"/>
      <c r="AY313" s="116"/>
      <c r="AZ313" s="116"/>
      <c r="BA313" s="116"/>
      <c r="BB313" s="116"/>
      <c r="BC313" s="116"/>
      <c r="BD313" s="116"/>
      <c r="BE313" s="116"/>
      <c r="BF313" s="116"/>
      <c r="BG313" s="116"/>
      <c r="BH313" s="116"/>
      <c r="BI313" s="116"/>
      <c r="BJ313" s="117"/>
    </row>
    <row r="314" spans="1:62" s="3" customFormat="1">
      <c r="A314" s="1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c r="AE314" s="16"/>
      <c r="AF314" s="16"/>
      <c r="AG314" s="16"/>
      <c r="AH314" s="16"/>
      <c r="AI314" s="16"/>
      <c r="AJ314" s="16"/>
      <c r="AK314" s="16"/>
      <c r="AL314" s="16"/>
      <c r="AM314" s="16"/>
      <c r="AN314" s="16"/>
      <c r="AO314" s="16"/>
      <c r="AP314" s="16"/>
      <c r="AQ314" s="16"/>
      <c r="AR314" s="16"/>
      <c r="AS314" s="116"/>
      <c r="AT314" s="116"/>
      <c r="AU314" s="116"/>
      <c r="AV314" s="116"/>
      <c r="AW314" s="116"/>
      <c r="AX314" s="116"/>
      <c r="AY314" s="116"/>
      <c r="AZ314" s="116"/>
      <c r="BA314" s="116"/>
      <c r="BB314" s="116"/>
      <c r="BC314" s="116"/>
      <c r="BD314" s="116"/>
      <c r="BE314" s="116"/>
      <c r="BF314" s="116"/>
      <c r="BG314" s="116"/>
      <c r="BH314" s="116"/>
      <c r="BI314" s="116"/>
      <c r="BJ314" s="117"/>
    </row>
    <row r="315" spans="1:62" s="3" customFormat="1">
      <c r="A315" s="1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c r="AE315" s="16"/>
      <c r="AF315" s="16"/>
      <c r="AG315" s="16"/>
      <c r="AH315" s="16"/>
      <c r="AI315" s="16"/>
      <c r="AJ315" s="16"/>
      <c r="AK315" s="16"/>
      <c r="AL315" s="16"/>
      <c r="AM315" s="16"/>
      <c r="AN315" s="16"/>
      <c r="AO315" s="16"/>
      <c r="AP315" s="16"/>
      <c r="AQ315" s="16"/>
      <c r="AR315" s="16"/>
      <c r="AS315" s="116"/>
      <c r="AT315" s="116"/>
      <c r="AU315" s="116"/>
      <c r="AV315" s="116"/>
      <c r="AW315" s="116"/>
      <c r="AX315" s="116"/>
      <c r="AY315" s="116"/>
      <c r="AZ315" s="116"/>
      <c r="BA315" s="116"/>
      <c r="BB315" s="116"/>
      <c r="BC315" s="116"/>
      <c r="BD315" s="116"/>
      <c r="BE315" s="116"/>
      <c r="BF315" s="116"/>
      <c r="BG315" s="116"/>
      <c r="BH315" s="116"/>
      <c r="BI315" s="116"/>
      <c r="BJ315" s="117"/>
    </row>
    <row r="316" spans="1:62" s="3" customFormat="1">
      <c r="A316" s="1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c r="AE316" s="16"/>
      <c r="AF316" s="16"/>
      <c r="AG316" s="16"/>
      <c r="AH316" s="16"/>
      <c r="AI316" s="16"/>
      <c r="AJ316" s="16"/>
      <c r="AK316" s="16"/>
      <c r="AL316" s="16"/>
      <c r="AM316" s="16"/>
      <c r="AN316" s="16"/>
      <c r="AO316" s="16"/>
      <c r="AP316" s="16"/>
      <c r="AQ316" s="16"/>
      <c r="AR316" s="16"/>
      <c r="AS316" s="116"/>
      <c r="AT316" s="116"/>
      <c r="AU316" s="116"/>
      <c r="AV316" s="116"/>
      <c r="AW316" s="116"/>
      <c r="AX316" s="116"/>
      <c r="AY316" s="116"/>
      <c r="AZ316" s="116"/>
      <c r="BA316" s="116"/>
      <c r="BB316" s="116"/>
      <c r="BC316" s="116"/>
      <c r="BD316" s="116"/>
      <c r="BE316" s="116"/>
      <c r="BF316" s="116"/>
      <c r="BG316" s="116"/>
      <c r="BH316" s="116"/>
      <c r="BI316" s="116"/>
      <c r="BJ316" s="117"/>
    </row>
    <row r="317" spans="1:62" s="3" customFormat="1">
      <c r="A317" s="1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c r="AE317" s="16"/>
      <c r="AF317" s="16"/>
      <c r="AG317" s="16"/>
      <c r="AH317" s="16"/>
      <c r="AI317" s="16"/>
      <c r="AJ317" s="16"/>
      <c r="AK317" s="16"/>
      <c r="AL317" s="16"/>
      <c r="AM317" s="16"/>
      <c r="AN317" s="16"/>
      <c r="AO317" s="16"/>
      <c r="AP317" s="16"/>
      <c r="AQ317" s="16"/>
      <c r="AR317" s="16"/>
      <c r="AS317" s="116"/>
      <c r="AT317" s="116"/>
      <c r="AU317" s="116"/>
      <c r="AV317" s="116"/>
      <c r="AW317" s="116"/>
      <c r="AX317" s="116"/>
      <c r="AY317" s="116"/>
      <c r="AZ317" s="116"/>
      <c r="BA317" s="116"/>
      <c r="BB317" s="116"/>
      <c r="BC317" s="116"/>
      <c r="BD317" s="116"/>
      <c r="BE317" s="116"/>
      <c r="BF317" s="116"/>
      <c r="BG317" s="116"/>
      <c r="BH317" s="116"/>
      <c r="BI317" s="116"/>
      <c r="BJ317" s="117"/>
    </row>
    <row r="318" spans="1:62" s="3" customFormat="1">
      <c r="A318" s="1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c r="AE318" s="16"/>
      <c r="AF318" s="16"/>
      <c r="AG318" s="16"/>
      <c r="AH318" s="16"/>
      <c r="AI318" s="16"/>
      <c r="AJ318" s="16"/>
      <c r="AK318" s="16"/>
      <c r="AL318" s="16"/>
      <c r="AM318" s="16"/>
      <c r="AN318" s="16"/>
      <c r="AO318" s="16"/>
      <c r="AP318" s="16"/>
      <c r="AQ318" s="16"/>
      <c r="AR318" s="16"/>
      <c r="AS318" s="116"/>
      <c r="AT318" s="116"/>
      <c r="AU318" s="116"/>
      <c r="AV318" s="116"/>
      <c r="AW318" s="116"/>
      <c r="AX318" s="116"/>
      <c r="AY318" s="116"/>
      <c r="AZ318" s="116"/>
      <c r="BA318" s="116"/>
      <c r="BB318" s="116"/>
      <c r="BC318" s="116"/>
      <c r="BD318" s="116"/>
      <c r="BE318" s="116"/>
      <c r="BF318" s="116"/>
      <c r="BG318" s="116"/>
      <c r="BH318" s="116"/>
      <c r="BI318" s="116"/>
      <c r="BJ318" s="117"/>
    </row>
    <row r="319" spans="1:62" s="3" customFormat="1">
      <c r="A319" s="1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c r="AE319" s="16"/>
      <c r="AF319" s="16"/>
      <c r="AG319" s="16"/>
      <c r="AH319" s="16"/>
      <c r="AI319" s="16"/>
      <c r="AJ319" s="16"/>
      <c r="AK319" s="16"/>
      <c r="AL319" s="16"/>
      <c r="AM319" s="16"/>
      <c r="AN319" s="16"/>
      <c r="AO319" s="16"/>
      <c r="AP319" s="16"/>
      <c r="AQ319" s="16"/>
      <c r="AR319" s="16"/>
      <c r="AS319" s="116"/>
      <c r="AT319" s="116"/>
      <c r="AU319" s="116"/>
      <c r="AV319" s="116"/>
      <c r="AW319" s="116"/>
      <c r="AX319" s="116"/>
      <c r="AY319" s="116"/>
      <c r="AZ319" s="116"/>
      <c r="BA319" s="116"/>
      <c r="BB319" s="116"/>
      <c r="BC319" s="116"/>
      <c r="BD319" s="116"/>
      <c r="BE319" s="116"/>
      <c r="BF319" s="116"/>
      <c r="BG319" s="116"/>
      <c r="BH319" s="116"/>
      <c r="BI319" s="116"/>
      <c r="BJ319" s="117"/>
    </row>
    <row r="320" spans="1:62" s="3" customFormat="1">
      <c r="A320" s="1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c r="AE320" s="16"/>
      <c r="AF320" s="16"/>
      <c r="AG320" s="16"/>
      <c r="AH320" s="16"/>
      <c r="AI320" s="16"/>
      <c r="AJ320" s="16"/>
      <c r="AK320" s="16"/>
      <c r="AL320" s="16"/>
      <c r="AM320" s="16"/>
      <c r="AN320" s="16"/>
      <c r="AO320" s="16"/>
      <c r="AP320" s="16"/>
      <c r="AQ320" s="16"/>
      <c r="AR320" s="16"/>
      <c r="AS320" s="116"/>
      <c r="AT320" s="116"/>
      <c r="AU320" s="116"/>
      <c r="AV320" s="116"/>
      <c r="AW320" s="116"/>
      <c r="AX320" s="116"/>
      <c r="AY320" s="116"/>
      <c r="AZ320" s="116"/>
      <c r="BA320" s="116"/>
      <c r="BB320" s="116"/>
      <c r="BC320" s="116"/>
      <c r="BD320" s="116"/>
      <c r="BE320" s="116"/>
      <c r="BF320" s="116"/>
      <c r="BG320" s="116"/>
      <c r="BH320" s="116"/>
      <c r="BI320" s="116"/>
      <c r="BJ320" s="117"/>
    </row>
    <row r="321" spans="1:62" s="3" customFormat="1">
      <c r="A321" s="1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c r="AE321" s="16"/>
      <c r="AF321" s="16"/>
      <c r="AG321" s="16"/>
      <c r="AH321" s="16"/>
      <c r="AI321" s="16"/>
      <c r="AJ321" s="16"/>
      <c r="AK321" s="16"/>
      <c r="AL321" s="16"/>
      <c r="AM321" s="16"/>
      <c r="AN321" s="16"/>
      <c r="AO321" s="16"/>
      <c r="AP321" s="16"/>
      <c r="AQ321" s="16"/>
      <c r="AR321" s="16"/>
      <c r="AS321" s="116"/>
      <c r="AT321" s="116"/>
      <c r="AU321" s="116"/>
      <c r="AV321" s="116"/>
      <c r="AW321" s="116"/>
      <c r="AX321" s="116"/>
      <c r="AY321" s="116"/>
      <c r="AZ321" s="116"/>
      <c r="BA321" s="116"/>
      <c r="BB321" s="116"/>
      <c r="BC321" s="116"/>
      <c r="BD321" s="116"/>
      <c r="BE321" s="116"/>
      <c r="BF321" s="116"/>
      <c r="BG321" s="116"/>
      <c r="BH321" s="116"/>
      <c r="BI321" s="116"/>
      <c r="BJ321" s="117"/>
    </row>
    <row r="322" spans="1:62" s="3" customFormat="1">
      <c r="A322" s="1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c r="AE322" s="16"/>
      <c r="AF322" s="16"/>
      <c r="AG322" s="16"/>
      <c r="AH322" s="16"/>
      <c r="AI322" s="16"/>
      <c r="AJ322" s="16"/>
      <c r="AK322" s="16"/>
      <c r="AL322" s="16"/>
      <c r="AM322" s="16"/>
      <c r="AN322" s="16"/>
      <c r="AO322" s="16"/>
      <c r="AP322" s="16"/>
      <c r="AQ322" s="16"/>
      <c r="AR322" s="16"/>
      <c r="AS322" s="116"/>
      <c r="AT322" s="116"/>
      <c r="AU322" s="116"/>
      <c r="AV322" s="116"/>
      <c r="AW322" s="116"/>
      <c r="AX322" s="116"/>
      <c r="AY322" s="116"/>
      <c r="AZ322" s="116"/>
      <c r="BA322" s="116"/>
      <c r="BB322" s="116"/>
      <c r="BC322" s="116"/>
      <c r="BD322" s="116"/>
      <c r="BE322" s="116"/>
      <c r="BF322" s="116"/>
      <c r="BG322" s="116"/>
      <c r="BH322" s="116"/>
      <c r="BI322" s="116"/>
      <c r="BJ322" s="117"/>
    </row>
    <row r="323" spans="1:62" s="3" customFormat="1">
      <c r="A323" s="1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c r="AE323" s="16"/>
      <c r="AF323" s="16"/>
      <c r="AG323" s="16"/>
      <c r="AH323" s="16"/>
      <c r="AI323" s="16"/>
      <c r="AJ323" s="16"/>
      <c r="AK323" s="16"/>
      <c r="AL323" s="16"/>
      <c r="AM323" s="16"/>
      <c r="AN323" s="16"/>
      <c r="AO323" s="16"/>
      <c r="AP323" s="16"/>
      <c r="AQ323" s="16"/>
      <c r="AR323" s="16"/>
      <c r="AS323" s="116"/>
      <c r="AT323" s="116"/>
      <c r="AU323" s="116"/>
      <c r="AV323" s="116"/>
      <c r="AW323" s="116"/>
      <c r="AX323" s="116"/>
      <c r="AY323" s="116"/>
      <c r="AZ323" s="116"/>
      <c r="BA323" s="116"/>
      <c r="BB323" s="116"/>
      <c r="BC323" s="116"/>
      <c r="BD323" s="116"/>
      <c r="BE323" s="116"/>
      <c r="BF323" s="116"/>
      <c r="BG323" s="116"/>
      <c r="BH323" s="116"/>
      <c r="BI323" s="116"/>
      <c r="BJ323" s="117"/>
    </row>
    <row r="324" spans="1:62" s="3" customFormat="1">
      <c r="A324" s="1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c r="AE324" s="16"/>
      <c r="AF324" s="16"/>
      <c r="AG324" s="16"/>
      <c r="AH324" s="16"/>
      <c r="AI324" s="16"/>
      <c r="AJ324" s="16"/>
      <c r="AK324" s="16"/>
      <c r="AL324" s="16"/>
      <c r="AM324" s="16"/>
      <c r="AN324" s="16"/>
      <c r="AO324" s="16"/>
      <c r="AP324" s="16"/>
      <c r="AQ324" s="16"/>
      <c r="AR324" s="16"/>
      <c r="AS324" s="116"/>
      <c r="AT324" s="116"/>
      <c r="AU324" s="116"/>
      <c r="AV324" s="116"/>
      <c r="AW324" s="116"/>
      <c r="AX324" s="116"/>
      <c r="AY324" s="116"/>
      <c r="AZ324" s="116"/>
      <c r="BA324" s="116"/>
      <c r="BB324" s="116"/>
      <c r="BC324" s="116"/>
      <c r="BD324" s="116"/>
      <c r="BE324" s="116"/>
      <c r="BF324" s="116"/>
      <c r="BG324" s="116"/>
      <c r="BH324" s="116"/>
      <c r="BI324" s="116"/>
      <c r="BJ324" s="117"/>
    </row>
    <row r="325" spans="1:62" s="3" customFormat="1">
      <c r="A325" s="1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c r="AE325" s="16"/>
      <c r="AF325" s="16"/>
      <c r="AG325" s="16"/>
      <c r="AH325" s="16"/>
      <c r="AI325" s="16"/>
      <c r="AJ325" s="16"/>
      <c r="AK325" s="16"/>
      <c r="AL325" s="16"/>
      <c r="AM325" s="16"/>
      <c r="AN325" s="16"/>
      <c r="AO325" s="16"/>
      <c r="AP325" s="16"/>
      <c r="AQ325" s="16"/>
      <c r="AR325" s="16"/>
      <c r="AS325" s="116"/>
      <c r="AT325" s="116"/>
      <c r="AU325" s="116"/>
      <c r="AV325" s="116"/>
      <c r="AW325" s="116"/>
      <c r="AX325" s="116"/>
      <c r="AY325" s="116"/>
      <c r="AZ325" s="116"/>
      <c r="BA325" s="116"/>
      <c r="BB325" s="116"/>
      <c r="BC325" s="116"/>
      <c r="BD325" s="116"/>
      <c r="BE325" s="116"/>
      <c r="BF325" s="116"/>
      <c r="BG325" s="116"/>
      <c r="BH325" s="116"/>
      <c r="BI325" s="116"/>
      <c r="BJ325" s="117"/>
    </row>
    <row r="326" spans="1:62" s="3" customFormat="1">
      <c r="A326" s="1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c r="AE326" s="16"/>
      <c r="AF326" s="16"/>
      <c r="AG326" s="16"/>
      <c r="AH326" s="16"/>
      <c r="AI326" s="16"/>
      <c r="AJ326" s="16"/>
      <c r="AK326" s="16"/>
      <c r="AL326" s="16"/>
      <c r="AM326" s="16"/>
      <c r="AN326" s="16"/>
      <c r="AO326" s="16"/>
      <c r="AP326" s="16"/>
      <c r="AQ326" s="16"/>
      <c r="AR326" s="16"/>
      <c r="AS326" s="116"/>
      <c r="AT326" s="116"/>
      <c r="AU326" s="116"/>
      <c r="AV326" s="116"/>
      <c r="AW326" s="116"/>
      <c r="AX326" s="116"/>
      <c r="AY326" s="116"/>
      <c r="AZ326" s="116"/>
      <c r="BA326" s="116"/>
      <c r="BB326" s="116"/>
      <c r="BC326" s="116"/>
      <c r="BD326" s="116"/>
      <c r="BE326" s="116"/>
      <c r="BF326" s="116"/>
      <c r="BG326" s="116"/>
      <c r="BH326" s="116"/>
      <c r="BI326" s="116"/>
      <c r="BJ326" s="117"/>
    </row>
    <row r="327" spans="1:62" s="3" customFormat="1">
      <c r="A327" s="1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c r="AE327" s="16"/>
      <c r="AF327" s="16"/>
      <c r="AG327" s="16"/>
      <c r="AH327" s="16"/>
      <c r="AI327" s="16"/>
      <c r="AJ327" s="16"/>
      <c r="AK327" s="16"/>
      <c r="AL327" s="16"/>
      <c r="AM327" s="16"/>
      <c r="AN327" s="16"/>
      <c r="AO327" s="16"/>
      <c r="AP327" s="16"/>
      <c r="AQ327" s="16"/>
      <c r="AR327" s="16"/>
      <c r="AS327" s="116"/>
      <c r="AT327" s="116"/>
      <c r="AU327" s="116"/>
      <c r="AV327" s="116"/>
      <c r="AW327" s="116"/>
      <c r="AX327" s="116"/>
      <c r="AY327" s="116"/>
      <c r="AZ327" s="116"/>
      <c r="BA327" s="116"/>
      <c r="BB327" s="116"/>
      <c r="BC327" s="116"/>
      <c r="BD327" s="116"/>
      <c r="BE327" s="116"/>
      <c r="BF327" s="116"/>
      <c r="BG327" s="116"/>
      <c r="BH327" s="116"/>
      <c r="BI327" s="116"/>
      <c r="BJ327" s="117"/>
    </row>
    <row r="328" spans="1:62" s="3" customFormat="1">
      <c r="A328" s="1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c r="AE328" s="16"/>
      <c r="AF328" s="16"/>
      <c r="AG328" s="16"/>
      <c r="AH328" s="16"/>
      <c r="AI328" s="16"/>
      <c r="AJ328" s="16"/>
      <c r="AK328" s="16"/>
      <c r="AL328" s="16"/>
      <c r="AM328" s="16"/>
      <c r="AN328" s="16"/>
      <c r="AO328" s="16"/>
      <c r="AP328" s="16"/>
      <c r="AQ328" s="16"/>
      <c r="AR328" s="16"/>
      <c r="AS328" s="116"/>
      <c r="AT328" s="116"/>
      <c r="AU328" s="116"/>
      <c r="AV328" s="116"/>
      <c r="AW328" s="116"/>
      <c r="AX328" s="116"/>
      <c r="AY328" s="116"/>
      <c r="AZ328" s="116"/>
      <c r="BA328" s="116"/>
      <c r="BB328" s="116"/>
      <c r="BC328" s="116"/>
      <c r="BD328" s="116"/>
      <c r="BE328" s="116"/>
      <c r="BF328" s="116"/>
      <c r="BG328" s="116"/>
      <c r="BH328" s="116"/>
      <c r="BI328" s="116"/>
      <c r="BJ328" s="117"/>
    </row>
    <row r="329" spans="1:62" s="3" customFormat="1">
      <c r="A329" s="1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c r="AE329" s="16"/>
      <c r="AF329" s="16"/>
      <c r="AG329" s="16"/>
      <c r="AH329" s="16"/>
      <c r="AI329" s="16"/>
      <c r="AJ329" s="16"/>
      <c r="AK329" s="16"/>
      <c r="AL329" s="16"/>
      <c r="AM329" s="16"/>
      <c r="AN329" s="16"/>
      <c r="AO329" s="16"/>
      <c r="AP329" s="16"/>
      <c r="AQ329" s="16"/>
      <c r="AR329" s="16"/>
      <c r="AS329" s="116"/>
      <c r="AT329" s="116"/>
      <c r="AU329" s="116"/>
      <c r="AV329" s="116"/>
      <c r="AW329" s="116"/>
      <c r="AX329" s="116"/>
      <c r="AY329" s="116"/>
      <c r="AZ329" s="116"/>
      <c r="BA329" s="116"/>
      <c r="BB329" s="116"/>
      <c r="BC329" s="116"/>
      <c r="BD329" s="116"/>
      <c r="BE329" s="116"/>
      <c r="BF329" s="116"/>
      <c r="BG329" s="116"/>
      <c r="BH329" s="116"/>
      <c r="BI329" s="116"/>
      <c r="BJ329" s="117"/>
    </row>
    <row r="330" spans="1:62" s="3" customFormat="1">
      <c r="A330" s="1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c r="AE330" s="16"/>
      <c r="AF330" s="16"/>
      <c r="AG330" s="16"/>
      <c r="AH330" s="16"/>
      <c r="AI330" s="16"/>
      <c r="AJ330" s="16"/>
      <c r="AK330" s="16"/>
      <c r="AL330" s="16"/>
      <c r="AM330" s="16"/>
      <c r="AN330" s="16"/>
      <c r="AO330" s="16"/>
      <c r="AP330" s="16"/>
      <c r="AQ330" s="16"/>
      <c r="AR330" s="16"/>
      <c r="AS330" s="116"/>
      <c r="AT330" s="116"/>
      <c r="AU330" s="116"/>
      <c r="AV330" s="116"/>
      <c r="AW330" s="116"/>
      <c r="AX330" s="116"/>
      <c r="AY330" s="116"/>
      <c r="AZ330" s="116"/>
      <c r="BA330" s="116"/>
      <c r="BB330" s="116"/>
      <c r="BC330" s="116"/>
      <c r="BD330" s="116"/>
      <c r="BE330" s="116"/>
      <c r="BF330" s="116"/>
      <c r="BG330" s="116"/>
      <c r="BH330" s="116"/>
      <c r="BI330" s="116"/>
      <c r="BJ330" s="117"/>
    </row>
    <row r="331" spans="1:62" s="3" customFormat="1">
      <c r="A331" s="1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16"/>
      <c r="AT331" s="116"/>
      <c r="AU331" s="116"/>
      <c r="AV331" s="116"/>
      <c r="AW331" s="116"/>
      <c r="AX331" s="116"/>
      <c r="AY331" s="116"/>
      <c r="AZ331" s="116"/>
      <c r="BA331" s="116"/>
      <c r="BB331" s="116"/>
      <c r="BC331" s="116"/>
      <c r="BD331" s="116"/>
      <c r="BE331" s="116"/>
      <c r="BF331" s="116"/>
      <c r="BG331" s="116"/>
      <c r="BH331" s="116"/>
      <c r="BI331" s="116"/>
      <c r="BJ331" s="117"/>
    </row>
    <row r="332" spans="1:62" s="3" customFormat="1">
      <c r="A332" s="1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c r="AE332" s="16"/>
      <c r="AF332" s="16"/>
      <c r="AG332" s="16"/>
      <c r="AH332" s="16"/>
      <c r="AI332" s="16"/>
      <c r="AJ332" s="16"/>
      <c r="AK332" s="16"/>
      <c r="AL332" s="16"/>
      <c r="AM332" s="16"/>
      <c r="AN332" s="16"/>
      <c r="AO332" s="16"/>
      <c r="AP332" s="16"/>
      <c r="AQ332" s="16"/>
      <c r="AR332" s="16"/>
      <c r="AS332" s="116"/>
      <c r="AT332" s="116"/>
      <c r="AU332" s="116"/>
      <c r="AV332" s="116"/>
      <c r="AW332" s="116"/>
      <c r="AX332" s="116"/>
      <c r="AY332" s="116"/>
      <c r="AZ332" s="116"/>
      <c r="BA332" s="116"/>
      <c r="BB332" s="116"/>
      <c r="BC332" s="116"/>
      <c r="BD332" s="116"/>
      <c r="BE332" s="116"/>
      <c r="BF332" s="116"/>
      <c r="BG332" s="116"/>
      <c r="BH332" s="116"/>
      <c r="BI332" s="116"/>
      <c r="BJ332" s="117"/>
    </row>
    <row r="333" spans="1:62" s="3" customFormat="1">
      <c r="A333" s="1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c r="AE333" s="16"/>
      <c r="AF333" s="16"/>
      <c r="AG333" s="16"/>
      <c r="AH333" s="16"/>
      <c r="AI333" s="16"/>
      <c r="AJ333" s="16"/>
      <c r="AK333" s="16"/>
      <c r="AL333" s="16"/>
      <c r="AM333" s="16"/>
      <c r="AN333" s="16"/>
      <c r="AO333" s="16"/>
      <c r="AP333" s="16"/>
      <c r="AQ333" s="16"/>
      <c r="AR333" s="16"/>
      <c r="AS333" s="116"/>
      <c r="AT333" s="116"/>
      <c r="AU333" s="116"/>
      <c r="AV333" s="116"/>
      <c r="AW333" s="116"/>
      <c r="AX333" s="116"/>
      <c r="AY333" s="116"/>
      <c r="AZ333" s="116"/>
      <c r="BA333" s="116"/>
      <c r="BB333" s="116"/>
      <c r="BC333" s="116"/>
      <c r="BD333" s="116"/>
      <c r="BE333" s="116"/>
      <c r="BF333" s="116"/>
      <c r="BG333" s="116"/>
      <c r="BH333" s="116"/>
      <c r="BI333" s="116"/>
      <c r="BJ333" s="117"/>
    </row>
    <row r="334" spans="1:62" s="3" customFormat="1">
      <c r="A334" s="1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c r="AE334" s="16"/>
      <c r="AF334" s="16"/>
      <c r="AG334" s="16"/>
      <c r="AH334" s="16"/>
      <c r="AI334" s="16"/>
      <c r="AJ334" s="16"/>
      <c r="AK334" s="16"/>
      <c r="AL334" s="16"/>
      <c r="AM334" s="16"/>
      <c r="AN334" s="16"/>
      <c r="AO334" s="16"/>
      <c r="AP334" s="16"/>
      <c r="AQ334" s="16"/>
      <c r="AR334" s="16"/>
      <c r="AS334" s="116"/>
      <c r="AT334" s="116"/>
      <c r="AU334" s="116"/>
      <c r="AV334" s="116"/>
      <c r="AW334" s="116"/>
      <c r="AX334" s="116"/>
      <c r="AY334" s="116"/>
      <c r="AZ334" s="116"/>
      <c r="BA334" s="116"/>
      <c r="BB334" s="116"/>
      <c r="BC334" s="116"/>
      <c r="BD334" s="116"/>
      <c r="BE334" s="116"/>
      <c r="BF334" s="116"/>
      <c r="BG334" s="116"/>
      <c r="BH334" s="116"/>
      <c r="BI334" s="116"/>
      <c r="BJ334" s="117"/>
    </row>
    <row r="335" spans="1:62" s="3" customFormat="1">
      <c r="A335" s="1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c r="AE335" s="16"/>
      <c r="AF335" s="16"/>
      <c r="AG335" s="16"/>
      <c r="AH335" s="16"/>
      <c r="AI335" s="16"/>
      <c r="AJ335" s="16"/>
      <c r="AK335" s="16"/>
      <c r="AL335" s="16"/>
      <c r="AM335" s="16"/>
      <c r="AN335" s="16"/>
      <c r="AO335" s="16"/>
      <c r="AP335" s="16"/>
      <c r="AQ335" s="16"/>
      <c r="AR335" s="16"/>
      <c r="AS335" s="116"/>
      <c r="AT335" s="116"/>
      <c r="AU335" s="116"/>
      <c r="AV335" s="116"/>
      <c r="AW335" s="116"/>
      <c r="AX335" s="116"/>
      <c r="AY335" s="116"/>
      <c r="AZ335" s="116"/>
      <c r="BA335" s="116"/>
      <c r="BB335" s="116"/>
      <c r="BC335" s="116"/>
      <c r="BD335" s="116"/>
      <c r="BE335" s="116"/>
      <c r="BF335" s="116"/>
      <c r="BG335" s="116"/>
      <c r="BH335" s="116"/>
      <c r="BI335" s="116"/>
      <c r="BJ335" s="117"/>
    </row>
    <row r="336" spans="1:62" s="3" customFormat="1">
      <c r="A336" s="1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16"/>
      <c r="AT336" s="116"/>
      <c r="AU336" s="116"/>
      <c r="AV336" s="116"/>
      <c r="AW336" s="116"/>
      <c r="AX336" s="116"/>
      <c r="AY336" s="116"/>
      <c r="AZ336" s="116"/>
      <c r="BA336" s="116"/>
      <c r="BB336" s="116"/>
      <c r="BC336" s="116"/>
      <c r="BD336" s="116"/>
      <c r="BE336" s="116"/>
      <c r="BF336" s="116"/>
      <c r="BG336" s="116"/>
      <c r="BH336" s="116"/>
      <c r="BI336" s="116"/>
      <c r="BJ336" s="117"/>
    </row>
    <row r="337" spans="1:62" s="3" customFormat="1">
      <c r="A337" s="1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c r="AD337" s="16"/>
      <c r="AE337" s="16"/>
      <c r="AF337" s="16"/>
      <c r="AG337" s="16"/>
      <c r="AH337" s="16"/>
      <c r="AI337" s="16"/>
      <c r="AJ337" s="16"/>
      <c r="AK337" s="16"/>
      <c r="AL337" s="16"/>
      <c r="AM337" s="16"/>
      <c r="AN337" s="16"/>
      <c r="AO337" s="16"/>
      <c r="AP337" s="16"/>
      <c r="AQ337" s="16"/>
      <c r="AR337" s="16"/>
      <c r="AS337" s="116"/>
      <c r="AT337" s="116"/>
      <c r="AU337" s="116"/>
      <c r="AV337" s="116"/>
      <c r="AW337" s="116"/>
      <c r="AX337" s="116"/>
      <c r="AY337" s="116"/>
      <c r="AZ337" s="116"/>
      <c r="BA337" s="116"/>
      <c r="BB337" s="116"/>
      <c r="BC337" s="116"/>
      <c r="BD337" s="116"/>
      <c r="BE337" s="116"/>
      <c r="BF337" s="116"/>
      <c r="BG337" s="116"/>
      <c r="BH337" s="116"/>
      <c r="BI337" s="116"/>
      <c r="BJ337" s="117"/>
    </row>
    <row r="338" spans="1:62" s="3" customFormat="1">
      <c r="A338" s="1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c r="AD338" s="16"/>
      <c r="AE338" s="16"/>
      <c r="AF338" s="16"/>
      <c r="AG338" s="16"/>
      <c r="AH338" s="16"/>
      <c r="AI338" s="16"/>
      <c r="AJ338" s="16"/>
      <c r="AK338" s="16"/>
      <c r="AL338" s="16"/>
      <c r="AM338" s="16"/>
      <c r="AN338" s="16"/>
      <c r="AO338" s="16"/>
      <c r="AP338" s="16"/>
      <c r="AQ338" s="16"/>
      <c r="AR338" s="16"/>
      <c r="AS338" s="116"/>
      <c r="AT338" s="116"/>
      <c r="AU338" s="116"/>
      <c r="AV338" s="116"/>
      <c r="AW338" s="116"/>
      <c r="AX338" s="116"/>
      <c r="AY338" s="116"/>
      <c r="AZ338" s="116"/>
      <c r="BA338" s="116"/>
      <c r="BB338" s="116"/>
      <c r="BC338" s="116"/>
      <c r="BD338" s="116"/>
      <c r="BE338" s="116"/>
      <c r="BF338" s="116"/>
      <c r="BG338" s="116"/>
      <c r="BH338" s="116"/>
      <c r="BI338" s="116"/>
      <c r="BJ338" s="117"/>
    </row>
    <row r="339" spans="1:62" s="3" customFormat="1">
      <c r="A339" s="1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c r="AD339" s="16"/>
      <c r="AE339" s="16"/>
      <c r="AF339" s="16"/>
      <c r="AG339" s="16"/>
      <c r="AH339" s="16"/>
      <c r="AI339" s="16"/>
      <c r="AJ339" s="16"/>
      <c r="AK339" s="16"/>
      <c r="AL339" s="16"/>
      <c r="AM339" s="16"/>
      <c r="AN339" s="16"/>
      <c r="AO339" s="16"/>
      <c r="AP339" s="16"/>
      <c r="AQ339" s="16"/>
      <c r="AR339" s="16"/>
      <c r="AS339" s="116"/>
      <c r="AT339" s="116"/>
      <c r="AU339" s="116"/>
      <c r="AV339" s="116"/>
      <c r="AW339" s="116"/>
      <c r="AX339" s="116"/>
      <c r="AY339" s="116"/>
      <c r="AZ339" s="116"/>
      <c r="BA339" s="116"/>
      <c r="BB339" s="116"/>
      <c r="BC339" s="116"/>
      <c r="BD339" s="116"/>
      <c r="BE339" s="116"/>
      <c r="BF339" s="116"/>
      <c r="BG339" s="116"/>
      <c r="BH339" s="116"/>
      <c r="BI339" s="116"/>
      <c r="BJ339" s="117"/>
    </row>
    <row r="340" spans="1:62" s="3" customFormat="1">
      <c r="A340" s="1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c r="AD340" s="16"/>
      <c r="AE340" s="16"/>
      <c r="AF340" s="16"/>
      <c r="AG340" s="16"/>
      <c r="AH340" s="16"/>
      <c r="AI340" s="16"/>
      <c r="AJ340" s="16"/>
      <c r="AK340" s="16"/>
      <c r="AL340" s="16"/>
      <c r="AM340" s="16"/>
      <c r="AN340" s="16"/>
      <c r="AO340" s="16"/>
      <c r="AP340" s="16"/>
      <c r="AQ340" s="16"/>
      <c r="AR340" s="16"/>
      <c r="AS340" s="116"/>
      <c r="AT340" s="116"/>
      <c r="AU340" s="116"/>
      <c r="AV340" s="116"/>
      <c r="AW340" s="116"/>
      <c r="AX340" s="116"/>
      <c r="AY340" s="116"/>
      <c r="AZ340" s="116"/>
      <c r="BA340" s="116"/>
      <c r="BB340" s="116"/>
      <c r="BC340" s="116"/>
      <c r="BD340" s="116"/>
      <c r="BE340" s="116"/>
      <c r="BF340" s="116"/>
      <c r="BG340" s="116"/>
      <c r="BH340" s="116"/>
      <c r="BI340" s="116"/>
      <c r="BJ340" s="117"/>
    </row>
    <row r="341" spans="1:62" s="3" customFormat="1">
      <c r="A341" s="1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c r="AD341" s="16"/>
      <c r="AE341" s="16"/>
      <c r="AF341" s="16"/>
      <c r="AG341" s="16"/>
      <c r="AH341" s="16"/>
      <c r="AI341" s="16"/>
      <c r="AJ341" s="16"/>
      <c r="AK341" s="16"/>
      <c r="AL341" s="16"/>
      <c r="AM341" s="16"/>
      <c r="AN341" s="16"/>
      <c r="AO341" s="16"/>
      <c r="AP341" s="16"/>
      <c r="AQ341" s="16"/>
      <c r="AR341" s="16"/>
      <c r="AS341" s="116"/>
      <c r="AT341" s="116"/>
      <c r="AU341" s="116"/>
      <c r="AV341" s="116"/>
      <c r="AW341" s="116"/>
      <c r="AX341" s="116"/>
      <c r="AY341" s="116"/>
      <c r="AZ341" s="116"/>
      <c r="BA341" s="116"/>
      <c r="BB341" s="116"/>
      <c r="BC341" s="116"/>
      <c r="BD341" s="116"/>
      <c r="BE341" s="116"/>
      <c r="BF341" s="116"/>
      <c r="BG341" s="116"/>
      <c r="BH341" s="116"/>
      <c r="BI341" s="116"/>
      <c r="BJ341" s="117"/>
    </row>
    <row r="342" spans="1:62" s="3" customFormat="1">
      <c r="A342" s="1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c r="AE342" s="16"/>
      <c r="AF342" s="16"/>
      <c r="AG342" s="16"/>
      <c r="AH342" s="16"/>
      <c r="AI342" s="16"/>
      <c r="AJ342" s="16"/>
      <c r="AK342" s="16"/>
      <c r="AL342" s="16"/>
      <c r="AM342" s="16"/>
      <c r="AN342" s="16"/>
      <c r="AO342" s="16"/>
      <c r="AP342" s="16"/>
      <c r="AQ342" s="16"/>
      <c r="AR342" s="16"/>
      <c r="AS342" s="116"/>
      <c r="AT342" s="116"/>
      <c r="AU342" s="116"/>
      <c r="AV342" s="116"/>
      <c r="AW342" s="116"/>
      <c r="AX342" s="116"/>
      <c r="AY342" s="116"/>
      <c r="AZ342" s="116"/>
      <c r="BA342" s="116"/>
      <c r="BB342" s="116"/>
      <c r="BC342" s="116"/>
      <c r="BD342" s="116"/>
      <c r="BE342" s="116"/>
      <c r="BF342" s="116"/>
      <c r="BG342" s="116"/>
      <c r="BH342" s="116"/>
      <c r="BI342" s="116"/>
      <c r="BJ342" s="117"/>
    </row>
    <row r="343" spans="1:62" s="3" customFormat="1">
      <c r="A343" s="1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c r="AD343" s="16"/>
      <c r="AE343" s="16"/>
      <c r="AF343" s="16"/>
      <c r="AG343" s="16"/>
      <c r="AH343" s="16"/>
      <c r="AI343" s="16"/>
      <c r="AJ343" s="16"/>
      <c r="AK343" s="16"/>
      <c r="AL343" s="16"/>
      <c r="AM343" s="16"/>
      <c r="AN343" s="16"/>
      <c r="AO343" s="16"/>
      <c r="AP343" s="16"/>
      <c r="AQ343" s="16"/>
      <c r="AR343" s="16"/>
      <c r="AS343" s="116"/>
      <c r="AT343" s="116"/>
      <c r="AU343" s="116"/>
      <c r="AV343" s="116"/>
      <c r="AW343" s="116"/>
      <c r="AX343" s="116"/>
      <c r="AY343" s="116"/>
      <c r="AZ343" s="116"/>
      <c r="BA343" s="116"/>
      <c r="BB343" s="116"/>
      <c r="BC343" s="116"/>
      <c r="BD343" s="116"/>
      <c r="BE343" s="116"/>
      <c r="BF343" s="116"/>
      <c r="BG343" s="116"/>
      <c r="BH343" s="116"/>
      <c r="BI343" s="116"/>
      <c r="BJ343" s="117"/>
    </row>
    <row r="344" spans="1:62" s="3" customFormat="1">
      <c r="A344" s="1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c r="AD344" s="16"/>
      <c r="AE344" s="16"/>
      <c r="AF344" s="16"/>
      <c r="AG344" s="16"/>
      <c r="AH344" s="16"/>
      <c r="AI344" s="16"/>
      <c r="AJ344" s="16"/>
      <c r="AK344" s="16"/>
      <c r="AL344" s="16"/>
      <c r="AM344" s="16"/>
      <c r="AN344" s="16"/>
      <c r="AO344" s="16"/>
      <c r="AP344" s="16"/>
      <c r="AQ344" s="16"/>
      <c r="AR344" s="16"/>
      <c r="AS344" s="116"/>
      <c r="AT344" s="116"/>
      <c r="AU344" s="116"/>
      <c r="AV344" s="116"/>
      <c r="AW344" s="116"/>
      <c r="AX344" s="116"/>
      <c r="AY344" s="116"/>
      <c r="AZ344" s="116"/>
      <c r="BA344" s="116"/>
      <c r="BB344" s="116"/>
      <c r="BC344" s="116"/>
      <c r="BD344" s="116"/>
      <c r="BE344" s="116"/>
      <c r="BF344" s="116"/>
      <c r="BG344" s="116"/>
      <c r="BH344" s="116"/>
      <c r="BI344" s="116"/>
      <c r="BJ344" s="117"/>
    </row>
    <row r="345" spans="1:62" s="3" customFormat="1">
      <c r="A345" s="1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c r="AD345" s="16"/>
      <c r="AE345" s="16"/>
      <c r="AF345" s="16"/>
      <c r="AG345" s="16"/>
      <c r="AH345" s="16"/>
      <c r="AI345" s="16"/>
      <c r="AJ345" s="16"/>
      <c r="AK345" s="16"/>
      <c r="AL345" s="16"/>
      <c r="AM345" s="16"/>
      <c r="AN345" s="16"/>
      <c r="AO345" s="16"/>
      <c r="AP345" s="16"/>
      <c r="AQ345" s="16"/>
      <c r="AR345" s="16"/>
      <c r="AS345" s="116"/>
      <c r="AT345" s="116"/>
      <c r="AU345" s="116"/>
      <c r="AV345" s="116"/>
      <c r="AW345" s="116"/>
      <c r="AX345" s="116"/>
      <c r="AY345" s="116"/>
      <c r="AZ345" s="116"/>
      <c r="BA345" s="116"/>
      <c r="BB345" s="116"/>
      <c r="BC345" s="116"/>
      <c r="BD345" s="116"/>
      <c r="BE345" s="116"/>
      <c r="BF345" s="116"/>
      <c r="BG345" s="116"/>
      <c r="BH345" s="116"/>
      <c r="BI345" s="116"/>
      <c r="BJ345" s="117"/>
    </row>
    <row r="346" spans="1:62" s="3" customFormat="1">
      <c r="A346" s="1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c r="AD346" s="16"/>
      <c r="AE346" s="16"/>
      <c r="AF346" s="16"/>
      <c r="AG346" s="16"/>
      <c r="AH346" s="16"/>
      <c r="AI346" s="16"/>
      <c r="AJ346" s="16"/>
      <c r="AK346" s="16"/>
      <c r="AL346" s="16"/>
      <c r="AM346" s="16"/>
      <c r="AN346" s="16"/>
      <c r="AO346" s="16"/>
      <c r="AP346" s="16"/>
      <c r="AQ346" s="16"/>
      <c r="AR346" s="16"/>
      <c r="AS346" s="116"/>
      <c r="AT346" s="116"/>
      <c r="AU346" s="116"/>
      <c r="AV346" s="116"/>
      <c r="AW346" s="116"/>
      <c r="AX346" s="116"/>
      <c r="AY346" s="116"/>
      <c r="AZ346" s="116"/>
      <c r="BA346" s="116"/>
      <c r="BB346" s="116"/>
      <c r="BC346" s="116"/>
      <c r="BD346" s="116"/>
      <c r="BE346" s="116"/>
      <c r="BF346" s="116"/>
      <c r="BG346" s="116"/>
      <c r="BH346" s="116"/>
      <c r="BI346" s="116"/>
      <c r="BJ346" s="117"/>
    </row>
    <row r="347" spans="1:62" s="3" customFormat="1">
      <c r="A347" s="1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c r="AD347" s="16"/>
      <c r="AE347" s="16"/>
      <c r="AF347" s="16"/>
      <c r="AG347" s="16"/>
      <c r="AH347" s="16"/>
      <c r="AI347" s="16"/>
      <c r="AJ347" s="16"/>
      <c r="AK347" s="16"/>
      <c r="AL347" s="16"/>
      <c r="AM347" s="16"/>
      <c r="AN347" s="16"/>
      <c r="AO347" s="16"/>
      <c r="AP347" s="16"/>
      <c r="AQ347" s="16"/>
      <c r="AR347" s="16"/>
      <c r="AS347" s="116"/>
      <c r="AT347" s="116"/>
      <c r="AU347" s="116"/>
      <c r="AV347" s="116"/>
      <c r="AW347" s="116"/>
      <c r="AX347" s="116"/>
      <c r="AY347" s="116"/>
      <c r="AZ347" s="116"/>
      <c r="BA347" s="116"/>
      <c r="BB347" s="116"/>
      <c r="BC347" s="116"/>
      <c r="BD347" s="116"/>
      <c r="BE347" s="116"/>
      <c r="BF347" s="116"/>
      <c r="BG347" s="116"/>
      <c r="BH347" s="116"/>
      <c r="BI347" s="116"/>
      <c r="BJ347" s="117"/>
    </row>
    <row r="348" spans="1:62" s="3" customFormat="1">
      <c r="A348" s="1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c r="AD348" s="16"/>
      <c r="AE348" s="16"/>
      <c r="AF348" s="16"/>
      <c r="AG348" s="16"/>
      <c r="AH348" s="16"/>
      <c r="AI348" s="16"/>
      <c r="AJ348" s="16"/>
      <c r="AK348" s="16"/>
      <c r="AL348" s="16"/>
      <c r="AM348" s="16"/>
      <c r="AN348" s="16"/>
      <c r="AO348" s="16"/>
      <c r="AP348" s="16"/>
      <c r="AQ348" s="16"/>
      <c r="AR348" s="16"/>
      <c r="AS348" s="116"/>
      <c r="AT348" s="116"/>
      <c r="AU348" s="116"/>
      <c r="AV348" s="116"/>
      <c r="AW348" s="116"/>
      <c r="AX348" s="116"/>
      <c r="AY348" s="116"/>
      <c r="AZ348" s="116"/>
      <c r="BA348" s="116"/>
      <c r="BB348" s="116"/>
      <c r="BC348" s="116"/>
      <c r="BD348" s="116"/>
      <c r="BE348" s="116"/>
      <c r="BF348" s="116"/>
      <c r="BG348" s="116"/>
      <c r="BH348" s="116"/>
      <c r="BI348" s="116"/>
      <c r="BJ348" s="117"/>
    </row>
    <row r="349" spans="1:62" s="3" customFormat="1">
      <c r="A349" s="1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c r="AD349" s="16"/>
      <c r="AE349" s="16"/>
      <c r="AF349" s="16"/>
      <c r="AG349" s="16"/>
      <c r="AH349" s="16"/>
      <c r="AI349" s="16"/>
      <c r="AJ349" s="16"/>
      <c r="AK349" s="16"/>
      <c r="AL349" s="16"/>
      <c r="AM349" s="16"/>
      <c r="AN349" s="16"/>
      <c r="AO349" s="16"/>
      <c r="AP349" s="16"/>
      <c r="AQ349" s="16"/>
      <c r="AR349" s="16"/>
      <c r="AS349" s="116"/>
      <c r="AT349" s="116"/>
      <c r="AU349" s="116"/>
      <c r="AV349" s="116"/>
      <c r="AW349" s="116"/>
      <c r="AX349" s="116"/>
      <c r="AY349" s="116"/>
      <c r="AZ349" s="116"/>
      <c r="BA349" s="116"/>
      <c r="BB349" s="116"/>
      <c r="BC349" s="116"/>
      <c r="BD349" s="116"/>
      <c r="BE349" s="116"/>
      <c r="BF349" s="116"/>
      <c r="BG349" s="116"/>
      <c r="BH349" s="116"/>
      <c r="BI349" s="116"/>
      <c r="BJ349" s="117"/>
    </row>
    <row r="350" spans="1:62" s="3" customFormat="1">
      <c r="A350" s="1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c r="AE350" s="16"/>
      <c r="AF350" s="16"/>
      <c r="AG350" s="16"/>
      <c r="AH350" s="16"/>
      <c r="AI350" s="16"/>
      <c r="AJ350" s="16"/>
      <c r="AK350" s="16"/>
      <c r="AL350" s="16"/>
      <c r="AM350" s="16"/>
      <c r="AN350" s="16"/>
      <c r="AO350" s="16"/>
      <c r="AP350" s="16"/>
      <c r="AQ350" s="16"/>
      <c r="AR350" s="16"/>
      <c r="AS350" s="116"/>
      <c r="AT350" s="116"/>
      <c r="AU350" s="116"/>
      <c r="AV350" s="116"/>
      <c r="AW350" s="116"/>
      <c r="AX350" s="116"/>
      <c r="AY350" s="116"/>
      <c r="AZ350" s="116"/>
      <c r="BA350" s="116"/>
      <c r="BB350" s="116"/>
      <c r="BC350" s="116"/>
      <c r="BD350" s="116"/>
      <c r="BE350" s="116"/>
      <c r="BF350" s="116"/>
      <c r="BG350" s="116"/>
      <c r="BH350" s="116"/>
      <c r="BI350" s="116"/>
      <c r="BJ350" s="117"/>
    </row>
    <row r="351" spans="1:62" s="3" customFormat="1">
      <c r="A351" s="1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c r="AD351" s="16"/>
      <c r="AE351" s="16"/>
      <c r="AF351" s="16"/>
      <c r="AG351" s="16"/>
      <c r="AH351" s="16"/>
      <c r="AI351" s="16"/>
      <c r="AJ351" s="16"/>
      <c r="AK351" s="16"/>
      <c r="AL351" s="16"/>
      <c r="AM351" s="16"/>
      <c r="AN351" s="16"/>
      <c r="AO351" s="16"/>
      <c r="AP351" s="16"/>
      <c r="AQ351" s="16"/>
      <c r="AR351" s="16"/>
      <c r="AS351" s="116"/>
      <c r="AT351" s="116"/>
      <c r="AU351" s="116"/>
      <c r="AV351" s="116"/>
      <c r="AW351" s="116"/>
      <c r="AX351" s="116"/>
      <c r="AY351" s="116"/>
      <c r="AZ351" s="116"/>
      <c r="BA351" s="116"/>
      <c r="BB351" s="116"/>
      <c r="BC351" s="116"/>
      <c r="BD351" s="116"/>
      <c r="BE351" s="116"/>
      <c r="BF351" s="116"/>
      <c r="BG351" s="116"/>
      <c r="BH351" s="116"/>
      <c r="BI351" s="116"/>
      <c r="BJ351" s="117"/>
    </row>
    <row r="352" spans="1:62" s="3" customFormat="1">
      <c r="A352" s="1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c r="AD352" s="16"/>
      <c r="AE352" s="16"/>
      <c r="AF352" s="16"/>
      <c r="AG352" s="16"/>
      <c r="AH352" s="16"/>
      <c r="AI352" s="16"/>
      <c r="AJ352" s="16"/>
      <c r="AK352" s="16"/>
      <c r="AL352" s="16"/>
      <c r="AM352" s="16"/>
      <c r="AN352" s="16"/>
      <c r="AO352" s="16"/>
      <c r="AP352" s="16"/>
      <c r="AQ352" s="16"/>
      <c r="AR352" s="16"/>
      <c r="AS352" s="116"/>
      <c r="AT352" s="116"/>
      <c r="AU352" s="116"/>
      <c r="AV352" s="116"/>
      <c r="AW352" s="116"/>
      <c r="AX352" s="116"/>
      <c r="AY352" s="116"/>
      <c r="AZ352" s="116"/>
      <c r="BA352" s="116"/>
      <c r="BB352" s="116"/>
      <c r="BC352" s="116"/>
      <c r="BD352" s="116"/>
      <c r="BE352" s="116"/>
      <c r="BF352" s="116"/>
      <c r="BG352" s="116"/>
      <c r="BH352" s="116"/>
      <c r="BI352" s="116"/>
      <c r="BJ352" s="117"/>
    </row>
    <row r="353" spans="1:62" s="3" customFormat="1">
      <c r="A353" s="1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c r="AD353" s="16"/>
      <c r="AE353" s="16"/>
      <c r="AF353" s="16"/>
      <c r="AG353" s="16"/>
      <c r="AH353" s="16"/>
      <c r="AI353" s="16"/>
      <c r="AJ353" s="16"/>
      <c r="AK353" s="16"/>
      <c r="AL353" s="16"/>
      <c r="AM353" s="16"/>
      <c r="AN353" s="16"/>
      <c r="AO353" s="16"/>
      <c r="AP353" s="16"/>
      <c r="AQ353" s="16"/>
      <c r="AR353" s="16"/>
      <c r="AS353" s="116"/>
      <c r="AT353" s="116"/>
      <c r="AU353" s="116"/>
      <c r="AV353" s="116"/>
      <c r="AW353" s="116"/>
      <c r="AX353" s="116"/>
      <c r="AY353" s="116"/>
      <c r="AZ353" s="116"/>
      <c r="BA353" s="116"/>
      <c r="BB353" s="116"/>
      <c r="BC353" s="116"/>
      <c r="BD353" s="116"/>
      <c r="BE353" s="116"/>
      <c r="BF353" s="116"/>
      <c r="BG353" s="116"/>
      <c r="BH353" s="116"/>
      <c r="BI353" s="116"/>
      <c r="BJ353" s="117"/>
    </row>
    <row r="354" spans="1:62" s="3" customFormat="1">
      <c r="A354" s="1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c r="AD354" s="16"/>
      <c r="AE354" s="16"/>
      <c r="AF354" s="16"/>
      <c r="AG354" s="16"/>
      <c r="AH354" s="16"/>
      <c r="AI354" s="16"/>
      <c r="AJ354" s="16"/>
      <c r="AK354" s="16"/>
      <c r="AL354" s="16"/>
      <c r="AM354" s="16"/>
      <c r="AN354" s="16"/>
      <c r="AO354" s="16"/>
      <c r="AP354" s="16"/>
      <c r="AQ354" s="16"/>
      <c r="AR354" s="16"/>
      <c r="AS354" s="116"/>
      <c r="AT354" s="116"/>
      <c r="AU354" s="116"/>
      <c r="AV354" s="116"/>
      <c r="AW354" s="116"/>
      <c r="AX354" s="116"/>
      <c r="AY354" s="116"/>
      <c r="AZ354" s="116"/>
      <c r="BA354" s="116"/>
      <c r="BB354" s="116"/>
      <c r="BC354" s="116"/>
      <c r="BD354" s="116"/>
      <c r="BE354" s="116"/>
      <c r="BF354" s="116"/>
      <c r="BG354" s="116"/>
      <c r="BH354" s="116"/>
      <c r="BI354" s="116"/>
      <c r="BJ354" s="117"/>
    </row>
    <row r="355" spans="1:62" s="3" customFormat="1">
      <c r="A355" s="1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c r="AD355" s="16"/>
      <c r="AE355" s="16"/>
      <c r="AF355" s="16"/>
      <c r="AG355" s="16"/>
      <c r="AH355" s="16"/>
      <c r="AI355" s="16"/>
      <c r="AJ355" s="16"/>
      <c r="AK355" s="16"/>
      <c r="AL355" s="16"/>
      <c r="AM355" s="16"/>
      <c r="AN355" s="16"/>
      <c r="AO355" s="16"/>
      <c r="AP355" s="16"/>
      <c r="AQ355" s="16"/>
      <c r="AR355" s="16"/>
      <c r="AS355" s="116"/>
      <c r="AT355" s="116"/>
      <c r="AU355" s="116"/>
      <c r="AV355" s="116"/>
      <c r="AW355" s="116"/>
      <c r="AX355" s="116"/>
      <c r="AY355" s="116"/>
      <c r="AZ355" s="116"/>
      <c r="BA355" s="116"/>
      <c r="BB355" s="116"/>
      <c r="BC355" s="116"/>
      <c r="BD355" s="116"/>
      <c r="BE355" s="116"/>
      <c r="BF355" s="116"/>
      <c r="BG355" s="116"/>
      <c r="BH355" s="116"/>
      <c r="BI355" s="116"/>
      <c r="BJ355" s="117"/>
    </row>
    <row r="356" spans="1:62" s="3" customFormat="1">
      <c r="A356" s="1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c r="AD356" s="16"/>
      <c r="AE356" s="16"/>
      <c r="AF356" s="16"/>
      <c r="AG356" s="16"/>
      <c r="AH356" s="16"/>
      <c r="AI356" s="16"/>
      <c r="AJ356" s="16"/>
      <c r="AK356" s="16"/>
      <c r="AL356" s="16"/>
      <c r="AM356" s="16"/>
      <c r="AN356" s="16"/>
      <c r="AO356" s="16"/>
      <c r="AP356" s="16"/>
      <c r="AQ356" s="16"/>
      <c r="AR356" s="16"/>
      <c r="AS356" s="116"/>
      <c r="AT356" s="116"/>
      <c r="AU356" s="116"/>
      <c r="AV356" s="116"/>
      <c r="AW356" s="116"/>
      <c r="AX356" s="116"/>
      <c r="AY356" s="116"/>
      <c r="AZ356" s="116"/>
      <c r="BA356" s="116"/>
      <c r="BB356" s="116"/>
      <c r="BC356" s="116"/>
      <c r="BD356" s="116"/>
      <c r="BE356" s="116"/>
      <c r="BF356" s="116"/>
      <c r="BG356" s="116"/>
      <c r="BH356" s="116"/>
      <c r="BI356" s="116"/>
      <c r="BJ356" s="117"/>
    </row>
    <row r="357" spans="1:62" s="3" customFormat="1">
      <c r="A357" s="1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c r="AD357" s="16"/>
      <c r="AE357" s="16"/>
      <c r="AF357" s="16"/>
      <c r="AG357" s="16"/>
      <c r="AH357" s="16"/>
      <c r="AI357" s="16"/>
      <c r="AJ357" s="16"/>
      <c r="AK357" s="16"/>
      <c r="AL357" s="16"/>
      <c r="AM357" s="16"/>
      <c r="AN357" s="16"/>
      <c r="AO357" s="16"/>
      <c r="AP357" s="16"/>
      <c r="AQ357" s="16"/>
      <c r="AR357" s="16"/>
      <c r="AS357" s="116"/>
      <c r="AT357" s="116"/>
      <c r="AU357" s="116"/>
      <c r="AV357" s="116"/>
      <c r="AW357" s="116"/>
      <c r="AX357" s="116"/>
      <c r="AY357" s="116"/>
      <c r="AZ357" s="116"/>
      <c r="BA357" s="116"/>
      <c r="BB357" s="116"/>
      <c r="BC357" s="116"/>
      <c r="BD357" s="116"/>
      <c r="BE357" s="116"/>
      <c r="BF357" s="116"/>
      <c r="BG357" s="116"/>
      <c r="BH357" s="116"/>
      <c r="BI357" s="116"/>
      <c r="BJ357" s="117"/>
    </row>
    <row r="358" spans="1:62" s="3" customFormat="1">
      <c r="A358" s="1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c r="AD358" s="16"/>
      <c r="AE358" s="16"/>
      <c r="AF358" s="16"/>
      <c r="AG358" s="16"/>
      <c r="AH358" s="16"/>
      <c r="AI358" s="16"/>
      <c r="AJ358" s="16"/>
      <c r="AK358" s="16"/>
      <c r="AL358" s="16"/>
      <c r="AM358" s="16"/>
      <c r="AN358" s="16"/>
      <c r="AO358" s="16"/>
      <c r="AP358" s="16"/>
      <c r="AQ358" s="16"/>
      <c r="AR358" s="16"/>
      <c r="AS358" s="116"/>
      <c r="AT358" s="116"/>
      <c r="AU358" s="116"/>
      <c r="AV358" s="116"/>
      <c r="AW358" s="116"/>
      <c r="AX358" s="116"/>
      <c r="AY358" s="116"/>
      <c r="AZ358" s="116"/>
      <c r="BA358" s="116"/>
      <c r="BB358" s="116"/>
      <c r="BC358" s="116"/>
      <c r="BD358" s="116"/>
      <c r="BE358" s="116"/>
      <c r="BF358" s="116"/>
      <c r="BG358" s="116"/>
      <c r="BH358" s="116"/>
      <c r="BI358" s="116"/>
      <c r="BJ358" s="117"/>
    </row>
    <row r="359" spans="1:62" s="3" customFormat="1">
      <c r="A359" s="1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c r="AD359" s="16"/>
      <c r="AE359" s="16"/>
      <c r="AF359" s="16"/>
      <c r="AG359" s="16"/>
      <c r="AH359" s="16"/>
      <c r="AI359" s="16"/>
      <c r="AJ359" s="16"/>
      <c r="AK359" s="16"/>
      <c r="AL359" s="16"/>
      <c r="AM359" s="16"/>
      <c r="AN359" s="16"/>
      <c r="AO359" s="16"/>
      <c r="AP359" s="16"/>
      <c r="AQ359" s="16"/>
      <c r="AR359" s="16"/>
      <c r="AS359" s="116"/>
      <c r="AT359" s="116"/>
      <c r="AU359" s="116"/>
      <c r="AV359" s="116"/>
      <c r="AW359" s="116"/>
      <c r="AX359" s="116"/>
      <c r="AY359" s="116"/>
      <c r="AZ359" s="116"/>
      <c r="BA359" s="116"/>
      <c r="BB359" s="116"/>
      <c r="BC359" s="116"/>
      <c r="BD359" s="116"/>
      <c r="BE359" s="116"/>
      <c r="BF359" s="116"/>
      <c r="BG359" s="116"/>
      <c r="BH359" s="116"/>
      <c r="BI359" s="116"/>
      <c r="BJ359" s="117"/>
    </row>
    <row r="360" spans="1:62" s="3" customFormat="1">
      <c r="A360" s="1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c r="AD360" s="16"/>
      <c r="AE360" s="16"/>
      <c r="AF360" s="16"/>
      <c r="AG360" s="16"/>
      <c r="AH360" s="16"/>
      <c r="AI360" s="16"/>
      <c r="AJ360" s="16"/>
      <c r="AK360" s="16"/>
      <c r="AL360" s="16"/>
      <c r="AM360" s="16"/>
      <c r="AN360" s="16"/>
      <c r="AO360" s="16"/>
      <c r="AP360" s="16"/>
      <c r="AQ360" s="16"/>
      <c r="AR360" s="16"/>
      <c r="AS360" s="116"/>
      <c r="AT360" s="116"/>
      <c r="AU360" s="116"/>
      <c r="AV360" s="116"/>
      <c r="AW360" s="116"/>
      <c r="AX360" s="116"/>
      <c r="AY360" s="116"/>
      <c r="AZ360" s="116"/>
      <c r="BA360" s="116"/>
      <c r="BB360" s="116"/>
      <c r="BC360" s="116"/>
      <c r="BD360" s="116"/>
      <c r="BE360" s="116"/>
      <c r="BF360" s="116"/>
      <c r="BG360" s="116"/>
      <c r="BH360" s="116"/>
      <c r="BI360" s="116"/>
      <c r="BJ360" s="117"/>
    </row>
    <row r="361" spans="1:62" s="3" customFormat="1">
      <c r="A361" s="1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c r="AD361" s="16"/>
      <c r="AE361" s="16"/>
      <c r="AF361" s="16"/>
      <c r="AG361" s="16"/>
      <c r="AH361" s="16"/>
      <c r="AI361" s="16"/>
      <c r="AJ361" s="16"/>
      <c r="AK361" s="16"/>
      <c r="AL361" s="16"/>
      <c r="AM361" s="16"/>
      <c r="AN361" s="16"/>
      <c r="AO361" s="16"/>
      <c r="AP361" s="16"/>
      <c r="AQ361" s="16"/>
      <c r="AR361" s="16"/>
      <c r="AS361" s="116"/>
      <c r="AT361" s="116"/>
      <c r="AU361" s="116"/>
      <c r="AV361" s="116"/>
      <c r="AW361" s="116"/>
      <c r="AX361" s="116"/>
      <c r="AY361" s="116"/>
      <c r="AZ361" s="116"/>
      <c r="BA361" s="116"/>
      <c r="BB361" s="116"/>
      <c r="BC361" s="116"/>
      <c r="BD361" s="116"/>
      <c r="BE361" s="116"/>
      <c r="BF361" s="116"/>
      <c r="BG361" s="116"/>
      <c r="BH361" s="116"/>
      <c r="BI361" s="116"/>
      <c r="BJ361" s="117"/>
    </row>
    <row r="362" spans="1:62" s="3" customFormat="1">
      <c r="A362" s="1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c r="AD362" s="16"/>
      <c r="AE362" s="16"/>
      <c r="AF362" s="16"/>
      <c r="AG362" s="16"/>
      <c r="AH362" s="16"/>
      <c r="AI362" s="16"/>
      <c r="AJ362" s="16"/>
      <c r="AK362" s="16"/>
      <c r="AL362" s="16"/>
      <c r="AM362" s="16"/>
      <c r="AN362" s="16"/>
      <c r="AO362" s="16"/>
      <c r="AP362" s="16"/>
      <c r="AQ362" s="16"/>
      <c r="AR362" s="16"/>
      <c r="AS362" s="116"/>
      <c r="AT362" s="116"/>
      <c r="AU362" s="116"/>
      <c r="AV362" s="116"/>
      <c r="AW362" s="116"/>
      <c r="AX362" s="116"/>
      <c r="AY362" s="116"/>
      <c r="AZ362" s="116"/>
      <c r="BA362" s="116"/>
      <c r="BB362" s="116"/>
      <c r="BC362" s="116"/>
      <c r="BD362" s="116"/>
      <c r="BE362" s="116"/>
      <c r="BF362" s="116"/>
      <c r="BG362" s="116"/>
      <c r="BH362" s="116"/>
      <c r="BI362" s="116"/>
      <c r="BJ362" s="117"/>
    </row>
    <row r="363" spans="1:62" s="3" customFormat="1">
      <c r="A363" s="1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c r="AD363" s="16"/>
      <c r="AE363" s="16"/>
      <c r="AF363" s="16"/>
      <c r="AG363" s="16"/>
      <c r="AH363" s="16"/>
      <c r="AI363" s="16"/>
      <c r="AJ363" s="16"/>
      <c r="AK363" s="16"/>
      <c r="AL363" s="16"/>
      <c r="AM363" s="16"/>
      <c r="AN363" s="16"/>
      <c r="AO363" s="16"/>
      <c r="AP363" s="16"/>
      <c r="AQ363" s="16"/>
      <c r="AR363" s="16"/>
      <c r="AS363" s="116"/>
      <c r="AT363" s="116"/>
      <c r="AU363" s="116"/>
      <c r="AV363" s="116"/>
      <c r="AW363" s="116"/>
      <c r="AX363" s="116"/>
      <c r="AY363" s="116"/>
      <c r="AZ363" s="116"/>
      <c r="BA363" s="116"/>
      <c r="BB363" s="116"/>
      <c r="BC363" s="116"/>
      <c r="BD363" s="116"/>
      <c r="BE363" s="116"/>
      <c r="BF363" s="116"/>
      <c r="BG363" s="116"/>
      <c r="BH363" s="116"/>
      <c r="BI363" s="116"/>
      <c r="BJ363" s="117"/>
    </row>
    <row r="364" spans="1:62" s="3" customFormat="1">
      <c r="A364" s="1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c r="AD364" s="16"/>
      <c r="AE364" s="16"/>
      <c r="AF364" s="16"/>
      <c r="AG364" s="16"/>
      <c r="AH364" s="16"/>
      <c r="AI364" s="16"/>
      <c r="AJ364" s="16"/>
      <c r="AK364" s="16"/>
      <c r="AL364" s="16"/>
      <c r="AM364" s="16"/>
      <c r="AN364" s="16"/>
      <c r="AO364" s="16"/>
      <c r="AP364" s="16"/>
      <c r="AQ364" s="16"/>
      <c r="AR364" s="16"/>
      <c r="AS364" s="116"/>
      <c r="AT364" s="116"/>
      <c r="AU364" s="116"/>
      <c r="AV364" s="116"/>
      <c r="AW364" s="116"/>
      <c r="AX364" s="116"/>
      <c r="AY364" s="116"/>
      <c r="AZ364" s="116"/>
      <c r="BA364" s="116"/>
      <c r="BB364" s="116"/>
      <c r="BC364" s="116"/>
      <c r="BD364" s="116"/>
      <c r="BE364" s="116"/>
      <c r="BF364" s="116"/>
      <c r="BG364" s="116"/>
      <c r="BH364" s="116"/>
      <c r="BI364" s="116"/>
      <c r="BJ364" s="117"/>
    </row>
    <row r="365" spans="1:62" s="3" customFormat="1">
      <c r="A365" s="1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c r="AD365" s="16"/>
      <c r="AE365" s="16"/>
      <c r="AF365" s="16"/>
      <c r="AG365" s="16"/>
      <c r="AH365" s="16"/>
      <c r="AI365" s="16"/>
      <c r="AJ365" s="16"/>
      <c r="AK365" s="16"/>
      <c r="AL365" s="16"/>
      <c r="AM365" s="16"/>
      <c r="AN365" s="16"/>
      <c r="AO365" s="16"/>
      <c r="AP365" s="16"/>
      <c r="AQ365" s="16"/>
      <c r="AR365" s="16"/>
      <c r="AS365" s="116"/>
      <c r="AT365" s="116"/>
      <c r="AU365" s="116"/>
      <c r="AV365" s="116"/>
      <c r="AW365" s="116"/>
      <c r="AX365" s="116"/>
      <c r="AY365" s="116"/>
      <c r="AZ365" s="116"/>
      <c r="BA365" s="116"/>
      <c r="BB365" s="116"/>
      <c r="BC365" s="116"/>
      <c r="BD365" s="116"/>
      <c r="BE365" s="116"/>
      <c r="BF365" s="116"/>
      <c r="BG365" s="116"/>
      <c r="BH365" s="116"/>
      <c r="BI365" s="116"/>
      <c r="BJ365" s="117"/>
    </row>
    <row r="366" spans="1:62" s="3" customFormat="1">
      <c r="A366" s="1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c r="AE366" s="16"/>
      <c r="AF366" s="16"/>
      <c r="AG366" s="16"/>
      <c r="AH366" s="16"/>
      <c r="AI366" s="16"/>
      <c r="AJ366" s="16"/>
      <c r="AK366" s="16"/>
      <c r="AL366" s="16"/>
      <c r="AM366" s="16"/>
      <c r="AN366" s="16"/>
      <c r="AO366" s="16"/>
      <c r="AP366" s="16"/>
      <c r="AQ366" s="16"/>
      <c r="AR366" s="16"/>
      <c r="AS366" s="116"/>
      <c r="AT366" s="116"/>
      <c r="AU366" s="116"/>
      <c r="AV366" s="116"/>
      <c r="AW366" s="116"/>
      <c r="AX366" s="116"/>
      <c r="AY366" s="116"/>
      <c r="AZ366" s="116"/>
      <c r="BA366" s="116"/>
      <c r="BB366" s="116"/>
      <c r="BC366" s="116"/>
      <c r="BD366" s="116"/>
      <c r="BE366" s="116"/>
      <c r="BF366" s="116"/>
      <c r="BG366" s="116"/>
      <c r="BH366" s="116"/>
      <c r="BI366" s="116"/>
      <c r="BJ366" s="117"/>
    </row>
    <row r="367" spans="1:62" s="3" customFormat="1">
      <c r="A367" s="1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c r="AD367" s="16"/>
      <c r="AE367" s="16"/>
      <c r="AF367" s="16"/>
      <c r="AG367" s="16"/>
      <c r="AH367" s="16"/>
      <c r="AI367" s="16"/>
      <c r="AJ367" s="16"/>
      <c r="AK367" s="16"/>
      <c r="AL367" s="16"/>
      <c r="AM367" s="16"/>
      <c r="AN367" s="16"/>
      <c r="AO367" s="16"/>
      <c r="AP367" s="16"/>
      <c r="AQ367" s="16"/>
      <c r="AR367" s="16"/>
      <c r="AS367" s="116"/>
      <c r="AT367" s="116"/>
      <c r="AU367" s="116"/>
      <c r="AV367" s="116"/>
      <c r="AW367" s="116"/>
      <c r="AX367" s="116"/>
      <c r="AY367" s="116"/>
      <c r="AZ367" s="116"/>
      <c r="BA367" s="116"/>
      <c r="BB367" s="116"/>
      <c r="BC367" s="116"/>
      <c r="BD367" s="116"/>
      <c r="BE367" s="116"/>
      <c r="BF367" s="116"/>
      <c r="BG367" s="116"/>
      <c r="BH367" s="116"/>
      <c r="BI367" s="116"/>
      <c r="BJ367" s="117"/>
    </row>
    <row r="368" spans="1:62" s="3" customFormat="1">
      <c r="A368" s="1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c r="AE368" s="16"/>
      <c r="AF368" s="16"/>
      <c r="AG368" s="16"/>
      <c r="AH368" s="16"/>
      <c r="AI368" s="16"/>
      <c r="AJ368" s="16"/>
      <c r="AK368" s="16"/>
      <c r="AL368" s="16"/>
      <c r="AM368" s="16"/>
      <c r="AN368" s="16"/>
      <c r="AO368" s="16"/>
      <c r="AP368" s="16"/>
      <c r="AQ368" s="16"/>
      <c r="AR368" s="16"/>
      <c r="AS368" s="116"/>
      <c r="AT368" s="116"/>
      <c r="AU368" s="116"/>
      <c r="AV368" s="116"/>
      <c r="AW368" s="116"/>
      <c r="AX368" s="116"/>
      <c r="AY368" s="116"/>
      <c r="AZ368" s="116"/>
      <c r="BA368" s="116"/>
      <c r="BB368" s="116"/>
      <c r="BC368" s="116"/>
      <c r="BD368" s="116"/>
      <c r="BE368" s="116"/>
      <c r="BF368" s="116"/>
      <c r="BG368" s="116"/>
      <c r="BH368" s="116"/>
      <c r="BI368" s="116"/>
      <c r="BJ368" s="117"/>
    </row>
    <row r="369" spans="1:62" s="3" customFormat="1">
      <c r="A369" s="1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c r="AD369" s="16"/>
      <c r="AE369" s="16"/>
      <c r="AF369" s="16"/>
      <c r="AG369" s="16"/>
      <c r="AH369" s="16"/>
      <c r="AI369" s="16"/>
      <c r="AJ369" s="16"/>
      <c r="AK369" s="16"/>
      <c r="AL369" s="16"/>
      <c r="AM369" s="16"/>
      <c r="AN369" s="16"/>
      <c r="AO369" s="16"/>
      <c r="AP369" s="16"/>
      <c r="AQ369" s="16"/>
      <c r="AR369" s="16"/>
      <c r="AS369" s="116"/>
      <c r="AT369" s="116"/>
      <c r="AU369" s="116"/>
      <c r="AV369" s="116"/>
      <c r="AW369" s="116"/>
      <c r="AX369" s="116"/>
      <c r="AY369" s="116"/>
      <c r="AZ369" s="116"/>
      <c r="BA369" s="116"/>
      <c r="BB369" s="116"/>
      <c r="BC369" s="116"/>
      <c r="BD369" s="116"/>
      <c r="BE369" s="116"/>
      <c r="BF369" s="116"/>
      <c r="BG369" s="116"/>
      <c r="BH369" s="116"/>
      <c r="BI369" s="116"/>
      <c r="BJ369" s="117"/>
    </row>
    <row r="370" spans="1:62" s="3" customFormat="1">
      <c r="A370" s="1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c r="AD370" s="16"/>
      <c r="AE370" s="16"/>
      <c r="AF370" s="16"/>
      <c r="AG370" s="16"/>
      <c r="AH370" s="16"/>
      <c r="AI370" s="16"/>
      <c r="AJ370" s="16"/>
      <c r="AK370" s="16"/>
      <c r="AL370" s="16"/>
      <c r="AM370" s="16"/>
      <c r="AN370" s="16"/>
      <c r="AO370" s="16"/>
      <c r="AP370" s="16"/>
      <c r="AQ370" s="16"/>
      <c r="AR370" s="16"/>
      <c r="AS370" s="116"/>
      <c r="AT370" s="116"/>
      <c r="AU370" s="116"/>
      <c r="AV370" s="116"/>
      <c r="AW370" s="116"/>
      <c r="AX370" s="116"/>
      <c r="AY370" s="116"/>
      <c r="AZ370" s="116"/>
      <c r="BA370" s="116"/>
      <c r="BB370" s="116"/>
      <c r="BC370" s="116"/>
      <c r="BD370" s="116"/>
      <c r="BE370" s="116"/>
      <c r="BF370" s="116"/>
      <c r="BG370" s="116"/>
      <c r="BH370" s="116"/>
      <c r="BI370" s="116"/>
      <c r="BJ370" s="117"/>
    </row>
    <row r="371" spans="1:62" s="3" customFormat="1">
      <c r="A371" s="1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c r="AD371" s="16"/>
      <c r="AE371" s="16"/>
      <c r="AF371" s="16"/>
      <c r="AG371" s="16"/>
      <c r="AH371" s="16"/>
      <c r="AI371" s="16"/>
      <c r="AJ371" s="16"/>
      <c r="AK371" s="16"/>
      <c r="AL371" s="16"/>
      <c r="AM371" s="16"/>
      <c r="AN371" s="16"/>
      <c r="AO371" s="16"/>
      <c r="AP371" s="16"/>
      <c r="AQ371" s="16"/>
      <c r="AR371" s="16"/>
      <c r="AS371" s="116"/>
      <c r="AT371" s="116"/>
      <c r="AU371" s="116"/>
      <c r="AV371" s="116"/>
      <c r="AW371" s="116"/>
      <c r="AX371" s="116"/>
      <c r="AY371" s="116"/>
      <c r="AZ371" s="116"/>
      <c r="BA371" s="116"/>
      <c r="BB371" s="116"/>
      <c r="BC371" s="116"/>
      <c r="BD371" s="116"/>
      <c r="BE371" s="116"/>
      <c r="BF371" s="116"/>
      <c r="BG371" s="116"/>
      <c r="BH371" s="116"/>
      <c r="BI371" s="116"/>
      <c r="BJ371" s="117"/>
    </row>
    <row r="372" spans="1:62" s="3" customFormat="1">
      <c r="A372" s="1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c r="AE372" s="16"/>
      <c r="AF372" s="16"/>
      <c r="AG372" s="16"/>
      <c r="AH372" s="16"/>
      <c r="AI372" s="16"/>
      <c r="AJ372" s="16"/>
      <c r="AK372" s="16"/>
      <c r="AL372" s="16"/>
      <c r="AM372" s="16"/>
      <c r="AN372" s="16"/>
      <c r="AO372" s="16"/>
      <c r="AP372" s="16"/>
      <c r="AQ372" s="16"/>
      <c r="AR372" s="16"/>
      <c r="AS372" s="116"/>
      <c r="AT372" s="116"/>
      <c r="AU372" s="116"/>
      <c r="AV372" s="116"/>
      <c r="AW372" s="116"/>
      <c r="AX372" s="116"/>
      <c r="AY372" s="116"/>
      <c r="AZ372" s="116"/>
      <c r="BA372" s="116"/>
      <c r="BB372" s="116"/>
      <c r="BC372" s="116"/>
      <c r="BD372" s="116"/>
      <c r="BE372" s="116"/>
      <c r="BF372" s="116"/>
      <c r="BG372" s="116"/>
      <c r="BH372" s="116"/>
      <c r="BI372" s="116"/>
      <c r="BJ372" s="117"/>
    </row>
    <row r="373" spans="1:62" s="3" customFormat="1">
      <c r="A373" s="1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c r="AD373" s="16"/>
      <c r="AE373" s="16"/>
      <c r="AF373" s="16"/>
      <c r="AG373" s="16"/>
      <c r="AH373" s="16"/>
      <c r="AI373" s="16"/>
      <c r="AJ373" s="16"/>
      <c r="AK373" s="16"/>
      <c r="AL373" s="16"/>
      <c r="AM373" s="16"/>
      <c r="AN373" s="16"/>
      <c r="AO373" s="16"/>
      <c r="AP373" s="16"/>
      <c r="AQ373" s="16"/>
      <c r="AR373" s="16"/>
      <c r="AS373" s="116"/>
      <c r="AT373" s="116"/>
      <c r="AU373" s="116"/>
      <c r="AV373" s="116"/>
      <c r="AW373" s="116"/>
      <c r="AX373" s="116"/>
      <c r="AY373" s="116"/>
      <c r="AZ373" s="116"/>
      <c r="BA373" s="116"/>
      <c r="BB373" s="116"/>
      <c r="BC373" s="116"/>
      <c r="BD373" s="116"/>
      <c r="BE373" s="116"/>
      <c r="BF373" s="116"/>
      <c r="BG373" s="116"/>
      <c r="BH373" s="116"/>
      <c r="BI373" s="116"/>
      <c r="BJ373" s="117"/>
    </row>
    <row r="374" spans="1:62" s="3" customFormat="1">
      <c r="A374" s="1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c r="AE374" s="16"/>
      <c r="AF374" s="16"/>
      <c r="AG374" s="16"/>
      <c r="AH374" s="16"/>
      <c r="AI374" s="16"/>
      <c r="AJ374" s="16"/>
      <c r="AK374" s="16"/>
      <c r="AL374" s="16"/>
      <c r="AM374" s="16"/>
      <c r="AN374" s="16"/>
      <c r="AO374" s="16"/>
      <c r="AP374" s="16"/>
      <c r="AQ374" s="16"/>
      <c r="AR374" s="16"/>
      <c r="AS374" s="116"/>
      <c r="AT374" s="116"/>
      <c r="AU374" s="116"/>
      <c r="AV374" s="116"/>
      <c r="AW374" s="116"/>
      <c r="AX374" s="116"/>
      <c r="AY374" s="116"/>
      <c r="AZ374" s="116"/>
      <c r="BA374" s="116"/>
      <c r="BB374" s="116"/>
      <c r="BC374" s="116"/>
      <c r="BD374" s="116"/>
      <c r="BE374" s="116"/>
      <c r="BF374" s="116"/>
      <c r="BG374" s="116"/>
      <c r="BH374" s="116"/>
      <c r="BI374" s="116"/>
      <c r="BJ374" s="117"/>
    </row>
    <row r="375" spans="1:62" s="3" customFormat="1">
      <c r="A375" s="1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c r="AD375" s="16"/>
      <c r="AE375" s="16"/>
      <c r="AF375" s="16"/>
      <c r="AG375" s="16"/>
      <c r="AH375" s="16"/>
      <c r="AI375" s="16"/>
      <c r="AJ375" s="16"/>
      <c r="AK375" s="16"/>
      <c r="AL375" s="16"/>
      <c r="AM375" s="16"/>
      <c r="AN375" s="16"/>
      <c r="AO375" s="16"/>
      <c r="AP375" s="16"/>
      <c r="AQ375" s="16"/>
      <c r="AR375" s="16"/>
      <c r="AS375" s="116"/>
      <c r="AT375" s="116"/>
      <c r="AU375" s="116"/>
      <c r="AV375" s="116"/>
      <c r="AW375" s="116"/>
      <c r="AX375" s="116"/>
      <c r="AY375" s="116"/>
      <c r="AZ375" s="116"/>
      <c r="BA375" s="116"/>
      <c r="BB375" s="116"/>
      <c r="BC375" s="116"/>
      <c r="BD375" s="116"/>
      <c r="BE375" s="116"/>
      <c r="BF375" s="116"/>
      <c r="BG375" s="116"/>
      <c r="BH375" s="116"/>
      <c r="BI375" s="116"/>
      <c r="BJ375" s="117"/>
    </row>
    <row r="376" spans="1:62" s="3" customFormat="1">
      <c r="A376" s="1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c r="AF376" s="16"/>
      <c r="AG376" s="16"/>
      <c r="AH376" s="16"/>
      <c r="AI376" s="16"/>
      <c r="AJ376" s="16"/>
      <c r="AK376" s="16"/>
      <c r="AL376" s="16"/>
      <c r="AM376" s="16"/>
      <c r="AN376" s="16"/>
      <c r="AO376" s="16"/>
      <c r="AP376" s="16"/>
      <c r="AQ376" s="16"/>
      <c r="AR376" s="16"/>
      <c r="AS376" s="116"/>
      <c r="AT376" s="116"/>
      <c r="AU376" s="116"/>
      <c r="AV376" s="116"/>
      <c r="AW376" s="116"/>
      <c r="AX376" s="116"/>
      <c r="AY376" s="116"/>
      <c r="AZ376" s="116"/>
      <c r="BA376" s="116"/>
      <c r="BB376" s="116"/>
      <c r="BC376" s="116"/>
      <c r="BD376" s="116"/>
      <c r="BE376" s="116"/>
      <c r="BF376" s="116"/>
      <c r="BG376" s="116"/>
      <c r="BH376" s="116"/>
      <c r="BI376" s="116"/>
      <c r="BJ376" s="117"/>
    </row>
    <row r="377" spans="1:62" s="3" customFormat="1">
      <c r="A377" s="1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c r="AF377" s="16"/>
      <c r="AG377" s="16"/>
      <c r="AH377" s="16"/>
      <c r="AI377" s="16"/>
      <c r="AJ377" s="16"/>
      <c r="AK377" s="16"/>
      <c r="AL377" s="16"/>
      <c r="AM377" s="16"/>
      <c r="AN377" s="16"/>
      <c r="AO377" s="16"/>
      <c r="AP377" s="16"/>
      <c r="AQ377" s="16"/>
      <c r="AR377" s="16"/>
      <c r="AS377" s="116"/>
      <c r="AT377" s="116"/>
      <c r="AU377" s="116"/>
      <c r="AV377" s="116"/>
      <c r="AW377" s="116"/>
      <c r="AX377" s="116"/>
      <c r="AY377" s="116"/>
      <c r="AZ377" s="116"/>
      <c r="BA377" s="116"/>
      <c r="BB377" s="116"/>
      <c r="BC377" s="116"/>
      <c r="BD377" s="116"/>
      <c r="BE377" s="116"/>
      <c r="BF377" s="116"/>
      <c r="BG377" s="116"/>
      <c r="BH377" s="116"/>
      <c r="BI377" s="116"/>
      <c r="BJ377" s="117"/>
    </row>
    <row r="378" spans="1:62" s="3" customFormat="1">
      <c r="A378" s="1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c r="AE378" s="16"/>
      <c r="AF378" s="16"/>
      <c r="AG378" s="16"/>
      <c r="AH378" s="16"/>
      <c r="AI378" s="16"/>
      <c r="AJ378" s="16"/>
      <c r="AK378" s="16"/>
      <c r="AL378" s="16"/>
      <c r="AM378" s="16"/>
      <c r="AN378" s="16"/>
      <c r="AO378" s="16"/>
      <c r="AP378" s="16"/>
      <c r="AQ378" s="16"/>
      <c r="AR378" s="16"/>
      <c r="AS378" s="116"/>
      <c r="AT378" s="116"/>
      <c r="AU378" s="116"/>
      <c r="AV378" s="116"/>
      <c r="AW378" s="116"/>
      <c r="AX378" s="116"/>
      <c r="AY378" s="116"/>
      <c r="AZ378" s="116"/>
      <c r="BA378" s="116"/>
      <c r="BB378" s="116"/>
      <c r="BC378" s="116"/>
      <c r="BD378" s="116"/>
      <c r="BE378" s="116"/>
      <c r="BF378" s="116"/>
      <c r="BG378" s="116"/>
      <c r="BH378" s="116"/>
      <c r="BI378" s="116"/>
      <c r="BJ378" s="117"/>
    </row>
    <row r="379" spans="1:62" s="3" customFormat="1">
      <c r="A379" s="1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c r="AD379" s="16"/>
      <c r="AE379" s="16"/>
      <c r="AF379" s="16"/>
      <c r="AG379" s="16"/>
      <c r="AH379" s="16"/>
      <c r="AI379" s="16"/>
      <c r="AJ379" s="16"/>
      <c r="AK379" s="16"/>
      <c r="AL379" s="16"/>
      <c r="AM379" s="16"/>
      <c r="AN379" s="16"/>
      <c r="AO379" s="16"/>
      <c r="AP379" s="16"/>
      <c r="AQ379" s="16"/>
      <c r="AR379" s="16"/>
      <c r="AS379" s="116"/>
      <c r="AT379" s="116"/>
      <c r="AU379" s="116"/>
      <c r="AV379" s="116"/>
      <c r="AW379" s="116"/>
      <c r="AX379" s="116"/>
      <c r="AY379" s="116"/>
      <c r="AZ379" s="116"/>
      <c r="BA379" s="116"/>
      <c r="BB379" s="116"/>
      <c r="BC379" s="116"/>
      <c r="BD379" s="116"/>
      <c r="BE379" s="116"/>
      <c r="BF379" s="116"/>
      <c r="BG379" s="116"/>
      <c r="BH379" s="116"/>
      <c r="BI379" s="116"/>
      <c r="BJ379" s="117"/>
    </row>
    <row r="380" spans="1:62" s="3" customFormat="1">
      <c r="A380" s="1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c r="AD380" s="16"/>
      <c r="AE380" s="16"/>
      <c r="AF380" s="16"/>
      <c r="AG380" s="16"/>
      <c r="AH380" s="16"/>
      <c r="AI380" s="16"/>
      <c r="AJ380" s="16"/>
      <c r="AK380" s="16"/>
      <c r="AL380" s="16"/>
      <c r="AM380" s="16"/>
      <c r="AN380" s="16"/>
      <c r="AO380" s="16"/>
      <c r="AP380" s="16"/>
      <c r="AQ380" s="16"/>
      <c r="AR380" s="16"/>
      <c r="AS380" s="116"/>
      <c r="AT380" s="116"/>
      <c r="AU380" s="116"/>
      <c r="AV380" s="116"/>
      <c r="AW380" s="116"/>
      <c r="AX380" s="116"/>
      <c r="AY380" s="116"/>
      <c r="AZ380" s="116"/>
      <c r="BA380" s="116"/>
      <c r="BB380" s="116"/>
      <c r="BC380" s="116"/>
      <c r="BD380" s="116"/>
      <c r="BE380" s="116"/>
      <c r="BF380" s="116"/>
      <c r="BG380" s="116"/>
      <c r="BH380" s="116"/>
      <c r="BI380" s="116"/>
      <c r="BJ380" s="117"/>
    </row>
    <row r="381" spans="1:62" s="3" customFormat="1">
      <c r="A381" s="1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c r="AE381" s="16"/>
      <c r="AF381" s="16"/>
      <c r="AG381" s="16"/>
      <c r="AH381" s="16"/>
      <c r="AI381" s="16"/>
      <c r="AJ381" s="16"/>
      <c r="AK381" s="16"/>
      <c r="AL381" s="16"/>
      <c r="AM381" s="16"/>
      <c r="AN381" s="16"/>
      <c r="AO381" s="16"/>
      <c r="AP381" s="16"/>
      <c r="AQ381" s="16"/>
      <c r="AR381" s="16"/>
      <c r="AS381" s="116"/>
      <c r="AT381" s="116"/>
      <c r="AU381" s="116"/>
      <c r="AV381" s="116"/>
      <c r="AW381" s="116"/>
      <c r="AX381" s="116"/>
      <c r="AY381" s="116"/>
      <c r="AZ381" s="116"/>
      <c r="BA381" s="116"/>
      <c r="BB381" s="116"/>
      <c r="BC381" s="116"/>
      <c r="BD381" s="116"/>
      <c r="BE381" s="116"/>
      <c r="BF381" s="116"/>
      <c r="BG381" s="116"/>
      <c r="BH381" s="116"/>
      <c r="BI381" s="116"/>
      <c r="BJ381" s="117"/>
    </row>
    <row r="382" spans="1:62" s="3" customFormat="1">
      <c r="A382" s="1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c r="AE382" s="16"/>
      <c r="AF382" s="16"/>
      <c r="AG382" s="16"/>
      <c r="AH382" s="16"/>
      <c r="AI382" s="16"/>
      <c r="AJ382" s="16"/>
      <c r="AK382" s="16"/>
      <c r="AL382" s="16"/>
      <c r="AM382" s="16"/>
      <c r="AN382" s="16"/>
      <c r="AO382" s="16"/>
      <c r="AP382" s="16"/>
      <c r="AQ382" s="16"/>
      <c r="AR382" s="16"/>
      <c r="AS382" s="116"/>
      <c r="AT382" s="116"/>
      <c r="AU382" s="116"/>
      <c r="AV382" s="116"/>
      <c r="AW382" s="116"/>
      <c r="AX382" s="116"/>
      <c r="AY382" s="116"/>
      <c r="AZ382" s="116"/>
      <c r="BA382" s="116"/>
      <c r="BB382" s="116"/>
      <c r="BC382" s="116"/>
      <c r="BD382" s="116"/>
      <c r="BE382" s="116"/>
      <c r="BF382" s="116"/>
      <c r="BG382" s="116"/>
      <c r="BH382" s="116"/>
      <c r="BI382" s="116"/>
      <c r="BJ382" s="117"/>
    </row>
    <row r="383" spans="1:62" s="3" customFormat="1">
      <c r="A383" s="1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c r="AD383" s="16"/>
      <c r="AE383" s="16"/>
      <c r="AF383" s="16"/>
      <c r="AG383" s="16"/>
      <c r="AH383" s="16"/>
      <c r="AI383" s="16"/>
      <c r="AJ383" s="16"/>
      <c r="AK383" s="16"/>
      <c r="AL383" s="16"/>
      <c r="AM383" s="16"/>
      <c r="AN383" s="16"/>
      <c r="AO383" s="16"/>
      <c r="AP383" s="16"/>
      <c r="AQ383" s="16"/>
      <c r="AR383" s="16"/>
      <c r="AS383" s="116"/>
      <c r="AT383" s="116"/>
      <c r="AU383" s="116"/>
      <c r="AV383" s="116"/>
      <c r="AW383" s="116"/>
      <c r="AX383" s="116"/>
      <c r="AY383" s="116"/>
      <c r="AZ383" s="116"/>
      <c r="BA383" s="116"/>
      <c r="BB383" s="116"/>
      <c r="BC383" s="116"/>
      <c r="BD383" s="116"/>
      <c r="BE383" s="116"/>
      <c r="BF383" s="116"/>
      <c r="BG383" s="116"/>
      <c r="BH383" s="116"/>
      <c r="BI383" s="116"/>
      <c r="BJ383" s="117"/>
    </row>
    <row r="384" spans="1:62" s="3" customFormat="1">
      <c r="A384" s="1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c r="AD384" s="16"/>
      <c r="AE384" s="16"/>
      <c r="AF384" s="16"/>
      <c r="AG384" s="16"/>
      <c r="AH384" s="16"/>
      <c r="AI384" s="16"/>
      <c r="AJ384" s="16"/>
      <c r="AK384" s="16"/>
      <c r="AL384" s="16"/>
      <c r="AM384" s="16"/>
      <c r="AN384" s="16"/>
      <c r="AO384" s="16"/>
      <c r="AP384" s="16"/>
      <c r="AQ384" s="16"/>
      <c r="AR384" s="16"/>
      <c r="AS384" s="116"/>
      <c r="AT384" s="116"/>
      <c r="AU384" s="116"/>
      <c r="AV384" s="116"/>
      <c r="AW384" s="116"/>
      <c r="AX384" s="116"/>
      <c r="AY384" s="116"/>
      <c r="AZ384" s="116"/>
      <c r="BA384" s="116"/>
      <c r="BB384" s="116"/>
      <c r="BC384" s="116"/>
      <c r="BD384" s="116"/>
      <c r="BE384" s="116"/>
      <c r="BF384" s="116"/>
      <c r="BG384" s="116"/>
      <c r="BH384" s="116"/>
      <c r="BI384" s="116"/>
      <c r="BJ384" s="117"/>
    </row>
    <row r="385" spans="1:62" s="3" customFormat="1">
      <c r="A385" s="1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c r="AD385" s="16"/>
      <c r="AE385" s="16"/>
      <c r="AF385" s="16"/>
      <c r="AG385" s="16"/>
      <c r="AH385" s="16"/>
      <c r="AI385" s="16"/>
      <c r="AJ385" s="16"/>
      <c r="AK385" s="16"/>
      <c r="AL385" s="16"/>
      <c r="AM385" s="16"/>
      <c r="AN385" s="16"/>
      <c r="AO385" s="16"/>
      <c r="AP385" s="16"/>
      <c r="AQ385" s="16"/>
      <c r="AR385" s="16"/>
      <c r="AS385" s="116"/>
      <c r="AT385" s="116"/>
      <c r="AU385" s="116"/>
      <c r="AV385" s="116"/>
      <c r="AW385" s="116"/>
      <c r="AX385" s="116"/>
      <c r="AY385" s="116"/>
      <c r="AZ385" s="116"/>
      <c r="BA385" s="116"/>
      <c r="BB385" s="116"/>
      <c r="BC385" s="116"/>
      <c r="BD385" s="116"/>
      <c r="BE385" s="116"/>
      <c r="BF385" s="116"/>
      <c r="BG385" s="116"/>
      <c r="BH385" s="116"/>
      <c r="BI385" s="116"/>
      <c r="BJ385" s="117"/>
    </row>
    <row r="386" spans="1:62" s="3" customFormat="1">
      <c r="A386" s="1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c r="AE386" s="16"/>
      <c r="AF386" s="16"/>
      <c r="AG386" s="16"/>
      <c r="AH386" s="16"/>
      <c r="AI386" s="16"/>
      <c r="AJ386" s="16"/>
      <c r="AK386" s="16"/>
      <c r="AL386" s="16"/>
      <c r="AM386" s="16"/>
      <c r="AN386" s="16"/>
      <c r="AO386" s="16"/>
      <c r="AP386" s="16"/>
      <c r="AQ386" s="16"/>
      <c r="AR386" s="16"/>
      <c r="AS386" s="116"/>
      <c r="AT386" s="116"/>
      <c r="AU386" s="116"/>
      <c r="AV386" s="116"/>
      <c r="AW386" s="116"/>
      <c r="AX386" s="116"/>
      <c r="AY386" s="116"/>
      <c r="AZ386" s="116"/>
      <c r="BA386" s="116"/>
      <c r="BB386" s="116"/>
      <c r="BC386" s="116"/>
      <c r="BD386" s="116"/>
      <c r="BE386" s="116"/>
      <c r="BF386" s="116"/>
      <c r="BG386" s="116"/>
      <c r="BH386" s="116"/>
      <c r="BI386" s="116"/>
      <c r="BJ386" s="117"/>
    </row>
    <row r="387" spans="1:62" s="3" customFormat="1">
      <c r="A387" s="1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c r="AE387" s="16"/>
      <c r="AF387" s="16"/>
      <c r="AG387" s="16"/>
      <c r="AH387" s="16"/>
      <c r="AI387" s="16"/>
      <c r="AJ387" s="16"/>
      <c r="AK387" s="16"/>
      <c r="AL387" s="16"/>
      <c r="AM387" s="16"/>
      <c r="AN387" s="16"/>
      <c r="AO387" s="16"/>
      <c r="AP387" s="16"/>
      <c r="AQ387" s="16"/>
      <c r="AR387" s="16"/>
      <c r="AS387" s="116"/>
      <c r="AT387" s="116"/>
      <c r="AU387" s="116"/>
      <c r="AV387" s="116"/>
      <c r="AW387" s="116"/>
      <c r="AX387" s="116"/>
      <c r="AY387" s="116"/>
      <c r="AZ387" s="116"/>
      <c r="BA387" s="116"/>
      <c r="BB387" s="116"/>
      <c r="BC387" s="116"/>
      <c r="BD387" s="116"/>
      <c r="BE387" s="116"/>
      <c r="BF387" s="116"/>
      <c r="BG387" s="116"/>
      <c r="BH387" s="116"/>
      <c r="BI387" s="116"/>
      <c r="BJ387" s="117"/>
    </row>
    <row r="388" spans="1:62" s="3" customFormat="1">
      <c r="A388" s="1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6"/>
      <c r="AH388" s="16"/>
      <c r="AI388" s="16"/>
      <c r="AJ388" s="16"/>
      <c r="AK388" s="16"/>
      <c r="AL388" s="16"/>
      <c r="AM388" s="16"/>
      <c r="AN388" s="16"/>
      <c r="AO388" s="16"/>
      <c r="AP388" s="16"/>
      <c r="AQ388" s="16"/>
      <c r="AR388" s="16"/>
      <c r="AS388" s="116"/>
      <c r="AT388" s="116"/>
      <c r="AU388" s="116"/>
      <c r="AV388" s="116"/>
      <c r="AW388" s="116"/>
      <c r="AX388" s="116"/>
      <c r="AY388" s="116"/>
      <c r="AZ388" s="116"/>
      <c r="BA388" s="116"/>
      <c r="BB388" s="116"/>
      <c r="BC388" s="116"/>
      <c r="BD388" s="116"/>
      <c r="BE388" s="116"/>
      <c r="BF388" s="116"/>
      <c r="BG388" s="116"/>
      <c r="BH388" s="116"/>
      <c r="BI388" s="116"/>
      <c r="BJ388" s="117"/>
    </row>
    <row r="389" spans="1:62" s="3" customFormat="1">
      <c r="A389" s="1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6"/>
      <c r="AH389" s="16"/>
      <c r="AI389" s="16"/>
      <c r="AJ389" s="16"/>
      <c r="AK389" s="16"/>
      <c r="AL389" s="16"/>
      <c r="AM389" s="16"/>
      <c r="AN389" s="16"/>
      <c r="AO389" s="16"/>
      <c r="AP389" s="16"/>
      <c r="AQ389" s="16"/>
      <c r="AR389" s="16"/>
      <c r="AS389" s="116"/>
      <c r="AT389" s="116"/>
      <c r="AU389" s="116"/>
      <c r="AV389" s="116"/>
      <c r="AW389" s="116"/>
      <c r="AX389" s="116"/>
      <c r="AY389" s="116"/>
      <c r="AZ389" s="116"/>
      <c r="BA389" s="116"/>
      <c r="BB389" s="116"/>
      <c r="BC389" s="116"/>
      <c r="BD389" s="116"/>
      <c r="BE389" s="116"/>
      <c r="BF389" s="116"/>
      <c r="BG389" s="116"/>
      <c r="BH389" s="116"/>
      <c r="BI389" s="116"/>
      <c r="BJ389" s="117"/>
    </row>
    <row r="390" spans="1:62" s="3" customFormat="1">
      <c r="A390" s="1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6"/>
      <c r="AH390" s="16"/>
      <c r="AI390" s="16"/>
      <c r="AJ390" s="16"/>
      <c r="AK390" s="16"/>
      <c r="AL390" s="16"/>
      <c r="AM390" s="16"/>
      <c r="AN390" s="16"/>
      <c r="AO390" s="16"/>
      <c r="AP390" s="16"/>
      <c r="AQ390" s="16"/>
      <c r="AR390" s="16"/>
      <c r="AS390" s="116"/>
      <c r="AT390" s="116"/>
      <c r="AU390" s="116"/>
      <c r="AV390" s="116"/>
      <c r="AW390" s="116"/>
      <c r="AX390" s="116"/>
      <c r="AY390" s="116"/>
      <c r="AZ390" s="116"/>
      <c r="BA390" s="116"/>
      <c r="BB390" s="116"/>
      <c r="BC390" s="116"/>
      <c r="BD390" s="116"/>
      <c r="BE390" s="116"/>
      <c r="BF390" s="116"/>
      <c r="BG390" s="116"/>
      <c r="BH390" s="116"/>
      <c r="BI390" s="116"/>
      <c r="BJ390" s="117"/>
    </row>
    <row r="391" spans="1:62" s="3" customFormat="1">
      <c r="A391" s="1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c r="AD391" s="16"/>
      <c r="AE391" s="16"/>
      <c r="AF391" s="16"/>
      <c r="AG391" s="16"/>
      <c r="AH391" s="16"/>
      <c r="AI391" s="16"/>
      <c r="AJ391" s="16"/>
      <c r="AK391" s="16"/>
      <c r="AL391" s="16"/>
      <c r="AM391" s="16"/>
      <c r="AN391" s="16"/>
      <c r="AO391" s="16"/>
      <c r="AP391" s="16"/>
      <c r="AQ391" s="16"/>
      <c r="AR391" s="16"/>
      <c r="AS391" s="116"/>
      <c r="AT391" s="116"/>
      <c r="AU391" s="116"/>
      <c r="AV391" s="116"/>
      <c r="AW391" s="116"/>
      <c r="AX391" s="116"/>
      <c r="AY391" s="116"/>
      <c r="AZ391" s="116"/>
      <c r="BA391" s="116"/>
      <c r="BB391" s="116"/>
      <c r="BC391" s="116"/>
      <c r="BD391" s="116"/>
      <c r="BE391" s="116"/>
      <c r="BF391" s="116"/>
      <c r="BG391" s="116"/>
      <c r="BH391" s="116"/>
      <c r="BI391" s="116"/>
      <c r="BJ391" s="117"/>
    </row>
    <row r="392" spans="1:62" s="3" customFormat="1">
      <c r="A392" s="1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c r="AD392" s="16"/>
      <c r="AE392" s="16"/>
      <c r="AF392" s="16"/>
      <c r="AG392" s="16"/>
      <c r="AH392" s="16"/>
      <c r="AI392" s="16"/>
      <c r="AJ392" s="16"/>
      <c r="AK392" s="16"/>
      <c r="AL392" s="16"/>
      <c r="AM392" s="16"/>
      <c r="AN392" s="16"/>
      <c r="AO392" s="16"/>
      <c r="AP392" s="16"/>
      <c r="AQ392" s="16"/>
      <c r="AR392" s="16"/>
      <c r="AS392" s="116"/>
      <c r="AT392" s="116"/>
      <c r="AU392" s="116"/>
      <c r="AV392" s="116"/>
      <c r="AW392" s="116"/>
      <c r="AX392" s="116"/>
      <c r="AY392" s="116"/>
      <c r="AZ392" s="116"/>
      <c r="BA392" s="116"/>
      <c r="BB392" s="116"/>
      <c r="BC392" s="116"/>
      <c r="BD392" s="116"/>
      <c r="BE392" s="116"/>
      <c r="BF392" s="116"/>
      <c r="BG392" s="116"/>
      <c r="BH392" s="116"/>
      <c r="BI392" s="116"/>
      <c r="BJ392" s="117"/>
    </row>
    <row r="393" spans="1:62" s="3" customFormat="1">
      <c r="A393" s="1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c r="AD393" s="16"/>
      <c r="AE393" s="16"/>
      <c r="AF393" s="16"/>
      <c r="AG393" s="16"/>
      <c r="AH393" s="16"/>
      <c r="AI393" s="16"/>
      <c r="AJ393" s="16"/>
      <c r="AK393" s="16"/>
      <c r="AL393" s="16"/>
      <c r="AM393" s="16"/>
      <c r="AN393" s="16"/>
      <c r="AO393" s="16"/>
      <c r="AP393" s="16"/>
      <c r="AQ393" s="16"/>
      <c r="AR393" s="16"/>
      <c r="AS393" s="116"/>
      <c r="AT393" s="116"/>
      <c r="AU393" s="116"/>
      <c r="AV393" s="116"/>
      <c r="AW393" s="116"/>
      <c r="AX393" s="116"/>
      <c r="AY393" s="116"/>
      <c r="AZ393" s="116"/>
      <c r="BA393" s="116"/>
      <c r="BB393" s="116"/>
      <c r="BC393" s="116"/>
      <c r="BD393" s="116"/>
      <c r="BE393" s="116"/>
      <c r="BF393" s="116"/>
      <c r="BG393" s="116"/>
      <c r="BH393" s="116"/>
      <c r="BI393" s="116"/>
      <c r="BJ393" s="117"/>
    </row>
    <row r="394" spans="1:62" s="3" customFormat="1">
      <c r="A394" s="1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c r="AD394" s="16"/>
      <c r="AE394" s="16"/>
      <c r="AF394" s="16"/>
      <c r="AG394" s="16"/>
      <c r="AH394" s="16"/>
      <c r="AI394" s="16"/>
      <c r="AJ394" s="16"/>
      <c r="AK394" s="16"/>
      <c r="AL394" s="16"/>
      <c r="AM394" s="16"/>
      <c r="AN394" s="16"/>
      <c r="AO394" s="16"/>
      <c r="AP394" s="16"/>
      <c r="AQ394" s="16"/>
      <c r="AR394" s="16"/>
      <c r="AS394" s="116"/>
      <c r="AT394" s="116"/>
      <c r="AU394" s="116"/>
      <c r="AV394" s="116"/>
      <c r="AW394" s="116"/>
      <c r="AX394" s="116"/>
      <c r="AY394" s="116"/>
      <c r="AZ394" s="116"/>
      <c r="BA394" s="116"/>
      <c r="BB394" s="116"/>
      <c r="BC394" s="116"/>
      <c r="BD394" s="116"/>
      <c r="BE394" s="116"/>
      <c r="BF394" s="116"/>
      <c r="BG394" s="116"/>
      <c r="BH394" s="116"/>
      <c r="BI394" s="116"/>
      <c r="BJ394" s="117"/>
    </row>
    <row r="395" spans="1:62" s="3" customFormat="1">
      <c r="A395" s="1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c r="AD395" s="16"/>
      <c r="AE395" s="16"/>
      <c r="AF395" s="16"/>
      <c r="AG395" s="16"/>
      <c r="AH395" s="16"/>
      <c r="AI395" s="16"/>
      <c r="AJ395" s="16"/>
      <c r="AK395" s="16"/>
      <c r="AL395" s="16"/>
      <c r="AM395" s="16"/>
      <c r="AN395" s="16"/>
      <c r="AO395" s="16"/>
      <c r="AP395" s="16"/>
      <c r="AQ395" s="16"/>
      <c r="AR395" s="16"/>
      <c r="AS395" s="116"/>
      <c r="AT395" s="116"/>
      <c r="AU395" s="116"/>
      <c r="AV395" s="116"/>
      <c r="AW395" s="116"/>
      <c r="AX395" s="116"/>
      <c r="AY395" s="116"/>
      <c r="AZ395" s="116"/>
      <c r="BA395" s="116"/>
      <c r="BB395" s="116"/>
      <c r="BC395" s="116"/>
      <c r="BD395" s="116"/>
      <c r="BE395" s="116"/>
      <c r="BF395" s="116"/>
      <c r="BG395" s="116"/>
      <c r="BH395" s="116"/>
      <c r="BI395" s="116"/>
      <c r="BJ395" s="117"/>
    </row>
    <row r="396" spans="1:62" s="3" customFormat="1">
      <c r="A396" s="1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c r="AD396" s="16"/>
      <c r="AE396" s="16"/>
      <c r="AF396" s="16"/>
      <c r="AG396" s="16"/>
      <c r="AH396" s="16"/>
      <c r="AI396" s="16"/>
      <c r="AJ396" s="16"/>
      <c r="AK396" s="16"/>
      <c r="AL396" s="16"/>
      <c r="AM396" s="16"/>
      <c r="AN396" s="16"/>
      <c r="AO396" s="16"/>
      <c r="AP396" s="16"/>
      <c r="AQ396" s="16"/>
      <c r="AR396" s="16"/>
      <c r="AS396" s="116"/>
      <c r="AT396" s="116"/>
      <c r="AU396" s="116"/>
      <c r="AV396" s="116"/>
      <c r="AW396" s="116"/>
      <c r="AX396" s="116"/>
      <c r="AY396" s="116"/>
      <c r="AZ396" s="116"/>
      <c r="BA396" s="116"/>
      <c r="BB396" s="116"/>
      <c r="BC396" s="116"/>
      <c r="BD396" s="116"/>
      <c r="BE396" s="116"/>
      <c r="BF396" s="116"/>
      <c r="BG396" s="116"/>
      <c r="BH396" s="116"/>
      <c r="BI396" s="116"/>
      <c r="BJ396" s="117"/>
    </row>
    <row r="397" spans="1:62" s="3" customFormat="1">
      <c r="A397" s="1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c r="AD397" s="16"/>
      <c r="AE397" s="16"/>
      <c r="AF397" s="16"/>
      <c r="AG397" s="16"/>
      <c r="AH397" s="16"/>
      <c r="AI397" s="16"/>
      <c r="AJ397" s="16"/>
      <c r="AK397" s="16"/>
      <c r="AL397" s="16"/>
      <c r="AM397" s="16"/>
      <c r="AN397" s="16"/>
      <c r="AO397" s="16"/>
      <c r="AP397" s="16"/>
      <c r="AQ397" s="16"/>
      <c r="AR397" s="16"/>
      <c r="AS397" s="116"/>
      <c r="AT397" s="116"/>
      <c r="AU397" s="116"/>
      <c r="AV397" s="116"/>
      <c r="AW397" s="116"/>
      <c r="AX397" s="116"/>
      <c r="AY397" s="116"/>
      <c r="AZ397" s="116"/>
      <c r="BA397" s="116"/>
      <c r="BB397" s="116"/>
      <c r="BC397" s="116"/>
      <c r="BD397" s="116"/>
      <c r="BE397" s="116"/>
      <c r="BF397" s="116"/>
      <c r="BG397" s="116"/>
      <c r="BH397" s="116"/>
      <c r="BI397" s="116"/>
      <c r="BJ397" s="117"/>
    </row>
    <row r="398" spans="1:62" s="3" customFormat="1">
      <c r="A398" s="1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c r="AD398" s="16"/>
      <c r="AE398" s="16"/>
      <c r="AF398" s="16"/>
      <c r="AG398" s="16"/>
      <c r="AH398" s="16"/>
      <c r="AI398" s="16"/>
      <c r="AJ398" s="16"/>
      <c r="AK398" s="16"/>
      <c r="AL398" s="16"/>
      <c r="AM398" s="16"/>
      <c r="AN398" s="16"/>
      <c r="AO398" s="16"/>
      <c r="AP398" s="16"/>
      <c r="AQ398" s="16"/>
      <c r="AR398" s="16"/>
      <c r="AS398" s="116"/>
      <c r="AT398" s="116"/>
      <c r="AU398" s="116"/>
      <c r="AV398" s="116"/>
      <c r="AW398" s="116"/>
      <c r="AX398" s="116"/>
      <c r="AY398" s="116"/>
      <c r="AZ398" s="116"/>
      <c r="BA398" s="116"/>
      <c r="BB398" s="116"/>
      <c r="BC398" s="116"/>
      <c r="BD398" s="116"/>
      <c r="BE398" s="116"/>
      <c r="BF398" s="116"/>
      <c r="BG398" s="116"/>
      <c r="BH398" s="116"/>
      <c r="BI398" s="116"/>
      <c r="BJ398" s="117"/>
    </row>
    <row r="399" spans="1:62" s="3" customFormat="1">
      <c r="A399" s="1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c r="AD399" s="16"/>
      <c r="AE399" s="16"/>
      <c r="AF399" s="16"/>
      <c r="AG399" s="16"/>
      <c r="AH399" s="16"/>
      <c r="AI399" s="16"/>
      <c r="AJ399" s="16"/>
      <c r="AK399" s="16"/>
      <c r="AL399" s="16"/>
      <c r="AM399" s="16"/>
      <c r="AN399" s="16"/>
      <c r="AO399" s="16"/>
      <c r="AP399" s="16"/>
      <c r="AQ399" s="16"/>
      <c r="AR399" s="16"/>
      <c r="AS399" s="116"/>
      <c r="AT399" s="116"/>
      <c r="AU399" s="116"/>
      <c r="AV399" s="116"/>
      <c r="AW399" s="116"/>
      <c r="AX399" s="116"/>
      <c r="AY399" s="116"/>
      <c r="AZ399" s="116"/>
      <c r="BA399" s="116"/>
      <c r="BB399" s="116"/>
      <c r="BC399" s="116"/>
      <c r="BD399" s="116"/>
      <c r="BE399" s="116"/>
      <c r="BF399" s="116"/>
      <c r="BG399" s="116"/>
      <c r="BH399" s="116"/>
      <c r="BI399" s="116"/>
      <c r="BJ399" s="117"/>
    </row>
    <row r="400" spans="1:62" s="3" customFormat="1">
      <c r="A400" s="1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c r="AD400" s="16"/>
      <c r="AE400" s="16"/>
      <c r="AF400" s="16"/>
      <c r="AG400" s="16"/>
      <c r="AH400" s="16"/>
      <c r="AI400" s="16"/>
      <c r="AJ400" s="16"/>
      <c r="AK400" s="16"/>
      <c r="AL400" s="16"/>
      <c r="AM400" s="16"/>
      <c r="AN400" s="16"/>
      <c r="AO400" s="16"/>
      <c r="AP400" s="16"/>
      <c r="AQ400" s="16"/>
      <c r="AR400" s="16"/>
      <c r="AS400" s="116"/>
      <c r="AT400" s="116"/>
      <c r="AU400" s="116"/>
      <c r="AV400" s="116"/>
      <c r="AW400" s="116"/>
      <c r="AX400" s="116"/>
      <c r="AY400" s="116"/>
      <c r="AZ400" s="116"/>
      <c r="BA400" s="116"/>
      <c r="BB400" s="116"/>
      <c r="BC400" s="116"/>
      <c r="BD400" s="116"/>
      <c r="BE400" s="116"/>
      <c r="BF400" s="116"/>
      <c r="BG400" s="116"/>
      <c r="BH400" s="116"/>
      <c r="BI400" s="116"/>
      <c r="BJ400" s="117"/>
    </row>
    <row r="401" spans="1:62" s="3" customFormat="1">
      <c r="A401" s="1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c r="AD401" s="16"/>
      <c r="AE401" s="16"/>
      <c r="AF401" s="16"/>
      <c r="AG401" s="16"/>
      <c r="AH401" s="16"/>
      <c r="AI401" s="16"/>
      <c r="AJ401" s="16"/>
      <c r="AK401" s="16"/>
      <c r="AL401" s="16"/>
      <c r="AM401" s="16"/>
      <c r="AN401" s="16"/>
      <c r="AO401" s="16"/>
      <c r="AP401" s="16"/>
      <c r="AQ401" s="16"/>
      <c r="AR401" s="16"/>
      <c r="AS401" s="116"/>
      <c r="AT401" s="116"/>
      <c r="AU401" s="116"/>
      <c r="AV401" s="116"/>
      <c r="AW401" s="116"/>
      <c r="AX401" s="116"/>
      <c r="AY401" s="116"/>
      <c r="AZ401" s="116"/>
      <c r="BA401" s="116"/>
      <c r="BB401" s="116"/>
      <c r="BC401" s="116"/>
      <c r="BD401" s="116"/>
      <c r="BE401" s="116"/>
      <c r="BF401" s="116"/>
      <c r="BG401" s="116"/>
      <c r="BH401" s="116"/>
      <c r="BI401" s="116"/>
      <c r="BJ401" s="117"/>
    </row>
    <row r="402" spans="1:62" s="3" customFormat="1">
      <c r="A402" s="1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c r="AD402" s="16"/>
      <c r="AE402" s="16"/>
      <c r="AF402" s="16"/>
      <c r="AG402" s="16"/>
      <c r="AH402" s="16"/>
      <c r="AI402" s="16"/>
      <c r="AJ402" s="16"/>
      <c r="AK402" s="16"/>
      <c r="AL402" s="16"/>
      <c r="AM402" s="16"/>
      <c r="AN402" s="16"/>
      <c r="AO402" s="16"/>
      <c r="AP402" s="16"/>
      <c r="AQ402" s="16"/>
      <c r="AR402" s="16"/>
      <c r="AS402" s="116"/>
      <c r="AT402" s="116"/>
      <c r="AU402" s="116"/>
      <c r="AV402" s="116"/>
      <c r="AW402" s="116"/>
      <c r="AX402" s="116"/>
      <c r="AY402" s="116"/>
      <c r="AZ402" s="116"/>
      <c r="BA402" s="116"/>
      <c r="BB402" s="116"/>
      <c r="BC402" s="116"/>
      <c r="BD402" s="116"/>
      <c r="BE402" s="116"/>
      <c r="BF402" s="116"/>
      <c r="BG402" s="116"/>
      <c r="BH402" s="116"/>
      <c r="BI402" s="116"/>
      <c r="BJ402" s="117"/>
    </row>
    <row r="403" spans="1:62" s="3" customFormat="1">
      <c r="A403" s="1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c r="AD403" s="16"/>
      <c r="AE403" s="16"/>
      <c r="AF403" s="16"/>
      <c r="AG403" s="16"/>
      <c r="AH403" s="16"/>
      <c r="AI403" s="16"/>
      <c r="AJ403" s="16"/>
      <c r="AK403" s="16"/>
      <c r="AL403" s="16"/>
      <c r="AM403" s="16"/>
      <c r="AN403" s="16"/>
      <c r="AO403" s="16"/>
      <c r="AP403" s="16"/>
      <c r="AQ403" s="16"/>
      <c r="AR403" s="16"/>
      <c r="AS403" s="116"/>
      <c r="AT403" s="116"/>
      <c r="AU403" s="116"/>
      <c r="AV403" s="116"/>
      <c r="AW403" s="116"/>
      <c r="AX403" s="116"/>
      <c r="AY403" s="116"/>
      <c r="AZ403" s="116"/>
      <c r="BA403" s="116"/>
      <c r="BB403" s="116"/>
      <c r="BC403" s="116"/>
      <c r="BD403" s="116"/>
      <c r="BE403" s="116"/>
      <c r="BF403" s="116"/>
      <c r="BG403" s="116"/>
      <c r="BH403" s="116"/>
      <c r="BI403" s="116"/>
      <c r="BJ403" s="117"/>
    </row>
    <row r="404" spans="1:62" s="3" customFormat="1">
      <c r="A404" s="1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c r="AD404" s="16"/>
      <c r="AE404" s="16"/>
      <c r="AF404" s="16"/>
      <c r="AG404" s="16"/>
      <c r="AH404" s="16"/>
      <c r="AI404" s="16"/>
      <c r="AJ404" s="16"/>
      <c r="AK404" s="16"/>
      <c r="AL404" s="16"/>
      <c r="AM404" s="16"/>
      <c r="AN404" s="16"/>
      <c r="AO404" s="16"/>
      <c r="AP404" s="16"/>
      <c r="AQ404" s="16"/>
      <c r="AR404" s="16"/>
      <c r="AS404" s="116"/>
      <c r="AT404" s="116"/>
      <c r="AU404" s="116"/>
      <c r="AV404" s="116"/>
      <c r="AW404" s="116"/>
      <c r="AX404" s="116"/>
      <c r="AY404" s="116"/>
      <c r="AZ404" s="116"/>
      <c r="BA404" s="116"/>
      <c r="BB404" s="116"/>
      <c r="BC404" s="116"/>
      <c r="BD404" s="116"/>
      <c r="BE404" s="116"/>
      <c r="BF404" s="116"/>
      <c r="BG404" s="116"/>
      <c r="BH404" s="116"/>
      <c r="BI404" s="116"/>
      <c r="BJ404" s="117"/>
    </row>
    <row r="405" spans="1:62" s="3" customFormat="1">
      <c r="A405" s="1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c r="AD405" s="16"/>
      <c r="AE405" s="16"/>
      <c r="AF405" s="16"/>
      <c r="AG405" s="16"/>
      <c r="AH405" s="16"/>
      <c r="AI405" s="16"/>
      <c r="AJ405" s="16"/>
      <c r="AK405" s="16"/>
      <c r="AL405" s="16"/>
      <c r="AM405" s="16"/>
      <c r="AN405" s="16"/>
      <c r="AO405" s="16"/>
      <c r="AP405" s="16"/>
      <c r="AQ405" s="16"/>
      <c r="AR405" s="16"/>
      <c r="AS405" s="116"/>
      <c r="AT405" s="116"/>
      <c r="AU405" s="116"/>
      <c r="AV405" s="116"/>
      <c r="AW405" s="116"/>
      <c r="AX405" s="116"/>
      <c r="AY405" s="116"/>
      <c r="AZ405" s="116"/>
      <c r="BA405" s="116"/>
      <c r="BB405" s="116"/>
      <c r="BC405" s="116"/>
      <c r="BD405" s="116"/>
      <c r="BE405" s="116"/>
      <c r="BF405" s="116"/>
      <c r="BG405" s="116"/>
      <c r="BH405" s="116"/>
      <c r="BI405" s="116"/>
      <c r="BJ405" s="117"/>
    </row>
    <row r="406" spans="1:62" s="3" customFormat="1">
      <c r="A406" s="1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c r="AD406" s="16"/>
      <c r="AE406" s="16"/>
      <c r="AF406" s="16"/>
      <c r="AG406" s="16"/>
      <c r="AH406" s="16"/>
      <c r="AI406" s="16"/>
      <c r="AJ406" s="16"/>
      <c r="AK406" s="16"/>
      <c r="AL406" s="16"/>
      <c r="AM406" s="16"/>
      <c r="AN406" s="16"/>
      <c r="AO406" s="16"/>
      <c r="AP406" s="16"/>
      <c r="AQ406" s="16"/>
      <c r="AR406" s="16"/>
      <c r="AS406" s="116"/>
      <c r="AT406" s="116"/>
      <c r="AU406" s="116"/>
      <c r="AV406" s="116"/>
      <c r="AW406" s="116"/>
      <c r="AX406" s="116"/>
      <c r="AY406" s="116"/>
      <c r="AZ406" s="116"/>
      <c r="BA406" s="116"/>
      <c r="BB406" s="116"/>
      <c r="BC406" s="116"/>
      <c r="BD406" s="116"/>
      <c r="BE406" s="116"/>
      <c r="BF406" s="116"/>
      <c r="BG406" s="116"/>
      <c r="BH406" s="116"/>
      <c r="BI406" s="116"/>
      <c r="BJ406" s="117"/>
    </row>
    <row r="407" spans="1:62" s="3" customFormat="1">
      <c r="A407" s="1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c r="AD407" s="16"/>
      <c r="AE407" s="16"/>
      <c r="AF407" s="16"/>
      <c r="AG407" s="16"/>
      <c r="AH407" s="16"/>
      <c r="AI407" s="16"/>
      <c r="AJ407" s="16"/>
      <c r="AK407" s="16"/>
      <c r="AL407" s="16"/>
      <c r="AM407" s="16"/>
      <c r="AN407" s="16"/>
      <c r="AO407" s="16"/>
      <c r="AP407" s="16"/>
      <c r="AQ407" s="16"/>
      <c r="AR407" s="16"/>
      <c r="AS407" s="116"/>
      <c r="AT407" s="116"/>
      <c r="AU407" s="116"/>
      <c r="AV407" s="116"/>
      <c r="AW407" s="116"/>
      <c r="AX407" s="116"/>
      <c r="AY407" s="116"/>
      <c r="AZ407" s="116"/>
      <c r="BA407" s="116"/>
      <c r="BB407" s="116"/>
      <c r="BC407" s="116"/>
      <c r="BD407" s="116"/>
      <c r="BE407" s="116"/>
      <c r="BF407" s="116"/>
      <c r="BG407" s="116"/>
      <c r="BH407" s="116"/>
      <c r="BI407" s="116"/>
      <c r="BJ407" s="117"/>
    </row>
    <row r="408" spans="1:62" s="3" customFormat="1">
      <c r="A408" s="1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c r="AD408" s="16"/>
      <c r="AE408" s="16"/>
      <c r="AF408" s="16"/>
      <c r="AG408" s="16"/>
      <c r="AH408" s="16"/>
      <c r="AI408" s="16"/>
      <c r="AJ408" s="16"/>
      <c r="AK408" s="16"/>
      <c r="AL408" s="16"/>
      <c r="AM408" s="16"/>
      <c r="AN408" s="16"/>
      <c r="AO408" s="16"/>
      <c r="AP408" s="16"/>
      <c r="AQ408" s="16"/>
      <c r="AR408" s="16"/>
      <c r="AS408" s="116"/>
      <c r="AT408" s="116"/>
      <c r="AU408" s="116"/>
      <c r="AV408" s="116"/>
      <c r="AW408" s="116"/>
      <c r="AX408" s="116"/>
      <c r="AY408" s="116"/>
      <c r="AZ408" s="116"/>
      <c r="BA408" s="116"/>
      <c r="BB408" s="116"/>
      <c r="BC408" s="116"/>
      <c r="BD408" s="116"/>
      <c r="BE408" s="116"/>
      <c r="BF408" s="116"/>
      <c r="BG408" s="116"/>
      <c r="BH408" s="116"/>
      <c r="BI408" s="116"/>
      <c r="BJ408" s="117"/>
    </row>
    <row r="409" spans="1:62" s="3" customFormat="1">
      <c r="A409" s="1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c r="AD409" s="16"/>
      <c r="AE409" s="16"/>
      <c r="AF409" s="16"/>
      <c r="AG409" s="16"/>
      <c r="AH409" s="16"/>
      <c r="AI409" s="16"/>
      <c r="AJ409" s="16"/>
      <c r="AK409" s="16"/>
      <c r="AL409" s="16"/>
      <c r="AM409" s="16"/>
      <c r="AN409" s="16"/>
      <c r="AO409" s="16"/>
      <c r="AP409" s="16"/>
      <c r="AQ409" s="16"/>
      <c r="AR409" s="16"/>
      <c r="AS409" s="116"/>
      <c r="AT409" s="116"/>
      <c r="AU409" s="116"/>
      <c r="AV409" s="116"/>
      <c r="AW409" s="116"/>
      <c r="AX409" s="116"/>
      <c r="AY409" s="116"/>
      <c r="AZ409" s="116"/>
      <c r="BA409" s="116"/>
      <c r="BB409" s="116"/>
      <c r="BC409" s="116"/>
      <c r="BD409" s="116"/>
      <c r="BE409" s="116"/>
      <c r="BF409" s="116"/>
      <c r="BG409" s="116"/>
      <c r="BH409" s="116"/>
      <c r="BI409" s="116"/>
      <c r="BJ409" s="117"/>
    </row>
    <row r="410" spans="1:62" s="3" customFormat="1">
      <c r="A410" s="1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c r="AD410" s="16"/>
      <c r="AE410" s="16"/>
      <c r="AF410" s="16"/>
      <c r="AG410" s="16"/>
      <c r="AH410" s="16"/>
      <c r="AI410" s="16"/>
      <c r="AJ410" s="16"/>
      <c r="AK410" s="16"/>
      <c r="AL410" s="16"/>
      <c r="AM410" s="16"/>
      <c r="AN410" s="16"/>
      <c r="AO410" s="16"/>
      <c r="AP410" s="16"/>
      <c r="AQ410" s="16"/>
      <c r="AR410" s="16"/>
      <c r="AS410" s="116"/>
      <c r="AT410" s="116"/>
      <c r="AU410" s="116"/>
      <c r="AV410" s="116"/>
      <c r="AW410" s="116"/>
      <c r="AX410" s="116"/>
      <c r="AY410" s="116"/>
      <c r="AZ410" s="116"/>
      <c r="BA410" s="116"/>
      <c r="BB410" s="116"/>
      <c r="BC410" s="116"/>
      <c r="BD410" s="116"/>
      <c r="BE410" s="116"/>
      <c r="BF410" s="116"/>
      <c r="BG410" s="116"/>
      <c r="BH410" s="116"/>
      <c r="BI410" s="116"/>
      <c r="BJ410" s="117"/>
    </row>
    <row r="411" spans="1:62" s="3" customFormat="1">
      <c r="A411" s="1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c r="AD411" s="16"/>
      <c r="AE411" s="16"/>
      <c r="AF411" s="16"/>
      <c r="AG411" s="16"/>
      <c r="AH411" s="16"/>
      <c r="AI411" s="16"/>
      <c r="AJ411" s="16"/>
      <c r="AK411" s="16"/>
      <c r="AL411" s="16"/>
      <c r="AM411" s="16"/>
      <c r="AN411" s="16"/>
      <c r="AO411" s="16"/>
      <c r="AP411" s="16"/>
      <c r="AQ411" s="16"/>
      <c r="AR411" s="16"/>
      <c r="AS411" s="116"/>
      <c r="AT411" s="116"/>
      <c r="AU411" s="116"/>
      <c r="AV411" s="116"/>
      <c r="AW411" s="116"/>
      <c r="AX411" s="116"/>
      <c r="AY411" s="116"/>
      <c r="AZ411" s="116"/>
      <c r="BA411" s="116"/>
      <c r="BB411" s="116"/>
      <c r="BC411" s="116"/>
      <c r="BD411" s="116"/>
      <c r="BE411" s="116"/>
      <c r="BF411" s="116"/>
      <c r="BG411" s="116"/>
      <c r="BH411" s="116"/>
      <c r="BI411" s="116"/>
      <c r="BJ411" s="117"/>
    </row>
    <row r="412" spans="1:62" s="3" customFormat="1">
      <c r="A412" s="1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c r="AD412" s="16"/>
      <c r="AE412" s="16"/>
      <c r="AF412" s="16"/>
      <c r="AG412" s="16"/>
      <c r="AH412" s="16"/>
      <c r="AI412" s="16"/>
      <c r="AJ412" s="16"/>
      <c r="AK412" s="16"/>
      <c r="AL412" s="16"/>
      <c r="AM412" s="16"/>
      <c r="AN412" s="16"/>
      <c r="AO412" s="16"/>
      <c r="AP412" s="16"/>
      <c r="AQ412" s="16"/>
      <c r="AR412" s="16"/>
      <c r="AS412" s="116"/>
      <c r="AT412" s="116"/>
      <c r="AU412" s="116"/>
      <c r="AV412" s="116"/>
      <c r="AW412" s="116"/>
      <c r="AX412" s="116"/>
      <c r="AY412" s="116"/>
      <c r="AZ412" s="116"/>
      <c r="BA412" s="116"/>
      <c r="BB412" s="116"/>
      <c r="BC412" s="116"/>
      <c r="BD412" s="116"/>
      <c r="BE412" s="116"/>
      <c r="BF412" s="116"/>
      <c r="BG412" s="116"/>
      <c r="BH412" s="116"/>
      <c r="BI412" s="116"/>
      <c r="BJ412" s="117"/>
    </row>
    <row r="413" spans="1:62" s="3" customFormat="1">
      <c r="A413" s="1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c r="AD413" s="16"/>
      <c r="AE413" s="16"/>
      <c r="AF413" s="16"/>
      <c r="AG413" s="16"/>
      <c r="AH413" s="16"/>
      <c r="AI413" s="16"/>
      <c r="AJ413" s="16"/>
      <c r="AK413" s="16"/>
      <c r="AL413" s="16"/>
      <c r="AM413" s="16"/>
      <c r="AN413" s="16"/>
      <c r="AO413" s="16"/>
      <c r="AP413" s="16"/>
      <c r="AQ413" s="16"/>
      <c r="AR413" s="16"/>
      <c r="AS413" s="116"/>
      <c r="AT413" s="116"/>
      <c r="AU413" s="116"/>
      <c r="AV413" s="116"/>
      <c r="AW413" s="116"/>
      <c r="AX413" s="116"/>
      <c r="AY413" s="116"/>
      <c r="AZ413" s="116"/>
      <c r="BA413" s="116"/>
      <c r="BB413" s="116"/>
      <c r="BC413" s="116"/>
      <c r="BD413" s="116"/>
      <c r="BE413" s="116"/>
      <c r="BF413" s="116"/>
      <c r="BG413" s="116"/>
      <c r="BH413" s="116"/>
      <c r="BI413" s="116"/>
      <c r="BJ413" s="117"/>
    </row>
    <row r="414" spans="1:62" s="3" customFormat="1">
      <c r="A414" s="1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c r="AD414" s="16"/>
      <c r="AE414" s="16"/>
      <c r="AF414" s="16"/>
      <c r="AG414" s="16"/>
      <c r="AH414" s="16"/>
      <c r="AI414" s="16"/>
      <c r="AJ414" s="16"/>
      <c r="AK414" s="16"/>
      <c r="AL414" s="16"/>
      <c r="AM414" s="16"/>
      <c r="AN414" s="16"/>
      <c r="AO414" s="16"/>
      <c r="AP414" s="16"/>
      <c r="AQ414" s="16"/>
      <c r="AR414" s="16"/>
      <c r="AS414" s="116"/>
      <c r="AT414" s="116"/>
      <c r="AU414" s="116"/>
      <c r="AV414" s="116"/>
      <c r="AW414" s="116"/>
      <c r="AX414" s="116"/>
      <c r="AY414" s="116"/>
      <c r="AZ414" s="116"/>
      <c r="BA414" s="116"/>
      <c r="BB414" s="116"/>
      <c r="BC414" s="116"/>
      <c r="BD414" s="116"/>
      <c r="BE414" s="116"/>
      <c r="BF414" s="116"/>
      <c r="BG414" s="116"/>
      <c r="BH414" s="116"/>
      <c r="BI414" s="116"/>
      <c r="BJ414" s="117"/>
    </row>
    <row r="415" spans="1:62" s="3" customFormat="1">
      <c r="A415" s="1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c r="AD415" s="16"/>
      <c r="AE415" s="16"/>
      <c r="AF415" s="16"/>
      <c r="AG415" s="16"/>
      <c r="AH415" s="16"/>
      <c r="AI415" s="16"/>
      <c r="AJ415" s="16"/>
      <c r="AK415" s="16"/>
      <c r="AL415" s="16"/>
      <c r="AM415" s="16"/>
      <c r="AN415" s="16"/>
      <c r="AO415" s="16"/>
      <c r="AP415" s="16"/>
      <c r="AQ415" s="16"/>
      <c r="AR415" s="16"/>
      <c r="AS415" s="116"/>
      <c r="AT415" s="116"/>
      <c r="AU415" s="116"/>
      <c r="AV415" s="116"/>
      <c r="AW415" s="116"/>
      <c r="AX415" s="116"/>
      <c r="AY415" s="116"/>
      <c r="AZ415" s="116"/>
      <c r="BA415" s="116"/>
      <c r="BB415" s="116"/>
      <c r="BC415" s="116"/>
      <c r="BD415" s="116"/>
      <c r="BE415" s="116"/>
      <c r="BF415" s="116"/>
      <c r="BG415" s="116"/>
      <c r="BH415" s="116"/>
      <c r="BI415" s="116"/>
      <c r="BJ415" s="117"/>
    </row>
    <row r="416" spans="1:62" s="3" customFormat="1">
      <c r="A416" s="1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c r="AD416" s="16"/>
      <c r="AE416" s="16"/>
      <c r="AF416" s="16"/>
      <c r="AG416" s="16"/>
      <c r="AH416" s="16"/>
      <c r="AI416" s="16"/>
      <c r="AJ416" s="16"/>
      <c r="AK416" s="16"/>
      <c r="AL416" s="16"/>
      <c r="AM416" s="16"/>
      <c r="AN416" s="16"/>
      <c r="AO416" s="16"/>
      <c r="AP416" s="16"/>
      <c r="AQ416" s="16"/>
      <c r="AR416" s="16"/>
      <c r="AS416" s="116"/>
      <c r="AT416" s="116"/>
      <c r="AU416" s="116"/>
      <c r="AV416" s="116"/>
      <c r="AW416" s="116"/>
      <c r="AX416" s="116"/>
      <c r="AY416" s="116"/>
      <c r="AZ416" s="116"/>
      <c r="BA416" s="116"/>
      <c r="BB416" s="116"/>
      <c r="BC416" s="116"/>
      <c r="BD416" s="116"/>
      <c r="BE416" s="116"/>
      <c r="BF416" s="116"/>
      <c r="BG416" s="116"/>
      <c r="BH416" s="116"/>
      <c r="BI416" s="116"/>
      <c r="BJ416" s="117"/>
    </row>
    <row r="417" spans="1:62" s="3" customFormat="1">
      <c r="A417" s="1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c r="AD417" s="16"/>
      <c r="AE417" s="16"/>
      <c r="AF417" s="16"/>
      <c r="AG417" s="16"/>
      <c r="AH417" s="16"/>
      <c r="AI417" s="16"/>
      <c r="AJ417" s="16"/>
      <c r="AK417" s="16"/>
      <c r="AL417" s="16"/>
      <c r="AM417" s="16"/>
      <c r="AN417" s="16"/>
      <c r="AO417" s="16"/>
      <c r="AP417" s="16"/>
      <c r="AQ417" s="16"/>
      <c r="AR417" s="16"/>
      <c r="AS417" s="116"/>
      <c r="AT417" s="116"/>
      <c r="AU417" s="116"/>
      <c r="AV417" s="116"/>
      <c r="AW417" s="116"/>
      <c r="AX417" s="116"/>
      <c r="AY417" s="116"/>
      <c r="AZ417" s="116"/>
      <c r="BA417" s="116"/>
      <c r="BB417" s="116"/>
      <c r="BC417" s="116"/>
      <c r="BD417" s="116"/>
      <c r="BE417" s="116"/>
      <c r="BF417" s="116"/>
      <c r="BG417" s="116"/>
      <c r="BH417" s="116"/>
      <c r="BI417" s="116"/>
      <c r="BJ417" s="117"/>
    </row>
    <row r="418" spans="1:62" s="3" customFormat="1">
      <c r="A418" s="1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c r="AD418" s="16"/>
      <c r="AE418" s="16"/>
      <c r="AF418" s="16"/>
      <c r="AG418" s="16"/>
      <c r="AH418" s="16"/>
      <c r="AI418" s="16"/>
      <c r="AJ418" s="16"/>
      <c r="AK418" s="16"/>
      <c r="AL418" s="16"/>
      <c r="AM418" s="16"/>
      <c r="AN418" s="16"/>
      <c r="AO418" s="16"/>
      <c r="AP418" s="16"/>
      <c r="AQ418" s="16"/>
      <c r="AR418" s="16"/>
      <c r="AS418" s="116"/>
      <c r="AT418" s="116"/>
      <c r="AU418" s="116"/>
      <c r="AV418" s="116"/>
      <c r="AW418" s="116"/>
      <c r="AX418" s="116"/>
      <c r="AY418" s="116"/>
      <c r="AZ418" s="116"/>
      <c r="BA418" s="116"/>
      <c r="BB418" s="116"/>
      <c r="BC418" s="116"/>
      <c r="BD418" s="116"/>
      <c r="BE418" s="116"/>
      <c r="BF418" s="116"/>
      <c r="BG418" s="116"/>
      <c r="BH418" s="116"/>
      <c r="BI418" s="116"/>
      <c r="BJ418" s="117"/>
    </row>
    <row r="419" spans="1:62" s="3" customFormat="1">
      <c r="A419" s="1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c r="AD419" s="16"/>
      <c r="AE419" s="16"/>
      <c r="AF419" s="16"/>
      <c r="AG419" s="16"/>
      <c r="AH419" s="16"/>
      <c r="AI419" s="16"/>
      <c r="AJ419" s="16"/>
      <c r="AK419" s="16"/>
      <c r="AL419" s="16"/>
      <c r="AM419" s="16"/>
      <c r="AN419" s="16"/>
      <c r="AO419" s="16"/>
      <c r="AP419" s="16"/>
      <c r="AQ419" s="16"/>
      <c r="AR419" s="16"/>
      <c r="AS419" s="116"/>
      <c r="AT419" s="116"/>
      <c r="AU419" s="116"/>
      <c r="AV419" s="116"/>
      <c r="AW419" s="116"/>
      <c r="AX419" s="116"/>
      <c r="AY419" s="116"/>
      <c r="AZ419" s="116"/>
      <c r="BA419" s="116"/>
      <c r="BB419" s="116"/>
      <c r="BC419" s="116"/>
      <c r="BD419" s="116"/>
      <c r="BE419" s="116"/>
      <c r="BF419" s="116"/>
      <c r="BG419" s="116"/>
      <c r="BH419" s="116"/>
      <c r="BI419" s="116"/>
      <c r="BJ419" s="117"/>
    </row>
    <row r="420" spans="1:62" s="3" customFormat="1">
      <c r="A420" s="1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c r="AD420" s="16"/>
      <c r="AE420" s="16"/>
      <c r="AF420" s="16"/>
      <c r="AG420" s="16"/>
      <c r="AH420" s="16"/>
      <c r="AI420" s="16"/>
      <c r="AJ420" s="16"/>
      <c r="AK420" s="16"/>
      <c r="AL420" s="16"/>
      <c r="AM420" s="16"/>
      <c r="AN420" s="16"/>
      <c r="AO420" s="16"/>
      <c r="AP420" s="16"/>
      <c r="AQ420" s="16"/>
      <c r="AR420" s="16"/>
      <c r="AS420" s="116"/>
      <c r="AT420" s="116"/>
      <c r="AU420" s="116"/>
      <c r="AV420" s="116"/>
      <c r="AW420" s="116"/>
      <c r="AX420" s="116"/>
      <c r="AY420" s="116"/>
      <c r="AZ420" s="116"/>
      <c r="BA420" s="116"/>
      <c r="BB420" s="116"/>
      <c r="BC420" s="116"/>
      <c r="BD420" s="116"/>
      <c r="BE420" s="116"/>
      <c r="BF420" s="116"/>
      <c r="BG420" s="116"/>
      <c r="BH420" s="116"/>
      <c r="BI420" s="116"/>
      <c r="BJ420" s="117"/>
    </row>
    <row r="421" spans="1:62" s="3" customFormat="1">
      <c r="A421" s="1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c r="AD421" s="16"/>
      <c r="AE421" s="16"/>
      <c r="AF421" s="16"/>
      <c r="AG421" s="16"/>
      <c r="AH421" s="16"/>
      <c r="AI421" s="16"/>
      <c r="AJ421" s="16"/>
      <c r="AK421" s="16"/>
      <c r="AL421" s="16"/>
      <c r="AM421" s="16"/>
      <c r="AN421" s="16"/>
      <c r="AO421" s="16"/>
      <c r="AP421" s="16"/>
      <c r="AQ421" s="16"/>
      <c r="AR421" s="16"/>
      <c r="AS421" s="116"/>
      <c r="AT421" s="116"/>
      <c r="AU421" s="116"/>
      <c r="AV421" s="116"/>
      <c r="AW421" s="116"/>
      <c r="AX421" s="116"/>
      <c r="AY421" s="116"/>
      <c r="AZ421" s="116"/>
      <c r="BA421" s="116"/>
      <c r="BB421" s="116"/>
      <c r="BC421" s="116"/>
      <c r="BD421" s="116"/>
      <c r="BE421" s="116"/>
      <c r="BF421" s="116"/>
      <c r="BG421" s="116"/>
      <c r="BH421" s="116"/>
      <c r="BI421" s="116"/>
      <c r="BJ421" s="117"/>
    </row>
    <row r="422" spans="1:62" s="3" customFormat="1">
      <c r="A422" s="1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c r="AK422" s="16"/>
      <c r="AL422" s="16"/>
      <c r="AM422" s="16"/>
      <c r="AN422" s="16"/>
      <c r="AO422" s="16"/>
      <c r="AP422" s="16"/>
      <c r="AQ422" s="16"/>
      <c r="AR422" s="16"/>
      <c r="AS422" s="116"/>
      <c r="AT422" s="116"/>
      <c r="AU422" s="116"/>
      <c r="AV422" s="116"/>
      <c r="AW422" s="116"/>
      <c r="AX422" s="116"/>
      <c r="AY422" s="116"/>
      <c r="AZ422" s="116"/>
      <c r="BA422" s="116"/>
      <c r="BB422" s="116"/>
      <c r="BC422" s="116"/>
      <c r="BD422" s="116"/>
      <c r="BE422" s="116"/>
      <c r="BF422" s="116"/>
      <c r="BG422" s="116"/>
      <c r="BH422" s="116"/>
      <c r="BI422" s="116"/>
      <c r="BJ422" s="117"/>
    </row>
    <row r="423" spans="1:62" s="3" customFormat="1">
      <c r="A423" s="1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c r="AD423" s="16"/>
      <c r="AE423" s="16"/>
      <c r="AF423" s="16"/>
      <c r="AG423" s="16"/>
      <c r="AH423" s="16"/>
      <c r="AI423" s="16"/>
      <c r="AJ423" s="16"/>
      <c r="AK423" s="16"/>
      <c r="AL423" s="16"/>
      <c r="AM423" s="16"/>
      <c r="AN423" s="16"/>
      <c r="AO423" s="16"/>
      <c r="AP423" s="16"/>
      <c r="AQ423" s="16"/>
      <c r="AR423" s="16"/>
      <c r="AS423" s="116"/>
      <c r="AT423" s="116"/>
      <c r="AU423" s="116"/>
      <c r="AV423" s="116"/>
      <c r="AW423" s="116"/>
      <c r="AX423" s="116"/>
      <c r="AY423" s="116"/>
      <c r="AZ423" s="116"/>
      <c r="BA423" s="116"/>
      <c r="BB423" s="116"/>
      <c r="BC423" s="116"/>
      <c r="BD423" s="116"/>
      <c r="BE423" s="116"/>
      <c r="BF423" s="116"/>
      <c r="BG423" s="116"/>
      <c r="BH423" s="116"/>
      <c r="BI423" s="116"/>
      <c r="BJ423" s="117"/>
    </row>
    <row r="424" spans="1:62" s="3" customFormat="1">
      <c r="A424" s="1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c r="AD424" s="16"/>
      <c r="AE424" s="16"/>
      <c r="AF424" s="16"/>
      <c r="AG424" s="16"/>
      <c r="AH424" s="16"/>
      <c r="AI424" s="16"/>
      <c r="AJ424" s="16"/>
      <c r="AK424" s="16"/>
      <c r="AL424" s="16"/>
      <c r="AM424" s="16"/>
      <c r="AN424" s="16"/>
      <c r="AO424" s="16"/>
      <c r="AP424" s="16"/>
      <c r="AQ424" s="16"/>
      <c r="AR424" s="16"/>
      <c r="AS424" s="116"/>
      <c r="AT424" s="116"/>
      <c r="AU424" s="116"/>
      <c r="AV424" s="116"/>
      <c r="AW424" s="116"/>
      <c r="AX424" s="116"/>
      <c r="AY424" s="116"/>
      <c r="AZ424" s="116"/>
      <c r="BA424" s="116"/>
      <c r="BB424" s="116"/>
      <c r="BC424" s="116"/>
      <c r="BD424" s="116"/>
      <c r="BE424" s="116"/>
      <c r="BF424" s="116"/>
      <c r="BG424" s="116"/>
      <c r="BH424" s="116"/>
      <c r="BI424" s="116"/>
      <c r="BJ424" s="117"/>
    </row>
    <row r="425" spans="1:62" s="3" customFormat="1">
      <c r="A425" s="1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c r="AD425" s="16"/>
      <c r="AE425" s="16"/>
      <c r="AF425" s="16"/>
      <c r="AG425" s="16"/>
      <c r="AH425" s="16"/>
      <c r="AI425" s="16"/>
      <c r="AJ425" s="16"/>
      <c r="AK425" s="16"/>
      <c r="AL425" s="16"/>
      <c r="AM425" s="16"/>
      <c r="AN425" s="16"/>
      <c r="AO425" s="16"/>
      <c r="AP425" s="16"/>
      <c r="AQ425" s="16"/>
      <c r="AR425" s="16"/>
      <c r="AS425" s="116"/>
      <c r="AT425" s="116"/>
      <c r="AU425" s="116"/>
      <c r="AV425" s="116"/>
      <c r="AW425" s="116"/>
      <c r="AX425" s="116"/>
      <c r="AY425" s="116"/>
      <c r="AZ425" s="116"/>
      <c r="BA425" s="116"/>
      <c r="BB425" s="116"/>
      <c r="BC425" s="116"/>
      <c r="BD425" s="116"/>
      <c r="BE425" s="116"/>
      <c r="BF425" s="116"/>
      <c r="BG425" s="116"/>
      <c r="BH425" s="116"/>
      <c r="BI425" s="116"/>
      <c r="BJ425" s="117"/>
    </row>
    <row r="426" spans="1:62" s="3" customFormat="1">
      <c r="A426" s="1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c r="AD426" s="16"/>
      <c r="AE426" s="16"/>
      <c r="AF426" s="16"/>
      <c r="AG426" s="16"/>
      <c r="AH426" s="16"/>
      <c r="AI426" s="16"/>
      <c r="AJ426" s="16"/>
      <c r="AK426" s="16"/>
      <c r="AL426" s="16"/>
      <c r="AM426" s="16"/>
      <c r="AN426" s="16"/>
      <c r="AO426" s="16"/>
      <c r="AP426" s="16"/>
      <c r="AQ426" s="16"/>
      <c r="AR426" s="16"/>
      <c r="AS426" s="116"/>
      <c r="AT426" s="116"/>
      <c r="AU426" s="116"/>
      <c r="AV426" s="116"/>
      <c r="AW426" s="116"/>
      <c r="AX426" s="116"/>
      <c r="AY426" s="116"/>
      <c r="AZ426" s="116"/>
      <c r="BA426" s="116"/>
      <c r="BB426" s="116"/>
      <c r="BC426" s="116"/>
      <c r="BD426" s="116"/>
      <c r="BE426" s="116"/>
      <c r="BF426" s="116"/>
      <c r="BG426" s="116"/>
      <c r="BH426" s="116"/>
      <c r="BI426" s="116"/>
      <c r="BJ426" s="117"/>
    </row>
    <row r="427" spans="1:62" s="3" customFormat="1">
      <c r="A427" s="1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c r="AD427" s="16"/>
      <c r="AE427" s="16"/>
      <c r="AF427" s="16"/>
      <c r="AG427" s="16"/>
      <c r="AH427" s="16"/>
      <c r="AI427" s="16"/>
      <c r="AJ427" s="16"/>
      <c r="AK427" s="16"/>
      <c r="AL427" s="16"/>
      <c r="AM427" s="16"/>
      <c r="AN427" s="16"/>
      <c r="AO427" s="16"/>
      <c r="AP427" s="16"/>
      <c r="AQ427" s="16"/>
      <c r="AR427" s="16"/>
      <c r="AS427" s="116"/>
      <c r="AT427" s="116"/>
      <c r="AU427" s="116"/>
      <c r="AV427" s="116"/>
      <c r="AW427" s="116"/>
      <c r="AX427" s="116"/>
      <c r="AY427" s="116"/>
      <c r="AZ427" s="116"/>
      <c r="BA427" s="116"/>
      <c r="BB427" s="116"/>
      <c r="BC427" s="116"/>
      <c r="BD427" s="116"/>
      <c r="BE427" s="116"/>
      <c r="BF427" s="116"/>
      <c r="BG427" s="116"/>
      <c r="BH427" s="116"/>
      <c r="BI427" s="116"/>
      <c r="BJ427" s="117"/>
    </row>
    <row r="428" spans="1:62" s="3" customFormat="1">
      <c r="A428" s="1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c r="AD428" s="16"/>
      <c r="AE428" s="16"/>
      <c r="AF428" s="16"/>
      <c r="AG428" s="16"/>
      <c r="AH428" s="16"/>
      <c r="AI428" s="16"/>
      <c r="AJ428" s="16"/>
      <c r="AK428" s="16"/>
      <c r="AL428" s="16"/>
      <c r="AM428" s="16"/>
      <c r="AN428" s="16"/>
      <c r="AO428" s="16"/>
      <c r="AP428" s="16"/>
      <c r="AQ428" s="16"/>
      <c r="AR428" s="16"/>
      <c r="AS428" s="116"/>
      <c r="AT428" s="116"/>
      <c r="AU428" s="116"/>
      <c r="AV428" s="116"/>
      <c r="AW428" s="116"/>
      <c r="AX428" s="116"/>
      <c r="AY428" s="116"/>
      <c r="AZ428" s="116"/>
      <c r="BA428" s="116"/>
      <c r="BB428" s="116"/>
      <c r="BC428" s="116"/>
      <c r="BD428" s="116"/>
      <c r="BE428" s="116"/>
      <c r="BF428" s="116"/>
      <c r="BG428" s="116"/>
      <c r="BH428" s="116"/>
      <c r="BI428" s="116"/>
      <c r="BJ428" s="117"/>
    </row>
    <row r="429" spans="1:62" s="3" customFormat="1">
      <c r="A429" s="1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c r="AA429" s="16"/>
      <c r="AB429" s="16"/>
      <c r="AC429" s="16"/>
      <c r="AD429" s="16"/>
      <c r="AE429" s="16"/>
      <c r="AF429" s="16"/>
      <c r="AG429" s="16"/>
      <c r="AH429" s="16"/>
      <c r="AI429" s="16"/>
      <c r="AJ429" s="16"/>
      <c r="AK429" s="16"/>
      <c r="AL429" s="16"/>
      <c r="AM429" s="16"/>
      <c r="AN429" s="16"/>
      <c r="AO429" s="16"/>
      <c r="AP429" s="16"/>
      <c r="AQ429" s="16"/>
      <c r="AR429" s="16"/>
      <c r="AS429" s="116"/>
      <c r="AT429" s="116"/>
      <c r="AU429" s="116"/>
      <c r="AV429" s="116"/>
      <c r="AW429" s="116"/>
      <c r="AX429" s="116"/>
      <c r="AY429" s="116"/>
      <c r="AZ429" s="116"/>
      <c r="BA429" s="116"/>
      <c r="BB429" s="116"/>
      <c r="BC429" s="116"/>
      <c r="BD429" s="116"/>
      <c r="BE429" s="116"/>
      <c r="BF429" s="116"/>
      <c r="BG429" s="116"/>
      <c r="BH429" s="116"/>
      <c r="BI429" s="116"/>
      <c r="BJ429" s="117"/>
    </row>
    <row r="430" spans="1:62" s="3" customFormat="1">
      <c r="A430" s="1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c r="AD430" s="16"/>
      <c r="AE430" s="16"/>
      <c r="AF430" s="16"/>
      <c r="AG430" s="16"/>
      <c r="AH430" s="16"/>
      <c r="AI430" s="16"/>
      <c r="AJ430" s="16"/>
      <c r="AK430" s="16"/>
      <c r="AL430" s="16"/>
      <c r="AM430" s="16"/>
      <c r="AN430" s="16"/>
      <c r="AO430" s="16"/>
      <c r="AP430" s="16"/>
      <c r="AQ430" s="16"/>
      <c r="AR430" s="16"/>
      <c r="AS430" s="116"/>
      <c r="AT430" s="116"/>
      <c r="AU430" s="116"/>
      <c r="AV430" s="116"/>
      <c r="AW430" s="116"/>
      <c r="AX430" s="116"/>
      <c r="AY430" s="116"/>
      <c r="AZ430" s="116"/>
      <c r="BA430" s="116"/>
      <c r="BB430" s="116"/>
      <c r="BC430" s="116"/>
      <c r="BD430" s="116"/>
      <c r="BE430" s="116"/>
      <c r="BF430" s="116"/>
      <c r="BG430" s="116"/>
      <c r="BH430" s="116"/>
      <c r="BI430" s="116"/>
      <c r="BJ430" s="117"/>
    </row>
    <row r="431" spans="1:62" s="3" customFormat="1">
      <c r="A431" s="1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c r="AD431" s="16"/>
      <c r="AE431" s="16"/>
      <c r="AF431" s="16"/>
      <c r="AG431" s="16"/>
      <c r="AH431" s="16"/>
      <c r="AI431" s="16"/>
      <c r="AJ431" s="16"/>
      <c r="AK431" s="16"/>
      <c r="AL431" s="16"/>
      <c r="AM431" s="16"/>
      <c r="AN431" s="16"/>
      <c r="AO431" s="16"/>
      <c r="AP431" s="16"/>
      <c r="AQ431" s="16"/>
      <c r="AR431" s="16"/>
      <c r="AS431" s="116"/>
      <c r="AT431" s="116"/>
      <c r="AU431" s="116"/>
      <c r="AV431" s="116"/>
      <c r="AW431" s="116"/>
      <c r="AX431" s="116"/>
      <c r="AY431" s="116"/>
      <c r="AZ431" s="116"/>
      <c r="BA431" s="116"/>
      <c r="BB431" s="116"/>
      <c r="BC431" s="116"/>
      <c r="BD431" s="116"/>
      <c r="BE431" s="116"/>
      <c r="BF431" s="116"/>
      <c r="BG431" s="116"/>
      <c r="BH431" s="116"/>
      <c r="BI431" s="116"/>
      <c r="BJ431" s="117"/>
    </row>
    <row r="432" spans="1:62" s="3" customFormat="1">
      <c r="A432" s="1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c r="AD432" s="16"/>
      <c r="AE432" s="16"/>
      <c r="AF432" s="16"/>
      <c r="AG432" s="16"/>
      <c r="AH432" s="16"/>
      <c r="AI432" s="16"/>
      <c r="AJ432" s="16"/>
      <c r="AK432" s="16"/>
      <c r="AL432" s="16"/>
      <c r="AM432" s="16"/>
      <c r="AN432" s="16"/>
      <c r="AO432" s="16"/>
      <c r="AP432" s="16"/>
      <c r="AQ432" s="16"/>
      <c r="AR432" s="16"/>
      <c r="AS432" s="116"/>
      <c r="AT432" s="116"/>
      <c r="AU432" s="116"/>
      <c r="AV432" s="116"/>
      <c r="AW432" s="116"/>
      <c r="AX432" s="116"/>
      <c r="AY432" s="116"/>
      <c r="AZ432" s="116"/>
      <c r="BA432" s="116"/>
      <c r="BB432" s="116"/>
      <c r="BC432" s="116"/>
      <c r="BD432" s="116"/>
      <c r="BE432" s="116"/>
      <c r="BF432" s="116"/>
      <c r="BG432" s="116"/>
      <c r="BH432" s="116"/>
      <c r="BI432" s="116"/>
      <c r="BJ432" s="117"/>
    </row>
    <row r="433" spans="1:62" s="3" customFormat="1">
      <c r="A433" s="1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c r="AD433" s="16"/>
      <c r="AE433" s="16"/>
      <c r="AF433" s="16"/>
      <c r="AG433" s="16"/>
      <c r="AH433" s="16"/>
      <c r="AI433" s="16"/>
      <c r="AJ433" s="16"/>
      <c r="AK433" s="16"/>
      <c r="AL433" s="16"/>
      <c r="AM433" s="16"/>
      <c r="AN433" s="16"/>
      <c r="AO433" s="16"/>
      <c r="AP433" s="16"/>
      <c r="AQ433" s="16"/>
      <c r="AR433" s="16"/>
      <c r="AS433" s="116"/>
      <c r="AT433" s="116"/>
      <c r="AU433" s="116"/>
      <c r="AV433" s="116"/>
      <c r="AW433" s="116"/>
      <c r="AX433" s="116"/>
      <c r="AY433" s="116"/>
      <c r="AZ433" s="116"/>
      <c r="BA433" s="116"/>
      <c r="BB433" s="116"/>
      <c r="BC433" s="116"/>
      <c r="BD433" s="116"/>
      <c r="BE433" s="116"/>
      <c r="BF433" s="116"/>
      <c r="BG433" s="116"/>
      <c r="BH433" s="116"/>
      <c r="BI433" s="116"/>
      <c r="BJ433" s="117"/>
    </row>
    <row r="434" spans="1:62" s="3" customFormat="1">
      <c r="A434" s="1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c r="AA434" s="16"/>
      <c r="AB434" s="16"/>
      <c r="AC434" s="16"/>
      <c r="AD434" s="16"/>
      <c r="AE434" s="16"/>
      <c r="AF434" s="16"/>
      <c r="AG434" s="16"/>
      <c r="AH434" s="16"/>
      <c r="AI434" s="16"/>
      <c r="AJ434" s="16"/>
      <c r="AK434" s="16"/>
      <c r="AL434" s="16"/>
      <c r="AM434" s="16"/>
      <c r="AN434" s="16"/>
      <c r="AO434" s="16"/>
      <c r="AP434" s="16"/>
      <c r="AQ434" s="16"/>
      <c r="AR434" s="16"/>
      <c r="AS434" s="116"/>
      <c r="AT434" s="116"/>
      <c r="AU434" s="116"/>
      <c r="AV434" s="116"/>
      <c r="AW434" s="116"/>
      <c r="AX434" s="116"/>
      <c r="AY434" s="116"/>
      <c r="AZ434" s="116"/>
      <c r="BA434" s="116"/>
      <c r="BB434" s="116"/>
      <c r="BC434" s="116"/>
      <c r="BD434" s="116"/>
      <c r="BE434" s="116"/>
      <c r="BF434" s="116"/>
      <c r="BG434" s="116"/>
      <c r="BH434" s="116"/>
      <c r="BI434" s="116"/>
      <c r="BJ434" s="117"/>
    </row>
    <row r="435" spans="1:62" s="3" customFormat="1">
      <c r="A435" s="1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c r="AA435" s="16"/>
      <c r="AB435" s="16"/>
      <c r="AC435" s="16"/>
      <c r="AD435" s="16"/>
      <c r="AE435" s="16"/>
      <c r="AF435" s="16"/>
      <c r="AG435" s="16"/>
      <c r="AH435" s="16"/>
      <c r="AI435" s="16"/>
      <c r="AJ435" s="16"/>
      <c r="AK435" s="16"/>
      <c r="AL435" s="16"/>
      <c r="AM435" s="16"/>
      <c r="AN435" s="16"/>
      <c r="AO435" s="16"/>
      <c r="AP435" s="16"/>
      <c r="AQ435" s="16"/>
      <c r="AR435" s="16"/>
      <c r="AS435" s="116"/>
      <c r="AT435" s="116"/>
      <c r="AU435" s="116"/>
      <c r="AV435" s="116"/>
      <c r="AW435" s="116"/>
      <c r="AX435" s="116"/>
      <c r="AY435" s="116"/>
      <c r="AZ435" s="116"/>
      <c r="BA435" s="116"/>
      <c r="BB435" s="116"/>
      <c r="BC435" s="116"/>
      <c r="BD435" s="116"/>
      <c r="BE435" s="116"/>
      <c r="BF435" s="116"/>
      <c r="BG435" s="116"/>
      <c r="BH435" s="116"/>
      <c r="BI435" s="116"/>
      <c r="BJ435" s="117"/>
    </row>
    <row r="436" spans="1:62" s="3" customFormat="1">
      <c r="A436" s="1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c r="AD436" s="16"/>
      <c r="AE436" s="16"/>
      <c r="AF436" s="16"/>
      <c r="AG436" s="16"/>
      <c r="AH436" s="16"/>
      <c r="AI436" s="16"/>
      <c r="AJ436" s="16"/>
      <c r="AK436" s="16"/>
      <c r="AL436" s="16"/>
      <c r="AM436" s="16"/>
      <c r="AN436" s="16"/>
      <c r="AO436" s="16"/>
      <c r="AP436" s="16"/>
      <c r="AQ436" s="16"/>
      <c r="AR436" s="16"/>
      <c r="AS436" s="116"/>
      <c r="AT436" s="116"/>
      <c r="AU436" s="116"/>
      <c r="AV436" s="116"/>
      <c r="AW436" s="116"/>
      <c r="AX436" s="116"/>
      <c r="AY436" s="116"/>
      <c r="AZ436" s="116"/>
      <c r="BA436" s="116"/>
      <c r="BB436" s="116"/>
      <c r="BC436" s="116"/>
      <c r="BD436" s="116"/>
      <c r="BE436" s="116"/>
      <c r="BF436" s="116"/>
      <c r="BG436" s="116"/>
      <c r="BH436" s="116"/>
      <c r="BI436" s="116"/>
      <c r="BJ436" s="117"/>
    </row>
    <row r="437" spans="1:62" s="3" customFormat="1">
      <c r="A437" s="1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c r="AA437" s="16"/>
      <c r="AB437" s="16"/>
      <c r="AC437" s="16"/>
      <c r="AD437" s="16"/>
      <c r="AE437" s="16"/>
      <c r="AF437" s="16"/>
      <c r="AG437" s="16"/>
      <c r="AH437" s="16"/>
      <c r="AI437" s="16"/>
      <c r="AJ437" s="16"/>
      <c r="AK437" s="16"/>
      <c r="AL437" s="16"/>
      <c r="AM437" s="16"/>
      <c r="AN437" s="16"/>
      <c r="AO437" s="16"/>
      <c r="AP437" s="16"/>
      <c r="AQ437" s="16"/>
      <c r="AR437" s="16"/>
      <c r="AS437" s="116"/>
      <c r="AT437" s="116"/>
      <c r="AU437" s="116"/>
      <c r="AV437" s="116"/>
      <c r="AW437" s="116"/>
      <c r="AX437" s="116"/>
      <c r="AY437" s="116"/>
      <c r="AZ437" s="116"/>
      <c r="BA437" s="116"/>
      <c r="BB437" s="116"/>
      <c r="BC437" s="116"/>
      <c r="BD437" s="116"/>
      <c r="BE437" s="116"/>
      <c r="BF437" s="116"/>
      <c r="BG437" s="116"/>
      <c r="BH437" s="116"/>
      <c r="BI437" s="116"/>
      <c r="BJ437" s="117"/>
    </row>
    <row r="438" spans="1:62" s="3" customFormat="1">
      <c r="A438" s="1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c r="AD438" s="16"/>
      <c r="AE438" s="16"/>
      <c r="AF438" s="16"/>
      <c r="AG438" s="16"/>
      <c r="AH438" s="16"/>
      <c r="AI438" s="16"/>
      <c r="AJ438" s="16"/>
      <c r="AK438" s="16"/>
      <c r="AL438" s="16"/>
      <c r="AM438" s="16"/>
      <c r="AN438" s="16"/>
      <c r="AO438" s="16"/>
      <c r="AP438" s="16"/>
      <c r="AQ438" s="16"/>
      <c r="AR438" s="16"/>
      <c r="AS438" s="116"/>
      <c r="AT438" s="116"/>
      <c r="AU438" s="116"/>
      <c r="AV438" s="116"/>
      <c r="AW438" s="116"/>
      <c r="AX438" s="116"/>
      <c r="AY438" s="116"/>
      <c r="AZ438" s="116"/>
      <c r="BA438" s="116"/>
      <c r="BB438" s="116"/>
      <c r="BC438" s="116"/>
      <c r="BD438" s="116"/>
      <c r="BE438" s="116"/>
      <c r="BF438" s="116"/>
      <c r="BG438" s="116"/>
      <c r="BH438" s="116"/>
      <c r="BI438" s="116"/>
      <c r="BJ438" s="117"/>
    </row>
    <row r="439" spans="1:62" s="3" customFormat="1">
      <c r="A439" s="1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c r="AA439" s="16"/>
      <c r="AB439" s="16"/>
      <c r="AC439" s="16"/>
      <c r="AD439" s="16"/>
      <c r="AE439" s="16"/>
      <c r="AF439" s="16"/>
      <c r="AG439" s="16"/>
      <c r="AH439" s="16"/>
      <c r="AI439" s="16"/>
      <c r="AJ439" s="16"/>
      <c r="AK439" s="16"/>
      <c r="AL439" s="16"/>
      <c r="AM439" s="16"/>
      <c r="AN439" s="16"/>
      <c r="AO439" s="16"/>
      <c r="AP439" s="16"/>
      <c r="AQ439" s="16"/>
      <c r="AR439" s="16"/>
      <c r="AS439" s="116"/>
      <c r="AT439" s="116"/>
      <c r="AU439" s="116"/>
      <c r="AV439" s="116"/>
      <c r="AW439" s="116"/>
      <c r="AX439" s="116"/>
      <c r="AY439" s="116"/>
      <c r="AZ439" s="116"/>
      <c r="BA439" s="116"/>
      <c r="BB439" s="116"/>
      <c r="BC439" s="116"/>
      <c r="BD439" s="116"/>
      <c r="BE439" s="116"/>
      <c r="BF439" s="116"/>
      <c r="BG439" s="116"/>
      <c r="BH439" s="116"/>
      <c r="BI439" s="116"/>
      <c r="BJ439" s="117"/>
    </row>
    <row r="440" spans="1:62" s="3" customFormat="1">
      <c r="A440" s="1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c r="AA440" s="16"/>
      <c r="AB440" s="16"/>
      <c r="AC440" s="16"/>
      <c r="AD440" s="16"/>
      <c r="AE440" s="16"/>
      <c r="AF440" s="16"/>
      <c r="AG440" s="16"/>
      <c r="AH440" s="16"/>
      <c r="AI440" s="16"/>
      <c r="AJ440" s="16"/>
      <c r="AK440" s="16"/>
      <c r="AL440" s="16"/>
      <c r="AM440" s="16"/>
      <c r="AN440" s="16"/>
      <c r="AO440" s="16"/>
      <c r="AP440" s="16"/>
      <c r="AQ440" s="16"/>
      <c r="AR440" s="16"/>
      <c r="AS440" s="116"/>
      <c r="AT440" s="116"/>
      <c r="AU440" s="116"/>
      <c r="AV440" s="116"/>
      <c r="AW440" s="116"/>
      <c r="AX440" s="116"/>
      <c r="AY440" s="116"/>
      <c r="AZ440" s="116"/>
      <c r="BA440" s="116"/>
      <c r="BB440" s="116"/>
      <c r="BC440" s="116"/>
      <c r="BD440" s="116"/>
      <c r="BE440" s="116"/>
      <c r="BF440" s="116"/>
      <c r="BG440" s="116"/>
      <c r="BH440" s="116"/>
      <c r="BI440" s="116"/>
      <c r="BJ440" s="117"/>
    </row>
    <row r="441" spans="1:62" s="3" customFormat="1">
      <c r="A441" s="1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c r="AA441" s="16"/>
      <c r="AB441" s="16"/>
      <c r="AC441" s="16"/>
      <c r="AD441" s="16"/>
      <c r="AE441" s="16"/>
      <c r="AF441" s="16"/>
      <c r="AG441" s="16"/>
      <c r="AH441" s="16"/>
      <c r="AI441" s="16"/>
      <c r="AJ441" s="16"/>
      <c r="AK441" s="16"/>
      <c r="AL441" s="16"/>
      <c r="AM441" s="16"/>
      <c r="AN441" s="16"/>
      <c r="AO441" s="16"/>
      <c r="AP441" s="16"/>
      <c r="AQ441" s="16"/>
      <c r="AR441" s="16"/>
      <c r="AS441" s="116"/>
      <c r="AT441" s="116"/>
      <c r="AU441" s="116"/>
      <c r="AV441" s="116"/>
      <c r="AW441" s="116"/>
      <c r="AX441" s="116"/>
      <c r="AY441" s="116"/>
      <c r="AZ441" s="116"/>
      <c r="BA441" s="116"/>
      <c r="BB441" s="116"/>
      <c r="BC441" s="116"/>
      <c r="BD441" s="116"/>
      <c r="BE441" s="116"/>
      <c r="BF441" s="116"/>
      <c r="BG441" s="116"/>
      <c r="BH441" s="116"/>
      <c r="BI441" s="116"/>
      <c r="BJ441" s="117"/>
    </row>
    <row r="442" spans="1:62" s="3" customFormat="1">
      <c r="A442" s="1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c r="AA442" s="16"/>
      <c r="AB442" s="16"/>
      <c r="AC442" s="16"/>
      <c r="AD442" s="16"/>
      <c r="AE442" s="16"/>
      <c r="AF442" s="16"/>
      <c r="AG442" s="16"/>
      <c r="AH442" s="16"/>
      <c r="AI442" s="16"/>
      <c r="AJ442" s="16"/>
      <c r="AK442" s="16"/>
      <c r="AL442" s="16"/>
      <c r="AM442" s="16"/>
      <c r="AN442" s="16"/>
      <c r="AO442" s="16"/>
      <c r="AP442" s="16"/>
      <c r="AQ442" s="16"/>
      <c r="AR442" s="16"/>
      <c r="AS442" s="116"/>
      <c r="AT442" s="116"/>
      <c r="AU442" s="116"/>
      <c r="AV442" s="116"/>
      <c r="AW442" s="116"/>
      <c r="AX442" s="116"/>
      <c r="AY442" s="116"/>
      <c r="AZ442" s="116"/>
      <c r="BA442" s="116"/>
      <c r="BB442" s="116"/>
      <c r="BC442" s="116"/>
      <c r="BD442" s="116"/>
      <c r="BE442" s="116"/>
      <c r="BF442" s="116"/>
      <c r="BG442" s="116"/>
      <c r="BH442" s="116"/>
      <c r="BI442" s="116"/>
      <c r="BJ442" s="117"/>
    </row>
    <row r="443" spans="1:62" s="3" customFormat="1">
      <c r="A443" s="1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c r="AA443" s="16"/>
      <c r="AB443" s="16"/>
      <c r="AC443" s="16"/>
      <c r="AD443" s="16"/>
      <c r="AE443" s="16"/>
      <c r="AF443" s="16"/>
      <c r="AG443" s="16"/>
      <c r="AH443" s="16"/>
      <c r="AI443" s="16"/>
      <c r="AJ443" s="16"/>
      <c r="AK443" s="16"/>
      <c r="AL443" s="16"/>
      <c r="AM443" s="16"/>
      <c r="AN443" s="16"/>
      <c r="AO443" s="16"/>
      <c r="AP443" s="16"/>
      <c r="AQ443" s="16"/>
      <c r="AR443" s="16"/>
      <c r="AS443" s="116"/>
      <c r="AT443" s="116"/>
      <c r="AU443" s="116"/>
      <c r="AV443" s="116"/>
      <c r="AW443" s="116"/>
      <c r="AX443" s="116"/>
      <c r="AY443" s="116"/>
      <c r="AZ443" s="116"/>
      <c r="BA443" s="116"/>
      <c r="BB443" s="116"/>
      <c r="BC443" s="116"/>
      <c r="BD443" s="116"/>
      <c r="BE443" s="116"/>
      <c r="BF443" s="116"/>
      <c r="BG443" s="116"/>
      <c r="BH443" s="116"/>
      <c r="BI443" s="116"/>
      <c r="BJ443" s="117"/>
    </row>
    <row r="444" spans="1:62" s="3" customFormat="1">
      <c r="A444" s="1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c r="AA444" s="16"/>
      <c r="AB444" s="16"/>
      <c r="AC444" s="16"/>
      <c r="AD444" s="16"/>
      <c r="AE444" s="16"/>
      <c r="AF444" s="16"/>
      <c r="AG444" s="16"/>
      <c r="AH444" s="16"/>
      <c r="AI444" s="16"/>
      <c r="AJ444" s="16"/>
      <c r="AK444" s="16"/>
      <c r="AL444" s="16"/>
      <c r="AM444" s="16"/>
      <c r="AN444" s="16"/>
      <c r="AO444" s="16"/>
      <c r="AP444" s="16"/>
      <c r="AQ444" s="16"/>
      <c r="AR444" s="16"/>
      <c r="AS444" s="116"/>
      <c r="AT444" s="116"/>
      <c r="AU444" s="116"/>
      <c r="AV444" s="116"/>
      <c r="AW444" s="116"/>
      <c r="AX444" s="116"/>
      <c r="AY444" s="116"/>
      <c r="AZ444" s="116"/>
      <c r="BA444" s="116"/>
      <c r="BB444" s="116"/>
      <c r="BC444" s="116"/>
      <c r="BD444" s="116"/>
      <c r="BE444" s="116"/>
      <c r="BF444" s="116"/>
      <c r="BG444" s="116"/>
      <c r="BH444" s="116"/>
      <c r="BI444" s="116"/>
      <c r="BJ444" s="117"/>
    </row>
    <row r="445" spans="1:62" s="3" customFormat="1">
      <c r="A445" s="1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c r="AA445" s="16"/>
      <c r="AB445" s="16"/>
      <c r="AC445" s="16"/>
      <c r="AD445" s="16"/>
      <c r="AE445" s="16"/>
      <c r="AF445" s="16"/>
      <c r="AG445" s="16"/>
      <c r="AH445" s="16"/>
      <c r="AI445" s="16"/>
      <c r="AJ445" s="16"/>
      <c r="AK445" s="16"/>
      <c r="AL445" s="16"/>
      <c r="AM445" s="16"/>
      <c r="AN445" s="16"/>
      <c r="AO445" s="16"/>
      <c r="AP445" s="16"/>
      <c r="AQ445" s="16"/>
      <c r="AR445" s="16"/>
      <c r="AS445" s="116"/>
      <c r="AT445" s="116"/>
      <c r="AU445" s="116"/>
      <c r="AV445" s="116"/>
      <c r="AW445" s="116"/>
      <c r="AX445" s="116"/>
      <c r="AY445" s="116"/>
      <c r="AZ445" s="116"/>
      <c r="BA445" s="116"/>
      <c r="BB445" s="116"/>
      <c r="BC445" s="116"/>
      <c r="BD445" s="116"/>
      <c r="BE445" s="116"/>
      <c r="BF445" s="116"/>
      <c r="BG445" s="116"/>
      <c r="BH445" s="116"/>
      <c r="BI445" s="116"/>
      <c r="BJ445" s="117"/>
    </row>
    <row r="446" spans="1:62" s="3" customFormat="1">
      <c r="A446" s="1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c r="AD446" s="16"/>
      <c r="AE446" s="16"/>
      <c r="AF446" s="16"/>
      <c r="AG446" s="16"/>
      <c r="AH446" s="16"/>
      <c r="AI446" s="16"/>
      <c r="AJ446" s="16"/>
      <c r="AK446" s="16"/>
      <c r="AL446" s="16"/>
      <c r="AM446" s="16"/>
      <c r="AN446" s="16"/>
      <c r="AO446" s="16"/>
      <c r="AP446" s="16"/>
      <c r="AQ446" s="16"/>
      <c r="AR446" s="16"/>
      <c r="AS446" s="116"/>
      <c r="AT446" s="116"/>
      <c r="AU446" s="116"/>
      <c r="AV446" s="116"/>
      <c r="AW446" s="116"/>
      <c r="AX446" s="116"/>
      <c r="AY446" s="116"/>
      <c r="AZ446" s="116"/>
      <c r="BA446" s="116"/>
      <c r="BB446" s="116"/>
      <c r="BC446" s="116"/>
      <c r="BD446" s="116"/>
      <c r="BE446" s="116"/>
      <c r="BF446" s="116"/>
      <c r="BG446" s="116"/>
      <c r="BH446" s="116"/>
      <c r="BI446" s="116"/>
      <c r="BJ446" s="117"/>
    </row>
    <row r="447" spans="1:62" s="3" customFormat="1">
      <c r="A447" s="1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c r="AA447" s="16"/>
      <c r="AB447" s="16"/>
      <c r="AC447" s="16"/>
      <c r="AD447" s="16"/>
      <c r="AE447" s="16"/>
      <c r="AF447" s="16"/>
      <c r="AG447" s="16"/>
      <c r="AH447" s="16"/>
      <c r="AI447" s="16"/>
      <c r="AJ447" s="16"/>
      <c r="AK447" s="16"/>
      <c r="AL447" s="16"/>
      <c r="AM447" s="16"/>
      <c r="AN447" s="16"/>
      <c r="AO447" s="16"/>
      <c r="AP447" s="16"/>
      <c r="AQ447" s="16"/>
      <c r="AR447" s="16"/>
      <c r="AS447" s="116"/>
      <c r="AT447" s="116"/>
      <c r="AU447" s="116"/>
      <c r="AV447" s="116"/>
      <c r="AW447" s="116"/>
      <c r="AX447" s="116"/>
      <c r="AY447" s="116"/>
      <c r="AZ447" s="116"/>
      <c r="BA447" s="116"/>
      <c r="BB447" s="116"/>
      <c r="BC447" s="116"/>
      <c r="BD447" s="116"/>
      <c r="BE447" s="116"/>
      <c r="BF447" s="116"/>
      <c r="BG447" s="116"/>
      <c r="BH447" s="116"/>
      <c r="BI447" s="116"/>
      <c r="BJ447" s="117"/>
    </row>
    <row r="448" spans="1:62" s="3" customFormat="1">
      <c r="A448" s="1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c r="AA448" s="16"/>
      <c r="AB448" s="16"/>
      <c r="AC448" s="16"/>
      <c r="AD448" s="16"/>
      <c r="AE448" s="16"/>
      <c r="AF448" s="16"/>
      <c r="AG448" s="16"/>
      <c r="AH448" s="16"/>
      <c r="AI448" s="16"/>
      <c r="AJ448" s="16"/>
      <c r="AK448" s="16"/>
      <c r="AL448" s="16"/>
      <c r="AM448" s="16"/>
      <c r="AN448" s="16"/>
      <c r="AO448" s="16"/>
      <c r="AP448" s="16"/>
      <c r="AQ448" s="16"/>
      <c r="AR448" s="16"/>
      <c r="AS448" s="116"/>
      <c r="AT448" s="116"/>
      <c r="AU448" s="116"/>
      <c r="AV448" s="116"/>
      <c r="AW448" s="116"/>
      <c r="AX448" s="116"/>
      <c r="AY448" s="116"/>
      <c r="AZ448" s="116"/>
      <c r="BA448" s="116"/>
      <c r="BB448" s="116"/>
      <c r="BC448" s="116"/>
      <c r="BD448" s="116"/>
      <c r="BE448" s="116"/>
      <c r="BF448" s="116"/>
      <c r="BG448" s="116"/>
      <c r="BH448" s="116"/>
      <c r="BI448" s="116"/>
      <c r="BJ448" s="117"/>
    </row>
    <row r="449" spans="1:62" s="3" customFormat="1">
      <c r="A449" s="1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c r="AD449" s="16"/>
      <c r="AE449" s="16"/>
      <c r="AF449" s="16"/>
      <c r="AG449" s="16"/>
      <c r="AH449" s="16"/>
      <c r="AI449" s="16"/>
      <c r="AJ449" s="16"/>
      <c r="AK449" s="16"/>
      <c r="AL449" s="16"/>
      <c r="AM449" s="16"/>
      <c r="AN449" s="16"/>
      <c r="AO449" s="16"/>
      <c r="AP449" s="16"/>
      <c r="AQ449" s="16"/>
      <c r="AR449" s="16"/>
      <c r="AS449" s="116"/>
      <c r="AT449" s="116"/>
      <c r="AU449" s="116"/>
      <c r="AV449" s="116"/>
      <c r="AW449" s="116"/>
      <c r="AX449" s="116"/>
      <c r="AY449" s="116"/>
      <c r="AZ449" s="116"/>
      <c r="BA449" s="116"/>
      <c r="BB449" s="116"/>
      <c r="BC449" s="116"/>
      <c r="BD449" s="116"/>
      <c r="BE449" s="116"/>
      <c r="BF449" s="116"/>
      <c r="BG449" s="116"/>
      <c r="BH449" s="116"/>
      <c r="BI449" s="116"/>
      <c r="BJ449" s="117"/>
    </row>
    <row r="450" spans="1:62" s="3" customFormat="1">
      <c r="A450" s="1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c r="AD450" s="16"/>
      <c r="AE450" s="16"/>
      <c r="AF450" s="16"/>
      <c r="AG450" s="16"/>
      <c r="AH450" s="16"/>
      <c r="AI450" s="16"/>
      <c r="AJ450" s="16"/>
      <c r="AK450" s="16"/>
      <c r="AL450" s="16"/>
      <c r="AM450" s="16"/>
      <c r="AN450" s="16"/>
      <c r="AO450" s="16"/>
      <c r="AP450" s="16"/>
      <c r="AQ450" s="16"/>
      <c r="AR450" s="16"/>
      <c r="AS450" s="116"/>
      <c r="AT450" s="116"/>
      <c r="AU450" s="116"/>
      <c r="AV450" s="116"/>
      <c r="AW450" s="116"/>
      <c r="AX450" s="116"/>
      <c r="AY450" s="116"/>
      <c r="AZ450" s="116"/>
      <c r="BA450" s="116"/>
      <c r="BB450" s="116"/>
      <c r="BC450" s="116"/>
      <c r="BD450" s="116"/>
      <c r="BE450" s="116"/>
      <c r="BF450" s="116"/>
      <c r="BG450" s="116"/>
      <c r="BH450" s="116"/>
      <c r="BI450" s="116"/>
      <c r="BJ450" s="117"/>
    </row>
    <row r="451" spans="1:62" s="3" customFormat="1">
      <c r="A451" s="1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c r="AA451" s="16"/>
      <c r="AB451" s="16"/>
      <c r="AC451" s="16"/>
      <c r="AD451" s="16"/>
      <c r="AE451" s="16"/>
      <c r="AF451" s="16"/>
      <c r="AG451" s="16"/>
      <c r="AH451" s="16"/>
      <c r="AI451" s="16"/>
      <c r="AJ451" s="16"/>
      <c r="AK451" s="16"/>
      <c r="AL451" s="16"/>
      <c r="AM451" s="16"/>
      <c r="AN451" s="16"/>
      <c r="AO451" s="16"/>
      <c r="AP451" s="16"/>
      <c r="AQ451" s="16"/>
      <c r="AR451" s="16"/>
      <c r="AS451" s="116"/>
      <c r="AT451" s="116"/>
      <c r="AU451" s="116"/>
      <c r="AV451" s="116"/>
      <c r="AW451" s="116"/>
      <c r="AX451" s="116"/>
      <c r="AY451" s="116"/>
      <c r="AZ451" s="116"/>
      <c r="BA451" s="116"/>
      <c r="BB451" s="116"/>
      <c r="BC451" s="116"/>
      <c r="BD451" s="116"/>
      <c r="BE451" s="116"/>
      <c r="BF451" s="116"/>
      <c r="BG451" s="116"/>
      <c r="BH451" s="116"/>
      <c r="BI451" s="116"/>
      <c r="BJ451" s="117"/>
    </row>
    <row r="452" spans="1:62" s="3" customFormat="1">
      <c r="A452" s="1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c r="AA452" s="16"/>
      <c r="AB452" s="16"/>
      <c r="AC452" s="16"/>
      <c r="AD452" s="16"/>
      <c r="AE452" s="16"/>
      <c r="AF452" s="16"/>
      <c r="AG452" s="16"/>
      <c r="AH452" s="16"/>
      <c r="AI452" s="16"/>
      <c r="AJ452" s="16"/>
      <c r="AK452" s="16"/>
      <c r="AL452" s="16"/>
      <c r="AM452" s="16"/>
      <c r="AN452" s="16"/>
      <c r="AO452" s="16"/>
      <c r="AP452" s="16"/>
      <c r="AQ452" s="16"/>
      <c r="AR452" s="16"/>
      <c r="AS452" s="116"/>
      <c r="AT452" s="116"/>
      <c r="AU452" s="116"/>
      <c r="AV452" s="116"/>
      <c r="AW452" s="116"/>
      <c r="AX452" s="116"/>
      <c r="AY452" s="116"/>
      <c r="AZ452" s="116"/>
      <c r="BA452" s="116"/>
      <c r="BB452" s="116"/>
      <c r="BC452" s="116"/>
      <c r="BD452" s="116"/>
      <c r="BE452" s="116"/>
      <c r="BF452" s="116"/>
      <c r="BG452" s="116"/>
      <c r="BH452" s="116"/>
      <c r="BI452" s="116"/>
      <c r="BJ452" s="117"/>
    </row>
    <row r="453" spans="1:62" s="3" customFormat="1">
      <c r="A453" s="1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c r="AA453" s="16"/>
      <c r="AB453" s="16"/>
      <c r="AC453" s="16"/>
      <c r="AD453" s="16"/>
      <c r="AE453" s="16"/>
      <c r="AF453" s="16"/>
      <c r="AG453" s="16"/>
      <c r="AH453" s="16"/>
      <c r="AI453" s="16"/>
      <c r="AJ453" s="16"/>
      <c r="AK453" s="16"/>
      <c r="AL453" s="16"/>
      <c r="AM453" s="16"/>
      <c r="AN453" s="16"/>
      <c r="AO453" s="16"/>
      <c r="AP453" s="16"/>
      <c r="AQ453" s="16"/>
      <c r="AR453" s="16"/>
      <c r="AS453" s="116"/>
      <c r="AT453" s="116"/>
      <c r="AU453" s="116"/>
      <c r="AV453" s="116"/>
      <c r="AW453" s="116"/>
      <c r="AX453" s="116"/>
      <c r="AY453" s="116"/>
      <c r="AZ453" s="116"/>
      <c r="BA453" s="116"/>
      <c r="BB453" s="116"/>
      <c r="BC453" s="116"/>
      <c r="BD453" s="116"/>
      <c r="BE453" s="116"/>
      <c r="BF453" s="116"/>
      <c r="BG453" s="116"/>
      <c r="BH453" s="116"/>
      <c r="BI453" s="116"/>
      <c r="BJ453" s="117"/>
    </row>
    <row r="454" spans="1:62" s="3" customFormat="1">
      <c r="A454" s="1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c r="AA454" s="16"/>
      <c r="AB454" s="16"/>
      <c r="AC454" s="16"/>
      <c r="AD454" s="16"/>
      <c r="AE454" s="16"/>
      <c r="AF454" s="16"/>
      <c r="AG454" s="16"/>
      <c r="AH454" s="16"/>
      <c r="AI454" s="16"/>
      <c r="AJ454" s="16"/>
      <c r="AK454" s="16"/>
      <c r="AL454" s="16"/>
      <c r="AM454" s="16"/>
      <c r="AN454" s="16"/>
      <c r="AO454" s="16"/>
      <c r="AP454" s="16"/>
      <c r="AQ454" s="16"/>
      <c r="AR454" s="16"/>
      <c r="AS454" s="116"/>
      <c r="AT454" s="116"/>
      <c r="AU454" s="116"/>
      <c r="AV454" s="116"/>
      <c r="AW454" s="116"/>
      <c r="AX454" s="116"/>
      <c r="AY454" s="116"/>
      <c r="AZ454" s="116"/>
      <c r="BA454" s="116"/>
      <c r="BB454" s="116"/>
      <c r="BC454" s="116"/>
      <c r="BD454" s="116"/>
      <c r="BE454" s="116"/>
      <c r="BF454" s="116"/>
      <c r="BG454" s="116"/>
      <c r="BH454" s="116"/>
      <c r="BI454" s="116"/>
      <c r="BJ454" s="117"/>
    </row>
    <row r="455" spans="1:62" s="3" customFormat="1">
      <c r="A455" s="1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c r="AD455" s="16"/>
      <c r="AE455" s="16"/>
      <c r="AF455" s="16"/>
      <c r="AG455" s="16"/>
      <c r="AH455" s="16"/>
      <c r="AI455" s="16"/>
      <c r="AJ455" s="16"/>
      <c r="AK455" s="16"/>
      <c r="AL455" s="16"/>
      <c r="AM455" s="16"/>
      <c r="AN455" s="16"/>
      <c r="AO455" s="16"/>
      <c r="AP455" s="16"/>
      <c r="AQ455" s="16"/>
      <c r="AR455" s="16"/>
      <c r="AS455" s="116"/>
      <c r="AT455" s="116"/>
      <c r="AU455" s="116"/>
      <c r="AV455" s="116"/>
      <c r="AW455" s="116"/>
      <c r="AX455" s="116"/>
      <c r="AY455" s="116"/>
      <c r="AZ455" s="116"/>
      <c r="BA455" s="116"/>
      <c r="BB455" s="116"/>
      <c r="BC455" s="116"/>
      <c r="BD455" s="116"/>
      <c r="BE455" s="116"/>
      <c r="BF455" s="116"/>
      <c r="BG455" s="116"/>
      <c r="BH455" s="116"/>
      <c r="BI455" s="116"/>
      <c r="BJ455" s="117"/>
    </row>
    <row r="456" spans="1:62" s="3" customFormat="1">
      <c r="A456" s="1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c r="AD456" s="16"/>
      <c r="AE456" s="16"/>
      <c r="AF456" s="16"/>
      <c r="AG456" s="16"/>
      <c r="AH456" s="16"/>
      <c r="AI456" s="16"/>
      <c r="AJ456" s="16"/>
      <c r="AK456" s="16"/>
      <c r="AL456" s="16"/>
      <c r="AM456" s="16"/>
      <c r="AN456" s="16"/>
      <c r="AO456" s="16"/>
      <c r="AP456" s="16"/>
      <c r="AQ456" s="16"/>
      <c r="AR456" s="16"/>
      <c r="AS456" s="116"/>
      <c r="AT456" s="116"/>
      <c r="AU456" s="116"/>
      <c r="AV456" s="116"/>
      <c r="AW456" s="116"/>
      <c r="AX456" s="116"/>
      <c r="AY456" s="116"/>
      <c r="AZ456" s="116"/>
      <c r="BA456" s="116"/>
      <c r="BB456" s="116"/>
      <c r="BC456" s="116"/>
      <c r="BD456" s="116"/>
      <c r="BE456" s="116"/>
      <c r="BF456" s="116"/>
      <c r="BG456" s="116"/>
      <c r="BH456" s="116"/>
      <c r="BI456" s="116"/>
      <c r="BJ456" s="117"/>
    </row>
    <row r="457" spans="1:62" s="3" customFormat="1">
      <c r="A457" s="1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c r="AD457" s="16"/>
      <c r="AE457" s="16"/>
      <c r="AF457" s="16"/>
      <c r="AG457" s="16"/>
      <c r="AH457" s="16"/>
      <c r="AI457" s="16"/>
      <c r="AJ457" s="16"/>
      <c r="AK457" s="16"/>
      <c r="AL457" s="16"/>
      <c r="AM457" s="16"/>
      <c r="AN457" s="16"/>
      <c r="AO457" s="16"/>
      <c r="AP457" s="16"/>
      <c r="AQ457" s="16"/>
      <c r="AR457" s="16"/>
      <c r="AS457" s="116"/>
      <c r="AT457" s="116"/>
      <c r="AU457" s="116"/>
      <c r="AV457" s="116"/>
      <c r="AW457" s="116"/>
      <c r="AX457" s="116"/>
      <c r="AY457" s="116"/>
      <c r="AZ457" s="116"/>
      <c r="BA457" s="116"/>
      <c r="BB457" s="116"/>
      <c r="BC457" s="116"/>
      <c r="BD457" s="116"/>
      <c r="BE457" s="116"/>
      <c r="BF457" s="116"/>
      <c r="BG457" s="116"/>
      <c r="BH457" s="116"/>
      <c r="BI457" s="116"/>
      <c r="BJ457" s="117"/>
    </row>
    <row r="458" spans="1:62" s="3" customFormat="1">
      <c r="A458" s="1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c r="AA458" s="16"/>
      <c r="AB458" s="16"/>
      <c r="AC458" s="16"/>
      <c r="AD458" s="16"/>
      <c r="AE458" s="16"/>
      <c r="AF458" s="16"/>
      <c r="AG458" s="16"/>
      <c r="AH458" s="16"/>
      <c r="AI458" s="16"/>
      <c r="AJ458" s="16"/>
      <c r="AK458" s="16"/>
      <c r="AL458" s="16"/>
      <c r="AM458" s="16"/>
      <c r="AN458" s="16"/>
      <c r="AO458" s="16"/>
      <c r="AP458" s="16"/>
      <c r="AQ458" s="16"/>
      <c r="AR458" s="16"/>
      <c r="AS458" s="116"/>
      <c r="AT458" s="116"/>
      <c r="AU458" s="116"/>
      <c r="AV458" s="116"/>
      <c r="AW458" s="116"/>
      <c r="AX458" s="116"/>
      <c r="AY458" s="116"/>
      <c r="AZ458" s="116"/>
      <c r="BA458" s="116"/>
      <c r="BB458" s="116"/>
      <c r="BC458" s="116"/>
      <c r="BD458" s="116"/>
      <c r="BE458" s="116"/>
      <c r="BF458" s="116"/>
      <c r="BG458" s="116"/>
      <c r="BH458" s="116"/>
      <c r="BI458" s="116"/>
      <c r="BJ458" s="117"/>
    </row>
    <row r="459" spans="1:62" s="3" customFormat="1">
      <c r="A459" s="1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c r="AA459" s="16"/>
      <c r="AB459" s="16"/>
      <c r="AC459" s="16"/>
      <c r="AD459" s="16"/>
      <c r="AE459" s="16"/>
      <c r="AF459" s="16"/>
      <c r="AG459" s="16"/>
      <c r="AH459" s="16"/>
      <c r="AI459" s="16"/>
      <c r="AJ459" s="16"/>
      <c r="AK459" s="16"/>
      <c r="AL459" s="16"/>
      <c r="AM459" s="16"/>
      <c r="AN459" s="16"/>
      <c r="AO459" s="16"/>
      <c r="AP459" s="16"/>
      <c r="AQ459" s="16"/>
      <c r="AR459" s="16"/>
      <c r="AS459" s="116"/>
      <c r="AT459" s="116"/>
      <c r="AU459" s="116"/>
      <c r="AV459" s="116"/>
      <c r="AW459" s="116"/>
      <c r="AX459" s="116"/>
      <c r="AY459" s="116"/>
      <c r="AZ459" s="116"/>
      <c r="BA459" s="116"/>
      <c r="BB459" s="116"/>
      <c r="BC459" s="116"/>
      <c r="BD459" s="116"/>
      <c r="BE459" s="116"/>
      <c r="BF459" s="116"/>
      <c r="BG459" s="116"/>
      <c r="BH459" s="116"/>
      <c r="BI459" s="116"/>
      <c r="BJ459" s="117"/>
    </row>
    <row r="460" spans="1:62" s="3" customFormat="1">
      <c r="A460" s="1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c r="AA460" s="16"/>
      <c r="AB460" s="16"/>
      <c r="AC460" s="16"/>
      <c r="AD460" s="16"/>
      <c r="AE460" s="16"/>
      <c r="AF460" s="16"/>
      <c r="AG460" s="16"/>
      <c r="AH460" s="16"/>
      <c r="AI460" s="16"/>
      <c r="AJ460" s="16"/>
      <c r="AK460" s="16"/>
      <c r="AL460" s="16"/>
      <c r="AM460" s="16"/>
      <c r="AN460" s="16"/>
      <c r="AO460" s="16"/>
      <c r="AP460" s="16"/>
      <c r="AQ460" s="16"/>
      <c r="AR460" s="16"/>
      <c r="AS460" s="116"/>
      <c r="AT460" s="116"/>
      <c r="AU460" s="116"/>
      <c r="AV460" s="116"/>
      <c r="AW460" s="116"/>
      <c r="AX460" s="116"/>
      <c r="AY460" s="116"/>
      <c r="AZ460" s="116"/>
      <c r="BA460" s="116"/>
      <c r="BB460" s="116"/>
      <c r="BC460" s="116"/>
      <c r="BD460" s="116"/>
      <c r="BE460" s="116"/>
      <c r="BF460" s="116"/>
      <c r="BG460" s="116"/>
      <c r="BH460" s="116"/>
      <c r="BI460" s="116"/>
      <c r="BJ460" s="117"/>
    </row>
    <row r="461" spans="1:62" s="3" customFormat="1">
      <c r="A461" s="1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c r="AA461" s="16"/>
      <c r="AB461" s="16"/>
      <c r="AC461" s="16"/>
      <c r="AD461" s="16"/>
      <c r="AE461" s="16"/>
      <c r="AF461" s="16"/>
      <c r="AG461" s="16"/>
      <c r="AH461" s="16"/>
      <c r="AI461" s="16"/>
      <c r="AJ461" s="16"/>
      <c r="AK461" s="16"/>
      <c r="AL461" s="16"/>
      <c r="AM461" s="16"/>
      <c r="AN461" s="16"/>
      <c r="AO461" s="16"/>
      <c r="AP461" s="16"/>
      <c r="AQ461" s="16"/>
      <c r="AR461" s="16"/>
      <c r="AS461" s="116"/>
      <c r="AT461" s="116"/>
      <c r="AU461" s="116"/>
      <c r="AV461" s="116"/>
      <c r="AW461" s="116"/>
      <c r="AX461" s="116"/>
      <c r="AY461" s="116"/>
      <c r="AZ461" s="116"/>
      <c r="BA461" s="116"/>
      <c r="BB461" s="116"/>
      <c r="BC461" s="116"/>
      <c r="BD461" s="116"/>
      <c r="BE461" s="116"/>
      <c r="BF461" s="116"/>
      <c r="BG461" s="116"/>
      <c r="BH461" s="116"/>
      <c r="BI461" s="116"/>
      <c r="BJ461" s="117"/>
    </row>
    <row r="462" spans="1:62" s="3" customFormat="1">
      <c r="A462" s="1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c r="AA462" s="16"/>
      <c r="AB462" s="16"/>
      <c r="AC462" s="16"/>
      <c r="AD462" s="16"/>
      <c r="AE462" s="16"/>
      <c r="AF462" s="16"/>
      <c r="AG462" s="16"/>
      <c r="AH462" s="16"/>
      <c r="AI462" s="16"/>
      <c r="AJ462" s="16"/>
      <c r="AK462" s="16"/>
      <c r="AL462" s="16"/>
      <c r="AM462" s="16"/>
      <c r="AN462" s="16"/>
      <c r="AO462" s="16"/>
      <c r="AP462" s="16"/>
      <c r="AQ462" s="16"/>
      <c r="AR462" s="16"/>
      <c r="AS462" s="116"/>
      <c r="AT462" s="116"/>
      <c r="AU462" s="116"/>
      <c r="AV462" s="116"/>
      <c r="AW462" s="116"/>
      <c r="AX462" s="116"/>
      <c r="AY462" s="116"/>
      <c r="AZ462" s="116"/>
      <c r="BA462" s="116"/>
      <c r="BB462" s="116"/>
      <c r="BC462" s="116"/>
      <c r="BD462" s="116"/>
      <c r="BE462" s="116"/>
      <c r="BF462" s="116"/>
      <c r="BG462" s="116"/>
      <c r="BH462" s="116"/>
      <c r="BI462" s="116"/>
      <c r="BJ462" s="117"/>
    </row>
    <row r="463" spans="1:62" s="3" customFormat="1">
      <c r="A463" s="1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c r="AA463" s="16"/>
      <c r="AB463" s="16"/>
      <c r="AC463" s="16"/>
      <c r="AD463" s="16"/>
      <c r="AE463" s="16"/>
      <c r="AF463" s="16"/>
      <c r="AG463" s="16"/>
      <c r="AH463" s="16"/>
      <c r="AI463" s="16"/>
      <c r="AJ463" s="16"/>
      <c r="AK463" s="16"/>
      <c r="AL463" s="16"/>
      <c r="AM463" s="16"/>
      <c r="AN463" s="16"/>
      <c r="AO463" s="16"/>
      <c r="AP463" s="16"/>
      <c r="AQ463" s="16"/>
      <c r="AR463" s="16"/>
      <c r="AS463" s="116"/>
      <c r="AT463" s="116"/>
      <c r="AU463" s="116"/>
      <c r="AV463" s="116"/>
      <c r="AW463" s="116"/>
      <c r="AX463" s="116"/>
      <c r="AY463" s="116"/>
      <c r="AZ463" s="116"/>
      <c r="BA463" s="116"/>
      <c r="BB463" s="116"/>
      <c r="BC463" s="116"/>
      <c r="BD463" s="116"/>
      <c r="BE463" s="116"/>
      <c r="BF463" s="116"/>
      <c r="BG463" s="116"/>
      <c r="BH463" s="116"/>
      <c r="BI463" s="116"/>
      <c r="BJ463" s="117"/>
    </row>
    <row r="464" spans="1:62" s="3" customFormat="1">
      <c r="A464" s="1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c r="AA464" s="16"/>
      <c r="AB464" s="16"/>
      <c r="AC464" s="16"/>
      <c r="AD464" s="16"/>
      <c r="AE464" s="16"/>
      <c r="AF464" s="16"/>
      <c r="AG464" s="16"/>
      <c r="AH464" s="16"/>
      <c r="AI464" s="16"/>
      <c r="AJ464" s="16"/>
      <c r="AK464" s="16"/>
      <c r="AL464" s="16"/>
      <c r="AM464" s="16"/>
      <c r="AN464" s="16"/>
      <c r="AO464" s="16"/>
      <c r="AP464" s="16"/>
      <c r="AQ464" s="16"/>
      <c r="AR464" s="16"/>
      <c r="AS464" s="116"/>
      <c r="AT464" s="116"/>
      <c r="AU464" s="116"/>
      <c r="AV464" s="116"/>
      <c r="AW464" s="116"/>
      <c r="AX464" s="116"/>
      <c r="AY464" s="116"/>
      <c r="AZ464" s="116"/>
      <c r="BA464" s="116"/>
      <c r="BB464" s="116"/>
      <c r="BC464" s="116"/>
      <c r="BD464" s="116"/>
      <c r="BE464" s="116"/>
      <c r="BF464" s="116"/>
      <c r="BG464" s="116"/>
      <c r="BH464" s="116"/>
      <c r="BI464" s="116"/>
      <c r="BJ464" s="117"/>
    </row>
    <row r="465" spans="1:62" s="3" customFormat="1">
      <c r="A465" s="1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c r="AA465" s="16"/>
      <c r="AB465" s="16"/>
      <c r="AC465" s="16"/>
      <c r="AD465" s="16"/>
      <c r="AE465" s="16"/>
      <c r="AF465" s="16"/>
      <c r="AG465" s="16"/>
      <c r="AH465" s="16"/>
      <c r="AI465" s="16"/>
      <c r="AJ465" s="16"/>
      <c r="AK465" s="16"/>
      <c r="AL465" s="16"/>
      <c r="AM465" s="16"/>
      <c r="AN465" s="16"/>
      <c r="AO465" s="16"/>
      <c r="AP465" s="16"/>
      <c r="AQ465" s="16"/>
      <c r="AR465" s="16"/>
      <c r="AS465" s="116"/>
      <c r="AT465" s="116"/>
      <c r="AU465" s="116"/>
      <c r="AV465" s="116"/>
      <c r="AW465" s="116"/>
      <c r="AX465" s="116"/>
      <c r="AY465" s="116"/>
      <c r="AZ465" s="116"/>
      <c r="BA465" s="116"/>
      <c r="BB465" s="116"/>
      <c r="BC465" s="116"/>
      <c r="BD465" s="116"/>
      <c r="BE465" s="116"/>
      <c r="BF465" s="116"/>
      <c r="BG465" s="116"/>
      <c r="BH465" s="116"/>
      <c r="BI465" s="116"/>
      <c r="BJ465" s="117"/>
    </row>
    <row r="466" spans="1:62" s="3" customFormat="1">
      <c r="A466" s="1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c r="AA466" s="16"/>
      <c r="AB466" s="16"/>
      <c r="AC466" s="16"/>
      <c r="AD466" s="16"/>
      <c r="AE466" s="16"/>
      <c r="AF466" s="16"/>
      <c r="AG466" s="16"/>
      <c r="AH466" s="16"/>
      <c r="AI466" s="16"/>
      <c r="AJ466" s="16"/>
      <c r="AK466" s="16"/>
      <c r="AL466" s="16"/>
      <c r="AM466" s="16"/>
      <c r="AN466" s="16"/>
      <c r="AO466" s="16"/>
      <c r="AP466" s="16"/>
      <c r="AQ466" s="16"/>
      <c r="AR466" s="16"/>
      <c r="AS466" s="116"/>
      <c r="AT466" s="116"/>
      <c r="AU466" s="116"/>
      <c r="AV466" s="116"/>
      <c r="AW466" s="116"/>
      <c r="AX466" s="116"/>
      <c r="AY466" s="116"/>
      <c r="AZ466" s="116"/>
      <c r="BA466" s="116"/>
      <c r="BB466" s="116"/>
      <c r="BC466" s="116"/>
      <c r="BD466" s="116"/>
      <c r="BE466" s="116"/>
      <c r="BF466" s="116"/>
      <c r="BG466" s="116"/>
      <c r="BH466" s="116"/>
      <c r="BI466" s="116"/>
      <c r="BJ466" s="117"/>
    </row>
    <row r="467" spans="1:62" s="3" customFormat="1">
      <c r="A467" s="1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c r="AD467" s="16"/>
      <c r="AE467" s="16"/>
      <c r="AF467" s="16"/>
      <c r="AG467" s="16"/>
      <c r="AH467" s="16"/>
      <c r="AI467" s="16"/>
      <c r="AJ467" s="16"/>
      <c r="AK467" s="16"/>
      <c r="AL467" s="16"/>
      <c r="AM467" s="16"/>
      <c r="AN467" s="16"/>
      <c r="AO467" s="16"/>
      <c r="AP467" s="16"/>
      <c r="AQ467" s="16"/>
      <c r="AR467" s="16"/>
      <c r="AS467" s="116"/>
      <c r="AT467" s="116"/>
      <c r="AU467" s="116"/>
      <c r="AV467" s="116"/>
      <c r="AW467" s="116"/>
      <c r="AX467" s="116"/>
      <c r="AY467" s="116"/>
      <c r="AZ467" s="116"/>
      <c r="BA467" s="116"/>
      <c r="BB467" s="116"/>
      <c r="BC467" s="116"/>
      <c r="BD467" s="116"/>
      <c r="BE467" s="116"/>
      <c r="BF467" s="116"/>
      <c r="BG467" s="116"/>
      <c r="BH467" s="116"/>
      <c r="BI467" s="116"/>
      <c r="BJ467" s="117"/>
    </row>
    <row r="468" spans="1:62" s="3" customFormat="1">
      <c r="A468" s="1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c r="AA468" s="16"/>
      <c r="AB468" s="16"/>
      <c r="AC468" s="16"/>
      <c r="AD468" s="16"/>
      <c r="AE468" s="16"/>
      <c r="AF468" s="16"/>
      <c r="AG468" s="16"/>
      <c r="AH468" s="16"/>
      <c r="AI468" s="16"/>
      <c r="AJ468" s="16"/>
      <c r="AK468" s="16"/>
      <c r="AL468" s="16"/>
      <c r="AM468" s="16"/>
      <c r="AN468" s="16"/>
      <c r="AO468" s="16"/>
      <c r="AP468" s="16"/>
      <c r="AQ468" s="16"/>
      <c r="AR468" s="16"/>
      <c r="AS468" s="116"/>
      <c r="AT468" s="116"/>
      <c r="AU468" s="116"/>
      <c r="AV468" s="116"/>
      <c r="AW468" s="116"/>
      <c r="AX468" s="116"/>
      <c r="AY468" s="116"/>
      <c r="AZ468" s="116"/>
      <c r="BA468" s="116"/>
      <c r="BB468" s="116"/>
      <c r="BC468" s="116"/>
      <c r="BD468" s="116"/>
      <c r="BE468" s="116"/>
      <c r="BF468" s="116"/>
      <c r="BG468" s="116"/>
      <c r="BH468" s="116"/>
      <c r="BI468" s="116"/>
      <c r="BJ468" s="117"/>
    </row>
    <row r="469" spans="1:62" s="3" customFormat="1">
      <c r="A469" s="1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c r="AA469" s="16"/>
      <c r="AB469" s="16"/>
      <c r="AC469" s="16"/>
      <c r="AD469" s="16"/>
      <c r="AE469" s="16"/>
      <c r="AF469" s="16"/>
      <c r="AG469" s="16"/>
      <c r="AH469" s="16"/>
      <c r="AI469" s="16"/>
      <c r="AJ469" s="16"/>
      <c r="AK469" s="16"/>
      <c r="AL469" s="16"/>
      <c r="AM469" s="16"/>
      <c r="AN469" s="16"/>
      <c r="AO469" s="16"/>
      <c r="AP469" s="16"/>
      <c r="AQ469" s="16"/>
      <c r="AR469" s="16"/>
      <c r="AS469" s="116"/>
      <c r="AT469" s="116"/>
      <c r="AU469" s="116"/>
      <c r="AV469" s="116"/>
      <c r="AW469" s="116"/>
      <c r="AX469" s="116"/>
      <c r="AY469" s="116"/>
      <c r="AZ469" s="116"/>
      <c r="BA469" s="116"/>
      <c r="BB469" s="116"/>
      <c r="BC469" s="116"/>
      <c r="BD469" s="116"/>
      <c r="BE469" s="116"/>
      <c r="BF469" s="116"/>
      <c r="BG469" s="116"/>
      <c r="BH469" s="116"/>
      <c r="BI469" s="116"/>
      <c r="BJ469" s="117"/>
    </row>
    <row r="470" spans="1:62" s="3" customFormat="1">
      <c r="A470" s="1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c r="AA470" s="16"/>
      <c r="AB470" s="16"/>
      <c r="AC470" s="16"/>
      <c r="AD470" s="16"/>
      <c r="AE470" s="16"/>
      <c r="AF470" s="16"/>
      <c r="AG470" s="16"/>
      <c r="AH470" s="16"/>
      <c r="AI470" s="16"/>
      <c r="AJ470" s="16"/>
      <c r="AK470" s="16"/>
      <c r="AL470" s="16"/>
      <c r="AM470" s="16"/>
      <c r="AN470" s="16"/>
      <c r="AO470" s="16"/>
      <c r="AP470" s="16"/>
      <c r="AQ470" s="16"/>
      <c r="AR470" s="16"/>
      <c r="AS470" s="116"/>
      <c r="AT470" s="116"/>
      <c r="AU470" s="116"/>
      <c r="AV470" s="116"/>
      <c r="AW470" s="116"/>
      <c r="AX470" s="116"/>
      <c r="AY470" s="116"/>
      <c r="AZ470" s="116"/>
      <c r="BA470" s="116"/>
      <c r="BB470" s="116"/>
      <c r="BC470" s="116"/>
      <c r="BD470" s="116"/>
      <c r="BE470" s="116"/>
      <c r="BF470" s="116"/>
      <c r="BG470" s="116"/>
      <c r="BH470" s="116"/>
      <c r="BI470" s="116"/>
      <c r="BJ470" s="117"/>
    </row>
    <row r="471" spans="1:62" s="3" customFormat="1">
      <c r="A471" s="1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c r="AA471" s="16"/>
      <c r="AB471" s="16"/>
      <c r="AC471" s="16"/>
      <c r="AD471" s="16"/>
      <c r="AE471" s="16"/>
      <c r="AF471" s="16"/>
      <c r="AG471" s="16"/>
      <c r="AH471" s="16"/>
      <c r="AI471" s="16"/>
      <c r="AJ471" s="16"/>
      <c r="AK471" s="16"/>
      <c r="AL471" s="16"/>
      <c r="AM471" s="16"/>
      <c r="AN471" s="16"/>
      <c r="AO471" s="16"/>
      <c r="AP471" s="16"/>
      <c r="AQ471" s="16"/>
      <c r="AR471" s="16"/>
      <c r="AS471" s="116"/>
      <c r="AT471" s="116"/>
      <c r="AU471" s="116"/>
      <c r="AV471" s="116"/>
      <c r="AW471" s="116"/>
      <c r="AX471" s="116"/>
      <c r="AY471" s="116"/>
      <c r="AZ471" s="116"/>
      <c r="BA471" s="116"/>
      <c r="BB471" s="116"/>
      <c r="BC471" s="116"/>
      <c r="BD471" s="116"/>
      <c r="BE471" s="116"/>
      <c r="BF471" s="116"/>
      <c r="BG471" s="116"/>
      <c r="BH471" s="116"/>
      <c r="BI471" s="116"/>
      <c r="BJ471" s="117"/>
    </row>
    <row r="472" spans="1:62" s="3" customFormat="1">
      <c r="A472" s="1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c r="AA472" s="16"/>
      <c r="AB472" s="16"/>
      <c r="AC472" s="16"/>
      <c r="AD472" s="16"/>
      <c r="AE472" s="16"/>
      <c r="AF472" s="16"/>
      <c r="AG472" s="16"/>
      <c r="AH472" s="16"/>
      <c r="AI472" s="16"/>
      <c r="AJ472" s="16"/>
      <c r="AK472" s="16"/>
      <c r="AL472" s="16"/>
      <c r="AM472" s="16"/>
      <c r="AN472" s="16"/>
      <c r="AO472" s="16"/>
      <c r="AP472" s="16"/>
      <c r="AQ472" s="16"/>
      <c r="AR472" s="16"/>
      <c r="AS472" s="116"/>
      <c r="AT472" s="116"/>
      <c r="AU472" s="116"/>
      <c r="AV472" s="116"/>
      <c r="AW472" s="116"/>
      <c r="AX472" s="116"/>
      <c r="AY472" s="116"/>
      <c r="AZ472" s="116"/>
      <c r="BA472" s="116"/>
      <c r="BB472" s="116"/>
      <c r="BC472" s="116"/>
      <c r="BD472" s="116"/>
      <c r="BE472" s="116"/>
      <c r="BF472" s="116"/>
      <c r="BG472" s="116"/>
      <c r="BH472" s="116"/>
      <c r="BI472" s="116"/>
      <c r="BJ472" s="117"/>
    </row>
    <row r="473" spans="1:62" s="3" customFormat="1">
      <c r="A473" s="1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c r="AA473" s="16"/>
      <c r="AB473" s="16"/>
      <c r="AC473" s="16"/>
      <c r="AD473" s="16"/>
      <c r="AE473" s="16"/>
      <c r="AF473" s="16"/>
      <c r="AG473" s="16"/>
      <c r="AH473" s="16"/>
      <c r="AI473" s="16"/>
      <c r="AJ473" s="16"/>
      <c r="AK473" s="16"/>
      <c r="AL473" s="16"/>
      <c r="AM473" s="16"/>
      <c r="AN473" s="16"/>
      <c r="AO473" s="16"/>
      <c r="AP473" s="16"/>
      <c r="AQ473" s="16"/>
      <c r="AR473" s="16"/>
      <c r="AS473" s="116"/>
      <c r="AT473" s="116"/>
      <c r="AU473" s="116"/>
      <c r="AV473" s="116"/>
      <c r="AW473" s="116"/>
      <c r="AX473" s="116"/>
      <c r="AY473" s="116"/>
      <c r="AZ473" s="116"/>
      <c r="BA473" s="116"/>
      <c r="BB473" s="116"/>
      <c r="BC473" s="116"/>
      <c r="BD473" s="116"/>
      <c r="BE473" s="116"/>
      <c r="BF473" s="116"/>
      <c r="BG473" s="116"/>
      <c r="BH473" s="116"/>
      <c r="BI473" s="116"/>
      <c r="BJ473" s="117"/>
    </row>
    <row r="474" spans="1:62" s="3" customFormat="1">
      <c r="A474" s="1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c r="AA474" s="16"/>
      <c r="AB474" s="16"/>
      <c r="AC474" s="16"/>
      <c r="AD474" s="16"/>
      <c r="AE474" s="16"/>
      <c r="AF474" s="16"/>
      <c r="AG474" s="16"/>
      <c r="AH474" s="16"/>
      <c r="AI474" s="16"/>
      <c r="AJ474" s="16"/>
      <c r="AK474" s="16"/>
      <c r="AL474" s="16"/>
      <c r="AM474" s="16"/>
      <c r="AN474" s="16"/>
      <c r="AO474" s="16"/>
      <c r="AP474" s="16"/>
      <c r="AQ474" s="16"/>
      <c r="AR474" s="16"/>
      <c r="AS474" s="116"/>
      <c r="AT474" s="116"/>
      <c r="AU474" s="116"/>
      <c r="AV474" s="116"/>
      <c r="AW474" s="116"/>
      <c r="AX474" s="116"/>
      <c r="AY474" s="116"/>
      <c r="AZ474" s="116"/>
      <c r="BA474" s="116"/>
      <c r="BB474" s="116"/>
      <c r="BC474" s="116"/>
      <c r="BD474" s="116"/>
      <c r="BE474" s="116"/>
      <c r="BF474" s="116"/>
      <c r="BG474" s="116"/>
      <c r="BH474" s="116"/>
      <c r="BI474" s="116"/>
      <c r="BJ474" s="117"/>
    </row>
    <row r="475" spans="1:62" s="3" customFormat="1">
      <c r="A475" s="1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c r="AA475" s="16"/>
      <c r="AB475" s="16"/>
      <c r="AC475" s="16"/>
      <c r="AD475" s="16"/>
      <c r="AE475" s="16"/>
      <c r="AF475" s="16"/>
      <c r="AG475" s="16"/>
      <c r="AH475" s="16"/>
      <c r="AI475" s="16"/>
      <c r="AJ475" s="16"/>
      <c r="AK475" s="16"/>
      <c r="AL475" s="16"/>
      <c r="AM475" s="16"/>
      <c r="AN475" s="16"/>
      <c r="AO475" s="16"/>
      <c r="AP475" s="16"/>
      <c r="AQ475" s="16"/>
      <c r="AR475" s="16"/>
      <c r="AS475" s="116"/>
      <c r="AT475" s="116"/>
      <c r="AU475" s="116"/>
      <c r="AV475" s="116"/>
      <c r="AW475" s="116"/>
      <c r="AX475" s="116"/>
      <c r="AY475" s="116"/>
      <c r="AZ475" s="116"/>
      <c r="BA475" s="116"/>
      <c r="BB475" s="116"/>
      <c r="BC475" s="116"/>
      <c r="BD475" s="116"/>
      <c r="BE475" s="116"/>
      <c r="BF475" s="116"/>
      <c r="BG475" s="116"/>
      <c r="BH475" s="116"/>
      <c r="BI475" s="116"/>
      <c r="BJ475" s="117"/>
    </row>
    <row r="476" spans="1:62" s="3" customFormat="1">
      <c r="A476" s="1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c r="AA476" s="16"/>
      <c r="AB476" s="16"/>
      <c r="AC476" s="16"/>
      <c r="AD476" s="16"/>
      <c r="AE476" s="16"/>
      <c r="AF476" s="16"/>
      <c r="AG476" s="16"/>
      <c r="AH476" s="16"/>
      <c r="AI476" s="16"/>
      <c r="AJ476" s="16"/>
      <c r="AK476" s="16"/>
      <c r="AL476" s="16"/>
      <c r="AM476" s="16"/>
      <c r="AN476" s="16"/>
      <c r="AO476" s="16"/>
      <c r="AP476" s="16"/>
      <c r="AQ476" s="16"/>
      <c r="AR476" s="16"/>
      <c r="AS476" s="116"/>
      <c r="AT476" s="116"/>
      <c r="AU476" s="116"/>
      <c r="AV476" s="116"/>
      <c r="AW476" s="116"/>
      <c r="AX476" s="116"/>
      <c r="AY476" s="116"/>
      <c r="AZ476" s="116"/>
      <c r="BA476" s="116"/>
      <c r="BB476" s="116"/>
      <c r="BC476" s="116"/>
      <c r="BD476" s="116"/>
      <c r="BE476" s="116"/>
      <c r="BF476" s="116"/>
      <c r="BG476" s="116"/>
      <c r="BH476" s="116"/>
      <c r="BI476" s="116"/>
      <c r="BJ476" s="117"/>
    </row>
    <row r="477" spans="1:62" s="3" customFormat="1">
      <c r="A477" s="1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c r="AA477" s="16"/>
      <c r="AB477" s="16"/>
      <c r="AC477" s="16"/>
      <c r="AD477" s="16"/>
      <c r="AE477" s="16"/>
      <c r="AF477" s="16"/>
      <c r="AG477" s="16"/>
      <c r="AH477" s="16"/>
      <c r="AI477" s="16"/>
      <c r="AJ477" s="16"/>
      <c r="AK477" s="16"/>
      <c r="AL477" s="16"/>
      <c r="AM477" s="16"/>
      <c r="AN477" s="16"/>
      <c r="AO477" s="16"/>
      <c r="AP477" s="16"/>
      <c r="AQ477" s="16"/>
      <c r="AR477" s="16"/>
      <c r="AS477" s="116"/>
      <c r="AT477" s="116"/>
      <c r="AU477" s="116"/>
      <c r="AV477" s="116"/>
      <c r="AW477" s="116"/>
      <c r="AX477" s="116"/>
      <c r="AY477" s="116"/>
      <c r="AZ477" s="116"/>
      <c r="BA477" s="116"/>
      <c r="BB477" s="116"/>
      <c r="BC477" s="116"/>
      <c r="BD477" s="116"/>
      <c r="BE477" s="116"/>
      <c r="BF477" s="116"/>
      <c r="BG477" s="116"/>
      <c r="BH477" s="116"/>
      <c r="BI477" s="116"/>
      <c r="BJ477" s="117"/>
    </row>
    <row r="478" spans="1:62" s="3" customFormat="1">
      <c r="A478" s="1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c r="AA478" s="16"/>
      <c r="AB478" s="16"/>
      <c r="AC478" s="16"/>
      <c r="AD478" s="16"/>
      <c r="AE478" s="16"/>
      <c r="AF478" s="16"/>
      <c r="AG478" s="16"/>
      <c r="AH478" s="16"/>
      <c r="AI478" s="16"/>
      <c r="AJ478" s="16"/>
      <c r="AK478" s="16"/>
      <c r="AL478" s="16"/>
      <c r="AM478" s="16"/>
      <c r="AN478" s="16"/>
      <c r="AO478" s="16"/>
      <c r="AP478" s="16"/>
      <c r="AQ478" s="16"/>
      <c r="AR478" s="16"/>
      <c r="AS478" s="116"/>
      <c r="AT478" s="116"/>
      <c r="AU478" s="116"/>
      <c r="AV478" s="116"/>
      <c r="AW478" s="116"/>
      <c r="AX478" s="116"/>
      <c r="AY478" s="116"/>
      <c r="AZ478" s="116"/>
      <c r="BA478" s="116"/>
      <c r="BB478" s="116"/>
      <c r="BC478" s="116"/>
      <c r="BD478" s="116"/>
      <c r="BE478" s="116"/>
      <c r="BF478" s="116"/>
      <c r="BG478" s="116"/>
      <c r="BH478" s="116"/>
      <c r="BI478" s="116"/>
      <c r="BJ478" s="117"/>
    </row>
    <row r="479" spans="1:62" s="3" customFormat="1">
      <c r="A479" s="1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c r="AA479" s="16"/>
      <c r="AB479" s="16"/>
      <c r="AC479" s="16"/>
      <c r="AD479" s="16"/>
      <c r="AE479" s="16"/>
      <c r="AF479" s="16"/>
      <c r="AG479" s="16"/>
      <c r="AH479" s="16"/>
      <c r="AI479" s="16"/>
      <c r="AJ479" s="16"/>
      <c r="AK479" s="16"/>
      <c r="AL479" s="16"/>
      <c r="AM479" s="16"/>
      <c r="AN479" s="16"/>
      <c r="AO479" s="16"/>
      <c r="AP479" s="16"/>
      <c r="AQ479" s="16"/>
      <c r="AR479" s="16"/>
      <c r="AS479" s="116"/>
      <c r="AT479" s="116"/>
      <c r="AU479" s="116"/>
      <c r="AV479" s="116"/>
      <c r="AW479" s="116"/>
      <c r="AX479" s="116"/>
      <c r="AY479" s="116"/>
      <c r="AZ479" s="116"/>
      <c r="BA479" s="116"/>
      <c r="BB479" s="116"/>
      <c r="BC479" s="116"/>
      <c r="BD479" s="116"/>
      <c r="BE479" s="116"/>
      <c r="BF479" s="116"/>
      <c r="BG479" s="116"/>
      <c r="BH479" s="116"/>
      <c r="BI479" s="116"/>
      <c r="BJ479" s="117"/>
    </row>
    <row r="480" spans="1:62" s="3" customFormat="1">
      <c r="A480" s="1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c r="AA480" s="16"/>
      <c r="AB480" s="16"/>
      <c r="AC480" s="16"/>
      <c r="AD480" s="16"/>
      <c r="AE480" s="16"/>
      <c r="AF480" s="16"/>
      <c r="AG480" s="16"/>
      <c r="AH480" s="16"/>
      <c r="AI480" s="16"/>
      <c r="AJ480" s="16"/>
      <c r="AK480" s="16"/>
      <c r="AL480" s="16"/>
      <c r="AM480" s="16"/>
      <c r="AN480" s="16"/>
      <c r="AO480" s="16"/>
      <c r="AP480" s="16"/>
      <c r="AQ480" s="16"/>
      <c r="AR480" s="16"/>
      <c r="AS480" s="116"/>
      <c r="AT480" s="116"/>
      <c r="AU480" s="116"/>
      <c r="AV480" s="116"/>
      <c r="AW480" s="116"/>
      <c r="AX480" s="116"/>
      <c r="AY480" s="116"/>
      <c r="AZ480" s="116"/>
      <c r="BA480" s="116"/>
      <c r="BB480" s="116"/>
      <c r="BC480" s="116"/>
      <c r="BD480" s="116"/>
      <c r="BE480" s="116"/>
      <c r="BF480" s="116"/>
      <c r="BG480" s="116"/>
      <c r="BH480" s="116"/>
      <c r="BI480" s="116"/>
      <c r="BJ480" s="117"/>
    </row>
    <row r="481" spans="1:62" s="3" customFormat="1">
      <c r="A481" s="1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c r="AA481" s="16"/>
      <c r="AB481" s="16"/>
      <c r="AC481" s="16"/>
      <c r="AD481" s="16"/>
      <c r="AE481" s="16"/>
      <c r="AF481" s="16"/>
      <c r="AG481" s="16"/>
      <c r="AH481" s="16"/>
      <c r="AI481" s="16"/>
      <c r="AJ481" s="16"/>
      <c r="AK481" s="16"/>
      <c r="AL481" s="16"/>
      <c r="AM481" s="16"/>
      <c r="AN481" s="16"/>
      <c r="AO481" s="16"/>
      <c r="AP481" s="16"/>
      <c r="AQ481" s="16"/>
      <c r="AR481" s="16"/>
      <c r="AS481" s="116"/>
      <c r="AT481" s="116"/>
      <c r="AU481" s="116"/>
      <c r="AV481" s="116"/>
      <c r="AW481" s="116"/>
      <c r="AX481" s="116"/>
      <c r="AY481" s="116"/>
      <c r="AZ481" s="116"/>
      <c r="BA481" s="116"/>
      <c r="BB481" s="116"/>
      <c r="BC481" s="116"/>
      <c r="BD481" s="116"/>
      <c r="BE481" s="116"/>
      <c r="BF481" s="116"/>
      <c r="BG481" s="116"/>
      <c r="BH481" s="116"/>
      <c r="BI481" s="116"/>
      <c r="BJ481" s="117"/>
    </row>
    <row r="482" spans="1:62" s="3" customFormat="1">
      <c r="A482" s="1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c r="AA482" s="16"/>
      <c r="AB482" s="16"/>
      <c r="AC482" s="16"/>
      <c r="AD482" s="16"/>
      <c r="AE482" s="16"/>
      <c r="AF482" s="16"/>
      <c r="AG482" s="16"/>
      <c r="AH482" s="16"/>
      <c r="AI482" s="16"/>
      <c r="AJ482" s="16"/>
      <c r="AK482" s="16"/>
      <c r="AL482" s="16"/>
      <c r="AM482" s="16"/>
      <c r="AN482" s="16"/>
      <c r="AO482" s="16"/>
      <c r="AP482" s="16"/>
      <c r="AQ482" s="16"/>
      <c r="AR482" s="16"/>
      <c r="AS482" s="116"/>
      <c r="AT482" s="116"/>
      <c r="AU482" s="116"/>
      <c r="AV482" s="116"/>
      <c r="AW482" s="116"/>
      <c r="AX482" s="116"/>
      <c r="AY482" s="116"/>
      <c r="AZ482" s="116"/>
      <c r="BA482" s="116"/>
      <c r="BB482" s="116"/>
      <c r="BC482" s="116"/>
      <c r="BD482" s="116"/>
      <c r="BE482" s="116"/>
      <c r="BF482" s="116"/>
      <c r="BG482" s="116"/>
      <c r="BH482" s="116"/>
      <c r="BI482" s="116"/>
      <c r="BJ482" s="117"/>
    </row>
    <row r="483" spans="1:62" s="3" customFormat="1">
      <c r="A483" s="1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c r="AA483" s="16"/>
      <c r="AB483" s="16"/>
      <c r="AC483" s="16"/>
      <c r="AD483" s="16"/>
      <c r="AE483" s="16"/>
      <c r="AF483" s="16"/>
      <c r="AG483" s="16"/>
      <c r="AH483" s="16"/>
      <c r="AI483" s="16"/>
      <c r="AJ483" s="16"/>
      <c r="AK483" s="16"/>
      <c r="AL483" s="16"/>
      <c r="AM483" s="16"/>
      <c r="AN483" s="16"/>
      <c r="AO483" s="16"/>
      <c r="AP483" s="16"/>
      <c r="AQ483" s="16"/>
      <c r="AR483" s="16"/>
      <c r="AS483" s="116"/>
      <c r="AT483" s="116"/>
      <c r="AU483" s="116"/>
      <c r="AV483" s="116"/>
      <c r="AW483" s="116"/>
      <c r="AX483" s="116"/>
      <c r="AY483" s="116"/>
      <c r="AZ483" s="116"/>
      <c r="BA483" s="116"/>
      <c r="BB483" s="116"/>
      <c r="BC483" s="116"/>
      <c r="BD483" s="116"/>
      <c r="BE483" s="116"/>
      <c r="BF483" s="116"/>
      <c r="BG483" s="116"/>
      <c r="BH483" s="116"/>
      <c r="BI483" s="116"/>
      <c r="BJ483" s="117"/>
    </row>
    <row r="484" spans="1:62" s="3" customFormat="1">
      <c r="A484" s="1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c r="AA484" s="16"/>
      <c r="AB484" s="16"/>
      <c r="AC484" s="16"/>
      <c r="AD484" s="16"/>
      <c r="AE484" s="16"/>
      <c r="AF484" s="16"/>
      <c r="AG484" s="16"/>
      <c r="AH484" s="16"/>
      <c r="AI484" s="16"/>
      <c r="AJ484" s="16"/>
      <c r="AK484" s="16"/>
      <c r="AL484" s="16"/>
      <c r="AM484" s="16"/>
      <c r="AN484" s="16"/>
      <c r="AO484" s="16"/>
      <c r="AP484" s="16"/>
      <c r="AQ484" s="16"/>
      <c r="AR484" s="16"/>
      <c r="AS484" s="116"/>
      <c r="AT484" s="116"/>
      <c r="AU484" s="116"/>
      <c r="AV484" s="116"/>
      <c r="AW484" s="116"/>
      <c r="AX484" s="116"/>
      <c r="AY484" s="116"/>
      <c r="AZ484" s="116"/>
      <c r="BA484" s="116"/>
      <c r="BB484" s="116"/>
      <c r="BC484" s="116"/>
      <c r="BD484" s="116"/>
      <c r="BE484" s="116"/>
      <c r="BF484" s="116"/>
      <c r="BG484" s="116"/>
      <c r="BH484" s="116"/>
      <c r="BI484" s="116"/>
      <c r="BJ484" s="117"/>
    </row>
    <row r="485" spans="1:62" s="3" customFormat="1">
      <c r="A485" s="1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c r="AA485" s="16"/>
      <c r="AB485" s="16"/>
      <c r="AC485" s="16"/>
      <c r="AD485" s="16"/>
      <c r="AE485" s="16"/>
      <c r="AF485" s="16"/>
      <c r="AG485" s="16"/>
      <c r="AH485" s="16"/>
      <c r="AI485" s="16"/>
      <c r="AJ485" s="16"/>
      <c r="AK485" s="16"/>
      <c r="AL485" s="16"/>
      <c r="AM485" s="16"/>
      <c r="AN485" s="16"/>
      <c r="AO485" s="16"/>
      <c r="AP485" s="16"/>
      <c r="AQ485" s="16"/>
      <c r="AR485" s="16"/>
      <c r="AS485" s="116"/>
      <c r="AT485" s="116"/>
      <c r="AU485" s="116"/>
      <c r="AV485" s="116"/>
      <c r="AW485" s="116"/>
      <c r="AX485" s="116"/>
      <c r="AY485" s="116"/>
      <c r="AZ485" s="116"/>
      <c r="BA485" s="116"/>
      <c r="BB485" s="116"/>
      <c r="BC485" s="116"/>
      <c r="BD485" s="116"/>
      <c r="BE485" s="116"/>
      <c r="BF485" s="116"/>
      <c r="BG485" s="116"/>
      <c r="BH485" s="116"/>
      <c r="BI485" s="116"/>
      <c r="BJ485" s="117"/>
    </row>
    <row r="486" spans="1:62" s="3" customFormat="1">
      <c r="A486" s="1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c r="AA486" s="16"/>
      <c r="AB486" s="16"/>
      <c r="AC486" s="16"/>
      <c r="AD486" s="16"/>
      <c r="AE486" s="16"/>
      <c r="AF486" s="16"/>
      <c r="AG486" s="16"/>
      <c r="AH486" s="16"/>
      <c r="AI486" s="16"/>
      <c r="AJ486" s="16"/>
      <c r="AK486" s="16"/>
      <c r="AL486" s="16"/>
      <c r="AM486" s="16"/>
      <c r="AN486" s="16"/>
      <c r="AO486" s="16"/>
      <c r="AP486" s="16"/>
      <c r="AQ486" s="16"/>
      <c r="AR486" s="16"/>
      <c r="AS486" s="116"/>
      <c r="AT486" s="116"/>
      <c r="AU486" s="116"/>
      <c r="AV486" s="116"/>
      <c r="AW486" s="116"/>
      <c r="AX486" s="116"/>
      <c r="AY486" s="116"/>
      <c r="AZ486" s="116"/>
      <c r="BA486" s="116"/>
      <c r="BB486" s="116"/>
      <c r="BC486" s="116"/>
      <c r="BD486" s="116"/>
      <c r="BE486" s="116"/>
      <c r="BF486" s="116"/>
      <c r="BG486" s="116"/>
      <c r="BH486" s="116"/>
      <c r="BI486" s="116"/>
      <c r="BJ486" s="117"/>
    </row>
    <row r="487" spans="1:62" s="3" customFormat="1">
      <c r="A487" s="1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c r="AA487" s="16"/>
      <c r="AB487" s="16"/>
      <c r="AC487" s="16"/>
      <c r="AD487" s="16"/>
      <c r="AE487" s="16"/>
      <c r="AF487" s="16"/>
      <c r="AG487" s="16"/>
      <c r="AH487" s="16"/>
      <c r="AI487" s="16"/>
      <c r="AJ487" s="16"/>
      <c r="AK487" s="16"/>
      <c r="AL487" s="16"/>
      <c r="AM487" s="16"/>
      <c r="AN487" s="16"/>
      <c r="AO487" s="16"/>
      <c r="AP487" s="16"/>
      <c r="AQ487" s="16"/>
      <c r="AR487" s="16"/>
      <c r="AS487" s="116"/>
      <c r="AT487" s="116"/>
      <c r="AU487" s="116"/>
      <c r="AV487" s="116"/>
      <c r="AW487" s="116"/>
      <c r="AX487" s="116"/>
      <c r="AY487" s="116"/>
      <c r="AZ487" s="116"/>
      <c r="BA487" s="116"/>
      <c r="BB487" s="116"/>
      <c r="BC487" s="116"/>
      <c r="BD487" s="116"/>
      <c r="BE487" s="116"/>
      <c r="BF487" s="116"/>
      <c r="BG487" s="116"/>
      <c r="BH487" s="116"/>
      <c r="BI487" s="116"/>
      <c r="BJ487" s="117"/>
    </row>
    <row r="488" spans="1:62" s="3" customFormat="1">
      <c r="A488" s="1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c r="AA488" s="16"/>
      <c r="AB488" s="16"/>
      <c r="AC488" s="16"/>
      <c r="AD488" s="16"/>
      <c r="AE488" s="16"/>
      <c r="AF488" s="16"/>
      <c r="AG488" s="16"/>
      <c r="AH488" s="16"/>
      <c r="AI488" s="16"/>
      <c r="AJ488" s="16"/>
      <c r="AK488" s="16"/>
      <c r="AL488" s="16"/>
      <c r="AM488" s="16"/>
      <c r="AN488" s="16"/>
      <c r="AO488" s="16"/>
      <c r="AP488" s="16"/>
      <c r="AQ488" s="16"/>
      <c r="AR488" s="16"/>
      <c r="AS488" s="116"/>
      <c r="AT488" s="116"/>
      <c r="AU488" s="116"/>
      <c r="AV488" s="116"/>
      <c r="AW488" s="116"/>
      <c r="AX488" s="116"/>
      <c r="AY488" s="116"/>
      <c r="AZ488" s="116"/>
      <c r="BA488" s="116"/>
      <c r="BB488" s="116"/>
      <c r="BC488" s="116"/>
      <c r="BD488" s="116"/>
      <c r="BE488" s="116"/>
      <c r="BF488" s="116"/>
      <c r="BG488" s="116"/>
      <c r="BH488" s="116"/>
      <c r="BI488" s="116"/>
      <c r="BJ488" s="117"/>
    </row>
    <row r="489" spans="1:62" s="3" customFormat="1">
      <c r="A489" s="1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c r="AA489" s="16"/>
      <c r="AB489" s="16"/>
      <c r="AC489" s="16"/>
      <c r="AD489" s="16"/>
      <c r="AE489" s="16"/>
      <c r="AF489" s="16"/>
      <c r="AG489" s="16"/>
      <c r="AH489" s="16"/>
      <c r="AI489" s="16"/>
      <c r="AJ489" s="16"/>
      <c r="AK489" s="16"/>
      <c r="AL489" s="16"/>
      <c r="AM489" s="16"/>
      <c r="AN489" s="16"/>
      <c r="AO489" s="16"/>
      <c r="AP489" s="16"/>
      <c r="AQ489" s="16"/>
      <c r="AR489" s="16"/>
      <c r="AS489" s="116"/>
      <c r="AT489" s="116"/>
      <c r="AU489" s="116"/>
      <c r="AV489" s="116"/>
      <c r="AW489" s="116"/>
      <c r="AX489" s="116"/>
      <c r="AY489" s="116"/>
      <c r="AZ489" s="116"/>
      <c r="BA489" s="116"/>
      <c r="BB489" s="116"/>
      <c r="BC489" s="116"/>
      <c r="BD489" s="116"/>
      <c r="BE489" s="116"/>
      <c r="BF489" s="116"/>
      <c r="BG489" s="116"/>
      <c r="BH489" s="116"/>
      <c r="BI489" s="116"/>
      <c r="BJ489" s="117"/>
    </row>
    <row r="490" spans="1:62" s="3" customFormat="1">
      <c r="A490" s="1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c r="AA490" s="16"/>
      <c r="AB490" s="16"/>
      <c r="AC490" s="16"/>
      <c r="AD490" s="16"/>
      <c r="AE490" s="16"/>
      <c r="AF490" s="16"/>
      <c r="AG490" s="16"/>
      <c r="AH490" s="16"/>
      <c r="AI490" s="16"/>
      <c r="AJ490" s="16"/>
      <c r="AK490" s="16"/>
      <c r="AL490" s="16"/>
      <c r="AM490" s="16"/>
      <c r="AN490" s="16"/>
      <c r="AO490" s="16"/>
      <c r="AP490" s="16"/>
      <c r="AQ490" s="16"/>
      <c r="AR490" s="16"/>
      <c r="AS490" s="116"/>
      <c r="AT490" s="116"/>
      <c r="AU490" s="116"/>
      <c r="AV490" s="116"/>
      <c r="AW490" s="116"/>
      <c r="AX490" s="116"/>
      <c r="AY490" s="116"/>
      <c r="AZ490" s="116"/>
      <c r="BA490" s="116"/>
      <c r="BB490" s="116"/>
      <c r="BC490" s="116"/>
      <c r="BD490" s="116"/>
      <c r="BE490" s="116"/>
      <c r="BF490" s="116"/>
      <c r="BG490" s="116"/>
      <c r="BH490" s="116"/>
      <c r="BI490" s="116"/>
      <c r="BJ490" s="117"/>
    </row>
    <row r="491" spans="1:62" s="3" customFormat="1">
      <c r="A491" s="1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c r="AA491" s="16"/>
      <c r="AB491" s="16"/>
      <c r="AC491" s="16"/>
      <c r="AD491" s="16"/>
      <c r="AE491" s="16"/>
      <c r="AF491" s="16"/>
      <c r="AG491" s="16"/>
      <c r="AH491" s="16"/>
      <c r="AI491" s="16"/>
      <c r="AJ491" s="16"/>
      <c r="AK491" s="16"/>
      <c r="AL491" s="16"/>
      <c r="AM491" s="16"/>
      <c r="AN491" s="16"/>
      <c r="AO491" s="16"/>
      <c r="AP491" s="16"/>
      <c r="AQ491" s="16"/>
      <c r="AR491" s="16"/>
      <c r="AS491" s="116"/>
      <c r="AT491" s="116"/>
      <c r="AU491" s="116"/>
      <c r="AV491" s="116"/>
      <c r="AW491" s="116"/>
      <c r="AX491" s="116"/>
      <c r="AY491" s="116"/>
      <c r="AZ491" s="116"/>
      <c r="BA491" s="116"/>
      <c r="BB491" s="116"/>
      <c r="BC491" s="116"/>
      <c r="BD491" s="116"/>
      <c r="BE491" s="116"/>
      <c r="BF491" s="116"/>
      <c r="BG491" s="116"/>
      <c r="BH491" s="116"/>
      <c r="BI491" s="116"/>
      <c r="BJ491" s="117"/>
    </row>
    <row r="492" spans="1:62" s="3" customFormat="1">
      <c r="A492" s="1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c r="AA492" s="16"/>
      <c r="AB492" s="16"/>
      <c r="AC492" s="16"/>
      <c r="AD492" s="16"/>
      <c r="AE492" s="16"/>
      <c r="AF492" s="16"/>
      <c r="AG492" s="16"/>
      <c r="AH492" s="16"/>
      <c r="AI492" s="16"/>
      <c r="AJ492" s="16"/>
      <c r="AK492" s="16"/>
      <c r="AL492" s="16"/>
      <c r="AM492" s="16"/>
      <c r="AN492" s="16"/>
      <c r="AO492" s="16"/>
      <c r="AP492" s="16"/>
      <c r="AQ492" s="16"/>
      <c r="AR492" s="16"/>
      <c r="AS492" s="116"/>
      <c r="AT492" s="116"/>
      <c r="AU492" s="116"/>
      <c r="AV492" s="116"/>
      <c r="AW492" s="116"/>
      <c r="AX492" s="116"/>
      <c r="AY492" s="116"/>
      <c r="AZ492" s="116"/>
      <c r="BA492" s="116"/>
      <c r="BB492" s="116"/>
      <c r="BC492" s="116"/>
      <c r="BD492" s="116"/>
      <c r="BE492" s="116"/>
      <c r="BF492" s="116"/>
      <c r="BG492" s="116"/>
      <c r="BH492" s="116"/>
      <c r="BI492" s="116"/>
      <c r="BJ492" s="117"/>
    </row>
    <row r="493" spans="1:62" s="3" customFormat="1">
      <c r="A493" s="1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c r="AA493" s="16"/>
      <c r="AB493" s="16"/>
      <c r="AC493" s="16"/>
      <c r="AD493" s="16"/>
      <c r="AE493" s="16"/>
      <c r="AF493" s="16"/>
      <c r="AG493" s="16"/>
      <c r="AH493" s="16"/>
      <c r="AI493" s="16"/>
      <c r="AJ493" s="16"/>
      <c r="AK493" s="16"/>
      <c r="AL493" s="16"/>
      <c r="AM493" s="16"/>
      <c r="AN493" s="16"/>
      <c r="AO493" s="16"/>
      <c r="AP493" s="16"/>
      <c r="AQ493" s="16"/>
      <c r="AR493" s="16"/>
      <c r="AS493" s="116"/>
      <c r="AT493" s="116"/>
      <c r="AU493" s="116"/>
      <c r="AV493" s="116"/>
      <c r="AW493" s="116"/>
      <c r="AX493" s="116"/>
      <c r="AY493" s="116"/>
      <c r="AZ493" s="116"/>
      <c r="BA493" s="116"/>
      <c r="BB493" s="116"/>
      <c r="BC493" s="116"/>
      <c r="BD493" s="116"/>
      <c r="BE493" s="116"/>
      <c r="BF493" s="116"/>
      <c r="BG493" s="116"/>
      <c r="BH493" s="116"/>
      <c r="BI493" s="116"/>
      <c r="BJ493" s="117"/>
    </row>
    <row r="494" spans="1:62" s="3" customFormat="1">
      <c r="A494" s="1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c r="AA494" s="16"/>
      <c r="AB494" s="16"/>
      <c r="AC494" s="16"/>
      <c r="AD494" s="16"/>
      <c r="AE494" s="16"/>
      <c r="AF494" s="16"/>
      <c r="AG494" s="16"/>
      <c r="AH494" s="16"/>
      <c r="AI494" s="16"/>
      <c r="AJ494" s="16"/>
      <c r="AK494" s="16"/>
      <c r="AL494" s="16"/>
      <c r="AM494" s="16"/>
      <c r="AN494" s="16"/>
      <c r="AO494" s="16"/>
      <c r="AP494" s="16"/>
      <c r="AQ494" s="16"/>
      <c r="AR494" s="16"/>
      <c r="AS494" s="116"/>
      <c r="AT494" s="116"/>
      <c r="AU494" s="116"/>
      <c r="AV494" s="116"/>
      <c r="AW494" s="116"/>
      <c r="AX494" s="116"/>
      <c r="AY494" s="116"/>
      <c r="AZ494" s="116"/>
      <c r="BA494" s="116"/>
      <c r="BB494" s="116"/>
      <c r="BC494" s="116"/>
      <c r="BD494" s="116"/>
      <c r="BE494" s="116"/>
      <c r="BF494" s="116"/>
      <c r="BG494" s="116"/>
      <c r="BH494" s="116"/>
      <c r="BI494" s="116"/>
      <c r="BJ494" s="117"/>
    </row>
    <row r="495" spans="1:62" s="3" customFormat="1">
      <c r="A495" s="1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c r="AA495" s="16"/>
      <c r="AB495" s="16"/>
      <c r="AC495" s="16"/>
      <c r="AD495" s="16"/>
      <c r="AE495" s="16"/>
      <c r="AF495" s="16"/>
      <c r="AG495" s="16"/>
      <c r="AH495" s="16"/>
      <c r="AI495" s="16"/>
      <c r="AJ495" s="16"/>
      <c r="AK495" s="16"/>
      <c r="AL495" s="16"/>
      <c r="AM495" s="16"/>
      <c r="AN495" s="16"/>
      <c r="AO495" s="16"/>
      <c r="AP495" s="16"/>
      <c r="AQ495" s="16"/>
      <c r="AR495" s="16"/>
      <c r="AS495" s="116"/>
      <c r="AT495" s="116"/>
      <c r="AU495" s="116"/>
      <c r="AV495" s="116"/>
      <c r="AW495" s="116"/>
      <c r="AX495" s="116"/>
      <c r="AY495" s="116"/>
      <c r="AZ495" s="116"/>
      <c r="BA495" s="116"/>
      <c r="BB495" s="116"/>
      <c r="BC495" s="116"/>
      <c r="BD495" s="116"/>
      <c r="BE495" s="116"/>
      <c r="BF495" s="116"/>
      <c r="BG495" s="116"/>
      <c r="BH495" s="116"/>
      <c r="BI495" s="116"/>
      <c r="BJ495" s="117"/>
    </row>
    <row r="496" spans="1:62" s="3" customFormat="1">
      <c r="A496" s="1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c r="AA496" s="16"/>
      <c r="AB496" s="16"/>
      <c r="AC496" s="16"/>
      <c r="AD496" s="16"/>
      <c r="AE496" s="16"/>
      <c r="AF496" s="16"/>
      <c r="AG496" s="16"/>
      <c r="AH496" s="16"/>
      <c r="AI496" s="16"/>
      <c r="AJ496" s="16"/>
      <c r="AK496" s="16"/>
      <c r="AL496" s="16"/>
      <c r="AM496" s="16"/>
      <c r="AN496" s="16"/>
      <c r="AO496" s="16"/>
      <c r="AP496" s="16"/>
      <c r="AQ496" s="16"/>
      <c r="AR496" s="16"/>
      <c r="AS496" s="116"/>
      <c r="AT496" s="116"/>
      <c r="AU496" s="116"/>
      <c r="AV496" s="116"/>
      <c r="AW496" s="116"/>
      <c r="AX496" s="116"/>
      <c r="AY496" s="116"/>
      <c r="AZ496" s="116"/>
      <c r="BA496" s="116"/>
      <c r="BB496" s="116"/>
      <c r="BC496" s="116"/>
      <c r="BD496" s="116"/>
      <c r="BE496" s="116"/>
      <c r="BF496" s="116"/>
      <c r="BG496" s="116"/>
      <c r="BH496" s="116"/>
      <c r="BI496" s="116"/>
      <c r="BJ496" s="117"/>
    </row>
    <row r="497" spans="1:62" s="3" customFormat="1">
      <c r="A497" s="1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c r="AA497" s="16"/>
      <c r="AB497" s="16"/>
      <c r="AC497" s="16"/>
      <c r="AD497" s="16"/>
      <c r="AE497" s="16"/>
      <c r="AF497" s="16"/>
      <c r="AG497" s="16"/>
      <c r="AH497" s="16"/>
      <c r="AI497" s="16"/>
      <c r="AJ497" s="16"/>
      <c r="AK497" s="16"/>
      <c r="AL497" s="16"/>
      <c r="AM497" s="16"/>
      <c r="AN497" s="16"/>
      <c r="AO497" s="16"/>
      <c r="AP497" s="16"/>
      <c r="AQ497" s="16"/>
      <c r="AR497" s="16"/>
      <c r="AS497" s="116"/>
      <c r="AT497" s="116"/>
      <c r="AU497" s="116"/>
      <c r="AV497" s="116"/>
      <c r="AW497" s="116"/>
      <c r="AX497" s="116"/>
      <c r="AY497" s="116"/>
      <c r="AZ497" s="116"/>
      <c r="BA497" s="116"/>
      <c r="BB497" s="116"/>
      <c r="BC497" s="116"/>
      <c r="BD497" s="116"/>
      <c r="BE497" s="116"/>
      <c r="BF497" s="116"/>
      <c r="BG497" s="116"/>
      <c r="BH497" s="116"/>
      <c r="BI497" s="116"/>
      <c r="BJ497" s="117"/>
    </row>
    <row r="498" spans="1:62" s="3" customFormat="1">
      <c r="A498" s="1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c r="AA498" s="16"/>
      <c r="AB498" s="16"/>
      <c r="AC498" s="16"/>
      <c r="AD498" s="16"/>
      <c r="AE498" s="16"/>
      <c r="AF498" s="16"/>
      <c r="AG498" s="16"/>
      <c r="AH498" s="16"/>
      <c r="AI498" s="16"/>
      <c r="AJ498" s="16"/>
      <c r="AK498" s="16"/>
      <c r="AL498" s="16"/>
      <c r="AM498" s="16"/>
      <c r="AN498" s="16"/>
      <c r="AO498" s="16"/>
      <c r="AP498" s="16"/>
      <c r="AQ498" s="16"/>
      <c r="AR498" s="16"/>
      <c r="AS498" s="116"/>
      <c r="AT498" s="116"/>
      <c r="AU498" s="116"/>
      <c r="AV498" s="116"/>
      <c r="AW498" s="116"/>
      <c r="AX498" s="116"/>
      <c r="AY498" s="116"/>
      <c r="AZ498" s="116"/>
      <c r="BA498" s="116"/>
      <c r="BB498" s="116"/>
      <c r="BC498" s="116"/>
      <c r="BD498" s="116"/>
      <c r="BE498" s="116"/>
      <c r="BF498" s="116"/>
      <c r="BG498" s="116"/>
      <c r="BH498" s="116"/>
      <c r="BI498" s="116"/>
      <c r="BJ498" s="117"/>
    </row>
    <row r="499" spans="1:62" s="3" customFormat="1">
      <c r="A499" s="1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c r="AA499" s="16"/>
      <c r="AB499" s="16"/>
      <c r="AC499" s="16"/>
      <c r="AD499" s="16"/>
      <c r="AE499" s="16"/>
      <c r="AF499" s="16"/>
      <c r="AG499" s="16"/>
      <c r="AH499" s="16"/>
      <c r="AI499" s="16"/>
      <c r="AJ499" s="16"/>
      <c r="AK499" s="16"/>
      <c r="AL499" s="16"/>
      <c r="AM499" s="16"/>
      <c r="AN499" s="16"/>
      <c r="AO499" s="16"/>
      <c r="AP499" s="16"/>
      <c r="AQ499" s="16"/>
      <c r="AR499" s="16"/>
      <c r="AS499" s="116"/>
      <c r="AT499" s="116"/>
      <c r="AU499" s="116"/>
      <c r="AV499" s="116"/>
      <c r="AW499" s="116"/>
      <c r="AX499" s="116"/>
      <c r="AY499" s="116"/>
      <c r="AZ499" s="116"/>
      <c r="BA499" s="116"/>
      <c r="BB499" s="116"/>
      <c r="BC499" s="116"/>
      <c r="BD499" s="116"/>
      <c r="BE499" s="116"/>
      <c r="BF499" s="116"/>
      <c r="BG499" s="116"/>
      <c r="BH499" s="116"/>
      <c r="BI499" s="116"/>
      <c r="BJ499" s="117"/>
    </row>
    <row r="500" spans="1:62" s="3" customFormat="1">
      <c r="A500" s="1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c r="AA500" s="16"/>
      <c r="AB500" s="16"/>
      <c r="AC500" s="16"/>
      <c r="AD500" s="16"/>
      <c r="AE500" s="16"/>
      <c r="AF500" s="16"/>
      <c r="AG500" s="16"/>
      <c r="AH500" s="16"/>
      <c r="AI500" s="16"/>
      <c r="AJ500" s="16"/>
      <c r="AK500" s="16"/>
      <c r="AL500" s="16"/>
      <c r="AM500" s="16"/>
      <c r="AN500" s="16"/>
      <c r="AO500" s="16"/>
      <c r="AP500" s="16"/>
      <c r="AQ500" s="16"/>
      <c r="AR500" s="16"/>
      <c r="AS500" s="116"/>
      <c r="AT500" s="116"/>
      <c r="AU500" s="116"/>
      <c r="AV500" s="116"/>
      <c r="AW500" s="116"/>
      <c r="AX500" s="116"/>
      <c r="AY500" s="116"/>
      <c r="AZ500" s="116"/>
      <c r="BA500" s="116"/>
      <c r="BB500" s="116"/>
      <c r="BC500" s="116"/>
      <c r="BD500" s="116"/>
      <c r="BE500" s="116"/>
      <c r="BF500" s="116"/>
      <c r="BG500" s="116"/>
      <c r="BH500" s="116"/>
      <c r="BI500" s="116"/>
      <c r="BJ500" s="117"/>
    </row>
    <row r="501" spans="1:62" s="3" customFormat="1">
      <c r="A501" s="1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c r="AA501" s="16"/>
      <c r="AB501" s="16"/>
      <c r="AC501" s="16"/>
      <c r="AD501" s="16"/>
      <c r="AE501" s="16"/>
      <c r="AF501" s="16"/>
      <c r="AG501" s="16"/>
      <c r="AH501" s="16"/>
      <c r="AI501" s="16"/>
      <c r="AJ501" s="16"/>
      <c r="AK501" s="16"/>
      <c r="AL501" s="16"/>
      <c r="AM501" s="16"/>
      <c r="AN501" s="16"/>
      <c r="AO501" s="16"/>
      <c r="AP501" s="16"/>
      <c r="AQ501" s="16"/>
      <c r="AR501" s="16"/>
      <c r="AS501" s="116"/>
      <c r="AT501" s="116"/>
      <c r="AU501" s="116"/>
      <c r="AV501" s="116"/>
      <c r="AW501" s="116"/>
      <c r="AX501" s="116"/>
      <c r="AY501" s="116"/>
      <c r="AZ501" s="116"/>
      <c r="BA501" s="116"/>
      <c r="BB501" s="116"/>
      <c r="BC501" s="116"/>
      <c r="BD501" s="116"/>
      <c r="BE501" s="116"/>
      <c r="BF501" s="116"/>
      <c r="BG501" s="116"/>
      <c r="BH501" s="116"/>
      <c r="BI501" s="116"/>
      <c r="BJ501" s="117"/>
    </row>
    <row r="502" spans="1:62" s="3" customFormat="1">
      <c r="A502" s="1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c r="AA502" s="16"/>
      <c r="AB502" s="16"/>
      <c r="AC502" s="16"/>
      <c r="AD502" s="16"/>
      <c r="AE502" s="16"/>
      <c r="AF502" s="16"/>
      <c r="AG502" s="16"/>
      <c r="AH502" s="16"/>
      <c r="AI502" s="16"/>
      <c r="AJ502" s="16"/>
      <c r="AK502" s="16"/>
      <c r="AL502" s="16"/>
      <c r="AM502" s="16"/>
      <c r="AN502" s="16"/>
      <c r="AO502" s="16"/>
      <c r="AP502" s="16"/>
      <c r="AQ502" s="16"/>
      <c r="AR502" s="16"/>
      <c r="AS502" s="116"/>
      <c r="AT502" s="116"/>
      <c r="AU502" s="116"/>
      <c r="AV502" s="116"/>
      <c r="AW502" s="116"/>
      <c r="AX502" s="116"/>
      <c r="AY502" s="116"/>
      <c r="AZ502" s="116"/>
      <c r="BA502" s="116"/>
      <c r="BB502" s="116"/>
      <c r="BC502" s="116"/>
      <c r="BD502" s="116"/>
      <c r="BE502" s="116"/>
      <c r="BF502" s="116"/>
      <c r="BG502" s="116"/>
      <c r="BH502" s="116"/>
      <c r="BI502" s="116"/>
      <c r="BJ502" s="117"/>
    </row>
    <row r="503" spans="1:62" s="3" customFormat="1">
      <c r="A503" s="1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c r="AA503" s="16"/>
      <c r="AB503" s="16"/>
      <c r="AC503" s="16"/>
      <c r="AD503" s="16"/>
      <c r="AE503" s="16"/>
      <c r="AF503" s="16"/>
      <c r="AG503" s="16"/>
      <c r="AH503" s="16"/>
      <c r="AI503" s="16"/>
      <c r="AJ503" s="16"/>
      <c r="AK503" s="16"/>
      <c r="AL503" s="16"/>
      <c r="AM503" s="16"/>
      <c r="AN503" s="16"/>
      <c r="AO503" s="16"/>
      <c r="AP503" s="16"/>
      <c r="AQ503" s="16"/>
      <c r="AR503" s="16"/>
      <c r="AS503" s="116"/>
      <c r="AT503" s="116"/>
      <c r="AU503" s="116"/>
      <c r="AV503" s="116"/>
      <c r="AW503" s="116"/>
      <c r="AX503" s="116"/>
      <c r="AY503" s="116"/>
      <c r="AZ503" s="116"/>
      <c r="BA503" s="116"/>
      <c r="BB503" s="116"/>
      <c r="BC503" s="116"/>
      <c r="BD503" s="116"/>
      <c r="BE503" s="116"/>
      <c r="BF503" s="116"/>
      <c r="BG503" s="116"/>
      <c r="BH503" s="116"/>
      <c r="BI503" s="116"/>
      <c r="BJ503" s="117"/>
    </row>
    <row r="504" spans="1:62" s="3" customFormat="1">
      <c r="A504" s="1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c r="AA504" s="16"/>
      <c r="AB504" s="16"/>
      <c r="AC504" s="16"/>
      <c r="AD504" s="16"/>
      <c r="AE504" s="16"/>
      <c r="AF504" s="16"/>
      <c r="AG504" s="16"/>
      <c r="AH504" s="16"/>
      <c r="AI504" s="16"/>
      <c r="AJ504" s="16"/>
      <c r="AK504" s="16"/>
      <c r="AL504" s="16"/>
      <c r="AM504" s="16"/>
      <c r="AN504" s="16"/>
      <c r="AO504" s="16"/>
      <c r="AP504" s="16"/>
      <c r="AQ504" s="16"/>
      <c r="AR504" s="16"/>
      <c r="AS504" s="116"/>
      <c r="AT504" s="116"/>
      <c r="AU504" s="116"/>
      <c r="AV504" s="116"/>
      <c r="AW504" s="116"/>
      <c r="AX504" s="116"/>
      <c r="AY504" s="116"/>
      <c r="AZ504" s="116"/>
      <c r="BA504" s="116"/>
      <c r="BB504" s="116"/>
      <c r="BC504" s="116"/>
      <c r="BD504" s="116"/>
      <c r="BE504" s="116"/>
      <c r="BF504" s="116"/>
      <c r="BG504" s="116"/>
      <c r="BH504" s="116"/>
      <c r="BI504" s="116"/>
      <c r="BJ504" s="117"/>
    </row>
    <row r="505" spans="1:62" s="3" customFormat="1">
      <c r="A505" s="1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c r="AA505" s="16"/>
      <c r="AB505" s="16"/>
      <c r="AC505" s="16"/>
      <c r="AD505" s="16"/>
      <c r="AE505" s="16"/>
      <c r="AF505" s="16"/>
      <c r="AG505" s="16"/>
      <c r="AH505" s="16"/>
      <c r="AI505" s="16"/>
      <c r="AJ505" s="16"/>
      <c r="AK505" s="16"/>
      <c r="AL505" s="16"/>
      <c r="AM505" s="16"/>
      <c r="AN505" s="16"/>
      <c r="AO505" s="16"/>
      <c r="AP505" s="16"/>
      <c r="AQ505" s="16"/>
      <c r="AR505" s="16"/>
      <c r="AS505" s="116"/>
      <c r="AT505" s="116"/>
      <c r="AU505" s="116"/>
      <c r="AV505" s="116"/>
      <c r="AW505" s="116"/>
      <c r="AX505" s="116"/>
      <c r="AY505" s="116"/>
      <c r="AZ505" s="116"/>
      <c r="BA505" s="116"/>
      <c r="BB505" s="116"/>
      <c r="BC505" s="116"/>
      <c r="BD505" s="116"/>
      <c r="BE505" s="116"/>
      <c r="BF505" s="116"/>
      <c r="BG505" s="116"/>
      <c r="BH505" s="116"/>
      <c r="BI505" s="116"/>
      <c r="BJ505" s="117"/>
    </row>
    <row r="506" spans="1:62" s="3" customFormat="1">
      <c r="A506" s="1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c r="AA506" s="16"/>
      <c r="AB506" s="16"/>
      <c r="AC506" s="16"/>
      <c r="AD506" s="16"/>
      <c r="AE506" s="16"/>
      <c r="AF506" s="16"/>
      <c r="AG506" s="16"/>
      <c r="AH506" s="16"/>
      <c r="AI506" s="16"/>
      <c r="AJ506" s="16"/>
      <c r="AK506" s="16"/>
      <c r="AL506" s="16"/>
      <c r="AM506" s="16"/>
      <c r="AN506" s="16"/>
      <c r="AO506" s="16"/>
      <c r="AP506" s="16"/>
      <c r="AQ506" s="16"/>
      <c r="AR506" s="16"/>
      <c r="AS506" s="116"/>
      <c r="AT506" s="116"/>
      <c r="AU506" s="116"/>
      <c r="AV506" s="116"/>
      <c r="AW506" s="116"/>
      <c r="AX506" s="116"/>
      <c r="AY506" s="116"/>
      <c r="AZ506" s="116"/>
      <c r="BA506" s="116"/>
      <c r="BB506" s="116"/>
      <c r="BC506" s="116"/>
      <c r="BD506" s="116"/>
      <c r="BE506" s="116"/>
      <c r="BF506" s="116"/>
      <c r="BG506" s="116"/>
      <c r="BH506" s="116"/>
      <c r="BI506" s="116"/>
      <c r="BJ506" s="117"/>
    </row>
    <row r="507" spans="1:62" s="3" customFormat="1">
      <c r="A507" s="1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c r="AA507" s="16"/>
      <c r="AB507" s="16"/>
      <c r="AC507" s="16"/>
      <c r="AD507" s="16"/>
      <c r="AE507" s="16"/>
      <c r="AF507" s="16"/>
      <c r="AG507" s="16"/>
      <c r="AH507" s="16"/>
      <c r="AI507" s="16"/>
      <c r="AJ507" s="16"/>
      <c r="AK507" s="16"/>
      <c r="AL507" s="16"/>
      <c r="AM507" s="16"/>
      <c r="AN507" s="16"/>
      <c r="AO507" s="16"/>
      <c r="AP507" s="16"/>
      <c r="AQ507" s="16"/>
      <c r="AR507" s="16"/>
      <c r="AS507" s="116"/>
      <c r="AT507" s="116"/>
      <c r="AU507" s="116"/>
      <c r="AV507" s="116"/>
      <c r="AW507" s="116"/>
      <c r="AX507" s="116"/>
      <c r="AY507" s="116"/>
      <c r="AZ507" s="116"/>
      <c r="BA507" s="116"/>
      <c r="BB507" s="116"/>
      <c r="BC507" s="116"/>
      <c r="BD507" s="116"/>
      <c r="BE507" s="116"/>
      <c r="BF507" s="116"/>
      <c r="BG507" s="116"/>
      <c r="BH507" s="116"/>
      <c r="BI507" s="116"/>
      <c r="BJ507" s="117"/>
    </row>
    <row r="508" spans="1:62" s="3" customFormat="1">
      <c r="A508" s="1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c r="AA508" s="16"/>
      <c r="AB508" s="16"/>
      <c r="AC508" s="16"/>
      <c r="AD508" s="16"/>
      <c r="AE508" s="16"/>
      <c r="AF508" s="16"/>
      <c r="AG508" s="16"/>
      <c r="AH508" s="16"/>
      <c r="AI508" s="16"/>
      <c r="AJ508" s="16"/>
      <c r="AK508" s="16"/>
      <c r="AL508" s="16"/>
      <c r="AM508" s="16"/>
      <c r="AN508" s="16"/>
      <c r="AO508" s="16"/>
      <c r="AP508" s="16"/>
      <c r="AQ508" s="16"/>
      <c r="AR508" s="16"/>
      <c r="AS508" s="116"/>
      <c r="AT508" s="116"/>
      <c r="AU508" s="116"/>
      <c r="AV508" s="116"/>
      <c r="AW508" s="116"/>
      <c r="AX508" s="116"/>
      <c r="AY508" s="116"/>
      <c r="AZ508" s="116"/>
      <c r="BA508" s="116"/>
      <c r="BB508" s="116"/>
      <c r="BC508" s="116"/>
      <c r="BD508" s="116"/>
      <c r="BE508" s="116"/>
      <c r="BF508" s="116"/>
      <c r="BG508" s="116"/>
      <c r="BH508" s="116"/>
      <c r="BI508" s="116"/>
      <c r="BJ508" s="117"/>
    </row>
    <row r="509" spans="1:62" s="3" customFormat="1">
      <c r="A509" s="1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c r="AA509" s="16"/>
      <c r="AB509" s="16"/>
      <c r="AC509" s="16"/>
      <c r="AD509" s="16"/>
      <c r="AE509" s="16"/>
      <c r="AF509" s="16"/>
      <c r="AG509" s="16"/>
      <c r="AH509" s="16"/>
      <c r="AI509" s="16"/>
      <c r="AJ509" s="16"/>
      <c r="AK509" s="16"/>
      <c r="AL509" s="16"/>
      <c r="AM509" s="16"/>
      <c r="AN509" s="16"/>
      <c r="AO509" s="16"/>
      <c r="AP509" s="16"/>
      <c r="AQ509" s="16"/>
      <c r="AR509" s="16"/>
      <c r="AS509" s="116"/>
      <c r="AT509" s="116"/>
      <c r="AU509" s="116"/>
      <c r="AV509" s="116"/>
      <c r="AW509" s="116"/>
      <c r="AX509" s="116"/>
      <c r="AY509" s="116"/>
      <c r="AZ509" s="116"/>
      <c r="BA509" s="116"/>
      <c r="BB509" s="116"/>
      <c r="BC509" s="116"/>
      <c r="BD509" s="116"/>
      <c r="BE509" s="116"/>
      <c r="BF509" s="116"/>
      <c r="BG509" s="116"/>
      <c r="BH509" s="116"/>
      <c r="BI509" s="116"/>
      <c r="BJ509" s="117"/>
    </row>
    <row r="510" spans="1:62" s="3" customFormat="1">
      <c r="A510" s="1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c r="AA510" s="16"/>
      <c r="AB510" s="16"/>
      <c r="AC510" s="16"/>
      <c r="AD510" s="16"/>
      <c r="AE510" s="16"/>
      <c r="AF510" s="16"/>
      <c r="AG510" s="16"/>
      <c r="AH510" s="16"/>
      <c r="AI510" s="16"/>
      <c r="AJ510" s="16"/>
      <c r="AK510" s="16"/>
      <c r="AL510" s="16"/>
      <c r="AM510" s="16"/>
      <c r="AN510" s="16"/>
      <c r="AO510" s="16"/>
      <c r="AP510" s="16"/>
      <c r="AQ510" s="16"/>
      <c r="AR510" s="16"/>
      <c r="AS510" s="116"/>
      <c r="AT510" s="116"/>
      <c r="AU510" s="116"/>
      <c r="AV510" s="116"/>
      <c r="AW510" s="116"/>
      <c r="AX510" s="116"/>
      <c r="AY510" s="116"/>
      <c r="AZ510" s="116"/>
      <c r="BA510" s="116"/>
      <c r="BB510" s="116"/>
      <c r="BC510" s="116"/>
      <c r="BD510" s="116"/>
      <c r="BE510" s="116"/>
      <c r="BF510" s="116"/>
      <c r="BG510" s="116"/>
      <c r="BH510" s="116"/>
      <c r="BI510" s="116"/>
      <c r="BJ510" s="117"/>
    </row>
    <row r="511" spans="1:62" s="3" customFormat="1">
      <c r="A511" s="1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c r="AA511" s="16"/>
      <c r="AB511" s="16"/>
      <c r="AC511" s="16"/>
      <c r="AD511" s="16"/>
      <c r="AE511" s="16"/>
      <c r="AF511" s="16"/>
      <c r="AG511" s="16"/>
      <c r="AH511" s="16"/>
      <c r="AI511" s="16"/>
      <c r="AJ511" s="16"/>
      <c r="AK511" s="16"/>
      <c r="AL511" s="16"/>
      <c r="AM511" s="16"/>
      <c r="AN511" s="16"/>
      <c r="AO511" s="16"/>
      <c r="AP511" s="16"/>
      <c r="AQ511" s="16"/>
      <c r="AR511" s="16"/>
      <c r="AS511" s="116"/>
      <c r="AT511" s="116"/>
      <c r="AU511" s="116"/>
      <c r="AV511" s="116"/>
      <c r="AW511" s="116"/>
      <c r="AX511" s="116"/>
      <c r="AY511" s="116"/>
      <c r="AZ511" s="116"/>
      <c r="BA511" s="116"/>
      <c r="BB511" s="116"/>
      <c r="BC511" s="116"/>
      <c r="BD511" s="116"/>
      <c r="BE511" s="116"/>
      <c r="BF511" s="116"/>
      <c r="BG511" s="116"/>
      <c r="BH511" s="116"/>
      <c r="BI511" s="116"/>
      <c r="BJ511" s="117"/>
    </row>
    <row r="512" spans="1:62" s="3" customFormat="1">
      <c r="A512" s="1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c r="AA512" s="16"/>
      <c r="AB512" s="16"/>
      <c r="AC512" s="16"/>
      <c r="AD512" s="16"/>
      <c r="AE512" s="16"/>
      <c r="AF512" s="16"/>
      <c r="AG512" s="16"/>
      <c r="AH512" s="16"/>
      <c r="AI512" s="16"/>
      <c r="AJ512" s="16"/>
      <c r="AK512" s="16"/>
      <c r="AL512" s="16"/>
      <c r="AM512" s="16"/>
      <c r="AN512" s="16"/>
      <c r="AO512" s="16"/>
      <c r="AP512" s="16"/>
      <c r="AQ512" s="16"/>
      <c r="AR512" s="16"/>
      <c r="AS512" s="116"/>
      <c r="AT512" s="116"/>
      <c r="AU512" s="116"/>
      <c r="AV512" s="116"/>
      <c r="AW512" s="116"/>
      <c r="AX512" s="116"/>
      <c r="AY512" s="116"/>
      <c r="AZ512" s="116"/>
      <c r="BA512" s="116"/>
      <c r="BB512" s="116"/>
      <c r="BC512" s="116"/>
      <c r="BD512" s="116"/>
      <c r="BE512" s="116"/>
      <c r="BF512" s="116"/>
      <c r="BG512" s="116"/>
      <c r="BH512" s="116"/>
      <c r="BI512" s="116"/>
      <c r="BJ512" s="117"/>
    </row>
    <row r="513" spans="1:62" s="3" customFormat="1">
      <c r="A513" s="1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c r="AD513" s="16"/>
      <c r="AE513" s="16"/>
      <c r="AF513" s="16"/>
      <c r="AG513" s="16"/>
      <c r="AH513" s="16"/>
      <c r="AI513" s="16"/>
      <c r="AJ513" s="16"/>
      <c r="AK513" s="16"/>
      <c r="AL513" s="16"/>
      <c r="AM513" s="16"/>
      <c r="AN513" s="16"/>
      <c r="AO513" s="16"/>
      <c r="AP513" s="16"/>
      <c r="AQ513" s="16"/>
      <c r="AR513" s="16"/>
      <c r="AS513" s="116"/>
      <c r="AT513" s="116"/>
      <c r="AU513" s="116"/>
      <c r="AV513" s="116"/>
      <c r="AW513" s="116"/>
      <c r="AX513" s="116"/>
      <c r="AY513" s="116"/>
      <c r="AZ513" s="116"/>
      <c r="BA513" s="116"/>
      <c r="BB513" s="116"/>
      <c r="BC513" s="116"/>
      <c r="BD513" s="116"/>
      <c r="BE513" s="116"/>
      <c r="BF513" s="116"/>
      <c r="BG513" s="116"/>
      <c r="BH513" s="116"/>
      <c r="BI513" s="116"/>
      <c r="BJ513" s="117"/>
    </row>
    <row r="514" spans="1:62" s="3" customFormat="1">
      <c r="A514" s="1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c r="AA514" s="16"/>
      <c r="AB514" s="16"/>
      <c r="AC514" s="16"/>
      <c r="AD514" s="16"/>
      <c r="AE514" s="16"/>
      <c r="AF514" s="16"/>
      <c r="AG514" s="16"/>
      <c r="AH514" s="16"/>
      <c r="AI514" s="16"/>
      <c r="AJ514" s="16"/>
      <c r="AK514" s="16"/>
      <c r="AL514" s="16"/>
      <c r="AM514" s="16"/>
      <c r="AN514" s="16"/>
      <c r="AO514" s="16"/>
      <c r="AP514" s="16"/>
      <c r="AQ514" s="16"/>
      <c r="AR514" s="16"/>
      <c r="AS514" s="116"/>
      <c r="AT514" s="116"/>
      <c r="AU514" s="116"/>
      <c r="AV514" s="116"/>
      <c r="AW514" s="116"/>
      <c r="AX514" s="116"/>
      <c r="AY514" s="116"/>
      <c r="AZ514" s="116"/>
      <c r="BA514" s="116"/>
      <c r="BB514" s="116"/>
      <c r="BC514" s="116"/>
      <c r="BD514" s="116"/>
      <c r="BE514" s="116"/>
      <c r="BF514" s="116"/>
      <c r="BG514" s="116"/>
      <c r="BH514" s="116"/>
      <c r="BI514" s="116"/>
      <c r="BJ514" s="117"/>
    </row>
    <row r="515" spans="1:62" s="3" customFormat="1">
      <c r="A515" s="1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c r="AA515" s="16"/>
      <c r="AB515" s="16"/>
      <c r="AC515" s="16"/>
      <c r="AD515" s="16"/>
      <c r="AE515" s="16"/>
      <c r="AF515" s="16"/>
      <c r="AG515" s="16"/>
      <c r="AH515" s="16"/>
      <c r="AI515" s="16"/>
      <c r="AJ515" s="16"/>
      <c r="AK515" s="16"/>
      <c r="AL515" s="16"/>
      <c r="AM515" s="16"/>
      <c r="AN515" s="16"/>
      <c r="AO515" s="16"/>
      <c r="AP515" s="16"/>
      <c r="AQ515" s="16"/>
      <c r="AR515" s="16"/>
      <c r="AS515" s="116"/>
      <c r="AT515" s="116"/>
      <c r="AU515" s="116"/>
      <c r="AV515" s="116"/>
      <c r="AW515" s="116"/>
      <c r="AX515" s="116"/>
      <c r="AY515" s="116"/>
      <c r="AZ515" s="116"/>
      <c r="BA515" s="116"/>
      <c r="BB515" s="116"/>
      <c r="BC515" s="116"/>
      <c r="BD515" s="116"/>
      <c r="BE515" s="116"/>
      <c r="BF515" s="116"/>
      <c r="BG515" s="116"/>
      <c r="BH515" s="116"/>
      <c r="BI515" s="116"/>
      <c r="BJ515" s="117"/>
    </row>
    <row r="516" spans="1:62" s="3" customFormat="1">
      <c r="A516" s="1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c r="AA516" s="16"/>
      <c r="AB516" s="16"/>
      <c r="AC516" s="16"/>
      <c r="AD516" s="16"/>
      <c r="AE516" s="16"/>
      <c r="AF516" s="16"/>
      <c r="AG516" s="16"/>
      <c r="AH516" s="16"/>
      <c r="AI516" s="16"/>
      <c r="AJ516" s="16"/>
      <c r="AK516" s="16"/>
      <c r="AL516" s="16"/>
      <c r="AM516" s="16"/>
      <c r="AN516" s="16"/>
      <c r="AO516" s="16"/>
      <c r="AP516" s="16"/>
      <c r="AQ516" s="16"/>
      <c r="AR516" s="16"/>
      <c r="AS516" s="116"/>
      <c r="AT516" s="116"/>
      <c r="AU516" s="116"/>
      <c r="AV516" s="116"/>
      <c r="AW516" s="116"/>
      <c r="AX516" s="116"/>
      <c r="AY516" s="116"/>
      <c r="AZ516" s="116"/>
      <c r="BA516" s="116"/>
      <c r="BB516" s="116"/>
      <c r="BC516" s="116"/>
      <c r="BD516" s="116"/>
      <c r="BE516" s="116"/>
      <c r="BF516" s="116"/>
      <c r="BG516" s="116"/>
      <c r="BH516" s="116"/>
      <c r="BI516" s="116"/>
      <c r="BJ516" s="117"/>
    </row>
    <row r="517" spans="1:62" s="3" customFormat="1">
      <c r="A517" s="1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c r="AA517" s="16"/>
      <c r="AB517" s="16"/>
      <c r="AC517" s="16"/>
      <c r="AD517" s="16"/>
      <c r="AE517" s="16"/>
      <c r="AF517" s="16"/>
      <c r="AG517" s="16"/>
      <c r="AH517" s="16"/>
      <c r="AI517" s="16"/>
      <c r="AJ517" s="16"/>
      <c r="AK517" s="16"/>
      <c r="AL517" s="16"/>
      <c r="AM517" s="16"/>
      <c r="AN517" s="16"/>
      <c r="AO517" s="16"/>
      <c r="AP517" s="16"/>
      <c r="AQ517" s="16"/>
      <c r="AR517" s="16"/>
      <c r="AS517" s="116"/>
      <c r="AT517" s="116"/>
      <c r="AU517" s="116"/>
      <c r="AV517" s="116"/>
      <c r="AW517" s="116"/>
      <c r="AX517" s="116"/>
      <c r="AY517" s="116"/>
      <c r="AZ517" s="116"/>
      <c r="BA517" s="116"/>
      <c r="BB517" s="116"/>
      <c r="BC517" s="116"/>
      <c r="BD517" s="116"/>
      <c r="BE517" s="116"/>
      <c r="BF517" s="116"/>
      <c r="BG517" s="116"/>
      <c r="BH517" s="116"/>
      <c r="BI517" s="116"/>
      <c r="BJ517" s="117"/>
    </row>
    <row r="518" spans="1:62" s="3" customFormat="1">
      <c r="A518" s="1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c r="AA518" s="16"/>
      <c r="AB518" s="16"/>
      <c r="AC518" s="16"/>
      <c r="AD518" s="16"/>
      <c r="AE518" s="16"/>
      <c r="AF518" s="16"/>
      <c r="AG518" s="16"/>
      <c r="AH518" s="16"/>
      <c r="AI518" s="16"/>
      <c r="AJ518" s="16"/>
      <c r="AK518" s="16"/>
      <c r="AL518" s="16"/>
      <c r="AM518" s="16"/>
      <c r="AN518" s="16"/>
      <c r="AO518" s="16"/>
      <c r="AP518" s="16"/>
      <c r="AQ518" s="16"/>
      <c r="AR518" s="16"/>
      <c r="AS518" s="116"/>
      <c r="AT518" s="116"/>
      <c r="AU518" s="116"/>
      <c r="AV518" s="116"/>
      <c r="AW518" s="116"/>
      <c r="AX518" s="116"/>
      <c r="AY518" s="116"/>
      <c r="AZ518" s="116"/>
      <c r="BA518" s="116"/>
      <c r="BB518" s="116"/>
      <c r="BC518" s="116"/>
      <c r="BD518" s="116"/>
      <c r="BE518" s="116"/>
      <c r="BF518" s="116"/>
      <c r="BG518" s="116"/>
      <c r="BH518" s="116"/>
      <c r="BI518" s="116"/>
      <c r="BJ518" s="117"/>
    </row>
    <row r="519" spans="1:62" s="3" customFormat="1">
      <c r="A519" s="1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c r="AA519" s="16"/>
      <c r="AB519" s="16"/>
      <c r="AC519" s="16"/>
      <c r="AD519" s="16"/>
      <c r="AE519" s="16"/>
      <c r="AF519" s="16"/>
      <c r="AG519" s="16"/>
      <c r="AH519" s="16"/>
      <c r="AI519" s="16"/>
      <c r="AJ519" s="16"/>
      <c r="AK519" s="16"/>
      <c r="AL519" s="16"/>
      <c r="AM519" s="16"/>
      <c r="AN519" s="16"/>
      <c r="AO519" s="16"/>
      <c r="AP519" s="16"/>
      <c r="AQ519" s="16"/>
      <c r="AR519" s="16"/>
      <c r="AS519" s="116"/>
      <c r="AT519" s="116"/>
      <c r="AU519" s="116"/>
      <c r="AV519" s="116"/>
      <c r="AW519" s="116"/>
      <c r="AX519" s="116"/>
      <c r="AY519" s="116"/>
      <c r="AZ519" s="116"/>
      <c r="BA519" s="116"/>
      <c r="BB519" s="116"/>
      <c r="BC519" s="116"/>
      <c r="BD519" s="116"/>
      <c r="BE519" s="116"/>
      <c r="BF519" s="116"/>
      <c r="BG519" s="116"/>
      <c r="BH519" s="116"/>
      <c r="BI519" s="116"/>
      <c r="BJ519" s="117"/>
    </row>
    <row r="520" spans="1:62" s="3" customFormat="1">
      <c r="A520" s="1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c r="AA520" s="16"/>
      <c r="AB520" s="16"/>
      <c r="AC520" s="16"/>
      <c r="AD520" s="16"/>
      <c r="AE520" s="16"/>
      <c r="AF520" s="16"/>
      <c r="AG520" s="16"/>
      <c r="AH520" s="16"/>
      <c r="AI520" s="16"/>
      <c r="AJ520" s="16"/>
      <c r="AK520" s="16"/>
      <c r="AL520" s="16"/>
      <c r="AM520" s="16"/>
      <c r="AN520" s="16"/>
      <c r="AO520" s="16"/>
      <c r="AP520" s="16"/>
      <c r="AQ520" s="16"/>
      <c r="AR520" s="16"/>
      <c r="AS520" s="116"/>
      <c r="AT520" s="116"/>
      <c r="AU520" s="116"/>
      <c r="AV520" s="116"/>
      <c r="AW520" s="116"/>
      <c r="AX520" s="116"/>
      <c r="AY520" s="116"/>
      <c r="AZ520" s="116"/>
      <c r="BA520" s="116"/>
      <c r="BB520" s="116"/>
      <c r="BC520" s="116"/>
      <c r="BD520" s="116"/>
      <c r="BE520" s="116"/>
      <c r="BF520" s="116"/>
      <c r="BG520" s="116"/>
      <c r="BH520" s="116"/>
      <c r="BI520" s="116"/>
      <c r="BJ520" s="117"/>
    </row>
    <row r="521" spans="1:62" s="3" customFormat="1">
      <c r="A521" s="1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c r="AA521" s="16"/>
      <c r="AB521" s="16"/>
      <c r="AC521" s="16"/>
      <c r="AD521" s="16"/>
      <c r="AE521" s="16"/>
      <c r="AF521" s="16"/>
      <c r="AG521" s="16"/>
      <c r="AH521" s="16"/>
      <c r="AI521" s="16"/>
      <c r="AJ521" s="16"/>
      <c r="AK521" s="16"/>
      <c r="AL521" s="16"/>
      <c r="AM521" s="16"/>
      <c r="AN521" s="16"/>
      <c r="AO521" s="16"/>
      <c r="AP521" s="16"/>
      <c r="AQ521" s="16"/>
      <c r="AR521" s="16"/>
      <c r="AS521" s="116"/>
      <c r="AT521" s="116"/>
      <c r="AU521" s="116"/>
      <c r="AV521" s="116"/>
      <c r="AW521" s="116"/>
      <c r="AX521" s="116"/>
      <c r="AY521" s="116"/>
      <c r="AZ521" s="116"/>
      <c r="BA521" s="116"/>
      <c r="BB521" s="116"/>
      <c r="BC521" s="116"/>
      <c r="BD521" s="116"/>
      <c r="BE521" s="116"/>
      <c r="BF521" s="116"/>
      <c r="BG521" s="116"/>
      <c r="BH521" s="116"/>
      <c r="BI521" s="116"/>
      <c r="BJ521" s="117"/>
    </row>
    <row r="522" spans="1:62" s="3" customFormat="1">
      <c r="A522" s="1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c r="AA522" s="16"/>
      <c r="AB522" s="16"/>
      <c r="AC522" s="16"/>
      <c r="AD522" s="16"/>
      <c r="AE522" s="16"/>
      <c r="AF522" s="16"/>
      <c r="AG522" s="16"/>
      <c r="AH522" s="16"/>
      <c r="AI522" s="16"/>
      <c r="AJ522" s="16"/>
      <c r="AK522" s="16"/>
      <c r="AL522" s="16"/>
      <c r="AM522" s="16"/>
      <c r="AN522" s="16"/>
      <c r="AO522" s="16"/>
      <c r="AP522" s="16"/>
      <c r="AQ522" s="16"/>
      <c r="AR522" s="16"/>
      <c r="AS522" s="116"/>
      <c r="AT522" s="116"/>
      <c r="AU522" s="116"/>
      <c r="AV522" s="116"/>
      <c r="AW522" s="116"/>
      <c r="AX522" s="116"/>
      <c r="AY522" s="116"/>
      <c r="AZ522" s="116"/>
      <c r="BA522" s="116"/>
      <c r="BB522" s="116"/>
      <c r="BC522" s="116"/>
      <c r="BD522" s="116"/>
      <c r="BE522" s="116"/>
      <c r="BF522" s="116"/>
      <c r="BG522" s="116"/>
      <c r="BH522" s="116"/>
      <c r="BI522" s="116"/>
      <c r="BJ522" s="117"/>
    </row>
    <row r="523" spans="1:62" s="3" customFormat="1">
      <c r="A523" s="1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c r="AA523" s="16"/>
      <c r="AB523" s="16"/>
      <c r="AC523" s="16"/>
      <c r="AD523" s="16"/>
      <c r="AE523" s="16"/>
      <c r="AF523" s="16"/>
      <c r="AG523" s="16"/>
      <c r="AH523" s="16"/>
      <c r="AI523" s="16"/>
      <c r="AJ523" s="16"/>
      <c r="AK523" s="16"/>
      <c r="AL523" s="16"/>
      <c r="AM523" s="16"/>
      <c r="AN523" s="16"/>
      <c r="AO523" s="16"/>
      <c r="AP523" s="16"/>
      <c r="AQ523" s="16"/>
      <c r="AR523" s="16"/>
      <c r="AS523" s="116"/>
      <c r="AT523" s="116"/>
      <c r="AU523" s="116"/>
      <c r="AV523" s="116"/>
      <c r="AW523" s="116"/>
      <c r="AX523" s="116"/>
      <c r="AY523" s="116"/>
      <c r="AZ523" s="116"/>
      <c r="BA523" s="116"/>
      <c r="BB523" s="116"/>
      <c r="BC523" s="116"/>
      <c r="BD523" s="116"/>
      <c r="BE523" s="116"/>
      <c r="BF523" s="116"/>
      <c r="BG523" s="116"/>
      <c r="BH523" s="116"/>
      <c r="BI523" s="116"/>
      <c r="BJ523" s="117"/>
    </row>
    <row r="524" spans="1:62" s="3" customFormat="1">
      <c r="A524" s="1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c r="AA524" s="16"/>
      <c r="AB524" s="16"/>
      <c r="AC524" s="16"/>
      <c r="AD524" s="16"/>
      <c r="AE524" s="16"/>
      <c r="AF524" s="16"/>
      <c r="AG524" s="16"/>
      <c r="AH524" s="16"/>
      <c r="AI524" s="16"/>
      <c r="AJ524" s="16"/>
      <c r="AK524" s="16"/>
      <c r="AL524" s="16"/>
      <c r="AM524" s="16"/>
      <c r="AN524" s="16"/>
      <c r="AO524" s="16"/>
      <c r="AP524" s="16"/>
      <c r="AQ524" s="16"/>
      <c r="AR524" s="16"/>
      <c r="AS524" s="116"/>
      <c r="AT524" s="116"/>
      <c r="AU524" s="116"/>
      <c r="AV524" s="116"/>
      <c r="AW524" s="116"/>
      <c r="AX524" s="116"/>
      <c r="AY524" s="116"/>
      <c r="AZ524" s="116"/>
      <c r="BA524" s="116"/>
      <c r="BB524" s="116"/>
      <c r="BC524" s="116"/>
      <c r="BD524" s="116"/>
      <c r="BE524" s="116"/>
      <c r="BF524" s="116"/>
      <c r="BG524" s="116"/>
      <c r="BH524" s="116"/>
      <c r="BI524" s="116"/>
      <c r="BJ524" s="117"/>
    </row>
    <row r="525" spans="1:62" s="3" customFormat="1">
      <c r="A525" s="1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c r="AA525" s="16"/>
      <c r="AB525" s="16"/>
      <c r="AC525" s="16"/>
      <c r="AD525" s="16"/>
      <c r="AE525" s="16"/>
      <c r="AF525" s="16"/>
      <c r="AG525" s="16"/>
      <c r="AH525" s="16"/>
      <c r="AI525" s="16"/>
      <c r="AJ525" s="16"/>
      <c r="AK525" s="16"/>
      <c r="AL525" s="16"/>
      <c r="AM525" s="16"/>
      <c r="AN525" s="16"/>
      <c r="AO525" s="16"/>
      <c r="AP525" s="16"/>
      <c r="AQ525" s="16"/>
      <c r="AR525" s="16"/>
      <c r="AS525" s="116"/>
      <c r="AT525" s="116"/>
      <c r="AU525" s="116"/>
      <c r="AV525" s="116"/>
      <c r="AW525" s="116"/>
      <c r="AX525" s="116"/>
      <c r="AY525" s="116"/>
      <c r="AZ525" s="116"/>
      <c r="BA525" s="116"/>
      <c r="BB525" s="116"/>
      <c r="BC525" s="116"/>
      <c r="BD525" s="116"/>
      <c r="BE525" s="116"/>
      <c r="BF525" s="116"/>
      <c r="BG525" s="116"/>
      <c r="BH525" s="116"/>
      <c r="BI525" s="116"/>
      <c r="BJ525" s="117"/>
    </row>
    <row r="526" spans="1:62" s="3" customFormat="1">
      <c r="A526" s="1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c r="AA526" s="16"/>
      <c r="AB526" s="16"/>
      <c r="AC526" s="16"/>
      <c r="AD526" s="16"/>
      <c r="AE526" s="16"/>
      <c r="AF526" s="16"/>
      <c r="AG526" s="16"/>
      <c r="AH526" s="16"/>
      <c r="AI526" s="16"/>
      <c r="AJ526" s="16"/>
      <c r="AK526" s="16"/>
      <c r="AL526" s="16"/>
      <c r="AM526" s="16"/>
      <c r="AN526" s="16"/>
      <c r="AO526" s="16"/>
      <c r="AP526" s="16"/>
      <c r="AQ526" s="16"/>
      <c r="AR526" s="16"/>
      <c r="AS526" s="116"/>
      <c r="AT526" s="116"/>
      <c r="AU526" s="116"/>
      <c r="AV526" s="116"/>
      <c r="AW526" s="116"/>
      <c r="AX526" s="116"/>
      <c r="AY526" s="116"/>
      <c r="AZ526" s="116"/>
      <c r="BA526" s="116"/>
      <c r="BB526" s="116"/>
      <c r="BC526" s="116"/>
      <c r="BD526" s="116"/>
      <c r="BE526" s="116"/>
      <c r="BF526" s="116"/>
      <c r="BG526" s="116"/>
      <c r="BH526" s="116"/>
      <c r="BI526" s="116"/>
      <c r="BJ526" s="117"/>
    </row>
    <row r="527" spans="1:62" s="3" customFormat="1">
      <c r="A527" s="1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c r="AA527" s="16"/>
      <c r="AB527" s="16"/>
      <c r="AC527" s="16"/>
      <c r="AD527" s="16"/>
      <c r="AE527" s="16"/>
      <c r="AF527" s="16"/>
      <c r="AG527" s="16"/>
      <c r="AH527" s="16"/>
      <c r="AI527" s="16"/>
      <c r="AJ527" s="16"/>
      <c r="AK527" s="16"/>
      <c r="AL527" s="16"/>
      <c r="AM527" s="16"/>
      <c r="AN527" s="16"/>
      <c r="AO527" s="16"/>
      <c r="AP527" s="16"/>
      <c r="AQ527" s="16"/>
      <c r="AR527" s="16"/>
      <c r="AS527" s="116"/>
      <c r="AT527" s="116"/>
      <c r="AU527" s="116"/>
      <c r="AV527" s="116"/>
      <c r="AW527" s="116"/>
      <c r="AX527" s="116"/>
      <c r="AY527" s="116"/>
      <c r="AZ527" s="116"/>
      <c r="BA527" s="116"/>
      <c r="BB527" s="116"/>
      <c r="BC527" s="116"/>
      <c r="BD527" s="116"/>
      <c r="BE527" s="116"/>
      <c r="BF527" s="116"/>
      <c r="BG527" s="116"/>
      <c r="BH527" s="116"/>
      <c r="BI527" s="116"/>
      <c r="BJ527" s="117"/>
    </row>
    <row r="528" spans="1:62" s="3" customFormat="1">
      <c r="A528" s="1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c r="AA528" s="16"/>
      <c r="AB528" s="16"/>
      <c r="AC528" s="16"/>
      <c r="AD528" s="16"/>
      <c r="AE528" s="16"/>
      <c r="AF528" s="16"/>
      <c r="AG528" s="16"/>
      <c r="AH528" s="16"/>
      <c r="AI528" s="16"/>
      <c r="AJ528" s="16"/>
      <c r="AK528" s="16"/>
      <c r="AL528" s="16"/>
      <c r="AM528" s="16"/>
      <c r="AN528" s="16"/>
      <c r="AO528" s="16"/>
      <c r="AP528" s="16"/>
      <c r="AQ528" s="16"/>
      <c r="AR528" s="16"/>
      <c r="AS528" s="116"/>
      <c r="AT528" s="116"/>
      <c r="AU528" s="116"/>
      <c r="AV528" s="116"/>
      <c r="AW528" s="116"/>
      <c r="AX528" s="116"/>
      <c r="AY528" s="116"/>
      <c r="AZ528" s="116"/>
      <c r="BA528" s="116"/>
      <c r="BB528" s="116"/>
      <c r="BC528" s="116"/>
      <c r="BD528" s="116"/>
      <c r="BE528" s="116"/>
      <c r="BF528" s="116"/>
      <c r="BG528" s="116"/>
      <c r="BH528" s="116"/>
      <c r="BI528" s="116"/>
      <c r="BJ528" s="117"/>
    </row>
    <row r="529" spans="1:62" s="3" customFormat="1">
      <c r="A529" s="1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c r="AA529" s="16"/>
      <c r="AB529" s="16"/>
      <c r="AC529" s="16"/>
      <c r="AD529" s="16"/>
      <c r="AE529" s="16"/>
      <c r="AF529" s="16"/>
      <c r="AG529" s="16"/>
      <c r="AH529" s="16"/>
      <c r="AI529" s="16"/>
      <c r="AJ529" s="16"/>
      <c r="AK529" s="16"/>
      <c r="AL529" s="16"/>
      <c r="AM529" s="16"/>
      <c r="AN529" s="16"/>
      <c r="AO529" s="16"/>
      <c r="AP529" s="16"/>
      <c r="AQ529" s="16"/>
      <c r="AR529" s="16"/>
      <c r="AS529" s="116"/>
      <c r="AT529" s="116"/>
      <c r="AU529" s="116"/>
      <c r="AV529" s="116"/>
      <c r="AW529" s="116"/>
      <c r="AX529" s="116"/>
      <c r="AY529" s="116"/>
      <c r="AZ529" s="116"/>
      <c r="BA529" s="116"/>
      <c r="BB529" s="116"/>
      <c r="BC529" s="116"/>
      <c r="BD529" s="116"/>
      <c r="BE529" s="116"/>
      <c r="BF529" s="116"/>
      <c r="BG529" s="116"/>
      <c r="BH529" s="116"/>
      <c r="BI529" s="116"/>
      <c r="BJ529" s="117"/>
    </row>
    <row r="530" spans="1:62" s="3" customFormat="1">
      <c r="A530" s="1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c r="AA530" s="16"/>
      <c r="AB530" s="16"/>
      <c r="AC530" s="16"/>
      <c r="AD530" s="16"/>
      <c r="AE530" s="16"/>
      <c r="AF530" s="16"/>
      <c r="AG530" s="16"/>
      <c r="AH530" s="16"/>
      <c r="AI530" s="16"/>
      <c r="AJ530" s="16"/>
      <c r="AK530" s="16"/>
      <c r="AL530" s="16"/>
      <c r="AM530" s="16"/>
      <c r="AN530" s="16"/>
      <c r="AO530" s="16"/>
      <c r="AP530" s="16"/>
      <c r="AQ530" s="16"/>
      <c r="AR530" s="16"/>
      <c r="AS530" s="116"/>
      <c r="AT530" s="116"/>
      <c r="AU530" s="116"/>
      <c r="AV530" s="116"/>
      <c r="AW530" s="116"/>
      <c r="AX530" s="116"/>
      <c r="AY530" s="116"/>
      <c r="AZ530" s="116"/>
      <c r="BA530" s="116"/>
      <c r="BB530" s="116"/>
      <c r="BC530" s="116"/>
      <c r="BD530" s="116"/>
      <c r="BE530" s="116"/>
      <c r="BF530" s="116"/>
      <c r="BG530" s="116"/>
      <c r="BH530" s="116"/>
      <c r="BI530" s="116"/>
      <c r="BJ530" s="117"/>
    </row>
    <row r="531" spans="1:62" s="3" customFormat="1">
      <c r="A531" s="1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c r="AA531" s="16"/>
      <c r="AB531" s="16"/>
      <c r="AC531" s="16"/>
      <c r="AD531" s="16"/>
      <c r="AE531" s="16"/>
      <c r="AF531" s="16"/>
      <c r="AG531" s="16"/>
      <c r="AH531" s="16"/>
      <c r="AI531" s="16"/>
      <c r="AJ531" s="16"/>
      <c r="AK531" s="16"/>
      <c r="AL531" s="16"/>
      <c r="AM531" s="16"/>
      <c r="AN531" s="16"/>
      <c r="AO531" s="16"/>
      <c r="AP531" s="16"/>
      <c r="AQ531" s="16"/>
      <c r="AR531" s="16"/>
      <c r="AS531" s="116"/>
      <c r="AT531" s="116"/>
      <c r="AU531" s="116"/>
      <c r="AV531" s="116"/>
      <c r="AW531" s="116"/>
      <c r="AX531" s="116"/>
      <c r="AY531" s="116"/>
      <c r="AZ531" s="116"/>
      <c r="BA531" s="116"/>
      <c r="BB531" s="116"/>
      <c r="BC531" s="116"/>
      <c r="BD531" s="116"/>
      <c r="BE531" s="116"/>
      <c r="BF531" s="116"/>
      <c r="BG531" s="116"/>
      <c r="BH531" s="116"/>
      <c r="BI531" s="116"/>
      <c r="BJ531" s="117"/>
    </row>
    <row r="532" spans="1:62" s="3" customFormat="1">
      <c r="A532" s="1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c r="AA532" s="16"/>
      <c r="AB532" s="16"/>
      <c r="AC532" s="16"/>
      <c r="AD532" s="16"/>
      <c r="AE532" s="16"/>
      <c r="AF532" s="16"/>
      <c r="AG532" s="16"/>
      <c r="AH532" s="16"/>
      <c r="AI532" s="16"/>
      <c r="AJ532" s="16"/>
      <c r="AK532" s="16"/>
      <c r="AL532" s="16"/>
      <c r="AM532" s="16"/>
      <c r="AN532" s="16"/>
      <c r="AO532" s="16"/>
      <c r="AP532" s="16"/>
      <c r="AQ532" s="16"/>
      <c r="AR532" s="16"/>
      <c r="AS532" s="116"/>
      <c r="AT532" s="116"/>
      <c r="AU532" s="116"/>
      <c r="AV532" s="116"/>
      <c r="AW532" s="116"/>
      <c r="AX532" s="116"/>
      <c r="AY532" s="116"/>
      <c r="AZ532" s="116"/>
      <c r="BA532" s="116"/>
      <c r="BB532" s="116"/>
      <c r="BC532" s="116"/>
      <c r="BD532" s="116"/>
      <c r="BE532" s="116"/>
      <c r="BF532" s="116"/>
      <c r="BG532" s="116"/>
      <c r="BH532" s="116"/>
      <c r="BI532" s="116"/>
      <c r="BJ532" s="117"/>
    </row>
    <row r="533" spans="1:62" s="3" customFormat="1">
      <c r="A533" s="1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c r="AA533" s="16"/>
      <c r="AB533" s="16"/>
      <c r="AC533" s="16"/>
      <c r="AD533" s="16"/>
      <c r="AE533" s="16"/>
      <c r="AF533" s="16"/>
      <c r="AG533" s="16"/>
      <c r="AH533" s="16"/>
      <c r="AI533" s="16"/>
      <c r="AJ533" s="16"/>
      <c r="AK533" s="16"/>
      <c r="AL533" s="16"/>
      <c r="AM533" s="16"/>
      <c r="AN533" s="16"/>
      <c r="AO533" s="16"/>
      <c r="AP533" s="16"/>
      <c r="AQ533" s="16"/>
      <c r="AR533" s="16"/>
      <c r="AS533" s="116"/>
      <c r="AT533" s="116"/>
      <c r="AU533" s="116"/>
      <c r="AV533" s="116"/>
      <c r="AW533" s="116"/>
      <c r="AX533" s="116"/>
      <c r="AY533" s="116"/>
      <c r="AZ533" s="116"/>
      <c r="BA533" s="116"/>
      <c r="BB533" s="116"/>
      <c r="BC533" s="116"/>
      <c r="BD533" s="116"/>
      <c r="BE533" s="116"/>
      <c r="BF533" s="116"/>
      <c r="BG533" s="116"/>
      <c r="BH533" s="116"/>
      <c r="BI533" s="116"/>
      <c r="BJ533" s="117"/>
    </row>
    <row r="534" spans="1:62" s="3" customFormat="1">
      <c r="A534" s="1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c r="AA534" s="16"/>
      <c r="AB534" s="16"/>
      <c r="AC534" s="16"/>
      <c r="AD534" s="16"/>
      <c r="AE534" s="16"/>
      <c r="AF534" s="16"/>
      <c r="AG534" s="16"/>
      <c r="AH534" s="16"/>
      <c r="AI534" s="16"/>
      <c r="AJ534" s="16"/>
      <c r="AK534" s="16"/>
      <c r="AL534" s="16"/>
      <c r="AM534" s="16"/>
      <c r="AN534" s="16"/>
      <c r="AO534" s="16"/>
      <c r="AP534" s="16"/>
      <c r="AQ534" s="16"/>
      <c r="AR534" s="16"/>
      <c r="AS534" s="116"/>
      <c r="AT534" s="116"/>
      <c r="AU534" s="116"/>
      <c r="AV534" s="116"/>
      <c r="AW534" s="116"/>
      <c r="AX534" s="116"/>
      <c r="AY534" s="116"/>
      <c r="AZ534" s="116"/>
      <c r="BA534" s="116"/>
      <c r="BB534" s="116"/>
      <c r="BC534" s="116"/>
      <c r="BD534" s="116"/>
      <c r="BE534" s="116"/>
      <c r="BF534" s="116"/>
      <c r="BG534" s="116"/>
      <c r="BH534" s="116"/>
      <c r="BI534" s="116"/>
      <c r="BJ534" s="117"/>
    </row>
    <row r="535" spans="1:62" s="3" customFormat="1">
      <c r="A535" s="1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c r="AA535" s="16"/>
      <c r="AB535" s="16"/>
      <c r="AC535" s="16"/>
      <c r="AD535" s="16"/>
      <c r="AE535" s="16"/>
      <c r="AF535" s="16"/>
      <c r="AG535" s="16"/>
      <c r="AH535" s="16"/>
      <c r="AI535" s="16"/>
      <c r="AJ535" s="16"/>
      <c r="AK535" s="16"/>
      <c r="AL535" s="16"/>
      <c r="AM535" s="16"/>
      <c r="AN535" s="16"/>
      <c r="AO535" s="16"/>
      <c r="AP535" s="16"/>
      <c r="AQ535" s="16"/>
      <c r="AR535" s="16"/>
      <c r="AS535" s="116"/>
      <c r="AT535" s="116"/>
      <c r="AU535" s="116"/>
      <c r="AV535" s="116"/>
      <c r="AW535" s="116"/>
      <c r="AX535" s="116"/>
      <c r="AY535" s="116"/>
      <c r="AZ535" s="116"/>
      <c r="BA535" s="116"/>
      <c r="BB535" s="116"/>
      <c r="BC535" s="116"/>
      <c r="BD535" s="116"/>
      <c r="BE535" s="116"/>
      <c r="BF535" s="116"/>
      <c r="BG535" s="116"/>
      <c r="BH535" s="116"/>
      <c r="BI535" s="116"/>
      <c r="BJ535" s="117"/>
    </row>
    <row r="536" spans="1:62" s="3" customFormat="1">
      <c r="A536" s="1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c r="AA536" s="16"/>
      <c r="AB536" s="16"/>
      <c r="AC536" s="16"/>
      <c r="AD536" s="16"/>
      <c r="AE536" s="16"/>
      <c r="AF536" s="16"/>
      <c r="AG536" s="16"/>
      <c r="AH536" s="16"/>
      <c r="AI536" s="16"/>
      <c r="AJ536" s="16"/>
      <c r="AK536" s="16"/>
      <c r="AL536" s="16"/>
      <c r="AM536" s="16"/>
      <c r="AN536" s="16"/>
      <c r="AO536" s="16"/>
      <c r="AP536" s="16"/>
      <c r="AQ536" s="16"/>
      <c r="AR536" s="16"/>
      <c r="AS536" s="116"/>
      <c r="AT536" s="116"/>
      <c r="AU536" s="116"/>
      <c r="AV536" s="116"/>
      <c r="AW536" s="116"/>
      <c r="AX536" s="116"/>
      <c r="AY536" s="116"/>
      <c r="AZ536" s="116"/>
      <c r="BA536" s="116"/>
      <c r="BB536" s="116"/>
      <c r="BC536" s="116"/>
      <c r="BD536" s="116"/>
      <c r="BE536" s="116"/>
      <c r="BF536" s="116"/>
      <c r="BG536" s="116"/>
      <c r="BH536" s="116"/>
      <c r="BI536" s="116"/>
      <c r="BJ536" s="117"/>
    </row>
    <row r="537" spans="1:62" s="3" customFormat="1">
      <c r="A537" s="1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c r="AA537" s="16"/>
      <c r="AB537" s="16"/>
      <c r="AC537" s="16"/>
      <c r="AD537" s="16"/>
      <c r="AE537" s="16"/>
      <c r="AF537" s="16"/>
      <c r="AG537" s="16"/>
      <c r="AH537" s="16"/>
      <c r="AI537" s="16"/>
      <c r="AJ537" s="16"/>
      <c r="AK537" s="16"/>
      <c r="AL537" s="16"/>
      <c r="AM537" s="16"/>
      <c r="AN537" s="16"/>
      <c r="AO537" s="16"/>
      <c r="AP537" s="16"/>
      <c r="AQ537" s="16"/>
      <c r="AR537" s="16"/>
      <c r="AS537" s="116"/>
      <c r="AT537" s="116"/>
      <c r="AU537" s="116"/>
      <c r="AV537" s="116"/>
      <c r="AW537" s="116"/>
      <c r="AX537" s="116"/>
      <c r="AY537" s="116"/>
      <c r="AZ537" s="116"/>
      <c r="BA537" s="116"/>
      <c r="BB537" s="116"/>
      <c r="BC537" s="116"/>
      <c r="BD537" s="116"/>
      <c r="BE537" s="116"/>
      <c r="BF537" s="116"/>
      <c r="BG537" s="116"/>
      <c r="BH537" s="116"/>
      <c r="BI537" s="116"/>
      <c r="BJ537" s="117"/>
    </row>
    <row r="538" spans="1:62" s="3" customFormat="1">
      <c r="A538" s="1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c r="AA538" s="16"/>
      <c r="AB538" s="16"/>
      <c r="AC538" s="16"/>
      <c r="AD538" s="16"/>
      <c r="AE538" s="16"/>
      <c r="AF538" s="16"/>
      <c r="AG538" s="16"/>
      <c r="AH538" s="16"/>
      <c r="AI538" s="16"/>
      <c r="AJ538" s="16"/>
      <c r="AK538" s="16"/>
      <c r="AL538" s="16"/>
      <c r="AM538" s="16"/>
      <c r="AN538" s="16"/>
      <c r="AO538" s="16"/>
      <c r="AP538" s="16"/>
      <c r="AQ538" s="16"/>
      <c r="AR538" s="16"/>
      <c r="AS538" s="116"/>
      <c r="AT538" s="116"/>
      <c r="AU538" s="116"/>
      <c r="AV538" s="116"/>
      <c r="AW538" s="116"/>
      <c r="AX538" s="116"/>
      <c r="AY538" s="116"/>
      <c r="AZ538" s="116"/>
      <c r="BA538" s="116"/>
      <c r="BB538" s="116"/>
      <c r="BC538" s="116"/>
      <c r="BD538" s="116"/>
      <c r="BE538" s="116"/>
      <c r="BF538" s="116"/>
      <c r="BG538" s="116"/>
      <c r="BH538" s="116"/>
      <c r="BI538" s="116"/>
      <c r="BJ538" s="117"/>
    </row>
    <row r="539" spans="1:62" s="3" customFormat="1">
      <c r="A539" s="1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c r="AA539" s="16"/>
      <c r="AB539" s="16"/>
      <c r="AC539" s="16"/>
      <c r="AD539" s="16"/>
      <c r="AE539" s="16"/>
      <c r="AF539" s="16"/>
      <c r="AG539" s="16"/>
      <c r="AH539" s="16"/>
      <c r="AI539" s="16"/>
      <c r="AJ539" s="16"/>
      <c r="AK539" s="16"/>
      <c r="AL539" s="16"/>
      <c r="AM539" s="16"/>
      <c r="AN539" s="16"/>
      <c r="AO539" s="16"/>
      <c r="AP539" s="16"/>
      <c r="AQ539" s="16"/>
      <c r="AR539" s="16"/>
      <c r="AS539" s="116"/>
      <c r="AT539" s="116"/>
      <c r="AU539" s="116"/>
      <c r="AV539" s="116"/>
      <c r="AW539" s="116"/>
      <c r="AX539" s="116"/>
      <c r="AY539" s="116"/>
      <c r="AZ539" s="116"/>
      <c r="BA539" s="116"/>
      <c r="BB539" s="116"/>
      <c r="BC539" s="116"/>
      <c r="BD539" s="116"/>
      <c r="BE539" s="116"/>
      <c r="BF539" s="116"/>
      <c r="BG539" s="116"/>
      <c r="BH539" s="116"/>
      <c r="BI539" s="116"/>
      <c r="BJ539" s="117"/>
    </row>
    <row r="540" spans="1:62" s="3" customFormat="1">
      <c r="A540" s="1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c r="AA540" s="16"/>
      <c r="AB540" s="16"/>
      <c r="AC540" s="16"/>
      <c r="AD540" s="16"/>
      <c r="AE540" s="16"/>
      <c r="AF540" s="16"/>
      <c r="AG540" s="16"/>
      <c r="AH540" s="16"/>
      <c r="AI540" s="16"/>
      <c r="AJ540" s="16"/>
      <c r="AK540" s="16"/>
      <c r="AL540" s="16"/>
      <c r="AM540" s="16"/>
      <c r="AN540" s="16"/>
      <c r="AO540" s="16"/>
      <c r="AP540" s="16"/>
      <c r="AQ540" s="16"/>
      <c r="AR540" s="16"/>
      <c r="AS540" s="116"/>
      <c r="AT540" s="116"/>
      <c r="AU540" s="116"/>
      <c r="AV540" s="116"/>
      <c r="AW540" s="116"/>
      <c r="AX540" s="116"/>
      <c r="AY540" s="116"/>
      <c r="AZ540" s="116"/>
      <c r="BA540" s="116"/>
      <c r="BB540" s="116"/>
      <c r="BC540" s="116"/>
      <c r="BD540" s="116"/>
      <c r="BE540" s="116"/>
      <c r="BF540" s="116"/>
      <c r="BG540" s="116"/>
      <c r="BH540" s="116"/>
      <c r="BI540" s="116"/>
      <c r="BJ540" s="117"/>
    </row>
    <row r="541" spans="1:62" s="3" customFormat="1">
      <c r="A541" s="1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c r="AA541" s="16"/>
      <c r="AB541" s="16"/>
      <c r="AC541" s="16"/>
      <c r="AD541" s="16"/>
      <c r="AE541" s="16"/>
      <c r="AF541" s="16"/>
      <c r="AG541" s="16"/>
      <c r="AH541" s="16"/>
      <c r="AI541" s="16"/>
      <c r="AJ541" s="16"/>
      <c r="AK541" s="16"/>
      <c r="AL541" s="16"/>
      <c r="AM541" s="16"/>
      <c r="AN541" s="16"/>
      <c r="AO541" s="16"/>
      <c r="AP541" s="16"/>
      <c r="AQ541" s="16"/>
      <c r="AR541" s="16"/>
      <c r="AS541" s="116"/>
      <c r="AT541" s="116"/>
      <c r="AU541" s="116"/>
      <c r="AV541" s="116"/>
      <c r="AW541" s="116"/>
      <c r="AX541" s="116"/>
      <c r="AY541" s="116"/>
      <c r="AZ541" s="116"/>
      <c r="BA541" s="116"/>
      <c r="BB541" s="116"/>
      <c r="BC541" s="116"/>
      <c r="BD541" s="116"/>
      <c r="BE541" s="116"/>
      <c r="BF541" s="116"/>
      <c r="BG541" s="116"/>
      <c r="BH541" s="116"/>
      <c r="BI541" s="116"/>
      <c r="BJ541" s="117"/>
    </row>
    <row r="542" spans="1:62" s="3" customFormat="1">
      <c r="A542" s="1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c r="AA542" s="16"/>
      <c r="AB542" s="16"/>
      <c r="AC542" s="16"/>
      <c r="AD542" s="16"/>
      <c r="AE542" s="16"/>
      <c r="AF542" s="16"/>
      <c r="AG542" s="16"/>
      <c r="AH542" s="16"/>
      <c r="AI542" s="16"/>
      <c r="AJ542" s="16"/>
      <c r="AK542" s="16"/>
      <c r="AL542" s="16"/>
      <c r="AM542" s="16"/>
      <c r="AN542" s="16"/>
      <c r="AO542" s="16"/>
      <c r="AP542" s="16"/>
      <c r="AQ542" s="16"/>
      <c r="AR542" s="16"/>
      <c r="AS542" s="116"/>
      <c r="AT542" s="116"/>
      <c r="AU542" s="116"/>
      <c r="AV542" s="116"/>
      <c r="AW542" s="116"/>
      <c r="AX542" s="116"/>
      <c r="AY542" s="116"/>
      <c r="AZ542" s="116"/>
      <c r="BA542" s="116"/>
      <c r="BB542" s="116"/>
      <c r="BC542" s="116"/>
      <c r="BD542" s="116"/>
      <c r="BE542" s="116"/>
      <c r="BF542" s="116"/>
      <c r="BG542" s="116"/>
      <c r="BH542" s="116"/>
      <c r="BI542" s="116"/>
      <c r="BJ542" s="117"/>
    </row>
    <row r="543" spans="1:62" s="3" customFormat="1">
      <c r="A543" s="1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c r="AA543" s="16"/>
      <c r="AB543" s="16"/>
      <c r="AC543" s="16"/>
      <c r="AD543" s="16"/>
      <c r="AE543" s="16"/>
      <c r="AF543" s="16"/>
      <c r="AG543" s="16"/>
      <c r="AH543" s="16"/>
      <c r="AI543" s="16"/>
      <c r="AJ543" s="16"/>
      <c r="AK543" s="16"/>
      <c r="AL543" s="16"/>
      <c r="AM543" s="16"/>
      <c r="AN543" s="16"/>
      <c r="AO543" s="16"/>
      <c r="AP543" s="16"/>
      <c r="AQ543" s="16"/>
      <c r="AR543" s="16"/>
      <c r="AS543" s="116"/>
      <c r="AT543" s="116"/>
      <c r="AU543" s="116"/>
      <c r="AV543" s="116"/>
      <c r="AW543" s="116"/>
      <c r="AX543" s="116"/>
      <c r="AY543" s="116"/>
      <c r="AZ543" s="116"/>
      <c r="BA543" s="116"/>
      <c r="BB543" s="116"/>
      <c r="BC543" s="116"/>
      <c r="BD543" s="116"/>
      <c r="BE543" s="116"/>
      <c r="BF543" s="116"/>
      <c r="BG543" s="116"/>
      <c r="BH543" s="116"/>
      <c r="BI543" s="116"/>
      <c r="BJ543" s="117"/>
    </row>
    <row r="544" spans="1:62" s="3" customFormat="1">
      <c r="A544" s="1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c r="AA544" s="16"/>
      <c r="AB544" s="16"/>
      <c r="AC544" s="16"/>
      <c r="AD544" s="16"/>
      <c r="AE544" s="16"/>
      <c r="AF544" s="16"/>
      <c r="AG544" s="16"/>
      <c r="AH544" s="16"/>
      <c r="AI544" s="16"/>
      <c r="AJ544" s="16"/>
      <c r="AK544" s="16"/>
      <c r="AL544" s="16"/>
      <c r="AM544" s="16"/>
      <c r="AN544" s="16"/>
      <c r="AO544" s="16"/>
      <c r="AP544" s="16"/>
      <c r="AQ544" s="16"/>
      <c r="AR544" s="16"/>
      <c r="AS544" s="116"/>
      <c r="AT544" s="116"/>
      <c r="AU544" s="116"/>
      <c r="AV544" s="116"/>
      <c r="AW544" s="116"/>
      <c r="AX544" s="116"/>
      <c r="AY544" s="116"/>
      <c r="AZ544" s="116"/>
      <c r="BA544" s="116"/>
      <c r="BB544" s="116"/>
      <c r="BC544" s="116"/>
      <c r="BD544" s="116"/>
      <c r="BE544" s="116"/>
      <c r="BF544" s="116"/>
      <c r="BG544" s="116"/>
      <c r="BH544" s="116"/>
      <c r="BI544" s="116"/>
      <c r="BJ544" s="117"/>
    </row>
    <row r="545" spans="2:62" s="3" customFormat="1">
      <c r="B545" s="36"/>
      <c r="C545" s="36"/>
      <c r="D545" s="36"/>
      <c r="E545" s="36"/>
      <c r="F545" s="36"/>
      <c r="G545" s="36"/>
      <c r="H545" s="36"/>
      <c r="I545" s="36"/>
      <c r="J545" s="36"/>
      <c r="K545" s="36"/>
      <c r="L545" s="36"/>
      <c r="M545" s="36"/>
      <c r="N545" s="36"/>
      <c r="O545" s="36"/>
      <c r="P545" s="36"/>
      <c r="Q545" s="36"/>
      <c r="R545" s="36"/>
      <c r="S545" s="16"/>
      <c r="T545" s="16"/>
      <c r="U545" s="16"/>
      <c r="V545" s="16"/>
      <c r="W545" s="16"/>
      <c r="X545" s="16"/>
      <c r="Y545" s="16"/>
      <c r="Z545" s="16"/>
      <c r="AA545" s="16"/>
      <c r="AB545" s="16"/>
      <c r="AC545" s="16"/>
      <c r="AD545" s="16"/>
      <c r="AE545" s="16"/>
      <c r="AF545" s="16"/>
      <c r="AG545" s="16"/>
      <c r="AH545" s="16"/>
      <c r="AI545" s="16"/>
      <c r="AJ545" s="16"/>
      <c r="AK545" s="16"/>
      <c r="AL545" s="16"/>
      <c r="AM545" s="16"/>
      <c r="AN545" s="16"/>
      <c r="AO545" s="16"/>
      <c r="AP545" s="16"/>
      <c r="AQ545" s="16"/>
      <c r="AR545" s="16"/>
      <c r="AS545" s="116"/>
      <c r="AT545" s="116"/>
      <c r="AU545" s="116"/>
      <c r="AV545" s="116"/>
      <c r="AW545" s="116"/>
      <c r="AX545" s="116"/>
      <c r="AY545" s="116"/>
      <c r="AZ545" s="116"/>
      <c r="BA545" s="116"/>
      <c r="BB545" s="116"/>
      <c r="BC545" s="116"/>
      <c r="BD545" s="116"/>
      <c r="BE545" s="116"/>
      <c r="BF545" s="116"/>
      <c r="BG545" s="116"/>
      <c r="BH545" s="116"/>
      <c r="BI545" s="116"/>
      <c r="BJ545" s="117"/>
    </row>
    <row r="546" spans="2:62" s="3" customFormat="1">
      <c r="B546" s="36"/>
      <c r="C546" s="36"/>
      <c r="D546" s="36"/>
      <c r="E546" s="36"/>
      <c r="F546" s="36"/>
      <c r="G546" s="36"/>
      <c r="H546" s="36"/>
      <c r="I546" s="36"/>
      <c r="J546" s="36"/>
      <c r="K546" s="36"/>
      <c r="L546" s="36"/>
      <c r="M546" s="36"/>
      <c r="N546" s="36"/>
      <c r="O546" s="36"/>
      <c r="P546" s="36"/>
      <c r="Q546" s="36"/>
      <c r="R546" s="36"/>
      <c r="S546" s="16"/>
      <c r="T546" s="16"/>
      <c r="U546" s="16"/>
      <c r="V546" s="16"/>
      <c r="W546" s="16"/>
      <c r="X546" s="16"/>
      <c r="Y546" s="16"/>
      <c r="Z546" s="16"/>
      <c r="AA546" s="16"/>
      <c r="AB546" s="16"/>
      <c r="AC546" s="16"/>
      <c r="AD546" s="16"/>
      <c r="AE546" s="16"/>
      <c r="AF546" s="16"/>
      <c r="AG546" s="16"/>
      <c r="AH546" s="16"/>
      <c r="AI546" s="16"/>
      <c r="AJ546" s="16"/>
      <c r="AK546" s="16"/>
      <c r="AL546" s="16"/>
      <c r="AM546" s="16"/>
      <c r="AN546" s="16"/>
      <c r="AO546" s="16"/>
      <c r="AP546" s="16"/>
      <c r="AQ546" s="16"/>
      <c r="AR546" s="16"/>
      <c r="AS546" s="116"/>
      <c r="AT546" s="116"/>
      <c r="AU546" s="116"/>
      <c r="AV546" s="116"/>
      <c r="AW546" s="116"/>
      <c r="AX546" s="116"/>
      <c r="AY546" s="116"/>
      <c r="AZ546" s="116"/>
      <c r="BA546" s="116"/>
      <c r="BB546" s="116"/>
      <c r="BC546" s="116"/>
      <c r="BD546" s="116"/>
      <c r="BE546" s="116"/>
      <c r="BF546" s="116"/>
      <c r="BG546" s="116"/>
      <c r="BH546" s="116"/>
      <c r="BI546" s="116"/>
      <c r="BJ546" s="117"/>
    </row>
    <row r="547" spans="2:62" s="3" customFormat="1">
      <c r="B547" s="36"/>
      <c r="C547" s="36"/>
      <c r="D547" s="36"/>
      <c r="E547" s="36"/>
      <c r="F547" s="36"/>
      <c r="G547" s="36"/>
      <c r="H547" s="36"/>
      <c r="I547" s="36"/>
      <c r="J547" s="36"/>
      <c r="K547" s="36"/>
      <c r="L547" s="36"/>
      <c r="M547" s="36"/>
      <c r="N547" s="36"/>
      <c r="O547" s="36"/>
      <c r="P547" s="36"/>
      <c r="Q547" s="36"/>
      <c r="R547" s="36"/>
      <c r="S547" s="16"/>
      <c r="T547" s="16"/>
      <c r="U547" s="16"/>
      <c r="V547" s="16"/>
      <c r="W547" s="16"/>
      <c r="X547" s="16"/>
      <c r="Y547" s="16"/>
      <c r="Z547" s="16"/>
      <c r="AA547" s="16"/>
      <c r="AB547" s="16"/>
      <c r="AC547" s="16"/>
      <c r="AD547" s="16"/>
      <c r="AE547" s="16"/>
      <c r="AF547" s="16"/>
      <c r="AG547" s="16"/>
      <c r="AH547" s="16"/>
      <c r="AI547" s="16"/>
      <c r="AJ547" s="16"/>
      <c r="AK547" s="16"/>
      <c r="AL547" s="16"/>
      <c r="AM547" s="16"/>
      <c r="AN547" s="16"/>
      <c r="AO547" s="16"/>
      <c r="AP547" s="16"/>
      <c r="AQ547" s="16"/>
      <c r="AR547" s="16"/>
      <c r="AS547" s="116"/>
      <c r="AT547" s="116"/>
      <c r="AU547" s="116"/>
      <c r="AV547" s="116"/>
      <c r="AW547" s="116"/>
      <c r="AX547" s="116"/>
      <c r="AY547" s="116"/>
      <c r="AZ547" s="116"/>
      <c r="BA547" s="116"/>
      <c r="BB547" s="116"/>
      <c r="BC547" s="116"/>
      <c r="BD547" s="116"/>
      <c r="BE547" s="116"/>
      <c r="BF547" s="116"/>
      <c r="BG547" s="116"/>
      <c r="BH547" s="116"/>
      <c r="BI547" s="116"/>
      <c r="BJ547" s="117"/>
    </row>
    <row r="548" spans="2:62" s="3" customFormat="1">
      <c r="B548" s="36"/>
      <c r="C548" s="36"/>
      <c r="D548" s="36"/>
      <c r="E548" s="36"/>
      <c r="F548" s="36"/>
      <c r="G548" s="36"/>
      <c r="H548" s="36"/>
      <c r="I548" s="36"/>
      <c r="J548" s="36"/>
      <c r="K548" s="36"/>
      <c r="L548" s="36"/>
      <c r="M548" s="36"/>
      <c r="N548" s="36"/>
      <c r="O548" s="36"/>
      <c r="P548" s="36"/>
      <c r="Q548" s="36"/>
      <c r="R548" s="36"/>
      <c r="S548" s="16"/>
      <c r="T548" s="16"/>
      <c r="U548" s="16"/>
      <c r="V548" s="16"/>
      <c r="W548" s="16"/>
      <c r="X548" s="16"/>
      <c r="Y548" s="16"/>
      <c r="Z548" s="16"/>
      <c r="AA548" s="16"/>
      <c r="AB548" s="16"/>
      <c r="AC548" s="16"/>
      <c r="AD548" s="16"/>
      <c r="AE548" s="16"/>
      <c r="AF548" s="16"/>
      <c r="AG548" s="16"/>
      <c r="AH548" s="16"/>
      <c r="AI548" s="16"/>
      <c r="AJ548" s="16"/>
      <c r="AK548" s="16"/>
      <c r="AL548" s="16"/>
      <c r="AM548" s="16"/>
      <c r="AN548" s="16"/>
      <c r="AO548" s="16"/>
      <c r="AP548" s="16"/>
      <c r="AQ548" s="16"/>
      <c r="AR548" s="16"/>
      <c r="AS548" s="116"/>
      <c r="AT548" s="116"/>
      <c r="AU548" s="116"/>
      <c r="AV548" s="116"/>
      <c r="AW548" s="116"/>
      <c r="AX548" s="116"/>
      <c r="AY548" s="116"/>
      <c r="AZ548" s="116"/>
      <c r="BA548" s="116"/>
      <c r="BB548" s="116"/>
      <c r="BC548" s="116"/>
      <c r="BD548" s="116"/>
      <c r="BE548" s="116"/>
      <c r="BF548" s="116"/>
      <c r="BG548" s="116"/>
      <c r="BH548" s="116"/>
      <c r="BI548" s="116"/>
      <c r="BJ548" s="117"/>
    </row>
    <row r="549" spans="2:62" ht="5.0999999999999996" customHeight="1">
      <c r="C549" s="28"/>
      <c r="D549" s="29"/>
      <c r="E549" s="29"/>
      <c r="F549" s="29"/>
      <c r="G549" s="29"/>
      <c r="H549" s="29"/>
      <c r="I549" s="29"/>
      <c r="J549" s="29"/>
      <c r="K549" s="29"/>
      <c r="L549" s="29"/>
      <c r="M549" s="119"/>
      <c r="N549" s="16"/>
      <c r="O549" s="16"/>
      <c r="V549" s="16"/>
      <c r="W549" s="16"/>
      <c r="X549" s="16"/>
      <c r="Y549" s="16"/>
      <c r="Z549" s="16"/>
      <c r="AA549" s="16"/>
      <c r="AB549" s="16"/>
      <c r="AC549" s="16"/>
      <c r="AD549" s="16"/>
      <c r="AE549" s="16"/>
      <c r="AF549" s="16"/>
      <c r="AG549" s="16"/>
      <c r="AH549" s="16"/>
      <c r="AI549" s="16"/>
      <c r="AJ549" s="16"/>
      <c r="AK549" s="16"/>
      <c r="AL549" s="16"/>
      <c r="AM549" s="16"/>
      <c r="AN549" s="16"/>
      <c r="AO549" s="16"/>
      <c r="AP549" s="16"/>
      <c r="AQ549" s="16"/>
      <c r="AR549" s="16"/>
      <c r="AS549" s="116"/>
      <c r="AT549" s="116"/>
      <c r="AU549" s="116"/>
      <c r="AV549" s="116"/>
      <c r="AW549" s="116"/>
      <c r="AX549" s="116"/>
      <c r="AY549" s="116"/>
      <c r="AZ549" s="116"/>
      <c r="BA549" s="116"/>
      <c r="BB549" s="116"/>
      <c r="BC549" s="116"/>
      <c r="BD549" s="116"/>
      <c r="BE549" s="116"/>
      <c r="BF549" s="116"/>
      <c r="BG549" s="116"/>
      <c r="BH549" s="116"/>
      <c r="BI549" s="116"/>
      <c r="BJ549" s="117"/>
    </row>
    <row r="550" spans="2:62" ht="5.0999999999999996" customHeight="1" thickBot="1">
      <c r="C550" s="31"/>
      <c r="D550" s="37"/>
      <c r="E550" s="37"/>
      <c r="F550" s="37"/>
      <c r="G550" s="37"/>
      <c r="H550" s="37"/>
      <c r="I550" s="37"/>
      <c r="J550" s="37"/>
      <c r="K550" s="37"/>
      <c r="L550" s="37"/>
      <c r="M550" s="128"/>
      <c r="N550" s="127"/>
      <c r="O550" s="16"/>
      <c r="V550" s="16"/>
      <c r="W550" s="16"/>
      <c r="X550" s="16"/>
      <c r="Y550" s="16"/>
      <c r="Z550" s="16"/>
      <c r="AA550" s="16"/>
      <c r="AB550" s="16"/>
      <c r="AC550" s="16"/>
      <c r="AD550" s="16"/>
      <c r="AE550" s="16"/>
      <c r="AF550" s="16"/>
      <c r="AG550" s="16"/>
      <c r="AH550" s="16"/>
      <c r="AI550" s="16"/>
      <c r="AJ550" s="16"/>
      <c r="AK550" s="16"/>
      <c r="AL550" s="16"/>
      <c r="AM550" s="16"/>
      <c r="AN550" s="16"/>
      <c r="AO550" s="16"/>
      <c r="AP550" s="16"/>
      <c r="AQ550" s="16"/>
      <c r="AR550" s="16"/>
      <c r="AS550" s="116"/>
      <c r="AT550" s="116"/>
      <c r="AU550" s="116"/>
      <c r="AV550" s="116"/>
      <c r="AW550" s="116"/>
      <c r="AX550" s="116"/>
      <c r="AY550" s="116"/>
      <c r="AZ550" s="116"/>
      <c r="BA550" s="116"/>
      <c r="BB550" s="116"/>
      <c r="BC550" s="116"/>
      <c r="BD550" s="116"/>
      <c r="BE550" s="116"/>
      <c r="BF550" s="116"/>
      <c r="BG550" s="116"/>
      <c r="BH550" s="116"/>
      <c r="BI550" s="116"/>
      <c r="BJ550" s="117"/>
    </row>
    <row r="551" spans="2:62" ht="19.8" thickBot="1">
      <c r="C551" s="61"/>
      <c r="D551" s="1148" t="s">
        <v>448</v>
      </c>
      <c r="E551" s="1149"/>
      <c r="F551" s="762"/>
      <c r="G551" s="539"/>
      <c r="H551" s="539"/>
      <c r="I551" s="740"/>
      <c r="J551" s="740"/>
      <c r="K551" s="740"/>
      <c r="L551" s="481"/>
      <c r="M551" s="132"/>
      <c r="N551" s="131"/>
      <c r="O551" s="16"/>
      <c r="V551" s="16"/>
      <c r="W551" s="16"/>
      <c r="X551" s="16"/>
      <c r="Y551" s="16"/>
      <c r="Z551" s="16"/>
      <c r="AA551" s="16"/>
      <c r="AB551" s="16"/>
      <c r="AC551" s="16"/>
      <c r="AD551" s="16"/>
      <c r="AE551" s="16"/>
      <c r="AF551" s="16"/>
      <c r="AG551" s="16"/>
      <c r="AH551" s="16"/>
      <c r="AI551" s="16"/>
      <c r="AJ551" s="16"/>
      <c r="AK551" s="16"/>
      <c r="AL551" s="16"/>
      <c r="AM551" s="16"/>
      <c r="AN551" s="16"/>
      <c r="AO551" s="16"/>
      <c r="AP551" s="16"/>
      <c r="AQ551" s="16"/>
      <c r="AR551" s="16"/>
      <c r="AS551" s="116"/>
      <c r="AT551" s="116"/>
      <c r="AU551" s="116"/>
      <c r="AV551" s="116"/>
      <c r="AW551" s="116"/>
      <c r="AX551" s="116"/>
      <c r="AY551" s="116"/>
      <c r="AZ551" s="116"/>
      <c r="BA551" s="116"/>
      <c r="BB551" s="116"/>
      <c r="BC551" s="116"/>
      <c r="BD551" s="116"/>
      <c r="BE551" s="116"/>
      <c r="BF551" s="116"/>
      <c r="BG551" s="116"/>
      <c r="BH551" s="116"/>
      <c r="BI551" s="116"/>
      <c r="BJ551" s="117"/>
    </row>
    <row r="552" spans="2:62" ht="8.1" customHeight="1">
      <c r="C552" s="61"/>
      <c r="D552" s="4"/>
      <c r="E552" s="4"/>
      <c r="F552" s="5"/>
      <c r="G552" s="5"/>
      <c r="H552" s="5"/>
      <c r="I552" s="4"/>
      <c r="J552" s="4"/>
      <c r="K552" s="4"/>
      <c r="L552" s="4"/>
      <c r="M552" s="134"/>
      <c r="N552" s="133"/>
      <c r="O552" s="16"/>
      <c r="V552" s="16"/>
      <c r="W552" s="16"/>
      <c r="X552" s="16"/>
      <c r="Y552" s="16"/>
      <c r="Z552" s="16"/>
      <c r="AA552" s="16"/>
      <c r="AB552" s="16"/>
      <c r="AC552" s="16"/>
      <c r="AD552" s="16"/>
      <c r="AE552" s="16"/>
      <c r="AF552" s="16"/>
      <c r="AG552" s="16"/>
      <c r="AH552" s="16"/>
      <c r="AI552" s="16"/>
      <c r="AJ552" s="16"/>
      <c r="AK552" s="16"/>
      <c r="AL552" s="16"/>
      <c r="AM552" s="16"/>
      <c r="AN552" s="16"/>
      <c r="AO552" s="16"/>
      <c r="AP552" s="16"/>
      <c r="AQ552" s="16"/>
      <c r="AR552" s="16"/>
      <c r="AS552" s="116"/>
      <c r="AT552" s="116"/>
      <c r="AU552" s="116"/>
      <c r="AV552" s="116"/>
      <c r="AW552" s="116"/>
      <c r="AX552" s="116"/>
      <c r="AY552" s="116"/>
      <c r="AZ552" s="116"/>
      <c r="BA552" s="116"/>
      <c r="BB552" s="116"/>
      <c r="BC552" s="116"/>
      <c r="BD552" s="116"/>
      <c r="BE552" s="116"/>
      <c r="BF552" s="116"/>
      <c r="BG552" s="116"/>
      <c r="BH552" s="116"/>
      <c r="BI552" s="116"/>
      <c r="BJ552" s="117"/>
    </row>
    <row r="553" spans="2:62" ht="19.2">
      <c r="C553" s="61"/>
      <c r="D553" s="885" t="s">
        <v>302</v>
      </c>
      <c r="E553" s="62"/>
      <c r="F553" s="62"/>
      <c r="G553" s="62"/>
      <c r="H553" s="62"/>
      <c r="I553" s="62"/>
      <c r="J553" s="62"/>
      <c r="K553" s="62"/>
      <c r="L553" s="62"/>
      <c r="M553" s="136"/>
      <c r="N553" s="135"/>
      <c r="O553" s="16"/>
      <c r="V553" s="16"/>
      <c r="W553" s="16"/>
      <c r="X553" s="16"/>
      <c r="Y553" s="16"/>
      <c r="Z553" s="16"/>
      <c r="AA553" s="16"/>
      <c r="AB553" s="16"/>
      <c r="AC553" s="16"/>
      <c r="AD553" s="16"/>
      <c r="AE553" s="16"/>
      <c r="AF553" s="16"/>
      <c r="AG553" s="16"/>
      <c r="AH553" s="16"/>
      <c r="AI553" s="16"/>
      <c r="AJ553" s="16"/>
      <c r="AK553" s="16"/>
      <c r="AL553" s="16"/>
      <c r="AM553" s="16"/>
      <c r="AN553" s="16"/>
      <c r="AO553" s="16"/>
      <c r="AP553" s="16"/>
      <c r="AQ553" s="16"/>
      <c r="AR553" s="16"/>
      <c r="AS553" s="116"/>
      <c r="AT553" s="116"/>
      <c r="AU553" s="116"/>
      <c r="AV553" s="116"/>
      <c r="AW553" s="116"/>
      <c r="AX553" s="116"/>
      <c r="AY553" s="116"/>
      <c r="AZ553" s="116"/>
      <c r="BA553" s="116"/>
      <c r="BB553" s="116"/>
      <c r="BC553" s="116"/>
      <c r="BD553" s="116"/>
      <c r="BE553" s="116"/>
      <c r="BF553" s="116"/>
      <c r="BG553" s="116"/>
      <c r="BH553" s="116"/>
      <c r="BI553" s="116"/>
      <c r="BJ553" s="117"/>
    </row>
    <row r="554" spans="2:62" ht="14.25" customHeight="1">
      <c r="C554" s="61"/>
      <c r="D554" s="63" t="s">
        <v>39</v>
      </c>
      <c r="E554" s="63"/>
      <c r="F554" s="63"/>
      <c r="G554" s="63"/>
      <c r="H554" s="63"/>
      <c r="I554" s="63"/>
      <c r="J554" s="63"/>
      <c r="K554" s="63"/>
      <c r="L554" s="63"/>
      <c r="M554" s="138"/>
      <c r="N554" s="137"/>
      <c r="O554" s="16"/>
      <c r="V554" s="16"/>
      <c r="W554" s="16"/>
      <c r="X554" s="16"/>
      <c r="Y554" s="16"/>
      <c r="Z554" s="16"/>
      <c r="AA554" s="16"/>
      <c r="AB554" s="16"/>
      <c r="AC554" s="16"/>
      <c r="AD554" s="16"/>
      <c r="AE554" s="16"/>
      <c r="AF554" s="16"/>
      <c r="AG554" s="16"/>
      <c r="AH554" s="16"/>
      <c r="AI554" s="16"/>
      <c r="AJ554" s="16"/>
      <c r="AK554" s="16"/>
      <c r="AL554" s="16"/>
      <c r="AM554" s="16"/>
      <c r="AN554" s="16"/>
      <c r="AO554" s="16"/>
      <c r="AP554" s="16"/>
      <c r="AQ554" s="16"/>
      <c r="AR554" s="16"/>
      <c r="AS554" s="116"/>
      <c r="AT554" s="116"/>
      <c r="AU554" s="116"/>
      <c r="AV554" s="116"/>
      <c r="AW554" s="116"/>
      <c r="AX554" s="116"/>
      <c r="AY554" s="116"/>
      <c r="AZ554" s="116"/>
      <c r="BA554" s="116"/>
      <c r="BB554" s="116"/>
      <c r="BC554" s="116"/>
      <c r="BD554" s="116"/>
      <c r="BE554" s="116"/>
      <c r="BF554" s="116"/>
      <c r="BG554" s="116"/>
      <c r="BH554" s="116"/>
      <c r="BI554" s="116"/>
      <c r="BJ554" s="117"/>
    </row>
    <row r="555" spans="2:62" ht="8.1" customHeight="1">
      <c r="C555" s="61"/>
      <c r="D555" s="5"/>
      <c r="E555" s="18"/>
      <c r="F555" s="5"/>
      <c r="G555" s="5"/>
      <c r="H555" s="5"/>
      <c r="I555" s="18"/>
      <c r="J555" s="18"/>
      <c r="K555" s="18"/>
      <c r="L555" s="18"/>
      <c r="M555" s="140"/>
      <c r="N555" s="141"/>
      <c r="O555" s="16"/>
      <c r="V555" s="16"/>
      <c r="W555" s="16"/>
      <c r="X555" s="16"/>
      <c r="Y555" s="16"/>
      <c r="Z555" s="16"/>
      <c r="AA555" s="16"/>
      <c r="AB555" s="16"/>
      <c r="AC555" s="16"/>
      <c r="AD555" s="16"/>
      <c r="AE555" s="16"/>
      <c r="AF555" s="16"/>
      <c r="AG555" s="16"/>
      <c r="AH555" s="16"/>
      <c r="AI555" s="16"/>
      <c r="AJ555" s="16"/>
      <c r="AK555" s="16"/>
      <c r="AL555" s="16"/>
      <c r="AM555" s="16"/>
      <c r="AN555" s="16"/>
      <c r="AO555" s="16"/>
      <c r="AP555" s="16"/>
      <c r="AQ555" s="16"/>
      <c r="AR555" s="16"/>
      <c r="AS555" s="116"/>
      <c r="AT555" s="116"/>
      <c r="AU555" s="116"/>
      <c r="AV555" s="116"/>
      <c r="AW555" s="116"/>
      <c r="AX555" s="116"/>
      <c r="AY555" s="116"/>
      <c r="AZ555" s="116"/>
      <c r="BA555" s="116"/>
      <c r="BB555" s="116"/>
      <c r="BC555" s="116"/>
      <c r="BD555" s="116"/>
      <c r="BE555" s="116"/>
      <c r="BF555" s="116"/>
      <c r="BG555" s="116"/>
      <c r="BH555" s="116"/>
      <c r="BI555" s="116"/>
      <c r="BJ555" s="117"/>
    </row>
    <row r="556" spans="2:62" ht="14.25" customHeight="1">
      <c r="C556" s="61"/>
      <c r="D556" s="5" t="s">
        <v>313</v>
      </c>
      <c r="E556" s="18"/>
      <c r="F556" s="5"/>
      <c r="G556" s="5"/>
      <c r="H556" s="5"/>
      <c r="I556" s="18"/>
      <c r="J556" s="18"/>
      <c r="K556" s="18"/>
      <c r="L556" s="18"/>
      <c r="M556" s="140"/>
      <c r="N556" s="141"/>
      <c r="O556" s="16"/>
      <c r="V556" s="16"/>
      <c r="W556" s="16"/>
      <c r="X556" s="16"/>
      <c r="Y556" s="16"/>
      <c r="Z556" s="16"/>
      <c r="AA556" s="16"/>
      <c r="AB556" s="16"/>
      <c r="AC556" s="16"/>
      <c r="AD556" s="16"/>
      <c r="AE556" s="16"/>
      <c r="AF556" s="16"/>
      <c r="AG556" s="16"/>
      <c r="AH556" s="16"/>
      <c r="AI556" s="16"/>
      <c r="AJ556" s="16"/>
      <c r="AK556" s="16"/>
      <c r="AL556" s="16"/>
      <c r="AM556" s="16"/>
      <c r="AN556" s="16"/>
      <c r="AO556" s="16"/>
      <c r="AP556" s="16"/>
      <c r="AQ556" s="16"/>
      <c r="AR556" s="16"/>
      <c r="AS556" s="116"/>
      <c r="AT556" s="116"/>
      <c r="AU556" s="116"/>
      <c r="AV556" s="116"/>
      <c r="AW556" s="116"/>
      <c r="AX556" s="116"/>
      <c r="AY556" s="116"/>
      <c r="AZ556" s="116"/>
      <c r="BA556" s="116"/>
      <c r="BB556" s="116"/>
      <c r="BC556" s="116"/>
      <c r="BD556" s="116"/>
      <c r="BE556" s="116"/>
      <c r="BF556" s="116"/>
      <c r="BG556" s="116"/>
      <c r="BH556" s="116"/>
      <c r="BI556" s="116"/>
      <c r="BJ556" s="117"/>
    </row>
    <row r="557" spans="2:62" ht="14.25" customHeight="1">
      <c r="C557" s="61"/>
      <c r="D557" s="5" t="s">
        <v>314</v>
      </c>
      <c r="E557" s="18"/>
      <c r="F557" s="5"/>
      <c r="G557" s="5"/>
      <c r="H557" s="5"/>
      <c r="I557" s="18"/>
      <c r="J557" s="18"/>
      <c r="K557" s="18"/>
      <c r="L557" s="18"/>
      <c r="M557" s="140"/>
      <c r="N557" s="141"/>
      <c r="O557" s="16"/>
      <c r="V557" s="16"/>
      <c r="W557" s="16"/>
      <c r="X557" s="16"/>
      <c r="Y557" s="16"/>
      <c r="Z557" s="16"/>
      <c r="AA557" s="16"/>
      <c r="AB557" s="16"/>
      <c r="AC557" s="16"/>
      <c r="AD557" s="16"/>
      <c r="AE557" s="16"/>
      <c r="AF557" s="16"/>
      <c r="AG557" s="16"/>
      <c r="AH557" s="16"/>
      <c r="AI557" s="16"/>
      <c r="AJ557" s="16"/>
      <c r="AK557" s="16"/>
      <c r="AL557" s="16"/>
      <c r="AM557" s="16"/>
      <c r="AN557" s="16"/>
      <c r="AO557" s="16"/>
      <c r="AP557" s="16"/>
      <c r="AQ557" s="16"/>
      <c r="AR557" s="16"/>
      <c r="AS557" s="116"/>
      <c r="AT557" s="116"/>
      <c r="AU557" s="116"/>
      <c r="AV557" s="116"/>
      <c r="AW557" s="116"/>
      <c r="AX557" s="116"/>
      <c r="AY557" s="116"/>
      <c r="AZ557" s="116"/>
      <c r="BA557" s="116"/>
      <c r="BB557" s="116"/>
      <c r="BC557" s="116"/>
      <c r="BD557" s="116"/>
      <c r="BE557" s="116"/>
      <c r="BF557" s="116"/>
      <c r="BG557" s="116"/>
      <c r="BH557" s="116"/>
      <c r="BI557" s="116"/>
      <c r="BJ557" s="117"/>
    </row>
    <row r="558" spans="2:62" ht="14.25" customHeight="1">
      <c r="C558" s="61"/>
      <c r="D558" s="91" t="s">
        <v>315</v>
      </c>
      <c r="E558" s="18"/>
      <c r="F558" s="5"/>
      <c r="G558" s="5"/>
      <c r="H558" s="5"/>
      <c r="I558" s="18"/>
      <c r="J558" s="18"/>
      <c r="K558" s="18"/>
      <c r="L558" s="18"/>
      <c r="M558" s="140"/>
      <c r="N558" s="141"/>
      <c r="O558" s="16"/>
      <c r="V558" s="16"/>
      <c r="W558" s="16"/>
      <c r="X558" s="16"/>
      <c r="Y558" s="16"/>
      <c r="Z558" s="16"/>
      <c r="AA558" s="16"/>
      <c r="AB558" s="16"/>
      <c r="AC558" s="16"/>
      <c r="AD558" s="16"/>
      <c r="AE558" s="16"/>
      <c r="AF558" s="16"/>
      <c r="AG558" s="16"/>
      <c r="AH558" s="16"/>
      <c r="AI558" s="16"/>
      <c r="AJ558" s="16"/>
      <c r="AK558" s="16"/>
      <c r="AL558" s="16"/>
      <c r="AM558" s="16"/>
      <c r="AN558" s="16"/>
      <c r="AO558" s="16"/>
      <c r="AP558" s="16"/>
      <c r="AQ558" s="16"/>
      <c r="AR558" s="16"/>
      <c r="AS558" s="116"/>
      <c r="AT558" s="116"/>
      <c r="AU558" s="116"/>
      <c r="AV558" s="116"/>
      <c r="AW558" s="116"/>
      <c r="AX558" s="116"/>
      <c r="AY558" s="116"/>
      <c r="AZ558" s="116"/>
      <c r="BA558" s="116"/>
      <c r="BB558" s="116"/>
      <c r="BC558" s="116"/>
      <c r="BD558" s="116"/>
      <c r="BE558" s="116"/>
      <c r="BF558" s="116"/>
      <c r="BG558" s="116"/>
      <c r="BH558" s="116"/>
      <c r="BI558" s="116"/>
      <c r="BJ558" s="117"/>
    </row>
    <row r="559" spans="2:62" ht="15.6" thickBot="1">
      <c r="C559" s="61"/>
      <c r="D559" s="4"/>
      <c r="E559" s="517"/>
      <c r="F559" s="5"/>
      <c r="G559" s="517"/>
      <c r="H559" s="517"/>
      <c r="I559" s="517"/>
      <c r="J559" s="517"/>
      <c r="K559" s="517"/>
      <c r="L559" s="517"/>
      <c r="M559" s="143"/>
      <c r="N559" s="133"/>
      <c r="O559" s="16"/>
      <c r="V559" s="16"/>
      <c r="W559" s="16"/>
      <c r="X559" s="16"/>
      <c r="Y559" s="16"/>
      <c r="Z559" s="16"/>
      <c r="AA559" s="16"/>
      <c r="AB559" s="16"/>
      <c r="AC559" s="16"/>
      <c r="AD559" s="16"/>
      <c r="AE559" s="16"/>
      <c r="AF559" s="16"/>
      <c r="AG559" s="16"/>
      <c r="AH559" s="16"/>
      <c r="AI559" s="16"/>
      <c r="AJ559" s="16"/>
      <c r="AK559" s="16"/>
      <c r="AL559" s="16"/>
      <c r="AM559" s="16"/>
      <c r="AN559" s="16"/>
      <c r="AO559" s="16"/>
      <c r="AP559" s="16"/>
      <c r="AQ559" s="16"/>
      <c r="AR559" s="16"/>
      <c r="AS559" s="116"/>
      <c r="AT559" s="116"/>
      <c r="AU559" s="116"/>
      <c r="AV559" s="116"/>
      <c r="AW559" s="116"/>
      <c r="AX559" s="116"/>
      <c r="AY559" s="116"/>
      <c r="AZ559" s="116"/>
      <c r="BA559" s="116"/>
      <c r="BB559" s="116"/>
      <c r="BC559" s="116"/>
      <c r="BD559" s="116"/>
      <c r="BE559" s="116"/>
      <c r="BF559" s="116"/>
      <c r="BG559" s="116"/>
      <c r="BH559" s="116"/>
      <c r="BI559" s="116"/>
      <c r="BJ559" s="117"/>
    </row>
    <row r="560" spans="2:62" ht="19.2">
      <c r="C560" s="61"/>
      <c r="D560" s="1150" t="s">
        <v>443</v>
      </c>
      <c r="E560" s="1151"/>
      <c r="F560" s="539"/>
      <c r="G560" s="540"/>
      <c r="H560" s="540"/>
      <c r="I560" s="540"/>
      <c r="J560" s="540"/>
      <c r="K560" s="540"/>
      <c r="L560" s="517"/>
      <c r="M560" s="143"/>
      <c r="N560" s="133"/>
      <c r="O560" s="16"/>
      <c r="V560" s="16"/>
      <c r="W560" s="16"/>
      <c r="X560" s="16"/>
      <c r="Y560" s="16"/>
      <c r="Z560" s="16"/>
      <c r="AA560" s="16"/>
      <c r="AB560" s="16"/>
      <c r="AC560" s="16"/>
      <c r="AD560" s="16"/>
      <c r="AE560" s="16"/>
      <c r="AF560" s="16"/>
      <c r="AG560" s="16"/>
      <c r="AH560" s="16"/>
      <c r="AI560" s="16"/>
      <c r="AJ560" s="16"/>
      <c r="AK560" s="16"/>
      <c r="AL560" s="16"/>
      <c r="AM560" s="16"/>
      <c r="AN560" s="16"/>
      <c r="AO560" s="16"/>
      <c r="AP560" s="16"/>
      <c r="AQ560" s="16"/>
      <c r="AR560" s="16"/>
      <c r="AS560" s="116"/>
      <c r="AT560" s="116"/>
      <c r="AU560" s="116"/>
      <c r="AV560" s="116"/>
      <c r="AW560" s="116"/>
      <c r="AX560" s="116"/>
      <c r="AY560" s="116"/>
      <c r="AZ560" s="116"/>
      <c r="BA560" s="116"/>
      <c r="BB560" s="116"/>
      <c r="BC560" s="116"/>
      <c r="BD560" s="116"/>
      <c r="BE560" s="116"/>
      <c r="BF560" s="116"/>
      <c r="BG560" s="116"/>
      <c r="BH560" s="116"/>
      <c r="BI560" s="116"/>
      <c r="BJ560" s="117"/>
    </row>
    <row r="561" spans="2:62" ht="8.1" customHeight="1">
      <c r="C561" s="61"/>
      <c r="D561" s="4"/>
      <c r="E561" s="517"/>
      <c r="F561" s="5"/>
      <c r="G561" s="517"/>
      <c r="H561" s="517"/>
      <c r="I561" s="517"/>
      <c r="J561" s="517"/>
      <c r="K561" s="517"/>
      <c r="L561" s="517"/>
      <c r="M561" s="143"/>
      <c r="N561" s="133"/>
      <c r="O561" s="16"/>
      <c r="V561" s="16"/>
      <c r="W561" s="16"/>
      <c r="X561" s="16"/>
      <c r="Y561" s="16"/>
      <c r="Z561" s="16"/>
      <c r="AA561" s="16"/>
      <c r="AB561" s="16"/>
      <c r="AC561" s="16"/>
      <c r="AD561" s="16"/>
      <c r="AE561" s="16"/>
      <c r="AF561" s="16"/>
      <c r="AG561" s="16"/>
      <c r="AH561" s="16"/>
      <c r="AI561" s="16"/>
      <c r="AJ561" s="16"/>
      <c r="AK561" s="16"/>
      <c r="AL561" s="16"/>
      <c r="AM561" s="16"/>
      <c r="AN561" s="16"/>
      <c r="AO561" s="16"/>
      <c r="AP561" s="16"/>
      <c r="AQ561" s="16"/>
      <c r="AR561" s="16"/>
      <c r="AS561" s="116"/>
      <c r="AT561" s="116"/>
      <c r="AU561" s="116"/>
      <c r="AV561" s="116"/>
      <c r="AW561" s="116"/>
      <c r="AX561" s="116"/>
      <c r="AY561" s="116"/>
      <c r="AZ561" s="116"/>
      <c r="BA561" s="116"/>
      <c r="BB561" s="116"/>
      <c r="BC561" s="116"/>
      <c r="BD561" s="116"/>
      <c r="BE561" s="116"/>
      <c r="BF561" s="116"/>
      <c r="BG561" s="116"/>
      <c r="BH561" s="116"/>
      <c r="BI561" s="116"/>
      <c r="BJ561" s="117"/>
    </row>
    <row r="562" spans="2:62" ht="19.2">
      <c r="C562" s="61"/>
      <c r="D562" s="1022" t="s">
        <v>429</v>
      </c>
      <c r="E562" s="517"/>
      <c r="F562" s="5"/>
      <c r="G562" s="517"/>
      <c r="H562" s="517"/>
      <c r="I562" s="517"/>
      <c r="J562" s="517"/>
      <c r="K562" s="517"/>
      <c r="L562" s="517"/>
      <c r="M562" s="143"/>
      <c r="N562" s="133"/>
      <c r="O562" s="16"/>
      <c r="V562" s="16"/>
      <c r="W562" s="16"/>
      <c r="X562" s="16"/>
      <c r="Y562" s="16"/>
      <c r="Z562" s="16"/>
      <c r="AA562" s="16"/>
      <c r="AB562" s="16"/>
      <c r="AC562" s="16"/>
      <c r="AD562" s="16"/>
      <c r="AE562" s="16"/>
      <c r="AF562" s="16"/>
      <c r="AG562" s="16"/>
      <c r="AH562" s="16"/>
      <c r="AI562" s="16"/>
      <c r="AJ562" s="16"/>
      <c r="AK562" s="16"/>
      <c r="AL562" s="16"/>
      <c r="AM562" s="16"/>
      <c r="AN562" s="16"/>
      <c r="AO562" s="16"/>
      <c r="AP562" s="16"/>
      <c r="AQ562" s="16"/>
      <c r="AR562" s="16"/>
      <c r="AS562" s="116"/>
      <c r="AT562" s="116"/>
      <c r="AU562" s="116"/>
      <c r="AV562" s="116"/>
      <c r="AW562" s="116"/>
      <c r="AX562" s="116"/>
      <c r="AY562" s="116"/>
      <c r="AZ562" s="116"/>
      <c r="BA562" s="116"/>
      <c r="BB562" s="116"/>
      <c r="BC562" s="116"/>
      <c r="BD562" s="116"/>
      <c r="BE562" s="116"/>
      <c r="BF562" s="116"/>
      <c r="BG562" s="116"/>
      <c r="BH562" s="116"/>
      <c r="BI562" s="116"/>
      <c r="BJ562" s="117"/>
    </row>
    <row r="563" spans="2:62" ht="15" customHeight="1">
      <c r="C563" s="61"/>
      <c r="D563" s="1022" t="s">
        <v>434</v>
      </c>
      <c r="E563" s="517"/>
      <c r="F563" s="5"/>
      <c r="G563" s="517"/>
      <c r="H563" s="517"/>
      <c r="I563" s="517"/>
      <c r="J563" s="517"/>
      <c r="K563" s="517"/>
      <c r="L563" s="517"/>
      <c r="M563" s="143"/>
      <c r="N563" s="133"/>
      <c r="O563" s="16"/>
      <c r="V563" s="16"/>
      <c r="W563" s="16"/>
      <c r="X563" s="16"/>
      <c r="Y563" s="16"/>
      <c r="Z563" s="16"/>
      <c r="AA563" s="16"/>
      <c r="AB563" s="16"/>
      <c r="AC563" s="16"/>
      <c r="AD563" s="16"/>
      <c r="AE563" s="16"/>
      <c r="AF563" s="16"/>
      <c r="AG563" s="16"/>
      <c r="AH563" s="16"/>
      <c r="AI563" s="16"/>
      <c r="AJ563" s="16"/>
      <c r="AK563" s="16"/>
      <c r="AL563" s="16"/>
      <c r="AM563" s="16"/>
      <c r="AN563" s="16"/>
      <c r="AO563" s="16"/>
      <c r="AP563" s="16"/>
      <c r="AQ563" s="16"/>
      <c r="AR563" s="16"/>
      <c r="AS563" s="116"/>
      <c r="AT563" s="116"/>
      <c r="AU563" s="116"/>
      <c r="AV563" s="116"/>
      <c r="AW563" s="116"/>
      <c r="AX563" s="116"/>
      <c r="AY563" s="116"/>
      <c r="AZ563" s="116"/>
      <c r="BA563" s="116"/>
      <c r="BB563" s="116"/>
      <c r="BC563" s="116"/>
      <c r="BD563" s="116"/>
      <c r="BE563" s="116"/>
      <c r="BF563" s="116"/>
      <c r="BG563" s="116"/>
      <c r="BH563" s="116"/>
      <c r="BI563" s="116"/>
      <c r="BJ563" s="117"/>
    </row>
    <row r="564" spans="2:62" ht="15">
      <c r="C564" s="61"/>
      <c r="D564" s="5" t="s">
        <v>381</v>
      </c>
      <c r="E564" s="517"/>
      <c r="F564" s="5"/>
      <c r="G564" s="517"/>
      <c r="H564" s="517"/>
      <c r="I564" s="517"/>
      <c r="J564" s="517"/>
      <c r="K564" s="517"/>
      <c r="L564" s="517"/>
      <c r="M564" s="143"/>
      <c r="N564" s="133"/>
      <c r="O564" s="16"/>
      <c r="V564" s="16"/>
      <c r="W564" s="16"/>
      <c r="X564" s="16"/>
      <c r="Y564" s="16"/>
      <c r="Z564" s="16"/>
      <c r="AA564" s="16"/>
      <c r="AB564" s="16"/>
      <c r="AC564" s="16"/>
      <c r="AD564" s="16"/>
      <c r="AE564" s="16"/>
      <c r="AF564" s="16"/>
      <c r="AG564" s="16"/>
      <c r="AH564" s="16"/>
      <c r="AI564" s="16"/>
      <c r="AJ564" s="16"/>
      <c r="AK564" s="16"/>
      <c r="AL564" s="16"/>
      <c r="AM564" s="16"/>
      <c r="AN564" s="16"/>
      <c r="AO564" s="16"/>
      <c r="AP564" s="16"/>
      <c r="AQ564" s="16"/>
      <c r="AR564" s="16"/>
      <c r="AS564" s="116"/>
      <c r="AT564" s="116"/>
      <c r="AU564" s="116"/>
      <c r="AV564" s="116"/>
      <c r="AW564" s="116"/>
      <c r="AX564" s="116"/>
      <c r="AY564" s="116"/>
      <c r="AZ564" s="116"/>
      <c r="BA564" s="116"/>
      <c r="BB564" s="116"/>
      <c r="BC564" s="116"/>
      <c r="BD564" s="116"/>
      <c r="BE564" s="116"/>
      <c r="BF564" s="116"/>
      <c r="BG564" s="116"/>
      <c r="BH564" s="116"/>
      <c r="BI564" s="116"/>
      <c r="BJ564" s="117"/>
    </row>
    <row r="565" spans="2:62" ht="15">
      <c r="C565" s="61"/>
      <c r="D565" s="5" t="s">
        <v>382</v>
      </c>
      <c r="E565" s="517"/>
      <c r="F565" s="5"/>
      <c r="G565" s="517"/>
      <c r="H565" s="517"/>
      <c r="I565" s="517"/>
      <c r="J565" s="517"/>
      <c r="K565" s="517"/>
      <c r="L565" s="517"/>
      <c r="M565" s="143"/>
      <c r="N565" s="133"/>
      <c r="O565" s="16"/>
      <c r="V565" s="16"/>
      <c r="W565" s="16"/>
      <c r="X565" s="16"/>
      <c r="Y565" s="16"/>
      <c r="Z565" s="16"/>
      <c r="AA565" s="16"/>
      <c r="AB565" s="16"/>
      <c r="AC565" s="16"/>
      <c r="AD565" s="16"/>
      <c r="AE565" s="16"/>
      <c r="AF565" s="16"/>
      <c r="AG565" s="16"/>
      <c r="AH565" s="16"/>
      <c r="AI565" s="16"/>
      <c r="AJ565" s="16"/>
      <c r="AK565" s="16"/>
      <c r="AL565" s="16"/>
      <c r="AM565" s="16"/>
      <c r="AN565" s="16"/>
      <c r="AO565" s="16"/>
      <c r="AP565" s="16"/>
      <c r="AQ565" s="16"/>
      <c r="AR565" s="16"/>
      <c r="AS565" s="116"/>
      <c r="AT565" s="116"/>
      <c r="AU565" s="116"/>
      <c r="AV565" s="116"/>
      <c r="AW565" s="116"/>
      <c r="AX565" s="116"/>
      <c r="AY565" s="116"/>
      <c r="AZ565" s="116"/>
      <c r="BA565" s="116"/>
      <c r="BB565" s="116"/>
      <c r="BC565" s="116"/>
      <c r="BD565" s="116"/>
      <c r="BE565" s="116"/>
      <c r="BF565" s="116"/>
      <c r="BG565" s="116"/>
      <c r="BH565" s="116"/>
      <c r="BI565" s="116"/>
      <c r="BJ565" s="117"/>
    </row>
    <row r="566" spans="2:62" ht="15">
      <c r="C566" s="61"/>
      <c r="D566" s="5" t="s">
        <v>383</v>
      </c>
      <c r="E566" s="517"/>
      <c r="F566" s="5"/>
      <c r="G566" s="517"/>
      <c r="H566" s="517"/>
      <c r="I566" s="517"/>
      <c r="J566" s="517"/>
      <c r="K566" s="517"/>
      <c r="L566" s="517"/>
      <c r="M566" s="143"/>
      <c r="N566" s="133"/>
      <c r="O566" s="16"/>
      <c r="V566" s="16"/>
      <c r="W566" s="16"/>
      <c r="X566" s="16"/>
      <c r="Y566" s="16"/>
      <c r="Z566" s="16"/>
      <c r="AA566" s="16"/>
      <c r="AB566" s="16"/>
      <c r="AC566" s="16"/>
      <c r="AD566" s="16"/>
      <c r="AE566" s="16"/>
      <c r="AF566" s="16"/>
      <c r="AG566" s="16"/>
      <c r="AH566" s="16"/>
      <c r="AI566" s="16"/>
      <c r="AJ566" s="16"/>
      <c r="AK566" s="16"/>
      <c r="AL566" s="16"/>
      <c r="AM566" s="16"/>
      <c r="AN566" s="16"/>
      <c r="AO566" s="16"/>
      <c r="AP566" s="16"/>
      <c r="AQ566" s="16"/>
      <c r="AR566" s="16"/>
      <c r="AS566" s="116"/>
      <c r="AT566" s="116"/>
      <c r="AU566" s="116"/>
      <c r="AV566" s="116"/>
      <c r="AW566" s="116"/>
      <c r="AX566" s="116"/>
      <c r="AY566" s="116"/>
      <c r="AZ566" s="116"/>
      <c r="BA566" s="116"/>
      <c r="BB566" s="116"/>
      <c r="BC566" s="116"/>
      <c r="BD566" s="116"/>
      <c r="BE566" s="116"/>
      <c r="BF566" s="116"/>
      <c r="BG566" s="116"/>
      <c r="BH566" s="116"/>
      <c r="BI566" s="116"/>
      <c r="BJ566" s="117"/>
    </row>
    <row r="567" spans="2:62" ht="15">
      <c r="C567" s="61"/>
      <c r="D567" s="5" t="s">
        <v>384</v>
      </c>
      <c r="E567" s="517"/>
      <c r="F567" s="5"/>
      <c r="G567" s="517"/>
      <c r="H567" s="517"/>
      <c r="I567" s="517"/>
      <c r="J567" s="517"/>
      <c r="K567" s="517"/>
      <c r="L567" s="517"/>
      <c r="M567" s="143"/>
      <c r="N567" s="133"/>
      <c r="O567" s="16"/>
      <c r="V567" s="16"/>
      <c r="W567" s="16"/>
      <c r="X567" s="16"/>
      <c r="Y567" s="16"/>
      <c r="Z567" s="16"/>
      <c r="AA567" s="16"/>
      <c r="AB567" s="16"/>
      <c r="AC567" s="16"/>
      <c r="AD567" s="16"/>
      <c r="AE567" s="16"/>
      <c r="AF567" s="16"/>
      <c r="AG567" s="16"/>
      <c r="AH567" s="16"/>
      <c r="AI567" s="16"/>
      <c r="AJ567" s="16"/>
      <c r="AK567" s="16"/>
      <c r="AL567" s="16"/>
      <c r="AM567" s="16"/>
      <c r="AN567" s="16"/>
      <c r="AO567" s="16"/>
      <c r="AP567" s="16"/>
      <c r="AQ567" s="16"/>
      <c r="AR567" s="16"/>
      <c r="AS567" s="116"/>
      <c r="AT567" s="116"/>
      <c r="AU567" s="116"/>
      <c r="AV567" s="116"/>
      <c r="AW567" s="116"/>
      <c r="AX567" s="116"/>
      <c r="AY567" s="116"/>
      <c r="AZ567" s="116"/>
      <c r="BA567" s="116"/>
      <c r="BB567" s="116"/>
      <c r="BC567" s="116"/>
      <c r="BD567" s="116"/>
      <c r="BE567" s="116"/>
      <c r="BF567" s="116"/>
      <c r="BG567" s="116"/>
      <c r="BH567" s="116"/>
      <c r="BI567" s="116"/>
      <c r="BJ567" s="117"/>
    </row>
    <row r="568" spans="2:62" ht="15">
      <c r="C568" s="61"/>
      <c r="D568" s="5" t="s">
        <v>385</v>
      </c>
      <c r="E568" s="517"/>
      <c r="F568" s="5"/>
      <c r="G568" s="517"/>
      <c r="H568" s="517"/>
      <c r="I568" s="517"/>
      <c r="J568" s="517"/>
      <c r="K568" s="517"/>
      <c r="L568" s="517"/>
      <c r="M568" s="143"/>
      <c r="N568" s="133"/>
      <c r="O568" s="16"/>
      <c r="V568" s="16"/>
      <c r="W568" s="16"/>
      <c r="X568" s="16"/>
      <c r="Y568" s="16"/>
      <c r="Z568" s="16"/>
      <c r="AA568" s="16"/>
      <c r="AB568" s="16"/>
      <c r="AC568" s="16"/>
      <c r="AD568" s="16"/>
      <c r="AE568" s="16"/>
      <c r="AF568" s="16"/>
      <c r="AG568" s="16"/>
      <c r="AH568" s="16"/>
      <c r="AI568" s="16"/>
      <c r="AJ568" s="16"/>
      <c r="AK568" s="16"/>
      <c r="AL568" s="16"/>
      <c r="AM568" s="16"/>
      <c r="AN568" s="16"/>
      <c r="AO568" s="16"/>
      <c r="AP568" s="16"/>
      <c r="AQ568" s="16"/>
      <c r="AR568" s="16"/>
      <c r="AS568" s="116"/>
      <c r="AT568" s="116"/>
      <c r="AU568" s="116"/>
      <c r="AV568" s="116"/>
      <c r="AW568" s="116"/>
      <c r="AX568" s="116"/>
      <c r="AY568" s="116"/>
      <c r="AZ568" s="116"/>
      <c r="BA568" s="116"/>
      <c r="BB568" s="116"/>
      <c r="BC568" s="116"/>
      <c r="BD568" s="116"/>
      <c r="BE568" s="116"/>
      <c r="BF568" s="116"/>
      <c r="BG568" s="116"/>
      <c r="BH568" s="116"/>
      <c r="BI568" s="116"/>
      <c r="BJ568" s="117"/>
    </row>
    <row r="569" spans="2:62" ht="15">
      <c r="C569" s="61"/>
      <c r="D569" s="5"/>
      <c r="E569" s="517"/>
      <c r="F569" s="5"/>
      <c r="G569" s="517"/>
      <c r="H569" s="517"/>
      <c r="I569" s="517"/>
      <c r="J569" s="517"/>
      <c r="K569" s="517"/>
      <c r="L569" s="517"/>
      <c r="M569" s="143"/>
      <c r="N569" s="133"/>
      <c r="O569" s="16"/>
      <c r="V569" s="16"/>
      <c r="W569" s="16"/>
      <c r="X569" s="16"/>
      <c r="Y569" s="16"/>
      <c r="Z569" s="16"/>
      <c r="AA569" s="16"/>
      <c r="AB569" s="16"/>
      <c r="AC569" s="16"/>
      <c r="AD569" s="16"/>
      <c r="AE569" s="16"/>
      <c r="AF569" s="16"/>
      <c r="AG569" s="16"/>
      <c r="AH569" s="16"/>
      <c r="AI569" s="16"/>
      <c r="AJ569" s="16"/>
      <c r="AK569" s="16"/>
      <c r="AL569" s="16"/>
      <c r="AM569" s="16"/>
      <c r="AN569" s="16"/>
      <c r="AO569" s="16"/>
      <c r="AP569" s="16"/>
      <c r="AQ569" s="16"/>
      <c r="AR569" s="16"/>
      <c r="AS569" s="116"/>
      <c r="AT569" s="116"/>
      <c r="AU569" s="116"/>
      <c r="AV569" s="116"/>
      <c r="AW569" s="116"/>
      <c r="AX569" s="116"/>
      <c r="AY569" s="116"/>
      <c r="AZ569" s="116"/>
      <c r="BA569" s="116"/>
      <c r="BB569" s="116"/>
      <c r="BC569" s="116"/>
      <c r="BD569" s="116"/>
      <c r="BE569" s="116"/>
      <c r="BF569" s="116"/>
      <c r="BG569" s="116"/>
      <c r="BH569" s="116"/>
      <c r="BI569" s="116"/>
      <c r="BJ569" s="117"/>
    </row>
    <row r="570" spans="2:62" ht="15">
      <c r="C570" s="61"/>
      <c r="D570" s="5"/>
      <c r="E570" s="517"/>
      <c r="F570" s="5"/>
      <c r="G570" s="517"/>
      <c r="H570" s="517"/>
      <c r="I570" s="517"/>
      <c r="J570" s="517"/>
      <c r="K570" s="517"/>
      <c r="L570" s="517"/>
      <c r="M570" s="143"/>
      <c r="N570" s="133"/>
      <c r="O570" s="16"/>
      <c r="V570" s="16"/>
      <c r="W570" s="16"/>
      <c r="X570" s="16"/>
      <c r="Y570" s="16"/>
      <c r="Z570" s="16"/>
      <c r="AA570" s="16"/>
      <c r="AB570" s="16"/>
      <c r="AC570" s="16"/>
      <c r="AD570" s="16"/>
      <c r="AE570" s="16"/>
      <c r="AF570" s="16"/>
      <c r="AG570" s="16"/>
      <c r="AH570" s="16"/>
      <c r="AI570" s="16"/>
      <c r="AJ570" s="16"/>
      <c r="AK570" s="16"/>
      <c r="AL570" s="16"/>
      <c r="AM570" s="16"/>
      <c r="AN570" s="16"/>
      <c r="AO570" s="16"/>
      <c r="AP570" s="16"/>
      <c r="AQ570" s="16"/>
      <c r="AR570" s="16"/>
      <c r="AS570" s="116"/>
      <c r="AT570" s="116"/>
      <c r="AU570" s="116"/>
      <c r="AV570" s="116"/>
      <c r="AW570" s="116"/>
      <c r="AX570" s="116"/>
      <c r="AY570" s="116"/>
      <c r="AZ570" s="116"/>
      <c r="BA570" s="116"/>
      <c r="BB570" s="116"/>
      <c r="BC570" s="116"/>
      <c r="BD570" s="116"/>
      <c r="BE570" s="116"/>
      <c r="BF570" s="116"/>
      <c r="BG570" s="116"/>
      <c r="BH570" s="116"/>
      <c r="BI570" s="116"/>
      <c r="BJ570" s="117"/>
    </row>
    <row r="571" spans="2:62" ht="15">
      <c r="C571" s="61"/>
      <c r="D571" s="5"/>
      <c r="E571" s="517"/>
      <c r="F571" s="5"/>
      <c r="G571" s="517"/>
      <c r="H571" s="517"/>
      <c r="I571" s="517"/>
      <c r="J571" s="517"/>
      <c r="K571" s="517"/>
      <c r="L571" s="517"/>
      <c r="M571" s="143"/>
      <c r="N571" s="133"/>
      <c r="O571" s="16"/>
      <c r="V571" s="16"/>
      <c r="W571" s="16"/>
      <c r="X571" s="16"/>
      <c r="Y571" s="16"/>
      <c r="Z571" s="16"/>
      <c r="AA571" s="16"/>
      <c r="AB571" s="16"/>
      <c r="AC571" s="16"/>
      <c r="AD571" s="16"/>
      <c r="AE571" s="16"/>
      <c r="AF571" s="16"/>
      <c r="AG571" s="16"/>
      <c r="AH571" s="16"/>
      <c r="AI571" s="16"/>
      <c r="AJ571" s="16"/>
      <c r="AK571" s="16"/>
      <c r="AL571" s="16"/>
      <c r="AM571" s="16"/>
      <c r="AN571" s="16"/>
      <c r="AO571" s="16"/>
      <c r="AP571" s="16"/>
      <c r="AQ571" s="16"/>
      <c r="AR571" s="16"/>
      <c r="AS571" s="116"/>
      <c r="AT571" s="116"/>
      <c r="AU571" s="116"/>
      <c r="AV571" s="116"/>
      <c r="AW571" s="116"/>
      <c r="AX571" s="116"/>
      <c r="AY571" s="116"/>
      <c r="AZ571" s="116"/>
      <c r="BA571" s="116"/>
      <c r="BB571" s="116"/>
      <c r="BC571" s="116"/>
      <c r="BD571" s="116"/>
      <c r="BE571" s="116"/>
      <c r="BF571" s="116"/>
      <c r="BG571" s="116"/>
      <c r="BH571" s="116"/>
      <c r="BI571" s="116"/>
      <c r="BJ571" s="117"/>
    </row>
    <row r="572" spans="2:62" ht="15">
      <c r="C572" s="61"/>
      <c r="D572" s="5"/>
      <c r="E572" s="517"/>
      <c r="F572" s="5"/>
      <c r="G572" s="517"/>
      <c r="H572" s="517"/>
      <c r="I572" s="517"/>
      <c r="J572" s="517"/>
      <c r="K572" s="517"/>
      <c r="L572" s="517"/>
      <c r="M572" s="143"/>
      <c r="N572" s="133"/>
      <c r="O572" s="16"/>
      <c r="V572" s="16"/>
      <c r="W572" s="16"/>
      <c r="X572" s="16"/>
      <c r="Y572" s="16"/>
      <c r="Z572" s="16"/>
      <c r="AA572" s="16"/>
      <c r="AB572" s="16"/>
      <c r="AC572" s="16"/>
      <c r="AD572" s="16"/>
      <c r="AE572" s="16"/>
      <c r="AF572" s="16"/>
      <c r="AG572" s="16"/>
      <c r="AH572" s="16"/>
      <c r="AI572" s="16"/>
      <c r="AJ572" s="16"/>
      <c r="AK572" s="16"/>
      <c r="AL572" s="16"/>
      <c r="AM572" s="16"/>
      <c r="AN572" s="16"/>
      <c r="AO572" s="16"/>
      <c r="AP572" s="16"/>
      <c r="AQ572" s="16"/>
      <c r="AR572" s="16"/>
      <c r="AS572" s="116"/>
      <c r="AT572" s="116"/>
      <c r="AU572" s="116"/>
      <c r="AV572" s="116"/>
      <c r="AW572" s="116"/>
      <c r="AX572" s="116"/>
      <c r="AY572" s="116"/>
      <c r="AZ572" s="116"/>
      <c r="BA572" s="116"/>
      <c r="BB572" s="116"/>
      <c r="BC572" s="116"/>
      <c r="BD572" s="116"/>
      <c r="BE572" s="116"/>
      <c r="BF572" s="116"/>
      <c r="BG572" s="116"/>
      <c r="BH572" s="116"/>
      <c r="BI572" s="116"/>
      <c r="BJ572" s="117"/>
    </row>
    <row r="573" spans="2:62" ht="15">
      <c r="C573" s="57"/>
      <c r="D573" s="66"/>
      <c r="E573" s="67"/>
      <c r="F573" s="58"/>
      <c r="G573" s="67"/>
      <c r="H573" s="67"/>
      <c r="I573" s="67"/>
      <c r="J573" s="67"/>
      <c r="K573" s="67"/>
      <c r="L573" s="67"/>
      <c r="M573" s="143"/>
      <c r="N573" s="133"/>
      <c r="O573" s="16"/>
      <c r="V573" s="16"/>
      <c r="W573" s="16"/>
      <c r="X573" s="16"/>
      <c r="Y573" s="16"/>
      <c r="Z573" s="16"/>
      <c r="AA573" s="16"/>
      <c r="AB573" s="16"/>
      <c r="AC573" s="16"/>
      <c r="AD573" s="16"/>
      <c r="AE573" s="16"/>
      <c r="AF573" s="16"/>
      <c r="AG573" s="16"/>
      <c r="AH573" s="16"/>
      <c r="AI573" s="16"/>
      <c r="AJ573" s="16"/>
      <c r="AK573" s="16"/>
      <c r="AL573" s="16"/>
      <c r="AM573" s="16"/>
      <c r="AN573" s="16"/>
      <c r="AO573" s="16"/>
      <c r="AP573" s="16"/>
      <c r="AQ573" s="16"/>
      <c r="AR573" s="16"/>
      <c r="AS573" s="116"/>
      <c r="AT573" s="116"/>
      <c r="AU573" s="116"/>
      <c r="AV573" s="116"/>
      <c r="AW573" s="116"/>
      <c r="AX573" s="116"/>
      <c r="AY573" s="116"/>
      <c r="AZ573" s="116"/>
      <c r="BA573" s="116"/>
      <c r="BB573" s="116"/>
      <c r="BC573" s="116"/>
      <c r="BD573" s="116"/>
      <c r="BE573" s="116"/>
      <c r="BF573" s="116"/>
      <c r="BG573" s="116"/>
      <c r="BH573" s="116"/>
      <c r="BI573" s="116"/>
      <c r="BJ573" s="117"/>
    </row>
    <row r="574" spans="2:62" s="3" customFormat="1">
      <c r="B574" s="36"/>
      <c r="C574" s="16"/>
      <c r="D574" s="133"/>
      <c r="E574" s="142"/>
      <c r="F574" s="16"/>
      <c r="G574" s="142"/>
      <c r="H574" s="142"/>
      <c r="I574" s="142"/>
      <c r="J574" s="142"/>
      <c r="K574" s="142"/>
      <c r="L574" s="142"/>
      <c r="M574" s="142"/>
      <c r="N574" s="133"/>
      <c r="O574" s="16"/>
      <c r="P574" s="16"/>
      <c r="Q574" s="16"/>
      <c r="R574" s="36"/>
      <c r="S574" s="16"/>
      <c r="T574" s="16"/>
      <c r="U574" s="16"/>
      <c r="V574" s="16"/>
      <c r="W574" s="16"/>
      <c r="X574" s="16"/>
      <c r="Y574" s="16"/>
      <c r="Z574" s="16"/>
      <c r="AA574" s="16"/>
      <c r="AB574" s="16"/>
      <c r="AC574" s="16"/>
      <c r="AD574" s="16"/>
      <c r="AE574" s="16"/>
      <c r="AF574" s="16"/>
      <c r="AG574" s="16"/>
      <c r="AH574" s="16"/>
      <c r="AI574" s="16"/>
      <c r="AJ574" s="16"/>
      <c r="AK574" s="16"/>
      <c r="AL574" s="16"/>
      <c r="AM574" s="16"/>
      <c r="AN574" s="16"/>
      <c r="AO574" s="16"/>
      <c r="AP574" s="16"/>
      <c r="AQ574" s="16"/>
      <c r="AR574" s="16"/>
      <c r="AS574" s="116"/>
      <c r="AT574" s="116"/>
      <c r="AU574" s="116"/>
      <c r="AV574" s="116"/>
      <c r="AW574" s="116"/>
      <c r="AX574" s="116"/>
      <c r="AY574" s="116"/>
      <c r="AZ574" s="116"/>
      <c r="BA574" s="116"/>
      <c r="BB574" s="116"/>
      <c r="BC574" s="116"/>
      <c r="BD574" s="116"/>
      <c r="BE574" s="116"/>
      <c r="BF574" s="116"/>
      <c r="BG574" s="116"/>
      <c r="BH574" s="116"/>
      <c r="BI574" s="116"/>
      <c r="BJ574" s="117"/>
    </row>
    <row r="575" spans="2:62" s="3" customFormat="1">
      <c r="B575" s="36"/>
      <c r="C575" s="16"/>
      <c r="D575" s="133"/>
      <c r="E575" s="142"/>
      <c r="F575" s="16"/>
      <c r="G575" s="142"/>
      <c r="H575" s="142"/>
      <c r="I575" s="142"/>
      <c r="J575" s="142"/>
      <c r="K575" s="142"/>
      <c r="L575" s="142"/>
      <c r="M575" s="142"/>
      <c r="N575" s="133"/>
      <c r="O575" s="16"/>
      <c r="P575" s="16"/>
      <c r="Q575" s="16"/>
      <c r="R575" s="36"/>
      <c r="S575" s="16"/>
      <c r="T575" s="16"/>
      <c r="U575" s="16"/>
      <c r="V575" s="16"/>
      <c r="W575" s="16"/>
      <c r="X575" s="16"/>
      <c r="Y575" s="16"/>
      <c r="Z575" s="16"/>
      <c r="AA575" s="16"/>
      <c r="AB575" s="16"/>
      <c r="AC575" s="16"/>
      <c r="AD575" s="16"/>
      <c r="AE575" s="16"/>
      <c r="AF575" s="16"/>
      <c r="AG575" s="16"/>
      <c r="AH575" s="16"/>
      <c r="AI575" s="16"/>
      <c r="AJ575" s="16"/>
      <c r="AK575" s="16"/>
      <c r="AL575" s="16"/>
      <c r="AM575" s="16"/>
      <c r="AN575" s="16"/>
      <c r="AO575" s="16"/>
      <c r="AP575" s="16"/>
      <c r="AQ575" s="16"/>
      <c r="AR575" s="16"/>
      <c r="AS575" s="116"/>
      <c r="AT575" s="116"/>
      <c r="AU575" s="116"/>
      <c r="AV575" s="116"/>
      <c r="AW575" s="116"/>
      <c r="AX575" s="116"/>
      <c r="AY575" s="116"/>
      <c r="AZ575" s="116"/>
      <c r="BA575" s="116"/>
      <c r="BB575" s="116"/>
      <c r="BC575" s="116"/>
      <c r="BD575" s="116"/>
      <c r="BE575" s="116"/>
      <c r="BF575" s="116"/>
      <c r="BG575" s="116"/>
      <c r="BH575" s="116"/>
      <c r="BI575" s="116"/>
      <c r="BJ575" s="117"/>
    </row>
    <row r="576" spans="2:62" s="3" customFormat="1">
      <c r="B576" s="36"/>
      <c r="C576" s="16"/>
      <c r="D576" s="133"/>
      <c r="E576" s="142"/>
      <c r="F576" s="16"/>
      <c r="G576" s="142"/>
      <c r="H576" s="142"/>
      <c r="I576" s="142"/>
      <c r="J576" s="142"/>
      <c r="K576" s="142"/>
      <c r="L576" s="142"/>
      <c r="M576" s="142"/>
      <c r="N576" s="133"/>
      <c r="O576" s="16"/>
      <c r="P576" s="16"/>
      <c r="Q576" s="16"/>
      <c r="R576" s="36"/>
      <c r="S576" s="16"/>
      <c r="T576" s="16"/>
      <c r="U576" s="16"/>
      <c r="V576" s="16"/>
      <c r="W576" s="16"/>
      <c r="X576" s="16"/>
      <c r="Y576" s="16"/>
      <c r="Z576" s="16"/>
      <c r="AA576" s="16"/>
      <c r="AB576" s="16"/>
      <c r="AC576" s="16"/>
      <c r="AD576" s="16"/>
      <c r="AE576" s="16"/>
      <c r="AF576" s="16"/>
      <c r="AG576" s="16"/>
      <c r="AH576" s="16"/>
      <c r="AI576" s="16"/>
      <c r="AJ576" s="16"/>
      <c r="AK576" s="16"/>
      <c r="AL576" s="16"/>
      <c r="AM576" s="16"/>
      <c r="AN576" s="16"/>
      <c r="AO576" s="16"/>
      <c r="AP576" s="16"/>
      <c r="AQ576" s="16"/>
      <c r="AR576" s="16"/>
      <c r="AS576" s="116"/>
      <c r="AT576" s="116"/>
      <c r="AU576" s="116"/>
      <c r="AV576" s="116"/>
      <c r="AW576" s="116"/>
      <c r="AX576" s="116"/>
      <c r="AY576" s="116"/>
      <c r="AZ576" s="116"/>
      <c r="BA576" s="116"/>
      <c r="BB576" s="116"/>
      <c r="BC576" s="116"/>
      <c r="BD576" s="116"/>
      <c r="BE576" s="116"/>
      <c r="BF576" s="116"/>
      <c r="BG576" s="116"/>
      <c r="BH576" s="116"/>
      <c r="BI576" s="116"/>
      <c r="BJ576" s="117"/>
    </row>
    <row r="577" spans="2:62" s="3" customFormat="1">
      <c r="B577" s="36"/>
      <c r="C577" s="16"/>
      <c r="D577" s="133"/>
      <c r="E577" s="142"/>
      <c r="F577" s="16"/>
      <c r="G577" s="142"/>
      <c r="H577" s="142"/>
      <c r="I577" s="142"/>
      <c r="J577" s="142"/>
      <c r="K577" s="142"/>
      <c r="L577" s="142"/>
      <c r="M577" s="142"/>
      <c r="N577" s="133"/>
      <c r="O577" s="16"/>
      <c r="P577" s="16"/>
      <c r="Q577" s="16"/>
      <c r="R577" s="36"/>
      <c r="S577" s="16"/>
      <c r="T577" s="16"/>
      <c r="U577" s="16"/>
      <c r="V577" s="16"/>
      <c r="W577" s="16"/>
      <c r="X577" s="16"/>
      <c r="Y577" s="16"/>
      <c r="Z577" s="16"/>
      <c r="AA577" s="16"/>
      <c r="AB577" s="16"/>
      <c r="AC577" s="16"/>
      <c r="AD577" s="16"/>
      <c r="AE577" s="16"/>
      <c r="AF577" s="16"/>
      <c r="AG577" s="16"/>
      <c r="AH577" s="16"/>
      <c r="AI577" s="16"/>
      <c r="AJ577" s="16"/>
      <c r="AK577" s="16"/>
      <c r="AL577" s="16"/>
      <c r="AM577" s="16"/>
      <c r="AN577" s="16"/>
      <c r="AO577" s="16"/>
      <c r="AP577" s="16"/>
      <c r="AQ577" s="16"/>
      <c r="AR577" s="16"/>
      <c r="AS577" s="116"/>
      <c r="AT577" s="116"/>
      <c r="AU577" s="116"/>
      <c r="AV577" s="116"/>
      <c r="AW577" s="116"/>
      <c r="AX577" s="116"/>
      <c r="AY577" s="116"/>
      <c r="AZ577" s="116"/>
      <c r="BA577" s="116"/>
      <c r="BB577" s="116"/>
      <c r="BC577" s="116"/>
      <c r="BD577" s="116"/>
      <c r="BE577" s="116"/>
      <c r="BF577" s="116"/>
      <c r="BG577" s="116"/>
      <c r="BH577" s="116"/>
      <c r="BI577" s="116"/>
      <c r="BJ577" s="117"/>
    </row>
    <row r="578" spans="2:62" s="3" customFormat="1">
      <c r="B578" s="36"/>
      <c r="C578" s="16"/>
      <c r="D578" s="141"/>
      <c r="E578" s="150"/>
      <c r="F578" s="150"/>
      <c r="G578" s="150"/>
      <c r="H578" s="150"/>
      <c r="I578" s="150"/>
      <c r="J578" s="150"/>
      <c r="K578" s="150"/>
      <c r="L578" s="150"/>
      <c r="M578" s="150"/>
      <c r="N578" s="141"/>
      <c r="O578" s="16"/>
      <c r="P578" s="16"/>
      <c r="Q578" s="16"/>
      <c r="R578" s="36"/>
      <c r="S578" s="16"/>
      <c r="T578" s="16"/>
      <c r="U578" s="16"/>
      <c r="V578" s="16"/>
      <c r="W578" s="16"/>
      <c r="X578" s="16"/>
      <c r="Y578" s="16"/>
      <c r="Z578" s="16"/>
      <c r="AA578" s="16"/>
      <c r="AB578" s="16"/>
      <c r="AC578" s="16"/>
      <c r="AD578" s="16"/>
      <c r="AE578" s="16"/>
      <c r="AF578" s="16"/>
      <c r="AG578" s="16"/>
      <c r="AH578" s="16"/>
      <c r="AI578" s="16"/>
      <c r="AJ578" s="16"/>
      <c r="AK578" s="16"/>
      <c r="AL578" s="16"/>
      <c r="AM578" s="16"/>
      <c r="AN578" s="16"/>
      <c r="AO578" s="16"/>
      <c r="AP578" s="16"/>
      <c r="AQ578" s="16"/>
      <c r="AR578" s="16"/>
      <c r="AS578" s="116"/>
      <c r="AT578" s="116"/>
      <c r="AU578" s="116"/>
      <c r="AV578" s="116"/>
      <c r="AW578" s="116"/>
      <c r="AX578" s="116"/>
      <c r="AY578" s="116"/>
      <c r="AZ578" s="116"/>
      <c r="BA578" s="116"/>
      <c r="BB578" s="116"/>
      <c r="BC578" s="116"/>
      <c r="BD578" s="116"/>
      <c r="BE578" s="116"/>
      <c r="BF578" s="116"/>
      <c r="BG578" s="116"/>
      <c r="BH578" s="116"/>
      <c r="BI578" s="116"/>
      <c r="BJ578" s="117"/>
    </row>
    <row r="579" spans="2:62" s="3" customFormat="1">
      <c r="B579" s="36"/>
      <c r="C579" s="16"/>
      <c r="D579" s="141"/>
      <c r="E579" s="141"/>
      <c r="F579" s="141"/>
      <c r="G579" s="141"/>
      <c r="H579" s="141"/>
      <c r="I579" s="141"/>
      <c r="J579" s="141"/>
      <c r="K579" s="141"/>
      <c r="L579" s="141"/>
      <c r="M579" s="141"/>
      <c r="N579" s="141"/>
      <c r="O579" s="16"/>
      <c r="P579" s="16"/>
      <c r="Q579" s="16"/>
      <c r="R579" s="36"/>
      <c r="S579" s="16"/>
      <c r="T579" s="16"/>
      <c r="U579" s="16"/>
      <c r="V579" s="16"/>
      <c r="W579" s="16"/>
      <c r="X579" s="16"/>
      <c r="Y579" s="16"/>
      <c r="Z579" s="16"/>
      <c r="AA579" s="16"/>
      <c r="AB579" s="16"/>
      <c r="AC579" s="16"/>
      <c r="AD579" s="16"/>
      <c r="AE579" s="16"/>
      <c r="AF579" s="16"/>
      <c r="AG579" s="16"/>
      <c r="AH579" s="16"/>
      <c r="AI579" s="16"/>
      <c r="AJ579" s="16"/>
      <c r="AK579" s="16"/>
      <c r="AL579" s="16"/>
      <c r="AM579" s="16"/>
      <c r="AN579" s="16"/>
      <c r="AO579" s="16"/>
      <c r="AP579" s="16"/>
      <c r="AQ579" s="16"/>
      <c r="AR579" s="16"/>
      <c r="AS579" s="116"/>
      <c r="AT579" s="116"/>
      <c r="AU579" s="116"/>
      <c r="AV579" s="116"/>
      <c r="AW579" s="116"/>
      <c r="AX579" s="116"/>
      <c r="AY579" s="116"/>
      <c r="AZ579" s="116"/>
      <c r="BA579" s="116"/>
      <c r="BB579" s="116"/>
      <c r="BC579" s="116"/>
      <c r="BD579" s="116"/>
      <c r="BE579" s="116"/>
      <c r="BF579" s="116"/>
      <c r="BG579" s="116"/>
      <c r="BH579" s="116"/>
      <c r="BI579" s="116"/>
      <c r="BJ579" s="117"/>
    </row>
    <row r="580" spans="2:62" s="3" customFormat="1">
      <c r="B580" s="36"/>
      <c r="C580" s="16"/>
      <c r="D580" s="16"/>
      <c r="E580" s="16"/>
      <c r="F580" s="16"/>
      <c r="G580" s="16"/>
      <c r="H580" s="16"/>
      <c r="I580" s="16"/>
      <c r="J580" s="16"/>
      <c r="K580" s="16"/>
      <c r="L580" s="16"/>
      <c r="M580" s="16"/>
      <c r="N580" s="16"/>
      <c r="O580" s="16"/>
      <c r="P580" s="16"/>
      <c r="Q580" s="16"/>
      <c r="R580" s="36"/>
      <c r="S580" s="16"/>
      <c r="T580" s="16"/>
      <c r="U580" s="16"/>
      <c r="V580" s="16"/>
      <c r="W580" s="16"/>
      <c r="X580" s="16"/>
      <c r="Y580" s="16"/>
      <c r="Z580" s="16"/>
      <c r="AA580" s="16"/>
      <c r="AB580" s="16"/>
      <c r="AC580" s="16"/>
      <c r="AD580" s="16"/>
      <c r="AE580" s="16"/>
      <c r="AF580" s="16"/>
      <c r="AG580" s="16"/>
      <c r="AH580" s="16"/>
      <c r="AI580" s="16"/>
      <c r="AJ580" s="16"/>
      <c r="AK580" s="16"/>
      <c r="AL580" s="16"/>
      <c r="AM580" s="16"/>
      <c r="AN580" s="16"/>
      <c r="AO580" s="16"/>
      <c r="AP580" s="16"/>
      <c r="AQ580" s="16"/>
      <c r="AR580" s="16"/>
      <c r="AS580" s="116"/>
      <c r="AT580" s="116"/>
      <c r="AU580" s="116"/>
      <c r="AV580" s="116"/>
      <c r="AW580" s="116"/>
      <c r="AX580" s="116"/>
      <c r="AY580" s="116"/>
      <c r="AZ580" s="116"/>
      <c r="BA580" s="116"/>
      <c r="BB580" s="116"/>
      <c r="BC580" s="116"/>
      <c r="BD580" s="116"/>
      <c r="BE580" s="116"/>
      <c r="BF580" s="116"/>
      <c r="BG580" s="116"/>
      <c r="BH580" s="116"/>
      <c r="BI580" s="116"/>
      <c r="BJ580" s="117"/>
    </row>
    <row r="581" spans="2:62" s="3" customFormat="1">
      <c r="B581" s="36"/>
      <c r="C581" s="16"/>
      <c r="D581" s="16"/>
      <c r="E581" s="16"/>
      <c r="F581" s="16"/>
      <c r="G581" s="16"/>
      <c r="H581" s="16"/>
      <c r="I581" s="16"/>
      <c r="J581" s="16"/>
      <c r="K581" s="16"/>
      <c r="L581" s="16"/>
      <c r="M581" s="16"/>
      <c r="N581" s="16"/>
      <c r="O581" s="16"/>
      <c r="P581" s="16"/>
      <c r="Q581" s="16"/>
      <c r="R581" s="36"/>
      <c r="S581" s="16"/>
      <c r="T581" s="16"/>
      <c r="U581" s="16"/>
      <c r="V581" s="16"/>
      <c r="W581" s="16"/>
      <c r="X581" s="16"/>
      <c r="Y581" s="16"/>
      <c r="Z581" s="16"/>
      <c r="AA581" s="16"/>
      <c r="AB581" s="16"/>
      <c r="AC581" s="16"/>
      <c r="AD581" s="16"/>
      <c r="AE581" s="16"/>
      <c r="AF581" s="16"/>
      <c r="AG581" s="16"/>
      <c r="AH581" s="16"/>
      <c r="AI581" s="16"/>
      <c r="AJ581" s="16"/>
      <c r="AK581" s="16"/>
      <c r="AL581" s="16"/>
      <c r="AM581" s="16"/>
      <c r="AN581" s="16"/>
      <c r="AO581" s="16"/>
      <c r="AP581" s="16"/>
      <c r="AQ581" s="16"/>
      <c r="AR581" s="16"/>
      <c r="AS581" s="116"/>
      <c r="AT581" s="116"/>
      <c r="AU581" s="116"/>
      <c r="AV581" s="116"/>
      <c r="AW581" s="116"/>
      <c r="AX581" s="116"/>
      <c r="AY581" s="116"/>
      <c r="AZ581" s="116"/>
      <c r="BA581" s="116"/>
      <c r="BB581" s="116"/>
      <c r="BC581" s="116"/>
      <c r="BD581" s="116"/>
      <c r="BE581" s="116"/>
      <c r="BF581" s="116"/>
      <c r="BG581" s="116"/>
      <c r="BH581" s="116"/>
      <c r="BI581" s="116"/>
      <c r="BJ581" s="117"/>
    </row>
    <row r="582" spans="2:62" s="3" customFormat="1">
      <c r="B582" s="36"/>
      <c r="C582" s="16"/>
      <c r="D582" s="16"/>
      <c r="E582" s="16"/>
      <c r="F582" s="16"/>
      <c r="G582" s="16"/>
      <c r="H582" s="16"/>
      <c r="I582" s="16"/>
      <c r="J582" s="16"/>
      <c r="K582" s="16"/>
      <c r="L582" s="16"/>
      <c r="M582" s="16"/>
      <c r="N582" s="16"/>
      <c r="O582" s="16"/>
      <c r="P582" s="16"/>
      <c r="Q582" s="16"/>
      <c r="R582" s="36"/>
      <c r="S582" s="16"/>
      <c r="T582" s="16"/>
      <c r="U582" s="16"/>
      <c r="V582" s="16"/>
      <c r="W582" s="16"/>
      <c r="X582" s="16"/>
      <c r="Y582" s="16"/>
      <c r="Z582" s="16"/>
      <c r="AA582" s="16"/>
      <c r="AB582" s="16"/>
      <c r="AC582" s="16"/>
      <c r="AD582" s="16"/>
      <c r="AE582" s="16"/>
      <c r="AF582" s="16"/>
      <c r="AG582" s="16"/>
      <c r="AH582" s="16"/>
      <c r="AI582" s="16"/>
      <c r="AJ582" s="16"/>
      <c r="AK582" s="16"/>
      <c r="AL582" s="16"/>
      <c r="AM582" s="16"/>
      <c r="AN582" s="16"/>
      <c r="AO582" s="16"/>
      <c r="AP582" s="16"/>
      <c r="AQ582" s="16"/>
      <c r="AR582" s="16"/>
      <c r="AS582" s="116"/>
      <c r="AT582" s="116"/>
      <c r="AU582" s="116"/>
      <c r="AV582" s="116"/>
      <c r="AW582" s="116"/>
      <c r="AX582" s="116"/>
      <c r="AY582" s="116"/>
      <c r="AZ582" s="116"/>
      <c r="BA582" s="116"/>
      <c r="BB582" s="116"/>
      <c r="BC582" s="116"/>
      <c r="BD582" s="116"/>
      <c r="BE582" s="116"/>
      <c r="BF582" s="116"/>
      <c r="BG582" s="116"/>
      <c r="BH582" s="116"/>
      <c r="BI582" s="116"/>
      <c r="BJ582" s="117"/>
    </row>
    <row r="583" spans="2:62" s="3" customFormat="1">
      <c r="B583" s="36"/>
      <c r="C583" s="16"/>
      <c r="D583" s="16"/>
      <c r="E583" s="16"/>
      <c r="F583" s="16"/>
      <c r="G583" s="16"/>
      <c r="H583" s="16"/>
      <c r="I583" s="16"/>
      <c r="J583" s="16"/>
      <c r="K583" s="16"/>
      <c r="L583" s="16"/>
      <c r="M583" s="16"/>
      <c r="N583" s="16"/>
      <c r="O583" s="16"/>
      <c r="P583" s="16"/>
      <c r="Q583" s="16"/>
      <c r="R583" s="36"/>
      <c r="S583" s="16"/>
      <c r="T583" s="16"/>
      <c r="U583" s="16"/>
      <c r="V583" s="16"/>
      <c r="W583" s="16"/>
      <c r="X583" s="16"/>
      <c r="Y583" s="16"/>
      <c r="Z583" s="16"/>
      <c r="AA583" s="16"/>
      <c r="AB583" s="16"/>
      <c r="AC583" s="16"/>
      <c r="AD583" s="16"/>
      <c r="AE583" s="16"/>
      <c r="AF583" s="16"/>
      <c r="AG583" s="16"/>
      <c r="AH583" s="16"/>
      <c r="AI583" s="16"/>
      <c r="AJ583" s="16"/>
      <c r="AK583" s="16"/>
      <c r="AL583" s="16"/>
      <c r="AM583" s="16"/>
      <c r="AN583" s="16"/>
      <c r="AO583" s="16"/>
      <c r="AP583" s="16"/>
      <c r="AQ583" s="16"/>
      <c r="AR583" s="16"/>
      <c r="AS583" s="116"/>
      <c r="AT583" s="116"/>
      <c r="AU583" s="116"/>
      <c r="AV583" s="116"/>
      <c r="AW583" s="116"/>
      <c r="AX583" s="116"/>
      <c r="AY583" s="116"/>
      <c r="AZ583" s="116"/>
      <c r="BA583" s="116"/>
      <c r="BB583" s="116"/>
      <c r="BC583" s="116"/>
      <c r="BD583" s="116"/>
      <c r="BE583" s="116"/>
      <c r="BF583" s="116"/>
      <c r="BG583" s="116"/>
      <c r="BH583" s="116"/>
      <c r="BI583" s="116"/>
      <c r="BJ583" s="117"/>
    </row>
    <row r="584" spans="2:62" s="3" customFormat="1">
      <c r="B584" s="36"/>
      <c r="C584" s="16"/>
      <c r="D584" s="16"/>
      <c r="E584" s="16"/>
      <c r="F584" s="16"/>
      <c r="G584" s="16"/>
      <c r="H584" s="16"/>
      <c r="I584" s="16"/>
      <c r="J584" s="16"/>
      <c r="K584" s="16"/>
      <c r="L584" s="16"/>
      <c r="M584" s="16"/>
      <c r="N584" s="16"/>
      <c r="O584" s="16"/>
      <c r="P584" s="16"/>
      <c r="Q584" s="16"/>
      <c r="R584" s="36"/>
      <c r="S584" s="16"/>
      <c r="T584" s="16"/>
      <c r="U584" s="16"/>
      <c r="V584" s="16"/>
      <c r="W584" s="16"/>
      <c r="X584" s="16"/>
      <c r="Y584" s="16"/>
      <c r="Z584" s="16"/>
      <c r="AA584" s="16"/>
      <c r="AB584" s="16"/>
      <c r="AC584" s="16"/>
      <c r="AD584" s="16"/>
      <c r="AE584" s="16"/>
      <c r="AF584" s="16"/>
      <c r="AG584" s="16"/>
      <c r="AH584" s="16"/>
      <c r="AI584" s="16"/>
      <c r="AJ584" s="16"/>
      <c r="AK584" s="16"/>
      <c r="AL584" s="16"/>
      <c r="AM584" s="16"/>
      <c r="AN584" s="16"/>
      <c r="AO584" s="16"/>
      <c r="AP584" s="16"/>
      <c r="AQ584" s="16"/>
      <c r="AR584" s="16"/>
      <c r="AS584" s="116"/>
      <c r="AT584" s="116"/>
      <c r="AU584" s="116"/>
      <c r="AV584" s="116"/>
      <c r="AW584" s="116"/>
      <c r="AX584" s="116"/>
      <c r="AY584" s="116"/>
      <c r="AZ584" s="116"/>
      <c r="BA584" s="116"/>
      <c r="BB584" s="116"/>
      <c r="BC584" s="116"/>
      <c r="BD584" s="116"/>
      <c r="BE584" s="116"/>
      <c r="BF584" s="116"/>
      <c r="BG584" s="116"/>
      <c r="BH584" s="116"/>
      <c r="BI584" s="116"/>
      <c r="BJ584" s="117"/>
    </row>
    <row r="585" spans="2:62" s="3" customFormat="1">
      <c r="B585" s="36"/>
      <c r="C585" s="16"/>
      <c r="D585" s="16"/>
      <c r="E585" s="16"/>
      <c r="F585" s="16"/>
      <c r="G585" s="16"/>
      <c r="H585" s="16"/>
      <c r="I585" s="16"/>
      <c r="J585" s="16"/>
      <c r="K585" s="16"/>
      <c r="L585" s="16"/>
      <c r="M585" s="16"/>
      <c r="N585" s="16"/>
      <c r="O585" s="16"/>
      <c r="P585" s="16"/>
      <c r="Q585" s="16"/>
      <c r="R585" s="36"/>
      <c r="S585" s="16"/>
      <c r="T585" s="16"/>
      <c r="U585" s="16"/>
      <c r="V585" s="16"/>
      <c r="W585" s="16"/>
      <c r="X585" s="16"/>
      <c r="Y585" s="16"/>
      <c r="Z585" s="16"/>
      <c r="AA585" s="16"/>
      <c r="AB585" s="16"/>
      <c r="AC585" s="16"/>
      <c r="AD585" s="16"/>
      <c r="AE585" s="16"/>
      <c r="AF585" s="16"/>
      <c r="AG585" s="16"/>
      <c r="AH585" s="16"/>
      <c r="AI585" s="16"/>
      <c r="AJ585" s="16"/>
      <c r="AK585" s="16"/>
      <c r="AL585" s="16"/>
      <c r="AM585" s="16"/>
      <c r="AN585" s="16"/>
      <c r="AO585" s="16"/>
      <c r="AP585" s="16"/>
      <c r="AQ585" s="16"/>
      <c r="AR585" s="16"/>
      <c r="AS585" s="116"/>
      <c r="AT585" s="116"/>
      <c r="AU585" s="116"/>
      <c r="AV585" s="116"/>
      <c r="AW585" s="116"/>
      <c r="AX585" s="116"/>
      <c r="AY585" s="116"/>
      <c r="AZ585" s="116"/>
      <c r="BA585" s="116"/>
      <c r="BB585" s="116"/>
      <c r="BC585" s="116"/>
      <c r="BD585" s="116"/>
      <c r="BE585" s="116"/>
      <c r="BF585" s="116"/>
      <c r="BG585" s="116"/>
      <c r="BH585" s="116"/>
      <c r="BI585" s="116"/>
      <c r="BJ585" s="117"/>
    </row>
    <row r="586" spans="2:62" s="3" customFormat="1">
      <c r="B586" s="36"/>
      <c r="C586" s="16"/>
      <c r="D586" s="16"/>
      <c r="E586" s="16"/>
      <c r="F586" s="16"/>
      <c r="G586" s="16"/>
      <c r="H586" s="16"/>
      <c r="I586" s="16"/>
      <c r="J586" s="16"/>
      <c r="K586" s="16"/>
      <c r="L586" s="16"/>
      <c r="M586" s="16"/>
      <c r="N586" s="16"/>
      <c r="O586" s="16"/>
      <c r="P586" s="16"/>
      <c r="Q586" s="16"/>
      <c r="R586" s="36"/>
      <c r="S586" s="16"/>
      <c r="T586" s="16"/>
      <c r="U586" s="16"/>
      <c r="V586" s="16"/>
      <c r="W586" s="16"/>
      <c r="X586" s="16"/>
      <c r="Y586" s="16"/>
      <c r="Z586" s="16"/>
      <c r="AA586" s="16"/>
      <c r="AB586" s="16"/>
      <c r="AC586" s="16"/>
      <c r="AD586" s="16"/>
      <c r="AE586" s="16"/>
      <c r="AF586" s="16"/>
      <c r="AG586" s="16"/>
      <c r="AH586" s="16"/>
      <c r="AI586" s="16"/>
      <c r="AJ586" s="16"/>
      <c r="AK586" s="16"/>
      <c r="AL586" s="16"/>
      <c r="AM586" s="16"/>
      <c r="AN586" s="16"/>
      <c r="AO586" s="16"/>
      <c r="AP586" s="16"/>
      <c r="AQ586" s="16"/>
      <c r="AR586" s="16"/>
      <c r="AS586" s="116"/>
      <c r="AT586" s="116"/>
      <c r="AU586" s="116"/>
      <c r="AV586" s="116"/>
      <c r="AW586" s="116"/>
      <c r="AX586" s="116"/>
      <c r="AY586" s="116"/>
      <c r="AZ586" s="116"/>
      <c r="BA586" s="116"/>
      <c r="BB586" s="116"/>
      <c r="BC586" s="116"/>
      <c r="BD586" s="116"/>
      <c r="BE586" s="116"/>
      <c r="BF586" s="116"/>
      <c r="BG586" s="116"/>
      <c r="BH586" s="116"/>
      <c r="BI586" s="116"/>
      <c r="BJ586" s="117"/>
    </row>
    <row r="587" spans="2:62" s="3" customFormat="1">
      <c r="B587" s="36"/>
      <c r="C587" s="36"/>
      <c r="D587" s="36"/>
      <c r="E587" s="36"/>
      <c r="F587" s="36"/>
      <c r="G587" s="36"/>
      <c r="H587" s="36"/>
      <c r="I587" s="36"/>
      <c r="J587" s="36"/>
      <c r="K587" s="36"/>
      <c r="L587" s="36"/>
      <c r="M587" s="36"/>
      <c r="N587" s="36"/>
      <c r="O587" s="36"/>
      <c r="P587" s="36"/>
      <c r="Q587" s="36"/>
      <c r="R587" s="36"/>
      <c r="S587" s="16"/>
      <c r="T587" s="16"/>
      <c r="U587" s="16"/>
      <c r="V587" s="16"/>
      <c r="W587" s="16"/>
      <c r="X587" s="16"/>
      <c r="Y587" s="16"/>
      <c r="Z587" s="16"/>
      <c r="AA587" s="16"/>
      <c r="AB587" s="16"/>
      <c r="AC587" s="16"/>
      <c r="AD587" s="16"/>
      <c r="AE587" s="16"/>
      <c r="AF587" s="16"/>
      <c r="AG587" s="16"/>
      <c r="AH587" s="16"/>
      <c r="AI587" s="16"/>
      <c r="AJ587" s="16"/>
      <c r="AK587" s="16"/>
      <c r="AL587" s="16"/>
      <c r="AM587" s="16"/>
      <c r="AN587" s="16"/>
      <c r="AO587" s="16"/>
      <c r="AP587" s="16"/>
      <c r="AQ587" s="16"/>
      <c r="AR587" s="16"/>
      <c r="AS587" s="116"/>
      <c r="AT587" s="116"/>
      <c r="AU587" s="116"/>
      <c r="AV587" s="116"/>
      <c r="AW587" s="116"/>
      <c r="AX587" s="116"/>
      <c r="AY587" s="116"/>
      <c r="AZ587" s="116"/>
      <c r="BA587" s="116"/>
      <c r="BB587" s="116"/>
      <c r="BC587" s="116"/>
      <c r="BD587" s="116"/>
      <c r="BE587" s="116"/>
      <c r="BF587" s="116"/>
      <c r="BG587" s="116"/>
      <c r="BH587" s="116"/>
      <c r="BI587" s="116"/>
      <c r="BJ587" s="117"/>
    </row>
    <row r="588" spans="2:62" s="3" customFormat="1">
      <c r="B588" s="36"/>
      <c r="C588" s="36"/>
      <c r="D588" s="36"/>
      <c r="E588" s="36"/>
      <c r="F588" s="36"/>
      <c r="G588" s="36"/>
      <c r="H588" s="36"/>
      <c r="I588" s="36"/>
      <c r="J588" s="36"/>
      <c r="K588" s="36"/>
      <c r="L588" s="36"/>
      <c r="M588" s="36"/>
      <c r="N588" s="36"/>
      <c r="O588" s="36"/>
      <c r="P588" s="36"/>
      <c r="Q588" s="36"/>
      <c r="R588" s="36"/>
      <c r="S588" s="16"/>
      <c r="T588" s="16"/>
      <c r="U588" s="16"/>
      <c r="V588" s="16"/>
      <c r="W588" s="16"/>
      <c r="X588" s="16"/>
      <c r="Y588" s="16"/>
      <c r="Z588" s="16"/>
      <c r="AA588" s="16"/>
      <c r="AB588" s="16"/>
      <c r="AC588" s="16"/>
      <c r="AD588" s="16"/>
      <c r="AE588" s="16"/>
      <c r="AF588" s="16"/>
      <c r="AG588" s="16"/>
      <c r="AH588" s="16"/>
      <c r="AI588" s="16"/>
      <c r="AJ588" s="16"/>
      <c r="AK588" s="16"/>
      <c r="AL588" s="16"/>
      <c r="AM588" s="16"/>
      <c r="AN588" s="16"/>
      <c r="AO588" s="16"/>
      <c r="AP588" s="16"/>
      <c r="AQ588" s="16"/>
      <c r="AR588" s="16"/>
      <c r="AS588" s="116"/>
      <c r="AT588" s="116"/>
      <c r="AU588" s="116"/>
      <c r="AV588" s="116"/>
      <c r="AW588" s="116"/>
      <c r="AX588" s="116"/>
      <c r="AY588" s="116"/>
      <c r="AZ588" s="116"/>
      <c r="BA588" s="116"/>
      <c r="BB588" s="116"/>
      <c r="BC588" s="116"/>
      <c r="BD588" s="116"/>
      <c r="BE588" s="116"/>
      <c r="BF588" s="116"/>
      <c r="BG588" s="116"/>
      <c r="BH588" s="116"/>
      <c r="BI588" s="116"/>
      <c r="BJ588" s="117"/>
    </row>
    <row r="589" spans="2:62" s="3" customFormat="1">
      <c r="B589" s="36"/>
      <c r="C589" s="36"/>
      <c r="D589" s="36"/>
      <c r="E589" s="36"/>
      <c r="F589" s="36"/>
      <c r="G589" s="36"/>
      <c r="H589" s="36"/>
      <c r="I589" s="36"/>
      <c r="J589" s="36"/>
      <c r="K589" s="36"/>
      <c r="L589" s="36"/>
      <c r="M589" s="36"/>
      <c r="N589" s="36"/>
      <c r="O589" s="36"/>
      <c r="P589" s="36"/>
      <c r="Q589" s="36"/>
      <c r="R589" s="36"/>
      <c r="S589" s="16"/>
      <c r="T589" s="16"/>
      <c r="U589" s="16"/>
      <c r="V589" s="16"/>
      <c r="W589" s="16"/>
      <c r="X589" s="16"/>
      <c r="Y589" s="16"/>
      <c r="Z589" s="16"/>
      <c r="AA589" s="16"/>
      <c r="AB589" s="16"/>
      <c r="AC589" s="16"/>
      <c r="AD589" s="16"/>
      <c r="AE589" s="16"/>
      <c r="AF589" s="16"/>
      <c r="AG589" s="16"/>
      <c r="AH589" s="16"/>
      <c r="AI589" s="16"/>
      <c r="AJ589" s="16"/>
      <c r="AK589" s="16"/>
      <c r="AL589" s="16"/>
      <c r="AM589" s="16"/>
      <c r="AN589" s="16"/>
      <c r="AO589" s="16"/>
      <c r="AP589" s="16"/>
      <c r="AQ589" s="16"/>
      <c r="AR589" s="16"/>
      <c r="AS589" s="116"/>
      <c r="AT589" s="116"/>
      <c r="AU589" s="116"/>
      <c r="AV589" s="116"/>
      <c r="AW589" s="116"/>
      <c r="AX589" s="116"/>
      <c r="AY589" s="116"/>
      <c r="AZ589" s="116"/>
      <c r="BA589" s="116"/>
      <c r="BB589" s="116"/>
      <c r="BC589" s="116"/>
      <c r="BD589" s="116"/>
      <c r="BE589" s="116"/>
      <c r="BF589" s="116"/>
      <c r="BG589" s="116"/>
      <c r="BH589" s="116"/>
      <c r="BI589" s="116"/>
      <c r="BJ589" s="117"/>
    </row>
    <row r="590" spans="2:62" s="3" customFormat="1">
      <c r="B590" s="36"/>
      <c r="C590" s="36"/>
      <c r="D590" s="36"/>
      <c r="E590" s="36"/>
      <c r="F590" s="36"/>
      <c r="G590" s="36"/>
      <c r="H590" s="36"/>
      <c r="I590" s="36"/>
      <c r="J590" s="36"/>
      <c r="K590" s="36"/>
      <c r="L590" s="36"/>
      <c r="M590" s="36"/>
      <c r="N590" s="36"/>
      <c r="O590" s="36"/>
      <c r="P590" s="36"/>
      <c r="Q590" s="36"/>
      <c r="R590" s="36"/>
      <c r="S590" s="16"/>
      <c r="T590" s="16"/>
      <c r="U590" s="16"/>
      <c r="V590" s="16"/>
      <c r="W590" s="16"/>
      <c r="X590" s="16"/>
      <c r="Y590" s="16"/>
      <c r="Z590" s="16"/>
      <c r="AA590" s="16"/>
      <c r="AB590" s="16"/>
      <c r="AC590" s="16"/>
      <c r="AD590" s="16"/>
      <c r="AE590" s="16"/>
      <c r="AF590" s="16"/>
      <c r="AG590" s="16"/>
      <c r="AH590" s="16"/>
      <c r="AI590" s="16"/>
      <c r="AJ590" s="16"/>
      <c r="AK590" s="16"/>
      <c r="AL590" s="16"/>
      <c r="AM590" s="16"/>
      <c r="AN590" s="16"/>
      <c r="AO590" s="16"/>
      <c r="AP590" s="16"/>
      <c r="AQ590" s="16"/>
      <c r="AR590" s="16"/>
      <c r="AS590" s="116"/>
      <c r="AT590" s="116"/>
      <c r="AU590" s="116"/>
      <c r="AV590" s="116"/>
      <c r="AW590" s="116"/>
      <c r="AX590" s="116"/>
      <c r="AY590" s="116"/>
      <c r="AZ590" s="116"/>
      <c r="BA590" s="116"/>
      <c r="BB590" s="116"/>
      <c r="BC590" s="116"/>
      <c r="BD590" s="116"/>
      <c r="BE590" s="116"/>
      <c r="BF590" s="116"/>
      <c r="BG590" s="116"/>
      <c r="BH590" s="116"/>
      <c r="BI590" s="116"/>
      <c r="BJ590" s="117"/>
    </row>
    <row r="591" spans="2:62" s="3" customFormat="1">
      <c r="B591" s="36"/>
      <c r="C591" s="36"/>
      <c r="D591" s="36"/>
      <c r="E591" s="36"/>
      <c r="F591" s="36"/>
      <c r="G591" s="36"/>
      <c r="H591" s="36"/>
      <c r="I591" s="36"/>
      <c r="J591" s="36"/>
      <c r="K591" s="36"/>
      <c r="L591" s="36"/>
      <c r="M591" s="36"/>
      <c r="N591" s="36"/>
      <c r="O591" s="36"/>
      <c r="P591" s="36"/>
      <c r="Q591" s="36"/>
      <c r="R591" s="36"/>
      <c r="S591" s="16"/>
      <c r="T591" s="16"/>
      <c r="U591" s="16"/>
      <c r="V591" s="16"/>
      <c r="W591" s="16"/>
      <c r="X591" s="16"/>
      <c r="Y591" s="16"/>
      <c r="Z591" s="16"/>
      <c r="AA591" s="16"/>
      <c r="AB591" s="16"/>
      <c r="AC591" s="16"/>
      <c r="AD591" s="16"/>
      <c r="AE591" s="16"/>
      <c r="AF591" s="16"/>
      <c r="AG591" s="16"/>
      <c r="AH591" s="16"/>
      <c r="AI591" s="16"/>
      <c r="AJ591" s="16"/>
      <c r="AK591" s="16"/>
      <c r="AL591" s="16"/>
      <c r="AM591" s="16"/>
      <c r="AN591" s="16"/>
      <c r="AO591" s="16"/>
      <c r="AP591" s="16"/>
      <c r="AQ591" s="16"/>
      <c r="AR591" s="16"/>
      <c r="AS591" s="116"/>
      <c r="AT591" s="116"/>
      <c r="AU591" s="116"/>
      <c r="AV591" s="116"/>
      <c r="AW591" s="116"/>
      <c r="AX591" s="116"/>
      <c r="AY591" s="116"/>
      <c r="AZ591" s="116"/>
      <c r="BA591" s="116"/>
      <c r="BB591" s="116"/>
      <c r="BC591" s="116"/>
      <c r="BD591" s="116"/>
      <c r="BE591" s="116"/>
      <c r="BF591" s="116"/>
      <c r="BG591" s="116"/>
      <c r="BH591" s="116"/>
      <c r="BI591" s="116"/>
      <c r="BJ591" s="117"/>
    </row>
    <row r="592" spans="2:62" s="3" customFormat="1">
      <c r="B592" s="36"/>
      <c r="C592" s="36"/>
      <c r="D592" s="36"/>
      <c r="E592" s="36"/>
      <c r="F592" s="36"/>
      <c r="G592" s="36"/>
      <c r="H592" s="36"/>
      <c r="I592" s="36"/>
      <c r="J592" s="36"/>
      <c r="K592" s="36"/>
      <c r="L592" s="36"/>
      <c r="M592" s="36"/>
      <c r="N592" s="36"/>
      <c r="O592" s="36"/>
      <c r="P592" s="36"/>
      <c r="Q592" s="36"/>
      <c r="R592" s="36"/>
      <c r="S592" s="16"/>
      <c r="T592" s="16"/>
      <c r="U592" s="16"/>
      <c r="V592" s="16"/>
      <c r="W592" s="16"/>
      <c r="X592" s="16"/>
      <c r="Y592" s="16"/>
      <c r="Z592" s="16"/>
      <c r="AA592" s="16"/>
      <c r="AB592" s="16"/>
      <c r="AC592" s="16"/>
      <c r="AD592" s="16"/>
      <c r="AE592" s="16"/>
      <c r="AF592" s="16"/>
      <c r="AG592" s="16"/>
      <c r="AH592" s="16"/>
      <c r="AI592" s="16"/>
      <c r="AJ592" s="16"/>
      <c r="AK592" s="16"/>
      <c r="AL592" s="16"/>
      <c r="AM592" s="16"/>
      <c r="AN592" s="16"/>
      <c r="AO592" s="16"/>
      <c r="AP592" s="16"/>
      <c r="AQ592" s="16"/>
      <c r="AR592" s="16"/>
      <c r="AS592" s="116"/>
      <c r="AT592" s="116"/>
      <c r="AU592" s="116"/>
      <c r="AV592" s="116"/>
      <c r="AW592" s="116"/>
      <c r="AX592" s="116"/>
      <c r="AY592" s="116"/>
      <c r="AZ592" s="116"/>
      <c r="BA592" s="116"/>
      <c r="BB592" s="116"/>
      <c r="BC592" s="116"/>
      <c r="BD592" s="116"/>
      <c r="BE592" s="116"/>
      <c r="BF592" s="116"/>
      <c r="BG592" s="116"/>
      <c r="BH592" s="116"/>
      <c r="BI592" s="116"/>
      <c r="BJ592" s="117"/>
    </row>
    <row r="593" spans="2:62" s="3" customFormat="1">
      <c r="B593" s="36"/>
      <c r="C593" s="36"/>
      <c r="D593" s="36"/>
      <c r="E593" s="36"/>
      <c r="F593" s="36"/>
      <c r="G593" s="36"/>
      <c r="H593" s="36"/>
      <c r="I593" s="36"/>
      <c r="J593" s="36"/>
      <c r="K593" s="36"/>
      <c r="L593" s="36"/>
      <c r="M593" s="36"/>
      <c r="N593" s="36"/>
      <c r="O593" s="36"/>
      <c r="P593" s="36"/>
      <c r="Q593" s="36"/>
      <c r="R593" s="36"/>
      <c r="S593" s="16"/>
      <c r="T593" s="16"/>
      <c r="U593" s="16"/>
      <c r="V593" s="16"/>
      <c r="W593" s="16"/>
      <c r="X593" s="16"/>
      <c r="Y593" s="16"/>
      <c r="Z593" s="16"/>
      <c r="AA593" s="16"/>
      <c r="AB593" s="16"/>
      <c r="AC593" s="16"/>
      <c r="AD593" s="16"/>
      <c r="AE593" s="16"/>
      <c r="AF593" s="16"/>
      <c r="AG593" s="16"/>
      <c r="AH593" s="16"/>
      <c r="AI593" s="16"/>
      <c r="AJ593" s="16"/>
      <c r="AK593" s="16"/>
      <c r="AL593" s="16"/>
      <c r="AM593" s="16"/>
      <c r="AN593" s="16"/>
      <c r="AO593" s="16"/>
      <c r="AP593" s="16"/>
      <c r="AQ593" s="16"/>
      <c r="AR593" s="16"/>
      <c r="AS593" s="116"/>
      <c r="AT593" s="116"/>
      <c r="AU593" s="116"/>
      <c r="AV593" s="116"/>
      <c r="AW593" s="116"/>
      <c r="AX593" s="116"/>
      <c r="AY593" s="116"/>
      <c r="AZ593" s="116"/>
      <c r="BA593" s="116"/>
      <c r="BB593" s="116"/>
      <c r="BC593" s="116"/>
      <c r="BD593" s="116"/>
      <c r="BE593" s="116"/>
      <c r="BF593" s="116"/>
      <c r="BG593" s="116"/>
      <c r="BH593" s="116"/>
      <c r="BI593" s="116"/>
      <c r="BJ593" s="117"/>
    </row>
    <row r="594" spans="2:62" s="3" customFormat="1">
      <c r="B594" s="36"/>
      <c r="C594" s="36"/>
      <c r="D594" s="36"/>
      <c r="E594" s="36"/>
      <c r="F594" s="36"/>
      <c r="G594" s="36"/>
      <c r="H594" s="36"/>
      <c r="I594" s="36"/>
      <c r="J594" s="36"/>
      <c r="K594" s="36"/>
      <c r="L594" s="36"/>
      <c r="M594" s="36"/>
      <c r="N594" s="36"/>
      <c r="O594" s="36"/>
      <c r="P594" s="36"/>
      <c r="Q594" s="36"/>
      <c r="R594" s="36"/>
      <c r="S594" s="16"/>
      <c r="T594" s="16"/>
      <c r="U594" s="16"/>
      <c r="V594" s="16"/>
      <c r="W594" s="16"/>
      <c r="X594" s="16"/>
      <c r="Y594" s="16"/>
      <c r="Z594" s="16"/>
      <c r="AA594" s="16"/>
      <c r="AB594" s="16"/>
      <c r="AC594" s="16"/>
      <c r="AD594" s="16"/>
      <c r="AE594" s="16"/>
      <c r="AF594" s="16"/>
      <c r="AG594" s="16"/>
      <c r="AH594" s="16"/>
      <c r="AI594" s="16"/>
      <c r="AJ594" s="16"/>
      <c r="AK594" s="16"/>
      <c r="AL594" s="16"/>
      <c r="AM594" s="16"/>
      <c r="AN594" s="16"/>
      <c r="AO594" s="16"/>
      <c r="AP594" s="16"/>
      <c r="AQ594" s="16"/>
      <c r="AR594" s="16"/>
      <c r="AS594" s="116"/>
      <c r="AT594" s="116"/>
      <c r="AU594" s="116"/>
      <c r="AV594" s="116"/>
      <c r="AW594" s="116"/>
      <c r="AX594" s="116"/>
      <c r="AY594" s="116"/>
      <c r="AZ594" s="116"/>
      <c r="BA594" s="116"/>
      <c r="BB594" s="116"/>
      <c r="BC594" s="116"/>
      <c r="BD594" s="116"/>
      <c r="BE594" s="116"/>
      <c r="BF594" s="116"/>
      <c r="BG594" s="116"/>
      <c r="BH594" s="116"/>
      <c r="BI594" s="116"/>
      <c r="BJ594" s="117"/>
    </row>
    <row r="595" spans="2:62" s="3" customFormat="1">
      <c r="B595" s="36"/>
      <c r="C595" s="36"/>
      <c r="D595" s="36"/>
      <c r="E595" s="36"/>
      <c r="F595" s="36"/>
      <c r="G595" s="36"/>
      <c r="H595" s="36"/>
      <c r="I595" s="36"/>
      <c r="J595" s="36"/>
      <c r="K595" s="36"/>
      <c r="L595" s="36"/>
      <c r="M595" s="36"/>
      <c r="N595" s="36"/>
      <c r="O595" s="36"/>
      <c r="P595" s="36"/>
      <c r="Q595" s="36"/>
      <c r="R595" s="36"/>
      <c r="S595" s="16"/>
      <c r="T595" s="16"/>
      <c r="U595" s="16"/>
      <c r="V595" s="16"/>
      <c r="W595" s="16"/>
      <c r="X595" s="16"/>
      <c r="Y595" s="16"/>
      <c r="Z595" s="16"/>
      <c r="AA595" s="16"/>
      <c r="AB595" s="16"/>
      <c r="AC595" s="16"/>
      <c r="AD595" s="16"/>
      <c r="AE595" s="16"/>
      <c r="AF595" s="16"/>
      <c r="AG595" s="16"/>
      <c r="AH595" s="16"/>
      <c r="AI595" s="16"/>
      <c r="AJ595" s="16"/>
      <c r="AK595" s="16"/>
      <c r="AL595" s="16"/>
      <c r="AM595" s="16"/>
      <c r="AN595" s="16"/>
      <c r="AO595" s="16"/>
      <c r="AP595" s="16"/>
      <c r="AQ595" s="16"/>
      <c r="AR595" s="16"/>
      <c r="AS595" s="116"/>
      <c r="AT595" s="116"/>
      <c r="AU595" s="116"/>
      <c r="AV595" s="116"/>
      <c r="AW595" s="116"/>
      <c r="AX595" s="116"/>
      <c r="AY595" s="116"/>
      <c r="AZ595" s="116"/>
      <c r="BA595" s="116"/>
      <c r="BB595" s="116"/>
      <c r="BC595" s="116"/>
      <c r="BD595" s="116"/>
      <c r="BE595" s="116"/>
      <c r="BF595" s="116"/>
      <c r="BG595" s="116"/>
      <c r="BH595" s="116"/>
      <c r="BI595" s="116"/>
      <c r="BJ595" s="117"/>
    </row>
    <row r="596" spans="2:62" s="3" customFormat="1">
      <c r="B596" s="36"/>
      <c r="C596" s="36"/>
      <c r="D596" s="36"/>
      <c r="E596" s="36"/>
      <c r="F596" s="36"/>
      <c r="G596" s="36"/>
      <c r="H596" s="36"/>
      <c r="I596" s="36"/>
      <c r="J596" s="36"/>
      <c r="K596" s="36"/>
      <c r="L596" s="36"/>
      <c r="M596" s="36"/>
      <c r="N596" s="36"/>
      <c r="O596" s="36"/>
      <c r="P596" s="36"/>
      <c r="Q596" s="36"/>
      <c r="R596" s="36"/>
      <c r="S596" s="16"/>
      <c r="T596" s="16"/>
      <c r="U596" s="16"/>
      <c r="V596" s="16"/>
      <c r="W596" s="16"/>
      <c r="X596" s="16"/>
      <c r="Y596" s="16"/>
      <c r="Z596" s="16"/>
      <c r="AA596" s="16"/>
      <c r="AB596" s="16"/>
      <c r="AC596" s="16"/>
      <c r="AD596" s="16"/>
      <c r="AE596" s="16"/>
      <c r="AF596" s="16"/>
      <c r="AG596" s="16"/>
      <c r="AH596" s="16"/>
      <c r="AI596" s="16"/>
      <c r="AJ596" s="16"/>
      <c r="AK596" s="16"/>
      <c r="AL596" s="16"/>
      <c r="AM596" s="16"/>
      <c r="AN596" s="16"/>
      <c r="AO596" s="16"/>
      <c r="AP596" s="16"/>
      <c r="AQ596" s="16"/>
      <c r="AR596" s="16"/>
      <c r="AS596" s="116"/>
      <c r="AT596" s="116"/>
      <c r="AU596" s="116"/>
      <c r="AV596" s="116"/>
      <c r="AW596" s="116"/>
      <c r="AX596" s="116"/>
      <c r="AY596" s="116"/>
      <c r="AZ596" s="116"/>
      <c r="BA596" s="116"/>
      <c r="BB596" s="116"/>
      <c r="BC596" s="116"/>
      <c r="BD596" s="116"/>
      <c r="BE596" s="116"/>
      <c r="BF596" s="116"/>
      <c r="BG596" s="116"/>
      <c r="BH596" s="116"/>
      <c r="BI596" s="116"/>
      <c r="BJ596" s="117"/>
    </row>
    <row r="597" spans="2:62" s="3" customFormat="1">
      <c r="B597" s="36"/>
      <c r="C597" s="36"/>
      <c r="D597" s="36"/>
      <c r="E597" s="36"/>
      <c r="F597" s="36"/>
      <c r="G597" s="36"/>
      <c r="H597" s="36"/>
      <c r="I597" s="36"/>
      <c r="J597" s="36"/>
      <c r="K597" s="36"/>
      <c r="L597" s="36"/>
      <c r="M597" s="36"/>
      <c r="N597" s="36"/>
      <c r="O597" s="36"/>
      <c r="P597" s="36"/>
      <c r="Q597" s="36"/>
      <c r="R597" s="36"/>
      <c r="S597" s="16"/>
      <c r="T597" s="16"/>
      <c r="U597" s="16"/>
      <c r="V597" s="16"/>
      <c r="W597" s="16"/>
      <c r="X597" s="16"/>
      <c r="Y597" s="16"/>
      <c r="Z597" s="16"/>
      <c r="AA597" s="16"/>
      <c r="AB597" s="16"/>
      <c r="AC597" s="16"/>
      <c r="AD597" s="16"/>
      <c r="AE597" s="16"/>
      <c r="AF597" s="16"/>
      <c r="AG597" s="16"/>
      <c r="AH597" s="16"/>
      <c r="AI597" s="16"/>
      <c r="AJ597" s="16"/>
      <c r="AK597" s="16"/>
      <c r="AL597" s="16"/>
      <c r="AM597" s="16"/>
      <c r="AN597" s="16"/>
      <c r="AO597" s="16"/>
      <c r="AP597" s="16"/>
      <c r="AQ597" s="16"/>
      <c r="AR597" s="16"/>
      <c r="AS597" s="116"/>
      <c r="AT597" s="116"/>
      <c r="AU597" s="116"/>
      <c r="AV597" s="116"/>
      <c r="AW597" s="116"/>
      <c r="AX597" s="116"/>
      <c r="AY597" s="116"/>
      <c r="AZ597" s="116"/>
      <c r="BA597" s="116"/>
      <c r="BB597" s="116"/>
      <c r="BC597" s="116"/>
      <c r="BD597" s="116"/>
      <c r="BE597" s="116"/>
      <c r="BF597" s="116"/>
      <c r="BG597" s="116"/>
      <c r="BH597" s="116"/>
      <c r="BI597" s="116"/>
      <c r="BJ597" s="117"/>
    </row>
    <row r="598" spans="2:62" s="3" customFormat="1">
      <c r="B598" s="36"/>
      <c r="C598" s="36"/>
      <c r="D598" s="36"/>
      <c r="E598" s="36"/>
      <c r="F598" s="36"/>
      <c r="G598" s="36"/>
      <c r="H598" s="36"/>
      <c r="I598" s="36"/>
      <c r="J598" s="36"/>
      <c r="K598" s="36"/>
      <c r="L598" s="36"/>
      <c r="M598" s="36"/>
      <c r="N598" s="36"/>
      <c r="O598" s="36"/>
      <c r="P598" s="36"/>
      <c r="Q598" s="36"/>
      <c r="R598" s="36"/>
      <c r="S598" s="16"/>
      <c r="T598" s="16"/>
      <c r="U598" s="16"/>
      <c r="V598" s="16"/>
      <c r="W598" s="16"/>
      <c r="X598" s="16"/>
      <c r="Y598" s="16"/>
      <c r="Z598" s="16"/>
      <c r="AA598" s="16"/>
      <c r="AB598" s="16"/>
      <c r="AC598" s="16"/>
      <c r="AD598" s="16"/>
      <c r="AE598" s="16"/>
      <c r="AF598" s="16"/>
      <c r="AG598" s="16"/>
      <c r="AH598" s="16"/>
      <c r="AI598" s="16"/>
      <c r="AJ598" s="16"/>
      <c r="AK598" s="16"/>
      <c r="AL598" s="16"/>
      <c r="AM598" s="16"/>
      <c r="AN598" s="16"/>
      <c r="AO598" s="16"/>
      <c r="AP598" s="16"/>
      <c r="AQ598" s="16"/>
      <c r="AR598" s="16"/>
      <c r="AS598" s="116"/>
      <c r="AT598" s="116"/>
      <c r="AU598" s="116"/>
      <c r="AV598" s="116"/>
      <c r="AW598" s="116"/>
      <c r="AX598" s="116"/>
      <c r="AY598" s="116"/>
      <c r="AZ598" s="116"/>
      <c r="BA598" s="116"/>
      <c r="BB598" s="116"/>
      <c r="BC598" s="116"/>
      <c r="BD598" s="116"/>
      <c r="BE598" s="116"/>
      <c r="BF598" s="116"/>
      <c r="BG598" s="116"/>
      <c r="BH598" s="116"/>
      <c r="BI598" s="116"/>
      <c r="BJ598" s="117"/>
    </row>
    <row r="599" spans="2:62" s="3" customFormat="1">
      <c r="B599" s="36"/>
      <c r="C599" s="36"/>
      <c r="D599" s="36"/>
      <c r="E599" s="36"/>
      <c r="F599" s="36"/>
      <c r="G599" s="36"/>
      <c r="H599" s="36"/>
      <c r="I599" s="36"/>
      <c r="J599" s="36"/>
      <c r="K599" s="36"/>
      <c r="L599" s="36"/>
      <c r="M599" s="36"/>
      <c r="N599" s="36"/>
      <c r="O599" s="36"/>
      <c r="P599" s="36"/>
      <c r="Q599" s="36"/>
      <c r="R599" s="36"/>
      <c r="S599" s="16"/>
      <c r="T599" s="16"/>
      <c r="U599" s="16"/>
      <c r="V599" s="16"/>
      <c r="W599" s="16"/>
      <c r="X599" s="16"/>
      <c r="Y599" s="16"/>
      <c r="Z599" s="16"/>
      <c r="AA599" s="16"/>
      <c r="AB599" s="16"/>
      <c r="AC599" s="16"/>
      <c r="AD599" s="16"/>
      <c r="AE599" s="16"/>
      <c r="AF599" s="16"/>
      <c r="AG599" s="16"/>
      <c r="AH599" s="16"/>
      <c r="AI599" s="16"/>
      <c r="AJ599" s="16"/>
      <c r="AK599" s="16"/>
      <c r="AL599" s="16"/>
      <c r="AM599" s="16"/>
      <c r="AN599" s="16"/>
      <c r="AO599" s="16"/>
      <c r="AP599" s="16"/>
      <c r="AQ599" s="16"/>
      <c r="AR599" s="16"/>
      <c r="AS599" s="116"/>
      <c r="AT599" s="116"/>
      <c r="AU599" s="116"/>
      <c r="AV599" s="116"/>
      <c r="AW599" s="116"/>
      <c r="AX599" s="116"/>
      <c r="AY599" s="116"/>
      <c r="AZ599" s="116"/>
      <c r="BA599" s="116"/>
      <c r="BB599" s="116"/>
      <c r="BC599" s="116"/>
      <c r="BD599" s="116"/>
      <c r="BE599" s="116"/>
      <c r="BF599" s="116"/>
      <c r="BG599" s="116"/>
      <c r="BH599" s="116"/>
      <c r="BI599" s="116"/>
      <c r="BJ599" s="117"/>
    </row>
    <row r="600" spans="2:62" s="3" customFormat="1">
      <c r="B600" s="36"/>
      <c r="C600" s="36"/>
      <c r="D600" s="36"/>
      <c r="E600" s="36"/>
      <c r="F600" s="36"/>
      <c r="G600" s="36"/>
      <c r="H600" s="36"/>
      <c r="I600" s="36"/>
      <c r="J600" s="36"/>
      <c r="K600" s="36"/>
      <c r="L600" s="36"/>
      <c r="M600" s="36"/>
      <c r="N600" s="36"/>
      <c r="O600" s="36"/>
      <c r="P600" s="36"/>
      <c r="Q600" s="36"/>
      <c r="R600" s="36"/>
      <c r="S600" s="16"/>
      <c r="T600" s="16"/>
      <c r="U600" s="16"/>
      <c r="V600" s="16"/>
      <c r="W600" s="16"/>
      <c r="X600" s="16"/>
      <c r="Y600" s="16"/>
      <c r="Z600" s="16"/>
      <c r="AA600" s="16"/>
      <c r="AB600" s="16"/>
      <c r="AC600" s="16"/>
      <c r="AD600" s="16"/>
      <c r="AE600" s="16"/>
      <c r="AF600" s="16"/>
      <c r="AG600" s="16"/>
      <c r="AH600" s="16"/>
      <c r="AI600" s="16"/>
      <c r="AJ600" s="16"/>
      <c r="AK600" s="16"/>
      <c r="AL600" s="16"/>
      <c r="AM600" s="16"/>
      <c r="AN600" s="16"/>
      <c r="AO600" s="16"/>
      <c r="AP600" s="16"/>
      <c r="AQ600" s="16"/>
      <c r="AR600" s="16"/>
      <c r="AS600" s="116"/>
      <c r="AT600" s="116"/>
      <c r="AU600" s="116"/>
      <c r="AV600" s="116"/>
      <c r="AW600" s="116"/>
      <c r="AX600" s="116"/>
      <c r="AY600" s="116"/>
      <c r="AZ600" s="116"/>
      <c r="BA600" s="116"/>
      <c r="BB600" s="116"/>
      <c r="BC600" s="116"/>
      <c r="BD600" s="116"/>
      <c r="BE600" s="116"/>
      <c r="BF600" s="116"/>
      <c r="BG600" s="116"/>
      <c r="BH600" s="116"/>
      <c r="BI600" s="116"/>
      <c r="BJ600" s="117"/>
    </row>
    <row r="601" spans="2:62" s="3" customFormat="1">
      <c r="B601" s="36"/>
      <c r="C601" s="36"/>
      <c r="D601" s="36"/>
      <c r="E601" s="36"/>
      <c r="F601" s="36"/>
      <c r="G601" s="36"/>
      <c r="H601" s="36"/>
      <c r="I601" s="36"/>
      <c r="J601" s="36"/>
      <c r="K601" s="36"/>
      <c r="L601" s="36"/>
      <c r="M601" s="36"/>
      <c r="N601" s="36"/>
      <c r="O601" s="36"/>
      <c r="P601" s="36"/>
      <c r="Q601" s="36"/>
      <c r="R601" s="36"/>
      <c r="S601" s="16"/>
      <c r="T601" s="16"/>
      <c r="U601" s="16"/>
      <c r="V601" s="16"/>
      <c r="W601" s="16"/>
      <c r="X601" s="16"/>
      <c r="Y601" s="16"/>
      <c r="Z601" s="16"/>
      <c r="AA601" s="16"/>
      <c r="AB601" s="16"/>
      <c r="AC601" s="16"/>
      <c r="AD601" s="16"/>
      <c r="AE601" s="16"/>
      <c r="AF601" s="16"/>
      <c r="AG601" s="16"/>
      <c r="AH601" s="16"/>
      <c r="AI601" s="16"/>
      <c r="AJ601" s="16"/>
      <c r="AK601" s="16"/>
      <c r="AL601" s="16"/>
      <c r="AM601" s="16"/>
      <c r="AN601" s="16"/>
      <c r="AO601" s="16"/>
      <c r="AP601" s="16"/>
      <c r="AQ601" s="16"/>
      <c r="AR601" s="16"/>
      <c r="AS601" s="116"/>
      <c r="AT601" s="116"/>
      <c r="AU601" s="116"/>
      <c r="AV601" s="116"/>
      <c r="AW601" s="116"/>
      <c r="AX601" s="116"/>
      <c r="AY601" s="116"/>
      <c r="AZ601" s="116"/>
      <c r="BA601" s="116"/>
      <c r="BB601" s="116"/>
      <c r="BC601" s="116"/>
      <c r="BD601" s="116"/>
      <c r="BE601" s="116"/>
      <c r="BF601" s="116"/>
      <c r="BG601" s="116"/>
      <c r="BH601" s="116"/>
      <c r="BI601" s="116"/>
      <c r="BJ601" s="117"/>
    </row>
    <row r="602" spans="2:62" s="3" customFormat="1">
      <c r="B602" s="36"/>
      <c r="C602" s="36"/>
      <c r="D602" s="36"/>
      <c r="E602" s="36"/>
      <c r="F602" s="36"/>
      <c r="G602" s="36"/>
      <c r="H602" s="36"/>
      <c r="I602" s="36"/>
      <c r="J602" s="36"/>
      <c r="K602" s="36"/>
      <c r="L602" s="36"/>
      <c r="M602" s="36"/>
      <c r="N602" s="36"/>
      <c r="O602" s="36"/>
      <c r="P602" s="36"/>
      <c r="Q602" s="36"/>
      <c r="R602" s="36"/>
      <c r="S602" s="16"/>
      <c r="T602" s="16"/>
      <c r="U602" s="16"/>
      <c r="V602" s="16"/>
      <c r="W602" s="16"/>
      <c r="X602" s="16"/>
      <c r="Y602" s="16"/>
      <c r="Z602" s="16"/>
      <c r="AA602" s="16"/>
      <c r="AB602" s="16"/>
      <c r="AC602" s="16"/>
      <c r="AD602" s="16"/>
      <c r="AE602" s="16"/>
      <c r="AF602" s="16"/>
      <c r="AG602" s="16"/>
      <c r="AH602" s="16"/>
      <c r="AI602" s="16"/>
      <c r="AJ602" s="16"/>
      <c r="AK602" s="16"/>
      <c r="AL602" s="16"/>
      <c r="AM602" s="16"/>
      <c r="AN602" s="16"/>
      <c r="AO602" s="16"/>
      <c r="AP602" s="16"/>
      <c r="AQ602" s="16"/>
      <c r="AR602" s="16"/>
      <c r="AS602" s="116"/>
      <c r="AT602" s="116"/>
      <c r="AU602" s="116"/>
      <c r="AV602" s="116"/>
      <c r="AW602" s="116"/>
      <c r="AX602" s="116"/>
      <c r="AY602" s="116"/>
      <c r="AZ602" s="116"/>
      <c r="BA602" s="116"/>
      <c r="BB602" s="116"/>
      <c r="BC602" s="116"/>
      <c r="BD602" s="116"/>
      <c r="BE602" s="116"/>
      <c r="BF602" s="116"/>
      <c r="BG602" s="116"/>
      <c r="BH602" s="116"/>
      <c r="BI602" s="116"/>
      <c r="BJ602" s="117"/>
    </row>
    <row r="603" spans="2:62" s="3" customFormat="1">
      <c r="B603" s="36"/>
      <c r="C603" s="36"/>
      <c r="D603" s="36"/>
      <c r="E603" s="36"/>
      <c r="F603" s="36"/>
      <c r="G603" s="36"/>
      <c r="H603" s="36"/>
      <c r="I603" s="36"/>
      <c r="J603" s="36"/>
      <c r="K603" s="36"/>
      <c r="L603" s="36"/>
      <c r="M603" s="36"/>
      <c r="N603" s="36"/>
      <c r="O603" s="36"/>
      <c r="P603" s="36"/>
      <c r="Q603" s="36"/>
      <c r="R603" s="36"/>
      <c r="S603" s="16"/>
      <c r="T603" s="16"/>
      <c r="U603" s="16"/>
      <c r="V603" s="16"/>
      <c r="W603" s="16"/>
      <c r="X603" s="16"/>
      <c r="Y603" s="16"/>
      <c r="Z603" s="16"/>
      <c r="AA603" s="16"/>
      <c r="AB603" s="16"/>
      <c r="AC603" s="16"/>
      <c r="AD603" s="16"/>
      <c r="AE603" s="16"/>
      <c r="AF603" s="16"/>
      <c r="AG603" s="16"/>
      <c r="AH603" s="16"/>
      <c r="AI603" s="16"/>
      <c r="AJ603" s="16"/>
      <c r="AK603" s="16"/>
      <c r="AL603" s="16"/>
      <c r="AM603" s="16"/>
      <c r="AN603" s="16"/>
      <c r="AO603" s="16"/>
      <c r="AP603" s="16"/>
      <c r="AQ603" s="16"/>
      <c r="AR603" s="16"/>
      <c r="AS603" s="116"/>
      <c r="AT603" s="116"/>
      <c r="AU603" s="116"/>
      <c r="AV603" s="116"/>
      <c r="AW603" s="116"/>
      <c r="AX603" s="116"/>
      <c r="AY603" s="116"/>
      <c r="AZ603" s="116"/>
      <c r="BA603" s="116"/>
      <c r="BB603" s="116"/>
      <c r="BC603" s="116"/>
      <c r="BD603" s="116"/>
      <c r="BE603" s="116"/>
      <c r="BF603" s="116"/>
      <c r="BG603" s="116"/>
      <c r="BH603" s="116"/>
      <c r="BI603" s="116"/>
      <c r="BJ603" s="117"/>
    </row>
    <row r="604" spans="2:62" s="3" customFormat="1">
      <c r="B604" s="36"/>
      <c r="C604" s="36"/>
      <c r="D604" s="36"/>
      <c r="E604" s="36"/>
      <c r="F604" s="36"/>
      <c r="G604" s="36"/>
      <c r="H604" s="36"/>
      <c r="I604" s="36"/>
      <c r="J604" s="36"/>
      <c r="K604" s="36"/>
      <c r="L604" s="36"/>
      <c r="M604" s="36"/>
      <c r="N604" s="36"/>
      <c r="O604" s="36"/>
      <c r="P604" s="36"/>
      <c r="Q604" s="36"/>
      <c r="R604" s="36"/>
      <c r="S604" s="16"/>
      <c r="T604" s="16"/>
      <c r="U604" s="16"/>
      <c r="V604" s="16"/>
      <c r="W604" s="16"/>
      <c r="X604" s="16"/>
      <c r="Y604" s="16"/>
      <c r="Z604" s="16"/>
      <c r="AA604" s="16"/>
      <c r="AB604" s="16"/>
      <c r="AC604" s="16"/>
      <c r="AD604" s="16"/>
      <c r="AE604" s="16"/>
      <c r="AF604" s="16"/>
      <c r="AG604" s="16"/>
      <c r="AH604" s="16"/>
      <c r="AI604" s="16"/>
      <c r="AJ604" s="16"/>
      <c r="AK604" s="16"/>
      <c r="AL604" s="16"/>
      <c r="AM604" s="16"/>
      <c r="AN604" s="16"/>
      <c r="AO604" s="16"/>
      <c r="AP604" s="16"/>
      <c r="AQ604" s="16"/>
      <c r="AR604" s="16"/>
      <c r="AS604" s="116"/>
      <c r="AT604" s="116"/>
      <c r="AU604" s="116"/>
      <c r="AV604" s="116"/>
      <c r="AW604" s="116"/>
      <c r="AX604" s="116"/>
      <c r="AY604" s="116"/>
      <c r="AZ604" s="116"/>
      <c r="BA604" s="116"/>
      <c r="BB604" s="116"/>
      <c r="BC604" s="116"/>
      <c r="BD604" s="116"/>
      <c r="BE604" s="116"/>
      <c r="BF604" s="116"/>
      <c r="BG604" s="116"/>
      <c r="BH604" s="116"/>
      <c r="BI604" s="116"/>
      <c r="BJ604" s="117"/>
    </row>
    <row r="605" spans="2:62" s="3" customFormat="1">
      <c r="B605" s="36"/>
      <c r="C605" s="36"/>
      <c r="D605" s="36"/>
      <c r="E605" s="36"/>
      <c r="F605" s="36"/>
      <c r="G605" s="36"/>
      <c r="H605" s="36"/>
      <c r="I605" s="36"/>
      <c r="J605" s="36"/>
      <c r="K605" s="36"/>
      <c r="L605" s="36"/>
      <c r="M605" s="36"/>
      <c r="N605" s="36"/>
      <c r="O605" s="36"/>
      <c r="P605" s="36"/>
      <c r="Q605" s="36"/>
      <c r="R605" s="36"/>
      <c r="S605" s="16"/>
      <c r="T605" s="16"/>
      <c r="U605" s="16"/>
      <c r="V605" s="16"/>
      <c r="W605" s="16"/>
      <c r="X605" s="16"/>
      <c r="Y605" s="16"/>
      <c r="Z605" s="16"/>
      <c r="AA605" s="16"/>
      <c r="AB605" s="16"/>
      <c r="AC605" s="16"/>
      <c r="AD605" s="16"/>
      <c r="AE605" s="16"/>
      <c r="AF605" s="16"/>
      <c r="AG605" s="16"/>
      <c r="AH605" s="16"/>
      <c r="AI605" s="16"/>
      <c r="AJ605" s="16"/>
      <c r="AK605" s="16"/>
      <c r="AL605" s="16"/>
      <c r="AM605" s="16"/>
      <c r="AN605" s="16"/>
      <c r="AO605" s="16"/>
      <c r="AP605" s="16"/>
      <c r="AQ605" s="16"/>
      <c r="AR605" s="16"/>
      <c r="AS605" s="116"/>
      <c r="AT605" s="116"/>
      <c r="AU605" s="116"/>
      <c r="AV605" s="116"/>
      <c r="AW605" s="116"/>
      <c r="AX605" s="116"/>
      <c r="AY605" s="116"/>
      <c r="AZ605" s="116"/>
      <c r="BA605" s="116"/>
      <c r="BB605" s="116"/>
      <c r="BC605" s="116"/>
      <c r="BD605" s="116"/>
      <c r="BE605" s="116"/>
      <c r="BF605" s="116"/>
      <c r="BG605" s="116"/>
      <c r="BH605" s="116"/>
      <c r="BI605" s="116"/>
      <c r="BJ605" s="117"/>
    </row>
    <row r="606" spans="2:62" s="3" customFormat="1">
      <c r="B606" s="36"/>
      <c r="C606" s="36"/>
      <c r="D606" s="36"/>
      <c r="E606" s="36"/>
      <c r="F606" s="36"/>
      <c r="G606" s="36"/>
      <c r="H606" s="36"/>
      <c r="I606" s="36"/>
      <c r="J606" s="36"/>
      <c r="K606" s="36"/>
      <c r="L606" s="36"/>
      <c r="M606" s="36"/>
      <c r="N606" s="36"/>
      <c r="O606" s="36"/>
      <c r="P606" s="36"/>
      <c r="Q606" s="36"/>
      <c r="R606" s="36"/>
      <c r="S606" s="16"/>
      <c r="T606" s="16"/>
      <c r="U606" s="16"/>
      <c r="V606" s="16"/>
      <c r="W606" s="16"/>
      <c r="X606" s="16"/>
      <c r="Y606" s="16"/>
      <c r="Z606" s="16"/>
      <c r="AA606" s="16"/>
      <c r="AB606" s="16"/>
      <c r="AC606" s="16"/>
      <c r="AD606" s="16"/>
      <c r="AE606" s="16"/>
      <c r="AF606" s="16"/>
      <c r="AG606" s="16"/>
      <c r="AH606" s="16"/>
      <c r="AI606" s="16"/>
      <c r="AJ606" s="16"/>
      <c r="AK606" s="16"/>
      <c r="AL606" s="16"/>
      <c r="AM606" s="16"/>
      <c r="AN606" s="16"/>
      <c r="AO606" s="16"/>
      <c r="AP606" s="16"/>
      <c r="AQ606" s="16"/>
      <c r="AR606" s="16"/>
      <c r="AS606" s="116"/>
      <c r="AT606" s="116"/>
      <c r="AU606" s="116"/>
      <c r="AV606" s="116"/>
      <c r="AW606" s="116"/>
      <c r="AX606" s="116"/>
      <c r="AY606" s="116"/>
      <c r="AZ606" s="116"/>
      <c r="BA606" s="116"/>
      <c r="BB606" s="116"/>
      <c r="BC606" s="116"/>
      <c r="BD606" s="116"/>
      <c r="BE606" s="116"/>
      <c r="BF606" s="116"/>
      <c r="BG606" s="116"/>
      <c r="BH606" s="116"/>
      <c r="BI606" s="116"/>
      <c r="BJ606" s="117"/>
    </row>
    <row r="607" spans="2:62" s="3" customFormat="1">
      <c r="B607" s="36"/>
      <c r="C607" s="36"/>
      <c r="D607" s="36"/>
      <c r="E607" s="36"/>
      <c r="F607" s="36"/>
      <c r="G607" s="36"/>
      <c r="H607" s="36"/>
      <c r="I607" s="36"/>
      <c r="J607" s="36"/>
      <c r="K607" s="36"/>
      <c r="L607" s="36"/>
      <c r="M607" s="36"/>
      <c r="N607" s="36"/>
      <c r="O607" s="36"/>
      <c r="P607" s="36"/>
      <c r="Q607" s="36"/>
      <c r="R607" s="36"/>
      <c r="S607" s="16"/>
      <c r="T607" s="16"/>
      <c r="U607" s="16"/>
      <c r="V607" s="16"/>
      <c r="W607" s="16"/>
      <c r="X607" s="16"/>
      <c r="Y607" s="16"/>
      <c r="Z607" s="16"/>
      <c r="AA607" s="16"/>
      <c r="AB607" s="16"/>
      <c r="AC607" s="16"/>
      <c r="AD607" s="16"/>
      <c r="AE607" s="16"/>
      <c r="AF607" s="16"/>
      <c r="AG607" s="16"/>
      <c r="AH607" s="16"/>
      <c r="AI607" s="16"/>
      <c r="AJ607" s="16"/>
      <c r="AK607" s="16"/>
      <c r="AL607" s="16"/>
      <c r="AM607" s="16"/>
      <c r="AN607" s="16"/>
      <c r="AO607" s="16"/>
      <c r="AP607" s="16"/>
      <c r="AQ607" s="16"/>
      <c r="AR607" s="16"/>
      <c r="AS607" s="116"/>
      <c r="AT607" s="116"/>
      <c r="AU607" s="116"/>
      <c r="AV607" s="116"/>
      <c r="AW607" s="116"/>
      <c r="AX607" s="116"/>
      <c r="AY607" s="116"/>
      <c r="AZ607" s="116"/>
      <c r="BA607" s="116"/>
      <c r="BB607" s="116"/>
      <c r="BC607" s="116"/>
      <c r="BD607" s="116"/>
      <c r="BE607" s="116"/>
      <c r="BF607" s="116"/>
      <c r="BG607" s="116"/>
      <c r="BH607" s="116"/>
      <c r="BI607" s="116"/>
      <c r="BJ607" s="117"/>
    </row>
    <row r="608" spans="2:62" s="3" customFormat="1">
      <c r="B608" s="36"/>
      <c r="C608" s="36"/>
      <c r="D608" s="36"/>
      <c r="E608" s="36"/>
      <c r="F608" s="36"/>
      <c r="G608" s="36"/>
      <c r="H608" s="36"/>
      <c r="I608" s="36"/>
      <c r="J608" s="36"/>
      <c r="K608" s="36"/>
      <c r="L608" s="36"/>
      <c r="M608" s="36"/>
      <c r="N608" s="36"/>
      <c r="O608" s="36"/>
      <c r="P608" s="36"/>
      <c r="Q608" s="36"/>
      <c r="R608" s="36"/>
      <c r="S608" s="16"/>
      <c r="T608" s="16"/>
      <c r="U608" s="16"/>
      <c r="V608" s="16"/>
      <c r="W608" s="16"/>
      <c r="X608" s="16"/>
      <c r="Y608" s="16"/>
      <c r="Z608" s="16"/>
      <c r="AA608" s="16"/>
      <c r="AB608" s="16"/>
      <c r="AC608" s="16"/>
      <c r="AD608" s="16"/>
      <c r="AE608" s="16"/>
      <c r="AF608" s="16"/>
      <c r="AG608" s="16"/>
      <c r="AH608" s="16"/>
      <c r="AI608" s="16"/>
      <c r="AJ608" s="16"/>
      <c r="AK608" s="16"/>
      <c r="AL608" s="16"/>
      <c r="AM608" s="16"/>
      <c r="AN608" s="16"/>
      <c r="AO608" s="16"/>
      <c r="AP608" s="16"/>
      <c r="AQ608" s="16"/>
      <c r="AR608" s="16"/>
      <c r="AS608" s="116"/>
      <c r="AT608" s="116"/>
      <c r="AU608" s="116"/>
      <c r="AV608" s="116"/>
      <c r="AW608" s="116"/>
      <c r="AX608" s="116"/>
      <c r="AY608" s="116"/>
      <c r="AZ608" s="116"/>
      <c r="BA608" s="116"/>
      <c r="BB608" s="116"/>
      <c r="BC608" s="116"/>
      <c r="BD608" s="116"/>
      <c r="BE608" s="116"/>
      <c r="BF608" s="116"/>
      <c r="BG608" s="116"/>
      <c r="BH608" s="116"/>
      <c r="BI608" s="116"/>
      <c r="BJ608" s="117"/>
    </row>
    <row r="609" spans="2:62" s="3" customFormat="1">
      <c r="B609" s="36"/>
      <c r="C609" s="36"/>
      <c r="D609" s="36"/>
      <c r="E609" s="36"/>
      <c r="F609" s="36"/>
      <c r="G609" s="36"/>
      <c r="H609" s="36"/>
      <c r="I609" s="36"/>
      <c r="J609" s="36"/>
      <c r="K609" s="36"/>
      <c r="L609" s="36"/>
      <c r="M609" s="36"/>
      <c r="N609" s="36"/>
      <c r="O609" s="36"/>
      <c r="P609" s="36"/>
      <c r="Q609" s="36"/>
      <c r="R609" s="36"/>
      <c r="S609" s="16"/>
      <c r="T609" s="16"/>
      <c r="U609" s="16"/>
      <c r="V609" s="16"/>
      <c r="W609" s="16"/>
      <c r="X609" s="16"/>
      <c r="Y609" s="16"/>
      <c r="Z609" s="16"/>
      <c r="AA609" s="16"/>
      <c r="AB609" s="16"/>
      <c r="AC609" s="16"/>
      <c r="AD609" s="16"/>
      <c r="AE609" s="16"/>
      <c r="AF609" s="16"/>
      <c r="AG609" s="16"/>
      <c r="AH609" s="16"/>
      <c r="AI609" s="16"/>
      <c r="AJ609" s="16"/>
      <c r="AK609" s="16"/>
      <c r="AL609" s="16"/>
      <c r="AM609" s="16"/>
      <c r="AN609" s="16"/>
      <c r="AO609" s="16"/>
      <c r="AP609" s="16"/>
      <c r="AQ609" s="16"/>
      <c r="AR609" s="16"/>
      <c r="AS609" s="116"/>
      <c r="AT609" s="116"/>
      <c r="AU609" s="116"/>
      <c r="AV609" s="116"/>
      <c r="AW609" s="116"/>
      <c r="AX609" s="116"/>
      <c r="AY609" s="116"/>
      <c r="AZ609" s="116"/>
      <c r="BA609" s="116"/>
      <c r="BB609" s="116"/>
      <c r="BC609" s="116"/>
      <c r="BD609" s="116"/>
      <c r="BE609" s="116"/>
      <c r="BF609" s="116"/>
      <c r="BG609" s="116"/>
      <c r="BH609" s="116"/>
      <c r="BI609" s="116"/>
      <c r="BJ609" s="117"/>
    </row>
    <row r="610" spans="2:62" s="3" customFormat="1">
      <c r="B610" s="36"/>
      <c r="C610" s="36"/>
      <c r="D610" s="36"/>
      <c r="E610" s="36"/>
      <c r="F610" s="36"/>
      <c r="G610" s="36"/>
      <c r="H610" s="36"/>
      <c r="I610" s="36"/>
      <c r="J610" s="36"/>
      <c r="K610" s="36"/>
      <c r="L610" s="36"/>
      <c r="M610" s="36"/>
      <c r="N610" s="36"/>
      <c r="O610" s="36"/>
      <c r="P610" s="36"/>
      <c r="Q610" s="36"/>
      <c r="R610" s="36"/>
      <c r="S610" s="16"/>
      <c r="T610" s="16"/>
      <c r="U610" s="16"/>
      <c r="V610" s="16"/>
      <c r="W610" s="16"/>
      <c r="X610" s="16"/>
      <c r="Y610" s="16"/>
      <c r="Z610" s="16"/>
      <c r="AA610" s="16"/>
      <c r="AB610" s="16"/>
      <c r="AC610" s="16"/>
      <c r="AD610" s="16"/>
      <c r="AE610" s="16"/>
      <c r="AF610" s="16"/>
      <c r="AG610" s="16"/>
      <c r="AH610" s="16"/>
      <c r="AI610" s="16"/>
      <c r="AJ610" s="16"/>
      <c r="AK610" s="16"/>
      <c r="AL610" s="16"/>
      <c r="AM610" s="16"/>
      <c r="AN610" s="16"/>
      <c r="AO610" s="16"/>
      <c r="AP610" s="16"/>
      <c r="AQ610" s="16"/>
      <c r="AR610" s="16"/>
      <c r="AS610" s="116"/>
      <c r="AT610" s="116"/>
      <c r="AU610" s="116"/>
      <c r="AV610" s="116"/>
      <c r="AW610" s="116"/>
      <c r="AX610" s="116"/>
      <c r="AY610" s="116"/>
      <c r="AZ610" s="116"/>
      <c r="BA610" s="116"/>
      <c r="BB610" s="116"/>
      <c r="BC610" s="116"/>
      <c r="BD610" s="116"/>
      <c r="BE610" s="116"/>
      <c r="BF610" s="116"/>
      <c r="BG610" s="116"/>
      <c r="BH610" s="116"/>
      <c r="BI610" s="116"/>
      <c r="BJ610" s="117"/>
    </row>
    <row r="611" spans="2:62" s="3" customFormat="1">
      <c r="B611" s="36"/>
      <c r="C611" s="36"/>
      <c r="D611" s="36"/>
      <c r="E611" s="36"/>
      <c r="F611" s="36"/>
      <c r="G611" s="36"/>
      <c r="H611" s="36"/>
      <c r="I611" s="36"/>
      <c r="J611" s="36"/>
      <c r="K611" s="36"/>
      <c r="L611" s="36"/>
      <c r="M611" s="36"/>
      <c r="N611" s="36"/>
      <c r="O611" s="36"/>
      <c r="P611" s="36"/>
      <c r="Q611" s="36"/>
      <c r="R611" s="36"/>
      <c r="S611" s="16"/>
      <c r="T611" s="16"/>
      <c r="U611" s="16"/>
      <c r="V611" s="16"/>
      <c r="W611" s="16"/>
      <c r="X611" s="16"/>
      <c r="Y611" s="16"/>
      <c r="Z611" s="16"/>
      <c r="AA611" s="16"/>
      <c r="AB611" s="16"/>
      <c r="AC611" s="16"/>
      <c r="AD611" s="16"/>
      <c r="AE611" s="16"/>
      <c r="AF611" s="16"/>
      <c r="AG611" s="16"/>
      <c r="AH611" s="16"/>
      <c r="AI611" s="16"/>
      <c r="AJ611" s="16"/>
      <c r="AK611" s="16"/>
      <c r="AL611" s="16"/>
      <c r="AM611" s="16"/>
      <c r="AN611" s="16"/>
      <c r="AO611" s="16"/>
      <c r="AP611" s="16"/>
      <c r="AQ611" s="16"/>
      <c r="AR611" s="16"/>
      <c r="AS611" s="116"/>
      <c r="AT611" s="116"/>
      <c r="AU611" s="116"/>
      <c r="AV611" s="116"/>
      <c r="AW611" s="116"/>
      <c r="AX611" s="116"/>
      <c r="AY611" s="116"/>
      <c r="AZ611" s="116"/>
      <c r="BA611" s="116"/>
      <c r="BB611" s="116"/>
      <c r="BC611" s="116"/>
      <c r="BD611" s="116"/>
      <c r="BE611" s="116"/>
      <c r="BF611" s="116"/>
      <c r="BG611" s="116"/>
      <c r="BH611" s="116"/>
      <c r="BI611" s="116"/>
      <c r="BJ611" s="117"/>
    </row>
    <row r="612" spans="2:62" s="3" customFormat="1">
      <c r="B612" s="36"/>
      <c r="C612" s="36"/>
      <c r="D612" s="36"/>
      <c r="E612" s="36"/>
      <c r="F612" s="36"/>
      <c r="G612" s="36"/>
      <c r="H612" s="36"/>
      <c r="I612" s="36"/>
      <c r="J612" s="36"/>
      <c r="K612" s="36"/>
      <c r="L612" s="36"/>
      <c r="M612" s="36"/>
      <c r="N612" s="36"/>
      <c r="O612" s="36"/>
      <c r="P612" s="36"/>
      <c r="Q612" s="36"/>
      <c r="R612" s="36"/>
      <c r="S612" s="16"/>
      <c r="T612" s="16"/>
      <c r="U612" s="16"/>
      <c r="V612" s="16"/>
      <c r="W612" s="16"/>
      <c r="X612" s="16"/>
      <c r="Y612" s="16"/>
      <c r="Z612" s="16"/>
      <c r="AA612" s="16"/>
      <c r="AB612" s="16"/>
      <c r="AC612" s="16"/>
      <c r="AD612" s="16"/>
      <c r="AE612" s="16"/>
      <c r="AF612" s="16"/>
      <c r="AG612" s="16"/>
      <c r="AH612" s="16"/>
      <c r="AI612" s="16"/>
      <c r="AJ612" s="16"/>
      <c r="AK612" s="16"/>
      <c r="AL612" s="16"/>
      <c r="AM612" s="16"/>
      <c r="AN612" s="16"/>
      <c r="AO612" s="16"/>
      <c r="AP612" s="16"/>
      <c r="AQ612" s="16"/>
      <c r="AR612" s="16"/>
      <c r="AS612" s="116"/>
      <c r="AT612" s="116"/>
      <c r="AU612" s="116"/>
      <c r="AV612" s="116"/>
      <c r="AW612" s="116"/>
      <c r="AX612" s="116"/>
      <c r="AY612" s="116"/>
      <c r="AZ612" s="116"/>
      <c r="BA612" s="116"/>
      <c r="BB612" s="116"/>
      <c r="BC612" s="116"/>
      <c r="BD612" s="116"/>
      <c r="BE612" s="116"/>
      <c r="BF612" s="116"/>
      <c r="BG612" s="116"/>
      <c r="BH612" s="116"/>
      <c r="BI612" s="116"/>
      <c r="BJ612" s="117"/>
    </row>
    <row r="613" spans="2:62" s="3" customFormat="1">
      <c r="B613" s="36"/>
      <c r="C613" s="36"/>
      <c r="D613" s="36"/>
      <c r="E613" s="36"/>
      <c r="F613" s="36"/>
      <c r="G613" s="36"/>
      <c r="H613" s="36"/>
      <c r="I613" s="36"/>
      <c r="J613" s="36"/>
      <c r="K613" s="36"/>
      <c r="L613" s="36"/>
      <c r="M613" s="36"/>
      <c r="N613" s="36"/>
      <c r="O613" s="36"/>
      <c r="P613" s="36"/>
      <c r="Q613" s="36"/>
      <c r="R613" s="36"/>
      <c r="S613" s="16"/>
      <c r="T613" s="16"/>
      <c r="U613" s="16"/>
      <c r="V613" s="16"/>
      <c r="W613" s="16"/>
      <c r="X613" s="16"/>
      <c r="Y613" s="16"/>
      <c r="Z613" s="16"/>
      <c r="AA613" s="16"/>
      <c r="AB613" s="16"/>
      <c r="AC613" s="16"/>
      <c r="AD613" s="16"/>
      <c r="AE613" s="16"/>
      <c r="AF613" s="16"/>
      <c r="AG613" s="16"/>
      <c r="AH613" s="16"/>
      <c r="AI613" s="16"/>
      <c r="AJ613" s="16"/>
      <c r="AK613" s="16"/>
      <c r="AL613" s="16"/>
      <c r="AM613" s="16"/>
      <c r="AN613" s="16"/>
      <c r="AO613" s="16"/>
      <c r="AP613" s="16"/>
      <c r="AQ613" s="16"/>
      <c r="AR613" s="16"/>
      <c r="AS613" s="116"/>
      <c r="AT613" s="116"/>
      <c r="AU613" s="116"/>
      <c r="AV613" s="116"/>
      <c r="AW613" s="116"/>
      <c r="AX613" s="116"/>
      <c r="AY613" s="116"/>
      <c r="AZ613" s="116"/>
      <c r="BA613" s="116"/>
      <c r="BB613" s="116"/>
      <c r="BC613" s="116"/>
      <c r="BD613" s="116"/>
      <c r="BE613" s="116"/>
      <c r="BF613" s="116"/>
      <c r="BG613" s="116"/>
      <c r="BH613" s="116"/>
      <c r="BI613" s="116"/>
      <c r="BJ613" s="117"/>
    </row>
    <row r="614" spans="2:62" s="3" customFormat="1">
      <c r="B614" s="36"/>
      <c r="C614" s="36"/>
      <c r="D614" s="36"/>
      <c r="E614" s="36"/>
      <c r="F614" s="36"/>
      <c r="G614" s="36"/>
      <c r="H614" s="36"/>
      <c r="I614" s="36"/>
      <c r="J614" s="36"/>
      <c r="K614" s="36"/>
      <c r="L614" s="36"/>
      <c r="M614" s="36"/>
      <c r="N614" s="36"/>
      <c r="O614" s="36"/>
      <c r="P614" s="36"/>
      <c r="Q614" s="36"/>
      <c r="R614" s="36"/>
      <c r="S614" s="16"/>
      <c r="T614" s="16"/>
      <c r="U614" s="16"/>
      <c r="V614" s="16"/>
      <c r="W614" s="16"/>
      <c r="X614" s="16"/>
      <c r="Y614" s="16"/>
      <c r="Z614" s="16"/>
      <c r="AA614" s="16"/>
      <c r="AB614" s="16"/>
      <c r="AC614" s="16"/>
      <c r="AD614" s="16"/>
      <c r="AE614" s="16"/>
      <c r="AF614" s="16"/>
      <c r="AG614" s="16"/>
      <c r="AH614" s="16"/>
      <c r="AI614" s="16"/>
      <c r="AJ614" s="16"/>
      <c r="AK614" s="16"/>
      <c r="AL614" s="16"/>
      <c r="AM614" s="16"/>
      <c r="AN614" s="16"/>
      <c r="AO614" s="16"/>
      <c r="AP614" s="16"/>
      <c r="AQ614" s="16"/>
      <c r="AR614" s="16"/>
      <c r="AS614" s="116"/>
      <c r="AT614" s="116"/>
      <c r="AU614" s="116"/>
      <c r="AV614" s="116"/>
      <c r="AW614" s="116"/>
      <c r="AX614" s="116"/>
      <c r="AY614" s="116"/>
      <c r="AZ614" s="116"/>
      <c r="BA614" s="116"/>
      <c r="BB614" s="116"/>
      <c r="BC614" s="116"/>
      <c r="BD614" s="116"/>
      <c r="BE614" s="116"/>
      <c r="BF614" s="116"/>
      <c r="BG614" s="116"/>
      <c r="BH614" s="116"/>
      <c r="BI614" s="116"/>
      <c r="BJ614" s="117"/>
    </row>
    <row r="615" spans="2:62" s="3" customFormat="1">
      <c r="B615" s="36"/>
      <c r="C615" s="36"/>
      <c r="D615" s="36"/>
      <c r="E615" s="36"/>
      <c r="F615" s="36"/>
      <c r="G615" s="36"/>
      <c r="H615" s="36"/>
      <c r="I615" s="36"/>
      <c r="J615" s="36"/>
      <c r="K615" s="36"/>
      <c r="L615" s="36"/>
      <c r="M615" s="36"/>
      <c r="N615" s="36"/>
      <c r="O615" s="36"/>
      <c r="P615" s="36"/>
      <c r="Q615" s="36"/>
      <c r="R615" s="36"/>
      <c r="S615" s="16"/>
      <c r="T615" s="16"/>
      <c r="U615" s="16"/>
      <c r="V615" s="16"/>
      <c r="W615" s="16"/>
      <c r="X615" s="16"/>
      <c r="Y615" s="16"/>
      <c r="Z615" s="16"/>
      <c r="AA615" s="16"/>
      <c r="AB615" s="16"/>
      <c r="AC615" s="16"/>
      <c r="AD615" s="16"/>
      <c r="AE615" s="16"/>
      <c r="AF615" s="16"/>
      <c r="AG615" s="16"/>
      <c r="AH615" s="16"/>
      <c r="AI615" s="16"/>
      <c r="AJ615" s="16"/>
      <c r="AK615" s="16"/>
      <c r="AL615" s="16"/>
      <c r="AM615" s="16"/>
      <c r="AN615" s="16"/>
      <c r="AO615" s="16"/>
      <c r="AP615" s="16"/>
      <c r="AQ615" s="16"/>
      <c r="AR615" s="16"/>
      <c r="AS615" s="116"/>
      <c r="AT615" s="116"/>
      <c r="AU615" s="116"/>
      <c r="AV615" s="116"/>
      <c r="AW615" s="116"/>
      <c r="AX615" s="116"/>
      <c r="AY615" s="116"/>
      <c r="AZ615" s="116"/>
      <c r="BA615" s="116"/>
      <c r="BB615" s="116"/>
      <c r="BC615" s="116"/>
      <c r="BD615" s="116"/>
      <c r="BE615" s="116"/>
      <c r="BF615" s="116"/>
      <c r="BG615" s="116"/>
      <c r="BH615" s="116"/>
      <c r="BI615" s="116"/>
      <c r="BJ615" s="117"/>
    </row>
    <row r="616" spans="2:62" s="3" customFormat="1">
      <c r="B616" s="36"/>
      <c r="C616" s="36"/>
      <c r="D616" s="36"/>
      <c r="E616" s="36"/>
      <c r="F616" s="36"/>
      <c r="G616" s="36"/>
      <c r="H616" s="36"/>
      <c r="I616" s="36"/>
      <c r="J616" s="36"/>
      <c r="K616" s="36"/>
      <c r="L616" s="36"/>
      <c r="M616" s="36"/>
      <c r="N616" s="36"/>
      <c r="O616" s="36"/>
      <c r="P616" s="36"/>
      <c r="Q616" s="36"/>
      <c r="R616" s="36"/>
      <c r="S616" s="16"/>
      <c r="T616" s="16"/>
      <c r="U616" s="16"/>
      <c r="V616" s="16"/>
      <c r="W616" s="16"/>
      <c r="X616" s="16"/>
      <c r="Y616" s="16"/>
      <c r="Z616" s="16"/>
      <c r="AA616" s="16"/>
      <c r="AB616" s="16"/>
      <c r="AC616" s="16"/>
      <c r="AD616" s="16"/>
      <c r="AE616" s="16"/>
      <c r="AF616" s="16"/>
      <c r="AG616" s="16"/>
      <c r="AH616" s="16"/>
      <c r="AI616" s="16"/>
      <c r="AJ616" s="16"/>
      <c r="AK616" s="16"/>
      <c r="AL616" s="16"/>
      <c r="AM616" s="16"/>
      <c r="AN616" s="16"/>
      <c r="AO616" s="16"/>
      <c r="AP616" s="16"/>
      <c r="AQ616" s="16"/>
      <c r="AR616" s="16"/>
      <c r="AS616" s="116"/>
      <c r="AT616" s="116"/>
      <c r="AU616" s="116"/>
      <c r="AV616" s="116"/>
      <c r="AW616" s="116"/>
      <c r="AX616" s="116"/>
      <c r="AY616" s="116"/>
      <c r="AZ616" s="116"/>
      <c r="BA616" s="116"/>
      <c r="BB616" s="116"/>
      <c r="BC616" s="116"/>
      <c r="BD616" s="116"/>
      <c r="BE616" s="116"/>
      <c r="BF616" s="116"/>
      <c r="BG616" s="116"/>
      <c r="BH616" s="116"/>
      <c r="BI616" s="116"/>
      <c r="BJ616" s="117"/>
    </row>
    <row r="617" spans="2:62" s="3" customFormat="1">
      <c r="B617" s="36"/>
      <c r="C617" s="36"/>
      <c r="D617" s="36"/>
      <c r="E617" s="36"/>
      <c r="F617" s="36"/>
      <c r="G617" s="36"/>
      <c r="H617" s="36"/>
      <c r="I617" s="36"/>
      <c r="J617" s="36"/>
      <c r="K617" s="36"/>
      <c r="L617" s="36"/>
      <c r="M617" s="36"/>
      <c r="N617" s="36"/>
      <c r="O617" s="36"/>
      <c r="P617" s="36"/>
      <c r="Q617" s="36"/>
      <c r="R617" s="36"/>
      <c r="S617" s="16"/>
      <c r="T617" s="16"/>
      <c r="U617" s="16"/>
      <c r="V617" s="16"/>
      <c r="W617" s="16"/>
      <c r="X617" s="16"/>
      <c r="Y617" s="16"/>
      <c r="Z617" s="16"/>
      <c r="AA617" s="16"/>
      <c r="AB617" s="16"/>
      <c r="AC617" s="16"/>
      <c r="AD617" s="16"/>
      <c r="AE617" s="16"/>
      <c r="AF617" s="16"/>
      <c r="AG617" s="16"/>
      <c r="AH617" s="16"/>
      <c r="AI617" s="16"/>
      <c r="AJ617" s="16"/>
      <c r="AK617" s="16"/>
      <c r="AL617" s="16"/>
      <c r="AM617" s="16"/>
      <c r="AN617" s="16"/>
      <c r="AO617" s="16"/>
      <c r="AP617" s="16"/>
      <c r="AQ617" s="16"/>
      <c r="AR617" s="16"/>
      <c r="AS617" s="116"/>
      <c r="AT617" s="116"/>
      <c r="AU617" s="116"/>
      <c r="AV617" s="116"/>
      <c r="AW617" s="116"/>
      <c r="AX617" s="116"/>
      <c r="AY617" s="116"/>
      <c r="AZ617" s="116"/>
      <c r="BA617" s="116"/>
      <c r="BB617" s="116"/>
      <c r="BC617" s="116"/>
      <c r="BD617" s="116"/>
      <c r="BE617" s="116"/>
      <c r="BF617" s="116"/>
      <c r="BG617" s="116"/>
      <c r="BH617" s="116"/>
      <c r="BI617" s="116"/>
      <c r="BJ617" s="117"/>
    </row>
    <row r="618" spans="2:62" s="3" customFormat="1">
      <c r="B618" s="36"/>
      <c r="C618" s="36"/>
      <c r="D618" s="36"/>
      <c r="E618" s="36"/>
      <c r="F618" s="36"/>
      <c r="G618" s="36"/>
      <c r="H618" s="36"/>
      <c r="I618" s="36"/>
      <c r="J618" s="36"/>
      <c r="K618" s="36"/>
      <c r="L618" s="36"/>
      <c r="M618" s="36"/>
      <c r="N618" s="36"/>
      <c r="O618" s="36"/>
      <c r="P618" s="36"/>
      <c r="Q618" s="36"/>
      <c r="R618" s="36"/>
      <c r="S618" s="16"/>
      <c r="T618" s="16"/>
      <c r="U618" s="16"/>
      <c r="V618" s="16"/>
      <c r="W618" s="16"/>
      <c r="X618" s="16"/>
      <c r="Y618" s="16"/>
      <c r="Z618" s="16"/>
      <c r="AA618" s="16"/>
      <c r="AB618" s="16"/>
      <c r="AC618" s="16"/>
      <c r="AD618" s="16"/>
      <c r="AE618" s="16"/>
      <c r="AF618" s="16"/>
      <c r="AG618" s="16"/>
      <c r="AH618" s="16"/>
      <c r="AI618" s="16"/>
      <c r="AJ618" s="16"/>
      <c r="AK618" s="16"/>
      <c r="AL618" s="16"/>
      <c r="AM618" s="16"/>
      <c r="AN618" s="16"/>
      <c r="AO618" s="16"/>
      <c r="AP618" s="16"/>
      <c r="AQ618" s="16"/>
      <c r="AR618" s="16"/>
      <c r="AS618" s="116"/>
      <c r="AT618" s="116"/>
      <c r="AU618" s="116"/>
      <c r="AV618" s="116"/>
      <c r="AW618" s="116"/>
      <c r="AX618" s="116"/>
      <c r="AY618" s="116"/>
      <c r="AZ618" s="116"/>
      <c r="BA618" s="116"/>
      <c r="BB618" s="116"/>
      <c r="BC618" s="116"/>
      <c r="BD618" s="116"/>
      <c r="BE618" s="116"/>
      <c r="BF618" s="116"/>
      <c r="BG618" s="116"/>
      <c r="BH618" s="116"/>
      <c r="BI618" s="116"/>
      <c r="BJ618" s="117"/>
    </row>
    <row r="619" spans="2:62" s="3" customFormat="1">
      <c r="B619" s="36"/>
      <c r="C619" s="36"/>
      <c r="D619" s="36"/>
      <c r="E619" s="36"/>
      <c r="F619" s="36"/>
      <c r="G619" s="36"/>
      <c r="H619" s="36"/>
      <c r="I619" s="36"/>
      <c r="J619" s="36"/>
      <c r="K619" s="36"/>
      <c r="L619" s="36"/>
      <c r="M619" s="36"/>
      <c r="N619" s="36"/>
      <c r="O619" s="36"/>
      <c r="P619" s="36"/>
      <c r="Q619" s="36"/>
      <c r="R619" s="36"/>
      <c r="S619" s="16"/>
      <c r="T619" s="16"/>
      <c r="U619" s="16"/>
      <c r="V619" s="16"/>
      <c r="W619" s="16"/>
      <c r="X619" s="16"/>
      <c r="Y619" s="16"/>
      <c r="Z619" s="16"/>
      <c r="AA619" s="16"/>
      <c r="AB619" s="16"/>
      <c r="AC619" s="16"/>
      <c r="AD619" s="16"/>
      <c r="AE619" s="16"/>
      <c r="AF619" s="16"/>
      <c r="AG619" s="16"/>
      <c r="AH619" s="16"/>
      <c r="AI619" s="16"/>
      <c r="AJ619" s="16"/>
      <c r="AK619" s="16"/>
      <c r="AL619" s="16"/>
      <c r="AM619" s="16"/>
      <c r="AN619" s="16"/>
      <c r="AO619" s="16"/>
      <c r="AP619" s="16"/>
      <c r="AQ619" s="16"/>
      <c r="AR619" s="16"/>
      <c r="AS619" s="116"/>
      <c r="AT619" s="116"/>
      <c r="AU619" s="116"/>
      <c r="AV619" s="116"/>
      <c r="AW619" s="116"/>
      <c r="AX619" s="116"/>
      <c r="AY619" s="116"/>
      <c r="AZ619" s="116"/>
      <c r="BA619" s="116"/>
      <c r="BB619" s="116"/>
      <c r="BC619" s="116"/>
      <c r="BD619" s="116"/>
      <c r="BE619" s="116"/>
      <c r="BF619" s="116"/>
      <c r="BG619" s="116"/>
      <c r="BH619" s="116"/>
      <c r="BI619" s="116"/>
      <c r="BJ619" s="117"/>
    </row>
    <row r="620" spans="2:62" s="3" customFormat="1">
      <c r="B620" s="36"/>
      <c r="C620" s="36"/>
      <c r="D620" s="36"/>
      <c r="E620" s="36"/>
      <c r="F620" s="36"/>
      <c r="G620" s="36"/>
      <c r="H620" s="36"/>
      <c r="I620" s="36"/>
      <c r="J620" s="36"/>
      <c r="K620" s="36"/>
      <c r="L620" s="36"/>
      <c r="M620" s="36"/>
      <c r="N620" s="36"/>
      <c r="O620" s="36"/>
      <c r="P620" s="36"/>
      <c r="Q620" s="36"/>
      <c r="R620" s="36"/>
      <c r="S620" s="16"/>
      <c r="T620" s="16"/>
      <c r="U620" s="16"/>
      <c r="V620" s="16"/>
      <c r="W620" s="16"/>
      <c r="X620" s="16"/>
      <c r="Y620" s="16"/>
      <c r="Z620" s="16"/>
      <c r="AA620" s="16"/>
      <c r="AB620" s="16"/>
      <c r="AC620" s="16"/>
      <c r="AD620" s="16"/>
      <c r="AE620" s="16"/>
      <c r="AF620" s="16"/>
      <c r="AG620" s="16"/>
      <c r="AH620" s="16"/>
      <c r="AI620" s="16"/>
      <c r="AJ620" s="16"/>
      <c r="AK620" s="16"/>
      <c r="AL620" s="16"/>
      <c r="AM620" s="16"/>
      <c r="AN620" s="16"/>
      <c r="AO620" s="16"/>
      <c r="AP620" s="16"/>
      <c r="AQ620" s="16"/>
      <c r="AR620" s="16"/>
      <c r="AS620" s="116"/>
      <c r="AT620" s="116"/>
      <c r="AU620" s="116"/>
      <c r="AV620" s="116"/>
      <c r="AW620" s="116"/>
      <c r="AX620" s="116"/>
      <c r="AY620" s="116"/>
      <c r="AZ620" s="116"/>
      <c r="BA620" s="116"/>
      <c r="BB620" s="116"/>
      <c r="BC620" s="116"/>
      <c r="BD620" s="116"/>
      <c r="BE620" s="116"/>
      <c r="BF620" s="116"/>
      <c r="BG620" s="116"/>
      <c r="BH620" s="116"/>
      <c r="BI620" s="116"/>
      <c r="BJ620" s="117"/>
    </row>
    <row r="621" spans="2:62" s="3" customFormat="1">
      <c r="B621" s="36"/>
      <c r="C621" s="36"/>
      <c r="D621" s="36"/>
      <c r="E621" s="36"/>
      <c r="F621" s="36"/>
      <c r="G621" s="36"/>
      <c r="H621" s="36"/>
      <c r="I621" s="36"/>
      <c r="J621" s="36"/>
      <c r="K621" s="36"/>
      <c r="L621" s="36"/>
      <c r="M621" s="36"/>
      <c r="N621" s="36"/>
      <c r="O621" s="36"/>
      <c r="P621" s="36"/>
      <c r="Q621" s="36"/>
      <c r="R621" s="36"/>
      <c r="S621" s="16"/>
      <c r="T621" s="16"/>
      <c r="U621" s="16"/>
      <c r="V621" s="16"/>
      <c r="W621" s="16"/>
      <c r="X621" s="16"/>
      <c r="Y621" s="16"/>
      <c r="Z621" s="16"/>
      <c r="AA621" s="16"/>
      <c r="AB621" s="16"/>
      <c r="AC621" s="16"/>
      <c r="AD621" s="16"/>
      <c r="AE621" s="16"/>
      <c r="AF621" s="16"/>
      <c r="AG621" s="16"/>
      <c r="AH621" s="16"/>
      <c r="AI621" s="16"/>
      <c r="AJ621" s="16"/>
      <c r="AK621" s="16"/>
      <c r="AL621" s="16"/>
      <c r="AM621" s="16"/>
      <c r="AN621" s="16"/>
      <c r="AO621" s="16"/>
      <c r="AP621" s="16"/>
      <c r="AQ621" s="16"/>
      <c r="AR621" s="16"/>
      <c r="AS621" s="116"/>
      <c r="AT621" s="116"/>
      <c r="AU621" s="116"/>
      <c r="AV621" s="116"/>
      <c r="AW621" s="116"/>
      <c r="AX621" s="116"/>
      <c r="AY621" s="116"/>
      <c r="AZ621" s="116"/>
      <c r="BA621" s="116"/>
      <c r="BB621" s="116"/>
      <c r="BC621" s="116"/>
      <c r="BD621" s="116"/>
      <c r="BE621" s="116"/>
      <c r="BF621" s="116"/>
      <c r="BG621" s="116"/>
      <c r="BH621" s="116"/>
      <c r="BI621" s="116"/>
      <c r="BJ621" s="117"/>
    </row>
    <row r="622" spans="2:62" s="3" customFormat="1">
      <c r="B622" s="36"/>
      <c r="C622" s="36"/>
      <c r="D622" s="36"/>
      <c r="E622" s="36"/>
      <c r="F622" s="36"/>
      <c r="G622" s="36"/>
      <c r="H622" s="36"/>
      <c r="I622" s="36"/>
      <c r="J622" s="36"/>
      <c r="K622" s="36"/>
      <c r="L622" s="36"/>
      <c r="M622" s="36"/>
      <c r="N622" s="36"/>
      <c r="O622" s="36"/>
      <c r="P622" s="36"/>
      <c r="Q622" s="36"/>
      <c r="R622" s="36"/>
      <c r="S622" s="16"/>
      <c r="T622" s="16"/>
      <c r="U622" s="16"/>
      <c r="V622" s="16"/>
      <c r="W622" s="16"/>
      <c r="X622" s="16"/>
      <c r="Y622" s="16"/>
      <c r="Z622" s="16"/>
      <c r="AA622" s="16"/>
      <c r="AB622" s="16"/>
      <c r="AC622" s="16"/>
      <c r="AD622" s="16"/>
      <c r="AE622" s="16"/>
      <c r="AF622" s="16"/>
      <c r="AG622" s="16"/>
      <c r="AH622" s="16"/>
      <c r="AI622" s="16"/>
      <c r="AJ622" s="16"/>
      <c r="AK622" s="16"/>
      <c r="AL622" s="16"/>
      <c r="AM622" s="16"/>
      <c r="AN622" s="16"/>
      <c r="AO622" s="16"/>
      <c r="AP622" s="16"/>
      <c r="AQ622" s="16"/>
      <c r="AR622" s="16"/>
      <c r="AS622" s="116"/>
      <c r="AT622" s="116"/>
      <c r="AU622" s="116"/>
      <c r="AV622" s="116"/>
      <c r="AW622" s="116"/>
      <c r="AX622" s="116"/>
      <c r="AY622" s="116"/>
      <c r="AZ622" s="116"/>
      <c r="BA622" s="116"/>
      <c r="BB622" s="116"/>
      <c r="BC622" s="116"/>
      <c r="BD622" s="116"/>
      <c r="BE622" s="116"/>
      <c r="BF622" s="116"/>
      <c r="BG622" s="116"/>
      <c r="BH622" s="116"/>
      <c r="BI622" s="116"/>
      <c r="BJ622" s="117"/>
    </row>
    <row r="623" spans="2:62" s="3" customFormat="1">
      <c r="B623" s="36"/>
      <c r="C623" s="36"/>
      <c r="D623" s="36"/>
      <c r="E623" s="36"/>
      <c r="F623" s="36"/>
      <c r="G623" s="36"/>
      <c r="H623" s="36"/>
      <c r="I623" s="36"/>
      <c r="J623" s="36"/>
      <c r="K623" s="36"/>
      <c r="L623" s="36"/>
      <c r="M623" s="36"/>
      <c r="N623" s="36"/>
      <c r="O623" s="36"/>
      <c r="P623" s="36"/>
      <c r="Q623" s="36"/>
      <c r="R623" s="36"/>
      <c r="S623" s="16"/>
      <c r="T623" s="16"/>
      <c r="U623" s="16"/>
      <c r="V623" s="16"/>
      <c r="W623" s="16"/>
      <c r="X623" s="16"/>
      <c r="Y623" s="16"/>
      <c r="Z623" s="16"/>
      <c r="AA623" s="16"/>
      <c r="AB623" s="16"/>
      <c r="AC623" s="16"/>
      <c r="AD623" s="16"/>
      <c r="AE623" s="16"/>
      <c r="AF623" s="16"/>
      <c r="AG623" s="16"/>
      <c r="AH623" s="16"/>
      <c r="AI623" s="16"/>
      <c r="AJ623" s="16"/>
      <c r="AK623" s="16"/>
      <c r="AL623" s="16"/>
      <c r="AM623" s="16"/>
      <c r="AN623" s="16"/>
      <c r="AO623" s="16"/>
      <c r="AP623" s="16"/>
      <c r="AQ623" s="16"/>
      <c r="AR623" s="16"/>
      <c r="AS623" s="116"/>
      <c r="AT623" s="116"/>
      <c r="AU623" s="116"/>
      <c r="AV623" s="116"/>
      <c r="AW623" s="116"/>
      <c r="AX623" s="116"/>
      <c r="AY623" s="116"/>
      <c r="AZ623" s="116"/>
      <c r="BA623" s="116"/>
      <c r="BB623" s="116"/>
      <c r="BC623" s="116"/>
      <c r="BD623" s="116"/>
      <c r="BE623" s="116"/>
      <c r="BF623" s="116"/>
      <c r="BG623" s="116"/>
      <c r="BH623" s="116"/>
      <c r="BI623" s="116"/>
      <c r="BJ623" s="117"/>
    </row>
    <row r="624" spans="2:62" s="3" customFormat="1">
      <c r="B624" s="36"/>
      <c r="C624" s="36"/>
      <c r="D624" s="36"/>
      <c r="E624" s="36"/>
      <c r="F624" s="36"/>
      <c r="G624" s="36"/>
      <c r="H624" s="36"/>
      <c r="I624" s="36"/>
      <c r="J624" s="36"/>
      <c r="K624" s="36"/>
      <c r="L624" s="36"/>
      <c r="M624" s="36"/>
      <c r="N624" s="36"/>
      <c r="O624" s="36"/>
      <c r="P624" s="36"/>
      <c r="Q624" s="36"/>
      <c r="R624" s="36"/>
      <c r="S624" s="16"/>
      <c r="T624" s="16"/>
      <c r="U624" s="16"/>
      <c r="V624" s="16"/>
      <c r="W624" s="16"/>
      <c r="X624" s="16"/>
      <c r="Y624" s="16"/>
      <c r="Z624" s="16"/>
      <c r="AA624" s="16"/>
      <c r="AB624" s="16"/>
      <c r="AC624" s="16"/>
      <c r="AD624" s="16"/>
      <c r="AE624" s="16"/>
      <c r="AF624" s="16"/>
      <c r="AG624" s="16"/>
      <c r="AH624" s="16"/>
      <c r="AI624" s="16"/>
      <c r="AJ624" s="16"/>
      <c r="AK624" s="16"/>
      <c r="AL624" s="16"/>
      <c r="AM624" s="16"/>
      <c r="AN624" s="16"/>
      <c r="AO624" s="16"/>
      <c r="AP624" s="16"/>
      <c r="AQ624" s="16"/>
      <c r="AR624" s="16"/>
      <c r="AS624" s="116"/>
      <c r="AT624" s="116"/>
      <c r="AU624" s="116"/>
      <c r="AV624" s="116"/>
      <c r="AW624" s="116"/>
      <c r="AX624" s="116"/>
      <c r="AY624" s="116"/>
      <c r="AZ624" s="116"/>
      <c r="BA624" s="116"/>
      <c r="BB624" s="116"/>
      <c r="BC624" s="116"/>
      <c r="BD624" s="116"/>
      <c r="BE624" s="116"/>
      <c r="BF624" s="116"/>
      <c r="BG624" s="116"/>
      <c r="BH624" s="116"/>
      <c r="BI624" s="116"/>
      <c r="BJ624" s="117"/>
    </row>
    <row r="625" spans="2:62" s="3" customFormat="1">
      <c r="B625" s="36"/>
      <c r="C625" s="36"/>
      <c r="D625" s="36"/>
      <c r="E625" s="36"/>
      <c r="F625" s="36"/>
      <c r="G625" s="36"/>
      <c r="H625" s="36"/>
      <c r="I625" s="36"/>
      <c r="J625" s="36"/>
      <c r="K625" s="36"/>
      <c r="L625" s="36"/>
      <c r="M625" s="36"/>
      <c r="N625" s="36"/>
      <c r="O625" s="36"/>
      <c r="P625" s="36"/>
      <c r="Q625" s="36"/>
      <c r="R625" s="36"/>
      <c r="S625" s="16"/>
      <c r="T625" s="16"/>
      <c r="U625" s="16"/>
      <c r="V625" s="16"/>
      <c r="W625" s="16"/>
      <c r="X625" s="16"/>
      <c r="Y625" s="16"/>
      <c r="Z625" s="16"/>
      <c r="AA625" s="16"/>
      <c r="AB625" s="16"/>
      <c r="AC625" s="16"/>
      <c r="AD625" s="16"/>
      <c r="AE625" s="16"/>
      <c r="AF625" s="16"/>
      <c r="AG625" s="16"/>
      <c r="AH625" s="16"/>
      <c r="AI625" s="16"/>
      <c r="AJ625" s="16"/>
      <c r="AK625" s="16"/>
      <c r="AL625" s="16"/>
      <c r="AM625" s="16"/>
      <c r="AN625" s="16"/>
      <c r="AO625" s="16"/>
      <c r="AP625" s="16"/>
      <c r="AQ625" s="16"/>
      <c r="AR625" s="16"/>
      <c r="AS625" s="116"/>
      <c r="AT625" s="116"/>
      <c r="AU625" s="116"/>
      <c r="AV625" s="116"/>
      <c r="AW625" s="116"/>
      <c r="AX625" s="116"/>
      <c r="AY625" s="116"/>
      <c r="AZ625" s="116"/>
      <c r="BA625" s="116"/>
      <c r="BB625" s="116"/>
      <c r="BC625" s="116"/>
      <c r="BD625" s="116"/>
      <c r="BE625" s="116"/>
      <c r="BF625" s="116"/>
      <c r="BG625" s="116"/>
      <c r="BH625" s="116"/>
      <c r="BI625" s="116"/>
      <c r="BJ625" s="117"/>
    </row>
    <row r="626" spans="2:62" s="3" customFormat="1">
      <c r="B626" s="36"/>
      <c r="C626" s="36"/>
      <c r="D626" s="36"/>
      <c r="E626" s="36"/>
      <c r="F626" s="36"/>
      <c r="G626" s="36"/>
      <c r="H626" s="36"/>
      <c r="I626" s="36"/>
      <c r="J626" s="36"/>
      <c r="K626" s="36"/>
      <c r="L626" s="36"/>
      <c r="M626" s="36"/>
      <c r="N626" s="36"/>
      <c r="O626" s="36"/>
      <c r="P626" s="36"/>
      <c r="Q626" s="36"/>
      <c r="R626" s="36"/>
      <c r="S626" s="16"/>
      <c r="T626" s="16"/>
      <c r="U626" s="16"/>
      <c r="V626" s="16"/>
      <c r="W626" s="16"/>
      <c r="X626" s="16"/>
      <c r="Y626" s="16"/>
      <c r="Z626" s="16"/>
      <c r="AA626" s="16"/>
      <c r="AB626" s="16"/>
      <c r="AC626" s="16"/>
      <c r="AD626" s="16"/>
      <c r="AE626" s="16"/>
      <c r="AF626" s="16"/>
      <c r="AG626" s="16"/>
      <c r="AH626" s="16"/>
      <c r="AI626" s="16"/>
      <c r="AJ626" s="16"/>
      <c r="AK626" s="16"/>
      <c r="AL626" s="16"/>
      <c r="AM626" s="16"/>
      <c r="AN626" s="16"/>
      <c r="AO626" s="16"/>
      <c r="AP626" s="16"/>
      <c r="AQ626" s="16"/>
      <c r="AR626" s="16"/>
      <c r="AS626" s="116"/>
      <c r="AT626" s="116"/>
      <c r="AU626" s="116"/>
      <c r="AV626" s="116"/>
      <c r="AW626" s="116"/>
      <c r="AX626" s="116"/>
      <c r="AY626" s="116"/>
      <c r="AZ626" s="116"/>
      <c r="BA626" s="116"/>
      <c r="BB626" s="116"/>
      <c r="BC626" s="116"/>
      <c r="BD626" s="116"/>
      <c r="BE626" s="116"/>
      <c r="BF626" s="116"/>
      <c r="BG626" s="116"/>
      <c r="BH626" s="116"/>
      <c r="BI626" s="116"/>
      <c r="BJ626" s="117"/>
    </row>
    <row r="627" spans="2:62" s="3" customFormat="1">
      <c r="B627" s="36"/>
      <c r="C627" s="36"/>
      <c r="D627" s="36"/>
      <c r="E627" s="36"/>
      <c r="F627" s="36"/>
      <c r="G627" s="36"/>
      <c r="H627" s="36"/>
      <c r="I627" s="36"/>
      <c r="J627" s="36"/>
      <c r="K627" s="36"/>
      <c r="L627" s="36"/>
      <c r="M627" s="36"/>
      <c r="N627" s="36"/>
      <c r="O627" s="36"/>
      <c r="P627" s="36"/>
      <c r="Q627" s="36"/>
      <c r="R627" s="36"/>
      <c r="S627" s="16"/>
      <c r="T627" s="16"/>
      <c r="U627" s="16"/>
      <c r="V627" s="16"/>
      <c r="W627" s="16"/>
      <c r="X627" s="16"/>
      <c r="Y627" s="16"/>
      <c r="Z627" s="16"/>
      <c r="AA627" s="16"/>
      <c r="AB627" s="16"/>
      <c r="AC627" s="16"/>
      <c r="AD627" s="16"/>
      <c r="AE627" s="16"/>
      <c r="AF627" s="16"/>
      <c r="AG627" s="16"/>
      <c r="AH627" s="16"/>
      <c r="AI627" s="16"/>
      <c r="AJ627" s="16"/>
      <c r="AK627" s="16"/>
      <c r="AL627" s="16"/>
      <c r="AM627" s="16"/>
      <c r="AN627" s="16"/>
      <c r="AO627" s="16"/>
      <c r="AP627" s="16"/>
      <c r="AQ627" s="16"/>
      <c r="AR627" s="16"/>
      <c r="AS627" s="116"/>
      <c r="AT627" s="116"/>
      <c r="AU627" s="116"/>
      <c r="AV627" s="116"/>
      <c r="AW627" s="116"/>
      <c r="AX627" s="116"/>
      <c r="AY627" s="116"/>
      <c r="AZ627" s="116"/>
      <c r="BA627" s="116"/>
      <c r="BB627" s="116"/>
      <c r="BC627" s="116"/>
      <c r="BD627" s="116"/>
      <c r="BE627" s="116"/>
      <c r="BF627" s="116"/>
      <c r="BG627" s="116"/>
      <c r="BH627" s="116"/>
      <c r="BI627" s="116"/>
      <c r="BJ627" s="117"/>
    </row>
    <row r="628" spans="2:62" s="3" customFormat="1">
      <c r="B628" s="36"/>
      <c r="C628" s="36"/>
      <c r="D628" s="36"/>
      <c r="E628" s="36"/>
      <c r="F628" s="36"/>
      <c r="G628" s="36"/>
      <c r="H628" s="36"/>
      <c r="I628" s="36"/>
      <c r="J628" s="36"/>
      <c r="K628" s="36"/>
      <c r="L628" s="36"/>
      <c r="M628" s="36"/>
      <c r="N628" s="36"/>
      <c r="O628" s="36"/>
      <c r="P628" s="36"/>
      <c r="Q628" s="36"/>
      <c r="R628" s="36"/>
      <c r="S628" s="16"/>
      <c r="T628" s="16"/>
      <c r="U628" s="16"/>
      <c r="V628" s="16"/>
      <c r="W628" s="16"/>
      <c r="X628" s="16"/>
      <c r="Y628" s="16"/>
      <c r="Z628" s="16"/>
      <c r="AA628" s="16"/>
      <c r="AB628" s="16"/>
      <c r="AC628" s="16"/>
      <c r="AD628" s="16"/>
      <c r="AE628" s="16"/>
      <c r="AF628" s="16"/>
      <c r="AG628" s="16"/>
      <c r="AH628" s="16"/>
      <c r="AI628" s="16"/>
      <c r="AJ628" s="16"/>
      <c r="AK628" s="16"/>
      <c r="AL628" s="16"/>
      <c r="AM628" s="16"/>
      <c r="AN628" s="16"/>
      <c r="AO628" s="16"/>
      <c r="AP628" s="16"/>
      <c r="AQ628" s="16"/>
      <c r="AR628" s="16"/>
      <c r="AS628" s="116"/>
      <c r="AT628" s="116"/>
      <c r="AU628" s="116"/>
      <c r="AV628" s="116"/>
      <c r="AW628" s="116"/>
      <c r="AX628" s="116"/>
      <c r="AY628" s="116"/>
      <c r="AZ628" s="116"/>
      <c r="BA628" s="116"/>
      <c r="BB628" s="116"/>
      <c r="BC628" s="116"/>
      <c r="BD628" s="116"/>
      <c r="BE628" s="116"/>
      <c r="BF628" s="116"/>
      <c r="BG628" s="116"/>
      <c r="BH628" s="116"/>
      <c r="BI628" s="116"/>
      <c r="BJ628" s="117"/>
    </row>
    <row r="629" spans="2:62" s="3" customFormat="1">
      <c r="B629" s="36"/>
      <c r="C629" s="36"/>
      <c r="D629" s="36"/>
      <c r="E629" s="36"/>
      <c r="F629" s="36"/>
      <c r="G629" s="36"/>
      <c r="H629" s="36"/>
      <c r="I629" s="36"/>
      <c r="J629" s="36"/>
      <c r="K629" s="36"/>
      <c r="L629" s="36"/>
      <c r="M629" s="36"/>
      <c r="N629" s="36"/>
      <c r="O629" s="36"/>
      <c r="P629" s="36"/>
      <c r="Q629" s="36"/>
      <c r="R629" s="36"/>
      <c r="S629" s="16"/>
      <c r="T629" s="16"/>
      <c r="U629" s="16"/>
      <c r="V629" s="16"/>
      <c r="W629" s="16"/>
      <c r="X629" s="16"/>
      <c r="Y629" s="16"/>
      <c r="Z629" s="16"/>
      <c r="AA629" s="16"/>
      <c r="AB629" s="16"/>
      <c r="AC629" s="16"/>
      <c r="AD629" s="16"/>
      <c r="AE629" s="16"/>
      <c r="AF629" s="16"/>
      <c r="AG629" s="16"/>
      <c r="AH629" s="16"/>
      <c r="AI629" s="16"/>
      <c r="AJ629" s="16"/>
      <c r="AK629" s="16"/>
      <c r="AL629" s="16"/>
      <c r="AM629" s="16"/>
      <c r="AN629" s="16"/>
      <c r="AO629" s="16"/>
      <c r="AP629" s="16"/>
      <c r="AQ629" s="16"/>
      <c r="AR629" s="16"/>
      <c r="AS629" s="116"/>
      <c r="AT629" s="116"/>
      <c r="AU629" s="116"/>
      <c r="AV629" s="116"/>
      <c r="AW629" s="116"/>
      <c r="AX629" s="116"/>
      <c r="AY629" s="116"/>
      <c r="AZ629" s="116"/>
      <c r="BA629" s="116"/>
      <c r="BB629" s="116"/>
      <c r="BC629" s="116"/>
      <c r="BD629" s="116"/>
      <c r="BE629" s="116"/>
      <c r="BF629" s="116"/>
      <c r="BG629" s="116"/>
      <c r="BH629" s="116"/>
      <c r="BI629" s="116"/>
      <c r="BJ629" s="117"/>
    </row>
    <row r="630" spans="2:62" s="3" customFormat="1">
      <c r="B630" s="36"/>
      <c r="C630" s="36"/>
      <c r="D630" s="36"/>
      <c r="E630" s="36"/>
      <c r="F630" s="36"/>
      <c r="G630" s="36"/>
      <c r="H630" s="36"/>
      <c r="I630" s="36"/>
      <c r="J630" s="36"/>
      <c r="K630" s="36"/>
      <c r="L630" s="36"/>
      <c r="M630" s="36"/>
      <c r="N630" s="36"/>
      <c r="O630" s="36"/>
      <c r="P630" s="36"/>
      <c r="Q630" s="36"/>
      <c r="R630" s="36"/>
      <c r="S630" s="16"/>
      <c r="T630" s="16"/>
      <c r="U630" s="16"/>
      <c r="V630" s="16"/>
      <c r="W630" s="16"/>
      <c r="X630" s="16"/>
      <c r="Y630" s="16"/>
      <c r="Z630" s="16"/>
      <c r="AA630" s="16"/>
      <c r="AB630" s="16"/>
      <c r="AC630" s="16"/>
      <c r="AD630" s="16"/>
      <c r="AE630" s="16"/>
      <c r="AF630" s="16"/>
      <c r="AG630" s="16"/>
      <c r="AH630" s="16"/>
      <c r="AI630" s="16"/>
      <c r="AJ630" s="16"/>
      <c r="AK630" s="16"/>
      <c r="AL630" s="16"/>
      <c r="AM630" s="16"/>
      <c r="AN630" s="16"/>
      <c r="AO630" s="16"/>
      <c r="AP630" s="16"/>
      <c r="AQ630" s="16"/>
      <c r="AR630" s="16"/>
      <c r="AS630" s="116"/>
      <c r="AT630" s="116"/>
      <c r="AU630" s="116"/>
      <c r="AV630" s="116"/>
      <c r="AW630" s="116"/>
      <c r="AX630" s="116"/>
      <c r="AY630" s="116"/>
      <c r="AZ630" s="116"/>
      <c r="BA630" s="116"/>
      <c r="BB630" s="116"/>
      <c r="BC630" s="116"/>
      <c r="BD630" s="116"/>
      <c r="BE630" s="116"/>
      <c r="BF630" s="116"/>
      <c r="BG630" s="116"/>
      <c r="BH630" s="116"/>
      <c r="BI630" s="116"/>
      <c r="BJ630" s="117"/>
    </row>
    <row r="631" spans="2:62" s="3" customFormat="1">
      <c r="B631" s="36"/>
      <c r="C631" s="36"/>
      <c r="D631" s="36"/>
      <c r="E631" s="36"/>
      <c r="F631" s="36"/>
      <c r="G631" s="36"/>
      <c r="H631" s="36"/>
      <c r="I631" s="36"/>
      <c r="J631" s="36"/>
      <c r="K631" s="36"/>
      <c r="L631" s="36"/>
      <c r="M631" s="36"/>
      <c r="N631" s="36"/>
      <c r="O631" s="36"/>
      <c r="P631" s="36"/>
      <c r="Q631" s="36"/>
      <c r="R631" s="36"/>
      <c r="S631" s="16"/>
      <c r="T631" s="16"/>
      <c r="U631" s="16"/>
      <c r="V631" s="16"/>
      <c r="W631" s="16"/>
      <c r="X631" s="16"/>
      <c r="Y631" s="16"/>
      <c r="Z631" s="16"/>
      <c r="AA631" s="16"/>
      <c r="AB631" s="16"/>
      <c r="AC631" s="16"/>
      <c r="AD631" s="16"/>
      <c r="AE631" s="16"/>
      <c r="AF631" s="16"/>
      <c r="AG631" s="16"/>
      <c r="AH631" s="16"/>
      <c r="AI631" s="16"/>
      <c r="AJ631" s="16"/>
      <c r="AK631" s="16"/>
      <c r="AL631" s="16"/>
      <c r="AM631" s="16"/>
      <c r="AN631" s="16"/>
      <c r="AO631" s="16"/>
      <c r="AP631" s="16"/>
      <c r="AQ631" s="16"/>
      <c r="AR631" s="16"/>
      <c r="AS631" s="116"/>
      <c r="AT631" s="116"/>
      <c r="AU631" s="116"/>
      <c r="AV631" s="116"/>
      <c r="AW631" s="116"/>
      <c r="AX631" s="116"/>
      <c r="AY631" s="116"/>
      <c r="AZ631" s="116"/>
      <c r="BA631" s="116"/>
      <c r="BB631" s="116"/>
      <c r="BC631" s="116"/>
      <c r="BD631" s="116"/>
      <c r="BE631" s="116"/>
      <c r="BF631" s="116"/>
      <c r="BG631" s="116"/>
      <c r="BH631" s="116"/>
      <c r="BI631" s="116"/>
      <c r="BJ631" s="117"/>
    </row>
    <row r="632" spans="2:62" s="3" customFormat="1">
      <c r="B632" s="36"/>
      <c r="C632" s="36"/>
      <c r="D632" s="36"/>
      <c r="E632" s="36"/>
      <c r="F632" s="36"/>
      <c r="G632" s="36"/>
      <c r="H632" s="36"/>
      <c r="I632" s="36"/>
      <c r="J632" s="36"/>
      <c r="K632" s="36"/>
      <c r="L632" s="36"/>
      <c r="M632" s="36"/>
      <c r="N632" s="36"/>
      <c r="O632" s="36"/>
      <c r="P632" s="36"/>
      <c r="Q632" s="36"/>
      <c r="R632" s="36"/>
      <c r="S632" s="16"/>
      <c r="T632" s="16"/>
      <c r="U632" s="16"/>
      <c r="V632" s="16"/>
      <c r="W632" s="16"/>
      <c r="X632" s="16"/>
      <c r="Y632" s="16"/>
      <c r="Z632" s="16"/>
      <c r="AA632" s="16"/>
      <c r="AB632" s="16"/>
      <c r="AC632" s="16"/>
      <c r="AD632" s="16"/>
      <c r="AE632" s="16"/>
      <c r="AF632" s="16"/>
      <c r="AG632" s="16"/>
      <c r="AH632" s="16"/>
      <c r="AI632" s="16"/>
      <c r="AJ632" s="16"/>
      <c r="AK632" s="16"/>
      <c r="AL632" s="16"/>
      <c r="AM632" s="16"/>
      <c r="AN632" s="16"/>
      <c r="AO632" s="16"/>
      <c r="AP632" s="16"/>
      <c r="AQ632" s="16"/>
      <c r="AR632" s="16"/>
      <c r="AS632" s="116"/>
      <c r="AT632" s="116"/>
      <c r="AU632" s="116"/>
      <c r="AV632" s="116"/>
      <c r="AW632" s="116"/>
      <c r="AX632" s="116"/>
      <c r="AY632" s="116"/>
      <c r="AZ632" s="116"/>
      <c r="BA632" s="116"/>
      <c r="BB632" s="116"/>
      <c r="BC632" s="116"/>
      <c r="BD632" s="116"/>
      <c r="BE632" s="116"/>
      <c r="BF632" s="116"/>
      <c r="BG632" s="116"/>
      <c r="BH632" s="116"/>
      <c r="BI632" s="116"/>
      <c r="BJ632" s="117"/>
    </row>
    <row r="633" spans="2:62" s="3" customFormat="1">
      <c r="B633" s="36"/>
      <c r="C633" s="36"/>
      <c r="D633" s="36"/>
      <c r="E633" s="36"/>
      <c r="F633" s="36"/>
      <c r="G633" s="36"/>
      <c r="H633" s="36"/>
      <c r="I633" s="36"/>
      <c r="J633" s="36"/>
      <c r="K633" s="36"/>
      <c r="L633" s="36"/>
      <c r="M633" s="36"/>
      <c r="N633" s="36"/>
      <c r="O633" s="36"/>
      <c r="P633" s="36"/>
      <c r="Q633" s="36"/>
      <c r="R633" s="36"/>
      <c r="S633" s="16"/>
      <c r="T633" s="16"/>
      <c r="U633" s="16"/>
      <c r="V633" s="16"/>
      <c r="W633" s="16"/>
      <c r="X633" s="16"/>
      <c r="Y633" s="16"/>
      <c r="Z633" s="16"/>
      <c r="AA633" s="16"/>
      <c r="AB633" s="16"/>
      <c r="AC633" s="16"/>
      <c r="AD633" s="16"/>
      <c r="AE633" s="16"/>
      <c r="AF633" s="16"/>
      <c r="AG633" s="16"/>
      <c r="AH633" s="16"/>
      <c r="AI633" s="16"/>
      <c r="AJ633" s="16"/>
      <c r="AK633" s="16"/>
      <c r="AL633" s="16"/>
      <c r="AM633" s="16"/>
      <c r="AN633" s="16"/>
      <c r="AO633" s="16"/>
      <c r="AP633" s="16"/>
      <c r="AQ633" s="16"/>
      <c r="AR633" s="16"/>
      <c r="AS633" s="116"/>
      <c r="AT633" s="116"/>
      <c r="AU633" s="116"/>
      <c r="AV633" s="116"/>
      <c r="AW633" s="116"/>
      <c r="AX633" s="116"/>
      <c r="AY633" s="116"/>
      <c r="AZ633" s="116"/>
      <c r="BA633" s="116"/>
      <c r="BB633" s="116"/>
      <c r="BC633" s="116"/>
      <c r="BD633" s="116"/>
      <c r="BE633" s="116"/>
      <c r="BF633" s="116"/>
      <c r="BG633" s="116"/>
      <c r="BH633" s="116"/>
      <c r="BI633" s="116"/>
      <c r="BJ633" s="117"/>
    </row>
    <row r="634" spans="2:62" s="3" customFormat="1">
      <c r="B634" s="36"/>
      <c r="C634" s="36"/>
      <c r="D634" s="36"/>
      <c r="E634" s="36"/>
      <c r="F634" s="36"/>
      <c r="G634" s="36"/>
      <c r="H634" s="36"/>
      <c r="I634" s="36"/>
      <c r="J634" s="36"/>
      <c r="K634" s="36"/>
      <c r="L634" s="36"/>
      <c r="M634" s="36"/>
      <c r="N634" s="36"/>
      <c r="O634" s="36"/>
      <c r="P634" s="36"/>
      <c r="Q634" s="36"/>
      <c r="R634" s="36"/>
      <c r="S634" s="16"/>
      <c r="T634" s="16"/>
      <c r="U634" s="16"/>
      <c r="V634" s="16"/>
      <c r="W634" s="16"/>
      <c r="X634" s="16"/>
      <c r="Y634" s="16"/>
      <c r="Z634" s="16"/>
      <c r="AA634" s="16"/>
      <c r="AB634" s="16"/>
      <c r="AC634" s="16"/>
      <c r="AD634" s="16"/>
      <c r="AE634" s="16"/>
      <c r="AF634" s="16"/>
      <c r="AG634" s="16"/>
      <c r="AH634" s="16"/>
      <c r="AI634" s="16"/>
      <c r="AJ634" s="16"/>
      <c r="AK634" s="16"/>
      <c r="AL634" s="16"/>
      <c r="AM634" s="16"/>
      <c r="AN634" s="16"/>
      <c r="AO634" s="16"/>
      <c r="AP634" s="16"/>
      <c r="AQ634" s="16"/>
      <c r="AR634" s="16"/>
      <c r="AS634" s="116"/>
      <c r="AT634" s="116"/>
      <c r="AU634" s="116"/>
      <c r="AV634" s="116"/>
      <c r="AW634" s="116"/>
      <c r="AX634" s="116"/>
      <c r="AY634" s="116"/>
      <c r="AZ634" s="116"/>
      <c r="BA634" s="116"/>
      <c r="BB634" s="116"/>
      <c r="BC634" s="116"/>
      <c r="BD634" s="116"/>
      <c r="BE634" s="116"/>
      <c r="BF634" s="116"/>
      <c r="BG634" s="116"/>
      <c r="BH634" s="116"/>
      <c r="BI634" s="116"/>
      <c r="BJ634" s="117"/>
    </row>
    <row r="635" spans="2:62" s="3" customFormat="1">
      <c r="B635" s="36"/>
      <c r="C635" s="36"/>
      <c r="D635" s="36"/>
      <c r="E635" s="36"/>
      <c r="F635" s="36"/>
      <c r="G635" s="36"/>
      <c r="H635" s="36"/>
      <c r="I635" s="36"/>
      <c r="J635" s="36"/>
      <c r="K635" s="36"/>
      <c r="L635" s="36"/>
      <c r="M635" s="36"/>
      <c r="N635" s="36"/>
      <c r="O635" s="36"/>
      <c r="P635" s="36"/>
      <c r="Q635" s="36"/>
      <c r="R635" s="36"/>
      <c r="S635" s="16"/>
      <c r="T635" s="16"/>
      <c r="U635" s="16"/>
      <c r="V635" s="16"/>
      <c r="W635" s="16"/>
      <c r="X635" s="16"/>
      <c r="Y635" s="16"/>
      <c r="Z635" s="16"/>
      <c r="AA635" s="16"/>
      <c r="AB635" s="16"/>
      <c r="AC635" s="16"/>
      <c r="AD635" s="16"/>
      <c r="AE635" s="16"/>
      <c r="AF635" s="16"/>
      <c r="AG635" s="16"/>
      <c r="AH635" s="16"/>
      <c r="AI635" s="16"/>
      <c r="AJ635" s="16"/>
      <c r="AK635" s="16"/>
      <c r="AL635" s="16"/>
      <c r="AM635" s="16"/>
      <c r="AN635" s="16"/>
      <c r="AO635" s="16"/>
      <c r="AP635" s="16"/>
      <c r="AQ635" s="16"/>
      <c r="AR635" s="16"/>
      <c r="AS635" s="116"/>
      <c r="AT635" s="116"/>
      <c r="AU635" s="116"/>
      <c r="AV635" s="116"/>
      <c r="AW635" s="116"/>
      <c r="AX635" s="116"/>
      <c r="AY635" s="116"/>
      <c r="AZ635" s="116"/>
      <c r="BA635" s="116"/>
      <c r="BB635" s="116"/>
      <c r="BC635" s="116"/>
      <c r="BD635" s="116"/>
      <c r="BE635" s="116"/>
      <c r="BF635" s="116"/>
      <c r="BG635" s="116"/>
      <c r="BH635" s="116"/>
      <c r="BI635" s="116"/>
      <c r="BJ635" s="117"/>
    </row>
    <row r="636" spans="2:62" s="3" customFormat="1">
      <c r="B636" s="36"/>
      <c r="C636" s="36"/>
      <c r="D636" s="36"/>
      <c r="E636" s="36"/>
      <c r="F636" s="36"/>
      <c r="G636" s="36"/>
      <c r="H636" s="36"/>
      <c r="I636" s="36"/>
      <c r="J636" s="36"/>
      <c r="K636" s="36"/>
      <c r="L636" s="36"/>
      <c r="M636" s="36"/>
      <c r="N636" s="36"/>
      <c r="O636" s="36"/>
      <c r="P636" s="36"/>
      <c r="Q636" s="36"/>
      <c r="R636" s="36"/>
      <c r="S636" s="16"/>
      <c r="T636" s="16"/>
      <c r="U636" s="16"/>
      <c r="V636" s="16"/>
      <c r="W636" s="16"/>
      <c r="X636" s="16"/>
      <c r="Y636" s="16"/>
      <c r="Z636" s="16"/>
      <c r="AA636" s="16"/>
      <c r="AB636" s="16"/>
      <c r="AC636" s="16"/>
      <c r="AD636" s="16"/>
      <c r="AE636" s="16"/>
      <c r="AF636" s="16"/>
      <c r="AG636" s="16"/>
      <c r="AH636" s="16"/>
      <c r="AI636" s="16"/>
      <c r="AJ636" s="16"/>
      <c r="AK636" s="16"/>
      <c r="AL636" s="16"/>
      <c r="AM636" s="16"/>
      <c r="AN636" s="16"/>
      <c r="AO636" s="16"/>
      <c r="AP636" s="16"/>
      <c r="AQ636" s="16"/>
      <c r="AR636" s="16"/>
      <c r="AS636" s="116"/>
      <c r="AT636" s="116"/>
      <c r="AU636" s="116"/>
      <c r="AV636" s="116"/>
      <c r="AW636" s="116"/>
      <c r="AX636" s="116"/>
      <c r="AY636" s="116"/>
      <c r="AZ636" s="116"/>
      <c r="BA636" s="116"/>
      <c r="BB636" s="116"/>
      <c r="BC636" s="116"/>
      <c r="BD636" s="116"/>
      <c r="BE636" s="116"/>
      <c r="BF636" s="116"/>
      <c r="BG636" s="116"/>
      <c r="BH636" s="116"/>
      <c r="BI636" s="116"/>
      <c r="BJ636" s="117"/>
    </row>
    <row r="637" spans="2:62" s="3" customFormat="1">
      <c r="B637" s="36"/>
      <c r="C637" s="36"/>
      <c r="D637" s="36"/>
      <c r="E637" s="36"/>
      <c r="F637" s="36"/>
      <c r="G637" s="36"/>
      <c r="H637" s="36"/>
      <c r="I637" s="36"/>
      <c r="J637" s="36"/>
      <c r="K637" s="36"/>
      <c r="L637" s="36"/>
      <c r="M637" s="36"/>
      <c r="N637" s="36"/>
      <c r="O637" s="36"/>
      <c r="P637" s="36"/>
      <c r="Q637" s="36"/>
      <c r="R637" s="36"/>
      <c r="S637" s="16"/>
      <c r="T637" s="16"/>
      <c r="U637" s="16"/>
      <c r="V637" s="16"/>
      <c r="W637" s="16"/>
      <c r="X637" s="16"/>
      <c r="Y637" s="16"/>
      <c r="Z637" s="16"/>
      <c r="AA637" s="16"/>
      <c r="AB637" s="16"/>
      <c r="AC637" s="16"/>
      <c r="AD637" s="16"/>
      <c r="AE637" s="16"/>
      <c r="AF637" s="16"/>
      <c r="AG637" s="16"/>
      <c r="AH637" s="16"/>
      <c r="AI637" s="16"/>
      <c r="AJ637" s="16"/>
      <c r="AK637" s="16"/>
      <c r="AL637" s="16"/>
      <c r="AM637" s="16"/>
      <c r="AN637" s="16"/>
      <c r="AO637" s="16"/>
      <c r="AP637" s="16"/>
      <c r="AQ637" s="16"/>
      <c r="AR637" s="16"/>
      <c r="AS637" s="116"/>
      <c r="AT637" s="116"/>
      <c r="AU637" s="116"/>
      <c r="AV637" s="116"/>
      <c r="AW637" s="116"/>
      <c r="AX637" s="116"/>
      <c r="AY637" s="116"/>
      <c r="AZ637" s="116"/>
      <c r="BA637" s="116"/>
      <c r="BB637" s="116"/>
      <c r="BC637" s="116"/>
      <c r="BD637" s="116"/>
      <c r="BE637" s="116"/>
      <c r="BF637" s="116"/>
      <c r="BG637" s="116"/>
      <c r="BH637" s="116"/>
      <c r="BI637" s="116"/>
      <c r="BJ637" s="117"/>
    </row>
    <row r="638" spans="2:62" s="3" customFormat="1">
      <c r="B638" s="36"/>
      <c r="C638" s="36"/>
      <c r="D638" s="36"/>
      <c r="E638" s="36"/>
      <c r="F638" s="36"/>
      <c r="G638" s="36"/>
      <c r="H638" s="36"/>
      <c r="I638" s="36"/>
      <c r="J638" s="36"/>
      <c r="K638" s="36"/>
      <c r="L638" s="36"/>
      <c r="M638" s="36"/>
      <c r="N638" s="36"/>
      <c r="O638" s="36"/>
      <c r="P638" s="36"/>
      <c r="Q638" s="36"/>
      <c r="R638" s="36"/>
      <c r="S638" s="16"/>
      <c r="T638" s="16"/>
      <c r="U638" s="16"/>
      <c r="V638" s="16"/>
      <c r="W638" s="16"/>
      <c r="X638" s="16"/>
      <c r="Y638" s="16"/>
      <c r="Z638" s="16"/>
      <c r="AA638" s="16"/>
      <c r="AB638" s="16"/>
      <c r="AC638" s="16"/>
      <c r="AD638" s="16"/>
      <c r="AE638" s="16"/>
      <c r="AF638" s="16"/>
      <c r="AG638" s="16"/>
      <c r="AH638" s="16"/>
      <c r="AI638" s="16"/>
      <c r="AJ638" s="16"/>
      <c r="AK638" s="16"/>
      <c r="AL638" s="16"/>
      <c r="AM638" s="16"/>
      <c r="AN638" s="16"/>
      <c r="AO638" s="16"/>
      <c r="AP638" s="16"/>
      <c r="AQ638" s="16"/>
      <c r="AR638" s="16"/>
      <c r="AS638" s="116"/>
      <c r="AT638" s="116"/>
      <c r="AU638" s="116"/>
      <c r="AV638" s="116"/>
      <c r="AW638" s="116"/>
      <c r="AX638" s="116"/>
      <c r="AY638" s="116"/>
      <c r="AZ638" s="116"/>
      <c r="BA638" s="116"/>
      <c r="BB638" s="116"/>
      <c r="BC638" s="116"/>
      <c r="BD638" s="116"/>
      <c r="BE638" s="116"/>
      <c r="BF638" s="116"/>
      <c r="BG638" s="116"/>
      <c r="BH638" s="116"/>
      <c r="BI638" s="116"/>
      <c r="BJ638" s="117"/>
    </row>
    <row r="639" spans="2:62" s="3" customFormat="1">
      <c r="B639" s="36"/>
      <c r="C639" s="36"/>
      <c r="D639" s="36"/>
      <c r="E639" s="36"/>
      <c r="F639" s="36"/>
      <c r="G639" s="36"/>
      <c r="H639" s="36"/>
      <c r="I639" s="36"/>
      <c r="J639" s="36"/>
      <c r="K639" s="36"/>
      <c r="L639" s="36"/>
      <c r="M639" s="36"/>
      <c r="N639" s="36"/>
      <c r="O639" s="36"/>
      <c r="P639" s="36"/>
      <c r="Q639" s="36"/>
      <c r="R639" s="36"/>
      <c r="S639" s="16"/>
      <c r="T639" s="16"/>
      <c r="U639" s="16"/>
      <c r="V639" s="16"/>
      <c r="W639" s="16"/>
      <c r="X639" s="16"/>
      <c r="Y639" s="16"/>
      <c r="Z639" s="16"/>
      <c r="AA639" s="16"/>
      <c r="AB639" s="16"/>
      <c r="AC639" s="16"/>
      <c r="AD639" s="16"/>
      <c r="AE639" s="16"/>
      <c r="AF639" s="16"/>
      <c r="AG639" s="16"/>
      <c r="AH639" s="16"/>
      <c r="AI639" s="16"/>
      <c r="AJ639" s="16"/>
      <c r="AK639" s="16"/>
      <c r="AL639" s="16"/>
      <c r="AM639" s="16"/>
      <c r="AN639" s="16"/>
      <c r="AO639" s="16"/>
      <c r="AP639" s="16"/>
      <c r="AQ639" s="16"/>
      <c r="AR639" s="16"/>
      <c r="AS639" s="116"/>
      <c r="AT639" s="116"/>
      <c r="AU639" s="116"/>
      <c r="AV639" s="116"/>
      <c r="AW639" s="116"/>
      <c r="AX639" s="116"/>
      <c r="AY639" s="116"/>
      <c r="AZ639" s="116"/>
      <c r="BA639" s="116"/>
      <c r="BB639" s="116"/>
      <c r="BC639" s="116"/>
      <c r="BD639" s="116"/>
      <c r="BE639" s="116"/>
      <c r="BF639" s="116"/>
      <c r="BG639" s="116"/>
      <c r="BH639" s="116"/>
      <c r="BI639" s="116"/>
      <c r="BJ639" s="117"/>
    </row>
    <row r="640" spans="2:62" s="3" customFormat="1">
      <c r="B640" s="36"/>
      <c r="C640" s="36"/>
      <c r="D640" s="36"/>
      <c r="E640" s="36"/>
      <c r="F640" s="36"/>
      <c r="G640" s="36"/>
      <c r="H640" s="36"/>
      <c r="I640" s="36"/>
      <c r="J640" s="36"/>
      <c r="K640" s="36"/>
      <c r="L640" s="36"/>
      <c r="M640" s="36"/>
      <c r="N640" s="36"/>
      <c r="O640" s="36"/>
      <c r="P640" s="36"/>
      <c r="Q640" s="36"/>
      <c r="R640" s="36"/>
      <c r="S640" s="16"/>
      <c r="T640" s="16"/>
      <c r="U640" s="16"/>
      <c r="V640" s="16"/>
      <c r="W640" s="16"/>
      <c r="X640" s="16"/>
      <c r="Y640" s="16"/>
      <c r="Z640" s="16"/>
      <c r="AA640" s="16"/>
      <c r="AB640" s="16"/>
      <c r="AC640" s="16"/>
      <c r="AD640" s="16"/>
      <c r="AE640" s="16"/>
      <c r="AF640" s="16"/>
      <c r="AG640" s="16"/>
      <c r="AH640" s="16"/>
      <c r="AI640" s="16"/>
      <c r="AJ640" s="16"/>
      <c r="AK640" s="16"/>
      <c r="AL640" s="16"/>
      <c r="AM640" s="16"/>
      <c r="AN640" s="16"/>
      <c r="AO640" s="16"/>
      <c r="AP640" s="16"/>
      <c r="AQ640" s="16"/>
      <c r="AR640" s="16"/>
      <c r="AS640" s="116"/>
      <c r="AT640" s="116"/>
      <c r="AU640" s="116"/>
      <c r="AV640" s="116"/>
      <c r="AW640" s="116"/>
      <c r="AX640" s="116"/>
      <c r="AY640" s="116"/>
      <c r="AZ640" s="116"/>
      <c r="BA640" s="116"/>
      <c r="BB640" s="116"/>
      <c r="BC640" s="116"/>
      <c r="BD640" s="116"/>
      <c r="BE640" s="116"/>
      <c r="BF640" s="116"/>
      <c r="BG640" s="116"/>
      <c r="BH640" s="116"/>
      <c r="BI640" s="116"/>
      <c r="BJ640" s="117"/>
    </row>
    <row r="641" spans="2:62" s="3" customFormat="1">
      <c r="B641" s="36"/>
      <c r="C641" s="36"/>
      <c r="D641" s="36"/>
      <c r="E641" s="36"/>
      <c r="F641" s="36"/>
      <c r="G641" s="36"/>
      <c r="H641" s="36"/>
      <c r="I641" s="36"/>
      <c r="J641" s="36"/>
      <c r="K641" s="36"/>
      <c r="L641" s="36"/>
      <c r="M641" s="36"/>
      <c r="N641" s="36"/>
      <c r="O641" s="36"/>
      <c r="P641" s="36"/>
      <c r="Q641" s="36"/>
      <c r="R641" s="36"/>
      <c r="S641" s="16"/>
      <c r="T641" s="16"/>
      <c r="U641" s="16"/>
      <c r="V641" s="16"/>
      <c r="W641" s="16"/>
      <c r="X641" s="16"/>
      <c r="Y641" s="16"/>
      <c r="Z641" s="16"/>
      <c r="AA641" s="16"/>
      <c r="AB641" s="16"/>
      <c r="AC641" s="16"/>
      <c r="AD641" s="16"/>
      <c r="AE641" s="16"/>
      <c r="AF641" s="16"/>
      <c r="AG641" s="16"/>
      <c r="AH641" s="16"/>
      <c r="AI641" s="16"/>
      <c r="AJ641" s="16"/>
      <c r="AK641" s="16"/>
      <c r="AL641" s="16"/>
      <c r="AM641" s="16"/>
      <c r="AN641" s="16"/>
      <c r="AO641" s="16"/>
      <c r="AP641" s="16"/>
      <c r="AQ641" s="16"/>
      <c r="AR641" s="16"/>
      <c r="AS641" s="116"/>
      <c r="AT641" s="116"/>
      <c r="AU641" s="116"/>
      <c r="AV641" s="116"/>
      <c r="AW641" s="116"/>
      <c r="AX641" s="116"/>
      <c r="AY641" s="116"/>
      <c r="AZ641" s="116"/>
      <c r="BA641" s="116"/>
      <c r="BB641" s="116"/>
      <c r="BC641" s="116"/>
      <c r="BD641" s="116"/>
      <c r="BE641" s="116"/>
      <c r="BF641" s="116"/>
      <c r="BG641" s="116"/>
      <c r="BH641" s="116"/>
      <c r="BI641" s="116"/>
      <c r="BJ641" s="117"/>
    </row>
    <row r="642" spans="2:62" s="3" customFormat="1">
      <c r="B642" s="36"/>
      <c r="C642" s="36"/>
      <c r="D642" s="36"/>
      <c r="E642" s="36"/>
      <c r="F642" s="36"/>
      <c r="G642" s="36"/>
      <c r="H642" s="36"/>
      <c r="I642" s="36"/>
      <c r="J642" s="36"/>
      <c r="K642" s="36"/>
      <c r="L642" s="36"/>
      <c r="M642" s="36"/>
      <c r="N642" s="36"/>
      <c r="O642" s="36"/>
      <c r="P642" s="36"/>
      <c r="Q642" s="36"/>
      <c r="R642" s="36"/>
      <c r="S642" s="16"/>
      <c r="T642" s="16"/>
      <c r="U642" s="16"/>
      <c r="V642" s="16"/>
      <c r="W642" s="16"/>
      <c r="X642" s="16"/>
      <c r="Y642" s="16"/>
      <c r="Z642" s="16"/>
      <c r="AA642" s="16"/>
      <c r="AB642" s="16"/>
      <c r="AC642" s="16"/>
      <c r="AD642" s="16"/>
      <c r="AE642" s="16"/>
      <c r="AF642" s="16"/>
      <c r="AG642" s="16"/>
      <c r="AH642" s="16"/>
      <c r="AI642" s="16"/>
      <c r="AJ642" s="16"/>
      <c r="AK642" s="16"/>
      <c r="AL642" s="16"/>
      <c r="AM642" s="16"/>
      <c r="AN642" s="16"/>
      <c r="AO642" s="16"/>
      <c r="AP642" s="16"/>
      <c r="AQ642" s="16"/>
      <c r="AR642" s="16"/>
      <c r="AS642" s="116"/>
      <c r="AT642" s="116"/>
      <c r="AU642" s="116"/>
      <c r="AV642" s="116"/>
      <c r="AW642" s="116"/>
      <c r="AX642" s="116"/>
      <c r="AY642" s="116"/>
      <c r="AZ642" s="116"/>
      <c r="BA642" s="116"/>
      <c r="BB642" s="116"/>
      <c r="BC642" s="116"/>
      <c r="BD642" s="116"/>
      <c r="BE642" s="116"/>
      <c r="BF642" s="116"/>
      <c r="BG642" s="116"/>
      <c r="BH642" s="116"/>
      <c r="BI642" s="116"/>
      <c r="BJ642" s="117"/>
    </row>
    <row r="643" spans="2:62" s="3" customFormat="1">
      <c r="B643" s="36"/>
      <c r="C643" s="36"/>
      <c r="D643" s="36"/>
      <c r="E643" s="36"/>
      <c r="F643" s="36"/>
      <c r="G643" s="36"/>
      <c r="H643" s="36"/>
      <c r="I643" s="36"/>
      <c r="J643" s="36"/>
      <c r="K643" s="36"/>
      <c r="L643" s="36"/>
      <c r="M643" s="36"/>
      <c r="N643" s="36"/>
      <c r="O643" s="36"/>
      <c r="P643" s="36"/>
      <c r="Q643" s="36"/>
      <c r="R643" s="36"/>
      <c r="S643" s="16"/>
      <c r="T643" s="16"/>
      <c r="U643" s="16"/>
      <c r="V643" s="16"/>
      <c r="W643" s="16"/>
      <c r="X643" s="16"/>
      <c r="Y643" s="16"/>
      <c r="Z643" s="16"/>
      <c r="AA643" s="16"/>
      <c r="AB643" s="16"/>
      <c r="AC643" s="16"/>
      <c r="AD643" s="16"/>
      <c r="AE643" s="16"/>
      <c r="AF643" s="16"/>
      <c r="AG643" s="16"/>
      <c r="AH643" s="16"/>
      <c r="AI643" s="16"/>
      <c r="AJ643" s="16"/>
      <c r="AK643" s="16"/>
      <c r="AL643" s="16"/>
      <c r="AM643" s="16"/>
      <c r="AN643" s="16"/>
      <c r="AO643" s="16"/>
      <c r="AP643" s="16"/>
      <c r="AQ643" s="16"/>
      <c r="AR643" s="16"/>
      <c r="AS643" s="116"/>
      <c r="AT643" s="116"/>
      <c r="AU643" s="116"/>
      <c r="AV643" s="116"/>
      <c r="AW643" s="116"/>
      <c r="AX643" s="116"/>
      <c r="AY643" s="116"/>
      <c r="AZ643" s="116"/>
      <c r="BA643" s="116"/>
      <c r="BB643" s="116"/>
      <c r="BC643" s="116"/>
      <c r="BD643" s="116"/>
      <c r="BE643" s="116"/>
      <c r="BF643" s="116"/>
      <c r="BG643" s="116"/>
      <c r="BH643" s="116"/>
      <c r="BI643" s="116"/>
      <c r="BJ643" s="117"/>
    </row>
    <row r="644" spans="2:62" s="3" customFormat="1">
      <c r="B644" s="36"/>
      <c r="C644" s="36"/>
      <c r="D644" s="36"/>
      <c r="E644" s="36"/>
      <c r="F644" s="36"/>
      <c r="G644" s="36"/>
      <c r="H644" s="36"/>
      <c r="I644" s="36"/>
      <c r="J644" s="36"/>
      <c r="K644" s="36"/>
      <c r="L644" s="36"/>
      <c r="M644" s="36"/>
      <c r="N644" s="36"/>
      <c r="O644" s="36"/>
      <c r="P644" s="36"/>
      <c r="Q644" s="36"/>
      <c r="R644" s="36"/>
      <c r="S644" s="16"/>
      <c r="T644" s="16"/>
      <c r="U644" s="16"/>
      <c r="V644" s="16"/>
      <c r="W644" s="16"/>
      <c r="X644" s="16"/>
      <c r="Y644" s="16"/>
      <c r="Z644" s="16"/>
      <c r="AA644" s="16"/>
      <c r="AB644" s="16"/>
      <c r="AC644" s="16"/>
      <c r="AD644" s="16"/>
      <c r="AE644" s="16"/>
      <c r="AF644" s="16"/>
      <c r="AG644" s="16"/>
      <c r="AH644" s="16"/>
      <c r="AI644" s="16"/>
      <c r="AJ644" s="16"/>
      <c r="AK644" s="16"/>
      <c r="AL644" s="16"/>
      <c r="AM644" s="16"/>
      <c r="AN644" s="16"/>
      <c r="AO644" s="16"/>
      <c r="AP644" s="16"/>
      <c r="AQ644" s="16"/>
      <c r="AR644" s="16"/>
      <c r="AS644" s="116"/>
      <c r="AT644" s="116"/>
      <c r="AU644" s="116"/>
      <c r="AV644" s="116"/>
      <c r="AW644" s="116"/>
      <c r="AX644" s="116"/>
      <c r="AY644" s="116"/>
      <c r="AZ644" s="116"/>
      <c r="BA644" s="116"/>
      <c r="BB644" s="116"/>
      <c r="BC644" s="116"/>
      <c r="BD644" s="116"/>
      <c r="BE644" s="116"/>
      <c r="BF644" s="116"/>
      <c r="BG644" s="116"/>
      <c r="BH644" s="116"/>
      <c r="BI644" s="116"/>
      <c r="BJ644" s="117"/>
    </row>
    <row r="645" spans="2:62" s="3" customFormat="1">
      <c r="B645" s="36"/>
      <c r="C645" s="36"/>
      <c r="D645" s="36"/>
      <c r="E645" s="36"/>
      <c r="F645" s="36"/>
      <c r="G645" s="36"/>
      <c r="H645" s="36"/>
      <c r="I645" s="36"/>
      <c r="J645" s="36"/>
      <c r="K645" s="36"/>
      <c r="L645" s="36"/>
      <c r="M645" s="36"/>
      <c r="N645" s="36"/>
      <c r="O645" s="36"/>
      <c r="P645" s="36"/>
      <c r="Q645" s="36"/>
      <c r="R645" s="36"/>
      <c r="S645" s="16"/>
      <c r="T645" s="16"/>
      <c r="U645" s="16"/>
      <c r="V645" s="16"/>
      <c r="W645" s="16"/>
      <c r="X645" s="16"/>
      <c r="Y645" s="16"/>
      <c r="Z645" s="16"/>
      <c r="AA645" s="16"/>
      <c r="AB645" s="16"/>
      <c r="AC645" s="16"/>
      <c r="AD645" s="16"/>
      <c r="AE645" s="16"/>
      <c r="AF645" s="16"/>
      <c r="AG645" s="16"/>
      <c r="AH645" s="16"/>
      <c r="AI645" s="16"/>
      <c r="AJ645" s="16"/>
      <c r="AK645" s="16"/>
      <c r="AL645" s="16"/>
      <c r="AM645" s="16"/>
      <c r="AN645" s="16"/>
      <c r="AO645" s="16"/>
      <c r="AP645" s="16"/>
      <c r="AQ645" s="16"/>
      <c r="AR645" s="16"/>
      <c r="AS645" s="116"/>
      <c r="AT645" s="116"/>
      <c r="AU645" s="116"/>
      <c r="AV645" s="116"/>
      <c r="AW645" s="116"/>
      <c r="AX645" s="116"/>
      <c r="AY645" s="116"/>
      <c r="AZ645" s="116"/>
      <c r="BA645" s="116"/>
      <c r="BB645" s="116"/>
      <c r="BC645" s="116"/>
      <c r="BD645" s="116"/>
      <c r="BE645" s="116"/>
      <c r="BF645" s="116"/>
      <c r="BG645" s="116"/>
      <c r="BH645" s="116"/>
      <c r="BI645" s="116"/>
      <c r="BJ645" s="117"/>
    </row>
    <row r="646" spans="2:62" s="3" customFormat="1">
      <c r="B646" s="36"/>
      <c r="C646" s="36"/>
      <c r="D646" s="36"/>
      <c r="E646" s="36"/>
      <c r="F646" s="36"/>
      <c r="G646" s="36"/>
      <c r="H646" s="36"/>
      <c r="I646" s="36"/>
      <c r="J646" s="36"/>
      <c r="K646" s="36"/>
      <c r="L646" s="36"/>
      <c r="M646" s="36"/>
      <c r="N646" s="36"/>
      <c r="O646" s="36"/>
      <c r="P646" s="36"/>
      <c r="Q646" s="36"/>
      <c r="R646" s="36"/>
      <c r="S646" s="16"/>
      <c r="T646" s="16"/>
      <c r="U646" s="16"/>
      <c r="V646" s="16"/>
      <c r="W646" s="16"/>
      <c r="X646" s="16"/>
      <c r="Y646" s="16"/>
      <c r="Z646" s="16"/>
      <c r="AA646" s="16"/>
      <c r="AB646" s="16"/>
      <c r="AC646" s="16"/>
      <c r="AD646" s="16"/>
      <c r="AE646" s="16"/>
      <c r="AF646" s="16"/>
      <c r="AG646" s="16"/>
      <c r="AH646" s="16"/>
      <c r="AI646" s="16"/>
      <c r="AJ646" s="16"/>
      <c r="AK646" s="16"/>
      <c r="AL646" s="16"/>
      <c r="AM646" s="16"/>
      <c r="AN646" s="16"/>
      <c r="AO646" s="16"/>
      <c r="AP646" s="16"/>
      <c r="AQ646" s="16"/>
      <c r="AR646" s="16"/>
      <c r="AS646" s="116"/>
      <c r="AT646" s="116"/>
      <c r="AU646" s="116"/>
      <c r="AV646" s="116"/>
      <c r="AW646" s="116"/>
      <c r="AX646" s="116"/>
      <c r="AY646" s="116"/>
      <c r="AZ646" s="116"/>
      <c r="BA646" s="116"/>
      <c r="BB646" s="116"/>
      <c r="BC646" s="116"/>
      <c r="BD646" s="116"/>
      <c r="BE646" s="116"/>
      <c r="BF646" s="116"/>
      <c r="BG646" s="116"/>
      <c r="BH646" s="116"/>
      <c r="BI646" s="116"/>
      <c r="BJ646" s="117"/>
    </row>
    <row r="647" spans="2:62" s="3" customFormat="1">
      <c r="B647" s="36"/>
      <c r="C647" s="36"/>
      <c r="D647" s="36"/>
      <c r="E647" s="36"/>
      <c r="F647" s="36"/>
      <c r="G647" s="36"/>
      <c r="H647" s="36"/>
      <c r="I647" s="36"/>
      <c r="J647" s="36"/>
      <c r="K647" s="36"/>
      <c r="L647" s="36"/>
      <c r="M647" s="36"/>
      <c r="N647" s="36"/>
      <c r="O647" s="36"/>
      <c r="P647" s="36"/>
      <c r="Q647" s="36"/>
      <c r="R647" s="36"/>
      <c r="S647" s="16"/>
      <c r="T647" s="16"/>
      <c r="U647" s="16"/>
      <c r="V647" s="16"/>
      <c r="W647" s="16"/>
      <c r="X647" s="16"/>
      <c r="Y647" s="16"/>
      <c r="Z647" s="16"/>
      <c r="AA647" s="16"/>
      <c r="AB647" s="16"/>
      <c r="AC647" s="16"/>
      <c r="AD647" s="16"/>
      <c r="AE647" s="16"/>
      <c r="AF647" s="16"/>
      <c r="AG647" s="16"/>
      <c r="AH647" s="16"/>
      <c r="AI647" s="16"/>
      <c r="AJ647" s="16"/>
      <c r="AK647" s="16"/>
      <c r="AL647" s="16"/>
      <c r="AM647" s="16"/>
      <c r="AN647" s="16"/>
      <c r="AO647" s="16"/>
      <c r="AP647" s="16"/>
      <c r="AQ647" s="16"/>
      <c r="AR647" s="16"/>
      <c r="AS647" s="116"/>
      <c r="AT647" s="116"/>
      <c r="AU647" s="116"/>
      <c r="AV647" s="116"/>
      <c r="AW647" s="116"/>
      <c r="AX647" s="116"/>
      <c r="AY647" s="116"/>
      <c r="AZ647" s="116"/>
      <c r="BA647" s="116"/>
      <c r="BB647" s="116"/>
      <c r="BC647" s="116"/>
      <c r="BD647" s="116"/>
      <c r="BE647" s="116"/>
      <c r="BF647" s="116"/>
      <c r="BG647" s="116"/>
      <c r="BH647" s="116"/>
      <c r="BI647" s="116"/>
      <c r="BJ647" s="117"/>
    </row>
    <row r="648" spans="2:62" s="3" customFormat="1">
      <c r="B648" s="36"/>
      <c r="C648" s="36"/>
      <c r="D648" s="36"/>
      <c r="E648" s="36"/>
      <c r="F648" s="36"/>
      <c r="G648" s="36"/>
      <c r="H648" s="36"/>
      <c r="I648" s="36"/>
      <c r="J648" s="36"/>
      <c r="K648" s="36"/>
      <c r="L648" s="36"/>
      <c r="M648" s="36"/>
      <c r="N648" s="36"/>
      <c r="O648" s="36"/>
      <c r="P648" s="36"/>
      <c r="Q648" s="36"/>
      <c r="R648" s="36"/>
      <c r="S648" s="16"/>
      <c r="T648" s="16"/>
      <c r="U648" s="16"/>
      <c r="V648" s="16"/>
      <c r="W648" s="16"/>
      <c r="X648" s="16"/>
      <c r="Y648" s="16"/>
      <c r="Z648" s="16"/>
      <c r="AA648" s="16"/>
      <c r="AB648" s="16"/>
      <c r="AC648" s="16"/>
      <c r="AD648" s="16"/>
      <c r="AE648" s="16"/>
      <c r="AF648" s="16"/>
      <c r="AG648" s="16"/>
      <c r="AH648" s="16"/>
      <c r="AI648" s="16"/>
      <c r="AJ648" s="16"/>
      <c r="AK648" s="16"/>
      <c r="AL648" s="16"/>
      <c r="AM648" s="16"/>
      <c r="AN648" s="16"/>
      <c r="AO648" s="16"/>
      <c r="AP648" s="16"/>
      <c r="AQ648" s="16"/>
      <c r="AR648" s="16"/>
      <c r="AS648" s="116"/>
      <c r="AT648" s="116"/>
      <c r="AU648" s="116"/>
      <c r="AV648" s="116"/>
      <c r="AW648" s="116"/>
      <c r="AX648" s="116"/>
      <c r="AY648" s="116"/>
      <c r="AZ648" s="116"/>
      <c r="BA648" s="116"/>
      <c r="BB648" s="116"/>
      <c r="BC648" s="116"/>
      <c r="BD648" s="116"/>
      <c r="BE648" s="116"/>
      <c r="BF648" s="116"/>
      <c r="BG648" s="116"/>
      <c r="BH648" s="116"/>
      <c r="BI648" s="116"/>
      <c r="BJ648" s="117"/>
    </row>
    <row r="649" spans="2:62" s="3" customFormat="1">
      <c r="B649" s="36"/>
      <c r="C649" s="36"/>
      <c r="D649" s="36"/>
      <c r="E649" s="36"/>
      <c r="F649" s="36"/>
      <c r="G649" s="36"/>
      <c r="H649" s="36"/>
      <c r="I649" s="36"/>
      <c r="J649" s="36"/>
      <c r="K649" s="36"/>
      <c r="L649" s="36"/>
      <c r="M649" s="36"/>
      <c r="N649" s="36"/>
      <c r="O649" s="36"/>
      <c r="P649" s="36"/>
      <c r="Q649" s="36"/>
      <c r="R649" s="36"/>
      <c r="S649" s="16"/>
      <c r="T649" s="16"/>
      <c r="U649" s="16"/>
      <c r="V649" s="16"/>
      <c r="W649" s="16"/>
      <c r="X649" s="16"/>
      <c r="Y649" s="16"/>
      <c r="Z649" s="16"/>
      <c r="AA649" s="16"/>
      <c r="AB649" s="16"/>
      <c r="AC649" s="16"/>
      <c r="AD649" s="16"/>
      <c r="AE649" s="16"/>
      <c r="AF649" s="16"/>
      <c r="AG649" s="16"/>
      <c r="AH649" s="16"/>
      <c r="AI649" s="16"/>
      <c r="AJ649" s="16"/>
      <c r="AK649" s="16"/>
      <c r="AL649" s="16"/>
      <c r="AM649" s="16"/>
      <c r="AN649" s="16"/>
      <c r="AO649" s="16"/>
      <c r="AP649" s="16"/>
      <c r="AQ649" s="16"/>
      <c r="AR649" s="16"/>
      <c r="AS649" s="116"/>
      <c r="AT649" s="116"/>
      <c r="AU649" s="116"/>
      <c r="AV649" s="116"/>
      <c r="AW649" s="116"/>
      <c r="AX649" s="116"/>
      <c r="AY649" s="116"/>
      <c r="AZ649" s="116"/>
      <c r="BA649" s="116"/>
      <c r="BB649" s="116"/>
      <c r="BC649" s="116"/>
      <c r="BD649" s="116"/>
      <c r="BE649" s="116"/>
      <c r="BF649" s="116"/>
      <c r="BG649" s="116"/>
      <c r="BH649" s="116"/>
      <c r="BI649" s="116"/>
      <c r="BJ649" s="117"/>
    </row>
    <row r="650" spans="2:62" s="3" customFormat="1">
      <c r="B650" s="36"/>
      <c r="C650" s="36"/>
      <c r="D650" s="36"/>
      <c r="E650" s="36"/>
      <c r="F650" s="36"/>
      <c r="G650" s="36"/>
      <c r="H650" s="36"/>
      <c r="I650" s="36"/>
      <c r="J650" s="36"/>
      <c r="K650" s="36"/>
      <c r="L650" s="36"/>
      <c r="M650" s="36"/>
      <c r="N650" s="36"/>
      <c r="O650" s="36"/>
      <c r="P650" s="36"/>
      <c r="Q650" s="36"/>
      <c r="R650" s="36"/>
      <c r="S650" s="16"/>
      <c r="T650" s="16"/>
      <c r="U650" s="16"/>
      <c r="V650" s="16"/>
      <c r="W650" s="16"/>
      <c r="X650" s="16"/>
      <c r="Y650" s="16"/>
      <c r="Z650" s="16"/>
      <c r="AA650" s="16"/>
      <c r="AB650" s="16"/>
      <c r="AC650" s="16"/>
      <c r="AD650" s="16"/>
      <c r="AE650" s="16"/>
      <c r="AF650" s="16"/>
      <c r="AG650" s="16"/>
      <c r="AH650" s="16"/>
      <c r="AI650" s="16"/>
      <c r="AJ650" s="16"/>
      <c r="AK650" s="16"/>
      <c r="AL650" s="16"/>
      <c r="AM650" s="16"/>
      <c r="AN650" s="16"/>
      <c r="AO650" s="16"/>
      <c r="AP650" s="16"/>
      <c r="AQ650" s="16"/>
      <c r="AR650" s="16"/>
      <c r="AS650" s="116"/>
      <c r="AT650" s="116"/>
      <c r="AU650" s="116"/>
      <c r="AV650" s="116"/>
      <c r="AW650" s="116"/>
      <c r="AX650" s="116"/>
      <c r="AY650" s="116"/>
      <c r="AZ650" s="116"/>
      <c r="BA650" s="116"/>
      <c r="BB650" s="116"/>
      <c r="BC650" s="116"/>
      <c r="BD650" s="116"/>
      <c r="BE650" s="116"/>
      <c r="BF650" s="116"/>
      <c r="BG650" s="116"/>
      <c r="BH650" s="116"/>
      <c r="BI650" s="116"/>
      <c r="BJ650" s="117"/>
    </row>
    <row r="651" spans="2:62" s="3" customFormat="1">
      <c r="B651" s="36"/>
      <c r="C651" s="36"/>
      <c r="D651" s="36"/>
      <c r="E651" s="36"/>
      <c r="F651" s="36"/>
      <c r="G651" s="36"/>
      <c r="H651" s="36"/>
      <c r="I651" s="36"/>
      <c r="J651" s="36"/>
      <c r="K651" s="36"/>
      <c r="L651" s="36"/>
      <c r="M651" s="36"/>
      <c r="N651" s="36"/>
      <c r="O651" s="36"/>
      <c r="P651" s="36"/>
      <c r="Q651" s="36"/>
      <c r="R651" s="36"/>
      <c r="S651" s="16"/>
      <c r="T651" s="16"/>
      <c r="U651" s="16"/>
      <c r="V651" s="16"/>
      <c r="W651" s="16"/>
      <c r="X651" s="16"/>
      <c r="Y651" s="16"/>
      <c r="Z651" s="16"/>
      <c r="AA651" s="16"/>
      <c r="AB651" s="16"/>
      <c r="AC651" s="16"/>
      <c r="AD651" s="16"/>
      <c r="AE651" s="16"/>
      <c r="AF651" s="16"/>
      <c r="AG651" s="16"/>
      <c r="AH651" s="16"/>
      <c r="AI651" s="16"/>
      <c r="AJ651" s="16"/>
      <c r="AK651" s="16"/>
      <c r="AL651" s="16"/>
      <c r="AM651" s="16"/>
      <c r="AN651" s="16"/>
      <c r="AO651" s="16"/>
      <c r="AP651" s="16"/>
      <c r="AQ651" s="16"/>
      <c r="AR651" s="16"/>
      <c r="AS651" s="116"/>
      <c r="AT651" s="116"/>
      <c r="AU651" s="116"/>
      <c r="AV651" s="116"/>
      <c r="AW651" s="116"/>
      <c r="AX651" s="116"/>
      <c r="AY651" s="116"/>
      <c r="AZ651" s="116"/>
      <c r="BA651" s="116"/>
      <c r="BB651" s="116"/>
      <c r="BC651" s="116"/>
      <c r="BD651" s="116"/>
      <c r="BE651" s="116"/>
      <c r="BF651" s="116"/>
      <c r="BG651" s="116"/>
      <c r="BH651" s="116"/>
      <c r="BI651" s="116"/>
      <c r="BJ651" s="117"/>
    </row>
    <row r="652" spans="2:62" s="3" customFormat="1">
      <c r="B652" s="36"/>
      <c r="C652" s="36"/>
      <c r="D652" s="36"/>
      <c r="E652" s="36"/>
      <c r="F652" s="36"/>
      <c r="G652" s="36"/>
      <c r="H652" s="36"/>
      <c r="I652" s="36"/>
      <c r="J652" s="36"/>
      <c r="K652" s="36"/>
      <c r="L652" s="36"/>
      <c r="M652" s="36"/>
      <c r="N652" s="36"/>
      <c r="O652" s="36"/>
      <c r="P652" s="36"/>
      <c r="Q652" s="36"/>
      <c r="R652" s="36"/>
      <c r="S652" s="16"/>
      <c r="T652" s="16"/>
      <c r="U652" s="16"/>
      <c r="V652" s="16"/>
      <c r="W652" s="16"/>
      <c r="X652" s="16"/>
      <c r="Y652" s="16"/>
      <c r="Z652" s="16"/>
      <c r="AA652" s="16"/>
      <c r="AB652" s="16"/>
      <c r="AC652" s="16"/>
      <c r="AD652" s="16"/>
      <c r="AE652" s="16"/>
      <c r="AF652" s="16"/>
      <c r="AG652" s="16"/>
      <c r="AH652" s="16"/>
      <c r="AI652" s="16"/>
      <c r="AJ652" s="16"/>
      <c r="AK652" s="16"/>
      <c r="AL652" s="16"/>
      <c r="AM652" s="16"/>
      <c r="AN652" s="16"/>
      <c r="AO652" s="16"/>
      <c r="AP652" s="16"/>
      <c r="AQ652" s="16"/>
      <c r="AR652" s="16"/>
      <c r="AS652" s="116"/>
      <c r="AT652" s="116"/>
      <c r="AU652" s="116"/>
      <c r="AV652" s="116"/>
      <c r="AW652" s="116"/>
      <c r="AX652" s="116"/>
      <c r="AY652" s="116"/>
      <c r="AZ652" s="116"/>
      <c r="BA652" s="116"/>
      <c r="BB652" s="116"/>
      <c r="BC652" s="116"/>
      <c r="BD652" s="116"/>
      <c r="BE652" s="116"/>
      <c r="BF652" s="116"/>
      <c r="BG652" s="116"/>
      <c r="BH652" s="116"/>
      <c r="BI652" s="116"/>
      <c r="BJ652" s="117"/>
    </row>
    <row r="653" spans="2:62" s="3" customFormat="1">
      <c r="B653" s="36"/>
      <c r="C653" s="36"/>
      <c r="D653" s="36"/>
      <c r="E653" s="36"/>
      <c r="F653" s="36"/>
      <c r="G653" s="36"/>
      <c r="H653" s="36"/>
      <c r="I653" s="36"/>
      <c r="J653" s="36"/>
      <c r="K653" s="36"/>
      <c r="L653" s="36"/>
      <c r="M653" s="36"/>
      <c r="N653" s="36"/>
      <c r="O653" s="36"/>
      <c r="P653" s="36"/>
      <c r="Q653" s="36"/>
      <c r="R653" s="36"/>
      <c r="S653" s="16"/>
      <c r="T653" s="16"/>
      <c r="U653" s="16"/>
      <c r="V653" s="16"/>
      <c r="W653" s="16"/>
      <c r="X653" s="16"/>
      <c r="Y653" s="16"/>
      <c r="Z653" s="16"/>
      <c r="AA653" s="16"/>
      <c r="AB653" s="16"/>
      <c r="AC653" s="16"/>
      <c r="AD653" s="16"/>
      <c r="AE653" s="16"/>
      <c r="AF653" s="16"/>
      <c r="AG653" s="16"/>
      <c r="AH653" s="16"/>
      <c r="AI653" s="16"/>
      <c r="AJ653" s="16"/>
      <c r="AK653" s="16"/>
      <c r="AL653" s="16"/>
      <c r="AM653" s="16"/>
      <c r="AN653" s="16"/>
      <c r="AO653" s="16"/>
      <c r="AP653" s="16"/>
      <c r="AQ653" s="16"/>
      <c r="AR653" s="16"/>
      <c r="AS653" s="116"/>
      <c r="AT653" s="116"/>
      <c r="AU653" s="116"/>
      <c r="AV653" s="116"/>
      <c r="AW653" s="116"/>
      <c r="AX653" s="116"/>
      <c r="AY653" s="116"/>
      <c r="AZ653" s="116"/>
      <c r="BA653" s="116"/>
      <c r="BB653" s="116"/>
      <c r="BC653" s="116"/>
      <c r="BD653" s="116"/>
      <c r="BE653" s="116"/>
      <c r="BF653" s="116"/>
      <c r="BG653" s="116"/>
      <c r="BH653" s="116"/>
      <c r="BI653" s="116"/>
      <c r="BJ653" s="117"/>
    </row>
    <row r="654" spans="2:62" s="3" customFormat="1">
      <c r="B654" s="36"/>
      <c r="C654" s="36"/>
      <c r="D654" s="36"/>
      <c r="E654" s="36"/>
      <c r="F654" s="36"/>
      <c r="G654" s="36"/>
      <c r="H654" s="36"/>
      <c r="I654" s="36"/>
      <c r="J654" s="36"/>
      <c r="K654" s="36"/>
      <c r="L654" s="36"/>
      <c r="M654" s="36"/>
      <c r="N654" s="36"/>
      <c r="O654" s="36"/>
      <c r="P654" s="36"/>
      <c r="Q654" s="36"/>
      <c r="R654" s="36"/>
      <c r="S654" s="16"/>
      <c r="T654" s="16"/>
      <c r="U654" s="16"/>
      <c r="V654" s="16"/>
      <c r="W654" s="16"/>
      <c r="X654" s="16"/>
      <c r="Y654" s="16"/>
      <c r="Z654" s="16"/>
      <c r="AA654" s="16"/>
      <c r="AB654" s="16"/>
      <c r="AC654" s="16"/>
      <c r="AD654" s="16"/>
      <c r="AE654" s="16"/>
      <c r="AF654" s="16"/>
      <c r="AG654" s="16"/>
      <c r="AH654" s="16"/>
      <c r="AI654" s="16"/>
      <c r="AJ654" s="16"/>
      <c r="AK654" s="16"/>
      <c r="AL654" s="16"/>
      <c r="AM654" s="16"/>
      <c r="AN654" s="16"/>
      <c r="AO654" s="16"/>
      <c r="AP654" s="16"/>
      <c r="AQ654" s="16"/>
      <c r="AR654" s="16"/>
      <c r="AS654" s="116"/>
      <c r="AT654" s="116"/>
      <c r="AU654" s="116"/>
      <c r="AV654" s="116"/>
      <c r="AW654" s="116"/>
      <c r="AX654" s="116"/>
      <c r="AY654" s="116"/>
      <c r="AZ654" s="116"/>
      <c r="BA654" s="116"/>
      <c r="BB654" s="116"/>
      <c r="BC654" s="116"/>
      <c r="BD654" s="116"/>
      <c r="BE654" s="116"/>
      <c r="BF654" s="116"/>
      <c r="BG654" s="116"/>
      <c r="BH654" s="116"/>
      <c r="BI654" s="116"/>
      <c r="BJ654" s="117"/>
    </row>
    <row r="655" spans="2:62" s="3" customFormat="1">
      <c r="B655" s="36"/>
      <c r="C655" s="36"/>
      <c r="D655" s="36"/>
      <c r="E655" s="36"/>
      <c r="F655" s="36"/>
      <c r="G655" s="36"/>
      <c r="H655" s="36"/>
      <c r="I655" s="36"/>
      <c r="J655" s="36"/>
      <c r="K655" s="36"/>
      <c r="L655" s="36"/>
      <c r="M655" s="36"/>
      <c r="N655" s="36"/>
      <c r="O655" s="36"/>
      <c r="P655" s="36"/>
      <c r="Q655" s="36"/>
      <c r="R655" s="36"/>
      <c r="S655" s="16"/>
      <c r="T655" s="16"/>
      <c r="U655" s="16"/>
      <c r="V655" s="16"/>
      <c r="W655" s="16"/>
      <c r="X655" s="16"/>
      <c r="Y655" s="16"/>
      <c r="Z655" s="16"/>
      <c r="AA655" s="16"/>
      <c r="AB655" s="16"/>
      <c r="AC655" s="16"/>
      <c r="AD655" s="16"/>
      <c r="AE655" s="16"/>
      <c r="AF655" s="16"/>
      <c r="AG655" s="16"/>
      <c r="AH655" s="16"/>
      <c r="AI655" s="16"/>
      <c r="AJ655" s="16"/>
      <c r="AK655" s="16"/>
      <c r="AL655" s="16"/>
      <c r="AM655" s="16"/>
      <c r="AN655" s="16"/>
      <c r="AO655" s="16"/>
      <c r="AP655" s="16"/>
      <c r="AQ655" s="16"/>
      <c r="AR655" s="16"/>
      <c r="AS655" s="116"/>
      <c r="AT655" s="116"/>
      <c r="AU655" s="116"/>
      <c r="AV655" s="116"/>
      <c r="AW655" s="116"/>
      <c r="AX655" s="116"/>
      <c r="AY655" s="116"/>
      <c r="AZ655" s="116"/>
      <c r="BA655" s="116"/>
      <c r="BB655" s="116"/>
      <c r="BC655" s="116"/>
      <c r="BD655" s="116"/>
      <c r="BE655" s="116"/>
      <c r="BF655" s="116"/>
      <c r="BG655" s="116"/>
      <c r="BH655" s="116"/>
      <c r="BI655" s="116"/>
      <c r="BJ655" s="117"/>
    </row>
    <row r="656" spans="2:62" s="3" customFormat="1">
      <c r="B656" s="36"/>
      <c r="C656" s="36"/>
      <c r="D656" s="36"/>
      <c r="E656" s="36"/>
      <c r="F656" s="36"/>
      <c r="G656" s="36"/>
      <c r="H656" s="36"/>
      <c r="I656" s="36"/>
      <c r="J656" s="36"/>
      <c r="K656" s="36"/>
      <c r="L656" s="36"/>
      <c r="M656" s="36"/>
      <c r="N656" s="36"/>
      <c r="O656" s="36"/>
      <c r="P656" s="36"/>
      <c r="Q656" s="36"/>
      <c r="R656" s="36"/>
      <c r="S656" s="16"/>
      <c r="T656" s="16"/>
      <c r="U656" s="16"/>
      <c r="V656" s="16"/>
      <c r="W656" s="16"/>
      <c r="X656" s="16"/>
      <c r="Y656" s="16"/>
      <c r="Z656" s="16"/>
      <c r="AA656" s="16"/>
      <c r="AB656" s="16"/>
      <c r="AC656" s="16"/>
      <c r="AD656" s="16"/>
      <c r="AE656" s="16"/>
      <c r="AF656" s="16"/>
      <c r="AG656" s="16"/>
      <c r="AH656" s="16"/>
      <c r="AI656" s="16"/>
      <c r="AJ656" s="16"/>
      <c r="AK656" s="16"/>
      <c r="AL656" s="16"/>
      <c r="AM656" s="16"/>
      <c r="AN656" s="16"/>
      <c r="AO656" s="16"/>
      <c r="AP656" s="16"/>
      <c r="AQ656" s="16"/>
      <c r="AR656" s="16"/>
      <c r="AS656" s="116"/>
      <c r="AT656" s="116"/>
      <c r="AU656" s="116"/>
      <c r="AV656" s="116"/>
      <c r="AW656" s="116"/>
      <c r="AX656" s="116"/>
      <c r="AY656" s="116"/>
      <c r="AZ656" s="116"/>
      <c r="BA656" s="116"/>
      <c r="BB656" s="116"/>
      <c r="BC656" s="116"/>
      <c r="BD656" s="116"/>
      <c r="BE656" s="116"/>
      <c r="BF656" s="116"/>
      <c r="BG656" s="116"/>
      <c r="BH656" s="116"/>
      <c r="BI656" s="116"/>
      <c r="BJ656" s="117"/>
    </row>
    <row r="657" spans="1:62" s="3" customFormat="1">
      <c r="B657" s="36"/>
      <c r="C657" s="36"/>
      <c r="D657" s="36"/>
      <c r="E657" s="36"/>
      <c r="F657" s="36"/>
      <c r="G657" s="36"/>
      <c r="H657" s="36"/>
      <c r="I657" s="36"/>
      <c r="J657" s="36"/>
      <c r="K657" s="36"/>
      <c r="L657" s="36"/>
      <c r="M657" s="36"/>
      <c r="N657" s="36"/>
      <c r="O657" s="36"/>
      <c r="P657" s="36"/>
      <c r="Q657" s="36"/>
      <c r="R657" s="36"/>
      <c r="S657" s="16"/>
      <c r="T657" s="16"/>
      <c r="U657" s="16"/>
      <c r="V657" s="16"/>
      <c r="W657" s="16"/>
      <c r="X657" s="16"/>
      <c r="Y657" s="16"/>
      <c r="Z657" s="16"/>
      <c r="AA657" s="16"/>
      <c r="AB657" s="16"/>
      <c r="AC657" s="16"/>
      <c r="AD657" s="16"/>
      <c r="AE657" s="16"/>
      <c r="AF657" s="16"/>
      <c r="AG657" s="16"/>
      <c r="AH657" s="16"/>
      <c r="AI657" s="16"/>
      <c r="AJ657" s="16"/>
      <c r="AK657" s="16"/>
      <c r="AL657" s="16"/>
      <c r="AM657" s="16"/>
      <c r="AN657" s="16"/>
      <c r="AO657" s="16"/>
      <c r="AP657" s="16"/>
      <c r="AQ657" s="16"/>
      <c r="AR657" s="16"/>
      <c r="AS657" s="116"/>
      <c r="AT657" s="116"/>
      <c r="AU657" s="116"/>
      <c r="AV657" s="116"/>
      <c r="AW657" s="116"/>
      <c r="AX657" s="116"/>
      <c r="AY657" s="116"/>
      <c r="AZ657" s="116"/>
      <c r="BA657" s="116"/>
      <c r="BB657" s="116"/>
      <c r="BC657" s="116"/>
      <c r="BD657" s="116"/>
      <c r="BE657" s="116"/>
      <c r="BF657" s="116"/>
      <c r="BG657" s="116"/>
      <c r="BH657" s="116"/>
      <c r="BI657" s="116"/>
      <c r="BJ657" s="117"/>
    </row>
    <row r="658" spans="1:62" s="3" customFormat="1">
      <c r="B658" s="36"/>
      <c r="C658" s="36"/>
      <c r="D658" s="36"/>
      <c r="E658" s="36"/>
      <c r="F658" s="36"/>
      <c r="G658" s="36"/>
      <c r="H658" s="36"/>
      <c r="I658" s="36"/>
      <c r="J658" s="36"/>
      <c r="K658" s="36"/>
      <c r="L658" s="36"/>
      <c r="M658" s="36"/>
      <c r="N658" s="36"/>
      <c r="O658" s="36"/>
      <c r="P658" s="36"/>
      <c r="Q658" s="36"/>
      <c r="R658" s="36"/>
      <c r="S658" s="16"/>
      <c r="T658" s="16"/>
      <c r="U658" s="16"/>
      <c r="V658" s="16"/>
      <c r="W658" s="16"/>
      <c r="X658" s="16"/>
      <c r="Y658" s="16"/>
      <c r="Z658" s="16"/>
      <c r="AA658" s="16"/>
      <c r="AB658" s="16"/>
      <c r="AC658" s="16"/>
      <c r="AD658" s="16"/>
      <c r="AE658" s="16"/>
      <c r="AF658" s="16"/>
      <c r="AG658" s="16"/>
      <c r="AH658" s="16"/>
      <c r="AI658" s="16"/>
      <c r="AJ658" s="16"/>
      <c r="AK658" s="16"/>
      <c r="AL658" s="16"/>
      <c r="AM658" s="16"/>
      <c r="AN658" s="16"/>
      <c r="AO658" s="16"/>
      <c r="AP658" s="16"/>
      <c r="AQ658" s="16"/>
      <c r="AR658" s="16"/>
      <c r="AS658" s="116"/>
      <c r="AT658" s="116"/>
      <c r="AU658" s="116"/>
      <c r="AV658" s="116"/>
      <c r="AW658" s="116"/>
      <c r="AX658" s="116"/>
      <c r="AY658" s="116"/>
      <c r="AZ658" s="116"/>
      <c r="BA658" s="116"/>
      <c r="BB658" s="116"/>
      <c r="BC658" s="116"/>
      <c r="BD658" s="116"/>
      <c r="BE658" s="116"/>
      <c r="BF658" s="116"/>
      <c r="BG658" s="116"/>
      <c r="BH658" s="116"/>
      <c r="BI658" s="116"/>
      <c r="BJ658" s="117"/>
    </row>
    <row r="659" spans="1:62" s="3" customFormat="1">
      <c r="B659" s="36"/>
      <c r="C659" s="36"/>
      <c r="D659" s="36"/>
      <c r="E659" s="36"/>
      <c r="F659" s="36"/>
      <c r="G659" s="36"/>
      <c r="H659" s="36"/>
      <c r="I659" s="36"/>
      <c r="J659" s="36"/>
      <c r="K659" s="36"/>
      <c r="L659" s="36"/>
      <c r="M659" s="36"/>
      <c r="N659" s="36"/>
      <c r="O659" s="36"/>
      <c r="P659" s="36"/>
      <c r="Q659" s="36"/>
      <c r="R659" s="36"/>
      <c r="S659" s="16"/>
      <c r="T659" s="16"/>
      <c r="U659" s="16"/>
      <c r="V659" s="16"/>
      <c r="W659" s="16"/>
      <c r="X659" s="16"/>
      <c r="Y659" s="16"/>
      <c r="Z659" s="16"/>
      <c r="AA659" s="16"/>
      <c r="AB659" s="16"/>
      <c r="AC659" s="16"/>
      <c r="AD659" s="16"/>
      <c r="AE659" s="16"/>
      <c r="AF659" s="16"/>
      <c r="AG659" s="16"/>
      <c r="AH659" s="16"/>
      <c r="AI659" s="16"/>
      <c r="AJ659" s="16"/>
      <c r="AK659" s="16"/>
      <c r="AL659" s="16"/>
      <c r="AM659" s="16"/>
      <c r="AN659" s="16"/>
      <c r="AO659" s="16"/>
      <c r="AP659" s="16"/>
      <c r="AQ659" s="16"/>
      <c r="AR659" s="16"/>
      <c r="AS659" s="116"/>
      <c r="AT659" s="116"/>
      <c r="AU659" s="116"/>
      <c r="AV659" s="116"/>
      <c r="AW659" s="116"/>
      <c r="AX659" s="116"/>
      <c r="AY659" s="116"/>
      <c r="AZ659" s="116"/>
      <c r="BA659" s="116"/>
      <c r="BB659" s="116"/>
      <c r="BC659" s="116"/>
      <c r="BD659" s="116"/>
      <c r="BE659" s="116"/>
      <c r="BF659" s="116"/>
      <c r="BG659" s="116"/>
      <c r="BH659" s="116"/>
      <c r="BI659" s="116"/>
      <c r="BJ659" s="117"/>
    </row>
    <row r="660" spans="1:62" s="3" customFormat="1">
      <c r="B660" s="36"/>
      <c r="C660" s="36"/>
      <c r="D660" s="36"/>
      <c r="E660" s="36"/>
      <c r="F660" s="36"/>
      <c r="G660" s="36"/>
      <c r="H660" s="36"/>
      <c r="I660" s="36"/>
      <c r="J660" s="36"/>
      <c r="K660" s="36"/>
      <c r="L660" s="36"/>
      <c r="M660" s="36"/>
      <c r="N660" s="36"/>
      <c r="O660" s="36"/>
      <c r="P660" s="36"/>
      <c r="Q660" s="36"/>
      <c r="R660" s="36"/>
      <c r="S660" s="16"/>
      <c r="T660" s="16"/>
      <c r="U660" s="16"/>
      <c r="V660" s="16"/>
      <c r="W660" s="16"/>
      <c r="X660" s="16"/>
      <c r="Y660" s="16"/>
      <c r="Z660" s="16"/>
      <c r="AA660" s="16"/>
      <c r="AB660" s="16"/>
      <c r="AC660" s="16"/>
      <c r="AD660" s="16"/>
      <c r="AE660" s="16"/>
      <c r="AF660" s="16"/>
      <c r="AG660" s="16"/>
      <c r="AH660" s="16"/>
      <c r="AI660" s="16"/>
      <c r="AJ660" s="16"/>
      <c r="AK660" s="16"/>
      <c r="AL660" s="16"/>
      <c r="AM660" s="16"/>
      <c r="AN660" s="16"/>
      <c r="AO660" s="16"/>
      <c r="AP660" s="16"/>
      <c r="AQ660" s="16"/>
      <c r="AR660" s="16"/>
      <c r="AS660" s="116"/>
      <c r="AT660" s="116"/>
      <c r="AU660" s="116"/>
      <c r="AV660" s="116"/>
      <c r="AW660" s="116"/>
      <c r="AX660" s="116"/>
      <c r="AY660" s="116"/>
      <c r="AZ660" s="116"/>
      <c r="BA660" s="116"/>
      <c r="BB660" s="116"/>
      <c r="BC660" s="116"/>
      <c r="BD660" s="116"/>
      <c r="BE660" s="116"/>
      <c r="BF660" s="116"/>
      <c r="BG660" s="116"/>
      <c r="BH660" s="116"/>
      <c r="BI660" s="116"/>
      <c r="BJ660" s="117"/>
    </row>
    <row r="661" spans="1:62" s="3" customFormat="1">
      <c r="B661" s="36"/>
      <c r="C661" s="36"/>
      <c r="D661" s="36"/>
      <c r="E661" s="36"/>
      <c r="F661" s="36"/>
      <c r="G661" s="36"/>
      <c r="H661" s="36"/>
      <c r="I661" s="36"/>
      <c r="J661" s="36"/>
      <c r="K661" s="36"/>
      <c r="L661" s="36"/>
      <c r="M661" s="36"/>
      <c r="N661" s="36"/>
      <c r="O661" s="36"/>
      <c r="P661" s="36"/>
      <c r="Q661" s="36"/>
      <c r="R661" s="36"/>
      <c r="S661" s="16"/>
      <c r="T661" s="16"/>
      <c r="U661" s="16"/>
      <c r="V661" s="16"/>
      <c r="W661" s="16"/>
      <c r="X661" s="16"/>
      <c r="Y661" s="16"/>
      <c r="Z661" s="16"/>
      <c r="AA661" s="16"/>
      <c r="AB661" s="16"/>
      <c r="AC661" s="16"/>
      <c r="AD661" s="16"/>
      <c r="AE661" s="16"/>
      <c r="AF661" s="16"/>
      <c r="AG661" s="16"/>
      <c r="AH661" s="16"/>
      <c r="AI661" s="16"/>
      <c r="AJ661" s="16"/>
      <c r="AK661" s="16"/>
      <c r="AL661" s="16"/>
      <c r="AM661" s="16"/>
      <c r="AN661" s="16"/>
      <c r="AO661" s="16"/>
      <c r="AP661" s="16"/>
      <c r="AQ661" s="16"/>
      <c r="AR661" s="16"/>
      <c r="AS661" s="116"/>
      <c r="AT661" s="116"/>
      <c r="AU661" s="116"/>
      <c r="AV661" s="116"/>
      <c r="AW661" s="116"/>
      <c r="AX661" s="116"/>
      <c r="AY661" s="116"/>
      <c r="AZ661" s="116"/>
      <c r="BA661" s="116"/>
      <c r="BB661" s="116"/>
      <c r="BC661" s="116"/>
      <c r="BD661" s="116"/>
      <c r="BE661" s="116"/>
      <c r="BF661" s="116"/>
      <c r="BG661" s="116"/>
      <c r="BH661" s="116"/>
      <c r="BI661" s="116"/>
      <c r="BJ661" s="117"/>
    </row>
    <row r="662" spans="1:62" s="3" customFormat="1">
      <c r="B662" s="36"/>
      <c r="C662" s="36"/>
      <c r="D662" s="36"/>
      <c r="E662" s="36"/>
      <c r="F662" s="36"/>
      <c r="G662" s="36"/>
      <c r="H662" s="36"/>
      <c r="I662" s="36"/>
      <c r="J662" s="36"/>
      <c r="K662" s="36"/>
      <c r="L662" s="36"/>
      <c r="M662" s="36"/>
      <c r="N662" s="36"/>
      <c r="O662" s="36"/>
      <c r="P662" s="36"/>
      <c r="Q662" s="36"/>
      <c r="R662" s="36"/>
      <c r="S662" s="16"/>
      <c r="T662" s="16"/>
      <c r="U662" s="16"/>
      <c r="V662" s="16"/>
      <c r="W662" s="16"/>
      <c r="X662" s="16"/>
      <c r="Y662" s="16"/>
      <c r="Z662" s="16"/>
      <c r="AA662" s="16"/>
      <c r="AB662" s="16"/>
      <c r="AC662" s="16"/>
      <c r="AD662" s="16"/>
      <c r="AE662" s="16"/>
      <c r="AF662" s="16"/>
      <c r="AG662" s="16"/>
      <c r="AH662" s="16"/>
      <c r="AI662" s="16"/>
      <c r="AJ662" s="16"/>
      <c r="AK662" s="16"/>
      <c r="AL662" s="16"/>
      <c r="AM662" s="16"/>
      <c r="AN662" s="16"/>
      <c r="AO662" s="16"/>
      <c r="AP662" s="16"/>
      <c r="AQ662" s="16"/>
      <c r="AR662" s="16"/>
      <c r="AS662" s="116"/>
      <c r="AT662" s="116"/>
      <c r="AU662" s="116"/>
      <c r="AV662" s="116"/>
      <c r="AW662" s="116"/>
      <c r="AX662" s="116"/>
      <c r="AY662" s="116"/>
      <c r="AZ662" s="116"/>
      <c r="BA662" s="116"/>
      <c r="BB662" s="116"/>
      <c r="BC662" s="116"/>
      <c r="BD662" s="116"/>
      <c r="BE662" s="116"/>
      <c r="BF662" s="116"/>
      <c r="BG662" s="116"/>
      <c r="BH662" s="116"/>
      <c r="BI662" s="116"/>
      <c r="BJ662" s="117"/>
    </row>
    <row r="663" spans="1:62" s="3" customFormat="1">
      <c r="B663" s="36"/>
      <c r="C663" s="36"/>
      <c r="D663" s="36"/>
      <c r="E663" s="36"/>
      <c r="F663" s="36"/>
      <c r="G663" s="36"/>
      <c r="H663" s="36"/>
      <c r="I663" s="36"/>
      <c r="J663" s="36"/>
      <c r="K663" s="36"/>
      <c r="L663" s="36"/>
      <c r="M663" s="36"/>
      <c r="N663" s="36"/>
      <c r="O663" s="36"/>
      <c r="P663" s="36"/>
      <c r="Q663" s="36"/>
      <c r="R663" s="36"/>
      <c r="S663" s="16"/>
      <c r="T663" s="16"/>
      <c r="U663" s="16"/>
      <c r="V663" s="16"/>
      <c r="W663" s="16"/>
      <c r="X663" s="16"/>
      <c r="Y663" s="16"/>
      <c r="Z663" s="16"/>
      <c r="AA663" s="16"/>
      <c r="AB663" s="16"/>
      <c r="AC663" s="16"/>
      <c r="AD663" s="16"/>
      <c r="AE663" s="16"/>
      <c r="AF663" s="16"/>
      <c r="AG663" s="16"/>
      <c r="AH663" s="16"/>
      <c r="AI663" s="16"/>
      <c r="AJ663" s="16"/>
      <c r="AK663" s="16"/>
      <c r="AL663" s="16"/>
      <c r="AM663" s="16"/>
      <c r="AN663" s="16"/>
      <c r="AO663" s="16"/>
      <c r="AP663" s="16"/>
      <c r="AQ663" s="16"/>
      <c r="AR663" s="16"/>
      <c r="AS663" s="116"/>
      <c r="AT663" s="116"/>
      <c r="AU663" s="116"/>
      <c r="AV663" s="116"/>
      <c r="AW663" s="116"/>
      <c r="AX663" s="116"/>
      <c r="AY663" s="116"/>
      <c r="AZ663" s="116"/>
      <c r="BA663" s="116"/>
      <c r="BB663" s="116"/>
      <c r="BC663" s="116"/>
      <c r="BD663" s="116"/>
      <c r="BE663" s="116"/>
      <c r="BF663" s="116"/>
      <c r="BG663" s="116"/>
      <c r="BH663" s="116"/>
      <c r="BI663" s="116"/>
      <c r="BJ663" s="117"/>
    </row>
    <row r="664" spans="1:62" s="3" customFormat="1">
      <c r="B664" s="36"/>
      <c r="C664" s="36"/>
      <c r="D664" s="36"/>
      <c r="E664" s="36"/>
      <c r="F664" s="36"/>
      <c r="G664" s="36"/>
      <c r="H664" s="36"/>
      <c r="I664" s="36"/>
      <c r="J664" s="36"/>
      <c r="K664" s="36"/>
      <c r="L664" s="36"/>
      <c r="M664" s="36"/>
      <c r="N664" s="36"/>
      <c r="O664" s="36"/>
      <c r="P664" s="36"/>
      <c r="Q664" s="36"/>
      <c r="R664" s="36"/>
      <c r="S664" s="16"/>
      <c r="T664" s="16"/>
      <c r="U664" s="16"/>
      <c r="V664" s="16"/>
      <c r="W664" s="16"/>
      <c r="X664" s="16"/>
      <c r="Y664" s="16"/>
      <c r="Z664" s="16"/>
      <c r="AA664" s="16"/>
      <c r="AB664" s="16"/>
      <c r="AC664" s="16"/>
      <c r="AD664" s="16"/>
      <c r="AE664" s="16"/>
      <c r="AF664" s="16"/>
      <c r="AG664" s="16"/>
      <c r="AH664" s="16"/>
      <c r="AI664" s="16"/>
      <c r="AJ664" s="16"/>
      <c r="AK664" s="16"/>
      <c r="AL664" s="16"/>
      <c r="AM664" s="16"/>
      <c r="AN664" s="16"/>
      <c r="AO664" s="16"/>
      <c r="AP664" s="16"/>
      <c r="AQ664" s="16"/>
      <c r="AR664" s="16"/>
      <c r="AS664" s="116"/>
      <c r="AT664" s="116"/>
      <c r="AU664" s="116"/>
      <c r="AV664" s="116"/>
      <c r="AW664" s="116"/>
      <c r="AX664" s="116"/>
      <c r="AY664" s="116"/>
      <c r="AZ664" s="116"/>
      <c r="BA664" s="116"/>
      <c r="BB664" s="116"/>
      <c r="BC664" s="116"/>
      <c r="BD664" s="116"/>
      <c r="BE664" s="116"/>
      <c r="BF664" s="116"/>
      <c r="BG664" s="116"/>
      <c r="BH664" s="116"/>
      <c r="BI664" s="116"/>
      <c r="BJ664" s="117"/>
    </row>
    <row r="665" spans="1:62" s="3" customFormat="1">
      <c r="B665" s="36"/>
      <c r="C665" s="36"/>
      <c r="D665" s="36"/>
      <c r="E665" s="36"/>
      <c r="F665" s="36"/>
      <c r="G665" s="36"/>
      <c r="H665" s="36"/>
      <c r="I665" s="36"/>
      <c r="J665" s="36"/>
      <c r="K665" s="36"/>
      <c r="L665" s="36"/>
      <c r="M665" s="36"/>
      <c r="N665" s="36"/>
      <c r="O665" s="36"/>
      <c r="P665" s="36"/>
      <c r="Q665" s="36"/>
      <c r="R665" s="36"/>
      <c r="S665" s="16"/>
      <c r="T665" s="16"/>
      <c r="U665" s="16"/>
      <c r="V665" s="16"/>
      <c r="W665" s="16"/>
      <c r="X665" s="16"/>
      <c r="Y665" s="16"/>
      <c r="Z665" s="16"/>
      <c r="AA665" s="16"/>
      <c r="AB665" s="16"/>
      <c r="AC665" s="16"/>
      <c r="AD665" s="16"/>
      <c r="AE665" s="16"/>
      <c r="AF665" s="16"/>
      <c r="AG665" s="16"/>
      <c r="AH665" s="16"/>
      <c r="AI665" s="16"/>
      <c r="AJ665" s="16"/>
      <c r="AK665" s="16"/>
      <c r="AL665" s="16"/>
      <c r="AM665" s="16"/>
      <c r="AN665" s="16"/>
      <c r="AO665" s="16"/>
      <c r="AP665" s="16"/>
      <c r="AQ665" s="16"/>
      <c r="AR665" s="16"/>
      <c r="AS665" s="116"/>
      <c r="AT665" s="116"/>
      <c r="AU665" s="116"/>
      <c r="AV665" s="116"/>
      <c r="AW665" s="116"/>
      <c r="AX665" s="116"/>
      <c r="AY665" s="116"/>
      <c r="AZ665" s="116"/>
      <c r="BA665" s="116"/>
      <c r="BB665" s="116"/>
      <c r="BC665" s="116"/>
      <c r="BD665" s="116"/>
      <c r="BE665" s="116"/>
      <c r="BF665" s="116"/>
      <c r="BG665" s="116"/>
      <c r="BH665" s="116"/>
      <c r="BI665" s="116"/>
      <c r="BJ665" s="117"/>
    </row>
    <row r="666" spans="1:62" s="3" customFormat="1">
      <c r="B666" s="36"/>
      <c r="C666" s="36"/>
      <c r="D666" s="36"/>
      <c r="E666" s="36"/>
      <c r="F666" s="36"/>
      <c r="G666" s="36"/>
      <c r="H666" s="36"/>
      <c r="I666" s="36"/>
      <c r="J666" s="36"/>
      <c r="K666" s="36"/>
      <c r="L666" s="36"/>
      <c r="M666" s="36"/>
      <c r="N666" s="36"/>
      <c r="O666" s="36"/>
      <c r="P666" s="36"/>
      <c r="Q666" s="36"/>
      <c r="R666" s="36"/>
      <c r="S666" s="16"/>
      <c r="T666" s="16"/>
      <c r="U666" s="16"/>
      <c r="V666" s="16"/>
      <c r="W666" s="16"/>
      <c r="X666" s="16"/>
      <c r="Y666" s="16"/>
      <c r="Z666" s="16"/>
      <c r="AA666" s="16"/>
      <c r="AB666" s="16"/>
      <c r="AC666" s="16"/>
      <c r="AD666" s="16"/>
      <c r="AE666" s="16"/>
      <c r="AF666" s="16"/>
      <c r="AG666" s="16"/>
      <c r="AH666" s="16"/>
      <c r="AI666" s="16"/>
      <c r="AJ666" s="16"/>
      <c r="AK666" s="16"/>
      <c r="AL666" s="16"/>
      <c r="AM666" s="16"/>
      <c r="AN666" s="16"/>
      <c r="AO666" s="16"/>
      <c r="AP666" s="16"/>
      <c r="AQ666" s="16"/>
      <c r="AR666" s="16"/>
      <c r="AS666" s="116"/>
      <c r="AT666" s="116"/>
      <c r="AU666" s="116"/>
      <c r="AV666" s="116"/>
      <c r="AW666" s="116"/>
      <c r="AX666" s="116"/>
      <c r="AY666" s="116"/>
      <c r="AZ666" s="116"/>
      <c r="BA666" s="116"/>
      <c r="BB666" s="116"/>
      <c r="BC666" s="116"/>
      <c r="BD666" s="116"/>
      <c r="BE666" s="116"/>
      <c r="BF666" s="116"/>
      <c r="BG666" s="116"/>
      <c r="BH666" s="116"/>
      <c r="BI666" s="116"/>
      <c r="BJ666" s="117"/>
    </row>
    <row r="667" spans="1:62" s="3" customFormat="1">
      <c r="A667" s="1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c r="AA667" s="16"/>
      <c r="AB667" s="16"/>
      <c r="AC667" s="16"/>
      <c r="AD667" s="16"/>
      <c r="AE667" s="16"/>
      <c r="AF667" s="16"/>
      <c r="AG667" s="16"/>
      <c r="AH667" s="16"/>
      <c r="AI667" s="16"/>
      <c r="AJ667" s="16"/>
      <c r="AK667" s="16"/>
      <c r="AL667" s="16"/>
      <c r="AM667" s="16"/>
      <c r="AN667" s="16"/>
      <c r="AO667" s="16"/>
      <c r="AP667" s="16"/>
      <c r="AQ667" s="16"/>
      <c r="AR667" s="16"/>
      <c r="AS667" s="116"/>
      <c r="AT667" s="116"/>
      <c r="AU667" s="116"/>
      <c r="AV667" s="116"/>
      <c r="AW667" s="116"/>
      <c r="AX667" s="116"/>
      <c r="AY667" s="116"/>
      <c r="AZ667" s="116"/>
      <c r="BA667" s="116"/>
      <c r="BB667" s="116"/>
      <c r="BC667" s="116"/>
      <c r="BD667" s="116"/>
      <c r="BE667" s="116"/>
      <c r="BF667" s="116"/>
      <c r="BG667" s="116"/>
      <c r="BH667" s="116"/>
      <c r="BI667" s="116"/>
      <c r="BJ667" s="117"/>
    </row>
    <row r="668" spans="1:62" s="3" customFormat="1">
      <c r="A668" s="1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c r="AA668" s="16"/>
      <c r="AB668" s="16"/>
      <c r="AC668" s="16"/>
      <c r="AD668" s="16"/>
      <c r="AE668" s="16"/>
      <c r="AF668" s="16"/>
      <c r="AG668" s="16"/>
      <c r="AH668" s="16"/>
      <c r="AI668" s="16"/>
      <c r="AJ668" s="16"/>
      <c r="AK668" s="16"/>
      <c r="AL668" s="16"/>
      <c r="AM668" s="16"/>
      <c r="AN668" s="16"/>
      <c r="AO668" s="16"/>
      <c r="AP668" s="16"/>
      <c r="AQ668" s="16"/>
      <c r="AR668" s="16"/>
      <c r="AS668" s="116"/>
      <c r="AT668" s="116"/>
      <c r="AU668" s="116"/>
      <c r="AV668" s="116"/>
      <c r="AW668" s="116"/>
      <c r="AX668" s="116"/>
      <c r="AY668" s="116"/>
      <c r="AZ668" s="116"/>
      <c r="BA668" s="116"/>
      <c r="BB668" s="116"/>
      <c r="BC668" s="116"/>
      <c r="BD668" s="116"/>
      <c r="BE668" s="116"/>
      <c r="BF668" s="116"/>
      <c r="BG668" s="116"/>
      <c r="BH668" s="116"/>
      <c r="BI668" s="116"/>
      <c r="BJ668" s="117"/>
    </row>
    <row r="669" spans="1:62" s="3" customFormat="1">
      <c r="A669" s="1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c r="AA669" s="16"/>
      <c r="AB669" s="16"/>
      <c r="AC669" s="16"/>
      <c r="AD669" s="16"/>
      <c r="AE669" s="16"/>
      <c r="AF669" s="16"/>
      <c r="AG669" s="16"/>
      <c r="AH669" s="16"/>
      <c r="AI669" s="16"/>
      <c r="AJ669" s="16"/>
      <c r="AK669" s="16"/>
      <c r="AL669" s="16"/>
      <c r="AM669" s="16"/>
      <c r="AN669" s="16"/>
      <c r="AO669" s="16"/>
      <c r="AP669" s="16"/>
      <c r="AQ669" s="16"/>
      <c r="AR669" s="16"/>
      <c r="AS669" s="116"/>
      <c r="AT669" s="116"/>
      <c r="AU669" s="116"/>
      <c r="AV669" s="116"/>
      <c r="AW669" s="116"/>
      <c r="AX669" s="116"/>
      <c r="AY669" s="116"/>
      <c r="AZ669" s="116"/>
      <c r="BA669" s="116"/>
      <c r="BB669" s="116"/>
      <c r="BC669" s="116"/>
      <c r="BD669" s="116"/>
      <c r="BE669" s="116"/>
      <c r="BF669" s="116"/>
      <c r="BG669" s="116"/>
      <c r="BH669" s="116"/>
      <c r="BI669" s="116"/>
      <c r="BJ669" s="117"/>
    </row>
    <row r="670" spans="1:62" s="3" customFormat="1">
      <c r="A670" s="1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c r="AA670" s="16"/>
      <c r="AB670" s="16"/>
      <c r="AC670" s="16"/>
      <c r="AD670" s="16"/>
      <c r="AE670" s="16"/>
      <c r="AF670" s="16"/>
      <c r="AG670" s="16"/>
      <c r="AH670" s="16"/>
      <c r="AI670" s="16"/>
      <c r="AJ670" s="16"/>
      <c r="AK670" s="16"/>
      <c r="AL670" s="16"/>
      <c r="AM670" s="16"/>
      <c r="AN670" s="16"/>
      <c r="AO670" s="16"/>
      <c r="AP670" s="16"/>
      <c r="AQ670" s="16"/>
      <c r="AR670" s="16"/>
      <c r="AS670" s="116"/>
      <c r="AT670" s="116"/>
      <c r="AU670" s="116"/>
      <c r="AV670" s="116"/>
      <c r="AW670" s="116"/>
      <c r="AX670" s="116"/>
      <c r="AY670" s="116"/>
      <c r="AZ670" s="116"/>
      <c r="BA670" s="116"/>
      <c r="BB670" s="116"/>
      <c r="BC670" s="116"/>
      <c r="BD670" s="116"/>
      <c r="BE670" s="116"/>
      <c r="BF670" s="116"/>
      <c r="BG670" s="116"/>
      <c r="BH670" s="116"/>
      <c r="BI670" s="116"/>
      <c r="BJ670" s="117"/>
    </row>
    <row r="671" spans="1:62" s="3" customFormat="1">
      <c r="A671" s="1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c r="AA671" s="16"/>
      <c r="AB671" s="16"/>
      <c r="AC671" s="16"/>
      <c r="AD671" s="16"/>
      <c r="AE671" s="16"/>
      <c r="AF671" s="16"/>
      <c r="AG671" s="16"/>
      <c r="AH671" s="16"/>
      <c r="AI671" s="16"/>
      <c r="AJ671" s="16"/>
      <c r="AK671" s="16"/>
      <c r="AL671" s="16"/>
      <c r="AM671" s="16"/>
      <c r="AN671" s="16"/>
      <c r="AO671" s="16"/>
      <c r="AP671" s="16"/>
      <c r="AQ671" s="16"/>
      <c r="AR671" s="16"/>
      <c r="AS671" s="116"/>
      <c r="AT671" s="116"/>
      <c r="AU671" s="116"/>
      <c r="AV671" s="116"/>
      <c r="AW671" s="116"/>
      <c r="AX671" s="116"/>
      <c r="AY671" s="116"/>
      <c r="AZ671" s="116"/>
      <c r="BA671" s="116"/>
      <c r="BB671" s="116"/>
      <c r="BC671" s="116"/>
      <c r="BD671" s="116"/>
      <c r="BE671" s="116"/>
      <c r="BF671" s="116"/>
      <c r="BG671" s="116"/>
      <c r="BH671" s="116"/>
      <c r="BI671" s="116"/>
      <c r="BJ671" s="117"/>
    </row>
    <row r="672" spans="1:62" s="3" customFormat="1">
      <c r="A672" s="1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c r="AA672" s="16"/>
      <c r="AB672" s="16"/>
      <c r="AC672" s="16"/>
      <c r="AD672" s="16"/>
      <c r="AE672" s="16"/>
      <c r="AF672" s="16"/>
      <c r="AG672" s="16"/>
      <c r="AH672" s="16"/>
      <c r="AI672" s="16"/>
      <c r="AJ672" s="16"/>
      <c r="AK672" s="16"/>
      <c r="AL672" s="16"/>
      <c r="AM672" s="16"/>
      <c r="AN672" s="16"/>
      <c r="AO672" s="16"/>
      <c r="AP672" s="16"/>
      <c r="AQ672" s="16"/>
      <c r="AR672" s="16"/>
      <c r="AS672" s="116"/>
      <c r="AT672" s="116"/>
      <c r="AU672" s="116"/>
      <c r="AV672" s="116"/>
      <c r="AW672" s="116"/>
      <c r="AX672" s="116"/>
      <c r="AY672" s="116"/>
      <c r="AZ672" s="116"/>
      <c r="BA672" s="116"/>
      <c r="BB672" s="116"/>
      <c r="BC672" s="116"/>
      <c r="BD672" s="116"/>
      <c r="BE672" s="116"/>
      <c r="BF672" s="116"/>
      <c r="BG672" s="116"/>
      <c r="BH672" s="116"/>
      <c r="BI672" s="116"/>
      <c r="BJ672" s="117"/>
    </row>
    <row r="673" spans="1:62" s="3" customFormat="1">
      <c r="A673" s="1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c r="AA673" s="16"/>
      <c r="AB673" s="16"/>
      <c r="AC673" s="16"/>
      <c r="AD673" s="16"/>
      <c r="AE673" s="16"/>
      <c r="AF673" s="16"/>
      <c r="AG673" s="16"/>
      <c r="AH673" s="16"/>
      <c r="AI673" s="16"/>
      <c r="AJ673" s="16"/>
      <c r="AK673" s="16"/>
      <c r="AL673" s="16"/>
      <c r="AM673" s="16"/>
      <c r="AN673" s="16"/>
      <c r="AO673" s="16"/>
      <c r="AP673" s="16"/>
      <c r="AQ673" s="16"/>
      <c r="AR673" s="16"/>
      <c r="AS673" s="116"/>
      <c r="AT673" s="116"/>
      <c r="AU673" s="116"/>
      <c r="AV673" s="116"/>
      <c r="AW673" s="116"/>
      <c r="AX673" s="116"/>
      <c r="AY673" s="116"/>
      <c r="AZ673" s="116"/>
      <c r="BA673" s="116"/>
      <c r="BB673" s="116"/>
      <c r="BC673" s="116"/>
      <c r="BD673" s="116"/>
      <c r="BE673" s="116"/>
      <c r="BF673" s="116"/>
      <c r="BG673" s="116"/>
      <c r="BH673" s="116"/>
      <c r="BI673" s="116"/>
      <c r="BJ673" s="117"/>
    </row>
    <row r="674" spans="1:62" s="3" customFormat="1">
      <c r="A674" s="1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c r="AA674" s="16"/>
      <c r="AB674" s="16"/>
      <c r="AC674" s="16"/>
      <c r="AD674" s="16"/>
      <c r="AE674" s="16"/>
      <c r="AF674" s="16"/>
      <c r="AG674" s="16"/>
      <c r="AH674" s="16"/>
      <c r="AI674" s="16"/>
      <c r="AJ674" s="16"/>
      <c r="AK674" s="16"/>
      <c r="AL674" s="16"/>
      <c r="AM674" s="16"/>
      <c r="AN674" s="16"/>
      <c r="AO674" s="16"/>
      <c r="AP674" s="16"/>
      <c r="AQ674" s="16"/>
      <c r="AR674" s="16"/>
      <c r="AS674" s="116"/>
      <c r="AT674" s="116"/>
      <c r="AU674" s="116"/>
      <c r="AV674" s="116"/>
      <c r="AW674" s="116"/>
      <c r="AX674" s="116"/>
      <c r="AY674" s="116"/>
      <c r="AZ674" s="116"/>
      <c r="BA674" s="116"/>
      <c r="BB674" s="116"/>
      <c r="BC674" s="116"/>
      <c r="BD674" s="116"/>
      <c r="BE674" s="116"/>
      <c r="BF674" s="116"/>
      <c r="BG674" s="116"/>
      <c r="BH674" s="116"/>
      <c r="BI674" s="116"/>
      <c r="BJ674" s="117"/>
    </row>
    <row r="675" spans="1:62" s="3" customFormat="1">
      <c r="A675" s="1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c r="AA675" s="16"/>
      <c r="AB675" s="16"/>
      <c r="AC675" s="16"/>
      <c r="AD675" s="16"/>
      <c r="AE675" s="16"/>
      <c r="AF675" s="16"/>
      <c r="AG675" s="16"/>
      <c r="AH675" s="16"/>
      <c r="AI675" s="16"/>
      <c r="AJ675" s="16"/>
      <c r="AK675" s="16"/>
      <c r="AL675" s="16"/>
      <c r="AM675" s="16"/>
      <c r="AN675" s="16"/>
      <c r="AO675" s="16"/>
      <c r="AP675" s="16"/>
      <c r="AQ675" s="16"/>
      <c r="AR675" s="16"/>
      <c r="AS675" s="116"/>
      <c r="AT675" s="116"/>
      <c r="AU675" s="116"/>
      <c r="AV675" s="116"/>
      <c r="AW675" s="116"/>
      <c r="AX675" s="116"/>
      <c r="AY675" s="116"/>
      <c r="AZ675" s="116"/>
      <c r="BA675" s="116"/>
      <c r="BB675" s="116"/>
      <c r="BC675" s="116"/>
      <c r="BD675" s="116"/>
      <c r="BE675" s="116"/>
      <c r="BF675" s="116"/>
      <c r="BG675" s="116"/>
      <c r="BH675" s="116"/>
      <c r="BI675" s="116"/>
      <c r="BJ675" s="117"/>
    </row>
    <row r="676" spans="1:62" s="3" customFormat="1">
      <c r="A676" s="1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c r="AA676" s="16"/>
      <c r="AB676" s="16"/>
      <c r="AC676" s="16"/>
      <c r="AD676" s="16"/>
      <c r="AE676" s="16"/>
      <c r="AF676" s="16"/>
      <c r="AG676" s="16"/>
      <c r="AH676" s="16"/>
      <c r="AI676" s="16"/>
      <c r="AJ676" s="16"/>
      <c r="AK676" s="16"/>
      <c r="AL676" s="16"/>
      <c r="AM676" s="16"/>
      <c r="AN676" s="16"/>
      <c r="AO676" s="16"/>
      <c r="AP676" s="16"/>
      <c r="AQ676" s="16"/>
      <c r="AR676" s="16"/>
      <c r="AS676" s="116"/>
      <c r="AT676" s="116"/>
      <c r="AU676" s="116"/>
      <c r="AV676" s="116"/>
      <c r="AW676" s="116"/>
      <c r="AX676" s="116"/>
      <c r="AY676" s="116"/>
      <c r="AZ676" s="116"/>
      <c r="BA676" s="116"/>
      <c r="BB676" s="116"/>
      <c r="BC676" s="116"/>
      <c r="BD676" s="116"/>
      <c r="BE676" s="116"/>
      <c r="BF676" s="116"/>
      <c r="BG676" s="116"/>
      <c r="BH676" s="116"/>
      <c r="BI676" s="116"/>
      <c r="BJ676" s="117"/>
    </row>
    <row r="677" spans="1:62" s="3" customFormat="1">
      <c r="A677" s="1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c r="AA677" s="16"/>
      <c r="AB677" s="16"/>
      <c r="AC677" s="16"/>
      <c r="AD677" s="16"/>
      <c r="AE677" s="16"/>
      <c r="AF677" s="16"/>
      <c r="AG677" s="16"/>
      <c r="AH677" s="16"/>
      <c r="AI677" s="16"/>
      <c r="AJ677" s="16"/>
      <c r="AK677" s="16"/>
      <c r="AL677" s="16"/>
      <c r="AM677" s="16"/>
      <c r="AN677" s="16"/>
      <c r="AO677" s="16"/>
      <c r="AP677" s="16"/>
      <c r="AQ677" s="16"/>
      <c r="AR677" s="16"/>
      <c r="AS677" s="116"/>
      <c r="AT677" s="116"/>
      <c r="AU677" s="116"/>
      <c r="AV677" s="116"/>
      <c r="AW677" s="116"/>
      <c r="AX677" s="116"/>
      <c r="AY677" s="116"/>
      <c r="AZ677" s="116"/>
      <c r="BA677" s="116"/>
      <c r="BB677" s="116"/>
      <c r="BC677" s="116"/>
      <c r="BD677" s="116"/>
      <c r="BE677" s="116"/>
      <c r="BF677" s="116"/>
      <c r="BG677" s="116"/>
      <c r="BH677" s="116"/>
      <c r="BI677" s="116"/>
      <c r="BJ677" s="117"/>
    </row>
    <row r="678" spans="1:62" s="3" customFormat="1">
      <c r="A678" s="1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c r="AA678" s="16"/>
      <c r="AB678" s="16"/>
      <c r="AC678" s="16"/>
      <c r="AD678" s="16"/>
      <c r="AE678" s="16"/>
      <c r="AF678" s="16"/>
      <c r="AG678" s="16"/>
      <c r="AH678" s="16"/>
      <c r="AI678" s="16"/>
      <c r="AJ678" s="16"/>
      <c r="AK678" s="16"/>
      <c r="AL678" s="16"/>
      <c r="AM678" s="16"/>
      <c r="AN678" s="16"/>
      <c r="AO678" s="16"/>
      <c r="AP678" s="16"/>
      <c r="AQ678" s="16"/>
      <c r="AR678" s="16"/>
      <c r="AS678" s="116"/>
      <c r="AT678" s="116"/>
      <c r="AU678" s="116"/>
      <c r="AV678" s="116"/>
      <c r="AW678" s="116"/>
      <c r="AX678" s="116"/>
      <c r="AY678" s="116"/>
      <c r="AZ678" s="116"/>
      <c r="BA678" s="116"/>
      <c r="BB678" s="116"/>
      <c r="BC678" s="116"/>
      <c r="BD678" s="116"/>
      <c r="BE678" s="116"/>
      <c r="BF678" s="116"/>
      <c r="BG678" s="116"/>
      <c r="BH678" s="116"/>
      <c r="BI678" s="116"/>
      <c r="BJ678" s="117"/>
    </row>
    <row r="679" spans="1:62" s="3" customFormat="1">
      <c r="A679" s="1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c r="AA679" s="16"/>
      <c r="AB679" s="16"/>
      <c r="AC679" s="16"/>
      <c r="AD679" s="16"/>
      <c r="AE679" s="16"/>
      <c r="AF679" s="16"/>
      <c r="AG679" s="16"/>
      <c r="AH679" s="16"/>
      <c r="AI679" s="16"/>
      <c r="AJ679" s="16"/>
      <c r="AK679" s="16"/>
      <c r="AL679" s="16"/>
      <c r="AM679" s="16"/>
      <c r="AN679" s="16"/>
      <c r="AO679" s="16"/>
      <c r="AP679" s="16"/>
      <c r="AQ679" s="16"/>
      <c r="AR679" s="16"/>
      <c r="AS679" s="116"/>
      <c r="AT679" s="116"/>
      <c r="AU679" s="116"/>
      <c r="AV679" s="116"/>
      <c r="AW679" s="116"/>
      <c r="AX679" s="116"/>
      <c r="AY679" s="116"/>
      <c r="AZ679" s="116"/>
      <c r="BA679" s="116"/>
      <c r="BB679" s="116"/>
      <c r="BC679" s="116"/>
      <c r="BD679" s="116"/>
      <c r="BE679" s="116"/>
      <c r="BF679" s="116"/>
      <c r="BG679" s="116"/>
      <c r="BH679" s="116"/>
      <c r="BI679" s="116"/>
      <c r="BJ679" s="117"/>
    </row>
    <row r="680" spans="1:62" s="3" customFormat="1">
      <c r="A680" s="1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c r="AA680" s="16"/>
      <c r="AB680" s="16"/>
      <c r="AC680" s="16"/>
      <c r="AD680" s="16"/>
      <c r="AE680" s="16"/>
      <c r="AF680" s="16"/>
      <c r="AG680" s="16"/>
      <c r="AH680" s="16"/>
      <c r="AI680" s="16"/>
      <c r="AJ680" s="16"/>
      <c r="AK680" s="16"/>
      <c r="AL680" s="16"/>
      <c r="AM680" s="16"/>
      <c r="AN680" s="16"/>
      <c r="AO680" s="16"/>
      <c r="AP680" s="16"/>
      <c r="AQ680" s="16"/>
      <c r="AR680" s="16"/>
      <c r="AS680" s="116"/>
      <c r="AT680" s="116"/>
      <c r="AU680" s="116"/>
      <c r="AV680" s="116"/>
      <c r="AW680" s="116"/>
      <c r="AX680" s="116"/>
      <c r="AY680" s="116"/>
      <c r="AZ680" s="116"/>
      <c r="BA680" s="116"/>
      <c r="BB680" s="116"/>
      <c r="BC680" s="116"/>
      <c r="BD680" s="116"/>
      <c r="BE680" s="116"/>
      <c r="BF680" s="116"/>
      <c r="BG680" s="116"/>
      <c r="BH680" s="116"/>
      <c r="BI680" s="116"/>
      <c r="BJ680" s="117"/>
    </row>
    <row r="681" spans="1:62" s="3" customFormat="1">
      <c r="A681" s="1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c r="AA681" s="16"/>
      <c r="AB681" s="16"/>
      <c r="AC681" s="16"/>
      <c r="AD681" s="16"/>
      <c r="AE681" s="16"/>
      <c r="AF681" s="16"/>
      <c r="AG681" s="16"/>
      <c r="AH681" s="16"/>
      <c r="AI681" s="16"/>
      <c r="AJ681" s="16"/>
      <c r="AK681" s="16"/>
      <c r="AL681" s="16"/>
      <c r="AM681" s="16"/>
      <c r="AN681" s="16"/>
      <c r="AO681" s="16"/>
      <c r="AP681" s="16"/>
      <c r="AQ681" s="16"/>
      <c r="AR681" s="16"/>
      <c r="AS681" s="116"/>
      <c r="AT681" s="116"/>
      <c r="AU681" s="116"/>
      <c r="AV681" s="116"/>
      <c r="AW681" s="116"/>
      <c r="AX681" s="116"/>
      <c r="AY681" s="116"/>
      <c r="AZ681" s="116"/>
      <c r="BA681" s="116"/>
      <c r="BB681" s="116"/>
      <c r="BC681" s="116"/>
      <c r="BD681" s="116"/>
      <c r="BE681" s="116"/>
      <c r="BF681" s="116"/>
      <c r="BG681" s="116"/>
      <c r="BH681" s="116"/>
      <c r="BI681" s="116"/>
      <c r="BJ681" s="117"/>
    </row>
    <row r="682" spans="1:62" s="3" customFormat="1">
      <c r="A682" s="1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c r="AA682" s="16"/>
      <c r="AB682" s="16"/>
      <c r="AC682" s="16"/>
      <c r="AD682" s="16"/>
      <c r="AE682" s="16"/>
      <c r="AF682" s="16"/>
      <c r="AG682" s="16"/>
      <c r="AH682" s="16"/>
      <c r="AI682" s="16"/>
      <c r="AJ682" s="16"/>
      <c r="AK682" s="16"/>
      <c r="AL682" s="16"/>
      <c r="AM682" s="16"/>
      <c r="AN682" s="16"/>
      <c r="AO682" s="16"/>
      <c r="AP682" s="16"/>
      <c r="AQ682" s="16"/>
      <c r="AR682" s="16"/>
      <c r="AS682" s="116"/>
      <c r="AT682" s="116"/>
      <c r="AU682" s="116"/>
      <c r="AV682" s="116"/>
      <c r="AW682" s="116"/>
      <c r="AX682" s="116"/>
      <c r="AY682" s="116"/>
      <c r="AZ682" s="116"/>
      <c r="BA682" s="116"/>
      <c r="BB682" s="116"/>
      <c r="BC682" s="116"/>
      <c r="BD682" s="116"/>
      <c r="BE682" s="116"/>
      <c r="BF682" s="116"/>
      <c r="BG682" s="116"/>
      <c r="BH682" s="116"/>
      <c r="BI682" s="116"/>
      <c r="BJ682" s="117"/>
    </row>
    <row r="683" spans="1:62" s="3" customFormat="1">
      <c r="A683" s="1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c r="AA683" s="16"/>
      <c r="AB683" s="16"/>
      <c r="AC683" s="16"/>
      <c r="AD683" s="16"/>
      <c r="AE683" s="16"/>
      <c r="AF683" s="16"/>
      <c r="AG683" s="16"/>
      <c r="AH683" s="16"/>
      <c r="AI683" s="16"/>
      <c r="AJ683" s="16"/>
      <c r="AK683" s="16"/>
      <c r="AL683" s="16"/>
      <c r="AM683" s="16"/>
      <c r="AN683" s="16"/>
      <c r="AO683" s="16"/>
      <c r="AP683" s="16"/>
      <c r="AQ683" s="16"/>
      <c r="AR683" s="16"/>
      <c r="AS683" s="116"/>
      <c r="AT683" s="116"/>
      <c r="AU683" s="116"/>
      <c r="AV683" s="116"/>
      <c r="AW683" s="116"/>
      <c r="AX683" s="116"/>
      <c r="AY683" s="116"/>
      <c r="AZ683" s="116"/>
      <c r="BA683" s="116"/>
      <c r="BB683" s="116"/>
      <c r="BC683" s="116"/>
      <c r="BD683" s="116"/>
      <c r="BE683" s="116"/>
      <c r="BF683" s="116"/>
      <c r="BG683" s="116"/>
      <c r="BH683" s="116"/>
      <c r="BI683" s="116"/>
      <c r="BJ683" s="117"/>
    </row>
    <row r="684" spans="1:62" s="3" customFormat="1">
      <c r="A684" s="1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c r="AA684" s="16"/>
      <c r="AB684" s="16"/>
      <c r="AC684" s="16"/>
      <c r="AD684" s="16"/>
      <c r="AE684" s="16"/>
      <c r="AF684" s="16"/>
      <c r="AG684" s="16"/>
      <c r="AH684" s="16"/>
      <c r="AI684" s="16"/>
      <c r="AJ684" s="16"/>
      <c r="AK684" s="16"/>
      <c r="AL684" s="16"/>
      <c r="AM684" s="16"/>
      <c r="AN684" s="16"/>
      <c r="AO684" s="16"/>
      <c r="AP684" s="16"/>
      <c r="AQ684" s="16"/>
      <c r="AR684" s="16"/>
      <c r="AS684" s="116"/>
      <c r="AT684" s="116"/>
      <c r="AU684" s="116"/>
      <c r="AV684" s="116"/>
      <c r="AW684" s="116"/>
      <c r="AX684" s="116"/>
      <c r="AY684" s="116"/>
      <c r="AZ684" s="116"/>
      <c r="BA684" s="116"/>
      <c r="BB684" s="116"/>
      <c r="BC684" s="116"/>
      <c r="BD684" s="116"/>
      <c r="BE684" s="116"/>
      <c r="BF684" s="116"/>
      <c r="BG684" s="116"/>
      <c r="BH684" s="116"/>
      <c r="BI684" s="116"/>
      <c r="BJ684" s="117"/>
    </row>
    <row r="685" spans="1:62" s="3" customFormat="1">
      <c r="A685" s="1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c r="AA685" s="16"/>
      <c r="AB685" s="16"/>
      <c r="AC685" s="16"/>
      <c r="AD685" s="16"/>
      <c r="AE685" s="16"/>
      <c r="AF685" s="16"/>
      <c r="AG685" s="16"/>
      <c r="AH685" s="16"/>
      <c r="AI685" s="16"/>
      <c r="AJ685" s="16"/>
      <c r="AK685" s="16"/>
      <c r="AL685" s="16"/>
      <c r="AM685" s="16"/>
      <c r="AN685" s="16"/>
      <c r="AO685" s="16"/>
      <c r="AP685" s="16"/>
      <c r="AQ685" s="16"/>
      <c r="AR685" s="16"/>
      <c r="AS685" s="116"/>
      <c r="AT685" s="116"/>
      <c r="AU685" s="116"/>
      <c r="AV685" s="116"/>
      <c r="AW685" s="116"/>
      <c r="AX685" s="116"/>
      <c r="AY685" s="116"/>
      <c r="AZ685" s="116"/>
      <c r="BA685" s="116"/>
      <c r="BB685" s="116"/>
      <c r="BC685" s="116"/>
      <c r="BD685" s="116"/>
      <c r="BE685" s="116"/>
      <c r="BF685" s="116"/>
      <c r="BG685" s="116"/>
      <c r="BH685" s="116"/>
      <c r="BI685" s="116"/>
      <c r="BJ685" s="117"/>
    </row>
    <row r="686" spans="1:62" s="3" customFormat="1">
      <c r="A686" s="1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c r="AA686" s="16"/>
      <c r="AB686" s="16"/>
      <c r="AC686" s="16"/>
      <c r="AD686" s="16"/>
      <c r="AE686" s="16"/>
      <c r="AF686" s="16"/>
      <c r="AG686" s="16"/>
      <c r="AH686" s="16"/>
      <c r="AI686" s="16"/>
      <c r="AJ686" s="16"/>
      <c r="AK686" s="16"/>
      <c r="AL686" s="16"/>
      <c r="AM686" s="16"/>
      <c r="AN686" s="16"/>
      <c r="AO686" s="16"/>
      <c r="AP686" s="16"/>
      <c r="AQ686" s="16"/>
      <c r="AR686" s="16"/>
      <c r="AS686" s="116"/>
      <c r="AT686" s="116"/>
      <c r="AU686" s="116"/>
      <c r="AV686" s="116"/>
      <c r="AW686" s="116"/>
      <c r="AX686" s="116"/>
      <c r="AY686" s="116"/>
      <c r="AZ686" s="116"/>
      <c r="BA686" s="116"/>
      <c r="BB686" s="116"/>
      <c r="BC686" s="116"/>
      <c r="BD686" s="116"/>
      <c r="BE686" s="116"/>
      <c r="BF686" s="116"/>
      <c r="BG686" s="116"/>
      <c r="BH686" s="116"/>
      <c r="BI686" s="116"/>
      <c r="BJ686" s="117"/>
    </row>
    <row r="687" spans="1:62" s="3" customFormat="1">
      <c r="A687" s="1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c r="AA687" s="16"/>
      <c r="AB687" s="16"/>
      <c r="AC687" s="16"/>
      <c r="AD687" s="16"/>
      <c r="AE687" s="16"/>
      <c r="AF687" s="16"/>
      <c r="AG687" s="16"/>
      <c r="AH687" s="16"/>
      <c r="AI687" s="16"/>
      <c r="AJ687" s="16"/>
      <c r="AK687" s="16"/>
      <c r="AL687" s="16"/>
      <c r="AM687" s="16"/>
      <c r="AN687" s="16"/>
      <c r="AO687" s="16"/>
      <c r="AP687" s="16"/>
      <c r="AQ687" s="16"/>
      <c r="AR687" s="16"/>
      <c r="AS687" s="116"/>
      <c r="AT687" s="116"/>
      <c r="AU687" s="116"/>
      <c r="AV687" s="116"/>
      <c r="AW687" s="116"/>
      <c r="AX687" s="116"/>
      <c r="AY687" s="116"/>
      <c r="AZ687" s="116"/>
      <c r="BA687" s="116"/>
      <c r="BB687" s="116"/>
      <c r="BC687" s="116"/>
      <c r="BD687" s="116"/>
      <c r="BE687" s="116"/>
      <c r="BF687" s="116"/>
      <c r="BG687" s="116"/>
      <c r="BH687" s="116"/>
      <c r="BI687" s="116"/>
      <c r="BJ687" s="117"/>
    </row>
    <row r="688" spans="1:62" s="3" customFormat="1">
      <c r="A688" s="1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c r="AA688" s="16"/>
      <c r="AB688" s="16"/>
      <c r="AC688" s="16"/>
      <c r="AD688" s="16"/>
      <c r="AE688" s="16"/>
      <c r="AF688" s="16"/>
      <c r="AG688" s="16"/>
      <c r="AH688" s="16"/>
      <c r="AI688" s="16"/>
      <c r="AJ688" s="16"/>
      <c r="AK688" s="16"/>
      <c r="AL688" s="16"/>
      <c r="AM688" s="16"/>
      <c r="AN688" s="16"/>
      <c r="AO688" s="16"/>
      <c r="AP688" s="16"/>
      <c r="AQ688" s="16"/>
      <c r="AR688" s="16"/>
      <c r="AS688" s="116"/>
      <c r="AT688" s="116"/>
      <c r="AU688" s="116"/>
      <c r="AV688" s="116"/>
      <c r="AW688" s="116"/>
      <c r="AX688" s="116"/>
      <c r="AY688" s="116"/>
      <c r="AZ688" s="116"/>
      <c r="BA688" s="116"/>
      <c r="BB688" s="116"/>
      <c r="BC688" s="116"/>
      <c r="BD688" s="116"/>
      <c r="BE688" s="116"/>
      <c r="BF688" s="116"/>
      <c r="BG688" s="116"/>
      <c r="BH688" s="116"/>
      <c r="BI688" s="116"/>
      <c r="BJ688" s="117"/>
    </row>
    <row r="689" spans="1:62" s="3" customFormat="1">
      <c r="A689" s="1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c r="AA689" s="16"/>
      <c r="AB689" s="16"/>
      <c r="AC689" s="16"/>
      <c r="AD689" s="16"/>
      <c r="AE689" s="16"/>
      <c r="AF689" s="16"/>
      <c r="AG689" s="16"/>
      <c r="AH689" s="16"/>
      <c r="AI689" s="16"/>
      <c r="AJ689" s="16"/>
      <c r="AK689" s="16"/>
      <c r="AL689" s="16"/>
      <c r="AM689" s="16"/>
      <c r="AN689" s="16"/>
      <c r="AO689" s="16"/>
      <c r="AP689" s="16"/>
      <c r="AQ689" s="16"/>
      <c r="AR689" s="16"/>
      <c r="AS689" s="116"/>
      <c r="AT689" s="116"/>
      <c r="AU689" s="116"/>
      <c r="AV689" s="116"/>
      <c r="AW689" s="116"/>
      <c r="AX689" s="116"/>
      <c r="AY689" s="116"/>
      <c r="AZ689" s="116"/>
      <c r="BA689" s="116"/>
      <c r="BB689" s="116"/>
      <c r="BC689" s="116"/>
      <c r="BD689" s="116"/>
      <c r="BE689" s="116"/>
      <c r="BF689" s="116"/>
      <c r="BG689" s="116"/>
      <c r="BH689" s="116"/>
      <c r="BI689" s="116"/>
      <c r="BJ689" s="117"/>
    </row>
    <row r="690" spans="1:62" s="3" customFormat="1">
      <c r="A690" s="1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c r="AA690" s="16"/>
      <c r="AB690" s="16"/>
      <c r="AC690" s="16"/>
      <c r="AD690" s="16"/>
      <c r="AE690" s="16"/>
      <c r="AF690" s="16"/>
      <c r="AG690" s="16"/>
      <c r="AH690" s="16"/>
      <c r="AI690" s="16"/>
      <c r="AJ690" s="16"/>
      <c r="AK690" s="16"/>
      <c r="AL690" s="16"/>
      <c r="AM690" s="16"/>
      <c r="AN690" s="16"/>
      <c r="AO690" s="16"/>
      <c r="AP690" s="16"/>
      <c r="AQ690" s="16"/>
      <c r="AR690" s="16"/>
      <c r="AS690" s="116"/>
      <c r="AT690" s="116"/>
      <c r="AU690" s="116"/>
      <c r="AV690" s="116"/>
      <c r="AW690" s="116"/>
      <c r="AX690" s="116"/>
      <c r="AY690" s="116"/>
      <c r="AZ690" s="116"/>
      <c r="BA690" s="116"/>
      <c r="BB690" s="116"/>
      <c r="BC690" s="116"/>
      <c r="BD690" s="116"/>
      <c r="BE690" s="116"/>
      <c r="BF690" s="116"/>
      <c r="BG690" s="116"/>
      <c r="BH690" s="116"/>
      <c r="BI690" s="116"/>
      <c r="BJ690" s="117"/>
    </row>
    <row r="691" spans="1:62" s="3" customFormat="1">
      <c r="A691" s="1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c r="AA691" s="16"/>
      <c r="AB691" s="16"/>
      <c r="AC691" s="16"/>
      <c r="AD691" s="16"/>
      <c r="AE691" s="16"/>
      <c r="AF691" s="16"/>
      <c r="AG691" s="16"/>
      <c r="AH691" s="16"/>
      <c r="AI691" s="16"/>
      <c r="AJ691" s="16"/>
      <c r="AK691" s="16"/>
      <c r="AL691" s="16"/>
      <c r="AM691" s="16"/>
      <c r="AN691" s="16"/>
      <c r="AO691" s="16"/>
      <c r="AP691" s="16"/>
      <c r="AQ691" s="16"/>
      <c r="AR691" s="16"/>
      <c r="AS691" s="116"/>
      <c r="AT691" s="116"/>
      <c r="AU691" s="116"/>
      <c r="AV691" s="116"/>
      <c r="AW691" s="116"/>
      <c r="AX691" s="116"/>
      <c r="AY691" s="116"/>
      <c r="AZ691" s="116"/>
      <c r="BA691" s="116"/>
      <c r="BB691" s="116"/>
      <c r="BC691" s="116"/>
      <c r="BD691" s="116"/>
      <c r="BE691" s="116"/>
      <c r="BF691" s="116"/>
      <c r="BG691" s="116"/>
      <c r="BH691" s="116"/>
      <c r="BI691" s="116"/>
      <c r="BJ691" s="117"/>
    </row>
    <row r="692" spans="1:62" s="3" customFormat="1">
      <c r="A692" s="1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c r="AA692" s="16"/>
      <c r="AB692" s="16"/>
      <c r="AC692" s="16"/>
      <c r="AD692" s="16"/>
      <c r="AE692" s="16"/>
      <c r="AF692" s="16"/>
      <c r="AG692" s="16"/>
      <c r="AH692" s="16"/>
      <c r="AI692" s="16"/>
      <c r="AJ692" s="16"/>
      <c r="AK692" s="16"/>
      <c r="AL692" s="16"/>
      <c r="AM692" s="16"/>
      <c r="AN692" s="16"/>
      <c r="AO692" s="16"/>
      <c r="AP692" s="16"/>
      <c r="AQ692" s="16"/>
      <c r="AR692" s="16"/>
      <c r="AS692" s="116"/>
      <c r="AT692" s="116"/>
      <c r="AU692" s="116"/>
      <c r="AV692" s="116"/>
      <c r="AW692" s="116"/>
      <c r="AX692" s="116"/>
      <c r="AY692" s="116"/>
      <c r="AZ692" s="116"/>
      <c r="BA692" s="116"/>
      <c r="BB692" s="116"/>
      <c r="BC692" s="116"/>
      <c r="BD692" s="116"/>
      <c r="BE692" s="116"/>
      <c r="BF692" s="116"/>
      <c r="BG692" s="116"/>
      <c r="BH692" s="116"/>
      <c r="BI692" s="116"/>
      <c r="BJ692" s="117"/>
    </row>
    <row r="693" spans="1:62" s="3" customFormat="1">
      <c r="A693" s="627"/>
      <c r="B693" s="628"/>
      <c r="C693" s="628"/>
      <c r="D693" s="628"/>
      <c r="E693" s="628"/>
      <c r="F693" s="628"/>
      <c r="G693" s="628"/>
      <c r="H693" s="628"/>
      <c r="I693" s="628"/>
      <c r="J693" s="628"/>
      <c r="K693" s="628"/>
      <c r="L693" s="628"/>
      <c r="M693" s="628"/>
      <c r="N693" s="628"/>
      <c r="O693" s="628"/>
      <c r="P693" s="628"/>
      <c r="Q693" s="628"/>
      <c r="R693" s="628"/>
      <c r="S693" s="628"/>
      <c r="T693" s="628"/>
      <c r="U693" s="628"/>
      <c r="V693" s="628"/>
      <c r="W693" s="628"/>
      <c r="X693" s="628"/>
      <c r="Y693" s="628"/>
      <c r="Z693" s="628"/>
      <c r="AA693" s="628"/>
      <c r="AB693" s="628"/>
      <c r="AC693" s="628"/>
      <c r="AD693" s="628"/>
      <c r="AE693" s="628"/>
      <c r="AF693" s="628"/>
      <c r="AG693" s="628"/>
      <c r="AH693" s="628"/>
      <c r="AI693" s="628"/>
      <c r="AJ693" s="628"/>
      <c r="AK693" s="628"/>
      <c r="AL693" s="628"/>
      <c r="AM693" s="628"/>
      <c r="AN693" s="628"/>
      <c r="AO693" s="628"/>
      <c r="AP693" s="628"/>
      <c r="AQ693" s="628"/>
      <c r="AR693" s="628"/>
      <c r="AS693" s="627"/>
      <c r="AT693" s="627"/>
      <c r="AU693" s="627"/>
      <c r="AV693" s="627"/>
      <c r="AW693" s="627"/>
      <c r="AX693" s="627"/>
      <c r="AY693" s="627"/>
      <c r="AZ693" s="627"/>
      <c r="BA693" s="627"/>
      <c r="BB693" s="627"/>
      <c r="BC693" s="627"/>
      <c r="BD693" s="627"/>
      <c r="BE693" s="627"/>
      <c r="BF693" s="627"/>
      <c r="BG693" s="627"/>
      <c r="BH693" s="627"/>
      <c r="BI693" s="627"/>
      <c r="BJ693" s="629"/>
    </row>
    <row r="694" spans="1:62" s="3" customFormat="1">
      <c r="B694" s="36"/>
      <c r="C694" s="36"/>
      <c r="D694" s="36"/>
      <c r="E694" s="36"/>
      <c r="F694" s="36"/>
      <c r="G694" s="36"/>
      <c r="H694" s="36"/>
      <c r="I694" s="36"/>
      <c r="J694" s="36"/>
      <c r="K694" s="36"/>
      <c r="L694" s="36"/>
      <c r="M694" s="36"/>
      <c r="N694" s="36"/>
      <c r="O694" s="36"/>
      <c r="P694" s="36"/>
      <c r="Q694" s="36"/>
      <c r="R694" s="36"/>
      <c r="S694" s="16"/>
      <c r="T694" s="16"/>
      <c r="U694" s="16"/>
      <c r="V694" s="36"/>
      <c r="W694" s="36"/>
      <c r="X694" s="36"/>
      <c r="Y694" s="36"/>
      <c r="Z694" s="36"/>
      <c r="AA694" s="36"/>
      <c r="AB694" s="36"/>
      <c r="AC694" s="36"/>
      <c r="AD694" s="36"/>
      <c r="AE694" s="36"/>
      <c r="AF694" s="36"/>
      <c r="AG694" s="36"/>
      <c r="AH694" s="36"/>
      <c r="AI694" s="36"/>
      <c r="AJ694" s="36"/>
      <c r="AK694" s="36"/>
      <c r="AL694" s="36"/>
      <c r="AM694" s="36"/>
      <c r="AN694" s="36"/>
      <c r="AO694" s="36"/>
      <c r="AP694" s="36"/>
      <c r="AQ694" s="36"/>
      <c r="AR694" s="36"/>
    </row>
    <row r="695" spans="1:62" s="3" customFormat="1">
      <c r="B695" s="36"/>
      <c r="C695" s="36"/>
      <c r="D695" s="36"/>
      <c r="E695" s="36"/>
      <c r="F695" s="36"/>
      <c r="G695" s="36"/>
      <c r="H695" s="36"/>
      <c r="I695" s="36"/>
      <c r="J695" s="36"/>
      <c r="K695" s="36"/>
      <c r="L695" s="36"/>
      <c r="M695" s="36"/>
      <c r="N695" s="36"/>
      <c r="O695" s="36"/>
      <c r="P695" s="36"/>
      <c r="Q695" s="36"/>
      <c r="R695" s="36"/>
      <c r="S695" s="16"/>
      <c r="T695" s="16"/>
      <c r="U695" s="16"/>
      <c r="V695" s="36"/>
      <c r="W695" s="36"/>
      <c r="X695" s="36"/>
      <c r="Y695" s="36"/>
      <c r="Z695" s="36"/>
      <c r="AA695" s="36"/>
      <c r="AB695" s="36"/>
      <c r="AC695" s="36"/>
      <c r="AD695" s="36"/>
      <c r="AE695" s="36"/>
      <c r="AF695" s="36"/>
      <c r="AG695" s="36"/>
      <c r="AH695" s="36"/>
      <c r="AI695" s="36"/>
      <c r="AJ695" s="36"/>
      <c r="AK695" s="36"/>
      <c r="AL695" s="36"/>
      <c r="AM695" s="36"/>
      <c r="AN695" s="36"/>
      <c r="AO695" s="36"/>
      <c r="AP695" s="36"/>
      <c r="AQ695" s="36"/>
      <c r="AR695" s="36"/>
    </row>
    <row r="696" spans="1:62" s="3" customFormat="1">
      <c r="B696" s="36"/>
      <c r="C696" s="36"/>
      <c r="D696" s="36"/>
      <c r="E696" s="36"/>
      <c r="F696" s="36"/>
      <c r="G696" s="36"/>
      <c r="H696" s="36"/>
      <c r="I696" s="36"/>
      <c r="J696" s="36"/>
      <c r="K696" s="36"/>
      <c r="L696" s="36"/>
      <c r="M696" s="36"/>
      <c r="N696" s="36"/>
      <c r="O696" s="36"/>
      <c r="P696" s="36"/>
      <c r="Q696" s="36"/>
      <c r="R696" s="36"/>
      <c r="S696" s="16"/>
      <c r="T696" s="16"/>
      <c r="U696" s="16"/>
      <c r="V696" s="36"/>
      <c r="W696" s="36"/>
      <c r="X696" s="36"/>
      <c r="Y696" s="36"/>
      <c r="Z696" s="36"/>
      <c r="AA696" s="36"/>
      <c r="AB696" s="36"/>
      <c r="AC696" s="36"/>
      <c r="AD696" s="36"/>
      <c r="AE696" s="36"/>
      <c r="AF696" s="36"/>
      <c r="AG696" s="36"/>
      <c r="AH696" s="36"/>
      <c r="AI696" s="36"/>
      <c r="AJ696" s="36"/>
      <c r="AK696" s="36"/>
      <c r="AL696" s="36"/>
      <c r="AM696" s="36"/>
      <c r="AN696" s="36"/>
      <c r="AO696" s="36"/>
      <c r="AP696" s="36"/>
      <c r="AQ696" s="36"/>
      <c r="AR696" s="36"/>
    </row>
    <row r="697" spans="1:62" s="3" customFormat="1">
      <c r="B697" s="36"/>
      <c r="C697" s="36"/>
      <c r="D697" s="36"/>
      <c r="E697" s="36"/>
      <c r="F697" s="36"/>
      <c r="G697" s="36"/>
      <c r="H697" s="36"/>
      <c r="I697" s="36"/>
      <c r="J697" s="36"/>
      <c r="K697" s="36"/>
      <c r="L697" s="36"/>
      <c r="M697" s="36"/>
      <c r="N697" s="36"/>
      <c r="O697" s="36"/>
      <c r="P697" s="36"/>
      <c r="Q697" s="36"/>
      <c r="R697" s="36"/>
      <c r="S697" s="16"/>
      <c r="T697" s="16"/>
      <c r="U697" s="16"/>
      <c r="V697" s="36"/>
      <c r="W697" s="36"/>
      <c r="X697" s="36"/>
      <c r="Y697" s="36"/>
      <c r="Z697" s="36"/>
      <c r="AA697" s="36"/>
      <c r="AB697" s="36"/>
      <c r="AC697" s="36"/>
      <c r="AD697" s="36"/>
      <c r="AE697" s="36"/>
      <c r="AF697" s="36"/>
      <c r="AG697" s="36"/>
      <c r="AH697" s="36"/>
      <c r="AI697" s="36"/>
      <c r="AJ697" s="36"/>
      <c r="AK697" s="36"/>
      <c r="AL697" s="36"/>
      <c r="AM697" s="36"/>
      <c r="AN697" s="36"/>
      <c r="AO697" s="36"/>
      <c r="AP697" s="36"/>
      <c r="AQ697" s="36"/>
      <c r="AR697" s="36"/>
    </row>
    <row r="698" spans="1:62" s="3" customFormat="1">
      <c r="B698" s="36"/>
      <c r="C698" s="36"/>
      <c r="D698" s="36"/>
      <c r="E698" s="36"/>
      <c r="F698" s="36"/>
      <c r="G698" s="36"/>
      <c r="H698" s="36"/>
      <c r="I698" s="36"/>
      <c r="J698" s="36"/>
      <c r="K698" s="36"/>
      <c r="L698" s="36"/>
      <c r="M698" s="36"/>
      <c r="N698" s="36"/>
      <c r="O698" s="36"/>
      <c r="P698" s="36"/>
      <c r="Q698" s="36"/>
      <c r="R698" s="36"/>
      <c r="S698" s="16"/>
      <c r="T698" s="16"/>
      <c r="U698" s="16"/>
      <c r="V698" s="36"/>
      <c r="W698" s="36"/>
      <c r="X698" s="36"/>
      <c r="Y698" s="36"/>
      <c r="Z698" s="36"/>
      <c r="AA698" s="36"/>
      <c r="AB698" s="36"/>
      <c r="AC698" s="36"/>
      <c r="AD698" s="36"/>
      <c r="AE698" s="36"/>
      <c r="AF698" s="36"/>
      <c r="AG698" s="36"/>
      <c r="AH698" s="36"/>
      <c r="AI698" s="36"/>
      <c r="AJ698" s="36"/>
      <c r="AK698" s="36"/>
      <c r="AL698" s="36"/>
      <c r="AM698" s="36"/>
      <c r="AN698" s="36"/>
      <c r="AO698" s="36"/>
      <c r="AP698" s="36"/>
      <c r="AQ698" s="36"/>
      <c r="AR698" s="36"/>
    </row>
    <row r="699" spans="1:62" s="3" customFormat="1">
      <c r="B699" s="36"/>
      <c r="C699" s="36"/>
      <c r="D699" s="36"/>
      <c r="E699" s="36"/>
      <c r="F699" s="36"/>
      <c r="G699" s="36"/>
      <c r="H699" s="36"/>
      <c r="I699" s="36"/>
      <c r="J699" s="36"/>
      <c r="K699" s="36"/>
      <c r="L699" s="36"/>
      <c r="M699" s="36"/>
      <c r="N699" s="36"/>
      <c r="O699" s="36"/>
      <c r="P699" s="36"/>
      <c r="Q699" s="36"/>
      <c r="R699" s="36"/>
      <c r="S699" s="16"/>
      <c r="T699" s="16"/>
      <c r="U699" s="16"/>
      <c r="V699" s="36"/>
      <c r="W699" s="36"/>
      <c r="X699" s="36"/>
      <c r="Y699" s="36"/>
      <c r="Z699" s="36"/>
      <c r="AA699" s="36"/>
      <c r="AB699" s="36"/>
      <c r="AC699" s="36"/>
      <c r="AD699" s="36"/>
      <c r="AE699" s="36"/>
      <c r="AF699" s="36"/>
      <c r="AG699" s="36"/>
      <c r="AH699" s="36"/>
      <c r="AI699" s="36"/>
      <c r="AJ699" s="36"/>
      <c r="AK699" s="36"/>
      <c r="AL699" s="36"/>
      <c r="AM699" s="36"/>
      <c r="AN699" s="36"/>
      <c r="AO699" s="36"/>
      <c r="AP699" s="36"/>
      <c r="AQ699" s="36"/>
      <c r="AR699" s="36"/>
    </row>
    <row r="700" spans="1:62" s="3" customFormat="1">
      <c r="B700" s="36"/>
      <c r="C700" s="36"/>
      <c r="D700" s="36"/>
      <c r="E700" s="36"/>
      <c r="F700" s="36"/>
      <c r="G700" s="36"/>
      <c r="H700" s="36"/>
      <c r="I700" s="36"/>
      <c r="J700" s="36"/>
      <c r="K700" s="36"/>
      <c r="L700" s="36"/>
      <c r="M700" s="36"/>
      <c r="N700" s="36"/>
      <c r="O700" s="36"/>
      <c r="P700" s="36"/>
      <c r="Q700" s="36"/>
      <c r="R700" s="36"/>
      <c r="S700" s="16"/>
      <c r="T700" s="16"/>
      <c r="U700" s="16"/>
      <c r="V700" s="36"/>
      <c r="W700" s="36"/>
      <c r="X700" s="36"/>
      <c r="Y700" s="36"/>
      <c r="Z700" s="36"/>
      <c r="AA700" s="36"/>
      <c r="AB700" s="36"/>
      <c r="AC700" s="36"/>
      <c r="AD700" s="36"/>
      <c r="AE700" s="36"/>
      <c r="AF700" s="36"/>
      <c r="AG700" s="36"/>
      <c r="AH700" s="36"/>
      <c r="AI700" s="36"/>
      <c r="AJ700" s="36"/>
      <c r="AK700" s="36"/>
      <c r="AL700" s="36"/>
      <c r="AM700" s="36"/>
      <c r="AN700" s="36"/>
      <c r="AO700" s="36"/>
      <c r="AP700" s="36"/>
      <c r="AQ700" s="36"/>
      <c r="AR700" s="36"/>
    </row>
    <row r="701" spans="1:62" s="3" customFormat="1">
      <c r="B701" s="36"/>
      <c r="C701" s="36"/>
      <c r="D701" s="36"/>
      <c r="E701" s="36"/>
      <c r="F701" s="36"/>
      <c r="G701" s="36"/>
      <c r="H701" s="36"/>
      <c r="I701" s="36"/>
      <c r="J701" s="36"/>
      <c r="K701" s="36"/>
      <c r="L701" s="36"/>
      <c r="M701" s="36"/>
      <c r="N701" s="36"/>
      <c r="O701" s="36"/>
      <c r="P701" s="36"/>
      <c r="Q701" s="36"/>
      <c r="R701" s="36"/>
      <c r="S701" s="16"/>
      <c r="T701" s="16"/>
      <c r="U701" s="16"/>
      <c r="V701" s="36"/>
      <c r="W701" s="36"/>
      <c r="X701" s="36"/>
      <c r="Y701" s="36"/>
      <c r="Z701" s="36"/>
      <c r="AA701" s="36"/>
      <c r="AB701" s="36"/>
      <c r="AC701" s="36"/>
      <c r="AD701" s="36"/>
      <c r="AE701" s="36"/>
      <c r="AF701" s="36"/>
      <c r="AG701" s="36"/>
      <c r="AH701" s="36"/>
      <c r="AI701" s="36"/>
      <c r="AJ701" s="36"/>
      <c r="AK701" s="36"/>
      <c r="AL701" s="36"/>
      <c r="AM701" s="36"/>
      <c r="AN701" s="36"/>
      <c r="AO701" s="36"/>
      <c r="AP701" s="36"/>
      <c r="AQ701" s="36"/>
      <c r="AR701" s="36"/>
    </row>
    <row r="702" spans="1:62" s="3" customFormat="1">
      <c r="B702" s="36"/>
      <c r="C702" s="36"/>
      <c r="D702" s="36"/>
      <c r="E702" s="36"/>
      <c r="F702" s="36"/>
      <c r="G702" s="36"/>
      <c r="H702" s="36"/>
      <c r="I702" s="36"/>
      <c r="J702" s="36"/>
      <c r="K702" s="36"/>
      <c r="L702" s="36"/>
      <c r="M702" s="36"/>
      <c r="N702" s="36"/>
      <c r="O702" s="36"/>
      <c r="P702" s="36"/>
      <c r="Q702" s="36"/>
      <c r="R702" s="36"/>
      <c r="S702" s="16"/>
      <c r="T702" s="16"/>
      <c r="U702" s="16"/>
      <c r="V702" s="36"/>
      <c r="W702" s="36"/>
      <c r="X702" s="36"/>
      <c r="Y702" s="36"/>
      <c r="Z702" s="36"/>
      <c r="AA702" s="36"/>
      <c r="AB702" s="36"/>
      <c r="AC702" s="36"/>
      <c r="AD702" s="36"/>
      <c r="AE702" s="36"/>
      <c r="AF702" s="36"/>
      <c r="AG702" s="36"/>
      <c r="AH702" s="36"/>
      <c r="AI702" s="36"/>
      <c r="AJ702" s="36"/>
      <c r="AK702" s="36"/>
      <c r="AL702" s="36"/>
      <c r="AM702" s="36"/>
      <c r="AN702" s="36"/>
      <c r="AO702" s="36"/>
      <c r="AP702" s="36"/>
      <c r="AQ702" s="36"/>
      <c r="AR702" s="36"/>
    </row>
    <row r="703" spans="1:62" s="3" customFormat="1">
      <c r="B703" s="36"/>
      <c r="C703" s="36"/>
      <c r="D703" s="36"/>
      <c r="E703" s="36"/>
      <c r="F703" s="36"/>
      <c r="G703" s="36"/>
      <c r="H703" s="36"/>
      <c r="I703" s="36"/>
      <c r="J703" s="36"/>
      <c r="K703" s="36"/>
      <c r="L703" s="36"/>
      <c r="M703" s="36"/>
      <c r="N703" s="36"/>
      <c r="O703" s="36"/>
      <c r="P703" s="36"/>
      <c r="Q703" s="36"/>
      <c r="R703" s="36"/>
      <c r="S703" s="16"/>
      <c r="T703" s="16"/>
      <c r="U703" s="16"/>
      <c r="V703" s="36"/>
      <c r="W703" s="36"/>
      <c r="X703" s="36"/>
      <c r="Y703" s="36"/>
      <c r="Z703" s="36"/>
      <c r="AA703" s="36"/>
      <c r="AB703" s="36"/>
      <c r="AC703" s="36"/>
      <c r="AD703" s="36"/>
      <c r="AE703" s="36"/>
      <c r="AF703" s="36"/>
      <c r="AG703" s="36"/>
      <c r="AH703" s="36"/>
      <c r="AI703" s="36"/>
      <c r="AJ703" s="36"/>
      <c r="AK703" s="36"/>
      <c r="AL703" s="36"/>
      <c r="AM703" s="36"/>
      <c r="AN703" s="36"/>
      <c r="AO703" s="36"/>
      <c r="AP703" s="36"/>
      <c r="AQ703" s="36"/>
      <c r="AR703" s="36"/>
    </row>
    <row r="704" spans="1:62" s="3" customFormat="1">
      <c r="B704" s="36"/>
      <c r="C704" s="36"/>
      <c r="D704" s="36"/>
      <c r="E704" s="36"/>
      <c r="F704" s="36"/>
      <c r="G704" s="36"/>
      <c r="H704" s="36"/>
      <c r="I704" s="36"/>
      <c r="J704" s="36"/>
      <c r="K704" s="36"/>
      <c r="L704" s="36"/>
      <c r="M704" s="36"/>
      <c r="N704" s="36"/>
      <c r="O704" s="36"/>
      <c r="P704" s="36"/>
      <c r="Q704" s="36"/>
      <c r="R704" s="36"/>
      <c r="S704" s="16"/>
      <c r="T704" s="16"/>
      <c r="U704" s="16"/>
      <c r="V704" s="36"/>
      <c r="W704" s="36"/>
      <c r="X704" s="36"/>
      <c r="Y704" s="36"/>
      <c r="Z704" s="36"/>
      <c r="AA704" s="36"/>
      <c r="AB704" s="36"/>
      <c r="AC704" s="36"/>
      <c r="AD704" s="36"/>
      <c r="AE704" s="36"/>
      <c r="AF704" s="36"/>
      <c r="AG704" s="36"/>
      <c r="AH704" s="36"/>
      <c r="AI704" s="36"/>
      <c r="AJ704" s="36"/>
      <c r="AK704" s="36"/>
      <c r="AL704" s="36"/>
      <c r="AM704" s="36"/>
      <c r="AN704" s="36"/>
      <c r="AO704" s="36"/>
      <c r="AP704" s="36"/>
      <c r="AQ704" s="36"/>
      <c r="AR704" s="36"/>
    </row>
    <row r="705" spans="2:44" s="3" customFormat="1">
      <c r="B705" s="36"/>
      <c r="C705" s="36"/>
      <c r="D705" s="36"/>
      <c r="E705" s="36"/>
      <c r="F705" s="36"/>
      <c r="G705" s="36"/>
      <c r="H705" s="36"/>
      <c r="I705" s="36"/>
      <c r="J705" s="36"/>
      <c r="K705" s="36"/>
      <c r="L705" s="36"/>
      <c r="M705" s="36"/>
      <c r="N705" s="36"/>
      <c r="O705" s="36"/>
      <c r="P705" s="36"/>
      <c r="Q705" s="36"/>
      <c r="R705" s="36"/>
      <c r="S705" s="16"/>
      <c r="T705" s="16"/>
      <c r="U705" s="16"/>
      <c r="V705" s="36"/>
      <c r="W705" s="36"/>
      <c r="X705" s="36"/>
      <c r="Y705" s="36"/>
      <c r="Z705" s="36"/>
      <c r="AA705" s="36"/>
      <c r="AB705" s="36"/>
      <c r="AC705" s="36"/>
      <c r="AD705" s="36"/>
      <c r="AE705" s="36"/>
      <c r="AF705" s="36"/>
      <c r="AG705" s="36"/>
      <c r="AH705" s="36"/>
      <c r="AI705" s="36"/>
      <c r="AJ705" s="36"/>
      <c r="AK705" s="36"/>
      <c r="AL705" s="36"/>
      <c r="AM705" s="36"/>
      <c r="AN705" s="36"/>
      <c r="AO705" s="36"/>
      <c r="AP705" s="36"/>
      <c r="AQ705" s="36"/>
      <c r="AR705" s="36"/>
    </row>
    <row r="706" spans="2:44" s="3" customFormat="1">
      <c r="B706" s="36"/>
      <c r="C706" s="36"/>
      <c r="D706" s="36"/>
      <c r="E706" s="36"/>
      <c r="F706" s="36"/>
      <c r="G706" s="36"/>
      <c r="H706" s="36"/>
      <c r="I706" s="36"/>
      <c r="J706" s="36"/>
      <c r="K706" s="36"/>
      <c r="L706" s="36"/>
      <c r="M706" s="36"/>
      <c r="N706" s="36"/>
      <c r="O706" s="36"/>
      <c r="P706" s="36"/>
      <c r="Q706" s="36"/>
      <c r="R706" s="36"/>
      <c r="S706" s="16"/>
      <c r="T706" s="16"/>
      <c r="U706" s="16"/>
      <c r="V706" s="36"/>
      <c r="W706" s="36"/>
      <c r="X706" s="36"/>
      <c r="Y706" s="36"/>
      <c r="Z706" s="36"/>
      <c r="AA706" s="36"/>
      <c r="AB706" s="36"/>
      <c r="AC706" s="36"/>
      <c r="AD706" s="36"/>
      <c r="AE706" s="36"/>
      <c r="AF706" s="36"/>
      <c r="AG706" s="36"/>
      <c r="AH706" s="36"/>
      <c r="AI706" s="36"/>
      <c r="AJ706" s="36"/>
      <c r="AK706" s="36"/>
      <c r="AL706" s="36"/>
      <c r="AM706" s="36"/>
      <c r="AN706" s="36"/>
      <c r="AO706" s="36"/>
      <c r="AP706" s="36"/>
      <c r="AQ706" s="36"/>
      <c r="AR706" s="36"/>
    </row>
    <row r="707" spans="2:44" s="3" customFormat="1">
      <c r="B707" s="36"/>
      <c r="C707" s="36"/>
      <c r="D707" s="36"/>
      <c r="E707" s="36"/>
      <c r="F707" s="36"/>
      <c r="G707" s="36"/>
      <c r="H707" s="36"/>
      <c r="I707" s="36"/>
      <c r="J707" s="36"/>
      <c r="K707" s="36"/>
      <c r="L707" s="36"/>
      <c r="M707" s="36"/>
      <c r="N707" s="36"/>
      <c r="O707" s="36"/>
      <c r="P707" s="36"/>
      <c r="Q707" s="36"/>
      <c r="R707" s="36"/>
      <c r="S707" s="16"/>
      <c r="T707" s="16"/>
      <c r="U707" s="16"/>
      <c r="V707" s="36"/>
      <c r="W707" s="36"/>
      <c r="X707" s="36"/>
      <c r="Y707" s="36"/>
      <c r="Z707" s="36"/>
      <c r="AA707" s="36"/>
      <c r="AB707" s="36"/>
      <c r="AC707" s="36"/>
      <c r="AD707" s="36"/>
      <c r="AE707" s="36"/>
      <c r="AF707" s="36"/>
      <c r="AG707" s="36"/>
      <c r="AH707" s="36"/>
      <c r="AI707" s="36"/>
      <c r="AJ707" s="36"/>
      <c r="AK707" s="36"/>
      <c r="AL707" s="36"/>
      <c r="AM707" s="36"/>
      <c r="AN707" s="36"/>
      <c r="AO707" s="36"/>
      <c r="AP707" s="36"/>
      <c r="AQ707" s="36"/>
      <c r="AR707" s="36"/>
    </row>
    <row r="708" spans="2:44" s="3" customFormat="1">
      <c r="B708" s="36"/>
      <c r="C708" s="36"/>
      <c r="D708" s="36"/>
      <c r="E708" s="36"/>
      <c r="F708" s="36"/>
      <c r="G708" s="36"/>
      <c r="H708" s="36"/>
      <c r="I708" s="36"/>
      <c r="J708" s="36"/>
      <c r="K708" s="36"/>
      <c r="L708" s="36"/>
      <c r="M708" s="36"/>
      <c r="N708" s="36"/>
      <c r="O708" s="36"/>
      <c r="P708" s="36"/>
      <c r="Q708" s="36"/>
      <c r="R708" s="36"/>
      <c r="S708" s="16"/>
      <c r="T708" s="16"/>
      <c r="U708" s="16"/>
      <c r="V708" s="36"/>
      <c r="W708" s="36"/>
      <c r="X708" s="36"/>
      <c r="Y708" s="36"/>
      <c r="Z708" s="36"/>
      <c r="AA708" s="36"/>
      <c r="AB708" s="36"/>
      <c r="AC708" s="36"/>
      <c r="AD708" s="36"/>
      <c r="AE708" s="36"/>
      <c r="AF708" s="36"/>
      <c r="AG708" s="36"/>
      <c r="AH708" s="36"/>
      <c r="AI708" s="36"/>
      <c r="AJ708" s="36"/>
      <c r="AK708" s="36"/>
      <c r="AL708" s="36"/>
      <c r="AM708" s="36"/>
      <c r="AN708" s="36"/>
      <c r="AO708" s="36"/>
      <c r="AP708" s="36"/>
      <c r="AQ708" s="36"/>
      <c r="AR708" s="36"/>
    </row>
    <row r="709" spans="2:44" s="3" customFormat="1">
      <c r="B709" s="36"/>
      <c r="C709" s="36"/>
      <c r="D709" s="36"/>
      <c r="E709" s="36"/>
      <c r="F709" s="36"/>
      <c r="G709" s="36"/>
      <c r="H709" s="36"/>
      <c r="I709" s="36"/>
      <c r="J709" s="36"/>
      <c r="K709" s="36"/>
      <c r="L709" s="36"/>
      <c r="M709" s="36"/>
      <c r="N709" s="36"/>
      <c r="O709" s="36"/>
      <c r="P709" s="36"/>
      <c r="Q709" s="36"/>
      <c r="R709" s="36"/>
      <c r="S709" s="16"/>
      <c r="T709" s="16"/>
      <c r="U709" s="16"/>
      <c r="V709" s="36"/>
      <c r="W709" s="36"/>
      <c r="X709" s="36"/>
      <c r="Y709" s="36"/>
      <c r="Z709" s="36"/>
      <c r="AA709" s="36"/>
      <c r="AB709" s="36"/>
      <c r="AC709" s="36"/>
      <c r="AD709" s="36"/>
      <c r="AE709" s="36"/>
      <c r="AF709" s="36"/>
      <c r="AG709" s="36"/>
      <c r="AH709" s="36"/>
      <c r="AI709" s="36"/>
      <c r="AJ709" s="36"/>
      <c r="AK709" s="36"/>
      <c r="AL709" s="36"/>
      <c r="AM709" s="36"/>
      <c r="AN709" s="36"/>
      <c r="AO709" s="36"/>
      <c r="AP709" s="36"/>
      <c r="AQ709" s="36"/>
      <c r="AR709" s="36"/>
    </row>
    <row r="710" spans="2:44" s="3" customFormat="1">
      <c r="B710" s="36"/>
      <c r="C710" s="36"/>
      <c r="D710" s="36"/>
      <c r="E710" s="36"/>
      <c r="F710" s="36"/>
      <c r="G710" s="36"/>
      <c r="H710" s="36"/>
      <c r="I710" s="36"/>
      <c r="J710" s="36"/>
      <c r="K710" s="36"/>
      <c r="L710" s="36"/>
      <c r="M710" s="36"/>
      <c r="N710" s="36"/>
      <c r="O710" s="36"/>
      <c r="P710" s="36"/>
      <c r="Q710" s="36"/>
      <c r="R710" s="36"/>
      <c r="S710" s="16"/>
      <c r="T710" s="16"/>
      <c r="U710" s="16"/>
      <c r="V710" s="36"/>
      <c r="W710" s="36"/>
      <c r="X710" s="36"/>
      <c r="Y710" s="36"/>
      <c r="Z710" s="36"/>
      <c r="AA710" s="36"/>
      <c r="AB710" s="36"/>
      <c r="AC710" s="36"/>
      <c r="AD710" s="36"/>
      <c r="AE710" s="36"/>
      <c r="AF710" s="36"/>
      <c r="AG710" s="36"/>
      <c r="AH710" s="36"/>
      <c r="AI710" s="36"/>
      <c r="AJ710" s="36"/>
      <c r="AK710" s="36"/>
      <c r="AL710" s="36"/>
      <c r="AM710" s="36"/>
      <c r="AN710" s="36"/>
      <c r="AO710" s="36"/>
      <c r="AP710" s="36"/>
      <c r="AQ710" s="36"/>
      <c r="AR710" s="36"/>
    </row>
    <row r="711" spans="2:44" s="3" customFormat="1">
      <c r="B711" s="36"/>
      <c r="C711" s="36"/>
      <c r="D711" s="36"/>
      <c r="E711" s="36"/>
      <c r="F711" s="36"/>
      <c r="G711" s="36"/>
      <c r="H711" s="36"/>
      <c r="I711" s="36"/>
      <c r="J711" s="36"/>
      <c r="K711" s="36"/>
      <c r="L711" s="36"/>
      <c r="M711" s="36"/>
      <c r="N711" s="36"/>
      <c r="O711" s="36"/>
      <c r="P711" s="36"/>
      <c r="Q711" s="36"/>
      <c r="R711" s="36"/>
      <c r="S711" s="16"/>
      <c r="T711" s="16"/>
      <c r="U711" s="16"/>
      <c r="V711" s="36"/>
      <c r="W711" s="36"/>
      <c r="X711" s="36"/>
      <c r="Y711" s="36"/>
      <c r="Z711" s="36"/>
      <c r="AA711" s="36"/>
      <c r="AB711" s="36"/>
      <c r="AC711" s="36"/>
      <c r="AD711" s="36"/>
      <c r="AE711" s="36"/>
      <c r="AF711" s="36"/>
      <c r="AG711" s="36"/>
      <c r="AH711" s="36"/>
      <c r="AI711" s="36"/>
      <c r="AJ711" s="36"/>
      <c r="AK711" s="36"/>
      <c r="AL711" s="36"/>
      <c r="AM711" s="36"/>
      <c r="AN711" s="36"/>
      <c r="AO711" s="36"/>
      <c r="AP711" s="36"/>
      <c r="AQ711" s="36"/>
      <c r="AR711" s="36"/>
    </row>
    <row r="712" spans="2:44" s="3" customFormat="1">
      <c r="B712" s="36"/>
      <c r="C712" s="36"/>
      <c r="D712" s="36"/>
      <c r="E712" s="36"/>
      <c r="F712" s="36"/>
      <c r="G712" s="36"/>
      <c r="H712" s="36"/>
      <c r="I712" s="36"/>
      <c r="J712" s="36"/>
      <c r="K712" s="36"/>
      <c r="L712" s="36"/>
      <c r="M712" s="36"/>
      <c r="N712" s="36"/>
      <c r="O712" s="36"/>
      <c r="P712" s="36"/>
      <c r="Q712" s="36"/>
      <c r="R712" s="36"/>
      <c r="S712" s="16"/>
      <c r="T712" s="16"/>
      <c r="U712" s="16"/>
      <c r="V712" s="36"/>
      <c r="W712" s="36"/>
      <c r="X712" s="36"/>
      <c r="Y712" s="36"/>
      <c r="Z712" s="36"/>
      <c r="AA712" s="36"/>
      <c r="AB712" s="36"/>
      <c r="AC712" s="36"/>
      <c r="AD712" s="36"/>
      <c r="AE712" s="36"/>
      <c r="AF712" s="36"/>
      <c r="AG712" s="36"/>
      <c r="AH712" s="36"/>
      <c r="AI712" s="36"/>
      <c r="AJ712" s="36"/>
      <c r="AK712" s="36"/>
      <c r="AL712" s="36"/>
      <c r="AM712" s="36"/>
      <c r="AN712" s="36"/>
      <c r="AO712" s="36"/>
      <c r="AP712" s="36"/>
      <c r="AQ712" s="36"/>
      <c r="AR712" s="36"/>
    </row>
    <row r="713" spans="2:44" s="3" customFormat="1">
      <c r="B713" s="36"/>
      <c r="C713" s="36"/>
      <c r="D713" s="36"/>
      <c r="E713" s="36"/>
      <c r="F713" s="36"/>
      <c r="G713" s="36"/>
      <c r="H713" s="36"/>
      <c r="I713" s="36"/>
      <c r="J713" s="36"/>
      <c r="K713" s="36"/>
      <c r="L713" s="36"/>
      <c r="M713" s="36"/>
      <c r="N713" s="36"/>
      <c r="O713" s="36"/>
      <c r="P713" s="36"/>
      <c r="Q713" s="36"/>
      <c r="R713" s="36"/>
      <c r="S713" s="16"/>
      <c r="T713" s="16"/>
      <c r="U713" s="16"/>
      <c r="V713" s="36"/>
      <c r="W713" s="36"/>
      <c r="X713" s="36"/>
      <c r="Y713" s="36"/>
      <c r="Z713" s="36"/>
      <c r="AA713" s="36"/>
      <c r="AB713" s="36"/>
      <c r="AC713" s="36"/>
      <c r="AD713" s="36"/>
      <c r="AE713" s="36"/>
      <c r="AF713" s="36"/>
      <c r="AG713" s="36"/>
      <c r="AH713" s="36"/>
      <c r="AI713" s="36"/>
      <c r="AJ713" s="36"/>
      <c r="AK713" s="36"/>
      <c r="AL713" s="36"/>
      <c r="AM713" s="36"/>
      <c r="AN713" s="36"/>
      <c r="AO713" s="36"/>
      <c r="AP713" s="36"/>
      <c r="AQ713" s="36"/>
      <c r="AR713" s="36"/>
    </row>
    <row r="714" spans="2:44" s="3" customFormat="1">
      <c r="B714" s="36"/>
      <c r="C714" s="36"/>
      <c r="D714" s="36"/>
      <c r="E714" s="36"/>
      <c r="F714" s="36"/>
      <c r="G714" s="36"/>
      <c r="H714" s="36"/>
      <c r="I714" s="36"/>
      <c r="J714" s="36"/>
      <c r="K714" s="36"/>
      <c r="L714" s="36"/>
      <c r="M714" s="36"/>
      <c r="N714" s="36"/>
      <c r="O714" s="36"/>
      <c r="P714" s="36"/>
      <c r="Q714" s="36"/>
      <c r="R714" s="36"/>
      <c r="S714" s="16"/>
      <c r="T714" s="16"/>
      <c r="U714" s="16"/>
      <c r="V714" s="36"/>
      <c r="W714" s="36"/>
      <c r="X714" s="36"/>
      <c r="Y714" s="36"/>
      <c r="Z714" s="36"/>
      <c r="AA714" s="36"/>
      <c r="AB714" s="36"/>
      <c r="AC714" s="36"/>
      <c r="AD714" s="36"/>
      <c r="AE714" s="36"/>
      <c r="AF714" s="36"/>
      <c r="AG714" s="36"/>
      <c r="AH714" s="36"/>
      <c r="AI714" s="36"/>
      <c r="AJ714" s="36"/>
      <c r="AK714" s="36"/>
      <c r="AL714" s="36"/>
      <c r="AM714" s="36"/>
      <c r="AN714" s="36"/>
      <c r="AO714" s="36"/>
      <c r="AP714" s="36"/>
      <c r="AQ714" s="36"/>
      <c r="AR714" s="36"/>
    </row>
    <row r="715" spans="2:44" s="3" customFormat="1">
      <c r="B715" s="36"/>
      <c r="C715" s="36"/>
      <c r="D715" s="36"/>
      <c r="E715" s="36"/>
      <c r="F715" s="36"/>
      <c r="G715" s="36"/>
      <c r="H715" s="36"/>
      <c r="I715" s="36"/>
      <c r="J715" s="36"/>
      <c r="K715" s="36"/>
      <c r="L715" s="36"/>
      <c r="M715" s="36"/>
      <c r="N715" s="36"/>
      <c r="O715" s="36"/>
      <c r="P715" s="36"/>
      <c r="Q715" s="36"/>
      <c r="R715" s="36"/>
      <c r="S715" s="16"/>
      <c r="T715" s="16"/>
      <c r="U715" s="16"/>
      <c r="V715" s="36"/>
      <c r="W715" s="36"/>
      <c r="X715" s="36"/>
      <c r="Y715" s="36"/>
      <c r="Z715" s="36"/>
      <c r="AA715" s="36"/>
      <c r="AB715" s="36"/>
      <c r="AC715" s="36"/>
      <c r="AD715" s="36"/>
      <c r="AE715" s="36"/>
      <c r="AF715" s="36"/>
      <c r="AG715" s="36"/>
      <c r="AH715" s="36"/>
      <c r="AI715" s="36"/>
      <c r="AJ715" s="36"/>
      <c r="AK715" s="36"/>
      <c r="AL715" s="36"/>
      <c r="AM715" s="36"/>
      <c r="AN715" s="36"/>
      <c r="AO715" s="36"/>
      <c r="AP715" s="36"/>
      <c r="AQ715" s="36"/>
      <c r="AR715" s="36"/>
    </row>
    <row r="716" spans="2:44" s="3" customFormat="1">
      <c r="B716" s="36"/>
      <c r="C716" s="36"/>
      <c r="D716" s="36"/>
      <c r="E716" s="36"/>
      <c r="F716" s="36"/>
      <c r="G716" s="36"/>
      <c r="H716" s="36"/>
      <c r="I716" s="36"/>
      <c r="J716" s="36"/>
      <c r="K716" s="36"/>
      <c r="L716" s="36"/>
      <c r="M716" s="36"/>
      <c r="N716" s="36"/>
      <c r="O716" s="36"/>
      <c r="P716" s="36"/>
      <c r="Q716" s="36"/>
      <c r="R716" s="36"/>
      <c r="S716" s="16"/>
      <c r="T716" s="16"/>
      <c r="U716" s="16"/>
      <c r="V716" s="36"/>
      <c r="W716" s="36"/>
      <c r="X716" s="36"/>
      <c r="Y716" s="36"/>
      <c r="Z716" s="36"/>
      <c r="AA716" s="36"/>
      <c r="AB716" s="36"/>
      <c r="AC716" s="36"/>
      <c r="AD716" s="36"/>
      <c r="AE716" s="36"/>
      <c r="AF716" s="36"/>
      <c r="AG716" s="36"/>
      <c r="AH716" s="36"/>
      <c r="AI716" s="36"/>
      <c r="AJ716" s="36"/>
      <c r="AK716" s="36"/>
      <c r="AL716" s="36"/>
      <c r="AM716" s="36"/>
      <c r="AN716" s="36"/>
      <c r="AO716" s="36"/>
      <c r="AP716" s="36"/>
      <c r="AQ716" s="36"/>
      <c r="AR716" s="36"/>
    </row>
    <row r="717" spans="2:44" s="3" customFormat="1">
      <c r="B717" s="36"/>
      <c r="C717" s="36"/>
      <c r="D717" s="36"/>
      <c r="E717" s="36"/>
      <c r="F717" s="36"/>
      <c r="G717" s="36"/>
      <c r="H717" s="36"/>
      <c r="I717" s="36"/>
      <c r="J717" s="36"/>
      <c r="K717" s="36"/>
      <c r="L717" s="36"/>
      <c r="M717" s="36"/>
      <c r="N717" s="36"/>
      <c r="O717" s="36"/>
      <c r="P717" s="36"/>
      <c r="Q717" s="36"/>
      <c r="R717" s="36"/>
      <c r="S717" s="16"/>
      <c r="T717" s="16"/>
      <c r="U717" s="16"/>
      <c r="V717" s="36"/>
      <c r="W717" s="36"/>
      <c r="X717" s="36"/>
      <c r="Y717" s="36"/>
      <c r="Z717" s="36"/>
      <c r="AA717" s="36"/>
      <c r="AB717" s="36"/>
      <c r="AC717" s="36"/>
      <c r="AD717" s="36"/>
      <c r="AE717" s="36"/>
      <c r="AF717" s="36"/>
      <c r="AG717" s="36"/>
      <c r="AH717" s="36"/>
      <c r="AI717" s="36"/>
      <c r="AJ717" s="36"/>
      <c r="AK717" s="36"/>
      <c r="AL717" s="36"/>
      <c r="AM717" s="36"/>
      <c r="AN717" s="36"/>
      <c r="AO717" s="36"/>
      <c r="AP717" s="36"/>
      <c r="AQ717" s="36"/>
      <c r="AR717" s="36"/>
    </row>
    <row r="718" spans="2:44" s="3" customFormat="1">
      <c r="B718" s="36"/>
      <c r="C718" s="36"/>
      <c r="D718" s="36"/>
      <c r="E718" s="36"/>
      <c r="F718" s="36"/>
      <c r="G718" s="36"/>
      <c r="H718" s="36"/>
      <c r="I718" s="36"/>
      <c r="J718" s="36"/>
      <c r="K718" s="36"/>
      <c r="L718" s="36"/>
      <c r="M718" s="36"/>
      <c r="N718" s="36"/>
      <c r="O718" s="36"/>
      <c r="P718" s="36"/>
      <c r="Q718" s="36"/>
      <c r="R718" s="36"/>
      <c r="S718" s="16"/>
      <c r="T718" s="16"/>
      <c r="U718" s="16"/>
      <c r="V718" s="36"/>
      <c r="W718" s="36"/>
      <c r="X718" s="36"/>
      <c r="Y718" s="36"/>
      <c r="Z718" s="36"/>
      <c r="AA718" s="36"/>
      <c r="AB718" s="36"/>
      <c r="AC718" s="36"/>
      <c r="AD718" s="36"/>
      <c r="AE718" s="36"/>
      <c r="AF718" s="36"/>
      <c r="AG718" s="36"/>
      <c r="AH718" s="36"/>
      <c r="AI718" s="36"/>
      <c r="AJ718" s="36"/>
      <c r="AK718" s="36"/>
      <c r="AL718" s="36"/>
      <c r="AM718" s="36"/>
      <c r="AN718" s="36"/>
      <c r="AO718" s="36"/>
      <c r="AP718" s="36"/>
      <c r="AQ718" s="36"/>
      <c r="AR718" s="36"/>
    </row>
    <row r="719" spans="2:44" s="3" customFormat="1">
      <c r="B719" s="36"/>
      <c r="C719" s="36"/>
      <c r="D719" s="36"/>
      <c r="E719" s="36"/>
      <c r="F719" s="36"/>
      <c r="G719" s="36"/>
      <c r="H719" s="36"/>
      <c r="I719" s="36"/>
      <c r="J719" s="36"/>
      <c r="K719" s="36"/>
      <c r="L719" s="36"/>
      <c r="M719" s="36"/>
      <c r="N719" s="36"/>
      <c r="O719" s="36"/>
      <c r="P719" s="36"/>
      <c r="Q719" s="36"/>
      <c r="R719" s="36"/>
      <c r="S719" s="16"/>
      <c r="T719" s="16"/>
      <c r="U719" s="16"/>
      <c r="V719" s="36"/>
      <c r="W719" s="36"/>
      <c r="X719" s="36"/>
      <c r="Y719" s="36"/>
      <c r="Z719" s="36"/>
      <c r="AA719" s="36"/>
      <c r="AB719" s="36"/>
      <c r="AC719" s="36"/>
      <c r="AD719" s="36"/>
      <c r="AE719" s="36"/>
      <c r="AF719" s="36"/>
      <c r="AG719" s="36"/>
      <c r="AH719" s="36"/>
      <c r="AI719" s="36"/>
      <c r="AJ719" s="36"/>
      <c r="AK719" s="36"/>
      <c r="AL719" s="36"/>
      <c r="AM719" s="36"/>
      <c r="AN719" s="36"/>
      <c r="AO719" s="36"/>
      <c r="AP719" s="36"/>
      <c r="AQ719" s="36"/>
      <c r="AR719" s="36"/>
    </row>
    <row r="720" spans="2:44" s="3" customFormat="1">
      <c r="B720" s="36"/>
      <c r="C720" s="36"/>
      <c r="D720" s="36"/>
      <c r="E720" s="36"/>
      <c r="F720" s="36"/>
      <c r="G720" s="36"/>
      <c r="H720" s="36"/>
      <c r="I720" s="36"/>
      <c r="J720" s="36"/>
      <c r="K720" s="36"/>
      <c r="L720" s="36"/>
      <c r="M720" s="36"/>
      <c r="N720" s="36"/>
      <c r="O720" s="36"/>
      <c r="P720" s="36"/>
      <c r="Q720" s="36"/>
      <c r="R720" s="36"/>
      <c r="S720" s="16"/>
      <c r="T720" s="16"/>
      <c r="U720" s="16"/>
      <c r="V720" s="36"/>
      <c r="W720" s="36"/>
      <c r="X720" s="36"/>
      <c r="Y720" s="36"/>
      <c r="Z720" s="36"/>
      <c r="AA720" s="36"/>
      <c r="AB720" s="36"/>
      <c r="AC720" s="36"/>
      <c r="AD720" s="36"/>
      <c r="AE720" s="36"/>
      <c r="AF720" s="36"/>
      <c r="AG720" s="36"/>
      <c r="AH720" s="36"/>
      <c r="AI720" s="36"/>
      <c r="AJ720" s="36"/>
      <c r="AK720" s="36"/>
      <c r="AL720" s="36"/>
      <c r="AM720" s="36"/>
      <c r="AN720" s="36"/>
      <c r="AO720" s="36"/>
      <c r="AP720" s="36"/>
      <c r="AQ720" s="36"/>
      <c r="AR720" s="36"/>
    </row>
    <row r="721" spans="2:44" s="3" customFormat="1">
      <c r="B721" s="36"/>
      <c r="C721" s="36"/>
      <c r="D721" s="36"/>
      <c r="E721" s="36"/>
      <c r="F721" s="36"/>
      <c r="G721" s="36"/>
      <c r="H721" s="36"/>
      <c r="I721" s="36"/>
      <c r="J721" s="36"/>
      <c r="K721" s="36"/>
      <c r="L721" s="36"/>
      <c r="M721" s="36"/>
      <c r="N721" s="36"/>
      <c r="O721" s="36"/>
      <c r="P721" s="36"/>
      <c r="Q721" s="36"/>
      <c r="R721" s="36"/>
      <c r="S721" s="16"/>
      <c r="T721" s="16"/>
      <c r="U721" s="16"/>
      <c r="V721" s="36"/>
      <c r="W721" s="36"/>
      <c r="X721" s="36"/>
      <c r="Y721" s="36"/>
      <c r="Z721" s="36"/>
      <c r="AA721" s="36"/>
      <c r="AB721" s="36"/>
      <c r="AC721" s="36"/>
      <c r="AD721" s="36"/>
      <c r="AE721" s="36"/>
      <c r="AF721" s="36"/>
      <c r="AG721" s="36"/>
      <c r="AH721" s="36"/>
      <c r="AI721" s="36"/>
      <c r="AJ721" s="36"/>
      <c r="AK721" s="36"/>
      <c r="AL721" s="36"/>
      <c r="AM721" s="36"/>
      <c r="AN721" s="36"/>
      <c r="AO721" s="36"/>
      <c r="AP721" s="36"/>
      <c r="AQ721" s="36"/>
      <c r="AR721" s="36"/>
    </row>
    <row r="722" spans="2:44" s="3" customFormat="1">
      <c r="B722" s="36"/>
      <c r="C722" s="36"/>
      <c r="D722" s="36"/>
      <c r="E722" s="36"/>
      <c r="F722" s="36"/>
      <c r="G722" s="36"/>
      <c r="H722" s="36"/>
      <c r="I722" s="36"/>
      <c r="J722" s="36"/>
      <c r="K722" s="36"/>
      <c r="L722" s="36"/>
      <c r="M722" s="36"/>
      <c r="N722" s="36"/>
      <c r="O722" s="36"/>
      <c r="P722" s="36"/>
      <c r="Q722" s="36"/>
      <c r="R722" s="36"/>
      <c r="S722" s="16"/>
      <c r="T722" s="16"/>
      <c r="U722" s="16"/>
      <c r="V722" s="36"/>
      <c r="W722" s="36"/>
      <c r="X722" s="36"/>
      <c r="Y722" s="36"/>
      <c r="Z722" s="36"/>
      <c r="AA722" s="36"/>
      <c r="AB722" s="36"/>
      <c r="AC722" s="36"/>
      <c r="AD722" s="36"/>
      <c r="AE722" s="36"/>
      <c r="AF722" s="36"/>
      <c r="AG722" s="36"/>
      <c r="AH722" s="36"/>
      <c r="AI722" s="36"/>
      <c r="AJ722" s="36"/>
      <c r="AK722" s="36"/>
      <c r="AL722" s="36"/>
      <c r="AM722" s="36"/>
      <c r="AN722" s="36"/>
      <c r="AO722" s="36"/>
      <c r="AP722" s="36"/>
      <c r="AQ722" s="36"/>
      <c r="AR722" s="36"/>
    </row>
    <row r="723" spans="2:44" s="3" customFormat="1">
      <c r="B723" s="36"/>
      <c r="C723" s="36"/>
      <c r="D723" s="36"/>
      <c r="E723" s="36"/>
      <c r="F723" s="36"/>
      <c r="G723" s="36"/>
      <c r="H723" s="36"/>
      <c r="I723" s="36"/>
      <c r="J723" s="36"/>
      <c r="K723" s="36"/>
      <c r="L723" s="36"/>
      <c r="M723" s="36"/>
      <c r="N723" s="36"/>
      <c r="O723" s="36"/>
      <c r="P723" s="36"/>
      <c r="Q723" s="36"/>
      <c r="R723" s="36"/>
      <c r="S723" s="16"/>
      <c r="T723" s="16"/>
      <c r="U723" s="16"/>
      <c r="V723" s="36"/>
      <c r="W723" s="36"/>
      <c r="X723" s="36"/>
      <c r="Y723" s="36"/>
      <c r="Z723" s="36"/>
      <c r="AA723" s="36"/>
      <c r="AB723" s="36"/>
      <c r="AC723" s="36"/>
      <c r="AD723" s="36"/>
      <c r="AE723" s="36"/>
      <c r="AF723" s="36"/>
      <c r="AG723" s="36"/>
      <c r="AH723" s="36"/>
      <c r="AI723" s="36"/>
      <c r="AJ723" s="36"/>
      <c r="AK723" s="36"/>
      <c r="AL723" s="36"/>
      <c r="AM723" s="36"/>
      <c r="AN723" s="36"/>
      <c r="AO723" s="36"/>
      <c r="AP723" s="36"/>
      <c r="AQ723" s="36"/>
      <c r="AR723" s="36"/>
    </row>
    <row r="724" spans="2:44" s="3" customFormat="1">
      <c r="B724" s="36"/>
      <c r="C724" s="36"/>
      <c r="D724" s="36"/>
      <c r="E724" s="36"/>
      <c r="F724" s="36"/>
      <c r="G724" s="36"/>
      <c r="H724" s="36"/>
      <c r="I724" s="36"/>
      <c r="J724" s="36"/>
      <c r="K724" s="36"/>
      <c r="L724" s="36"/>
      <c r="M724" s="36"/>
      <c r="N724" s="36"/>
      <c r="O724" s="36"/>
      <c r="P724" s="36"/>
      <c r="Q724" s="36"/>
      <c r="R724" s="36"/>
      <c r="S724" s="16"/>
      <c r="T724" s="16"/>
      <c r="U724" s="16"/>
      <c r="V724" s="36"/>
      <c r="W724" s="36"/>
      <c r="X724" s="36"/>
      <c r="Y724" s="36"/>
      <c r="Z724" s="36"/>
      <c r="AA724" s="36"/>
      <c r="AB724" s="36"/>
      <c r="AC724" s="36"/>
      <c r="AD724" s="36"/>
      <c r="AE724" s="36"/>
      <c r="AF724" s="36"/>
      <c r="AG724" s="36"/>
      <c r="AH724" s="36"/>
      <c r="AI724" s="36"/>
      <c r="AJ724" s="36"/>
      <c r="AK724" s="36"/>
      <c r="AL724" s="36"/>
      <c r="AM724" s="36"/>
      <c r="AN724" s="36"/>
      <c r="AO724" s="36"/>
      <c r="AP724" s="36"/>
      <c r="AQ724" s="36"/>
      <c r="AR724" s="36"/>
    </row>
    <row r="725" spans="2:44" s="3" customFormat="1">
      <c r="B725" s="36"/>
      <c r="C725" s="36"/>
      <c r="D725" s="36"/>
      <c r="E725" s="36"/>
      <c r="F725" s="36"/>
      <c r="G725" s="36"/>
      <c r="H725" s="36"/>
      <c r="I725" s="36"/>
      <c r="J725" s="36"/>
      <c r="K725" s="36"/>
      <c r="L725" s="36"/>
      <c r="M725" s="36"/>
      <c r="N725" s="36"/>
      <c r="O725" s="36"/>
      <c r="P725" s="36"/>
      <c r="Q725" s="36"/>
      <c r="R725" s="36"/>
      <c r="S725" s="16"/>
      <c r="T725" s="16"/>
      <c r="U725" s="16"/>
      <c r="V725" s="36"/>
      <c r="W725" s="36"/>
      <c r="X725" s="36"/>
      <c r="Y725" s="36"/>
      <c r="Z725" s="36"/>
      <c r="AA725" s="36"/>
      <c r="AB725" s="36"/>
      <c r="AC725" s="36"/>
      <c r="AD725" s="36"/>
      <c r="AE725" s="36"/>
      <c r="AF725" s="36"/>
      <c r="AG725" s="36"/>
      <c r="AH725" s="36"/>
      <c r="AI725" s="36"/>
      <c r="AJ725" s="36"/>
      <c r="AK725" s="36"/>
      <c r="AL725" s="36"/>
      <c r="AM725" s="36"/>
      <c r="AN725" s="36"/>
      <c r="AO725" s="36"/>
      <c r="AP725" s="36"/>
      <c r="AQ725" s="36"/>
      <c r="AR725" s="36"/>
    </row>
    <row r="726" spans="2:44" s="3" customFormat="1">
      <c r="B726" s="36"/>
      <c r="C726" s="36"/>
      <c r="D726" s="36"/>
      <c r="E726" s="36"/>
      <c r="F726" s="36"/>
      <c r="G726" s="36"/>
      <c r="H726" s="36"/>
      <c r="I726" s="36"/>
      <c r="J726" s="36"/>
      <c r="K726" s="36"/>
      <c r="L726" s="36"/>
      <c r="M726" s="36"/>
      <c r="N726" s="36"/>
      <c r="O726" s="36"/>
      <c r="P726" s="36"/>
      <c r="Q726" s="36"/>
      <c r="R726" s="36"/>
      <c r="S726" s="16"/>
      <c r="T726" s="16"/>
      <c r="U726" s="16"/>
      <c r="V726" s="36"/>
      <c r="W726" s="36"/>
      <c r="X726" s="36"/>
      <c r="Y726" s="36"/>
      <c r="Z726" s="36"/>
      <c r="AA726" s="36"/>
      <c r="AB726" s="36"/>
      <c r="AC726" s="36"/>
      <c r="AD726" s="36"/>
      <c r="AE726" s="36"/>
      <c r="AF726" s="36"/>
      <c r="AG726" s="36"/>
      <c r="AH726" s="36"/>
      <c r="AI726" s="36"/>
      <c r="AJ726" s="36"/>
      <c r="AK726" s="36"/>
      <c r="AL726" s="36"/>
      <c r="AM726" s="36"/>
      <c r="AN726" s="36"/>
      <c r="AO726" s="36"/>
      <c r="AP726" s="36"/>
      <c r="AQ726" s="36"/>
      <c r="AR726" s="36"/>
    </row>
    <row r="727" spans="2:44" s="3" customFormat="1">
      <c r="B727" s="36"/>
      <c r="C727" s="36"/>
      <c r="D727" s="36"/>
      <c r="E727" s="36"/>
      <c r="F727" s="36"/>
      <c r="G727" s="36"/>
      <c r="H727" s="36"/>
      <c r="I727" s="36"/>
      <c r="J727" s="36"/>
      <c r="K727" s="36"/>
      <c r="L727" s="36"/>
      <c r="M727" s="36"/>
      <c r="N727" s="36"/>
      <c r="O727" s="36"/>
      <c r="P727" s="36"/>
      <c r="Q727" s="36"/>
      <c r="R727" s="36"/>
      <c r="S727" s="16"/>
      <c r="T727" s="16"/>
      <c r="U727" s="16"/>
      <c r="V727" s="36"/>
      <c r="W727" s="36"/>
      <c r="X727" s="36"/>
      <c r="Y727" s="36"/>
      <c r="Z727" s="36"/>
      <c r="AA727" s="36"/>
      <c r="AB727" s="36"/>
      <c r="AC727" s="36"/>
      <c r="AD727" s="36"/>
      <c r="AE727" s="36"/>
      <c r="AF727" s="36"/>
      <c r="AG727" s="36"/>
      <c r="AH727" s="36"/>
      <c r="AI727" s="36"/>
      <c r="AJ727" s="36"/>
      <c r="AK727" s="36"/>
      <c r="AL727" s="36"/>
      <c r="AM727" s="36"/>
      <c r="AN727" s="36"/>
      <c r="AO727" s="36"/>
      <c r="AP727" s="36"/>
      <c r="AQ727" s="36"/>
      <c r="AR727" s="36"/>
    </row>
    <row r="728" spans="2:44" s="3" customFormat="1">
      <c r="B728" s="36"/>
      <c r="C728" s="36"/>
      <c r="D728" s="36"/>
      <c r="E728" s="36"/>
      <c r="F728" s="36"/>
      <c r="G728" s="36"/>
      <c r="H728" s="36"/>
      <c r="I728" s="36"/>
      <c r="J728" s="36"/>
      <c r="K728" s="36"/>
      <c r="L728" s="36"/>
      <c r="M728" s="36"/>
      <c r="N728" s="36"/>
      <c r="O728" s="36"/>
      <c r="P728" s="36"/>
      <c r="Q728" s="36"/>
      <c r="R728" s="36"/>
      <c r="S728" s="16"/>
      <c r="T728" s="16"/>
      <c r="U728" s="16"/>
      <c r="V728" s="36"/>
      <c r="W728" s="36"/>
      <c r="X728" s="36"/>
      <c r="Y728" s="36"/>
      <c r="Z728" s="36"/>
      <c r="AA728" s="36"/>
      <c r="AB728" s="36"/>
      <c r="AC728" s="36"/>
      <c r="AD728" s="36"/>
      <c r="AE728" s="36"/>
      <c r="AF728" s="36"/>
      <c r="AG728" s="36"/>
      <c r="AH728" s="36"/>
      <c r="AI728" s="36"/>
      <c r="AJ728" s="36"/>
      <c r="AK728" s="36"/>
      <c r="AL728" s="36"/>
      <c r="AM728" s="36"/>
      <c r="AN728" s="36"/>
      <c r="AO728" s="36"/>
      <c r="AP728" s="36"/>
      <c r="AQ728" s="36"/>
      <c r="AR728" s="36"/>
    </row>
    <row r="729" spans="2:44" s="3" customFormat="1">
      <c r="B729" s="36"/>
      <c r="C729" s="36"/>
      <c r="D729" s="36"/>
      <c r="E729" s="36"/>
      <c r="F729" s="36"/>
      <c r="G729" s="36"/>
      <c r="H729" s="36"/>
      <c r="I729" s="36"/>
      <c r="J729" s="36"/>
      <c r="K729" s="36"/>
      <c r="L729" s="36"/>
      <c r="M729" s="36"/>
      <c r="N729" s="36"/>
      <c r="O729" s="36"/>
      <c r="P729" s="36"/>
      <c r="Q729" s="36"/>
      <c r="R729" s="36"/>
      <c r="S729" s="16"/>
      <c r="T729" s="16"/>
      <c r="U729" s="16"/>
      <c r="V729" s="36"/>
      <c r="W729" s="36"/>
      <c r="X729" s="36"/>
      <c r="Y729" s="36"/>
      <c r="Z729" s="36"/>
      <c r="AA729" s="36"/>
      <c r="AB729" s="36"/>
      <c r="AC729" s="36"/>
      <c r="AD729" s="36"/>
      <c r="AE729" s="36"/>
      <c r="AF729" s="36"/>
      <c r="AG729" s="36"/>
      <c r="AH729" s="36"/>
      <c r="AI729" s="36"/>
      <c r="AJ729" s="36"/>
      <c r="AK729" s="36"/>
      <c r="AL729" s="36"/>
      <c r="AM729" s="36"/>
      <c r="AN729" s="36"/>
      <c r="AO729" s="36"/>
      <c r="AP729" s="36"/>
      <c r="AQ729" s="36"/>
      <c r="AR729" s="36"/>
    </row>
    <row r="730" spans="2:44" s="3" customFormat="1">
      <c r="B730" s="36"/>
      <c r="C730" s="36"/>
      <c r="D730" s="36"/>
      <c r="E730" s="36"/>
      <c r="F730" s="36"/>
      <c r="G730" s="36"/>
      <c r="H730" s="36"/>
      <c r="I730" s="36"/>
      <c r="J730" s="36"/>
      <c r="K730" s="36"/>
      <c r="L730" s="36"/>
      <c r="M730" s="36"/>
      <c r="N730" s="36"/>
      <c r="O730" s="36"/>
      <c r="P730" s="36"/>
      <c r="Q730" s="36"/>
      <c r="R730" s="36"/>
      <c r="S730" s="16"/>
      <c r="T730" s="16"/>
      <c r="U730" s="16"/>
      <c r="V730" s="36"/>
      <c r="W730" s="36"/>
      <c r="X730" s="36"/>
      <c r="Y730" s="36"/>
      <c r="Z730" s="36"/>
      <c r="AA730" s="36"/>
      <c r="AB730" s="36"/>
      <c r="AC730" s="36"/>
      <c r="AD730" s="36"/>
      <c r="AE730" s="36"/>
      <c r="AF730" s="36"/>
      <c r="AG730" s="36"/>
      <c r="AH730" s="36"/>
      <c r="AI730" s="36"/>
      <c r="AJ730" s="36"/>
      <c r="AK730" s="36"/>
      <c r="AL730" s="36"/>
      <c r="AM730" s="36"/>
      <c r="AN730" s="36"/>
      <c r="AO730" s="36"/>
      <c r="AP730" s="36"/>
      <c r="AQ730" s="36"/>
      <c r="AR730" s="36"/>
    </row>
    <row r="731" spans="2:44" s="3" customFormat="1">
      <c r="B731" s="36"/>
      <c r="C731" s="36"/>
      <c r="D731" s="36"/>
      <c r="E731" s="36"/>
      <c r="F731" s="36"/>
      <c r="G731" s="36"/>
      <c r="H731" s="36"/>
      <c r="I731" s="36"/>
      <c r="J731" s="36"/>
      <c r="K731" s="36"/>
      <c r="L731" s="36"/>
      <c r="M731" s="36"/>
      <c r="N731" s="36"/>
      <c r="O731" s="36"/>
      <c r="P731" s="36"/>
      <c r="Q731" s="36"/>
      <c r="R731" s="36"/>
      <c r="S731" s="16"/>
      <c r="T731" s="16"/>
      <c r="U731" s="16"/>
      <c r="V731" s="36"/>
      <c r="W731" s="36"/>
      <c r="X731" s="36"/>
      <c r="Y731" s="36"/>
      <c r="Z731" s="36"/>
      <c r="AA731" s="36"/>
      <c r="AB731" s="36"/>
      <c r="AC731" s="36"/>
      <c r="AD731" s="36"/>
      <c r="AE731" s="36"/>
      <c r="AF731" s="36"/>
      <c r="AG731" s="36"/>
      <c r="AH731" s="36"/>
      <c r="AI731" s="36"/>
      <c r="AJ731" s="36"/>
      <c r="AK731" s="36"/>
      <c r="AL731" s="36"/>
      <c r="AM731" s="36"/>
      <c r="AN731" s="36"/>
      <c r="AO731" s="36"/>
      <c r="AP731" s="36"/>
      <c r="AQ731" s="36"/>
      <c r="AR731" s="36"/>
    </row>
    <row r="732" spans="2:44" s="3" customFormat="1">
      <c r="B732" s="36"/>
      <c r="C732" s="36"/>
      <c r="D732" s="36"/>
      <c r="E732" s="36"/>
      <c r="F732" s="36"/>
      <c r="G732" s="36"/>
      <c r="H732" s="36"/>
      <c r="I732" s="36"/>
      <c r="J732" s="36"/>
      <c r="K732" s="36"/>
      <c r="L732" s="36"/>
      <c r="M732" s="36"/>
      <c r="N732" s="36"/>
      <c r="O732" s="36"/>
      <c r="P732" s="36"/>
      <c r="Q732" s="36"/>
      <c r="R732" s="36"/>
      <c r="S732" s="16"/>
      <c r="T732" s="16"/>
      <c r="U732" s="16"/>
      <c r="V732" s="36"/>
      <c r="W732" s="36"/>
      <c r="X732" s="36"/>
      <c r="Y732" s="36"/>
      <c r="Z732" s="36"/>
      <c r="AA732" s="36"/>
      <c r="AB732" s="36"/>
      <c r="AC732" s="36"/>
      <c r="AD732" s="36"/>
      <c r="AE732" s="36"/>
      <c r="AF732" s="36"/>
      <c r="AG732" s="36"/>
      <c r="AH732" s="36"/>
      <c r="AI732" s="36"/>
      <c r="AJ732" s="36"/>
      <c r="AK732" s="36"/>
      <c r="AL732" s="36"/>
      <c r="AM732" s="36"/>
      <c r="AN732" s="36"/>
      <c r="AO732" s="36"/>
      <c r="AP732" s="36"/>
      <c r="AQ732" s="36"/>
      <c r="AR732" s="36"/>
    </row>
    <row r="733" spans="2:44" s="3" customFormat="1">
      <c r="B733" s="36"/>
      <c r="C733" s="36"/>
      <c r="D733" s="36"/>
      <c r="E733" s="36"/>
      <c r="F733" s="36"/>
      <c r="G733" s="36"/>
      <c r="H733" s="36"/>
      <c r="I733" s="36"/>
      <c r="J733" s="36"/>
      <c r="K733" s="36"/>
      <c r="L733" s="36"/>
      <c r="M733" s="36"/>
      <c r="N733" s="36"/>
      <c r="O733" s="36"/>
      <c r="P733" s="36"/>
      <c r="Q733" s="36"/>
      <c r="R733" s="36"/>
      <c r="S733" s="16"/>
      <c r="T733" s="16"/>
      <c r="U733" s="16"/>
      <c r="V733" s="36"/>
      <c r="W733" s="36"/>
      <c r="X733" s="36"/>
      <c r="Y733" s="36"/>
      <c r="Z733" s="36"/>
      <c r="AA733" s="36"/>
      <c r="AB733" s="36"/>
      <c r="AC733" s="36"/>
      <c r="AD733" s="36"/>
      <c r="AE733" s="36"/>
      <c r="AF733" s="36"/>
      <c r="AG733" s="36"/>
      <c r="AH733" s="36"/>
      <c r="AI733" s="36"/>
      <c r="AJ733" s="36"/>
      <c r="AK733" s="36"/>
      <c r="AL733" s="36"/>
      <c r="AM733" s="36"/>
      <c r="AN733" s="36"/>
      <c r="AO733" s="36"/>
      <c r="AP733" s="36"/>
      <c r="AQ733" s="36"/>
      <c r="AR733" s="36"/>
    </row>
    <row r="734" spans="2:44" s="3" customFormat="1">
      <c r="B734" s="36"/>
      <c r="C734" s="36"/>
      <c r="D734" s="36"/>
      <c r="E734" s="36"/>
      <c r="F734" s="36"/>
      <c r="G734" s="36"/>
      <c r="H734" s="36"/>
      <c r="I734" s="36"/>
      <c r="J734" s="36"/>
      <c r="K734" s="36"/>
      <c r="L734" s="36"/>
      <c r="M734" s="36"/>
      <c r="N734" s="36"/>
      <c r="O734" s="36"/>
      <c r="P734" s="36"/>
      <c r="Q734" s="36"/>
      <c r="R734" s="36"/>
      <c r="S734" s="16"/>
      <c r="T734" s="16"/>
      <c r="U734" s="16"/>
      <c r="V734" s="36"/>
      <c r="W734" s="36"/>
      <c r="X734" s="36"/>
      <c r="Y734" s="36"/>
      <c r="Z734" s="36"/>
      <c r="AA734" s="36"/>
      <c r="AB734" s="36"/>
      <c r="AC734" s="36"/>
      <c r="AD734" s="36"/>
      <c r="AE734" s="36"/>
      <c r="AF734" s="36"/>
      <c r="AG734" s="36"/>
      <c r="AH734" s="36"/>
      <c r="AI734" s="36"/>
      <c r="AJ734" s="36"/>
      <c r="AK734" s="36"/>
      <c r="AL734" s="36"/>
      <c r="AM734" s="36"/>
      <c r="AN734" s="36"/>
      <c r="AO734" s="36"/>
      <c r="AP734" s="36"/>
      <c r="AQ734" s="36"/>
      <c r="AR734" s="36"/>
    </row>
    <row r="735" spans="2:44" s="3" customFormat="1">
      <c r="B735" s="36"/>
      <c r="C735" s="36"/>
      <c r="D735" s="36"/>
      <c r="E735" s="36"/>
      <c r="F735" s="36"/>
      <c r="G735" s="36"/>
      <c r="H735" s="36"/>
      <c r="I735" s="36"/>
      <c r="J735" s="36"/>
      <c r="K735" s="36"/>
      <c r="L735" s="36"/>
      <c r="M735" s="36"/>
      <c r="N735" s="36"/>
      <c r="O735" s="36"/>
      <c r="P735" s="36"/>
      <c r="Q735" s="36"/>
      <c r="R735" s="36"/>
      <c r="S735" s="16"/>
      <c r="T735" s="16"/>
      <c r="U735" s="16"/>
      <c r="V735" s="36"/>
      <c r="W735" s="36"/>
      <c r="X735" s="36"/>
      <c r="Y735" s="36"/>
      <c r="Z735" s="36"/>
      <c r="AA735" s="36"/>
      <c r="AB735" s="36"/>
      <c r="AC735" s="36"/>
      <c r="AD735" s="36"/>
      <c r="AE735" s="36"/>
      <c r="AF735" s="36"/>
      <c r="AG735" s="36"/>
      <c r="AH735" s="36"/>
      <c r="AI735" s="36"/>
      <c r="AJ735" s="36"/>
      <c r="AK735" s="36"/>
      <c r="AL735" s="36"/>
      <c r="AM735" s="36"/>
      <c r="AN735" s="36"/>
      <c r="AO735" s="36"/>
      <c r="AP735" s="36"/>
      <c r="AQ735" s="36"/>
      <c r="AR735" s="36"/>
    </row>
    <row r="736" spans="2:44" s="3" customFormat="1">
      <c r="B736" s="36"/>
      <c r="C736" s="36"/>
      <c r="D736" s="36"/>
      <c r="E736" s="36"/>
      <c r="F736" s="36"/>
      <c r="G736" s="36"/>
      <c r="H736" s="36"/>
      <c r="I736" s="36"/>
      <c r="J736" s="36"/>
      <c r="K736" s="36"/>
      <c r="L736" s="36"/>
      <c r="M736" s="36"/>
      <c r="N736" s="36"/>
      <c r="O736" s="36"/>
      <c r="P736" s="36"/>
      <c r="Q736" s="36"/>
      <c r="R736" s="36"/>
      <c r="S736" s="16"/>
      <c r="T736" s="16"/>
      <c r="U736" s="16"/>
      <c r="V736" s="36"/>
      <c r="W736" s="36"/>
      <c r="X736" s="36"/>
      <c r="Y736" s="36"/>
      <c r="Z736" s="36"/>
      <c r="AA736" s="36"/>
      <c r="AB736" s="36"/>
      <c r="AC736" s="36"/>
      <c r="AD736" s="36"/>
      <c r="AE736" s="36"/>
      <c r="AF736" s="36"/>
      <c r="AG736" s="36"/>
      <c r="AH736" s="36"/>
      <c r="AI736" s="36"/>
      <c r="AJ736" s="36"/>
      <c r="AK736" s="36"/>
      <c r="AL736" s="36"/>
      <c r="AM736" s="36"/>
      <c r="AN736" s="36"/>
      <c r="AO736" s="36"/>
      <c r="AP736" s="36"/>
      <c r="AQ736" s="36"/>
      <c r="AR736" s="36"/>
    </row>
    <row r="737" spans="2:44" s="3" customFormat="1">
      <c r="B737" s="36"/>
      <c r="C737" s="36"/>
      <c r="D737" s="36"/>
      <c r="E737" s="36"/>
      <c r="F737" s="36"/>
      <c r="G737" s="36"/>
      <c r="H737" s="36"/>
      <c r="I737" s="36"/>
      <c r="J737" s="36"/>
      <c r="K737" s="36"/>
      <c r="L737" s="36"/>
      <c r="M737" s="36"/>
      <c r="N737" s="36"/>
      <c r="O737" s="36"/>
      <c r="P737" s="36"/>
      <c r="Q737" s="36"/>
      <c r="R737" s="36"/>
      <c r="S737" s="16"/>
      <c r="T737" s="16"/>
      <c r="U737" s="16"/>
      <c r="V737" s="36"/>
      <c r="W737" s="36"/>
      <c r="X737" s="36"/>
      <c r="Y737" s="36"/>
      <c r="Z737" s="36"/>
      <c r="AA737" s="36"/>
      <c r="AB737" s="36"/>
      <c r="AC737" s="36"/>
      <c r="AD737" s="36"/>
      <c r="AE737" s="36"/>
      <c r="AF737" s="36"/>
      <c r="AG737" s="36"/>
      <c r="AH737" s="36"/>
      <c r="AI737" s="36"/>
      <c r="AJ737" s="36"/>
      <c r="AK737" s="36"/>
      <c r="AL737" s="36"/>
      <c r="AM737" s="36"/>
      <c r="AN737" s="36"/>
      <c r="AO737" s="36"/>
      <c r="AP737" s="36"/>
      <c r="AQ737" s="36"/>
      <c r="AR737" s="36"/>
    </row>
    <row r="738" spans="2:44" s="3" customFormat="1">
      <c r="B738" s="36"/>
      <c r="C738" s="36"/>
      <c r="D738" s="36"/>
      <c r="E738" s="36"/>
      <c r="F738" s="36"/>
      <c r="G738" s="36"/>
      <c r="H738" s="36"/>
      <c r="I738" s="36"/>
      <c r="J738" s="36"/>
      <c r="K738" s="36"/>
      <c r="L738" s="36"/>
      <c r="M738" s="36"/>
      <c r="N738" s="36"/>
      <c r="O738" s="36"/>
      <c r="P738" s="36"/>
      <c r="Q738" s="36"/>
      <c r="R738" s="36"/>
      <c r="S738" s="16"/>
      <c r="T738" s="16"/>
      <c r="U738" s="16"/>
      <c r="V738" s="36"/>
      <c r="W738" s="36"/>
      <c r="X738" s="36"/>
      <c r="Y738" s="36"/>
      <c r="Z738" s="36"/>
      <c r="AA738" s="36"/>
      <c r="AB738" s="36"/>
      <c r="AC738" s="36"/>
      <c r="AD738" s="36"/>
      <c r="AE738" s="36"/>
      <c r="AF738" s="36"/>
      <c r="AG738" s="36"/>
      <c r="AH738" s="36"/>
      <c r="AI738" s="36"/>
      <c r="AJ738" s="36"/>
      <c r="AK738" s="36"/>
      <c r="AL738" s="36"/>
      <c r="AM738" s="36"/>
      <c r="AN738" s="36"/>
      <c r="AO738" s="36"/>
      <c r="AP738" s="36"/>
      <c r="AQ738" s="36"/>
      <c r="AR738" s="36"/>
    </row>
    <row r="739" spans="2:44" s="3" customFormat="1">
      <c r="B739" s="36"/>
      <c r="C739" s="36"/>
      <c r="D739" s="36"/>
      <c r="E739" s="36"/>
      <c r="F739" s="36"/>
      <c r="G739" s="36"/>
      <c r="H739" s="36"/>
      <c r="I739" s="36"/>
      <c r="J739" s="36"/>
      <c r="K739" s="36"/>
      <c r="L739" s="36"/>
      <c r="M739" s="36"/>
      <c r="N739" s="36"/>
      <c r="O739" s="36"/>
      <c r="P739" s="36"/>
      <c r="Q739" s="36"/>
      <c r="R739" s="36"/>
      <c r="S739" s="16"/>
      <c r="T739" s="16"/>
      <c r="U739" s="16"/>
      <c r="V739" s="36"/>
      <c r="W739" s="36"/>
      <c r="X739" s="36"/>
      <c r="Y739" s="36"/>
      <c r="Z739" s="36"/>
      <c r="AA739" s="36"/>
      <c r="AB739" s="36"/>
      <c r="AC739" s="36"/>
      <c r="AD739" s="36"/>
      <c r="AE739" s="36"/>
      <c r="AF739" s="36"/>
      <c r="AG739" s="36"/>
      <c r="AH739" s="36"/>
      <c r="AI739" s="36"/>
      <c r="AJ739" s="36"/>
      <c r="AK739" s="36"/>
      <c r="AL739" s="36"/>
      <c r="AM739" s="36"/>
      <c r="AN739" s="36"/>
      <c r="AO739" s="36"/>
      <c r="AP739" s="36"/>
      <c r="AQ739" s="36"/>
      <c r="AR739" s="36"/>
    </row>
    <row r="740" spans="2:44" s="3" customFormat="1">
      <c r="B740" s="36"/>
      <c r="C740" s="36"/>
      <c r="D740" s="36"/>
      <c r="E740" s="36"/>
      <c r="F740" s="36"/>
      <c r="G740" s="36"/>
      <c r="H740" s="36"/>
      <c r="I740" s="36"/>
      <c r="J740" s="36"/>
      <c r="K740" s="36"/>
      <c r="L740" s="36"/>
      <c r="M740" s="36"/>
      <c r="N740" s="36"/>
      <c r="O740" s="36"/>
      <c r="P740" s="36"/>
      <c r="Q740" s="36"/>
      <c r="R740" s="36"/>
      <c r="S740" s="16"/>
      <c r="T740" s="16"/>
      <c r="U740" s="16"/>
      <c r="V740" s="36"/>
      <c r="W740" s="36"/>
      <c r="X740" s="36"/>
      <c r="Y740" s="36"/>
      <c r="Z740" s="36"/>
      <c r="AA740" s="36"/>
      <c r="AB740" s="36"/>
      <c r="AC740" s="36"/>
      <c r="AD740" s="36"/>
      <c r="AE740" s="36"/>
      <c r="AF740" s="36"/>
      <c r="AG740" s="36"/>
      <c r="AH740" s="36"/>
      <c r="AI740" s="36"/>
      <c r="AJ740" s="36"/>
      <c r="AK740" s="36"/>
      <c r="AL740" s="36"/>
      <c r="AM740" s="36"/>
      <c r="AN740" s="36"/>
      <c r="AO740" s="36"/>
      <c r="AP740" s="36"/>
      <c r="AQ740" s="36"/>
      <c r="AR740" s="36"/>
    </row>
    <row r="741" spans="2:44" s="3" customFormat="1">
      <c r="B741" s="36"/>
      <c r="C741" s="36"/>
      <c r="D741" s="36"/>
      <c r="E741" s="36"/>
      <c r="F741" s="36"/>
      <c r="G741" s="36"/>
      <c r="H741" s="36"/>
      <c r="I741" s="36"/>
      <c r="J741" s="36"/>
      <c r="K741" s="36"/>
      <c r="L741" s="36"/>
      <c r="M741" s="36"/>
      <c r="N741" s="36"/>
      <c r="O741" s="36"/>
      <c r="P741" s="36"/>
      <c r="Q741" s="36"/>
      <c r="R741" s="36"/>
      <c r="S741" s="16"/>
      <c r="T741" s="16"/>
      <c r="U741" s="16"/>
      <c r="V741" s="36"/>
      <c r="W741" s="36"/>
      <c r="X741" s="36"/>
      <c r="Y741" s="36"/>
      <c r="Z741" s="36"/>
      <c r="AA741" s="36"/>
      <c r="AB741" s="36"/>
      <c r="AC741" s="36"/>
      <c r="AD741" s="36"/>
      <c r="AE741" s="36"/>
      <c r="AF741" s="36"/>
      <c r="AG741" s="36"/>
      <c r="AH741" s="36"/>
      <c r="AI741" s="36"/>
      <c r="AJ741" s="36"/>
      <c r="AK741" s="36"/>
      <c r="AL741" s="36"/>
      <c r="AM741" s="36"/>
      <c r="AN741" s="36"/>
      <c r="AO741" s="36"/>
      <c r="AP741" s="36"/>
      <c r="AQ741" s="36"/>
      <c r="AR741" s="36"/>
    </row>
    <row r="742" spans="2:44" s="3" customFormat="1">
      <c r="B742" s="36"/>
      <c r="C742" s="36"/>
      <c r="D742" s="36"/>
      <c r="E742" s="36"/>
      <c r="F742" s="36"/>
      <c r="G742" s="36"/>
      <c r="H742" s="36"/>
      <c r="I742" s="36"/>
      <c r="J742" s="36"/>
      <c r="K742" s="36"/>
      <c r="L742" s="36"/>
      <c r="M742" s="36"/>
      <c r="N742" s="36"/>
      <c r="O742" s="36"/>
      <c r="P742" s="36"/>
      <c r="Q742" s="36"/>
      <c r="R742" s="36"/>
      <c r="S742" s="16"/>
      <c r="T742" s="16"/>
      <c r="U742" s="16"/>
      <c r="V742" s="36"/>
      <c r="W742" s="36"/>
      <c r="X742" s="36"/>
      <c r="Y742" s="36"/>
      <c r="Z742" s="36"/>
      <c r="AA742" s="36"/>
      <c r="AB742" s="36"/>
      <c r="AC742" s="36"/>
      <c r="AD742" s="36"/>
      <c r="AE742" s="36"/>
      <c r="AF742" s="36"/>
      <c r="AG742" s="36"/>
      <c r="AH742" s="36"/>
      <c r="AI742" s="36"/>
      <c r="AJ742" s="36"/>
      <c r="AK742" s="36"/>
      <c r="AL742" s="36"/>
      <c r="AM742" s="36"/>
      <c r="AN742" s="36"/>
      <c r="AO742" s="36"/>
      <c r="AP742" s="36"/>
      <c r="AQ742" s="36"/>
      <c r="AR742" s="36"/>
    </row>
    <row r="743" spans="2:44" s="3" customFormat="1">
      <c r="B743" s="36"/>
      <c r="C743" s="36"/>
      <c r="D743" s="36"/>
      <c r="E743" s="36"/>
      <c r="F743" s="36"/>
      <c r="G743" s="36"/>
      <c r="H743" s="36"/>
      <c r="I743" s="36"/>
      <c r="J743" s="36"/>
      <c r="K743" s="36"/>
      <c r="L743" s="36"/>
      <c r="M743" s="36"/>
      <c r="N743" s="36"/>
      <c r="O743" s="36"/>
      <c r="P743" s="36"/>
      <c r="Q743" s="36"/>
      <c r="R743" s="36"/>
      <c r="S743" s="16"/>
      <c r="T743" s="16"/>
      <c r="U743" s="16"/>
      <c r="V743" s="36"/>
      <c r="W743" s="36"/>
      <c r="X743" s="36"/>
      <c r="Y743" s="36"/>
      <c r="Z743" s="36"/>
      <c r="AA743" s="36"/>
      <c r="AB743" s="36"/>
      <c r="AC743" s="36"/>
      <c r="AD743" s="36"/>
      <c r="AE743" s="36"/>
      <c r="AF743" s="36"/>
      <c r="AG743" s="36"/>
      <c r="AH743" s="36"/>
      <c r="AI743" s="36"/>
      <c r="AJ743" s="36"/>
      <c r="AK743" s="36"/>
      <c r="AL743" s="36"/>
      <c r="AM743" s="36"/>
      <c r="AN743" s="36"/>
      <c r="AO743" s="36"/>
      <c r="AP743" s="36"/>
      <c r="AQ743" s="36"/>
      <c r="AR743" s="36"/>
    </row>
    <row r="744" spans="2:44" s="3" customFormat="1">
      <c r="B744" s="36"/>
      <c r="C744" s="36"/>
      <c r="D744" s="36"/>
      <c r="E744" s="36"/>
      <c r="F744" s="36"/>
      <c r="G744" s="36"/>
      <c r="H744" s="36"/>
      <c r="I744" s="36"/>
      <c r="J744" s="36"/>
      <c r="K744" s="36"/>
      <c r="L744" s="36"/>
      <c r="M744" s="36"/>
      <c r="N744" s="36"/>
      <c r="O744" s="36"/>
      <c r="P744" s="36"/>
      <c r="Q744" s="36"/>
      <c r="R744" s="36"/>
      <c r="S744" s="16"/>
      <c r="T744" s="16"/>
      <c r="U744" s="16"/>
      <c r="V744" s="36"/>
      <c r="W744" s="36"/>
      <c r="X744" s="36"/>
      <c r="Y744" s="36"/>
      <c r="Z744" s="36"/>
      <c r="AA744" s="36"/>
      <c r="AB744" s="36"/>
      <c r="AC744" s="36"/>
      <c r="AD744" s="36"/>
      <c r="AE744" s="36"/>
      <c r="AF744" s="36"/>
      <c r="AG744" s="36"/>
      <c r="AH744" s="36"/>
      <c r="AI744" s="36"/>
      <c r="AJ744" s="36"/>
      <c r="AK744" s="36"/>
      <c r="AL744" s="36"/>
      <c r="AM744" s="36"/>
      <c r="AN744" s="36"/>
      <c r="AO744" s="36"/>
      <c r="AP744" s="36"/>
      <c r="AQ744" s="36"/>
      <c r="AR744" s="36"/>
    </row>
    <row r="745" spans="2:44" s="3" customFormat="1">
      <c r="B745" s="36"/>
      <c r="C745" s="36"/>
      <c r="D745" s="36"/>
      <c r="E745" s="36"/>
      <c r="F745" s="36"/>
      <c r="G745" s="36"/>
      <c r="H745" s="36"/>
      <c r="I745" s="36"/>
      <c r="J745" s="36"/>
      <c r="K745" s="36"/>
      <c r="L745" s="36"/>
      <c r="M745" s="36"/>
      <c r="N745" s="36"/>
      <c r="O745" s="36"/>
      <c r="P745" s="36"/>
      <c r="Q745" s="36"/>
      <c r="R745" s="36"/>
      <c r="S745" s="16"/>
      <c r="T745" s="16"/>
      <c r="U745" s="16"/>
      <c r="V745" s="36"/>
      <c r="W745" s="36"/>
      <c r="X745" s="36"/>
      <c r="Y745" s="36"/>
      <c r="Z745" s="36"/>
      <c r="AA745" s="36"/>
      <c r="AB745" s="36"/>
      <c r="AC745" s="36"/>
      <c r="AD745" s="36"/>
      <c r="AE745" s="36"/>
      <c r="AF745" s="36"/>
      <c r="AG745" s="36"/>
      <c r="AH745" s="36"/>
      <c r="AI745" s="36"/>
      <c r="AJ745" s="36"/>
      <c r="AK745" s="36"/>
      <c r="AL745" s="36"/>
      <c r="AM745" s="36"/>
      <c r="AN745" s="36"/>
      <c r="AO745" s="36"/>
      <c r="AP745" s="36"/>
      <c r="AQ745" s="36"/>
      <c r="AR745" s="36"/>
    </row>
    <row r="746" spans="2:44" s="3" customFormat="1">
      <c r="B746" s="36"/>
      <c r="C746" s="36"/>
      <c r="D746" s="36"/>
      <c r="E746" s="36"/>
      <c r="F746" s="36"/>
      <c r="G746" s="36"/>
      <c r="H746" s="36"/>
      <c r="I746" s="36"/>
      <c r="J746" s="36"/>
      <c r="K746" s="36"/>
      <c r="L746" s="36"/>
      <c r="M746" s="36"/>
      <c r="N746" s="36"/>
      <c r="O746" s="36"/>
      <c r="P746" s="36"/>
      <c r="Q746" s="36"/>
      <c r="R746" s="36"/>
      <c r="S746" s="16"/>
      <c r="T746" s="16"/>
      <c r="U746" s="16"/>
      <c r="V746" s="36"/>
      <c r="W746" s="36"/>
      <c r="X746" s="36"/>
      <c r="Y746" s="36"/>
      <c r="Z746" s="36"/>
      <c r="AA746" s="36"/>
      <c r="AB746" s="36"/>
      <c r="AC746" s="36"/>
      <c r="AD746" s="36"/>
      <c r="AE746" s="36"/>
      <c r="AF746" s="36"/>
      <c r="AG746" s="36"/>
      <c r="AH746" s="36"/>
      <c r="AI746" s="36"/>
      <c r="AJ746" s="36"/>
      <c r="AK746" s="36"/>
      <c r="AL746" s="36"/>
      <c r="AM746" s="36"/>
      <c r="AN746" s="36"/>
      <c r="AO746" s="36"/>
      <c r="AP746" s="36"/>
      <c r="AQ746" s="36"/>
      <c r="AR746" s="36"/>
    </row>
    <row r="747" spans="2:44" s="3" customFormat="1">
      <c r="B747" s="36"/>
      <c r="C747" s="36"/>
      <c r="D747" s="36"/>
      <c r="E747" s="36"/>
      <c r="F747" s="36"/>
      <c r="G747" s="36"/>
      <c r="H747" s="36"/>
      <c r="I747" s="36"/>
      <c r="J747" s="36"/>
      <c r="K747" s="36"/>
      <c r="L747" s="36"/>
      <c r="M747" s="36"/>
      <c r="N747" s="36"/>
      <c r="O747" s="36"/>
      <c r="P747" s="36"/>
      <c r="Q747" s="36"/>
      <c r="R747" s="36"/>
      <c r="S747" s="16"/>
      <c r="T747" s="16"/>
      <c r="U747" s="16"/>
      <c r="V747" s="36"/>
      <c r="W747" s="36"/>
      <c r="X747" s="36"/>
      <c r="Y747" s="36"/>
      <c r="Z747" s="36"/>
      <c r="AA747" s="36"/>
      <c r="AB747" s="36"/>
      <c r="AC747" s="36"/>
      <c r="AD747" s="36"/>
      <c r="AE747" s="36"/>
      <c r="AF747" s="36"/>
      <c r="AG747" s="36"/>
      <c r="AH747" s="36"/>
      <c r="AI747" s="36"/>
      <c r="AJ747" s="36"/>
      <c r="AK747" s="36"/>
      <c r="AL747" s="36"/>
      <c r="AM747" s="36"/>
      <c r="AN747" s="36"/>
      <c r="AO747" s="36"/>
      <c r="AP747" s="36"/>
      <c r="AQ747" s="36"/>
      <c r="AR747" s="36"/>
    </row>
    <row r="748" spans="2:44" s="3" customFormat="1">
      <c r="B748" s="36"/>
      <c r="C748" s="36"/>
      <c r="D748" s="36"/>
      <c r="E748" s="36"/>
      <c r="F748" s="36"/>
      <c r="G748" s="36"/>
      <c r="H748" s="36"/>
      <c r="I748" s="36"/>
      <c r="J748" s="36"/>
      <c r="K748" s="36"/>
      <c r="L748" s="36"/>
      <c r="M748" s="36"/>
      <c r="N748" s="36"/>
      <c r="O748" s="36"/>
      <c r="P748" s="36"/>
      <c r="Q748" s="36"/>
      <c r="R748" s="36"/>
      <c r="S748" s="16"/>
      <c r="T748" s="16"/>
      <c r="U748" s="16"/>
      <c r="V748" s="36"/>
      <c r="W748" s="36"/>
      <c r="X748" s="36"/>
      <c r="Y748" s="36"/>
      <c r="Z748" s="36"/>
      <c r="AA748" s="36"/>
      <c r="AB748" s="36"/>
      <c r="AC748" s="36"/>
      <c r="AD748" s="36"/>
      <c r="AE748" s="36"/>
      <c r="AF748" s="36"/>
      <c r="AG748" s="36"/>
      <c r="AH748" s="36"/>
      <c r="AI748" s="36"/>
      <c r="AJ748" s="36"/>
      <c r="AK748" s="36"/>
      <c r="AL748" s="36"/>
      <c r="AM748" s="36"/>
      <c r="AN748" s="36"/>
      <c r="AO748" s="36"/>
      <c r="AP748" s="36"/>
      <c r="AQ748" s="36"/>
      <c r="AR748" s="36"/>
    </row>
    <row r="749" spans="2:44" s="3" customFormat="1">
      <c r="B749" s="36"/>
      <c r="C749" s="36"/>
      <c r="D749" s="36"/>
      <c r="E749" s="36"/>
      <c r="F749" s="36"/>
      <c r="G749" s="36"/>
      <c r="H749" s="36"/>
      <c r="I749" s="36"/>
      <c r="J749" s="36"/>
      <c r="K749" s="36"/>
      <c r="L749" s="36"/>
      <c r="M749" s="36"/>
      <c r="N749" s="36"/>
      <c r="O749" s="36"/>
      <c r="P749" s="36"/>
      <c r="Q749" s="36"/>
      <c r="R749" s="36"/>
      <c r="S749" s="16"/>
      <c r="T749" s="16"/>
      <c r="U749" s="16"/>
      <c r="V749" s="36"/>
      <c r="W749" s="36"/>
      <c r="X749" s="36"/>
      <c r="Y749" s="36"/>
      <c r="Z749" s="36"/>
      <c r="AA749" s="36"/>
      <c r="AB749" s="36"/>
      <c r="AC749" s="36"/>
      <c r="AD749" s="36"/>
      <c r="AE749" s="36"/>
      <c r="AF749" s="36"/>
      <c r="AG749" s="36"/>
      <c r="AH749" s="36"/>
      <c r="AI749" s="36"/>
      <c r="AJ749" s="36"/>
      <c r="AK749" s="36"/>
      <c r="AL749" s="36"/>
      <c r="AM749" s="36"/>
      <c r="AN749" s="36"/>
      <c r="AO749" s="36"/>
      <c r="AP749" s="36"/>
      <c r="AQ749" s="36"/>
      <c r="AR749" s="36"/>
    </row>
    <row r="750" spans="2:44" s="3" customFormat="1">
      <c r="B750" s="36"/>
      <c r="C750" s="36"/>
      <c r="D750" s="36"/>
      <c r="E750" s="36"/>
      <c r="F750" s="36"/>
      <c r="G750" s="36"/>
      <c r="H750" s="36"/>
      <c r="I750" s="36"/>
      <c r="J750" s="36"/>
      <c r="K750" s="36"/>
      <c r="L750" s="36"/>
      <c r="M750" s="36"/>
      <c r="N750" s="36"/>
      <c r="O750" s="36"/>
      <c r="P750" s="36"/>
      <c r="Q750" s="36"/>
      <c r="R750" s="36"/>
      <c r="S750" s="16"/>
      <c r="T750" s="16"/>
      <c r="U750" s="16"/>
      <c r="V750" s="36"/>
      <c r="W750" s="36"/>
      <c r="X750" s="36"/>
      <c r="Y750" s="36"/>
      <c r="Z750" s="36"/>
      <c r="AA750" s="36"/>
      <c r="AB750" s="36"/>
      <c r="AC750" s="36"/>
      <c r="AD750" s="36"/>
      <c r="AE750" s="36"/>
      <c r="AF750" s="36"/>
      <c r="AG750" s="36"/>
      <c r="AH750" s="36"/>
      <c r="AI750" s="36"/>
      <c r="AJ750" s="36"/>
      <c r="AK750" s="36"/>
      <c r="AL750" s="36"/>
      <c r="AM750" s="36"/>
      <c r="AN750" s="36"/>
      <c r="AO750" s="36"/>
      <c r="AP750" s="36"/>
      <c r="AQ750" s="36"/>
      <c r="AR750" s="36"/>
    </row>
    <row r="751" spans="2:44" s="3" customFormat="1">
      <c r="B751" s="36"/>
      <c r="C751" s="36"/>
      <c r="D751" s="36"/>
      <c r="E751" s="36"/>
      <c r="F751" s="36"/>
      <c r="G751" s="36"/>
      <c r="H751" s="36"/>
      <c r="I751" s="36"/>
      <c r="J751" s="36"/>
      <c r="K751" s="36"/>
      <c r="L751" s="36"/>
      <c r="M751" s="36"/>
      <c r="N751" s="36"/>
      <c r="O751" s="36"/>
      <c r="P751" s="36"/>
      <c r="Q751" s="36"/>
      <c r="R751" s="36"/>
      <c r="S751" s="16"/>
      <c r="T751" s="16"/>
      <c r="U751" s="16"/>
      <c r="V751" s="36"/>
      <c r="W751" s="36"/>
      <c r="X751" s="36"/>
      <c r="Y751" s="36"/>
      <c r="Z751" s="36"/>
      <c r="AA751" s="36"/>
      <c r="AB751" s="36"/>
      <c r="AC751" s="36"/>
      <c r="AD751" s="36"/>
      <c r="AE751" s="36"/>
      <c r="AF751" s="36"/>
      <c r="AG751" s="36"/>
      <c r="AH751" s="36"/>
      <c r="AI751" s="36"/>
      <c r="AJ751" s="36"/>
      <c r="AK751" s="36"/>
      <c r="AL751" s="36"/>
      <c r="AM751" s="36"/>
      <c r="AN751" s="36"/>
      <c r="AO751" s="36"/>
      <c r="AP751" s="36"/>
      <c r="AQ751" s="36"/>
      <c r="AR751" s="36"/>
    </row>
    <row r="752" spans="2:44" s="3" customFormat="1">
      <c r="B752" s="36"/>
      <c r="C752" s="36"/>
      <c r="D752" s="36"/>
      <c r="E752" s="36"/>
      <c r="F752" s="36"/>
      <c r="G752" s="36"/>
      <c r="H752" s="36"/>
      <c r="I752" s="36"/>
      <c r="J752" s="36"/>
      <c r="K752" s="36"/>
      <c r="L752" s="36"/>
      <c r="M752" s="36"/>
      <c r="N752" s="36"/>
      <c r="O752" s="36"/>
      <c r="P752" s="36"/>
      <c r="Q752" s="36"/>
      <c r="R752" s="36"/>
      <c r="S752" s="16"/>
      <c r="T752" s="16"/>
      <c r="U752" s="16"/>
      <c r="V752" s="36"/>
      <c r="W752" s="36"/>
      <c r="X752" s="36"/>
      <c r="Y752" s="36"/>
      <c r="Z752" s="36"/>
      <c r="AA752" s="36"/>
      <c r="AB752" s="36"/>
      <c r="AC752" s="36"/>
      <c r="AD752" s="36"/>
      <c r="AE752" s="36"/>
      <c r="AF752" s="36"/>
      <c r="AG752" s="36"/>
      <c r="AH752" s="36"/>
      <c r="AI752" s="36"/>
      <c r="AJ752" s="36"/>
      <c r="AK752" s="36"/>
      <c r="AL752" s="36"/>
      <c r="AM752" s="36"/>
      <c r="AN752" s="36"/>
      <c r="AO752" s="36"/>
      <c r="AP752" s="36"/>
      <c r="AQ752" s="36"/>
      <c r="AR752" s="36"/>
    </row>
    <row r="753" spans="2:44" s="3" customFormat="1">
      <c r="B753" s="36"/>
      <c r="C753" s="36"/>
      <c r="D753" s="36"/>
      <c r="E753" s="36"/>
      <c r="F753" s="36"/>
      <c r="G753" s="36"/>
      <c r="H753" s="36"/>
      <c r="I753" s="36"/>
      <c r="J753" s="36"/>
      <c r="K753" s="36"/>
      <c r="L753" s="36"/>
      <c r="M753" s="36"/>
      <c r="N753" s="36"/>
      <c r="O753" s="36"/>
      <c r="P753" s="36"/>
      <c r="Q753" s="36"/>
      <c r="R753" s="36"/>
      <c r="S753" s="16"/>
      <c r="T753" s="16"/>
      <c r="U753" s="16"/>
      <c r="V753" s="36"/>
      <c r="W753" s="36"/>
      <c r="X753" s="36"/>
      <c r="Y753" s="36"/>
      <c r="Z753" s="36"/>
      <c r="AA753" s="36"/>
      <c r="AB753" s="36"/>
      <c r="AC753" s="36"/>
      <c r="AD753" s="36"/>
      <c r="AE753" s="36"/>
      <c r="AF753" s="36"/>
      <c r="AG753" s="36"/>
      <c r="AH753" s="36"/>
      <c r="AI753" s="36"/>
      <c r="AJ753" s="36"/>
      <c r="AK753" s="36"/>
      <c r="AL753" s="36"/>
      <c r="AM753" s="36"/>
      <c r="AN753" s="36"/>
      <c r="AO753" s="36"/>
      <c r="AP753" s="36"/>
      <c r="AQ753" s="36"/>
      <c r="AR753" s="36"/>
    </row>
    <row r="754" spans="2:44" s="3" customFormat="1">
      <c r="B754" s="36"/>
      <c r="C754" s="36"/>
      <c r="D754" s="36"/>
      <c r="E754" s="36"/>
      <c r="F754" s="36"/>
      <c r="G754" s="36"/>
      <c r="H754" s="36"/>
      <c r="I754" s="36"/>
      <c r="J754" s="36"/>
      <c r="K754" s="36"/>
      <c r="L754" s="36"/>
      <c r="M754" s="36"/>
      <c r="N754" s="36"/>
      <c r="O754" s="36"/>
      <c r="P754" s="36"/>
      <c r="Q754" s="36"/>
      <c r="R754" s="36"/>
      <c r="S754" s="16"/>
      <c r="T754" s="16"/>
      <c r="U754" s="16"/>
      <c r="V754" s="36"/>
      <c r="W754" s="36"/>
      <c r="X754" s="36"/>
      <c r="Y754" s="36"/>
      <c r="Z754" s="36"/>
      <c r="AA754" s="36"/>
      <c r="AB754" s="36"/>
      <c r="AC754" s="36"/>
      <c r="AD754" s="36"/>
      <c r="AE754" s="36"/>
      <c r="AF754" s="36"/>
      <c r="AG754" s="36"/>
      <c r="AH754" s="36"/>
      <c r="AI754" s="36"/>
      <c r="AJ754" s="36"/>
      <c r="AK754" s="36"/>
      <c r="AL754" s="36"/>
      <c r="AM754" s="36"/>
      <c r="AN754" s="36"/>
      <c r="AO754" s="36"/>
      <c r="AP754" s="36"/>
      <c r="AQ754" s="36"/>
      <c r="AR754" s="36"/>
    </row>
    <row r="755" spans="2:44" s="3" customFormat="1">
      <c r="B755" s="36"/>
      <c r="C755" s="36"/>
      <c r="D755" s="36"/>
      <c r="E755" s="36"/>
      <c r="F755" s="36"/>
      <c r="G755" s="36"/>
      <c r="H755" s="36"/>
      <c r="I755" s="36"/>
      <c r="J755" s="36"/>
      <c r="K755" s="36"/>
      <c r="L755" s="36"/>
      <c r="M755" s="36"/>
      <c r="N755" s="36"/>
      <c r="O755" s="36"/>
      <c r="P755" s="36"/>
      <c r="Q755" s="36"/>
      <c r="R755" s="36"/>
      <c r="S755" s="16"/>
      <c r="T755" s="16"/>
      <c r="U755" s="16"/>
      <c r="V755" s="36"/>
      <c r="W755" s="36"/>
      <c r="X755" s="36"/>
      <c r="Y755" s="36"/>
      <c r="Z755" s="36"/>
      <c r="AA755" s="36"/>
      <c r="AB755" s="36"/>
      <c r="AC755" s="36"/>
      <c r="AD755" s="36"/>
      <c r="AE755" s="36"/>
      <c r="AF755" s="36"/>
      <c r="AG755" s="36"/>
      <c r="AH755" s="36"/>
      <c r="AI755" s="36"/>
      <c r="AJ755" s="36"/>
      <c r="AK755" s="36"/>
      <c r="AL755" s="36"/>
      <c r="AM755" s="36"/>
      <c r="AN755" s="36"/>
      <c r="AO755" s="36"/>
      <c r="AP755" s="36"/>
      <c r="AQ755" s="36"/>
      <c r="AR755" s="36"/>
    </row>
    <row r="756" spans="2:44" s="3" customFormat="1">
      <c r="B756" s="36"/>
      <c r="C756" s="36"/>
      <c r="D756" s="36"/>
      <c r="E756" s="36"/>
      <c r="F756" s="36"/>
      <c r="G756" s="36"/>
      <c r="H756" s="36"/>
      <c r="I756" s="36"/>
      <c r="J756" s="36"/>
      <c r="K756" s="36"/>
      <c r="L756" s="36"/>
      <c r="M756" s="36"/>
      <c r="N756" s="36"/>
      <c r="O756" s="36"/>
      <c r="P756" s="36"/>
      <c r="Q756" s="36"/>
      <c r="R756" s="36"/>
      <c r="S756" s="16"/>
      <c r="T756" s="16"/>
      <c r="U756" s="16"/>
      <c r="V756" s="36"/>
      <c r="W756" s="36"/>
      <c r="X756" s="36"/>
      <c r="Y756" s="36"/>
      <c r="Z756" s="36"/>
      <c r="AA756" s="36"/>
      <c r="AB756" s="36"/>
      <c r="AC756" s="36"/>
      <c r="AD756" s="36"/>
      <c r="AE756" s="36"/>
      <c r="AF756" s="36"/>
      <c r="AG756" s="36"/>
      <c r="AH756" s="36"/>
      <c r="AI756" s="36"/>
      <c r="AJ756" s="36"/>
      <c r="AK756" s="36"/>
      <c r="AL756" s="36"/>
      <c r="AM756" s="36"/>
      <c r="AN756" s="36"/>
      <c r="AO756" s="36"/>
      <c r="AP756" s="36"/>
      <c r="AQ756" s="36"/>
      <c r="AR756" s="36"/>
    </row>
    <row r="757" spans="2:44" s="3" customFormat="1">
      <c r="B757" s="36"/>
      <c r="C757" s="36"/>
      <c r="D757" s="36"/>
      <c r="E757" s="36"/>
      <c r="F757" s="36"/>
      <c r="G757" s="36"/>
      <c r="H757" s="36"/>
      <c r="I757" s="36"/>
      <c r="J757" s="36"/>
      <c r="K757" s="36"/>
      <c r="L757" s="36"/>
      <c r="M757" s="36"/>
      <c r="N757" s="36"/>
      <c r="O757" s="36"/>
      <c r="P757" s="36"/>
      <c r="Q757" s="36"/>
      <c r="R757" s="36"/>
      <c r="S757" s="16"/>
      <c r="T757" s="16"/>
      <c r="U757" s="16"/>
      <c r="V757" s="36"/>
      <c r="W757" s="36"/>
      <c r="X757" s="36"/>
      <c r="Y757" s="36"/>
      <c r="Z757" s="36"/>
      <c r="AA757" s="36"/>
      <c r="AB757" s="36"/>
      <c r="AC757" s="36"/>
      <c r="AD757" s="36"/>
      <c r="AE757" s="36"/>
      <c r="AF757" s="36"/>
      <c r="AG757" s="36"/>
      <c r="AH757" s="36"/>
      <c r="AI757" s="36"/>
      <c r="AJ757" s="36"/>
      <c r="AK757" s="36"/>
      <c r="AL757" s="36"/>
      <c r="AM757" s="36"/>
      <c r="AN757" s="36"/>
      <c r="AO757" s="36"/>
      <c r="AP757" s="36"/>
      <c r="AQ757" s="36"/>
      <c r="AR757" s="36"/>
    </row>
    <row r="758" spans="2:44" s="3" customFormat="1">
      <c r="B758" s="36"/>
      <c r="C758" s="36"/>
      <c r="D758" s="36"/>
      <c r="E758" s="36"/>
      <c r="F758" s="36"/>
      <c r="G758" s="36"/>
      <c r="H758" s="36"/>
      <c r="I758" s="36"/>
      <c r="J758" s="36"/>
      <c r="K758" s="36"/>
      <c r="L758" s="36"/>
      <c r="M758" s="36"/>
      <c r="N758" s="36"/>
      <c r="O758" s="36"/>
      <c r="P758" s="36"/>
      <c r="Q758" s="36"/>
      <c r="R758" s="36"/>
      <c r="S758" s="16"/>
      <c r="T758" s="16"/>
      <c r="U758" s="16"/>
      <c r="V758" s="36"/>
      <c r="W758" s="36"/>
      <c r="X758" s="36"/>
      <c r="Y758" s="36"/>
      <c r="Z758" s="36"/>
      <c r="AA758" s="36"/>
      <c r="AB758" s="36"/>
      <c r="AC758" s="36"/>
      <c r="AD758" s="36"/>
      <c r="AE758" s="36"/>
      <c r="AF758" s="36"/>
      <c r="AG758" s="36"/>
      <c r="AH758" s="36"/>
      <c r="AI758" s="36"/>
      <c r="AJ758" s="36"/>
      <c r="AK758" s="36"/>
      <c r="AL758" s="36"/>
      <c r="AM758" s="36"/>
      <c r="AN758" s="36"/>
      <c r="AO758" s="36"/>
      <c r="AP758" s="36"/>
      <c r="AQ758" s="36"/>
      <c r="AR758" s="36"/>
    </row>
    <row r="759" spans="2:44" s="3" customFormat="1">
      <c r="B759" s="36"/>
      <c r="C759" s="36"/>
      <c r="D759" s="36"/>
      <c r="E759" s="36"/>
      <c r="F759" s="36"/>
      <c r="G759" s="36"/>
      <c r="H759" s="36"/>
      <c r="I759" s="36"/>
      <c r="J759" s="36"/>
      <c r="K759" s="36"/>
      <c r="L759" s="36"/>
      <c r="M759" s="36"/>
      <c r="N759" s="36"/>
      <c r="O759" s="36"/>
      <c r="P759" s="36"/>
      <c r="Q759" s="36"/>
      <c r="R759" s="36"/>
      <c r="S759" s="16"/>
      <c r="T759" s="16"/>
      <c r="U759" s="16"/>
      <c r="V759" s="36"/>
      <c r="W759" s="36"/>
      <c r="X759" s="36"/>
      <c r="Y759" s="36"/>
      <c r="Z759" s="36"/>
      <c r="AA759" s="36"/>
      <c r="AB759" s="36"/>
      <c r="AC759" s="36"/>
      <c r="AD759" s="36"/>
      <c r="AE759" s="36"/>
      <c r="AF759" s="36"/>
      <c r="AG759" s="36"/>
      <c r="AH759" s="36"/>
      <c r="AI759" s="36"/>
      <c r="AJ759" s="36"/>
      <c r="AK759" s="36"/>
      <c r="AL759" s="36"/>
      <c r="AM759" s="36"/>
      <c r="AN759" s="36"/>
      <c r="AO759" s="36"/>
      <c r="AP759" s="36"/>
      <c r="AQ759" s="36"/>
      <c r="AR759" s="36"/>
    </row>
    <row r="760" spans="2:44" s="3" customFormat="1">
      <c r="B760" s="36"/>
      <c r="C760" s="36"/>
      <c r="D760" s="36"/>
      <c r="E760" s="36"/>
      <c r="F760" s="36"/>
      <c r="G760" s="36"/>
      <c r="H760" s="36"/>
      <c r="I760" s="36"/>
      <c r="J760" s="36"/>
      <c r="K760" s="36"/>
      <c r="L760" s="36"/>
      <c r="M760" s="36"/>
      <c r="N760" s="36"/>
      <c r="O760" s="36"/>
      <c r="P760" s="36"/>
      <c r="Q760" s="36"/>
      <c r="R760" s="36"/>
      <c r="S760" s="16"/>
      <c r="T760" s="16"/>
      <c r="U760" s="16"/>
      <c r="V760" s="36"/>
      <c r="W760" s="36"/>
      <c r="X760" s="36"/>
      <c r="Y760" s="36"/>
      <c r="Z760" s="36"/>
      <c r="AA760" s="36"/>
      <c r="AB760" s="36"/>
      <c r="AC760" s="36"/>
      <c r="AD760" s="36"/>
      <c r="AE760" s="36"/>
      <c r="AF760" s="36"/>
      <c r="AG760" s="36"/>
      <c r="AH760" s="36"/>
      <c r="AI760" s="36"/>
      <c r="AJ760" s="36"/>
      <c r="AK760" s="36"/>
      <c r="AL760" s="36"/>
      <c r="AM760" s="36"/>
      <c r="AN760" s="36"/>
      <c r="AO760" s="36"/>
      <c r="AP760" s="36"/>
      <c r="AQ760" s="36"/>
      <c r="AR760" s="36"/>
    </row>
    <row r="761" spans="2:44" s="3" customFormat="1">
      <c r="B761" s="36"/>
      <c r="C761" s="36"/>
      <c r="D761" s="36"/>
      <c r="E761" s="36"/>
      <c r="F761" s="36"/>
      <c r="G761" s="36"/>
      <c r="H761" s="36"/>
      <c r="I761" s="36"/>
      <c r="J761" s="36"/>
      <c r="K761" s="36"/>
      <c r="L761" s="36"/>
      <c r="M761" s="36"/>
      <c r="N761" s="36"/>
      <c r="O761" s="36"/>
      <c r="P761" s="36"/>
      <c r="Q761" s="36"/>
      <c r="R761" s="36"/>
      <c r="S761" s="16"/>
      <c r="T761" s="16"/>
      <c r="U761" s="16"/>
      <c r="V761" s="36"/>
      <c r="W761" s="36"/>
      <c r="X761" s="36"/>
      <c r="Y761" s="36"/>
      <c r="Z761" s="36"/>
      <c r="AA761" s="36"/>
      <c r="AB761" s="36"/>
      <c r="AC761" s="36"/>
      <c r="AD761" s="36"/>
      <c r="AE761" s="36"/>
      <c r="AF761" s="36"/>
      <c r="AG761" s="36"/>
      <c r="AH761" s="36"/>
      <c r="AI761" s="36"/>
      <c r="AJ761" s="36"/>
      <c r="AK761" s="36"/>
      <c r="AL761" s="36"/>
      <c r="AM761" s="36"/>
      <c r="AN761" s="36"/>
      <c r="AO761" s="36"/>
      <c r="AP761" s="36"/>
      <c r="AQ761" s="36"/>
      <c r="AR761" s="36"/>
    </row>
    <row r="762" spans="2:44" s="3" customFormat="1">
      <c r="B762" s="36"/>
      <c r="C762" s="36"/>
      <c r="D762" s="36"/>
      <c r="E762" s="36"/>
      <c r="F762" s="36"/>
      <c r="G762" s="36"/>
      <c r="H762" s="36"/>
      <c r="I762" s="36"/>
      <c r="J762" s="36"/>
      <c r="K762" s="36"/>
      <c r="L762" s="36"/>
      <c r="M762" s="36"/>
      <c r="N762" s="36"/>
      <c r="O762" s="36"/>
      <c r="P762" s="36"/>
      <c r="Q762" s="36"/>
      <c r="R762" s="36"/>
      <c r="S762" s="16"/>
      <c r="T762" s="16"/>
      <c r="U762" s="16"/>
      <c r="V762" s="36"/>
      <c r="W762" s="36"/>
      <c r="X762" s="36"/>
      <c r="Y762" s="36"/>
      <c r="Z762" s="36"/>
      <c r="AA762" s="36"/>
      <c r="AB762" s="36"/>
      <c r="AC762" s="36"/>
      <c r="AD762" s="36"/>
      <c r="AE762" s="36"/>
      <c r="AF762" s="36"/>
      <c r="AG762" s="36"/>
      <c r="AH762" s="36"/>
      <c r="AI762" s="36"/>
      <c r="AJ762" s="36"/>
      <c r="AK762" s="36"/>
      <c r="AL762" s="36"/>
      <c r="AM762" s="36"/>
      <c r="AN762" s="36"/>
      <c r="AO762" s="36"/>
      <c r="AP762" s="36"/>
      <c r="AQ762" s="36"/>
      <c r="AR762" s="36"/>
    </row>
    <row r="763" spans="2:44" s="3" customFormat="1">
      <c r="B763" s="36"/>
      <c r="C763" s="36"/>
      <c r="D763" s="36"/>
      <c r="E763" s="36"/>
      <c r="F763" s="36"/>
      <c r="G763" s="36"/>
      <c r="H763" s="36"/>
      <c r="I763" s="36"/>
      <c r="J763" s="36"/>
      <c r="K763" s="36"/>
      <c r="L763" s="36"/>
      <c r="M763" s="36"/>
      <c r="N763" s="36"/>
      <c r="O763" s="36"/>
      <c r="P763" s="36"/>
      <c r="Q763" s="36"/>
      <c r="R763" s="36"/>
      <c r="S763" s="16"/>
      <c r="T763" s="16"/>
      <c r="U763" s="16"/>
      <c r="V763" s="36"/>
      <c r="W763" s="36"/>
      <c r="X763" s="36"/>
      <c r="Y763" s="36"/>
      <c r="Z763" s="36"/>
      <c r="AA763" s="36"/>
      <c r="AB763" s="36"/>
      <c r="AC763" s="36"/>
      <c r="AD763" s="36"/>
      <c r="AE763" s="36"/>
      <c r="AF763" s="36"/>
      <c r="AG763" s="36"/>
      <c r="AH763" s="36"/>
      <c r="AI763" s="36"/>
      <c r="AJ763" s="36"/>
      <c r="AK763" s="36"/>
      <c r="AL763" s="36"/>
      <c r="AM763" s="36"/>
      <c r="AN763" s="36"/>
      <c r="AO763" s="36"/>
      <c r="AP763" s="36"/>
      <c r="AQ763" s="36"/>
      <c r="AR763" s="36"/>
    </row>
    <row r="764" spans="2:44" s="3" customFormat="1">
      <c r="B764" s="36"/>
      <c r="C764" s="36"/>
      <c r="D764" s="36"/>
      <c r="E764" s="36"/>
      <c r="F764" s="36"/>
      <c r="G764" s="36"/>
      <c r="H764" s="36"/>
      <c r="I764" s="36"/>
      <c r="J764" s="36"/>
      <c r="K764" s="36"/>
      <c r="L764" s="36"/>
      <c r="M764" s="36"/>
      <c r="N764" s="36"/>
      <c r="O764" s="36"/>
      <c r="P764" s="36"/>
      <c r="Q764" s="36"/>
      <c r="R764" s="36"/>
      <c r="S764" s="16"/>
      <c r="T764" s="16"/>
      <c r="U764" s="16"/>
      <c r="V764" s="36"/>
      <c r="W764" s="36"/>
      <c r="X764" s="36"/>
      <c r="Y764" s="36"/>
      <c r="Z764" s="36"/>
      <c r="AA764" s="36"/>
      <c r="AB764" s="36"/>
      <c r="AC764" s="36"/>
      <c r="AD764" s="36"/>
      <c r="AE764" s="36"/>
      <c r="AF764" s="36"/>
      <c r="AG764" s="36"/>
      <c r="AH764" s="36"/>
      <c r="AI764" s="36"/>
      <c r="AJ764" s="36"/>
      <c r="AK764" s="36"/>
      <c r="AL764" s="36"/>
      <c r="AM764" s="36"/>
      <c r="AN764" s="36"/>
      <c r="AO764" s="36"/>
      <c r="AP764" s="36"/>
      <c r="AQ764" s="36"/>
      <c r="AR764" s="36"/>
    </row>
    <row r="765" spans="2:44" s="3" customFormat="1">
      <c r="B765" s="36"/>
      <c r="C765" s="36"/>
      <c r="D765" s="36"/>
      <c r="E765" s="36"/>
      <c r="F765" s="36"/>
      <c r="G765" s="36"/>
      <c r="H765" s="36"/>
      <c r="I765" s="36"/>
      <c r="J765" s="36"/>
      <c r="K765" s="36"/>
      <c r="L765" s="36"/>
      <c r="M765" s="36"/>
      <c r="N765" s="36"/>
      <c r="O765" s="36"/>
      <c r="P765" s="36"/>
      <c r="Q765" s="36"/>
      <c r="R765" s="36"/>
      <c r="S765" s="16"/>
      <c r="T765" s="16"/>
      <c r="U765" s="16"/>
      <c r="V765" s="36"/>
      <c r="W765" s="36"/>
      <c r="X765" s="36"/>
      <c r="Y765" s="36"/>
      <c r="Z765" s="36"/>
      <c r="AA765" s="36"/>
      <c r="AB765" s="36"/>
      <c r="AC765" s="36"/>
      <c r="AD765" s="36"/>
      <c r="AE765" s="36"/>
      <c r="AF765" s="36"/>
      <c r="AG765" s="36"/>
      <c r="AH765" s="36"/>
      <c r="AI765" s="36"/>
      <c r="AJ765" s="36"/>
      <c r="AK765" s="36"/>
      <c r="AL765" s="36"/>
      <c r="AM765" s="36"/>
      <c r="AN765" s="36"/>
      <c r="AO765" s="36"/>
      <c r="AP765" s="36"/>
      <c r="AQ765" s="36"/>
      <c r="AR765" s="36"/>
    </row>
    <row r="766" spans="2:44" s="3" customFormat="1">
      <c r="B766" s="36"/>
      <c r="C766" s="36"/>
      <c r="D766" s="36"/>
      <c r="E766" s="36"/>
      <c r="F766" s="36"/>
      <c r="G766" s="36"/>
      <c r="H766" s="36"/>
      <c r="I766" s="36"/>
      <c r="J766" s="36"/>
      <c r="K766" s="36"/>
      <c r="L766" s="36"/>
      <c r="M766" s="36"/>
      <c r="N766" s="36"/>
      <c r="O766" s="36"/>
      <c r="P766" s="36"/>
      <c r="Q766" s="36"/>
      <c r="R766" s="36"/>
      <c r="S766" s="16"/>
      <c r="T766" s="16"/>
      <c r="U766" s="16"/>
      <c r="V766" s="36"/>
      <c r="W766" s="36"/>
      <c r="X766" s="36"/>
      <c r="Y766" s="36"/>
      <c r="Z766" s="36"/>
      <c r="AA766" s="36"/>
      <c r="AB766" s="36"/>
      <c r="AC766" s="36"/>
      <c r="AD766" s="36"/>
      <c r="AE766" s="36"/>
      <c r="AF766" s="36"/>
      <c r="AG766" s="36"/>
      <c r="AH766" s="36"/>
      <c r="AI766" s="36"/>
      <c r="AJ766" s="36"/>
      <c r="AK766" s="36"/>
      <c r="AL766" s="36"/>
      <c r="AM766" s="36"/>
      <c r="AN766" s="36"/>
      <c r="AO766" s="36"/>
      <c r="AP766" s="36"/>
      <c r="AQ766" s="36"/>
      <c r="AR766" s="36"/>
    </row>
    <row r="767" spans="2:44" s="3" customFormat="1">
      <c r="B767" s="36"/>
      <c r="C767" s="36"/>
      <c r="D767" s="36"/>
      <c r="E767" s="36"/>
      <c r="F767" s="36"/>
      <c r="G767" s="36"/>
      <c r="H767" s="36"/>
      <c r="I767" s="36"/>
      <c r="J767" s="36"/>
      <c r="K767" s="36"/>
      <c r="L767" s="36"/>
      <c r="M767" s="36"/>
      <c r="N767" s="36"/>
      <c r="O767" s="36"/>
      <c r="P767" s="36"/>
      <c r="Q767" s="36"/>
      <c r="R767" s="36"/>
      <c r="S767" s="16"/>
      <c r="T767" s="16"/>
      <c r="U767" s="16"/>
      <c r="V767" s="36"/>
      <c r="W767" s="36"/>
      <c r="X767" s="36"/>
      <c r="Y767" s="36"/>
      <c r="Z767" s="36"/>
      <c r="AA767" s="36"/>
      <c r="AB767" s="36"/>
      <c r="AC767" s="36"/>
      <c r="AD767" s="36"/>
      <c r="AE767" s="36"/>
      <c r="AF767" s="36"/>
      <c r="AG767" s="36"/>
      <c r="AH767" s="36"/>
      <c r="AI767" s="36"/>
      <c r="AJ767" s="36"/>
      <c r="AK767" s="36"/>
      <c r="AL767" s="36"/>
      <c r="AM767" s="36"/>
      <c r="AN767" s="36"/>
      <c r="AO767" s="36"/>
      <c r="AP767" s="36"/>
      <c r="AQ767" s="36"/>
      <c r="AR767" s="36"/>
    </row>
    <row r="768" spans="2:44" s="3" customFormat="1">
      <c r="B768" s="36"/>
      <c r="C768" s="36"/>
      <c r="D768" s="36"/>
      <c r="E768" s="36"/>
      <c r="F768" s="36"/>
      <c r="G768" s="36"/>
      <c r="H768" s="36"/>
      <c r="I768" s="36"/>
      <c r="J768" s="36"/>
      <c r="K768" s="36"/>
      <c r="L768" s="36"/>
      <c r="M768" s="36"/>
      <c r="N768" s="36"/>
      <c r="O768" s="36"/>
      <c r="P768" s="36"/>
      <c r="Q768" s="36"/>
      <c r="R768" s="36"/>
      <c r="S768" s="16"/>
      <c r="T768" s="16"/>
      <c r="U768" s="16"/>
      <c r="V768" s="36"/>
      <c r="W768" s="36"/>
      <c r="X768" s="36"/>
      <c r="Y768" s="36"/>
      <c r="Z768" s="36"/>
      <c r="AA768" s="36"/>
      <c r="AB768" s="36"/>
      <c r="AC768" s="36"/>
      <c r="AD768" s="36"/>
      <c r="AE768" s="36"/>
      <c r="AF768" s="36"/>
      <c r="AG768" s="36"/>
      <c r="AH768" s="36"/>
      <c r="AI768" s="36"/>
      <c r="AJ768" s="36"/>
      <c r="AK768" s="36"/>
      <c r="AL768" s="36"/>
      <c r="AM768" s="36"/>
      <c r="AN768" s="36"/>
      <c r="AO768" s="36"/>
      <c r="AP768" s="36"/>
      <c r="AQ768" s="36"/>
      <c r="AR768" s="36"/>
    </row>
    <row r="769" spans="2:44" s="3" customFormat="1">
      <c r="B769" s="36"/>
      <c r="C769" s="36"/>
      <c r="D769" s="36"/>
      <c r="E769" s="36"/>
      <c r="F769" s="36"/>
      <c r="G769" s="36"/>
      <c r="H769" s="36"/>
      <c r="I769" s="36"/>
      <c r="J769" s="36"/>
      <c r="K769" s="36"/>
      <c r="L769" s="36"/>
      <c r="M769" s="36"/>
      <c r="N769" s="36"/>
      <c r="O769" s="36"/>
      <c r="P769" s="36"/>
      <c r="Q769" s="36"/>
      <c r="R769" s="36"/>
      <c r="S769" s="16"/>
      <c r="T769" s="16"/>
      <c r="U769" s="16"/>
      <c r="V769" s="36"/>
      <c r="W769" s="36"/>
      <c r="X769" s="36"/>
      <c r="Y769" s="36"/>
      <c r="Z769" s="36"/>
      <c r="AA769" s="36"/>
      <c r="AB769" s="36"/>
      <c r="AC769" s="36"/>
      <c r="AD769" s="36"/>
      <c r="AE769" s="36"/>
      <c r="AF769" s="36"/>
      <c r="AG769" s="36"/>
      <c r="AH769" s="36"/>
      <c r="AI769" s="36"/>
      <c r="AJ769" s="36"/>
      <c r="AK769" s="36"/>
      <c r="AL769" s="36"/>
      <c r="AM769" s="36"/>
      <c r="AN769" s="36"/>
      <c r="AO769" s="36"/>
      <c r="AP769" s="36"/>
      <c r="AQ769" s="36"/>
      <c r="AR769" s="36"/>
    </row>
    <row r="770" spans="2:44" s="3" customFormat="1">
      <c r="B770" s="36"/>
      <c r="C770" s="36"/>
      <c r="D770" s="36"/>
      <c r="E770" s="36"/>
      <c r="F770" s="36"/>
      <c r="G770" s="36"/>
      <c r="H770" s="36"/>
      <c r="I770" s="36"/>
      <c r="J770" s="36"/>
      <c r="K770" s="36"/>
      <c r="L770" s="36"/>
      <c r="M770" s="36"/>
      <c r="N770" s="36"/>
      <c r="O770" s="36"/>
      <c r="P770" s="36"/>
      <c r="Q770" s="36"/>
      <c r="R770" s="36"/>
      <c r="S770" s="16"/>
      <c r="T770" s="16"/>
      <c r="U770" s="16"/>
      <c r="V770" s="36"/>
      <c r="W770" s="36"/>
      <c r="X770" s="36"/>
      <c r="Y770" s="36"/>
      <c r="Z770" s="36"/>
      <c r="AA770" s="36"/>
      <c r="AB770" s="36"/>
      <c r="AC770" s="36"/>
      <c r="AD770" s="36"/>
      <c r="AE770" s="36"/>
      <c r="AF770" s="36"/>
      <c r="AG770" s="36"/>
      <c r="AH770" s="36"/>
      <c r="AI770" s="36"/>
      <c r="AJ770" s="36"/>
      <c r="AK770" s="36"/>
      <c r="AL770" s="36"/>
      <c r="AM770" s="36"/>
      <c r="AN770" s="36"/>
      <c r="AO770" s="36"/>
      <c r="AP770" s="36"/>
      <c r="AQ770" s="36"/>
      <c r="AR770" s="36"/>
    </row>
    <row r="771" spans="2:44" s="3" customFormat="1">
      <c r="B771" s="36"/>
      <c r="C771" s="36"/>
      <c r="D771" s="36"/>
      <c r="E771" s="36"/>
      <c r="F771" s="36"/>
      <c r="G771" s="36"/>
      <c r="H771" s="36"/>
      <c r="I771" s="36"/>
      <c r="J771" s="36"/>
      <c r="K771" s="36"/>
      <c r="L771" s="36"/>
      <c r="M771" s="36"/>
      <c r="N771" s="36"/>
      <c r="O771" s="36"/>
      <c r="P771" s="36"/>
      <c r="Q771" s="36"/>
      <c r="R771" s="36"/>
      <c r="S771" s="16"/>
      <c r="T771" s="16"/>
      <c r="U771" s="16"/>
      <c r="V771" s="36"/>
      <c r="W771" s="36"/>
      <c r="X771" s="36"/>
      <c r="Y771" s="36"/>
      <c r="Z771" s="36"/>
      <c r="AA771" s="36"/>
      <c r="AB771" s="36"/>
      <c r="AC771" s="36"/>
      <c r="AD771" s="36"/>
      <c r="AE771" s="36"/>
      <c r="AF771" s="36"/>
      <c r="AG771" s="36"/>
      <c r="AH771" s="36"/>
      <c r="AI771" s="36"/>
      <c r="AJ771" s="36"/>
      <c r="AK771" s="36"/>
      <c r="AL771" s="36"/>
      <c r="AM771" s="36"/>
      <c r="AN771" s="36"/>
      <c r="AO771" s="36"/>
      <c r="AP771" s="36"/>
      <c r="AQ771" s="36"/>
      <c r="AR771" s="36"/>
    </row>
    <row r="772" spans="2:44" s="3" customFormat="1">
      <c r="B772" s="36"/>
      <c r="C772" s="36"/>
      <c r="D772" s="36"/>
      <c r="E772" s="36"/>
      <c r="F772" s="36"/>
      <c r="G772" s="36"/>
      <c r="H772" s="36"/>
      <c r="I772" s="36"/>
      <c r="J772" s="36"/>
      <c r="K772" s="36"/>
      <c r="L772" s="36"/>
      <c r="M772" s="36"/>
      <c r="N772" s="36"/>
      <c r="O772" s="36"/>
      <c r="P772" s="36"/>
      <c r="Q772" s="36"/>
      <c r="R772" s="36"/>
      <c r="S772" s="16"/>
      <c r="T772" s="16"/>
      <c r="U772" s="16"/>
      <c r="V772" s="36"/>
      <c r="W772" s="36"/>
      <c r="X772" s="36"/>
      <c r="Y772" s="36"/>
      <c r="Z772" s="36"/>
      <c r="AA772" s="36"/>
      <c r="AB772" s="36"/>
      <c r="AC772" s="36"/>
      <c r="AD772" s="36"/>
      <c r="AE772" s="36"/>
      <c r="AF772" s="36"/>
      <c r="AG772" s="36"/>
      <c r="AH772" s="36"/>
      <c r="AI772" s="36"/>
      <c r="AJ772" s="36"/>
      <c r="AK772" s="36"/>
      <c r="AL772" s="36"/>
      <c r="AM772" s="36"/>
      <c r="AN772" s="36"/>
      <c r="AO772" s="36"/>
      <c r="AP772" s="36"/>
      <c r="AQ772" s="36"/>
      <c r="AR772" s="36"/>
    </row>
    <row r="773" spans="2:44" s="3" customFormat="1">
      <c r="B773" s="36"/>
      <c r="C773" s="36"/>
      <c r="D773" s="36"/>
      <c r="E773" s="36"/>
      <c r="F773" s="36"/>
      <c r="G773" s="36"/>
      <c r="H773" s="36"/>
      <c r="I773" s="36"/>
      <c r="J773" s="36"/>
      <c r="K773" s="36"/>
      <c r="L773" s="36"/>
      <c r="M773" s="36"/>
      <c r="N773" s="36"/>
      <c r="O773" s="36"/>
      <c r="P773" s="36"/>
      <c r="Q773" s="36"/>
      <c r="R773" s="36"/>
      <c r="S773" s="16"/>
      <c r="T773" s="16"/>
      <c r="U773" s="16"/>
      <c r="V773" s="36"/>
      <c r="W773" s="36"/>
      <c r="X773" s="36"/>
      <c r="Y773" s="36"/>
      <c r="Z773" s="36"/>
      <c r="AA773" s="36"/>
      <c r="AB773" s="36"/>
      <c r="AC773" s="36"/>
      <c r="AD773" s="36"/>
      <c r="AE773" s="36"/>
      <c r="AF773" s="36"/>
      <c r="AG773" s="36"/>
      <c r="AH773" s="36"/>
      <c r="AI773" s="36"/>
      <c r="AJ773" s="36"/>
      <c r="AK773" s="36"/>
      <c r="AL773" s="36"/>
      <c r="AM773" s="36"/>
      <c r="AN773" s="36"/>
      <c r="AO773" s="36"/>
      <c r="AP773" s="36"/>
      <c r="AQ773" s="36"/>
      <c r="AR773" s="36"/>
    </row>
    <row r="774" spans="2:44" s="3" customFormat="1">
      <c r="B774" s="36"/>
      <c r="C774" s="36"/>
      <c r="D774" s="36"/>
      <c r="E774" s="36"/>
      <c r="F774" s="36"/>
      <c r="G774" s="36"/>
      <c r="H774" s="36"/>
      <c r="I774" s="36"/>
      <c r="J774" s="36"/>
      <c r="K774" s="36"/>
      <c r="L774" s="36"/>
      <c r="M774" s="36"/>
      <c r="N774" s="36"/>
      <c r="O774" s="36"/>
      <c r="P774" s="36"/>
      <c r="Q774" s="36"/>
      <c r="R774" s="36"/>
      <c r="S774" s="16"/>
      <c r="T774" s="16"/>
      <c r="U774" s="16"/>
      <c r="V774" s="36"/>
      <c r="W774" s="36"/>
      <c r="X774" s="36"/>
      <c r="Y774" s="36"/>
      <c r="Z774" s="36"/>
      <c r="AA774" s="36"/>
      <c r="AB774" s="36"/>
      <c r="AC774" s="36"/>
      <c r="AD774" s="36"/>
      <c r="AE774" s="36"/>
      <c r="AF774" s="36"/>
      <c r="AG774" s="36"/>
      <c r="AH774" s="36"/>
      <c r="AI774" s="36"/>
      <c r="AJ774" s="36"/>
      <c r="AK774" s="36"/>
      <c r="AL774" s="36"/>
      <c r="AM774" s="36"/>
      <c r="AN774" s="36"/>
      <c r="AO774" s="36"/>
      <c r="AP774" s="36"/>
      <c r="AQ774" s="36"/>
      <c r="AR774" s="36"/>
    </row>
    <row r="775" spans="2:44" s="3" customFormat="1">
      <c r="B775" s="36"/>
      <c r="C775" s="36"/>
      <c r="D775" s="36"/>
      <c r="E775" s="36"/>
      <c r="F775" s="36"/>
      <c r="G775" s="36"/>
      <c r="H775" s="36"/>
      <c r="I775" s="36"/>
      <c r="J775" s="36"/>
      <c r="K775" s="36"/>
      <c r="L775" s="36"/>
      <c r="M775" s="36"/>
      <c r="N775" s="36"/>
      <c r="O775" s="36"/>
      <c r="P775" s="36"/>
      <c r="Q775" s="36"/>
      <c r="R775" s="36"/>
      <c r="S775" s="16"/>
      <c r="T775" s="16"/>
      <c r="U775" s="16"/>
      <c r="V775" s="36"/>
      <c r="W775" s="36"/>
      <c r="X775" s="36"/>
      <c r="Y775" s="36"/>
      <c r="Z775" s="36"/>
      <c r="AA775" s="36"/>
      <c r="AB775" s="36"/>
      <c r="AC775" s="36"/>
      <c r="AD775" s="36"/>
      <c r="AE775" s="36"/>
      <c r="AF775" s="36"/>
      <c r="AG775" s="36"/>
      <c r="AH775" s="36"/>
      <c r="AI775" s="36"/>
      <c r="AJ775" s="36"/>
      <c r="AK775" s="36"/>
      <c r="AL775" s="36"/>
      <c r="AM775" s="36"/>
      <c r="AN775" s="36"/>
      <c r="AO775" s="36"/>
      <c r="AP775" s="36"/>
      <c r="AQ775" s="36"/>
      <c r="AR775" s="36"/>
    </row>
    <row r="776" spans="2:44" s="3" customFormat="1">
      <c r="B776" s="36"/>
      <c r="C776" s="36"/>
      <c r="D776" s="36"/>
      <c r="E776" s="36"/>
      <c r="F776" s="36"/>
      <c r="G776" s="36"/>
      <c r="H776" s="36"/>
      <c r="I776" s="36"/>
      <c r="J776" s="36"/>
      <c r="K776" s="36"/>
      <c r="L776" s="36"/>
      <c r="M776" s="36"/>
      <c r="N776" s="36"/>
      <c r="O776" s="36"/>
      <c r="P776" s="36"/>
      <c r="Q776" s="36"/>
      <c r="R776" s="36"/>
      <c r="S776" s="16"/>
      <c r="T776" s="16"/>
      <c r="U776" s="16"/>
      <c r="V776" s="36"/>
      <c r="W776" s="36"/>
      <c r="X776" s="36"/>
      <c r="Y776" s="36"/>
      <c r="Z776" s="36"/>
      <c r="AA776" s="36"/>
      <c r="AB776" s="36"/>
      <c r="AC776" s="36"/>
      <c r="AD776" s="36"/>
      <c r="AE776" s="36"/>
      <c r="AF776" s="36"/>
      <c r="AG776" s="36"/>
      <c r="AH776" s="36"/>
      <c r="AI776" s="36"/>
      <c r="AJ776" s="36"/>
      <c r="AK776" s="36"/>
      <c r="AL776" s="36"/>
      <c r="AM776" s="36"/>
      <c r="AN776" s="36"/>
      <c r="AO776" s="36"/>
      <c r="AP776" s="36"/>
      <c r="AQ776" s="36"/>
      <c r="AR776" s="36"/>
    </row>
    <row r="777" spans="2:44" s="3" customFormat="1">
      <c r="B777" s="36"/>
      <c r="C777" s="36"/>
      <c r="D777" s="36"/>
      <c r="E777" s="36"/>
      <c r="F777" s="36"/>
      <c r="G777" s="36"/>
      <c r="H777" s="36"/>
      <c r="I777" s="36"/>
      <c r="J777" s="36"/>
      <c r="K777" s="36"/>
      <c r="L777" s="36"/>
      <c r="M777" s="36"/>
      <c r="N777" s="36"/>
      <c r="O777" s="36"/>
      <c r="P777" s="36"/>
      <c r="Q777" s="36"/>
      <c r="R777" s="36"/>
      <c r="S777" s="16"/>
      <c r="T777" s="16"/>
      <c r="U777" s="16"/>
      <c r="V777" s="36"/>
      <c r="W777" s="36"/>
      <c r="X777" s="36"/>
      <c r="Y777" s="36"/>
      <c r="Z777" s="36"/>
      <c r="AA777" s="36"/>
      <c r="AB777" s="36"/>
      <c r="AC777" s="36"/>
      <c r="AD777" s="36"/>
      <c r="AE777" s="36"/>
      <c r="AF777" s="36"/>
      <c r="AG777" s="36"/>
      <c r="AH777" s="36"/>
      <c r="AI777" s="36"/>
      <c r="AJ777" s="36"/>
      <c r="AK777" s="36"/>
      <c r="AL777" s="36"/>
      <c r="AM777" s="36"/>
      <c r="AN777" s="36"/>
      <c r="AO777" s="36"/>
      <c r="AP777" s="36"/>
      <c r="AQ777" s="36"/>
      <c r="AR777" s="36"/>
    </row>
    <row r="778" spans="2:44" s="3" customFormat="1">
      <c r="B778" s="36"/>
      <c r="C778" s="36"/>
      <c r="D778" s="36"/>
      <c r="E778" s="36"/>
      <c r="F778" s="36"/>
      <c r="G778" s="36"/>
      <c r="H778" s="36"/>
      <c r="I778" s="36"/>
      <c r="J778" s="36"/>
      <c r="K778" s="36"/>
      <c r="L778" s="36"/>
      <c r="M778" s="36"/>
      <c r="N778" s="36"/>
      <c r="O778" s="36"/>
      <c r="P778" s="36"/>
      <c r="Q778" s="36"/>
      <c r="R778" s="36"/>
      <c r="S778" s="16"/>
      <c r="T778" s="16"/>
      <c r="U778" s="16"/>
      <c r="V778" s="36"/>
      <c r="W778" s="36"/>
      <c r="X778" s="36"/>
      <c r="Y778" s="36"/>
      <c r="Z778" s="36"/>
      <c r="AA778" s="36"/>
      <c r="AB778" s="36"/>
      <c r="AC778" s="36"/>
      <c r="AD778" s="36"/>
      <c r="AE778" s="36"/>
      <c r="AF778" s="36"/>
      <c r="AG778" s="36"/>
      <c r="AH778" s="36"/>
      <c r="AI778" s="36"/>
      <c r="AJ778" s="36"/>
      <c r="AK778" s="36"/>
      <c r="AL778" s="36"/>
      <c r="AM778" s="36"/>
      <c r="AN778" s="36"/>
      <c r="AO778" s="36"/>
      <c r="AP778" s="36"/>
      <c r="AQ778" s="36"/>
      <c r="AR778" s="36"/>
    </row>
    <row r="779" spans="2:44" s="3" customFormat="1">
      <c r="B779" s="36"/>
      <c r="C779" s="36"/>
      <c r="D779" s="36"/>
      <c r="E779" s="36"/>
      <c r="F779" s="36"/>
      <c r="G779" s="36"/>
      <c r="H779" s="36"/>
      <c r="I779" s="36"/>
      <c r="J779" s="36"/>
      <c r="K779" s="36"/>
      <c r="L779" s="36"/>
      <c r="M779" s="36"/>
      <c r="N779" s="36"/>
      <c r="O779" s="36"/>
      <c r="P779" s="36"/>
      <c r="Q779" s="36"/>
      <c r="R779" s="36"/>
      <c r="S779" s="16"/>
      <c r="T779" s="16"/>
      <c r="U779" s="16"/>
      <c r="V779" s="36"/>
      <c r="W779" s="36"/>
      <c r="X779" s="36"/>
      <c r="Y779" s="36"/>
      <c r="Z779" s="36"/>
      <c r="AA779" s="36"/>
      <c r="AB779" s="36"/>
      <c r="AC779" s="36"/>
      <c r="AD779" s="36"/>
      <c r="AE779" s="36"/>
      <c r="AF779" s="36"/>
      <c r="AG779" s="36"/>
      <c r="AH779" s="36"/>
      <c r="AI779" s="36"/>
      <c r="AJ779" s="36"/>
      <c r="AK779" s="36"/>
      <c r="AL779" s="36"/>
      <c r="AM779" s="36"/>
      <c r="AN779" s="36"/>
      <c r="AO779" s="36"/>
      <c r="AP779" s="36"/>
      <c r="AQ779" s="36"/>
      <c r="AR779" s="36"/>
    </row>
    <row r="780" spans="2:44" s="3" customFormat="1">
      <c r="B780" s="36"/>
      <c r="C780" s="36"/>
      <c r="D780" s="36"/>
      <c r="E780" s="36"/>
      <c r="F780" s="36"/>
      <c r="G780" s="36"/>
      <c r="H780" s="36"/>
      <c r="I780" s="36"/>
      <c r="J780" s="36"/>
      <c r="K780" s="36"/>
      <c r="L780" s="36"/>
      <c r="M780" s="36"/>
      <c r="N780" s="36"/>
      <c r="O780" s="36"/>
      <c r="P780" s="36"/>
      <c r="Q780" s="36"/>
      <c r="R780" s="36"/>
      <c r="S780" s="16"/>
      <c r="T780" s="16"/>
      <c r="U780" s="16"/>
      <c r="V780" s="36"/>
      <c r="W780" s="36"/>
      <c r="X780" s="36"/>
      <c r="Y780" s="36"/>
      <c r="Z780" s="36"/>
      <c r="AA780" s="36"/>
      <c r="AB780" s="36"/>
      <c r="AC780" s="36"/>
      <c r="AD780" s="36"/>
      <c r="AE780" s="36"/>
      <c r="AF780" s="36"/>
      <c r="AG780" s="36"/>
      <c r="AH780" s="36"/>
      <c r="AI780" s="36"/>
      <c r="AJ780" s="36"/>
      <c r="AK780" s="36"/>
      <c r="AL780" s="36"/>
      <c r="AM780" s="36"/>
      <c r="AN780" s="36"/>
      <c r="AO780" s="36"/>
      <c r="AP780" s="36"/>
      <c r="AQ780" s="36"/>
      <c r="AR780" s="36"/>
    </row>
    <row r="781" spans="2:44" s="3" customFormat="1">
      <c r="B781" s="36"/>
      <c r="C781" s="36"/>
      <c r="D781" s="36"/>
      <c r="E781" s="36"/>
      <c r="F781" s="36"/>
      <c r="G781" s="36"/>
      <c r="H781" s="36"/>
      <c r="I781" s="36"/>
      <c r="J781" s="36"/>
      <c r="K781" s="36"/>
      <c r="L781" s="36"/>
      <c r="M781" s="36"/>
      <c r="N781" s="36"/>
      <c r="O781" s="36"/>
      <c r="P781" s="36"/>
      <c r="Q781" s="36"/>
      <c r="R781" s="36"/>
      <c r="S781" s="16"/>
      <c r="T781" s="16"/>
      <c r="U781" s="16"/>
      <c r="V781" s="36"/>
      <c r="W781" s="36"/>
      <c r="X781" s="36"/>
      <c r="Y781" s="36"/>
      <c r="Z781" s="36"/>
      <c r="AA781" s="36"/>
      <c r="AB781" s="36"/>
      <c r="AC781" s="36"/>
      <c r="AD781" s="36"/>
      <c r="AE781" s="36"/>
      <c r="AF781" s="36"/>
      <c r="AG781" s="36"/>
      <c r="AH781" s="36"/>
      <c r="AI781" s="36"/>
      <c r="AJ781" s="36"/>
      <c r="AK781" s="36"/>
      <c r="AL781" s="36"/>
      <c r="AM781" s="36"/>
      <c r="AN781" s="36"/>
      <c r="AO781" s="36"/>
      <c r="AP781" s="36"/>
      <c r="AQ781" s="36"/>
      <c r="AR781" s="36"/>
    </row>
    <row r="782" spans="2:44" s="3" customFormat="1">
      <c r="B782" s="36"/>
      <c r="C782" s="36"/>
      <c r="D782" s="36"/>
      <c r="E782" s="36"/>
      <c r="F782" s="36"/>
      <c r="G782" s="36"/>
      <c r="H782" s="36"/>
      <c r="I782" s="36"/>
      <c r="J782" s="36"/>
      <c r="K782" s="36"/>
      <c r="L782" s="36"/>
      <c r="M782" s="36"/>
      <c r="N782" s="36"/>
      <c r="O782" s="36"/>
      <c r="P782" s="36"/>
      <c r="Q782" s="36"/>
      <c r="R782" s="36"/>
      <c r="S782" s="16"/>
      <c r="T782" s="16"/>
      <c r="U782" s="16"/>
      <c r="V782" s="36"/>
      <c r="W782" s="36"/>
      <c r="X782" s="36"/>
      <c r="Y782" s="36"/>
      <c r="Z782" s="36"/>
      <c r="AA782" s="36"/>
      <c r="AB782" s="36"/>
      <c r="AC782" s="36"/>
      <c r="AD782" s="36"/>
      <c r="AE782" s="36"/>
      <c r="AF782" s="36"/>
      <c r="AG782" s="36"/>
      <c r="AH782" s="36"/>
      <c r="AI782" s="36"/>
      <c r="AJ782" s="36"/>
      <c r="AK782" s="36"/>
      <c r="AL782" s="36"/>
      <c r="AM782" s="36"/>
      <c r="AN782" s="36"/>
      <c r="AO782" s="36"/>
      <c r="AP782" s="36"/>
      <c r="AQ782" s="36"/>
      <c r="AR782" s="36"/>
    </row>
    <row r="783" spans="2:44" s="3" customFormat="1">
      <c r="B783" s="36"/>
      <c r="C783" s="36"/>
      <c r="D783" s="36"/>
      <c r="E783" s="36"/>
      <c r="F783" s="36"/>
      <c r="G783" s="36"/>
      <c r="H783" s="36"/>
      <c r="I783" s="36"/>
      <c r="J783" s="36"/>
      <c r="K783" s="36"/>
      <c r="L783" s="36"/>
      <c r="M783" s="36"/>
      <c r="N783" s="36"/>
      <c r="O783" s="36"/>
      <c r="P783" s="36"/>
      <c r="Q783" s="36"/>
      <c r="R783" s="36"/>
      <c r="S783" s="16"/>
      <c r="T783" s="16"/>
      <c r="U783" s="16"/>
      <c r="V783" s="36"/>
      <c r="W783" s="36"/>
      <c r="X783" s="36"/>
      <c r="Y783" s="36"/>
      <c r="Z783" s="36"/>
      <c r="AA783" s="36"/>
      <c r="AB783" s="36"/>
      <c r="AC783" s="36"/>
      <c r="AD783" s="36"/>
      <c r="AE783" s="36"/>
      <c r="AF783" s="36"/>
      <c r="AG783" s="36"/>
      <c r="AH783" s="36"/>
      <c r="AI783" s="36"/>
      <c r="AJ783" s="36"/>
      <c r="AK783" s="36"/>
      <c r="AL783" s="36"/>
      <c r="AM783" s="36"/>
      <c r="AN783" s="36"/>
      <c r="AO783" s="36"/>
      <c r="AP783" s="36"/>
      <c r="AQ783" s="36"/>
      <c r="AR783" s="36"/>
    </row>
    <row r="784" spans="2:44" s="3" customFormat="1">
      <c r="B784" s="36"/>
      <c r="C784" s="36"/>
      <c r="D784" s="36"/>
      <c r="E784" s="36"/>
      <c r="F784" s="36"/>
      <c r="G784" s="36"/>
      <c r="H784" s="36"/>
      <c r="I784" s="36"/>
      <c r="J784" s="36"/>
      <c r="K784" s="36"/>
      <c r="L784" s="36"/>
      <c r="M784" s="36"/>
      <c r="N784" s="36"/>
      <c r="O784" s="36"/>
      <c r="P784" s="36"/>
      <c r="Q784" s="36"/>
      <c r="R784" s="36"/>
      <c r="S784" s="16"/>
      <c r="T784" s="16"/>
      <c r="U784" s="16"/>
      <c r="V784" s="36"/>
      <c r="W784" s="36"/>
      <c r="X784" s="36"/>
      <c r="Y784" s="36"/>
      <c r="Z784" s="36"/>
      <c r="AA784" s="36"/>
      <c r="AB784" s="36"/>
      <c r="AC784" s="36"/>
      <c r="AD784" s="36"/>
      <c r="AE784" s="36"/>
      <c r="AF784" s="36"/>
      <c r="AG784" s="36"/>
      <c r="AH784" s="36"/>
      <c r="AI784" s="36"/>
      <c r="AJ784" s="36"/>
      <c r="AK784" s="36"/>
      <c r="AL784" s="36"/>
      <c r="AM784" s="36"/>
      <c r="AN784" s="36"/>
      <c r="AO784" s="36"/>
      <c r="AP784" s="36"/>
      <c r="AQ784" s="36"/>
      <c r="AR784" s="36"/>
    </row>
    <row r="785" spans="2:44" s="3" customFormat="1">
      <c r="B785" s="36"/>
      <c r="C785" s="36"/>
      <c r="D785" s="36"/>
      <c r="E785" s="36"/>
      <c r="F785" s="36"/>
      <c r="G785" s="36"/>
      <c r="H785" s="36"/>
      <c r="I785" s="36"/>
      <c r="J785" s="36"/>
      <c r="K785" s="36"/>
      <c r="L785" s="36"/>
      <c r="M785" s="36"/>
      <c r="N785" s="36"/>
      <c r="O785" s="36"/>
      <c r="P785" s="36"/>
      <c r="Q785" s="36"/>
      <c r="R785" s="36"/>
      <c r="S785" s="16"/>
      <c r="T785" s="16"/>
      <c r="U785" s="16"/>
      <c r="V785" s="36"/>
      <c r="W785" s="36"/>
      <c r="X785" s="36"/>
      <c r="Y785" s="36"/>
      <c r="Z785" s="36"/>
      <c r="AA785" s="36"/>
      <c r="AB785" s="36"/>
      <c r="AC785" s="36"/>
      <c r="AD785" s="36"/>
      <c r="AE785" s="36"/>
      <c r="AF785" s="36"/>
      <c r="AG785" s="36"/>
      <c r="AH785" s="36"/>
      <c r="AI785" s="36"/>
      <c r="AJ785" s="36"/>
      <c r="AK785" s="36"/>
      <c r="AL785" s="36"/>
      <c r="AM785" s="36"/>
      <c r="AN785" s="36"/>
      <c r="AO785" s="36"/>
      <c r="AP785" s="36"/>
      <c r="AQ785" s="36"/>
      <c r="AR785" s="36"/>
    </row>
    <row r="786" spans="2:44" s="3" customFormat="1">
      <c r="B786" s="36"/>
      <c r="C786" s="36"/>
      <c r="D786" s="36"/>
      <c r="E786" s="36"/>
      <c r="F786" s="36"/>
      <c r="G786" s="36"/>
      <c r="H786" s="36"/>
      <c r="I786" s="36"/>
      <c r="J786" s="36"/>
      <c r="K786" s="36"/>
      <c r="L786" s="36"/>
      <c r="M786" s="36"/>
      <c r="N786" s="36"/>
      <c r="O786" s="36"/>
      <c r="P786" s="36"/>
      <c r="Q786" s="36"/>
      <c r="R786" s="36"/>
      <c r="S786" s="16"/>
      <c r="T786" s="16"/>
      <c r="U786" s="16"/>
      <c r="V786" s="36"/>
      <c r="W786" s="36"/>
      <c r="X786" s="36"/>
      <c r="Y786" s="36"/>
      <c r="Z786" s="36"/>
      <c r="AA786" s="36"/>
      <c r="AB786" s="36"/>
      <c r="AC786" s="36"/>
      <c r="AD786" s="36"/>
      <c r="AE786" s="36"/>
      <c r="AF786" s="36"/>
      <c r="AG786" s="36"/>
      <c r="AH786" s="36"/>
      <c r="AI786" s="36"/>
      <c r="AJ786" s="36"/>
      <c r="AK786" s="36"/>
      <c r="AL786" s="36"/>
      <c r="AM786" s="36"/>
      <c r="AN786" s="36"/>
      <c r="AO786" s="36"/>
      <c r="AP786" s="36"/>
      <c r="AQ786" s="36"/>
      <c r="AR786" s="36"/>
    </row>
    <row r="787" spans="2:44" s="3" customFormat="1">
      <c r="B787" s="36"/>
      <c r="C787" s="36"/>
      <c r="D787" s="36"/>
      <c r="E787" s="36"/>
      <c r="F787" s="36"/>
      <c r="G787" s="36"/>
      <c r="H787" s="36"/>
      <c r="I787" s="36"/>
      <c r="J787" s="36"/>
      <c r="K787" s="36"/>
      <c r="L787" s="36"/>
      <c r="M787" s="36"/>
      <c r="N787" s="36"/>
      <c r="O787" s="36"/>
      <c r="P787" s="36"/>
      <c r="Q787" s="36"/>
      <c r="R787" s="36"/>
      <c r="S787" s="16"/>
      <c r="T787" s="16"/>
      <c r="U787" s="16"/>
      <c r="V787" s="36"/>
      <c r="W787" s="36"/>
      <c r="X787" s="36"/>
      <c r="Y787" s="36"/>
      <c r="Z787" s="36"/>
      <c r="AA787" s="36"/>
      <c r="AB787" s="36"/>
      <c r="AC787" s="36"/>
      <c r="AD787" s="36"/>
      <c r="AE787" s="36"/>
      <c r="AF787" s="36"/>
      <c r="AG787" s="36"/>
      <c r="AH787" s="36"/>
      <c r="AI787" s="36"/>
      <c r="AJ787" s="36"/>
      <c r="AK787" s="36"/>
      <c r="AL787" s="36"/>
      <c r="AM787" s="36"/>
      <c r="AN787" s="36"/>
      <c r="AO787" s="36"/>
      <c r="AP787" s="36"/>
      <c r="AQ787" s="36"/>
      <c r="AR787" s="36"/>
    </row>
    <row r="788" spans="2:44" s="3" customFormat="1">
      <c r="B788" s="36"/>
      <c r="C788" s="36"/>
      <c r="D788" s="36"/>
      <c r="E788" s="36"/>
      <c r="F788" s="36"/>
      <c r="G788" s="36"/>
      <c r="H788" s="36"/>
      <c r="I788" s="36"/>
      <c r="J788" s="36"/>
      <c r="K788" s="36"/>
      <c r="L788" s="36"/>
      <c r="M788" s="36"/>
      <c r="N788" s="36"/>
      <c r="O788" s="36"/>
      <c r="P788" s="36"/>
      <c r="Q788" s="36"/>
      <c r="R788" s="36"/>
      <c r="S788" s="16"/>
      <c r="T788" s="16"/>
      <c r="U788" s="16"/>
      <c r="V788" s="36"/>
      <c r="W788" s="36"/>
      <c r="X788" s="36"/>
      <c r="Y788" s="36"/>
      <c r="Z788" s="36"/>
      <c r="AA788" s="36"/>
      <c r="AB788" s="36"/>
      <c r="AC788" s="36"/>
      <c r="AD788" s="36"/>
      <c r="AE788" s="36"/>
      <c r="AF788" s="36"/>
      <c r="AG788" s="36"/>
      <c r="AH788" s="36"/>
      <c r="AI788" s="36"/>
      <c r="AJ788" s="36"/>
      <c r="AK788" s="36"/>
      <c r="AL788" s="36"/>
      <c r="AM788" s="36"/>
      <c r="AN788" s="36"/>
      <c r="AO788" s="36"/>
      <c r="AP788" s="36"/>
      <c r="AQ788" s="36"/>
      <c r="AR788" s="36"/>
    </row>
    <row r="789" spans="2:44" s="3" customFormat="1">
      <c r="B789" s="36"/>
      <c r="C789" s="36"/>
      <c r="D789" s="36"/>
      <c r="E789" s="36"/>
      <c r="F789" s="36"/>
      <c r="G789" s="36"/>
      <c r="H789" s="36"/>
      <c r="I789" s="36"/>
      <c r="J789" s="36"/>
      <c r="K789" s="36"/>
      <c r="L789" s="36"/>
      <c r="M789" s="36"/>
      <c r="N789" s="36"/>
      <c r="O789" s="36"/>
      <c r="P789" s="36"/>
      <c r="Q789" s="36"/>
      <c r="R789" s="36"/>
      <c r="S789" s="16"/>
      <c r="T789" s="16"/>
      <c r="U789" s="16"/>
      <c r="V789" s="36"/>
      <c r="W789" s="36"/>
      <c r="X789" s="36"/>
      <c r="Y789" s="36"/>
      <c r="Z789" s="36"/>
      <c r="AA789" s="36"/>
      <c r="AB789" s="36"/>
      <c r="AC789" s="36"/>
      <c r="AD789" s="36"/>
      <c r="AE789" s="36"/>
      <c r="AF789" s="36"/>
      <c r="AG789" s="36"/>
      <c r="AH789" s="36"/>
      <c r="AI789" s="36"/>
      <c r="AJ789" s="36"/>
      <c r="AK789" s="36"/>
      <c r="AL789" s="36"/>
      <c r="AM789" s="36"/>
      <c r="AN789" s="36"/>
      <c r="AO789" s="36"/>
      <c r="AP789" s="36"/>
      <c r="AQ789" s="36"/>
      <c r="AR789" s="36"/>
    </row>
    <row r="790" spans="2:44" s="3" customFormat="1">
      <c r="B790" s="36"/>
      <c r="C790" s="36"/>
      <c r="D790" s="36"/>
      <c r="E790" s="36"/>
      <c r="F790" s="36"/>
      <c r="G790" s="36"/>
      <c r="H790" s="36"/>
      <c r="I790" s="36"/>
      <c r="J790" s="36"/>
      <c r="K790" s="36"/>
      <c r="L790" s="36"/>
      <c r="M790" s="36"/>
      <c r="N790" s="36"/>
      <c r="O790" s="36"/>
      <c r="P790" s="36"/>
      <c r="Q790" s="36"/>
      <c r="R790" s="36"/>
      <c r="S790" s="16"/>
      <c r="T790" s="16"/>
      <c r="U790" s="16"/>
      <c r="V790" s="36"/>
      <c r="W790" s="36"/>
      <c r="X790" s="36"/>
      <c r="Y790" s="36"/>
      <c r="Z790" s="36"/>
      <c r="AA790" s="36"/>
      <c r="AB790" s="36"/>
      <c r="AC790" s="36"/>
      <c r="AD790" s="36"/>
      <c r="AE790" s="36"/>
      <c r="AF790" s="36"/>
      <c r="AG790" s="36"/>
      <c r="AH790" s="36"/>
      <c r="AI790" s="36"/>
      <c r="AJ790" s="36"/>
      <c r="AK790" s="36"/>
      <c r="AL790" s="36"/>
      <c r="AM790" s="36"/>
      <c r="AN790" s="36"/>
      <c r="AO790" s="36"/>
      <c r="AP790" s="36"/>
      <c r="AQ790" s="36"/>
      <c r="AR790" s="36"/>
    </row>
    <row r="791" spans="2:44" s="3" customFormat="1">
      <c r="B791" s="36"/>
      <c r="C791" s="36"/>
      <c r="D791" s="36"/>
      <c r="E791" s="36"/>
      <c r="F791" s="36"/>
      <c r="G791" s="36"/>
      <c r="H791" s="36"/>
      <c r="I791" s="36"/>
      <c r="J791" s="36"/>
      <c r="K791" s="36"/>
      <c r="L791" s="36"/>
      <c r="M791" s="36"/>
      <c r="N791" s="36"/>
      <c r="O791" s="36"/>
      <c r="P791" s="36"/>
      <c r="Q791" s="36"/>
      <c r="R791" s="36"/>
      <c r="S791" s="16"/>
      <c r="T791" s="16"/>
      <c r="U791" s="16"/>
      <c r="V791" s="36"/>
      <c r="W791" s="36"/>
      <c r="X791" s="36"/>
      <c r="Y791" s="36"/>
      <c r="Z791" s="36"/>
      <c r="AA791" s="36"/>
      <c r="AB791" s="36"/>
      <c r="AC791" s="36"/>
      <c r="AD791" s="36"/>
      <c r="AE791" s="36"/>
      <c r="AF791" s="36"/>
      <c r="AG791" s="36"/>
      <c r="AH791" s="36"/>
      <c r="AI791" s="36"/>
      <c r="AJ791" s="36"/>
      <c r="AK791" s="36"/>
      <c r="AL791" s="36"/>
      <c r="AM791" s="36"/>
      <c r="AN791" s="36"/>
      <c r="AO791" s="36"/>
      <c r="AP791" s="36"/>
      <c r="AQ791" s="36"/>
      <c r="AR791" s="36"/>
    </row>
    <row r="792" spans="2:44" s="3" customFormat="1">
      <c r="B792" s="36"/>
      <c r="C792" s="36"/>
      <c r="D792" s="36"/>
      <c r="E792" s="36"/>
      <c r="F792" s="36"/>
      <c r="G792" s="36"/>
      <c r="H792" s="36"/>
      <c r="I792" s="36"/>
      <c r="J792" s="36"/>
      <c r="K792" s="36"/>
      <c r="L792" s="36"/>
      <c r="M792" s="36"/>
      <c r="N792" s="36"/>
      <c r="O792" s="36"/>
      <c r="P792" s="36"/>
      <c r="Q792" s="36"/>
      <c r="R792" s="36"/>
      <c r="S792" s="16"/>
      <c r="T792" s="16"/>
      <c r="U792" s="16"/>
      <c r="V792" s="36"/>
      <c r="W792" s="36"/>
      <c r="X792" s="36"/>
      <c r="Y792" s="36"/>
      <c r="Z792" s="36"/>
      <c r="AA792" s="36"/>
      <c r="AB792" s="36"/>
      <c r="AC792" s="36"/>
      <c r="AD792" s="36"/>
      <c r="AE792" s="36"/>
      <c r="AF792" s="36"/>
      <c r="AG792" s="36"/>
      <c r="AH792" s="36"/>
      <c r="AI792" s="36"/>
      <c r="AJ792" s="36"/>
      <c r="AK792" s="36"/>
      <c r="AL792" s="36"/>
      <c r="AM792" s="36"/>
      <c r="AN792" s="36"/>
      <c r="AO792" s="36"/>
      <c r="AP792" s="36"/>
      <c r="AQ792" s="36"/>
      <c r="AR792" s="36"/>
    </row>
    <row r="793" spans="2:44" s="3" customFormat="1">
      <c r="B793" s="36"/>
      <c r="C793" s="36"/>
      <c r="D793" s="36"/>
      <c r="E793" s="36"/>
      <c r="F793" s="36"/>
      <c r="G793" s="36"/>
      <c r="H793" s="36"/>
      <c r="I793" s="36"/>
      <c r="J793" s="36"/>
      <c r="K793" s="36"/>
      <c r="L793" s="36"/>
      <c r="M793" s="36"/>
      <c r="N793" s="36"/>
      <c r="O793" s="36"/>
      <c r="P793" s="36"/>
      <c r="Q793" s="36"/>
      <c r="R793" s="36"/>
      <c r="S793" s="16"/>
      <c r="T793" s="16"/>
      <c r="U793" s="16"/>
      <c r="V793" s="36"/>
      <c r="W793" s="36"/>
      <c r="X793" s="36"/>
      <c r="Y793" s="36"/>
      <c r="Z793" s="36"/>
      <c r="AA793" s="36"/>
      <c r="AB793" s="36"/>
      <c r="AC793" s="36"/>
      <c r="AD793" s="36"/>
      <c r="AE793" s="36"/>
      <c r="AF793" s="36"/>
      <c r="AG793" s="36"/>
      <c r="AH793" s="36"/>
      <c r="AI793" s="36"/>
      <c r="AJ793" s="36"/>
      <c r="AK793" s="36"/>
      <c r="AL793" s="36"/>
      <c r="AM793" s="36"/>
      <c r="AN793" s="36"/>
      <c r="AO793" s="36"/>
      <c r="AP793" s="36"/>
      <c r="AQ793" s="36"/>
      <c r="AR793" s="36"/>
    </row>
    <row r="794" spans="2:44" s="3" customFormat="1">
      <c r="B794" s="36"/>
      <c r="C794" s="36"/>
      <c r="D794" s="36"/>
      <c r="E794" s="36"/>
      <c r="F794" s="36"/>
      <c r="G794" s="36"/>
      <c r="H794" s="36"/>
      <c r="I794" s="36"/>
      <c r="J794" s="36"/>
      <c r="K794" s="36"/>
      <c r="L794" s="36"/>
      <c r="M794" s="36"/>
      <c r="N794" s="36"/>
      <c r="O794" s="36"/>
      <c r="P794" s="36"/>
      <c r="Q794" s="36"/>
      <c r="R794" s="36"/>
      <c r="S794" s="16"/>
      <c r="T794" s="16"/>
      <c r="U794" s="16"/>
      <c r="V794" s="36"/>
      <c r="W794" s="36"/>
      <c r="X794" s="36"/>
      <c r="Y794" s="36"/>
      <c r="Z794" s="36"/>
      <c r="AA794" s="36"/>
      <c r="AB794" s="36"/>
      <c r="AC794" s="36"/>
      <c r="AD794" s="36"/>
      <c r="AE794" s="36"/>
      <c r="AF794" s="36"/>
      <c r="AG794" s="36"/>
      <c r="AH794" s="36"/>
      <c r="AI794" s="36"/>
      <c r="AJ794" s="36"/>
      <c r="AK794" s="36"/>
      <c r="AL794" s="36"/>
      <c r="AM794" s="36"/>
      <c r="AN794" s="36"/>
      <c r="AO794" s="36"/>
      <c r="AP794" s="36"/>
      <c r="AQ794" s="36"/>
      <c r="AR794" s="36"/>
    </row>
    <row r="795" spans="2:44" s="3" customFormat="1">
      <c r="B795" s="36"/>
      <c r="C795" s="36"/>
      <c r="D795" s="36"/>
      <c r="E795" s="36"/>
      <c r="F795" s="36"/>
      <c r="G795" s="36"/>
      <c r="H795" s="36"/>
      <c r="I795" s="36"/>
      <c r="J795" s="36"/>
      <c r="K795" s="36"/>
      <c r="L795" s="36"/>
      <c r="M795" s="36"/>
      <c r="N795" s="36"/>
      <c r="O795" s="36"/>
      <c r="P795" s="36"/>
      <c r="Q795" s="36"/>
      <c r="R795" s="36"/>
      <c r="S795" s="16"/>
      <c r="T795" s="16"/>
      <c r="U795" s="16"/>
      <c r="V795" s="36"/>
      <c r="W795" s="36"/>
      <c r="X795" s="36"/>
      <c r="Y795" s="36"/>
      <c r="Z795" s="36"/>
      <c r="AA795" s="36"/>
      <c r="AB795" s="36"/>
      <c r="AC795" s="36"/>
      <c r="AD795" s="36"/>
      <c r="AE795" s="36"/>
      <c r="AF795" s="36"/>
      <c r="AG795" s="36"/>
      <c r="AH795" s="36"/>
      <c r="AI795" s="36"/>
      <c r="AJ795" s="36"/>
      <c r="AK795" s="36"/>
      <c r="AL795" s="36"/>
      <c r="AM795" s="36"/>
      <c r="AN795" s="36"/>
      <c r="AO795" s="36"/>
      <c r="AP795" s="36"/>
      <c r="AQ795" s="36"/>
      <c r="AR795" s="36"/>
    </row>
    <row r="796" spans="2:44" s="3" customFormat="1">
      <c r="B796" s="36"/>
      <c r="C796" s="36"/>
      <c r="D796" s="36"/>
      <c r="E796" s="36"/>
      <c r="F796" s="36"/>
      <c r="G796" s="36"/>
      <c r="H796" s="36"/>
      <c r="I796" s="36"/>
      <c r="J796" s="36"/>
      <c r="K796" s="36"/>
      <c r="L796" s="36"/>
      <c r="M796" s="36"/>
      <c r="N796" s="36"/>
      <c r="O796" s="36"/>
      <c r="P796" s="36"/>
      <c r="Q796" s="36"/>
      <c r="R796" s="36"/>
      <c r="S796" s="16"/>
      <c r="T796" s="16"/>
      <c r="U796" s="16"/>
      <c r="V796" s="36"/>
      <c r="W796" s="36"/>
      <c r="X796" s="36"/>
      <c r="Y796" s="36"/>
      <c r="Z796" s="36"/>
      <c r="AA796" s="36"/>
      <c r="AB796" s="36"/>
      <c r="AC796" s="36"/>
      <c r="AD796" s="36"/>
      <c r="AE796" s="36"/>
      <c r="AF796" s="36"/>
      <c r="AG796" s="36"/>
      <c r="AH796" s="36"/>
      <c r="AI796" s="36"/>
      <c r="AJ796" s="36"/>
      <c r="AK796" s="36"/>
      <c r="AL796" s="36"/>
      <c r="AM796" s="36"/>
      <c r="AN796" s="36"/>
      <c r="AO796" s="36"/>
      <c r="AP796" s="36"/>
      <c r="AQ796" s="36"/>
      <c r="AR796" s="36"/>
    </row>
    <row r="797" spans="2:44" s="3" customFormat="1">
      <c r="B797" s="36"/>
      <c r="C797" s="36"/>
      <c r="D797" s="36"/>
      <c r="E797" s="36"/>
      <c r="F797" s="36"/>
      <c r="G797" s="36"/>
      <c r="H797" s="36"/>
      <c r="I797" s="36"/>
      <c r="J797" s="36"/>
      <c r="K797" s="36"/>
      <c r="L797" s="36"/>
      <c r="M797" s="36"/>
      <c r="N797" s="36"/>
      <c r="O797" s="36"/>
      <c r="P797" s="36"/>
      <c r="Q797" s="36"/>
      <c r="R797" s="36"/>
      <c r="S797" s="16"/>
      <c r="T797" s="16"/>
      <c r="U797" s="16"/>
      <c r="V797" s="36"/>
      <c r="W797" s="36"/>
      <c r="X797" s="36"/>
      <c r="Y797" s="36"/>
      <c r="Z797" s="36"/>
      <c r="AA797" s="36"/>
      <c r="AB797" s="36"/>
      <c r="AC797" s="36"/>
      <c r="AD797" s="36"/>
      <c r="AE797" s="36"/>
      <c r="AF797" s="36"/>
      <c r="AG797" s="36"/>
      <c r="AH797" s="36"/>
      <c r="AI797" s="36"/>
      <c r="AJ797" s="36"/>
      <c r="AK797" s="36"/>
      <c r="AL797" s="36"/>
      <c r="AM797" s="36"/>
      <c r="AN797" s="36"/>
      <c r="AO797" s="36"/>
      <c r="AP797" s="36"/>
      <c r="AQ797" s="36"/>
      <c r="AR797" s="36"/>
    </row>
  </sheetData>
  <sheetProtection sheet="1" objects="1" scenarios="1" formatCells="0" formatColumns="0" formatRows="0" insertColumns="0" insertRows="0" insertHyperlinks="0" deleteColumns="0" deleteRows="0"/>
  <mergeCells count="19">
    <mergeCell ref="D551:E551"/>
    <mergeCell ref="D560:E560"/>
    <mergeCell ref="D4:E4"/>
    <mergeCell ref="D76:K76"/>
    <mergeCell ref="D173:F173"/>
    <mergeCell ref="D210:F210"/>
    <mergeCell ref="D6:E6"/>
    <mergeCell ref="D8:E8"/>
    <mergeCell ref="D9:E9"/>
    <mergeCell ref="D11:E11"/>
    <mergeCell ref="D12:E12"/>
    <mergeCell ref="D13:E13"/>
    <mergeCell ref="D15:E15"/>
    <mergeCell ref="D16:E16"/>
    <mergeCell ref="D18:E18"/>
    <mergeCell ref="D19:E19"/>
    <mergeCell ref="D22:E22"/>
    <mergeCell ref="D23:E23"/>
    <mergeCell ref="E2:J2"/>
  </mergeCells>
  <conditionalFormatting sqref="G6:K6">
    <cfRule type="colorScale" priority="2">
      <colorScale>
        <cfvo type="min"/>
        <cfvo type="max"/>
        <color rgb="FFFFEF9C"/>
        <color rgb="FF63BE7B"/>
      </colorScale>
    </cfRule>
  </conditionalFormatting>
  <conditionalFormatting sqref="G22:K22">
    <cfRule type="colorScale" priority="1">
      <colorScale>
        <cfvo type="min"/>
        <cfvo type="max"/>
        <color rgb="FFFFEF9C"/>
        <color rgb="FF63BE7B"/>
      </colorScale>
    </cfRule>
  </conditionalFormatting>
  <printOptions horizontalCentered="1" verticalCentered="1"/>
  <pageMargins left="0.39370078740157483" right="0.55118110236220474" top="0.78740157480314965" bottom="0.78740157480314965" header="0" footer="0"/>
  <pageSetup paperSize="9" scale="90" orientation="landscape" r:id="rId1"/>
  <headerFooter alignWithMargins="0"/>
  <ignoredErrors>
    <ignoredError sqref="G18:K19" formula="1"/>
  </ignoredError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499984740745262"/>
    <pageSetUpPr autoPageBreaks="0" fitToPage="1"/>
  </sheetPr>
  <dimension ref="A1:BR682"/>
  <sheetViews>
    <sheetView showGridLines="0" showRowColHeaders="0" showOutlineSymbols="0" topLeftCell="B1" zoomScaleNormal="100" workbookViewId="0">
      <pane xSplit="6" ySplit="8" topLeftCell="H9" activePane="bottomRight" state="frozen"/>
      <selection activeCell="O13" sqref="O13"/>
      <selection pane="topRight" activeCell="O13" sqref="O13"/>
      <selection pane="bottomLeft" activeCell="O13" sqref="O13"/>
      <selection pane="bottomRight" activeCell="A9" sqref="A9:A67"/>
    </sheetView>
  </sheetViews>
  <sheetFormatPr baseColWidth="10" defaultColWidth="11.44140625" defaultRowHeight="13.2"/>
  <cols>
    <col min="1" max="1" width="11.44140625" style="3" hidden="1" customWidth="1"/>
    <col min="2" max="2" width="1.6640625" style="36" customWidth="1"/>
    <col min="3" max="3" width="2.44140625" style="17" customWidth="1"/>
    <col min="4" max="4" width="22.6640625" style="17" customWidth="1"/>
    <col min="5" max="5" width="7.6640625" style="17" customWidth="1"/>
    <col min="6" max="6" width="0.88671875" style="17" customWidth="1"/>
    <col min="7" max="11" width="17.6640625" style="17" customWidth="1"/>
    <col min="12" max="12" width="2.44140625" style="17" customWidth="1"/>
    <col min="13" max="13" width="27.44140625" style="36" customWidth="1"/>
    <col min="14" max="14" width="43.44140625" style="36" customWidth="1"/>
    <col min="15" max="15" width="2.44140625" style="36" customWidth="1"/>
    <col min="16" max="18" width="11.109375" style="36" customWidth="1"/>
    <col min="19" max="19" width="5" style="16" customWidth="1"/>
    <col min="20" max="20" width="11.109375" style="16" customWidth="1"/>
    <col min="21" max="21" width="2.5546875" style="16" customWidth="1"/>
    <col min="22" max="24" width="11.109375" style="36" customWidth="1"/>
    <col min="25" max="25" width="12.33203125" style="36" customWidth="1"/>
    <col min="26" max="33" width="11.44140625" style="36"/>
    <col min="34" max="34" width="3.6640625" style="36" customWidth="1"/>
    <col min="35" max="38" width="0" style="36" hidden="1" customWidth="1"/>
    <col min="39" max="39" width="4.109375" style="36" customWidth="1"/>
    <col min="40" max="44" width="11.44140625" style="36"/>
    <col min="45" max="70" width="11.44140625" style="3"/>
    <col min="71" max="16384" width="11.44140625" style="1"/>
  </cols>
  <sheetData>
    <row r="1" spans="1:70" s="3" customFormat="1" ht="5.0999999999999996" customHeight="1" thickBot="1">
      <c r="B1" s="36"/>
      <c r="C1" s="36"/>
      <c r="D1" s="36"/>
      <c r="E1" s="36"/>
      <c r="F1" s="36"/>
      <c r="G1" s="36"/>
      <c r="H1" s="36"/>
      <c r="I1" s="36"/>
      <c r="J1" s="36"/>
      <c r="K1" s="36"/>
      <c r="L1" s="36"/>
      <c r="M1" s="36"/>
      <c r="N1" s="36"/>
      <c r="O1" s="36"/>
      <c r="P1" s="36"/>
      <c r="Q1" s="36"/>
      <c r="R1" s="36"/>
      <c r="S1" s="16"/>
      <c r="T1" s="16"/>
      <c r="U1" s="16"/>
      <c r="V1" s="36"/>
      <c r="W1" s="36"/>
      <c r="X1" s="36"/>
      <c r="Y1" s="36"/>
      <c r="Z1" s="36"/>
      <c r="AA1" s="36"/>
      <c r="AB1" s="36"/>
      <c r="AC1" s="36"/>
      <c r="AD1" s="16"/>
      <c r="AE1" s="16"/>
      <c r="AF1" s="16"/>
      <c r="AG1" s="16"/>
      <c r="AH1" s="16"/>
      <c r="AI1" s="16"/>
      <c r="AJ1" s="16"/>
      <c r="AK1" s="16"/>
      <c r="AL1" s="16"/>
      <c r="AM1" s="16"/>
      <c r="AN1" s="16"/>
      <c r="AO1" s="16"/>
      <c r="AP1" s="16"/>
      <c r="AQ1" s="16"/>
      <c r="AR1" s="16"/>
      <c r="AS1" s="116"/>
      <c r="AT1" s="116"/>
      <c r="AU1" s="116"/>
      <c r="AV1" s="116"/>
      <c r="AW1" s="116"/>
      <c r="AX1" s="116"/>
      <c r="AY1" s="116"/>
      <c r="AZ1" s="116"/>
      <c r="BA1" s="116"/>
      <c r="BB1" s="116"/>
      <c r="BC1" s="116"/>
      <c r="BD1" s="116"/>
      <c r="BE1" s="116"/>
      <c r="BF1" s="116"/>
      <c r="BG1" s="116"/>
      <c r="BH1" s="116"/>
      <c r="BI1" s="116"/>
      <c r="BJ1" s="117"/>
    </row>
    <row r="2" spans="1:70" ht="24.75" customHeight="1" thickTop="1" thickBot="1">
      <c r="C2" s="41"/>
      <c r="D2" s="335"/>
      <c r="E2" s="1160" t="s">
        <v>505</v>
      </c>
      <c r="F2" s="1160"/>
      <c r="G2" s="1160"/>
      <c r="H2" s="1160"/>
      <c r="I2" s="1160"/>
      <c r="J2" s="1160"/>
      <c r="K2" s="25"/>
      <c r="L2" s="25"/>
      <c r="M2" s="1076"/>
      <c r="N2" s="915"/>
      <c r="AD2" s="16"/>
      <c r="AE2" s="16"/>
      <c r="AF2" s="16"/>
      <c r="AG2" s="16"/>
      <c r="AH2" s="16"/>
      <c r="AI2" s="16"/>
      <c r="AJ2" s="16"/>
      <c r="AK2" s="16"/>
      <c r="AL2" s="16"/>
      <c r="AM2" s="16"/>
      <c r="AN2" s="16"/>
      <c r="AO2" s="16"/>
      <c r="AP2" s="16"/>
      <c r="AQ2" s="16"/>
      <c r="AR2" s="16"/>
      <c r="AS2" s="116"/>
      <c r="AT2" s="116"/>
      <c r="AU2" s="116"/>
      <c r="AV2" s="116"/>
      <c r="AW2" s="116"/>
      <c r="AX2" s="116"/>
      <c r="AY2" s="116"/>
      <c r="AZ2" s="116"/>
      <c r="BA2" s="116"/>
      <c r="BB2" s="116"/>
      <c r="BC2" s="116"/>
      <c r="BD2" s="116"/>
      <c r="BE2" s="116"/>
      <c r="BF2" s="116"/>
      <c r="BG2" s="116"/>
      <c r="BH2" s="116"/>
      <c r="BI2" s="116"/>
      <c r="BJ2" s="117"/>
    </row>
    <row r="3" spans="1:70" s="17" customFormat="1" ht="5.0999999999999996" customHeight="1" thickTop="1">
      <c r="A3" s="36"/>
      <c r="B3" s="36"/>
      <c r="C3" s="89"/>
      <c r="D3" s="39"/>
      <c r="E3" s="163"/>
      <c r="F3" s="164"/>
      <c r="G3" s="90"/>
      <c r="H3" s="90"/>
      <c r="I3" s="90"/>
      <c r="J3" s="90"/>
      <c r="K3" s="90"/>
      <c r="L3" s="90"/>
      <c r="M3" s="934"/>
      <c r="N3" s="915"/>
      <c r="O3" s="16"/>
      <c r="P3" s="36"/>
      <c r="Q3" s="36"/>
      <c r="R3" s="36"/>
      <c r="S3" s="16"/>
      <c r="T3" s="16"/>
      <c r="U3" s="16"/>
      <c r="V3" s="36"/>
      <c r="W3" s="36"/>
      <c r="X3" s="36"/>
      <c r="Y3" s="36"/>
      <c r="Z3" s="36"/>
      <c r="AA3" s="36"/>
      <c r="AB3" s="36"/>
      <c r="AC3" s="3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20"/>
      <c r="BK3" s="36"/>
      <c r="BL3" s="36"/>
      <c r="BM3" s="36"/>
      <c r="BN3" s="36"/>
      <c r="BO3" s="36"/>
      <c r="BP3" s="36"/>
      <c r="BQ3" s="36"/>
      <c r="BR3" s="36"/>
    </row>
    <row r="4" spans="1:70" s="17" customFormat="1" ht="15.9" customHeight="1">
      <c r="A4" s="36"/>
      <c r="B4" s="36"/>
      <c r="C4" s="89"/>
      <c r="D4" s="796" t="s">
        <v>135</v>
      </c>
      <c r="E4" s="799"/>
      <c r="F4" s="164"/>
      <c r="G4" s="1037" t="s">
        <v>120</v>
      </c>
      <c r="H4" s="189" t="str">
        <f>IF(G4=0,"&lt; Pon el plazo de cobro a tus clientes, elige de la lista","&lt; Plazo de cobro a clientes")</f>
        <v>&lt; Plazo de cobro a clientes</v>
      </c>
      <c r="I4" s="80"/>
      <c r="J4" s="80"/>
      <c r="K4" s="80"/>
      <c r="L4" s="167"/>
      <c r="M4" s="934"/>
      <c r="N4" s="1077"/>
      <c r="O4" s="16"/>
      <c r="P4" s="36"/>
      <c r="Q4" s="36"/>
      <c r="R4" s="36"/>
      <c r="S4" s="16"/>
      <c r="T4" s="16"/>
      <c r="U4" s="16"/>
      <c r="V4" s="36"/>
      <c r="W4" s="36"/>
      <c r="X4" s="36"/>
      <c r="Y4" s="36"/>
      <c r="Z4" s="36"/>
      <c r="AA4" s="36"/>
      <c r="AB4" s="36"/>
      <c r="AC4" s="3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20"/>
      <c r="BK4" s="36"/>
      <c r="BL4" s="36"/>
      <c r="BM4" s="36"/>
      <c r="BN4" s="36"/>
      <c r="BO4" s="36"/>
      <c r="BP4" s="36"/>
      <c r="BQ4" s="36"/>
      <c r="BR4" s="36"/>
    </row>
    <row r="5" spans="1:70" s="17" customFormat="1" ht="15.9" customHeight="1">
      <c r="A5" s="36"/>
      <c r="B5" s="36"/>
      <c r="C5" s="89"/>
      <c r="D5" s="797" t="s">
        <v>136</v>
      </c>
      <c r="E5" s="800"/>
      <c r="F5" s="164"/>
      <c r="G5" s="1037" t="s">
        <v>121</v>
      </c>
      <c r="H5" s="189" t="str">
        <f>IF(G5=0,"&lt; Pon el plazo de pago a tus proveedores, elige de la lista","&lt; Plazo de pago a proveedores")</f>
        <v>&lt; Plazo de pago a proveedores</v>
      </c>
      <c r="I5" s="80"/>
      <c r="J5" s="80"/>
      <c r="K5" s="80"/>
      <c r="L5" s="167"/>
      <c r="M5" s="934"/>
      <c r="N5" s="1077"/>
      <c r="O5" s="16"/>
      <c r="P5" s="36"/>
      <c r="Q5" s="36"/>
      <c r="R5" s="36"/>
      <c r="S5" s="16"/>
      <c r="T5" s="16"/>
      <c r="U5" s="16"/>
      <c r="V5" s="36"/>
      <c r="W5" s="36"/>
      <c r="X5" s="36"/>
      <c r="Y5" s="36"/>
      <c r="Z5" s="36"/>
      <c r="AA5" s="36"/>
      <c r="AB5" s="36"/>
      <c r="AC5" s="3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20"/>
      <c r="BK5" s="36"/>
      <c r="BL5" s="36"/>
      <c r="BM5" s="36"/>
      <c r="BN5" s="36"/>
      <c r="BO5" s="36"/>
      <c r="BP5" s="36"/>
      <c r="BQ5" s="36"/>
      <c r="BR5" s="36"/>
    </row>
    <row r="6" spans="1:70" s="17" customFormat="1" ht="15.9" customHeight="1">
      <c r="A6" s="36"/>
      <c r="B6" s="36"/>
      <c r="C6" s="89"/>
      <c r="D6" s="798" t="s">
        <v>180</v>
      </c>
      <c r="E6" s="800"/>
      <c r="F6" s="164"/>
      <c r="G6" s="1038">
        <v>0.1</v>
      </c>
      <c r="H6" s="189" t="str">
        <f>IF(G6=0,"&lt; Pon el % de beneficios que se destinarán a dividendos","&lt; % de los beneficios que se destina a dividendos")</f>
        <v>&lt; % de los beneficios que se destina a dividendos</v>
      </c>
      <c r="I6" s="80"/>
      <c r="J6" s="80"/>
      <c r="K6" s="80"/>
      <c r="L6" s="167"/>
      <c r="M6" s="934"/>
      <c r="N6" s="1077"/>
      <c r="O6" s="16"/>
      <c r="P6" s="36"/>
      <c r="Q6" s="36"/>
      <c r="R6" s="36"/>
      <c r="S6" s="16"/>
      <c r="T6" s="16"/>
      <c r="U6" s="16"/>
      <c r="V6" s="36"/>
      <c r="W6" s="36"/>
      <c r="X6" s="36"/>
      <c r="Y6" s="36"/>
      <c r="Z6" s="36"/>
      <c r="AA6" s="36"/>
      <c r="AB6" s="36"/>
      <c r="AC6" s="3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20"/>
      <c r="BK6" s="36"/>
      <c r="BL6" s="36"/>
      <c r="BM6" s="36"/>
      <c r="BN6" s="36"/>
      <c r="BO6" s="36"/>
      <c r="BP6" s="36"/>
      <c r="BQ6" s="36"/>
      <c r="BR6" s="36"/>
    </row>
    <row r="7" spans="1:70" s="17" customFormat="1" ht="5.0999999999999996" customHeight="1" thickBot="1">
      <c r="A7" s="36"/>
      <c r="B7" s="36"/>
      <c r="C7" s="89"/>
      <c r="D7" s="39"/>
      <c r="E7" s="163"/>
      <c r="F7" s="164"/>
      <c r="G7" s="80"/>
      <c r="H7" s="80"/>
      <c r="I7" s="80"/>
      <c r="J7" s="80"/>
      <c r="K7" s="80"/>
      <c r="L7" s="167"/>
      <c r="M7" s="934"/>
      <c r="N7" s="1077"/>
      <c r="O7" s="16"/>
      <c r="P7" s="36"/>
      <c r="Q7" s="36"/>
      <c r="R7" s="36"/>
      <c r="S7" s="16"/>
      <c r="T7" s="16"/>
      <c r="U7" s="16"/>
      <c r="V7" s="36"/>
      <c r="W7" s="36"/>
      <c r="X7" s="36"/>
      <c r="Y7" s="36"/>
      <c r="Z7" s="36"/>
      <c r="AA7" s="36"/>
      <c r="AB7" s="36"/>
      <c r="AC7" s="3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20"/>
      <c r="BK7" s="36"/>
      <c r="BL7" s="36"/>
      <c r="BM7" s="36"/>
      <c r="BN7" s="36"/>
      <c r="BO7" s="36"/>
      <c r="BP7" s="36"/>
      <c r="BQ7" s="36"/>
      <c r="BR7" s="36"/>
    </row>
    <row r="8" spans="1:70" s="17" customFormat="1" ht="18" customHeight="1" thickBot="1">
      <c r="A8" s="36"/>
      <c r="B8" s="36"/>
      <c r="C8" s="89"/>
      <c r="D8" s="1152" t="s">
        <v>506</v>
      </c>
      <c r="E8" s="1153"/>
      <c r="F8" s="186"/>
      <c r="G8" s="962">
        <f>Resultados!G4</f>
        <v>2020</v>
      </c>
      <c r="H8" s="963">
        <f>Resultados!H4</f>
        <v>2021</v>
      </c>
      <c r="I8" s="964">
        <f>Resultados!I4</f>
        <v>2022</v>
      </c>
      <c r="J8" s="965">
        <f>Resultados!J4</f>
        <v>2023</v>
      </c>
      <c r="K8" s="966">
        <f>Resultados!K4</f>
        <v>2024</v>
      </c>
      <c r="L8" s="168"/>
      <c r="M8" s="934"/>
      <c r="N8" s="915"/>
      <c r="O8" s="16"/>
      <c r="P8" s="36"/>
      <c r="Q8" s="36"/>
      <c r="R8" s="36"/>
      <c r="S8" s="16"/>
      <c r="T8" s="16"/>
      <c r="U8" s="16"/>
      <c r="V8" s="36"/>
      <c r="W8" s="36"/>
      <c r="X8" s="36"/>
      <c r="Y8" s="36"/>
      <c r="Z8" s="36"/>
      <c r="AA8" s="36"/>
      <c r="AB8" s="36"/>
      <c r="AC8" s="3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20"/>
      <c r="BK8" s="36"/>
      <c r="BL8" s="36"/>
      <c r="BM8" s="36"/>
      <c r="BN8" s="36"/>
      <c r="BO8" s="36"/>
      <c r="BP8" s="36"/>
      <c r="BQ8" s="36"/>
      <c r="BR8" s="36"/>
    </row>
    <row r="9" spans="1:70" s="17" customFormat="1" ht="9.9" customHeight="1" thickBot="1">
      <c r="A9" s="36"/>
      <c r="B9" s="36"/>
      <c r="C9" s="89"/>
      <c r="D9" s="97"/>
      <c r="E9" s="163"/>
      <c r="F9" s="173"/>
      <c r="G9" s="711" t="str">
        <f>IF(Resultados!G5=0,"",0)</f>
        <v/>
      </c>
      <c r="H9" s="711" t="str">
        <f>IF(Resultados!H5=0,"",0)</f>
        <v/>
      </c>
      <c r="I9" s="711" t="str">
        <f>IF(Resultados!I5=0,"",0)</f>
        <v/>
      </c>
      <c r="J9" s="711" t="str">
        <f>IF(Resultados!J5=0,"",0)</f>
        <v/>
      </c>
      <c r="K9" s="711" t="str">
        <f>IF(Resultados!K5=0,"",0)</f>
        <v/>
      </c>
      <c r="L9" s="168"/>
      <c r="M9" s="934"/>
      <c r="N9" s="915"/>
      <c r="O9" s="16"/>
      <c r="P9" s="36"/>
      <c r="Q9" s="36"/>
      <c r="R9" s="36"/>
      <c r="S9" s="16"/>
      <c r="T9" s="16"/>
      <c r="U9" s="16"/>
      <c r="V9" s="36"/>
      <c r="W9" s="36"/>
      <c r="X9" s="36"/>
      <c r="Y9" s="36"/>
      <c r="Z9" s="36"/>
      <c r="AA9" s="36"/>
      <c r="AB9" s="36"/>
      <c r="AC9" s="3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20"/>
      <c r="BK9" s="36"/>
      <c r="BL9" s="36"/>
      <c r="BM9" s="36"/>
      <c r="BN9" s="36"/>
      <c r="BO9" s="36"/>
      <c r="BP9" s="36"/>
      <c r="BQ9" s="36"/>
      <c r="BR9" s="36"/>
    </row>
    <row r="10" spans="1:70" s="17" customFormat="1" ht="15" customHeight="1" thickBot="1">
      <c r="A10" s="36"/>
      <c r="B10" s="36"/>
      <c r="C10" s="89"/>
      <c r="D10" s="1161" t="s">
        <v>305</v>
      </c>
      <c r="E10" s="1162"/>
      <c r="F10" s="78"/>
      <c r="G10" s="370">
        <f>'1'!$F$37</f>
        <v>0</v>
      </c>
      <c r="H10" s="176"/>
      <c r="I10" s="176"/>
      <c r="J10" s="176"/>
      <c r="K10" s="176"/>
      <c r="L10" s="168"/>
      <c r="M10" s="934"/>
      <c r="N10" s="915"/>
      <c r="O10" s="16"/>
      <c r="P10" s="36"/>
      <c r="Q10" s="36"/>
      <c r="R10" s="36"/>
      <c r="S10" s="16"/>
      <c r="T10" s="16"/>
      <c r="U10" s="16"/>
      <c r="V10" s="36"/>
      <c r="W10" s="36"/>
      <c r="X10" s="36"/>
      <c r="Y10" s="36"/>
      <c r="Z10" s="36"/>
      <c r="AA10" s="36"/>
      <c r="AB10" s="36"/>
      <c r="AC10" s="3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20"/>
      <c r="BK10" s="36"/>
      <c r="BL10" s="36"/>
      <c r="BM10" s="36"/>
      <c r="BN10" s="36"/>
      <c r="BO10" s="36"/>
      <c r="BP10" s="36"/>
      <c r="BQ10" s="36"/>
      <c r="BR10" s="36"/>
    </row>
    <row r="11" spans="1:70" s="17" customFormat="1" ht="5.0999999999999996" customHeight="1">
      <c r="A11" s="36"/>
      <c r="B11" s="36"/>
      <c r="C11" s="89"/>
      <c r="D11" s="97"/>
      <c r="E11" s="163"/>
      <c r="F11" s="173"/>
      <c r="G11" s="176"/>
      <c r="H11" s="176"/>
      <c r="I11" s="176"/>
      <c r="J11" s="176"/>
      <c r="K11" s="176"/>
      <c r="L11" s="168"/>
      <c r="M11" s="934"/>
      <c r="N11" s="915"/>
      <c r="O11" s="16"/>
      <c r="P11" s="36"/>
      <c r="Q11" s="36"/>
      <c r="R11" s="36"/>
      <c r="S11" s="16"/>
      <c r="T11" s="16"/>
      <c r="U11" s="16"/>
      <c r="V11" s="36"/>
      <c r="W11" s="36"/>
      <c r="X11" s="36"/>
      <c r="Y11" s="36"/>
      <c r="Z11" s="36"/>
      <c r="AA11" s="36"/>
      <c r="AB11" s="36"/>
      <c r="AC11" s="3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20"/>
      <c r="BK11" s="36"/>
      <c r="BL11" s="36"/>
      <c r="BM11" s="36"/>
      <c r="BN11" s="36"/>
      <c r="BO11" s="36"/>
      <c r="BP11" s="36"/>
      <c r="BQ11" s="36"/>
      <c r="BR11" s="36"/>
    </row>
    <row r="12" spans="1:70" s="17" customFormat="1" ht="15" customHeight="1">
      <c r="A12" s="36"/>
      <c r="B12" s="36"/>
      <c r="C12" s="89"/>
      <c r="D12" s="967" t="s">
        <v>377</v>
      </c>
      <c r="E12" s="1032" t="s">
        <v>125</v>
      </c>
      <c r="F12" s="78"/>
      <c r="G12" s="207">
        <f>'2'!H10</f>
        <v>0</v>
      </c>
      <c r="H12" s="207">
        <f>'2'!I10</f>
        <v>0</v>
      </c>
      <c r="I12" s="207">
        <f>'2'!J10</f>
        <v>0</v>
      </c>
      <c r="J12" s="207">
        <f>'2'!K10</f>
        <v>0</v>
      </c>
      <c r="K12" s="207">
        <f>'2'!L10</f>
        <v>0</v>
      </c>
      <c r="L12" s="168"/>
      <c r="M12" s="934"/>
      <c r="N12" s="915"/>
      <c r="O12" s="16"/>
      <c r="P12" s="36"/>
      <c r="Q12" s="36"/>
      <c r="R12" s="36"/>
      <c r="S12" s="16"/>
      <c r="T12" s="16"/>
      <c r="U12" s="16"/>
      <c r="V12" s="36"/>
      <c r="W12" s="36"/>
      <c r="X12" s="36"/>
      <c r="Y12" s="36"/>
      <c r="Z12" s="36"/>
      <c r="AA12" s="36"/>
      <c r="AB12" s="36"/>
      <c r="AC12" s="3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20"/>
      <c r="BK12" s="36"/>
      <c r="BL12" s="36"/>
      <c r="BM12" s="36"/>
      <c r="BN12" s="36"/>
      <c r="BO12" s="36"/>
      <c r="BP12" s="36"/>
      <c r="BQ12" s="36"/>
      <c r="BR12" s="36"/>
    </row>
    <row r="13" spans="1:70" s="17" customFormat="1" ht="15" customHeight="1">
      <c r="A13" s="36"/>
      <c r="B13" s="36"/>
      <c r="C13" s="89"/>
      <c r="D13" s="783" t="s">
        <v>126</v>
      </c>
      <c r="E13" s="1033" t="s">
        <v>125</v>
      </c>
      <c r="F13" s="78"/>
      <c r="G13" s="208">
        <f>'2'!H11</f>
        <v>0</v>
      </c>
      <c r="H13" s="208">
        <f>'2'!I11</f>
        <v>0</v>
      </c>
      <c r="I13" s="208">
        <f>'2'!J11</f>
        <v>0</v>
      </c>
      <c r="J13" s="208">
        <f>'2'!K11</f>
        <v>0</v>
      </c>
      <c r="K13" s="208">
        <f>'2'!L11</f>
        <v>0</v>
      </c>
      <c r="L13" s="168"/>
      <c r="M13" s="934"/>
      <c r="N13" s="915"/>
      <c r="O13" s="16"/>
      <c r="P13" s="36"/>
      <c r="Q13" s="36"/>
      <c r="R13" s="36"/>
      <c r="S13" s="16"/>
      <c r="T13" s="16"/>
      <c r="U13" s="16"/>
      <c r="V13" s="36"/>
      <c r="W13" s="36"/>
      <c r="X13" s="36"/>
      <c r="Y13" s="36"/>
      <c r="Z13" s="36"/>
      <c r="AA13" s="36"/>
      <c r="AB13" s="36"/>
      <c r="AC13" s="3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20"/>
      <c r="BK13" s="36"/>
      <c r="BL13" s="36"/>
      <c r="BM13" s="36"/>
      <c r="BN13" s="36"/>
      <c r="BO13" s="36"/>
      <c r="BP13" s="36"/>
      <c r="BQ13" s="36"/>
      <c r="BR13" s="36"/>
    </row>
    <row r="14" spans="1:70" s="17" customFormat="1" ht="15" customHeight="1">
      <c r="A14" s="36"/>
      <c r="B14" s="36"/>
      <c r="C14" s="89"/>
      <c r="D14" s="783" t="s">
        <v>127</v>
      </c>
      <c r="E14" s="1033" t="s">
        <v>125</v>
      </c>
      <c r="F14" s="78"/>
      <c r="G14" s="208">
        <f>SB!H136</f>
        <v>0</v>
      </c>
      <c r="H14" s="208">
        <f>SB!I136</f>
        <v>0</v>
      </c>
      <c r="I14" s="208">
        <f>SB!J136</f>
        <v>0</v>
      </c>
      <c r="J14" s="208">
        <f>SB!K136</f>
        <v>0</v>
      </c>
      <c r="K14" s="208">
        <f>SB!L136</f>
        <v>0</v>
      </c>
      <c r="L14" s="168"/>
      <c r="M14" s="934"/>
      <c r="N14" s="915"/>
      <c r="O14" s="16"/>
      <c r="P14" s="36"/>
      <c r="Q14" s="36"/>
      <c r="R14" s="36"/>
      <c r="S14" s="16"/>
      <c r="T14" s="16"/>
      <c r="U14" s="16"/>
      <c r="V14" s="36"/>
      <c r="W14" s="36"/>
      <c r="X14" s="36"/>
      <c r="Y14" s="36"/>
      <c r="Z14" s="36"/>
      <c r="AA14" s="36"/>
      <c r="AB14" s="36"/>
      <c r="AC14" s="3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20"/>
      <c r="BK14" s="36"/>
      <c r="BL14" s="36"/>
      <c r="BM14" s="36"/>
      <c r="BN14" s="36"/>
      <c r="BO14" s="36"/>
      <c r="BP14" s="36"/>
      <c r="BQ14" s="36"/>
      <c r="BR14" s="36"/>
    </row>
    <row r="15" spans="1:70" s="17" customFormat="1" ht="15" customHeight="1">
      <c r="A15" s="36"/>
      <c r="B15" s="36"/>
      <c r="C15" s="89"/>
      <c r="D15" s="783" t="s">
        <v>460</v>
      </c>
      <c r="E15" s="1033" t="s">
        <v>125</v>
      </c>
      <c r="F15" s="78"/>
      <c r="G15" s="208">
        <f>SB!G12</f>
        <v>0</v>
      </c>
      <c r="H15" s="208">
        <f>SB!H12-SB!G12</f>
        <v>0</v>
      </c>
      <c r="I15" s="208">
        <f>SB!I12-SB!H12</f>
        <v>0</v>
      </c>
      <c r="J15" s="208">
        <f>SB!J12-SB!I12</f>
        <v>0</v>
      </c>
      <c r="K15" s="208">
        <f>SB!K12-SB!J12</f>
        <v>0</v>
      </c>
      <c r="L15" s="168"/>
      <c r="M15" s="934"/>
      <c r="N15" s="915"/>
      <c r="O15" s="16"/>
      <c r="P15" s="36"/>
      <c r="Q15" s="36"/>
      <c r="R15" s="36"/>
      <c r="S15" s="16"/>
      <c r="T15" s="16"/>
      <c r="U15" s="16"/>
      <c r="V15" s="36"/>
      <c r="W15" s="36"/>
      <c r="X15" s="36"/>
      <c r="Y15" s="36"/>
      <c r="Z15" s="36"/>
      <c r="AA15" s="36"/>
      <c r="AB15" s="36"/>
      <c r="AC15" s="3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20"/>
      <c r="BK15" s="36"/>
      <c r="BL15" s="36"/>
      <c r="BM15" s="36"/>
      <c r="BN15" s="36"/>
      <c r="BO15" s="36"/>
      <c r="BP15" s="36"/>
      <c r="BQ15" s="36"/>
      <c r="BR15" s="36"/>
    </row>
    <row r="16" spans="1:70" s="17" customFormat="1" ht="15" customHeight="1">
      <c r="A16" s="36"/>
      <c r="B16" s="36"/>
      <c r="C16" s="89"/>
      <c r="D16" s="968" t="s">
        <v>128</v>
      </c>
      <c r="E16" s="187"/>
      <c r="F16" s="78"/>
      <c r="G16" s="209">
        <f>Resultados!G22</f>
        <v>0</v>
      </c>
      <c r="H16" s="209">
        <f>Resultados!H22</f>
        <v>0</v>
      </c>
      <c r="I16" s="209">
        <f>Resultados!I22</f>
        <v>0</v>
      </c>
      <c r="J16" s="209">
        <f>Resultados!J22</f>
        <v>0</v>
      </c>
      <c r="K16" s="209">
        <f>Resultados!K22</f>
        <v>0</v>
      </c>
      <c r="L16" s="168"/>
      <c r="M16" s="934"/>
      <c r="N16" s="915"/>
      <c r="O16" s="16"/>
      <c r="P16" s="36"/>
      <c r="Q16" s="36"/>
      <c r="R16" s="36"/>
      <c r="S16" s="16"/>
      <c r="T16" s="16"/>
      <c r="U16" s="16"/>
      <c r="V16" s="36"/>
      <c r="W16" s="36"/>
      <c r="X16" s="36"/>
      <c r="Y16" s="36"/>
      <c r="Z16" s="36"/>
      <c r="AA16" s="36"/>
      <c r="AB16" s="36"/>
      <c r="AC16" s="3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20"/>
      <c r="BK16" s="36"/>
      <c r="BL16" s="36"/>
      <c r="BM16" s="36"/>
      <c r="BN16" s="36"/>
      <c r="BO16" s="36"/>
      <c r="BP16" s="36"/>
      <c r="BQ16" s="36"/>
      <c r="BR16" s="36"/>
    </row>
    <row r="17" spans="1:70" s="17" customFormat="1" ht="5.0999999999999996" customHeight="1">
      <c r="A17" s="36"/>
      <c r="B17" s="36"/>
      <c r="C17" s="89"/>
      <c r="D17" s="97"/>
      <c r="E17" s="45"/>
      <c r="F17" s="78"/>
      <c r="G17" s="188"/>
      <c r="H17" s="188"/>
      <c r="I17" s="188"/>
      <c r="J17" s="188"/>
      <c r="K17" s="188"/>
      <c r="L17" s="168"/>
      <c r="M17" s="934"/>
      <c r="N17" s="915"/>
      <c r="O17" s="16"/>
      <c r="P17" s="36"/>
      <c r="Q17" s="36"/>
      <c r="R17" s="36"/>
      <c r="S17" s="16"/>
      <c r="T17" s="16"/>
      <c r="U17" s="16"/>
      <c r="V17" s="36"/>
      <c r="W17" s="36"/>
      <c r="X17" s="36"/>
      <c r="Y17" s="36"/>
      <c r="Z17" s="36"/>
      <c r="AA17" s="36"/>
      <c r="AB17" s="36"/>
      <c r="AC17" s="3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20"/>
      <c r="BK17" s="36"/>
      <c r="BL17" s="36"/>
      <c r="BM17" s="36"/>
      <c r="BN17" s="36"/>
      <c r="BO17" s="36"/>
      <c r="BP17" s="36"/>
      <c r="BQ17" s="36"/>
      <c r="BR17" s="36"/>
    </row>
    <row r="18" spans="1:70" s="17" customFormat="1" ht="15" customHeight="1">
      <c r="A18" s="36"/>
      <c r="B18" s="36"/>
      <c r="C18" s="89"/>
      <c r="D18" s="784" t="s">
        <v>130</v>
      </c>
      <c r="E18" s="1034" t="s">
        <v>129</v>
      </c>
      <c r="F18" s="78"/>
      <c r="G18" s="210">
        <f>'1'!H33</f>
        <v>0</v>
      </c>
      <c r="H18" s="210">
        <f>'1'!I33</f>
        <v>0</v>
      </c>
      <c r="I18" s="210">
        <f>'1'!J33</f>
        <v>0</v>
      </c>
      <c r="J18" s="210">
        <f>'1'!K33</f>
        <v>0</v>
      </c>
      <c r="K18" s="210">
        <f>'1'!L33</f>
        <v>0</v>
      </c>
      <c r="L18" s="168"/>
      <c r="M18" s="934"/>
      <c r="N18" s="915"/>
      <c r="O18" s="16"/>
      <c r="P18" s="36"/>
      <c r="Q18" s="36"/>
      <c r="R18" s="36"/>
      <c r="S18" s="16"/>
      <c r="T18" s="16"/>
      <c r="U18" s="16"/>
      <c r="V18" s="36"/>
      <c r="W18" s="36"/>
      <c r="X18" s="36"/>
      <c r="Y18" s="36"/>
      <c r="Z18" s="36"/>
      <c r="AA18" s="36"/>
      <c r="AB18" s="36"/>
      <c r="AC18" s="3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20"/>
      <c r="BK18" s="36"/>
      <c r="BL18" s="36"/>
      <c r="BM18" s="36"/>
      <c r="BN18" s="36"/>
      <c r="BO18" s="36"/>
      <c r="BP18" s="36"/>
      <c r="BQ18" s="36"/>
      <c r="BR18" s="36"/>
    </row>
    <row r="19" spans="1:70" s="17" customFormat="1" ht="15" hidden="1" customHeight="1">
      <c r="A19" s="36"/>
      <c r="B19" s="36"/>
      <c r="C19" s="89"/>
      <c r="D19" s="785" t="s">
        <v>179</v>
      </c>
      <c r="E19" s="1035" t="s">
        <v>129</v>
      </c>
      <c r="F19" s="78"/>
      <c r="G19" s="377"/>
      <c r="H19" s="377"/>
      <c r="I19" s="377"/>
      <c r="J19" s="377"/>
      <c r="K19" s="377"/>
      <c r="L19" s="168"/>
      <c r="M19" s="934"/>
      <c r="N19" s="915"/>
      <c r="O19" s="16"/>
      <c r="P19" s="36"/>
      <c r="Q19" s="36"/>
      <c r="R19" s="36"/>
      <c r="S19" s="16"/>
      <c r="T19" s="16"/>
      <c r="U19" s="16"/>
      <c r="V19" s="36"/>
      <c r="W19" s="36"/>
      <c r="X19" s="36"/>
      <c r="Y19" s="36"/>
      <c r="Z19" s="36"/>
      <c r="AA19" s="36"/>
      <c r="AB19" s="36"/>
      <c r="AC19" s="3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20"/>
      <c r="BK19" s="36"/>
      <c r="BL19" s="36"/>
      <c r="BM19" s="36"/>
      <c r="BN19" s="36"/>
      <c r="BO19" s="36"/>
      <c r="BP19" s="36"/>
      <c r="BQ19" s="36"/>
      <c r="BR19" s="36"/>
    </row>
    <row r="20" spans="1:70" s="17" customFormat="1" ht="15" customHeight="1">
      <c r="A20" s="36"/>
      <c r="B20" s="36"/>
      <c r="C20" s="89"/>
      <c r="D20" s="785" t="s">
        <v>131</v>
      </c>
      <c r="E20" s="1035" t="s">
        <v>129</v>
      </c>
      <c r="F20" s="78"/>
      <c r="G20" s="211">
        <f>SB!I191</f>
        <v>0</v>
      </c>
      <c r="H20" s="211">
        <f>SB!J191</f>
        <v>0</v>
      </c>
      <c r="I20" s="211">
        <f>SB!K191</f>
        <v>0</v>
      </c>
      <c r="J20" s="211">
        <f>SB!L191</f>
        <v>0</v>
      </c>
      <c r="K20" s="211">
        <f>SB!M191</f>
        <v>0</v>
      </c>
      <c r="L20" s="168"/>
      <c r="M20" s="934"/>
      <c r="N20" s="915"/>
      <c r="O20" s="16"/>
      <c r="P20" s="36"/>
      <c r="Q20" s="36"/>
      <c r="R20" s="36"/>
      <c r="S20" s="16"/>
      <c r="T20" s="16"/>
      <c r="U20" s="16"/>
      <c r="V20" s="36"/>
      <c r="W20" s="36"/>
      <c r="X20" s="36"/>
      <c r="Y20" s="36"/>
      <c r="Z20" s="36"/>
      <c r="AA20" s="36"/>
      <c r="AB20" s="36"/>
      <c r="AC20" s="3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20"/>
      <c r="BK20" s="36"/>
      <c r="BL20" s="36"/>
      <c r="BM20" s="36"/>
      <c r="BN20" s="36"/>
      <c r="BO20" s="36"/>
      <c r="BP20" s="36"/>
      <c r="BQ20" s="36"/>
      <c r="BR20" s="36"/>
    </row>
    <row r="21" spans="1:70" s="17" customFormat="1" ht="15" customHeight="1">
      <c r="A21" s="36"/>
      <c r="B21" s="36"/>
      <c r="C21" s="89"/>
      <c r="D21" s="785" t="s">
        <v>461</v>
      </c>
      <c r="E21" s="1035" t="s">
        <v>129</v>
      </c>
      <c r="F21" s="78"/>
      <c r="G21" s="211">
        <f>SB!G9</f>
        <v>0</v>
      </c>
      <c r="H21" s="211">
        <f>SB!H9-SB!G9</f>
        <v>0</v>
      </c>
      <c r="I21" s="211">
        <f>SB!I9-SB!H9</f>
        <v>0</v>
      </c>
      <c r="J21" s="211">
        <f>SB!J9-SB!I9</f>
        <v>0</v>
      </c>
      <c r="K21" s="211">
        <f>SB!K9-SB!J9</f>
        <v>0</v>
      </c>
      <c r="L21" s="168"/>
      <c r="M21" s="934"/>
      <c r="N21" s="915"/>
      <c r="O21" s="16"/>
      <c r="P21" s="36"/>
      <c r="Q21" s="36"/>
      <c r="R21" s="36"/>
      <c r="S21" s="16"/>
      <c r="T21" s="16"/>
      <c r="U21" s="16"/>
      <c r="V21" s="36"/>
      <c r="W21" s="36"/>
      <c r="X21" s="36"/>
      <c r="Y21" s="36"/>
      <c r="Z21" s="36"/>
      <c r="AA21" s="36"/>
      <c r="AB21" s="36"/>
      <c r="AC21" s="3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20"/>
      <c r="BK21" s="36"/>
      <c r="BL21" s="36"/>
      <c r="BM21" s="36"/>
      <c r="BN21" s="36"/>
      <c r="BO21" s="36"/>
      <c r="BP21" s="36"/>
      <c r="BQ21" s="36"/>
      <c r="BR21" s="36"/>
    </row>
    <row r="22" spans="1:70" s="17" customFormat="1" ht="15" customHeight="1">
      <c r="A22" s="36"/>
      <c r="B22" s="36"/>
      <c r="C22" s="89"/>
      <c r="D22" s="786" t="s">
        <v>132</v>
      </c>
      <c r="E22" s="1036" t="s">
        <v>129</v>
      </c>
      <c r="F22" s="78"/>
      <c r="G22" s="212">
        <f>SB!G17</f>
        <v>0</v>
      </c>
      <c r="H22" s="212">
        <f>SB!H17</f>
        <v>0</v>
      </c>
      <c r="I22" s="212">
        <f>SB!I17</f>
        <v>0</v>
      </c>
      <c r="J22" s="212">
        <f>SB!J17</f>
        <v>0</v>
      </c>
      <c r="K22" s="212">
        <f>SB!K17</f>
        <v>0</v>
      </c>
      <c r="L22" s="168"/>
      <c r="M22" s="934"/>
      <c r="N22" s="915"/>
      <c r="O22" s="16"/>
      <c r="P22" s="36"/>
      <c r="Q22" s="36"/>
      <c r="R22" s="36"/>
      <c r="S22" s="16"/>
      <c r="T22" s="16"/>
      <c r="U22" s="16"/>
      <c r="V22" s="36"/>
      <c r="W22" s="36"/>
      <c r="X22" s="36"/>
      <c r="Y22" s="36"/>
      <c r="Z22" s="36"/>
      <c r="AA22" s="36"/>
      <c r="AB22" s="36"/>
      <c r="AC22" s="3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20"/>
      <c r="BK22" s="36"/>
      <c r="BL22" s="36"/>
      <c r="BM22" s="36"/>
      <c r="BN22" s="36"/>
      <c r="BO22" s="36"/>
      <c r="BP22" s="36"/>
      <c r="BQ22" s="36"/>
      <c r="BR22" s="36"/>
    </row>
    <row r="23" spans="1:70" s="17" customFormat="1" ht="5.0999999999999996" customHeight="1" thickBot="1">
      <c r="A23" s="36"/>
      <c r="B23" s="36"/>
      <c r="C23" s="89"/>
      <c r="D23" s="97"/>
      <c r="E23" s="45"/>
      <c r="F23" s="78"/>
      <c r="G23" s="176"/>
      <c r="H23" s="176"/>
      <c r="I23" s="176"/>
      <c r="J23" s="176"/>
      <c r="K23" s="176"/>
      <c r="L23" s="168"/>
      <c r="M23" s="934"/>
      <c r="N23" s="915"/>
      <c r="O23" s="16"/>
      <c r="P23" s="36"/>
      <c r="Q23" s="36"/>
      <c r="R23" s="36"/>
      <c r="S23" s="16"/>
      <c r="T23" s="16"/>
      <c r="U23" s="16"/>
      <c r="V23" s="36"/>
      <c r="W23" s="36"/>
      <c r="X23" s="36"/>
      <c r="Y23" s="36"/>
      <c r="Z23" s="36"/>
      <c r="AA23" s="36"/>
      <c r="AB23" s="36"/>
      <c r="AC23" s="3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20"/>
      <c r="BK23" s="36"/>
      <c r="BL23" s="36"/>
      <c r="BM23" s="36"/>
      <c r="BN23" s="36"/>
      <c r="BO23" s="36"/>
      <c r="BP23" s="36"/>
      <c r="BQ23" s="36"/>
      <c r="BR23" s="36"/>
    </row>
    <row r="24" spans="1:70" s="17" customFormat="1" ht="15" customHeight="1" thickBot="1">
      <c r="A24" s="36"/>
      <c r="B24" s="36"/>
      <c r="C24" s="89"/>
      <c r="D24" s="1165" t="s">
        <v>306</v>
      </c>
      <c r="E24" s="1162"/>
      <c r="F24" s="78"/>
      <c r="G24" s="180">
        <f>(G12+G13+G14+G15+G16)-(G18+G19+G20+G21+G22)+G10</f>
        <v>0</v>
      </c>
      <c r="H24" s="180">
        <f>(H12+H13+H14+H15+H16)-(H18+H19+H20+H21+H22)</f>
        <v>0</v>
      </c>
      <c r="I24" s="180">
        <f>(I12+I13+I14+I15+I16)-(I18+I19+I20+I21+I22)</f>
        <v>0</v>
      </c>
      <c r="J24" s="180">
        <f>(J12+J13+J14+J15+J16)-(J18+J19+J20+J21+J22)</f>
        <v>0</v>
      </c>
      <c r="K24" s="180">
        <f>(K12+K13+K14+K15+K16)-(K18+K19+K20+K21+K22)</f>
        <v>0</v>
      </c>
      <c r="L24" s="168"/>
      <c r="M24" s="934"/>
      <c r="N24" s="915"/>
      <c r="O24" s="16"/>
      <c r="P24" s="36"/>
      <c r="Q24" s="36"/>
      <c r="R24" s="36"/>
      <c r="S24" s="16"/>
      <c r="T24" s="16"/>
      <c r="U24" s="16"/>
      <c r="V24" s="36"/>
      <c r="W24" s="36"/>
      <c r="X24" s="36"/>
      <c r="Y24" s="36"/>
      <c r="Z24" s="36"/>
      <c r="AA24" s="36"/>
      <c r="AB24" s="36"/>
      <c r="AC24" s="3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20"/>
      <c r="BK24" s="36"/>
      <c r="BL24" s="36"/>
      <c r="BM24" s="36"/>
      <c r="BN24" s="36"/>
      <c r="BO24" s="36"/>
      <c r="BP24" s="36"/>
      <c r="BQ24" s="36"/>
      <c r="BR24" s="36"/>
    </row>
    <row r="25" spans="1:70" s="17" customFormat="1" ht="3" customHeight="1">
      <c r="A25" s="36"/>
      <c r="B25" s="36"/>
      <c r="C25" s="89"/>
      <c r="D25" s="97"/>
      <c r="E25" s="45"/>
      <c r="F25" s="78"/>
      <c r="G25" s="188"/>
      <c r="H25" s="188"/>
      <c r="I25" s="188"/>
      <c r="J25" s="188"/>
      <c r="K25" s="188"/>
      <c r="L25" s="168"/>
      <c r="M25" s="934"/>
      <c r="N25" s="915"/>
      <c r="O25" s="16"/>
      <c r="P25" s="36"/>
      <c r="Q25" s="36"/>
      <c r="R25" s="36"/>
      <c r="S25" s="16"/>
      <c r="T25" s="16"/>
      <c r="U25" s="16"/>
      <c r="V25" s="36"/>
      <c r="W25" s="36"/>
      <c r="X25" s="36"/>
      <c r="Y25" s="36"/>
      <c r="Z25" s="36"/>
      <c r="AA25" s="36"/>
      <c r="AB25" s="36"/>
      <c r="AC25" s="3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20"/>
      <c r="BK25" s="36"/>
      <c r="BL25" s="36"/>
      <c r="BM25" s="36"/>
      <c r="BN25" s="36"/>
      <c r="BO25" s="36"/>
      <c r="BP25" s="36"/>
      <c r="BQ25" s="36"/>
      <c r="BR25" s="36"/>
    </row>
    <row r="26" spans="1:70" s="17" customFormat="1" ht="15" customHeight="1" thickBot="1">
      <c r="A26" s="36"/>
      <c r="B26" s="36"/>
      <c r="C26" s="89"/>
      <c r="D26" s="1163" t="s">
        <v>134</v>
      </c>
      <c r="E26" s="1164"/>
      <c r="F26" s="78"/>
      <c r="G26" s="371">
        <f>G24</f>
        <v>0</v>
      </c>
      <c r="H26" s="371">
        <f>G26+H24</f>
        <v>0</v>
      </c>
      <c r="I26" s="371">
        <f>H26+I24</f>
        <v>0</v>
      </c>
      <c r="J26" s="371">
        <f>I26+J24</f>
        <v>0</v>
      </c>
      <c r="K26" s="371">
        <f>J26+K24</f>
        <v>0</v>
      </c>
      <c r="L26" s="168"/>
      <c r="M26" s="934"/>
      <c r="N26" s="915"/>
      <c r="O26" s="16"/>
      <c r="P26" s="36"/>
      <c r="Q26" s="36"/>
      <c r="R26" s="36"/>
      <c r="S26" s="16"/>
      <c r="T26" s="16"/>
      <c r="U26" s="16"/>
      <c r="V26" s="36"/>
      <c r="W26" s="36"/>
      <c r="X26" s="36"/>
      <c r="Y26" s="36"/>
      <c r="Z26" s="36"/>
      <c r="AA26" s="36"/>
      <c r="AB26" s="36"/>
      <c r="AC26" s="3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20"/>
      <c r="BK26" s="36"/>
      <c r="BL26" s="36"/>
      <c r="BM26" s="36"/>
      <c r="BN26" s="36"/>
      <c r="BO26" s="36"/>
      <c r="BP26" s="36"/>
      <c r="BQ26" s="36"/>
      <c r="BR26" s="36"/>
    </row>
    <row r="27" spans="1:70" s="17" customFormat="1" ht="14.1" customHeight="1">
      <c r="A27" s="36"/>
      <c r="B27" s="36"/>
      <c r="C27" s="31"/>
      <c r="D27" s="21"/>
      <c r="E27" s="21"/>
      <c r="F27" s="21"/>
      <c r="G27" s="21"/>
      <c r="H27" s="21"/>
      <c r="I27" s="21"/>
      <c r="J27" s="21"/>
      <c r="K27" s="21"/>
      <c r="L27" s="21"/>
      <c r="M27" s="934"/>
      <c r="N27" s="915"/>
      <c r="O27" s="16"/>
      <c r="P27" s="36"/>
      <c r="Q27" s="36"/>
      <c r="R27" s="36"/>
      <c r="S27" s="16"/>
      <c r="T27" s="16"/>
      <c r="U27" s="16"/>
      <c r="V27" s="36"/>
      <c r="W27" s="36"/>
      <c r="X27" s="36"/>
      <c r="Y27" s="36"/>
      <c r="Z27" s="36"/>
      <c r="AA27" s="36"/>
      <c r="AB27" s="36"/>
      <c r="AC27" s="3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20"/>
      <c r="BK27" s="36"/>
      <c r="BL27" s="36"/>
      <c r="BM27" s="36"/>
      <c r="BN27" s="36"/>
      <c r="BO27" s="36"/>
      <c r="BP27" s="36"/>
      <c r="BQ27" s="36"/>
      <c r="BR27" s="36"/>
    </row>
    <row r="28" spans="1:70" s="17" customFormat="1" ht="14.1" customHeight="1">
      <c r="A28" s="36"/>
      <c r="B28" s="36"/>
      <c r="C28" s="933"/>
      <c r="D28" s="933"/>
      <c r="E28" s="933"/>
      <c r="F28" s="933"/>
      <c r="G28" s="933"/>
      <c r="H28" s="933"/>
      <c r="I28" s="933"/>
      <c r="J28" s="933"/>
      <c r="K28" s="933"/>
      <c r="L28" s="933"/>
      <c r="M28" s="915"/>
      <c r="N28" s="915"/>
      <c r="O28" s="16"/>
      <c r="P28" s="36"/>
      <c r="Q28" s="36"/>
      <c r="R28" s="36"/>
      <c r="S28" s="16"/>
      <c r="T28" s="16"/>
      <c r="U28" s="16"/>
      <c r="V28" s="36"/>
      <c r="W28" s="36"/>
      <c r="X28" s="36"/>
      <c r="Y28" s="36"/>
      <c r="Z28" s="36"/>
      <c r="AA28" s="36"/>
      <c r="AB28" s="36"/>
      <c r="AC28" s="3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20"/>
      <c r="BK28" s="36"/>
      <c r="BL28" s="36"/>
      <c r="BM28" s="36"/>
      <c r="BN28" s="36"/>
      <c r="BO28" s="36"/>
      <c r="BP28" s="36"/>
      <c r="BQ28" s="36"/>
      <c r="BR28" s="36"/>
    </row>
    <row r="29" spans="1:70" s="17" customFormat="1" ht="24.9" customHeight="1">
      <c r="A29" s="36"/>
      <c r="B29" s="36"/>
      <c r="C29" s="915"/>
      <c r="D29" s="915"/>
      <c r="E29" s="915"/>
      <c r="F29" s="915"/>
      <c r="G29" s="915"/>
      <c r="H29" s="915"/>
      <c r="I29" s="915"/>
      <c r="J29" s="915"/>
      <c r="K29" s="915"/>
      <c r="L29" s="915"/>
      <c r="M29" s="915"/>
      <c r="N29" s="915"/>
      <c r="O29" s="16"/>
      <c r="P29" s="36"/>
      <c r="Q29" s="36"/>
      <c r="R29" s="36"/>
      <c r="S29" s="16"/>
      <c r="T29" s="16"/>
      <c r="U29" s="16"/>
      <c r="V29" s="36"/>
      <c r="W29" s="36"/>
      <c r="X29" s="36"/>
      <c r="Y29" s="36"/>
      <c r="Z29" s="36"/>
      <c r="AA29" s="36"/>
      <c r="AB29" s="36"/>
      <c r="AC29" s="3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20"/>
      <c r="BK29" s="36"/>
      <c r="BL29" s="36"/>
      <c r="BM29" s="36"/>
      <c r="BN29" s="36"/>
      <c r="BO29" s="36"/>
      <c r="BP29" s="36"/>
      <c r="BQ29" s="36"/>
      <c r="BR29" s="36"/>
    </row>
    <row r="30" spans="1:70" s="17" customFormat="1" ht="24.9" customHeight="1">
      <c r="A30" s="36"/>
      <c r="B30" s="36"/>
      <c r="C30" s="915"/>
      <c r="D30" s="915"/>
      <c r="E30" s="915"/>
      <c r="F30" s="915"/>
      <c r="G30" s="915"/>
      <c r="H30" s="915"/>
      <c r="I30" s="915"/>
      <c r="J30" s="915"/>
      <c r="K30" s="915"/>
      <c r="L30" s="915"/>
      <c r="M30" s="915"/>
      <c r="N30" s="915"/>
      <c r="O30" s="16"/>
      <c r="P30" s="36"/>
      <c r="Q30" s="36"/>
      <c r="R30" s="36"/>
      <c r="S30" s="16"/>
      <c r="T30" s="16"/>
      <c r="U30" s="16"/>
      <c r="V30" s="36"/>
      <c r="W30" s="36"/>
      <c r="X30" s="36"/>
      <c r="Y30" s="36"/>
      <c r="Z30" s="36"/>
      <c r="AA30" s="36"/>
      <c r="AB30" s="36"/>
      <c r="AC30" s="3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20"/>
      <c r="BK30" s="36"/>
      <c r="BL30" s="36"/>
      <c r="BM30" s="36"/>
      <c r="BN30" s="36"/>
      <c r="BO30" s="36"/>
      <c r="BP30" s="36"/>
      <c r="BQ30" s="36"/>
      <c r="BR30" s="36"/>
    </row>
    <row r="31" spans="1:70" s="17" customFormat="1" ht="24.9" customHeight="1">
      <c r="A31" s="36"/>
      <c r="B31" s="36"/>
      <c r="C31" s="915"/>
      <c r="D31" s="915"/>
      <c r="E31" s="915"/>
      <c r="F31" s="915"/>
      <c r="G31" s="915"/>
      <c r="H31" s="915"/>
      <c r="I31" s="915"/>
      <c r="J31" s="915"/>
      <c r="K31" s="915"/>
      <c r="L31" s="915"/>
      <c r="M31" s="915"/>
      <c r="N31" s="915"/>
      <c r="O31" s="16"/>
      <c r="P31" s="36"/>
      <c r="Q31" s="36"/>
      <c r="R31" s="36"/>
      <c r="S31" s="16"/>
      <c r="T31" s="16"/>
      <c r="U31" s="16"/>
      <c r="V31" s="36"/>
      <c r="W31" s="36"/>
      <c r="X31" s="36"/>
      <c r="Y31" s="36"/>
      <c r="Z31" s="36"/>
      <c r="AA31" s="36"/>
      <c r="AB31" s="36"/>
      <c r="AC31" s="3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20"/>
      <c r="BK31" s="36"/>
      <c r="BL31" s="36"/>
      <c r="BM31" s="36"/>
      <c r="BN31" s="36"/>
      <c r="BO31" s="36"/>
      <c r="BP31" s="36"/>
      <c r="BQ31" s="36"/>
      <c r="BR31" s="36"/>
    </row>
    <row r="32" spans="1:70" s="17" customFormat="1" ht="24.9" customHeight="1">
      <c r="A32" s="36"/>
      <c r="B32" s="36"/>
      <c r="C32" s="915"/>
      <c r="D32" s="915"/>
      <c r="E32" s="915"/>
      <c r="F32" s="915"/>
      <c r="G32" s="915"/>
      <c r="H32" s="915"/>
      <c r="I32" s="915"/>
      <c r="J32" s="915"/>
      <c r="K32" s="915"/>
      <c r="L32" s="915"/>
      <c r="M32" s="915"/>
      <c r="N32" s="915"/>
      <c r="O32" s="16"/>
      <c r="P32" s="36"/>
      <c r="Q32" s="36"/>
      <c r="R32" s="36"/>
      <c r="S32" s="16"/>
      <c r="T32" s="16"/>
      <c r="U32" s="16"/>
      <c r="V32" s="36"/>
      <c r="W32" s="36"/>
      <c r="X32" s="36"/>
      <c r="Y32" s="36"/>
      <c r="Z32" s="36"/>
      <c r="AA32" s="36"/>
      <c r="AB32" s="36"/>
      <c r="AC32" s="3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20"/>
      <c r="BK32" s="36"/>
      <c r="BL32" s="36"/>
      <c r="BM32" s="36"/>
      <c r="BN32" s="36"/>
      <c r="BO32" s="36"/>
      <c r="BP32" s="36"/>
      <c r="BQ32" s="36"/>
      <c r="BR32" s="36"/>
    </row>
    <row r="33" spans="1:70" s="17" customFormat="1" ht="24.9" customHeight="1">
      <c r="A33" s="36"/>
      <c r="B33" s="36"/>
      <c r="C33" s="915"/>
      <c r="D33" s="915"/>
      <c r="E33" s="915"/>
      <c r="F33" s="915"/>
      <c r="G33" s="915"/>
      <c r="H33" s="915"/>
      <c r="I33" s="915"/>
      <c r="J33" s="915"/>
      <c r="K33" s="915"/>
      <c r="L33" s="915"/>
      <c r="M33" s="915"/>
      <c r="N33" s="915"/>
      <c r="O33" s="16"/>
      <c r="P33" s="36"/>
      <c r="Q33" s="36"/>
      <c r="R33" s="36"/>
      <c r="S33" s="16"/>
      <c r="T33" s="16"/>
      <c r="U33" s="16"/>
      <c r="V33" s="36"/>
      <c r="W33" s="36"/>
      <c r="X33" s="36"/>
      <c r="Y33" s="36"/>
      <c r="Z33" s="36"/>
      <c r="AA33" s="36"/>
      <c r="AB33" s="36"/>
      <c r="AC33" s="3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20"/>
      <c r="BK33" s="36"/>
      <c r="BL33" s="36"/>
      <c r="BM33" s="36"/>
      <c r="BN33" s="36"/>
      <c r="BO33" s="36"/>
      <c r="BP33" s="36"/>
      <c r="BQ33" s="36"/>
      <c r="BR33" s="36"/>
    </row>
    <row r="34" spans="1:70" s="17" customFormat="1" ht="24.9" customHeight="1">
      <c r="A34" s="36"/>
      <c r="B34" s="36"/>
      <c r="C34" s="915"/>
      <c r="D34" s="915"/>
      <c r="E34" s="915"/>
      <c r="F34" s="915"/>
      <c r="G34" s="915"/>
      <c r="H34" s="915"/>
      <c r="I34" s="915"/>
      <c r="J34" s="915"/>
      <c r="K34" s="915"/>
      <c r="L34" s="915"/>
      <c r="M34" s="915"/>
      <c r="N34" s="915"/>
      <c r="O34" s="16"/>
      <c r="P34" s="36"/>
      <c r="Q34" s="36"/>
      <c r="R34" s="36"/>
      <c r="S34" s="16"/>
      <c r="T34" s="16"/>
      <c r="U34" s="16"/>
      <c r="V34" s="36"/>
      <c r="W34" s="36"/>
      <c r="X34" s="36"/>
      <c r="Y34" s="36"/>
      <c r="Z34" s="36"/>
      <c r="AA34" s="36"/>
      <c r="AB34" s="36"/>
      <c r="AC34" s="3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20"/>
      <c r="BK34" s="36"/>
      <c r="BL34" s="36"/>
      <c r="BM34" s="36"/>
      <c r="BN34" s="36"/>
      <c r="BO34" s="36"/>
      <c r="BP34" s="36"/>
      <c r="BQ34" s="36"/>
      <c r="BR34" s="36"/>
    </row>
    <row r="35" spans="1:70" s="17" customFormat="1" ht="24.9" customHeight="1">
      <c r="A35" s="36"/>
      <c r="B35" s="36"/>
      <c r="C35" s="915"/>
      <c r="D35" s="915"/>
      <c r="E35" s="915"/>
      <c r="F35" s="915"/>
      <c r="G35" s="915"/>
      <c r="H35" s="915"/>
      <c r="I35" s="915"/>
      <c r="J35" s="915"/>
      <c r="K35" s="915"/>
      <c r="L35" s="915"/>
      <c r="M35" s="915"/>
      <c r="N35" s="915"/>
      <c r="O35" s="16"/>
      <c r="P35" s="36"/>
      <c r="Q35" s="36"/>
      <c r="R35" s="36"/>
      <c r="S35" s="16"/>
      <c r="T35" s="16"/>
      <c r="U35" s="16"/>
      <c r="V35" s="36"/>
      <c r="W35" s="36"/>
      <c r="X35" s="36"/>
      <c r="Y35" s="36"/>
      <c r="Z35" s="36"/>
      <c r="AA35" s="36"/>
      <c r="AB35" s="36"/>
      <c r="AC35" s="3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20"/>
      <c r="BK35" s="36"/>
      <c r="BL35" s="36"/>
      <c r="BM35" s="36"/>
      <c r="BN35" s="36"/>
      <c r="BO35" s="36"/>
      <c r="BP35" s="36"/>
      <c r="BQ35" s="36"/>
      <c r="BR35" s="36"/>
    </row>
    <row r="36" spans="1:70" s="17" customFormat="1" ht="24.9" customHeight="1">
      <c r="A36" s="36"/>
      <c r="B36" s="36"/>
      <c r="C36" s="915"/>
      <c r="D36" s="915"/>
      <c r="E36" s="915"/>
      <c r="F36" s="915"/>
      <c r="G36" s="915"/>
      <c r="H36" s="915"/>
      <c r="I36" s="915"/>
      <c r="J36" s="915"/>
      <c r="K36" s="915"/>
      <c r="L36" s="915"/>
      <c r="M36" s="915"/>
      <c r="N36" s="915"/>
      <c r="O36" s="16"/>
      <c r="P36" s="36"/>
      <c r="Q36" s="36"/>
      <c r="R36" s="36"/>
      <c r="S36" s="16"/>
      <c r="T36" s="16"/>
      <c r="U36" s="16"/>
      <c r="V36" s="36"/>
      <c r="W36" s="36"/>
      <c r="X36" s="36"/>
      <c r="Y36" s="36"/>
      <c r="Z36" s="36"/>
      <c r="AA36" s="36"/>
      <c r="AB36" s="36"/>
      <c r="AC36" s="3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20"/>
      <c r="BK36" s="36"/>
      <c r="BL36" s="36"/>
      <c r="BM36" s="36"/>
      <c r="BN36" s="36"/>
      <c r="BO36" s="36"/>
      <c r="BP36" s="36"/>
      <c r="BQ36" s="36"/>
      <c r="BR36" s="36"/>
    </row>
    <row r="37" spans="1:70" s="17" customFormat="1" ht="15" customHeight="1">
      <c r="A37" s="36"/>
      <c r="B37" s="36"/>
      <c r="C37" s="915"/>
      <c r="D37" s="915"/>
      <c r="E37" s="915"/>
      <c r="F37" s="915"/>
      <c r="G37" s="915"/>
      <c r="H37" s="915"/>
      <c r="I37" s="915"/>
      <c r="J37" s="915"/>
      <c r="K37" s="915"/>
      <c r="L37" s="915"/>
      <c r="M37" s="915"/>
      <c r="N37" s="915"/>
      <c r="O37" s="16"/>
      <c r="P37" s="36"/>
      <c r="Q37" s="36"/>
      <c r="R37" s="36"/>
      <c r="S37" s="16"/>
      <c r="T37" s="16"/>
      <c r="U37" s="16"/>
      <c r="V37" s="36"/>
      <c r="W37" s="36"/>
      <c r="X37" s="36"/>
      <c r="Y37" s="36"/>
      <c r="Z37" s="36"/>
      <c r="AA37" s="36"/>
      <c r="AB37" s="36"/>
      <c r="AC37" s="3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20"/>
      <c r="BK37" s="36"/>
      <c r="BL37" s="36"/>
      <c r="BM37" s="36"/>
      <c r="BN37" s="36"/>
      <c r="BO37" s="36"/>
      <c r="BP37" s="36"/>
      <c r="BQ37" s="36"/>
      <c r="BR37" s="36"/>
    </row>
    <row r="38" spans="1:70" s="17" customFormat="1" ht="15" customHeight="1">
      <c r="A38" s="36"/>
      <c r="B38" s="36"/>
      <c r="C38" s="915"/>
      <c r="D38" s="915"/>
      <c r="E38" s="915"/>
      <c r="F38" s="915"/>
      <c r="G38" s="915"/>
      <c r="H38" s="915"/>
      <c r="I38" s="915"/>
      <c r="J38" s="915"/>
      <c r="K38" s="915"/>
      <c r="L38" s="915"/>
      <c r="M38" s="915"/>
      <c r="N38" s="915"/>
      <c r="O38" s="16"/>
      <c r="P38" s="36"/>
      <c r="Q38" s="36"/>
      <c r="R38" s="36"/>
      <c r="S38" s="16"/>
      <c r="T38" s="16"/>
      <c r="U38" s="16"/>
      <c r="V38" s="36"/>
      <c r="W38" s="36"/>
      <c r="X38" s="36"/>
      <c r="Y38" s="36"/>
      <c r="Z38" s="36"/>
      <c r="AA38" s="36"/>
      <c r="AB38" s="36"/>
      <c r="AC38" s="3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20"/>
      <c r="BK38" s="36"/>
      <c r="BL38" s="36"/>
      <c r="BM38" s="36"/>
      <c r="BN38" s="36"/>
      <c r="BO38" s="36"/>
      <c r="BP38" s="36"/>
      <c r="BQ38" s="36"/>
      <c r="BR38" s="36"/>
    </row>
    <row r="39" spans="1:70" s="17" customFormat="1" ht="15" customHeight="1">
      <c r="A39" s="36"/>
      <c r="B39" s="36"/>
      <c r="C39" s="16"/>
      <c r="D39" s="16"/>
      <c r="E39" s="16"/>
      <c r="F39" s="16"/>
      <c r="G39" s="16"/>
      <c r="H39" s="16"/>
      <c r="I39" s="16"/>
      <c r="J39" s="16"/>
      <c r="K39" s="16"/>
      <c r="L39" s="16"/>
      <c r="M39" s="16"/>
      <c r="N39" s="16"/>
      <c r="O39" s="16"/>
      <c r="P39" s="36"/>
      <c r="Q39" s="36"/>
      <c r="R39" s="36"/>
      <c r="S39" s="16"/>
      <c r="T39" s="16"/>
      <c r="U39" s="16"/>
      <c r="V39" s="36"/>
      <c r="W39" s="36"/>
      <c r="X39" s="36"/>
      <c r="Y39" s="36"/>
      <c r="Z39" s="36"/>
      <c r="AA39" s="36"/>
      <c r="AB39" s="36"/>
      <c r="AC39" s="3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20"/>
      <c r="BK39" s="36"/>
      <c r="BL39" s="36"/>
      <c r="BM39" s="36"/>
      <c r="BN39" s="36"/>
      <c r="BO39" s="36"/>
      <c r="BP39" s="36"/>
      <c r="BQ39" s="36"/>
      <c r="BR39" s="36"/>
    </row>
    <row r="40" spans="1:70" s="36" customFormat="1" ht="15" customHeight="1">
      <c r="C40" s="16"/>
      <c r="D40" s="16"/>
      <c r="E40" s="16"/>
      <c r="F40" s="16"/>
      <c r="G40" s="16"/>
      <c r="H40" s="16"/>
      <c r="I40" s="16"/>
      <c r="J40" s="16"/>
      <c r="K40" s="16"/>
      <c r="L40" s="16"/>
      <c r="M40" s="16"/>
      <c r="N40" s="16"/>
      <c r="O40" s="16"/>
      <c r="S40" s="16"/>
      <c r="T40" s="16"/>
      <c r="U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20"/>
    </row>
    <row r="41" spans="1:70" s="36" customFormat="1" ht="15" customHeight="1">
      <c r="C41" s="16"/>
      <c r="D41" s="16"/>
      <c r="E41" s="16"/>
      <c r="F41" s="16"/>
      <c r="G41" s="16"/>
      <c r="H41" s="16"/>
      <c r="I41" s="16"/>
      <c r="J41" s="16"/>
      <c r="K41" s="16"/>
      <c r="L41" s="16"/>
      <c r="M41" s="16"/>
      <c r="N41" s="16"/>
      <c r="O41" s="16"/>
      <c r="S41" s="16"/>
      <c r="T41" s="16"/>
      <c r="U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20"/>
    </row>
    <row r="42" spans="1:70" s="36" customFormat="1" ht="15" customHeight="1">
      <c r="C42" s="16"/>
      <c r="D42" s="16"/>
      <c r="E42" s="16"/>
      <c r="F42" s="16"/>
      <c r="G42" s="16"/>
      <c r="H42" s="16"/>
      <c r="I42" s="16"/>
      <c r="J42" s="16"/>
      <c r="K42" s="16"/>
      <c r="L42" s="16"/>
      <c r="M42" s="16"/>
      <c r="N42" s="16"/>
      <c r="O42" s="16"/>
      <c r="S42" s="16"/>
      <c r="T42" s="16"/>
      <c r="U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20"/>
    </row>
    <row r="43" spans="1:70" s="36" customFormat="1" ht="15" customHeight="1">
      <c r="C43" s="16"/>
      <c r="D43" s="16"/>
      <c r="E43" s="16"/>
      <c r="F43" s="16"/>
      <c r="G43" s="16"/>
      <c r="H43" s="16"/>
      <c r="I43" s="16"/>
      <c r="J43" s="16"/>
      <c r="K43" s="16"/>
      <c r="L43" s="16"/>
      <c r="M43" s="16"/>
      <c r="N43" s="16"/>
      <c r="O43" s="16"/>
      <c r="S43" s="16"/>
      <c r="T43" s="16"/>
      <c r="U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20"/>
    </row>
    <row r="44" spans="1:70" s="36" customFormat="1" ht="15" customHeight="1">
      <c r="C44" s="16"/>
      <c r="D44" s="16"/>
      <c r="E44" s="16"/>
      <c r="F44" s="16"/>
      <c r="G44" s="16"/>
      <c r="H44" s="16"/>
      <c r="I44" s="16"/>
      <c r="J44" s="16"/>
      <c r="K44" s="16"/>
      <c r="L44" s="16"/>
      <c r="M44" s="16"/>
      <c r="N44" s="16"/>
      <c r="O44" s="16"/>
      <c r="S44" s="16"/>
      <c r="T44" s="16"/>
      <c r="U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20"/>
    </row>
    <row r="45" spans="1:70" s="36" customFormat="1" ht="15" customHeight="1">
      <c r="C45" s="16"/>
      <c r="D45" s="16"/>
      <c r="E45" s="16"/>
      <c r="F45" s="16"/>
      <c r="G45" s="16"/>
      <c r="H45" s="16"/>
      <c r="I45" s="16"/>
      <c r="J45" s="16"/>
      <c r="K45" s="16"/>
      <c r="L45" s="16"/>
      <c r="M45" s="16"/>
      <c r="N45" s="16"/>
      <c r="O45" s="16"/>
      <c r="S45" s="16"/>
      <c r="T45" s="16"/>
      <c r="U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20"/>
    </row>
    <row r="46" spans="1:70" s="36" customFormat="1" ht="15" customHeight="1">
      <c r="C46" s="16"/>
      <c r="D46" s="16"/>
      <c r="E46" s="16"/>
      <c r="F46" s="16"/>
      <c r="G46" s="16"/>
      <c r="H46" s="16"/>
      <c r="I46" s="16"/>
      <c r="J46" s="16"/>
      <c r="K46" s="16"/>
      <c r="L46" s="16"/>
      <c r="M46" s="16"/>
      <c r="N46" s="16"/>
      <c r="O46" s="16"/>
      <c r="S46" s="16"/>
      <c r="T46" s="16"/>
      <c r="U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20"/>
    </row>
    <row r="47" spans="1:70" s="36" customFormat="1" ht="15" customHeight="1">
      <c r="C47" s="16"/>
      <c r="D47" s="16"/>
      <c r="E47" s="16"/>
      <c r="F47" s="16"/>
      <c r="G47" s="16"/>
      <c r="H47" s="16"/>
      <c r="I47" s="16"/>
      <c r="J47" s="16"/>
      <c r="K47" s="16"/>
      <c r="L47" s="16"/>
      <c r="M47" s="16"/>
      <c r="N47" s="16"/>
      <c r="O47" s="16"/>
      <c r="S47" s="16"/>
      <c r="T47" s="16"/>
      <c r="U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20"/>
    </row>
    <row r="48" spans="1:70" s="36" customFormat="1" ht="15" customHeight="1">
      <c r="C48" s="16"/>
      <c r="D48" s="16"/>
      <c r="E48" s="16"/>
      <c r="F48" s="16"/>
      <c r="G48" s="16"/>
      <c r="H48" s="16"/>
      <c r="I48" s="16"/>
      <c r="J48" s="16"/>
      <c r="K48" s="16"/>
      <c r="L48" s="16"/>
      <c r="M48" s="16"/>
      <c r="N48" s="16"/>
      <c r="O48" s="16"/>
      <c r="S48" s="16"/>
      <c r="T48" s="16"/>
      <c r="U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20"/>
    </row>
    <row r="49" spans="2:62" s="36" customFormat="1" ht="15" customHeight="1">
      <c r="C49" s="16"/>
      <c r="D49" s="16"/>
      <c r="E49" s="16"/>
      <c r="F49" s="16"/>
      <c r="G49" s="16"/>
      <c r="H49" s="16"/>
      <c r="I49" s="16"/>
      <c r="J49" s="16"/>
      <c r="K49" s="16"/>
      <c r="L49" s="16"/>
      <c r="M49" s="16"/>
      <c r="N49" s="16"/>
      <c r="O49" s="16"/>
      <c r="S49" s="16"/>
      <c r="T49" s="16"/>
      <c r="U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20"/>
    </row>
    <row r="50" spans="2:62" s="36" customFormat="1" ht="15" customHeight="1">
      <c r="C50" s="16"/>
      <c r="D50" s="16"/>
      <c r="E50" s="16"/>
      <c r="F50" s="16"/>
      <c r="G50" s="16"/>
      <c r="H50" s="16"/>
      <c r="I50" s="16"/>
      <c r="J50" s="16"/>
      <c r="K50" s="16"/>
      <c r="L50" s="16"/>
      <c r="M50" s="16"/>
      <c r="N50" s="16"/>
      <c r="O50" s="16"/>
      <c r="S50" s="16"/>
      <c r="T50" s="16"/>
      <c r="U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20"/>
    </row>
    <row r="51" spans="2:62" s="36" customFormat="1" ht="15" customHeight="1">
      <c r="C51" s="16"/>
      <c r="D51" s="16"/>
      <c r="E51" s="16"/>
      <c r="F51" s="16"/>
      <c r="G51" s="16"/>
      <c r="H51" s="16"/>
      <c r="I51" s="16"/>
      <c r="J51" s="16"/>
      <c r="K51" s="16"/>
      <c r="L51" s="16"/>
      <c r="M51" s="16"/>
      <c r="N51" s="16"/>
      <c r="O51" s="16"/>
      <c r="S51" s="16"/>
      <c r="T51" s="16"/>
      <c r="U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20"/>
    </row>
    <row r="52" spans="2:62" s="36" customFormat="1" ht="15" customHeight="1">
      <c r="C52" s="16"/>
      <c r="D52" s="16"/>
      <c r="E52" s="16"/>
      <c r="F52" s="16"/>
      <c r="G52" s="16"/>
      <c r="H52" s="16"/>
      <c r="I52" s="16"/>
      <c r="J52" s="16"/>
      <c r="K52" s="16"/>
      <c r="L52" s="16"/>
      <c r="M52" s="16"/>
      <c r="N52" s="16"/>
      <c r="O52" s="16"/>
      <c r="S52" s="16"/>
      <c r="T52" s="16"/>
      <c r="U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20"/>
    </row>
    <row r="53" spans="2:62" s="36" customFormat="1" ht="15" customHeight="1">
      <c r="C53" s="16"/>
      <c r="D53" s="16"/>
      <c r="E53" s="16"/>
      <c r="F53" s="16"/>
      <c r="G53" s="16"/>
      <c r="H53" s="16"/>
      <c r="I53" s="16"/>
      <c r="J53" s="16"/>
      <c r="K53" s="16"/>
      <c r="L53" s="16"/>
      <c r="M53" s="16"/>
      <c r="N53" s="16"/>
      <c r="O53" s="16"/>
      <c r="S53" s="16"/>
      <c r="T53" s="16"/>
      <c r="U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20"/>
    </row>
    <row r="54" spans="2:62" s="36" customFormat="1" ht="15" customHeight="1">
      <c r="C54" s="16"/>
      <c r="D54" s="16"/>
      <c r="E54" s="16"/>
      <c r="F54" s="16"/>
      <c r="G54" s="16"/>
      <c r="H54" s="16"/>
      <c r="I54" s="16"/>
      <c r="J54" s="16"/>
      <c r="K54" s="16"/>
      <c r="L54" s="16"/>
      <c r="M54" s="16"/>
      <c r="N54" s="16"/>
      <c r="O54" s="16"/>
      <c r="S54" s="16"/>
      <c r="T54" s="16"/>
      <c r="U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20"/>
    </row>
    <row r="55" spans="2:62" s="36" customFormat="1" ht="15" customHeight="1">
      <c r="C55" s="16"/>
      <c r="D55" s="16"/>
      <c r="E55" s="16"/>
      <c r="F55" s="16"/>
      <c r="G55" s="16"/>
      <c r="H55" s="16"/>
      <c r="I55" s="16"/>
      <c r="J55" s="16"/>
      <c r="K55" s="16"/>
      <c r="L55" s="16"/>
      <c r="M55" s="16"/>
      <c r="N55" s="16"/>
      <c r="O55" s="16"/>
      <c r="S55" s="16"/>
      <c r="T55" s="16"/>
      <c r="U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20"/>
    </row>
    <row r="56" spans="2:62" s="36" customFormat="1" ht="15" customHeight="1">
      <c r="C56" s="16"/>
      <c r="D56" s="16"/>
      <c r="E56" s="16"/>
      <c r="F56" s="16"/>
      <c r="G56" s="16"/>
      <c r="H56" s="16"/>
      <c r="I56" s="16"/>
      <c r="J56" s="16"/>
      <c r="K56" s="16"/>
      <c r="L56" s="16"/>
      <c r="M56" s="16"/>
      <c r="N56" s="16"/>
      <c r="O56" s="16"/>
      <c r="S56" s="16"/>
      <c r="T56" s="16"/>
      <c r="U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20"/>
    </row>
    <row r="57" spans="2:62" s="36" customFormat="1" ht="15" customHeight="1">
      <c r="C57" s="16"/>
      <c r="D57" s="16"/>
      <c r="E57" s="16"/>
      <c r="F57" s="16"/>
      <c r="G57" s="16"/>
      <c r="H57" s="16"/>
      <c r="I57" s="16"/>
      <c r="J57" s="16"/>
      <c r="K57" s="16"/>
      <c r="L57" s="16"/>
      <c r="M57" s="16"/>
      <c r="N57" s="16"/>
      <c r="O57" s="16"/>
      <c r="S57" s="16"/>
      <c r="T57" s="16"/>
      <c r="U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20"/>
    </row>
    <row r="58" spans="2:62" s="36" customFormat="1" ht="15" customHeight="1">
      <c r="C58" s="16"/>
      <c r="D58" s="16"/>
      <c r="E58" s="16"/>
      <c r="F58" s="16"/>
      <c r="G58" s="16"/>
      <c r="H58" s="16"/>
      <c r="I58" s="16"/>
      <c r="J58" s="16"/>
      <c r="K58" s="16"/>
      <c r="L58" s="16"/>
      <c r="M58" s="16"/>
      <c r="N58" s="16"/>
      <c r="O58" s="16"/>
      <c r="S58" s="16"/>
      <c r="T58" s="16"/>
      <c r="U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20"/>
    </row>
    <row r="59" spans="2:62" s="36" customFormat="1" ht="15" customHeight="1">
      <c r="C59" s="16"/>
      <c r="D59" s="16"/>
      <c r="E59" s="16"/>
      <c r="F59" s="16"/>
      <c r="G59" s="16"/>
      <c r="H59" s="16"/>
      <c r="I59" s="16"/>
      <c r="J59" s="16"/>
      <c r="K59" s="16"/>
      <c r="L59" s="16"/>
      <c r="M59" s="16"/>
      <c r="N59" s="16"/>
      <c r="O59" s="16"/>
      <c r="S59" s="16"/>
      <c r="T59" s="16"/>
      <c r="U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20"/>
    </row>
    <row r="60" spans="2:62" s="36" customFormat="1" ht="15" customHeight="1">
      <c r="C60" s="16"/>
      <c r="D60" s="16"/>
      <c r="E60" s="16"/>
      <c r="F60" s="16"/>
      <c r="G60" s="16"/>
      <c r="H60" s="16"/>
      <c r="I60" s="16"/>
      <c r="J60" s="16"/>
      <c r="K60" s="16"/>
      <c r="L60" s="16"/>
      <c r="M60" s="16"/>
      <c r="N60" s="16"/>
      <c r="O60" s="16"/>
      <c r="S60" s="16"/>
      <c r="T60" s="16"/>
      <c r="U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20"/>
    </row>
    <row r="61" spans="2:62" s="3" customFormat="1" ht="12.75" customHeight="1">
      <c r="B61" s="36"/>
      <c r="C61" s="16"/>
      <c r="D61" s="16"/>
      <c r="E61" s="16"/>
      <c r="F61" s="16"/>
      <c r="G61" s="16"/>
      <c r="H61" s="16"/>
      <c r="I61" s="16"/>
      <c r="J61" s="16"/>
      <c r="K61" s="16"/>
      <c r="L61" s="16"/>
      <c r="M61" s="16"/>
      <c r="N61" s="16"/>
      <c r="O61" s="16"/>
      <c r="P61" s="36"/>
      <c r="Q61" s="36"/>
      <c r="R61" s="36"/>
      <c r="S61" s="16"/>
      <c r="T61" s="16"/>
      <c r="U61" s="16"/>
      <c r="V61" s="36"/>
      <c r="W61" s="36"/>
      <c r="X61" s="36"/>
      <c r="Y61" s="36"/>
      <c r="Z61" s="36"/>
      <c r="AA61" s="36"/>
      <c r="AB61" s="36"/>
      <c r="AC61" s="36"/>
      <c r="AD61" s="16"/>
      <c r="AE61" s="16"/>
      <c r="AF61" s="16"/>
      <c r="AG61" s="16"/>
      <c r="AH61" s="16"/>
      <c r="AI61" s="16"/>
      <c r="AJ61" s="16"/>
      <c r="AK61" s="16"/>
      <c r="AL61" s="16"/>
      <c r="AM61" s="16"/>
      <c r="AN61" s="16"/>
      <c r="AO61" s="16"/>
      <c r="AP61" s="16"/>
      <c r="AQ61" s="16"/>
      <c r="AR61" s="16"/>
      <c r="AS61" s="116"/>
      <c r="AT61" s="116"/>
      <c r="AU61" s="116"/>
      <c r="AV61" s="116"/>
      <c r="AW61" s="116"/>
      <c r="AX61" s="116"/>
      <c r="AY61" s="116"/>
      <c r="AZ61" s="116"/>
      <c r="BA61" s="116"/>
      <c r="BB61" s="116"/>
      <c r="BC61" s="116"/>
      <c r="BD61" s="116"/>
      <c r="BE61" s="116"/>
      <c r="BF61" s="116"/>
      <c r="BG61" s="116"/>
      <c r="BH61" s="116"/>
      <c r="BI61" s="116"/>
      <c r="BJ61" s="117"/>
    </row>
    <row r="62" spans="2:62" s="3" customFormat="1" ht="17.25" customHeight="1">
      <c r="B62" s="36"/>
      <c r="C62" s="16"/>
      <c r="D62" s="1135"/>
      <c r="E62" s="1135"/>
      <c r="F62" s="1135"/>
      <c r="G62" s="1135"/>
      <c r="H62" s="1135"/>
      <c r="I62" s="1135"/>
      <c r="J62" s="1135"/>
      <c r="K62" s="1135"/>
      <c r="L62" s="16"/>
      <c r="M62" s="16"/>
      <c r="N62" s="16"/>
      <c r="O62" s="16"/>
      <c r="P62" s="36"/>
      <c r="Q62" s="36"/>
      <c r="R62" s="36"/>
      <c r="S62" s="16"/>
      <c r="T62" s="16"/>
      <c r="U62" s="16"/>
      <c r="V62" s="36"/>
      <c r="W62" s="36"/>
      <c r="X62" s="36"/>
      <c r="Y62" s="36"/>
      <c r="Z62" s="36"/>
      <c r="AA62" s="36"/>
      <c r="AB62" s="36"/>
      <c r="AC62" s="36"/>
      <c r="AD62" s="16"/>
      <c r="AE62" s="16"/>
      <c r="AF62" s="16"/>
      <c r="AG62" s="16"/>
      <c r="AH62" s="16"/>
      <c r="AI62" s="16"/>
      <c r="AJ62" s="16"/>
      <c r="AK62" s="16"/>
      <c r="AL62" s="16"/>
      <c r="AM62" s="16"/>
      <c r="AN62" s="16"/>
      <c r="AO62" s="16"/>
      <c r="AP62" s="16"/>
      <c r="AQ62" s="16"/>
      <c r="AR62" s="16"/>
      <c r="AS62" s="116"/>
      <c r="AT62" s="116"/>
      <c r="AU62" s="116"/>
      <c r="AV62" s="116"/>
      <c r="AW62" s="116"/>
      <c r="AX62" s="116"/>
      <c r="AY62" s="116"/>
      <c r="AZ62" s="116"/>
      <c r="BA62" s="116"/>
      <c r="BB62" s="116"/>
      <c r="BC62" s="116"/>
      <c r="BD62" s="116"/>
      <c r="BE62" s="116"/>
      <c r="BF62" s="116"/>
      <c r="BG62" s="116"/>
      <c r="BH62" s="116"/>
      <c r="BI62" s="116"/>
      <c r="BJ62" s="117"/>
    </row>
    <row r="63" spans="2:62" s="3" customFormat="1" ht="9.9" customHeight="1">
      <c r="B63" s="36"/>
      <c r="C63" s="16"/>
      <c r="D63" s="16"/>
      <c r="E63" s="16"/>
      <c r="F63" s="16"/>
      <c r="G63" s="16"/>
      <c r="H63" s="16"/>
      <c r="I63" s="16"/>
      <c r="J63" s="16"/>
      <c r="K63" s="16"/>
      <c r="L63" s="16"/>
      <c r="M63" s="16"/>
      <c r="N63" s="16"/>
      <c r="O63" s="16"/>
      <c r="P63" s="36"/>
      <c r="Q63" s="36"/>
      <c r="R63" s="36"/>
      <c r="S63" s="16"/>
      <c r="T63" s="16"/>
      <c r="U63" s="16"/>
      <c r="V63" s="36"/>
      <c r="W63" s="36"/>
      <c r="X63" s="36"/>
      <c r="Y63" s="36"/>
      <c r="Z63" s="36"/>
      <c r="AA63" s="36"/>
      <c r="AB63" s="36"/>
      <c r="AC63" s="36"/>
      <c r="AD63" s="16"/>
      <c r="AE63" s="16"/>
      <c r="AF63" s="16"/>
      <c r="AG63" s="16"/>
      <c r="AH63" s="16"/>
      <c r="AI63" s="16"/>
      <c r="AJ63" s="16"/>
      <c r="AK63" s="16"/>
      <c r="AL63" s="16"/>
      <c r="AM63" s="16"/>
      <c r="AN63" s="16"/>
      <c r="AO63" s="16"/>
      <c r="AP63" s="16"/>
      <c r="AQ63" s="16"/>
      <c r="AR63" s="16"/>
      <c r="AS63" s="116"/>
      <c r="AT63" s="116"/>
      <c r="AU63" s="116"/>
      <c r="AV63" s="116"/>
      <c r="AW63" s="116"/>
      <c r="AX63" s="116"/>
      <c r="AY63" s="116"/>
      <c r="AZ63" s="116"/>
      <c r="BA63" s="116"/>
      <c r="BB63" s="116"/>
      <c r="BC63" s="116"/>
      <c r="BD63" s="116"/>
      <c r="BE63" s="116"/>
      <c r="BF63" s="116"/>
      <c r="BG63" s="116"/>
      <c r="BH63" s="116"/>
      <c r="BI63" s="116"/>
      <c r="BJ63" s="117"/>
    </row>
    <row r="64" spans="2:62" s="3" customFormat="1" ht="15">
      <c r="B64" s="36"/>
      <c r="C64" s="16"/>
      <c r="D64" s="680"/>
      <c r="E64" s="703"/>
      <c r="F64" s="38"/>
      <c r="G64" s="682"/>
      <c r="H64" s="682"/>
      <c r="I64" s="682"/>
      <c r="J64" s="682"/>
      <c r="K64" s="682"/>
      <c r="L64" s="16"/>
      <c r="M64" s="16"/>
      <c r="N64" s="16"/>
      <c r="O64" s="16"/>
      <c r="P64" s="36"/>
      <c r="Q64" s="36"/>
      <c r="R64" s="36"/>
      <c r="S64" s="16"/>
      <c r="T64" s="16"/>
      <c r="U64" s="16"/>
      <c r="V64" s="36"/>
      <c r="W64" s="36"/>
      <c r="X64" s="36"/>
      <c r="Y64" s="36"/>
      <c r="Z64" s="36"/>
      <c r="AA64" s="36"/>
      <c r="AB64" s="36"/>
      <c r="AC64" s="36"/>
      <c r="AD64" s="16"/>
      <c r="AE64" s="16"/>
      <c r="AF64" s="16"/>
      <c r="AG64" s="16"/>
      <c r="AH64" s="16"/>
      <c r="AI64" s="16"/>
      <c r="AJ64" s="16"/>
      <c r="AK64" s="16"/>
      <c r="AL64" s="16"/>
      <c r="AM64" s="16"/>
      <c r="AN64" s="16"/>
      <c r="AO64" s="16"/>
      <c r="AP64" s="16"/>
      <c r="AQ64" s="16"/>
      <c r="AR64" s="16"/>
      <c r="AS64" s="116"/>
      <c r="AT64" s="116"/>
      <c r="AU64" s="116"/>
      <c r="AV64" s="116"/>
      <c r="AW64" s="116"/>
      <c r="AX64" s="116"/>
      <c r="AY64" s="116"/>
      <c r="AZ64" s="116"/>
      <c r="BA64" s="116"/>
      <c r="BB64" s="116"/>
      <c r="BC64" s="116"/>
      <c r="BD64" s="116"/>
      <c r="BE64" s="116"/>
      <c r="BF64" s="116"/>
      <c r="BG64" s="116"/>
      <c r="BH64" s="116"/>
      <c r="BI64" s="116"/>
      <c r="BJ64" s="117"/>
    </row>
    <row r="65" spans="2:62" s="3" customFormat="1" ht="15">
      <c r="B65" s="36"/>
      <c r="C65" s="16"/>
      <c r="D65" s="684"/>
      <c r="E65" s="692"/>
      <c r="F65" s="693"/>
      <c r="G65" s="693"/>
      <c r="H65" s="693"/>
      <c r="I65" s="693"/>
      <c r="J65" s="693"/>
      <c r="K65" s="693"/>
      <c r="L65" s="687"/>
      <c r="M65" s="16"/>
      <c r="N65" s="16"/>
      <c r="O65" s="16"/>
      <c r="P65" s="36"/>
      <c r="Q65" s="36"/>
      <c r="R65" s="36"/>
      <c r="S65" s="16"/>
      <c r="T65" s="16"/>
      <c r="U65" s="16"/>
      <c r="V65" s="36"/>
      <c r="W65" s="36"/>
      <c r="X65" s="36"/>
      <c r="Y65" s="36"/>
      <c r="Z65" s="36"/>
      <c r="AA65" s="36"/>
      <c r="AB65" s="36"/>
      <c r="AC65" s="36"/>
      <c r="AD65" s="16"/>
      <c r="AE65" s="16"/>
      <c r="AF65" s="16"/>
      <c r="AG65" s="16"/>
      <c r="AH65" s="16"/>
      <c r="AI65" s="16"/>
      <c r="AJ65" s="16"/>
      <c r="AK65" s="16"/>
      <c r="AL65" s="16"/>
      <c r="AM65" s="16"/>
      <c r="AN65" s="16"/>
      <c r="AO65" s="16"/>
      <c r="AP65" s="16"/>
      <c r="AQ65" s="16"/>
      <c r="AR65" s="16"/>
      <c r="AS65" s="116"/>
      <c r="AT65" s="116"/>
      <c r="AU65" s="116"/>
      <c r="AV65" s="116"/>
      <c r="AW65" s="116"/>
      <c r="AX65" s="116"/>
      <c r="AY65" s="116"/>
      <c r="AZ65" s="116"/>
      <c r="BA65" s="116"/>
      <c r="BB65" s="116"/>
      <c r="BC65" s="116"/>
      <c r="BD65" s="116"/>
      <c r="BE65" s="116"/>
      <c r="BF65" s="116"/>
      <c r="BG65" s="116"/>
      <c r="BH65" s="116"/>
      <c r="BI65" s="116"/>
      <c r="BJ65" s="117"/>
    </row>
    <row r="66" spans="2:62" s="3" customFormat="1" ht="15">
      <c r="B66" s="36"/>
      <c r="C66" s="16"/>
      <c r="D66" s="684"/>
      <c r="E66" s="692"/>
      <c r="F66" s="693"/>
      <c r="G66" s="693"/>
      <c r="H66" s="693"/>
      <c r="I66" s="693"/>
      <c r="J66" s="693"/>
      <c r="K66" s="693"/>
      <c r="L66" s="687"/>
      <c r="M66" s="16"/>
      <c r="N66" s="16"/>
      <c r="O66" s="16"/>
      <c r="P66" s="36"/>
      <c r="Q66" s="36"/>
      <c r="R66" s="36"/>
      <c r="S66" s="16"/>
      <c r="T66" s="16"/>
      <c r="U66" s="16"/>
      <c r="V66" s="36"/>
      <c r="W66" s="36"/>
      <c r="X66" s="36"/>
      <c r="Y66" s="36"/>
      <c r="Z66" s="36"/>
      <c r="AA66" s="36"/>
      <c r="AB66" s="36"/>
      <c r="AC66" s="36"/>
      <c r="AD66" s="16"/>
      <c r="AE66" s="16"/>
      <c r="AF66" s="16"/>
      <c r="AG66" s="16"/>
      <c r="AH66" s="16"/>
      <c r="AI66" s="16"/>
      <c r="AJ66" s="16"/>
      <c r="AK66" s="16"/>
      <c r="AL66" s="16"/>
      <c r="AM66" s="16"/>
      <c r="AN66" s="16"/>
      <c r="AO66" s="16"/>
      <c r="AP66" s="16"/>
      <c r="AQ66" s="16"/>
      <c r="AR66" s="16"/>
      <c r="AS66" s="116"/>
      <c r="AT66" s="116"/>
      <c r="AU66" s="116"/>
      <c r="AV66" s="116"/>
      <c r="AW66" s="116"/>
      <c r="AX66" s="116"/>
      <c r="AY66" s="116"/>
      <c r="AZ66" s="116"/>
      <c r="BA66" s="116"/>
      <c r="BB66" s="116"/>
      <c r="BC66" s="116"/>
      <c r="BD66" s="116"/>
      <c r="BE66" s="116"/>
      <c r="BF66" s="116"/>
      <c r="BG66" s="116"/>
      <c r="BH66" s="116"/>
      <c r="BI66" s="116"/>
      <c r="BJ66" s="117"/>
    </row>
    <row r="67" spans="2:62" s="3" customFormat="1" ht="15">
      <c r="B67" s="36"/>
      <c r="C67" s="16"/>
      <c r="D67" s="684"/>
      <c r="E67" s="692"/>
      <c r="F67" s="693"/>
      <c r="G67" s="693"/>
      <c r="H67" s="693"/>
      <c r="I67" s="693"/>
      <c r="J67" s="693"/>
      <c r="K67" s="693"/>
      <c r="L67" s="687"/>
      <c r="M67" s="16"/>
      <c r="N67" s="16"/>
      <c r="O67" s="16"/>
      <c r="P67" s="36"/>
      <c r="Q67" s="36"/>
      <c r="R67" s="36"/>
      <c r="S67" s="16"/>
      <c r="T67" s="16"/>
      <c r="U67" s="16"/>
      <c r="V67" s="36"/>
      <c r="W67" s="36"/>
      <c r="X67" s="36"/>
      <c r="Y67" s="36"/>
      <c r="Z67" s="36"/>
      <c r="AA67" s="36"/>
      <c r="AB67" s="36"/>
      <c r="AC67" s="36"/>
      <c r="AD67" s="16"/>
      <c r="AE67" s="16"/>
      <c r="AF67" s="16"/>
      <c r="AG67" s="16"/>
      <c r="AH67" s="16"/>
      <c r="AI67" s="16"/>
      <c r="AJ67" s="16"/>
      <c r="AK67" s="16"/>
      <c r="AL67" s="16"/>
      <c r="AM67" s="16"/>
      <c r="AN67" s="16"/>
      <c r="AO67" s="16"/>
      <c r="AP67" s="16"/>
      <c r="AQ67" s="16"/>
      <c r="AR67" s="16"/>
      <c r="AS67" s="116"/>
      <c r="AT67" s="116"/>
      <c r="AU67" s="116"/>
      <c r="AV67" s="116"/>
      <c r="AW67" s="116"/>
      <c r="AX67" s="116"/>
      <c r="AY67" s="116"/>
      <c r="AZ67" s="116"/>
      <c r="BA67" s="116"/>
      <c r="BB67" s="116"/>
      <c r="BC67" s="116"/>
      <c r="BD67" s="116"/>
      <c r="BE67" s="116"/>
      <c r="BF67" s="116"/>
      <c r="BG67" s="116"/>
      <c r="BH67" s="116"/>
      <c r="BI67" s="116"/>
      <c r="BJ67" s="117"/>
    </row>
    <row r="68" spans="2:62" s="3" customFormat="1" ht="15">
      <c r="B68" s="36"/>
      <c r="C68" s="16"/>
      <c r="D68" s="684"/>
      <c r="E68" s="692"/>
      <c r="F68" s="693"/>
      <c r="G68" s="693"/>
      <c r="H68" s="693"/>
      <c r="I68" s="693"/>
      <c r="J68" s="693"/>
      <c r="K68" s="693"/>
      <c r="L68" s="687"/>
      <c r="M68" s="16"/>
      <c r="N68" s="16"/>
      <c r="O68" s="16"/>
      <c r="P68" s="36"/>
      <c r="Q68" s="36"/>
      <c r="R68" s="36"/>
      <c r="S68" s="16"/>
      <c r="T68" s="16"/>
      <c r="U68" s="16"/>
      <c r="V68" s="36"/>
      <c r="W68" s="36"/>
      <c r="X68" s="36"/>
      <c r="Y68" s="36"/>
      <c r="Z68" s="36"/>
      <c r="AA68" s="36"/>
      <c r="AB68" s="36"/>
      <c r="AC68" s="36"/>
      <c r="AD68" s="16"/>
      <c r="AE68" s="16"/>
      <c r="AF68" s="16"/>
      <c r="AG68" s="16"/>
      <c r="AH68" s="16"/>
      <c r="AI68" s="16"/>
      <c r="AJ68" s="16"/>
      <c r="AK68" s="16"/>
      <c r="AL68" s="16"/>
      <c r="AM68" s="16"/>
      <c r="AN68" s="16"/>
      <c r="AO68" s="16"/>
      <c r="AP68" s="16"/>
      <c r="AQ68" s="16"/>
      <c r="AR68" s="16"/>
      <c r="AS68" s="116"/>
      <c r="AT68" s="116"/>
      <c r="AU68" s="116"/>
      <c r="AV68" s="116"/>
      <c r="AW68" s="116"/>
      <c r="AX68" s="116"/>
      <c r="AY68" s="116"/>
      <c r="AZ68" s="116"/>
      <c r="BA68" s="116"/>
      <c r="BB68" s="116"/>
      <c r="BC68" s="116"/>
      <c r="BD68" s="116"/>
      <c r="BE68" s="116"/>
      <c r="BF68" s="116"/>
      <c r="BG68" s="116"/>
      <c r="BH68" s="116"/>
      <c r="BI68" s="116"/>
      <c r="BJ68" s="117"/>
    </row>
    <row r="69" spans="2:62" s="3" customFormat="1" ht="15">
      <c r="B69" s="36"/>
      <c r="C69" s="16"/>
      <c r="D69" s="684"/>
      <c r="E69" s="692"/>
      <c r="F69" s="693"/>
      <c r="G69" s="693"/>
      <c r="H69" s="693"/>
      <c r="I69" s="693"/>
      <c r="J69" s="693"/>
      <c r="K69" s="693"/>
      <c r="L69" s="687"/>
      <c r="M69" s="16"/>
      <c r="N69" s="16"/>
      <c r="O69" s="16"/>
      <c r="P69" s="36"/>
      <c r="Q69" s="36"/>
      <c r="R69" s="36"/>
      <c r="S69" s="16"/>
      <c r="T69" s="16"/>
      <c r="U69" s="16"/>
      <c r="V69" s="36"/>
      <c r="W69" s="36"/>
      <c r="X69" s="36"/>
      <c r="Y69" s="36"/>
      <c r="Z69" s="36"/>
      <c r="AA69" s="36"/>
      <c r="AB69" s="36"/>
      <c r="AC69" s="36"/>
      <c r="AD69" s="16"/>
      <c r="AE69" s="16"/>
      <c r="AF69" s="16"/>
      <c r="AG69" s="16"/>
      <c r="AH69" s="16"/>
      <c r="AI69" s="16"/>
      <c r="AJ69" s="16"/>
      <c r="AK69" s="16"/>
      <c r="AL69" s="16"/>
      <c r="AM69" s="16"/>
      <c r="AN69" s="16"/>
      <c r="AO69" s="16"/>
      <c r="AP69" s="16"/>
      <c r="AQ69" s="16"/>
      <c r="AR69" s="16"/>
      <c r="AS69" s="116"/>
      <c r="AT69" s="116"/>
      <c r="AU69" s="116"/>
      <c r="AV69" s="116"/>
      <c r="AW69" s="116"/>
      <c r="AX69" s="116"/>
      <c r="AY69" s="116"/>
      <c r="AZ69" s="116"/>
      <c r="BA69" s="116"/>
      <c r="BB69" s="116"/>
      <c r="BC69" s="116"/>
      <c r="BD69" s="116"/>
      <c r="BE69" s="116"/>
      <c r="BF69" s="116"/>
      <c r="BG69" s="116"/>
      <c r="BH69" s="116"/>
      <c r="BI69" s="116"/>
      <c r="BJ69" s="117"/>
    </row>
    <row r="70" spans="2:62" s="3" customFormat="1" ht="15">
      <c r="B70" s="36"/>
      <c r="C70" s="16"/>
      <c r="D70" s="684"/>
      <c r="E70" s="692"/>
      <c r="F70" s="693"/>
      <c r="G70" s="693"/>
      <c r="H70" s="693"/>
      <c r="I70" s="693"/>
      <c r="J70" s="693"/>
      <c r="K70" s="693"/>
      <c r="L70" s="687"/>
      <c r="M70" s="16"/>
      <c r="N70" s="16"/>
      <c r="O70" s="16"/>
      <c r="P70" s="36"/>
      <c r="Q70" s="36"/>
      <c r="R70" s="36"/>
      <c r="S70" s="16"/>
      <c r="T70" s="16"/>
      <c r="U70" s="16"/>
      <c r="V70" s="36"/>
      <c r="W70" s="36"/>
      <c r="X70" s="36"/>
      <c r="Y70" s="36"/>
      <c r="Z70" s="36"/>
      <c r="AA70" s="36"/>
      <c r="AB70" s="36"/>
      <c r="AC70" s="36"/>
      <c r="AD70" s="16"/>
      <c r="AE70" s="16"/>
      <c r="AF70" s="16"/>
      <c r="AG70" s="16"/>
      <c r="AH70" s="16"/>
      <c r="AI70" s="16"/>
      <c r="AJ70" s="16"/>
      <c r="AK70" s="16"/>
      <c r="AL70" s="16"/>
      <c r="AM70" s="16"/>
      <c r="AN70" s="16"/>
      <c r="AO70" s="16"/>
      <c r="AP70" s="16"/>
      <c r="AQ70" s="16"/>
      <c r="AR70" s="16"/>
      <c r="AS70" s="116"/>
      <c r="AT70" s="116"/>
      <c r="AU70" s="116"/>
      <c r="AV70" s="116"/>
      <c r="AW70" s="116"/>
      <c r="AX70" s="116"/>
      <c r="AY70" s="116"/>
      <c r="AZ70" s="116"/>
      <c r="BA70" s="116"/>
      <c r="BB70" s="116"/>
      <c r="BC70" s="116"/>
      <c r="BD70" s="116"/>
      <c r="BE70" s="116"/>
      <c r="BF70" s="116"/>
      <c r="BG70" s="116"/>
      <c r="BH70" s="116"/>
      <c r="BI70" s="116"/>
      <c r="BJ70" s="117"/>
    </row>
    <row r="71" spans="2:62" s="3" customFormat="1" ht="15">
      <c r="B71" s="36"/>
      <c r="C71" s="16"/>
      <c r="D71" s="688"/>
      <c r="E71" s="692"/>
      <c r="F71" s="693"/>
      <c r="G71" s="38"/>
      <c r="H71" s="38"/>
      <c r="I71" s="38"/>
      <c r="J71" s="38"/>
      <c r="K71" s="38"/>
      <c r="L71" s="38"/>
      <c r="M71" s="16"/>
      <c r="N71" s="16"/>
      <c r="O71" s="16"/>
      <c r="P71" s="36"/>
      <c r="Q71" s="36"/>
      <c r="R71" s="36"/>
      <c r="S71" s="16"/>
      <c r="T71" s="16"/>
      <c r="U71" s="16"/>
      <c r="V71" s="36"/>
      <c r="W71" s="36"/>
      <c r="X71" s="36"/>
      <c r="Y71" s="36"/>
      <c r="Z71" s="36"/>
      <c r="AA71" s="36"/>
      <c r="AB71" s="36"/>
      <c r="AC71" s="36"/>
      <c r="AD71" s="16"/>
      <c r="AE71" s="16"/>
      <c r="AF71" s="16"/>
      <c r="AG71" s="16"/>
      <c r="AH71" s="16"/>
      <c r="AI71" s="16"/>
      <c r="AJ71" s="16"/>
      <c r="AK71" s="16"/>
      <c r="AL71" s="16"/>
      <c r="AM71" s="16"/>
      <c r="AN71" s="16"/>
      <c r="AO71" s="16"/>
      <c r="AP71" s="16"/>
      <c r="AQ71" s="16"/>
      <c r="AR71" s="16"/>
      <c r="AS71" s="116"/>
      <c r="AT71" s="116"/>
      <c r="AU71" s="116"/>
      <c r="AV71" s="116"/>
      <c r="AW71" s="116"/>
      <c r="AX71" s="116"/>
      <c r="AY71" s="116"/>
      <c r="AZ71" s="116"/>
      <c r="BA71" s="116"/>
      <c r="BB71" s="116"/>
      <c r="BC71" s="116"/>
      <c r="BD71" s="116"/>
      <c r="BE71" s="116"/>
      <c r="BF71" s="116"/>
      <c r="BG71" s="116"/>
      <c r="BH71" s="116"/>
      <c r="BI71" s="116"/>
      <c r="BJ71" s="117"/>
    </row>
    <row r="72" spans="2:62" s="3" customFormat="1">
      <c r="B72" s="36"/>
      <c r="C72" s="16"/>
      <c r="D72" s="16"/>
      <c r="E72" s="16"/>
      <c r="F72" s="16"/>
      <c r="G72" s="16"/>
      <c r="H72" s="16"/>
      <c r="I72" s="16"/>
      <c r="J72" s="16"/>
      <c r="K72" s="16"/>
      <c r="L72" s="16"/>
      <c r="M72" s="16"/>
      <c r="N72" s="16"/>
      <c r="O72" s="16"/>
      <c r="P72" s="36"/>
      <c r="Q72" s="36"/>
      <c r="R72" s="36"/>
      <c r="S72" s="16"/>
      <c r="T72" s="16"/>
      <c r="U72" s="16"/>
      <c r="V72" s="36"/>
      <c r="W72" s="36"/>
      <c r="X72" s="36"/>
      <c r="Y72" s="36"/>
      <c r="Z72" s="36"/>
      <c r="AA72" s="36"/>
      <c r="AB72" s="36"/>
      <c r="AC72" s="36"/>
      <c r="AD72" s="16"/>
      <c r="AE72" s="16"/>
      <c r="AF72" s="16"/>
      <c r="AG72" s="16"/>
      <c r="AH72" s="16"/>
      <c r="AI72" s="16"/>
      <c r="AJ72" s="16"/>
      <c r="AK72" s="16"/>
      <c r="AL72" s="16"/>
      <c r="AM72" s="16"/>
      <c r="AN72" s="16"/>
      <c r="AO72" s="16"/>
      <c r="AP72" s="16"/>
      <c r="AQ72" s="16"/>
      <c r="AR72" s="16"/>
      <c r="AS72" s="116"/>
      <c r="AT72" s="116"/>
      <c r="AU72" s="116"/>
      <c r="AV72" s="116"/>
      <c r="AW72" s="116"/>
      <c r="AX72" s="116"/>
      <c r="AY72" s="116"/>
      <c r="AZ72" s="116"/>
      <c r="BA72" s="116"/>
      <c r="BB72" s="116"/>
      <c r="BC72" s="116"/>
      <c r="BD72" s="116"/>
      <c r="BE72" s="116"/>
      <c r="BF72" s="116"/>
      <c r="BG72" s="116"/>
      <c r="BH72" s="116"/>
      <c r="BI72" s="116"/>
      <c r="BJ72" s="117"/>
    </row>
    <row r="73" spans="2:62" s="3" customFormat="1" ht="15">
      <c r="B73" s="36"/>
      <c r="C73" s="16"/>
      <c r="D73" s="680"/>
      <c r="E73" s="703"/>
      <c r="F73" s="693"/>
      <c r="G73" s="682"/>
      <c r="H73" s="682"/>
      <c r="I73" s="682"/>
      <c r="J73" s="682"/>
      <c r="K73" s="682"/>
      <c r="L73" s="16"/>
      <c r="M73" s="16"/>
      <c r="N73" s="16"/>
      <c r="O73" s="16"/>
      <c r="P73" s="36"/>
      <c r="Q73" s="36"/>
      <c r="R73" s="36"/>
      <c r="S73" s="16"/>
      <c r="T73" s="16"/>
      <c r="U73" s="16"/>
      <c r="V73" s="36"/>
      <c r="W73" s="36"/>
      <c r="X73" s="36"/>
      <c r="Y73" s="36"/>
      <c r="Z73" s="36"/>
      <c r="AA73" s="36"/>
      <c r="AB73" s="36"/>
      <c r="AC73" s="36"/>
      <c r="AD73" s="16"/>
      <c r="AE73" s="16"/>
      <c r="AF73" s="16"/>
      <c r="AG73" s="16"/>
      <c r="AH73" s="16"/>
      <c r="AI73" s="16"/>
      <c r="AJ73" s="16"/>
      <c r="AK73" s="16"/>
      <c r="AL73" s="16"/>
      <c r="AM73" s="16"/>
      <c r="AN73" s="16"/>
      <c r="AO73" s="16"/>
      <c r="AP73" s="16"/>
      <c r="AQ73" s="16"/>
      <c r="AR73" s="16"/>
      <c r="AS73" s="116"/>
      <c r="AT73" s="116"/>
      <c r="AU73" s="116"/>
      <c r="AV73" s="116"/>
      <c r="AW73" s="116"/>
      <c r="AX73" s="116"/>
      <c r="AY73" s="116"/>
      <c r="AZ73" s="116"/>
      <c r="BA73" s="116"/>
      <c r="BB73" s="116"/>
      <c r="BC73" s="116"/>
      <c r="BD73" s="116"/>
      <c r="BE73" s="116"/>
      <c r="BF73" s="116"/>
      <c r="BG73" s="116"/>
      <c r="BH73" s="116"/>
      <c r="BI73" s="116"/>
      <c r="BJ73" s="117"/>
    </row>
    <row r="74" spans="2:62" s="3" customFormat="1" ht="15">
      <c r="B74" s="36"/>
      <c r="C74" s="16"/>
      <c r="D74" s="684"/>
      <c r="E74" s="692"/>
      <c r="F74" s="693"/>
      <c r="G74" s="693"/>
      <c r="H74" s="693"/>
      <c r="I74" s="693"/>
      <c r="J74" s="693"/>
      <c r="K74" s="693"/>
      <c r="L74" s="16"/>
      <c r="M74" s="16"/>
      <c r="N74" s="16"/>
      <c r="O74" s="16"/>
      <c r="P74" s="36"/>
      <c r="Q74" s="36"/>
      <c r="R74" s="36"/>
      <c r="S74" s="16"/>
      <c r="T74" s="16"/>
      <c r="U74" s="16"/>
      <c r="V74" s="36"/>
      <c r="W74" s="36"/>
      <c r="X74" s="36"/>
      <c r="Y74" s="36"/>
      <c r="Z74" s="36"/>
      <c r="AA74" s="36"/>
      <c r="AB74" s="36"/>
      <c r="AC74" s="36"/>
      <c r="AD74" s="16"/>
      <c r="AE74" s="16"/>
      <c r="AF74" s="16"/>
      <c r="AG74" s="16"/>
      <c r="AH74" s="16"/>
      <c r="AI74" s="16"/>
      <c r="AJ74" s="16"/>
      <c r="AK74" s="16"/>
      <c r="AL74" s="16"/>
      <c r="AM74" s="16"/>
      <c r="AN74" s="16"/>
      <c r="AO74" s="16"/>
      <c r="AP74" s="16"/>
      <c r="AQ74" s="16"/>
      <c r="AR74" s="16"/>
      <c r="AS74" s="116"/>
      <c r="AT74" s="116"/>
      <c r="AU74" s="116"/>
      <c r="AV74" s="116"/>
      <c r="AW74" s="116"/>
      <c r="AX74" s="116"/>
      <c r="AY74" s="116"/>
      <c r="AZ74" s="116"/>
      <c r="BA74" s="116"/>
      <c r="BB74" s="116"/>
      <c r="BC74" s="116"/>
      <c r="BD74" s="116"/>
      <c r="BE74" s="116"/>
      <c r="BF74" s="116"/>
      <c r="BG74" s="116"/>
      <c r="BH74" s="116"/>
      <c r="BI74" s="116"/>
      <c r="BJ74" s="117"/>
    </row>
    <row r="75" spans="2:62" s="3" customFormat="1" ht="15">
      <c r="B75" s="36"/>
      <c r="C75" s="16"/>
      <c r="D75" s="684"/>
      <c r="E75" s="692"/>
      <c r="F75" s="693"/>
      <c r="G75" s="693"/>
      <c r="H75" s="693"/>
      <c r="I75" s="693"/>
      <c r="J75" s="693"/>
      <c r="K75" s="693"/>
      <c r="L75" s="16"/>
      <c r="M75" s="16"/>
      <c r="N75" s="16"/>
      <c r="O75" s="16"/>
      <c r="P75" s="36"/>
      <c r="Q75" s="36"/>
      <c r="R75" s="36"/>
      <c r="S75" s="16"/>
      <c r="T75" s="16"/>
      <c r="U75" s="16"/>
      <c r="V75" s="36"/>
      <c r="W75" s="36"/>
      <c r="X75" s="36"/>
      <c r="Y75" s="36"/>
      <c r="Z75" s="36"/>
      <c r="AA75" s="36"/>
      <c r="AB75" s="36"/>
      <c r="AC75" s="36"/>
      <c r="AD75" s="16"/>
      <c r="AE75" s="16"/>
      <c r="AF75" s="16"/>
      <c r="AG75" s="16"/>
      <c r="AH75" s="16"/>
      <c r="AI75" s="16"/>
      <c r="AJ75" s="16"/>
      <c r="AK75" s="16"/>
      <c r="AL75" s="16"/>
      <c r="AM75" s="16"/>
      <c r="AN75" s="16"/>
      <c r="AO75" s="16"/>
      <c r="AP75" s="16"/>
      <c r="AQ75" s="16"/>
      <c r="AR75" s="16"/>
      <c r="AS75" s="116"/>
      <c r="AT75" s="116"/>
      <c r="AU75" s="116"/>
      <c r="AV75" s="116"/>
      <c r="AW75" s="116"/>
      <c r="AX75" s="116"/>
      <c r="AY75" s="116"/>
      <c r="AZ75" s="116"/>
      <c r="BA75" s="116"/>
      <c r="BB75" s="116"/>
      <c r="BC75" s="116"/>
      <c r="BD75" s="116"/>
      <c r="BE75" s="116"/>
      <c r="BF75" s="116"/>
      <c r="BG75" s="116"/>
      <c r="BH75" s="116"/>
      <c r="BI75" s="116"/>
      <c r="BJ75" s="117"/>
    </row>
    <row r="76" spans="2:62" s="3" customFormat="1" ht="15">
      <c r="B76" s="36"/>
      <c r="C76" s="16"/>
      <c r="D76" s="684"/>
      <c r="E76" s="692"/>
      <c r="F76" s="693"/>
      <c r="G76" s="693"/>
      <c r="H76" s="693"/>
      <c r="I76" s="693"/>
      <c r="J76" s="693"/>
      <c r="K76" s="693"/>
      <c r="L76" s="16"/>
      <c r="M76" s="16"/>
      <c r="N76" s="16"/>
      <c r="O76" s="16"/>
      <c r="P76" s="36"/>
      <c r="Q76" s="36"/>
      <c r="R76" s="36"/>
      <c r="S76" s="16"/>
      <c r="T76" s="16"/>
      <c r="U76" s="16"/>
      <c r="V76" s="36"/>
      <c r="W76" s="36"/>
      <c r="X76" s="36"/>
      <c r="Y76" s="36"/>
      <c r="Z76" s="36"/>
      <c r="AA76" s="36"/>
      <c r="AB76" s="36"/>
      <c r="AC76" s="36"/>
      <c r="AD76" s="16"/>
      <c r="AE76" s="16"/>
      <c r="AF76" s="16"/>
      <c r="AG76" s="16"/>
      <c r="AH76" s="16"/>
      <c r="AI76" s="16"/>
      <c r="AJ76" s="16"/>
      <c r="AK76" s="16"/>
      <c r="AL76" s="16"/>
      <c r="AM76" s="16"/>
      <c r="AN76" s="16"/>
      <c r="AO76" s="16"/>
      <c r="AP76" s="16"/>
      <c r="AQ76" s="16"/>
      <c r="AR76" s="16"/>
      <c r="AS76" s="116"/>
      <c r="AT76" s="116"/>
      <c r="AU76" s="116"/>
      <c r="AV76" s="116"/>
      <c r="AW76" s="116"/>
      <c r="AX76" s="116"/>
      <c r="AY76" s="116"/>
      <c r="AZ76" s="116"/>
      <c r="BA76" s="116"/>
      <c r="BB76" s="116"/>
      <c r="BC76" s="116"/>
      <c r="BD76" s="116"/>
      <c r="BE76" s="116"/>
      <c r="BF76" s="116"/>
      <c r="BG76" s="116"/>
      <c r="BH76" s="116"/>
      <c r="BI76" s="116"/>
      <c r="BJ76" s="117"/>
    </row>
    <row r="77" spans="2:62" s="3" customFormat="1" ht="15">
      <c r="B77" s="36"/>
      <c r="C77" s="16"/>
      <c r="D77" s="684"/>
      <c r="E77" s="692"/>
      <c r="F77" s="693"/>
      <c r="G77" s="693"/>
      <c r="H77" s="693"/>
      <c r="I77" s="693"/>
      <c r="J77" s="693"/>
      <c r="K77" s="693"/>
      <c r="L77" s="16"/>
      <c r="M77" s="16"/>
      <c r="N77" s="16"/>
      <c r="O77" s="16"/>
      <c r="P77" s="36"/>
      <c r="Q77" s="36"/>
      <c r="R77" s="36"/>
      <c r="S77" s="16"/>
      <c r="T77" s="16"/>
      <c r="U77" s="16"/>
      <c r="V77" s="36"/>
      <c r="W77" s="36"/>
      <c r="X77" s="36"/>
      <c r="Y77" s="36"/>
      <c r="Z77" s="36"/>
      <c r="AA77" s="36"/>
      <c r="AB77" s="36"/>
      <c r="AC77" s="36"/>
      <c r="AD77" s="16"/>
      <c r="AE77" s="16"/>
      <c r="AF77" s="16"/>
      <c r="AG77" s="16"/>
      <c r="AH77" s="16"/>
      <c r="AI77" s="16"/>
      <c r="AJ77" s="16"/>
      <c r="AK77" s="16"/>
      <c r="AL77" s="16"/>
      <c r="AM77" s="16"/>
      <c r="AN77" s="16"/>
      <c r="AO77" s="16"/>
      <c r="AP77" s="16"/>
      <c r="AQ77" s="16"/>
      <c r="AR77" s="16"/>
      <c r="AS77" s="116"/>
      <c r="AT77" s="116"/>
      <c r="AU77" s="116"/>
      <c r="AV77" s="116"/>
      <c r="AW77" s="116"/>
      <c r="AX77" s="116"/>
      <c r="AY77" s="116"/>
      <c r="AZ77" s="116"/>
      <c r="BA77" s="116"/>
      <c r="BB77" s="116"/>
      <c r="BC77" s="116"/>
      <c r="BD77" s="116"/>
      <c r="BE77" s="116"/>
      <c r="BF77" s="116"/>
      <c r="BG77" s="116"/>
      <c r="BH77" s="116"/>
      <c r="BI77" s="116"/>
      <c r="BJ77" s="117"/>
    </row>
    <row r="78" spans="2:62" s="3" customFormat="1" ht="15">
      <c r="B78" s="36"/>
      <c r="C78" s="16"/>
      <c r="D78" s="684"/>
      <c r="E78" s="692"/>
      <c r="F78" s="693"/>
      <c r="G78" s="693"/>
      <c r="H78" s="693"/>
      <c r="I78" s="693"/>
      <c r="J78" s="693"/>
      <c r="K78" s="693"/>
      <c r="L78" s="16"/>
      <c r="M78" s="16"/>
      <c r="N78" s="16"/>
      <c r="O78" s="16"/>
      <c r="P78" s="36"/>
      <c r="Q78" s="36"/>
      <c r="R78" s="36"/>
      <c r="S78" s="16"/>
      <c r="T78" s="16"/>
      <c r="U78" s="16"/>
      <c r="V78" s="36"/>
      <c r="W78" s="36"/>
      <c r="X78" s="36"/>
      <c r="Y78" s="36"/>
      <c r="Z78" s="36"/>
      <c r="AA78" s="36"/>
      <c r="AB78" s="36"/>
      <c r="AC78" s="36"/>
      <c r="AD78" s="16"/>
      <c r="AE78" s="16"/>
      <c r="AF78" s="16"/>
      <c r="AG78" s="16"/>
      <c r="AH78" s="16"/>
      <c r="AI78" s="16"/>
      <c r="AJ78" s="16"/>
      <c r="AK78" s="16"/>
      <c r="AL78" s="16"/>
      <c r="AM78" s="16"/>
      <c r="AN78" s="16"/>
      <c r="AO78" s="16"/>
      <c r="AP78" s="16"/>
      <c r="AQ78" s="16"/>
      <c r="AR78" s="16"/>
      <c r="AS78" s="116"/>
      <c r="AT78" s="116"/>
      <c r="AU78" s="116"/>
      <c r="AV78" s="116"/>
      <c r="AW78" s="116"/>
      <c r="AX78" s="116"/>
      <c r="AY78" s="116"/>
      <c r="AZ78" s="116"/>
      <c r="BA78" s="116"/>
      <c r="BB78" s="116"/>
      <c r="BC78" s="116"/>
      <c r="BD78" s="116"/>
      <c r="BE78" s="116"/>
      <c r="BF78" s="116"/>
      <c r="BG78" s="116"/>
      <c r="BH78" s="116"/>
      <c r="BI78" s="116"/>
      <c r="BJ78" s="117"/>
    </row>
    <row r="79" spans="2:62" s="3" customFormat="1" ht="15">
      <c r="B79" s="36"/>
      <c r="C79" s="16"/>
      <c r="D79" s="684"/>
      <c r="E79" s="692"/>
      <c r="F79" s="693"/>
      <c r="G79" s="693"/>
      <c r="H79" s="693"/>
      <c r="I79" s="693"/>
      <c r="J79" s="693"/>
      <c r="K79" s="693"/>
      <c r="L79" s="16"/>
      <c r="M79" s="16"/>
      <c r="N79" s="16"/>
      <c r="O79" s="16"/>
      <c r="P79" s="36"/>
      <c r="Q79" s="36"/>
      <c r="R79" s="36"/>
      <c r="S79" s="16"/>
      <c r="T79" s="16"/>
      <c r="U79" s="16"/>
      <c r="V79" s="36"/>
      <c r="W79" s="36"/>
      <c r="X79" s="36"/>
      <c r="Y79" s="36"/>
      <c r="Z79" s="36"/>
      <c r="AA79" s="36"/>
      <c r="AB79" s="36"/>
      <c r="AC79" s="36"/>
      <c r="AD79" s="16"/>
      <c r="AE79" s="16"/>
      <c r="AF79" s="16"/>
      <c r="AG79" s="16"/>
      <c r="AH79" s="16"/>
      <c r="AI79" s="16"/>
      <c r="AJ79" s="16"/>
      <c r="AK79" s="16"/>
      <c r="AL79" s="16"/>
      <c r="AM79" s="16"/>
      <c r="AN79" s="16"/>
      <c r="AO79" s="16"/>
      <c r="AP79" s="16"/>
      <c r="AQ79" s="16"/>
      <c r="AR79" s="16"/>
      <c r="AS79" s="116"/>
      <c r="AT79" s="116"/>
      <c r="AU79" s="116"/>
      <c r="AV79" s="116"/>
      <c r="AW79" s="116"/>
      <c r="AX79" s="116"/>
      <c r="AY79" s="116"/>
      <c r="AZ79" s="116"/>
      <c r="BA79" s="116"/>
      <c r="BB79" s="116"/>
      <c r="BC79" s="116"/>
      <c r="BD79" s="116"/>
      <c r="BE79" s="116"/>
      <c r="BF79" s="116"/>
      <c r="BG79" s="116"/>
      <c r="BH79" s="116"/>
      <c r="BI79" s="116"/>
      <c r="BJ79" s="117"/>
    </row>
    <row r="80" spans="2:62" s="3" customFormat="1" ht="15">
      <c r="B80" s="36"/>
      <c r="C80" s="16"/>
      <c r="D80" s="688"/>
      <c r="E80" s="692"/>
      <c r="F80" s="693"/>
      <c r="G80" s="38"/>
      <c r="H80" s="38"/>
      <c r="I80" s="38"/>
      <c r="J80" s="38"/>
      <c r="K80" s="38"/>
      <c r="L80" s="16"/>
      <c r="M80" s="16"/>
      <c r="N80" s="16"/>
      <c r="O80" s="16"/>
      <c r="P80" s="36"/>
      <c r="Q80" s="36"/>
      <c r="R80" s="36"/>
      <c r="S80" s="16"/>
      <c r="T80" s="16"/>
      <c r="U80" s="16"/>
      <c r="V80" s="36"/>
      <c r="W80" s="36"/>
      <c r="X80" s="36"/>
      <c r="Y80" s="36"/>
      <c r="Z80" s="36"/>
      <c r="AA80" s="36"/>
      <c r="AB80" s="36"/>
      <c r="AC80" s="36"/>
      <c r="AD80" s="16"/>
      <c r="AE80" s="16"/>
      <c r="AF80" s="16"/>
      <c r="AG80" s="16"/>
      <c r="AH80" s="16"/>
      <c r="AI80" s="16"/>
      <c r="AJ80" s="16"/>
      <c r="AK80" s="16"/>
      <c r="AL80" s="16"/>
      <c r="AM80" s="16"/>
      <c r="AN80" s="16"/>
      <c r="AO80" s="16"/>
      <c r="AP80" s="16"/>
      <c r="AQ80" s="16"/>
      <c r="AR80" s="16"/>
      <c r="AS80" s="116"/>
      <c r="AT80" s="116"/>
      <c r="AU80" s="116"/>
      <c r="AV80" s="116"/>
      <c r="AW80" s="116"/>
      <c r="AX80" s="116"/>
      <c r="AY80" s="116"/>
      <c r="AZ80" s="116"/>
      <c r="BA80" s="116"/>
      <c r="BB80" s="116"/>
      <c r="BC80" s="116"/>
      <c r="BD80" s="116"/>
      <c r="BE80" s="116"/>
      <c r="BF80" s="116"/>
      <c r="BG80" s="116"/>
      <c r="BH80" s="116"/>
      <c r="BI80" s="116"/>
      <c r="BJ80" s="117"/>
    </row>
    <row r="81" spans="2:62" s="3" customFormat="1">
      <c r="B81" s="36"/>
      <c r="C81" s="16"/>
      <c r="D81" s="16"/>
      <c r="E81" s="16"/>
      <c r="F81" s="16"/>
      <c r="G81" s="704"/>
      <c r="H81" s="704"/>
      <c r="I81" s="704"/>
      <c r="J81" s="704"/>
      <c r="K81" s="704"/>
      <c r="L81" s="16"/>
      <c r="M81" s="16"/>
      <c r="N81" s="16"/>
      <c r="O81" s="16"/>
      <c r="P81" s="36"/>
      <c r="Q81" s="36"/>
      <c r="R81" s="36"/>
      <c r="S81" s="16"/>
      <c r="T81" s="16"/>
      <c r="U81" s="16"/>
      <c r="V81" s="36"/>
      <c r="W81" s="36"/>
      <c r="X81" s="36"/>
      <c r="Y81" s="36"/>
      <c r="Z81" s="36"/>
      <c r="AA81" s="36"/>
      <c r="AB81" s="36"/>
      <c r="AC81" s="36"/>
      <c r="AD81" s="16"/>
      <c r="AE81" s="16"/>
      <c r="AF81" s="16"/>
      <c r="AG81" s="16"/>
      <c r="AH81" s="16"/>
      <c r="AI81" s="16"/>
      <c r="AJ81" s="16"/>
      <c r="AK81" s="16"/>
      <c r="AL81" s="16"/>
      <c r="AM81" s="16"/>
      <c r="AN81" s="16"/>
      <c r="AO81" s="16"/>
      <c r="AP81" s="16"/>
      <c r="AQ81" s="16"/>
      <c r="AR81" s="16"/>
      <c r="AS81" s="116"/>
      <c r="AT81" s="116"/>
      <c r="AU81" s="116"/>
      <c r="AV81" s="116"/>
      <c r="AW81" s="116"/>
      <c r="AX81" s="116"/>
      <c r="AY81" s="116"/>
      <c r="AZ81" s="116"/>
      <c r="BA81" s="116"/>
      <c r="BB81" s="116"/>
      <c r="BC81" s="116"/>
      <c r="BD81" s="116"/>
      <c r="BE81" s="116"/>
      <c r="BF81" s="116"/>
      <c r="BG81" s="116"/>
      <c r="BH81" s="116"/>
      <c r="BI81" s="116"/>
      <c r="BJ81" s="117"/>
    </row>
    <row r="82" spans="2:62" s="3" customFormat="1" ht="15">
      <c r="B82" s="36"/>
      <c r="C82" s="16"/>
      <c r="D82" s="680"/>
      <c r="E82" s="703"/>
      <c r="F82" s="693"/>
      <c r="G82" s="691"/>
      <c r="H82" s="691"/>
      <c r="I82" s="691"/>
      <c r="J82" s="691"/>
      <c r="K82" s="691"/>
      <c r="L82" s="16"/>
      <c r="M82" s="16"/>
      <c r="N82" s="16"/>
      <c r="O82" s="16"/>
      <c r="P82" s="36"/>
      <c r="Q82" s="36"/>
      <c r="R82" s="36"/>
      <c r="S82" s="16"/>
      <c r="T82" s="16"/>
      <c r="U82" s="16"/>
      <c r="V82" s="36"/>
      <c r="W82" s="36"/>
      <c r="X82" s="36"/>
      <c r="Y82" s="36"/>
      <c r="Z82" s="36"/>
      <c r="AA82" s="36"/>
      <c r="AB82" s="36"/>
      <c r="AC82" s="36"/>
      <c r="AD82" s="16"/>
      <c r="AE82" s="16"/>
      <c r="AF82" s="16"/>
      <c r="AG82" s="16"/>
      <c r="AH82" s="16"/>
      <c r="AI82" s="16"/>
      <c r="AJ82" s="16"/>
      <c r="AK82" s="16"/>
      <c r="AL82" s="16"/>
      <c r="AM82" s="16"/>
      <c r="AN82" s="16"/>
      <c r="AO82" s="16"/>
      <c r="AP82" s="16"/>
      <c r="AQ82" s="16"/>
      <c r="AR82" s="16"/>
      <c r="AS82" s="116"/>
      <c r="AT82" s="116"/>
      <c r="AU82" s="116"/>
      <c r="AV82" s="116"/>
      <c r="AW82" s="116"/>
      <c r="AX82" s="116"/>
      <c r="AY82" s="116"/>
      <c r="AZ82" s="116"/>
      <c r="BA82" s="116"/>
      <c r="BB82" s="116"/>
      <c r="BC82" s="116"/>
      <c r="BD82" s="116"/>
      <c r="BE82" s="116"/>
      <c r="BF82" s="116"/>
      <c r="BG82" s="116"/>
      <c r="BH82" s="116"/>
      <c r="BI82" s="116"/>
      <c r="BJ82" s="117"/>
    </row>
    <row r="83" spans="2:62" s="3" customFormat="1" ht="15">
      <c r="B83" s="36"/>
      <c r="C83" s="16"/>
      <c r="D83" s="684"/>
      <c r="E83" s="692"/>
      <c r="F83" s="693"/>
      <c r="G83" s="693"/>
      <c r="H83" s="693"/>
      <c r="I83" s="693"/>
      <c r="J83" s="693"/>
      <c r="K83" s="693"/>
      <c r="L83" s="16"/>
      <c r="M83" s="16"/>
      <c r="N83" s="16"/>
      <c r="O83" s="16"/>
      <c r="P83" s="36"/>
      <c r="Q83" s="36"/>
      <c r="R83" s="36"/>
      <c r="S83" s="16"/>
      <c r="T83" s="16"/>
      <c r="U83" s="16"/>
      <c r="V83" s="36"/>
      <c r="W83" s="36"/>
      <c r="X83" s="36"/>
      <c r="Y83" s="36"/>
      <c r="Z83" s="36"/>
      <c r="AA83" s="36"/>
      <c r="AB83" s="36"/>
      <c r="AC83" s="36"/>
      <c r="AD83" s="16"/>
      <c r="AE83" s="16"/>
      <c r="AF83" s="16"/>
      <c r="AG83" s="16"/>
      <c r="AH83" s="16"/>
      <c r="AI83" s="16"/>
      <c r="AJ83" s="16"/>
      <c r="AK83" s="16"/>
      <c r="AL83" s="16"/>
      <c r="AM83" s="16"/>
      <c r="AN83" s="16"/>
      <c r="AO83" s="16"/>
      <c r="AP83" s="16"/>
      <c r="AQ83" s="16"/>
      <c r="AR83" s="16"/>
      <c r="AS83" s="116"/>
      <c r="AT83" s="116"/>
      <c r="AU83" s="116"/>
      <c r="AV83" s="116"/>
      <c r="AW83" s="116"/>
      <c r="AX83" s="116"/>
      <c r="AY83" s="116"/>
      <c r="AZ83" s="116"/>
      <c r="BA83" s="116"/>
      <c r="BB83" s="116"/>
      <c r="BC83" s="116"/>
      <c r="BD83" s="116"/>
      <c r="BE83" s="116"/>
      <c r="BF83" s="116"/>
      <c r="BG83" s="116"/>
      <c r="BH83" s="116"/>
      <c r="BI83" s="116"/>
      <c r="BJ83" s="117"/>
    </row>
    <row r="84" spans="2:62" s="3" customFormat="1" ht="15">
      <c r="B84" s="36"/>
      <c r="C84" s="16"/>
      <c r="D84" s="684"/>
      <c r="E84" s="692"/>
      <c r="F84" s="693"/>
      <c r="G84" s="693"/>
      <c r="H84" s="693"/>
      <c r="I84" s="693"/>
      <c r="J84" s="693"/>
      <c r="K84" s="693"/>
      <c r="L84" s="16"/>
      <c r="M84" s="16"/>
      <c r="N84" s="16"/>
      <c r="O84" s="16"/>
      <c r="P84" s="36"/>
      <c r="Q84" s="36"/>
      <c r="R84" s="36"/>
      <c r="S84" s="16"/>
      <c r="T84" s="16"/>
      <c r="U84" s="16"/>
      <c r="V84" s="36"/>
      <c r="W84" s="36"/>
      <c r="X84" s="36"/>
      <c r="Y84" s="36"/>
      <c r="Z84" s="36"/>
      <c r="AA84" s="36"/>
      <c r="AB84" s="36"/>
      <c r="AC84" s="36"/>
      <c r="AD84" s="16"/>
      <c r="AE84" s="16"/>
      <c r="AF84" s="16"/>
      <c r="AG84" s="16"/>
      <c r="AH84" s="16"/>
      <c r="AI84" s="16"/>
      <c r="AJ84" s="16"/>
      <c r="AK84" s="16"/>
      <c r="AL84" s="16"/>
      <c r="AM84" s="16"/>
      <c r="AN84" s="16"/>
      <c r="AO84" s="16"/>
      <c r="AP84" s="16"/>
      <c r="AQ84" s="16"/>
      <c r="AR84" s="16"/>
      <c r="AS84" s="116"/>
      <c r="AT84" s="116"/>
      <c r="AU84" s="116"/>
      <c r="AV84" s="116"/>
      <c r="AW84" s="116"/>
      <c r="AX84" s="116"/>
      <c r="AY84" s="116"/>
      <c r="AZ84" s="116"/>
      <c r="BA84" s="116"/>
      <c r="BB84" s="116"/>
      <c r="BC84" s="116"/>
      <c r="BD84" s="116"/>
      <c r="BE84" s="116"/>
      <c r="BF84" s="116"/>
      <c r="BG84" s="116"/>
      <c r="BH84" s="116"/>
      <c r="BI84" s="116"/>
      <c r="BJ84" s="117"/>
    </row>
    <row r="85" spans="2:62" s="3" customFormat="1" ht="15">
      <c r="B85" s="36"/>
      <c r="C85" s="16"/>
      <c r="D85" s="684"/>
      <c r="E85" s="692"/>
      <c r="F85" s="693"/>
      <c r="G85" s="693"/>
      <c r="H85" s="693"/>
      <c r="I85" s="693"/>
      <c r="J85" s="693"/>
      <c r="K85" s="693"/>
      <c r="L85" s="16"/>
      <c r="M85" s="16"/>
      <c r="N85" s="16"/>
      <c r="O85" s="16"/>
      <c r="P85" s="36"/>
      <c r="Q85" s="36"/>
      <c r="R85" s="36"/>
      <c r="S85" s="16"/>
      <c r="T85" s="16"/>
      <c r="U85" s="16"/>
      <c r="V85" s="36"/>
      <c r="W85" s="36"/>
      <c r="X85" s="36"/>
      <c r="Y85" s="36"/>
      <c r="Z85" s="36"/>
      <c r="AA85" s="36"/>
      <c r="AB85" s="36"/>
      <c r="AC85" s="36"/>
      <c r="AD85" s="16"/>
      <c r="AE85" s="16"/>
      <c r="AF85" s="16"/>
      <c r="AG85" s="16"/>
      <c r="AH85" s="16"/>
      <c r="AI85" s="16"/>
      <c r="AJ85" s="16"/>
      <c r="AK85" s="16"/>
      <c r="AL85" s="16"/>
      <c r="AM85" s="16"/>
      <c r="AN85" s="16"/>
      <c r="AO85" s="16"/>
      <c r="AP85" s="16"/>
      <c r="AQ85" s="16"/>
      <c r="AR85" s="16"/>
      <c r="AS85" s="116"/>
      <c r="AT85" s="116"/>
      <c r="AU85" s="116"/>
      <c r="AV85" s="116"/>
      <c r="AW85" s="116"/>
      <c r="AX85" s="116"/>
      <c r="AY85" s="116"/>
      <c r="AZ85" s="116"/>
      <c r="BA85" s="116"/>
      <c r="BB85" s="116"/>
      <c r="BC85" s="116"/>
      <c r="BD85" s="116"/>
      <c r="BE85" s="116"/>
      <c r="BF85" s="116"/>
      <c r="BG85" s="116"/>
      <c r="BH85" s="116"/>
      <c r="BI85" s="116"/>
      <c r="BJ85" s="117"/>
    </row>
    <row r="86" spans="2:62" s="3" customFormat="1" ht="15">
      <c r="B86" s="36"/>
      <c r="C86" s="16"/>
      <c r="D86" s="684"/>
      <c r="E86" s="692"/>
      <c r="F86" s="693"/>
      <c r="G86" s="693"/>
      <c r="H86" s="693"/>
      <c r="I86" s="693"/>
      <c r="J86" s="693"/>
      <c r="K86" s="693"/>
      <c r="L86" s="16"/>
      <c r="M86" s="16"/>
      <c r="N86" s="16"/>
      <c r="O86" s="16"/>
      <c r="P86" s="36"/>
      <c r="Q86" s="36"/>
      <c r="R86" s="36"/>
      <c r="S86" s="16"/>
      <c r="T86" s="16"/>
      <c r="U86" s="16"/>
      <c r="V86" s="36"/>
      <c r="W86" s="36"/>
      <c r="X86" s="36"/>
      <c r="Y86" s="36"/>
      <c r="Z86" s="36"/>
      <c r="AA86" s="36"/>
      <c r="AB86" s="36"/>
      <c r="AC86" s="36"/>
      <c r="AD86" s="16"/>
      <c r="AE86" s="16"/>
      <c r="AF86" s="16"/>
      <c r="AG86" s="16"/>
      <c r="AH86" s="16"/>
      <c r="AI86" s="16"/>
      <c r="AJ86" s="16"/>
      <c r="AK86" s="16"/>
      <c r="AL86" s="16"/>
      <c r="AM86" s="16"/>
      <c r="AN86" s="16"/>
      <c r="AO86" s="16"/>
      <c r="AP86" s="16"/>
      <c r="AQ86" s="16"/>
      <c r="AR86" s="16"/>
      <c r="AS86" s="116"/>
      <c r="AT86" s="116"/>
      <c r="AU86" s="116"/>
      <c r="AV86" s="116"/>
      <c r="AW86" s="116"/>
      <c r="AX86" s="116"/>
      <c r="AY86" s="116"/>
      <c r="AZ86" s="116"/>
      <c r="BA86" s="116"/>
      <c r="BB86" s="116"/>
      <c r="BC86" s="116"/>
      <c r="BD86" s="116"/>
      <c r="BE86" s="116"/>
      <c r="BF86" s="116"/>
      <c r="BG86" s="116"/>
      <c r="BH86" s="116"/>
      <c r="BI86" s="116"/>
      <c r="BJ86" s="117"/>
    </row>
    <row r="87" spans="2:62" s="3" customFormat="1" ht="15">
      <c r="B87" s="36"/>
      <c r="C87" s="16"/>
      <c r="D87" s="684"/>
      <c r="E87" s="692"/>
      <c r="F87" s="693"/>
      <c r="G87" s="693"/>
      <c r="H87" s="693"/>
      <c r="I87" s="693"/>
      <c r="J87" s="693"/>
      <c r="K87" s="693"/>
      <c r="L87" s="16"/>
      <c r="M87" s="16"/>
      <c r="N87" s="16"/>
      <c r="O87" s="16"/>
      <c r="P87" s="36"/>
      <c r="Q87" s="36"/>
      <c r="R87" s="36"/>
      <c r="S87" s="16"/>
      <c r="T87" s="16"/>
      <c r="U87" s="16"/>
      <c r="V87" s="36"/>
      <c r="W87" s="36"/>
      <c r="X87" s="36"/>
      <c r="Y87" s="36"/>
      <c r="Z87" s="36"/>
      <c r="AA87" s="36"/>
      <c r="AB87" s="36"/>
      <c r="AC87" s="36"/>
      <c r="AD87" s="16"/>
      <c r="AE87" s="16"/>
      <c r="AF87" s="16"/>
      <c r="AG87" s="16"/>
      <c r="AH87" s="16"/>
      <c r="AI87" s="16"/>
      <c r="AJ87" s="16"/>
      <c r="AK87" s="16"/>
      <c r="AL87" s="16"/>
      <c r="AM87" s="16"/>
      <c r="AN87" s="16"/>
      <c r="AO87" s="16"/>
      <c r="AP87" s="16"/>
      <c r="AQ87" s="16"/>
      <c r="AR87" s="16"/>
      <c r="AS87" s="116"/>
      <c r="AT87" s="116"/>
      <c r="AU87" s="116"/>
      <c r="AV87" s="116"/>
      <c r="AW87" s="116"/>
      <c r="AX87" s="116"/>
      <c r="AY87" s="116"/>
      <c r="AZ87" s="116"/>
      <c r="BA87" s="116"/>
      <c r="BB87" s="116"/>
      <c r="BC87" s="116"/>
      <c r="BD87" s="116"/>
      <c r="BE87" s="116"/>
      <c r="BF87" s="116"/>
      <c r="BG87" s="116"/>
      <c r="BH87" s="116"/>
      <c r="BI87" s="116"/>
      <c r="BJ87" s="117"/>
    </row>
    <row r="88" spans="2:62" s="3" customFormat="1" ht="15">
      <c r="B88" s="36"/>
      <c r="C88" s="16"/>
      <c r="D88" s="684"/>
      <c r="E88" s="692"/>
      <c r="F88" s="693"/>
      <c r="G88" s="693"/>
      <c r="H88" s="693"/>
      <c r="I88" s="693"/>
      <c r="J88" s="693"/>
      <c r="K88" s="693"/>
      <c r="L88" s="16"/>
      <c r="M88" s="16"/>
      <c r="N88" s="16"/>
      <c r="O88" s="16"/>
      <c r="P88" s="36"/>
      <c r="Q88" s="36"/>
      <c r="R88" s="36"/>
      <c r="S88" s="16"/>
      <c r="T88" s="16"/>
      <c r="U88" s="16"/>
      <c r="V88" s="36"/>
      <c r="W88" s="36"/>
      <c r="X88" s="36"/>
      <c r="Y88" s="36"/>
      <c r="Z88" s="36"/>
      <c r="AA88" s="36"/>
      <c r="AB88" s="36"/>
      <c r="AC88" s="36"/>
      <c r="AD88" s="16"/>
      <c r="AE88" s="16"/>
      <c r="AF88" s="16"/>
      <c r="AG88" s="16"/>
      <c r="AH88" s="16"/>
      <c r="AI88" s="16"/>
      <c r="AJ88" s="16"/>
      <c r="AK88" s="16"/>
      <c r="AL88" s="16"/>
      <c r="AM88" s="16"/>
      <c r="AN88" s="16"/>
      <c r="AO88" s="16"/>
      <c r="AP88" s="16"/>
      <c r="AQ88" s="16"/>
      <c r="AR88" s="16"/>
      <c r="AS88" s="116"/>
      <c r="AT88" s="116"/>
      <c r="AU88" s="116"/>
      <c r="AV88" s="116"/>
      <c r="AW88" s="116"/>
      <c r="AX88" s="116"/>
      <c r="AY88" s="116"/>
      <c r="AZ88" s="116"/>
      <c r="BA88" s="116"/>
      <c r="BB88" s="116"/>
      <c r="BC88" s="116"/>
      <c r="BD88" s="116"/>
      <c r="BE88" s="116"/>
      <c r="BF88" s="116"/>
      <c r="BG88" s="116"/>
      <c r="BH88" s="116"/>
      <c r="BI88" s="116"/>
      <c r="BJ88" s="117"/>
    </row>
    <row r="89" spans="2:62" s="3" customFormat="1" ht="15">
      <c r="B89" s="36"/>
      <c r="C89" s="16"/>
      <c r="D89" s="688"/>
      <c r="E89" s="692"/>
      <c r="F89" s="693"/>
      <c r="G89" s="38"/>
      <c r="H89" s="38"/>
      <c r="I89" s="38"/>
      <c r="J89" s="38"/>
      <c r="K89" s="38"/>
      <c r="L89" s="16"/>
      <c r="M89" s="16"/>
      <c r="N89" s="16"/>
      <c r="O89" s="16"/>
      <c r="P89" s="36"/>
      <c r="Q89" s="36"/>
      <c r="R89" s="36"/>
      <c r="S89" s="16"/>
      <c r="T89" s="16"/>
      <c r="U89" s="16"/>
      <c r="V89" s="36"/>
      <c r="W89" s="36"/>
      <c r="X89" s="36"/>
      <c r="Y89" s="36"/>
      <c r="Z89" s="36"/>
      <c r="AA89" s="36"/>
      <c r="AB89" s="36"/>
      <c r="AC89" s="36"/>
      <c r="AD89" s="16"/>
      <c r="AE89" s="16"/>
      <c r="AF89" s="16"/>
      <c r="AG89" s="16"/>
      <c r="AH89" s="16"/>
      <c r="AI89" s="16"/>
      <c r="AJ89" s="16"/>
      <c r="AK89" s="16"/>
      <c r="AL89" s="16"/>
      <c r="AM89" s="16"/>
      <c r="AN89" s="16"/>
      <c r="AO89" s="16"/>
      <c r="AP89" s="16"/>
      <c r="AQ89" s="16"/>
      <c r="AR89" s="16"/>
      <c r="AS89" s="116"/>
      <c r="AT89" s="116"/>
      <c r="AU89" s="116"/>
      <c r="AV89" s="116"/>
      <c r="AW89" s="116"/>
      <c r="AX89" s="116"/>
      <c r="AY89" s="116"/>
      <c r="AZ89" s="116"/>
      <c r="BA89" s="116"/>
      <c r="BB89" s="116"/>
      <c r="BC89" s="116"/>
      <c r="BD89" s="116"/>
      <c r="BE89" s="116"/>
      <c r="BF89" s="116"/>
      <c r="BG89" s="116"/>
      <c r="BH89" s="116"/>
      <c r="BI89" s="116"/>
      <c r="BJ89" s="117"/>
    </row>
    <row r="90" spans="2:62" s="3" customFormat="1" ht="9.9" customHeight="1">
      <c r="B90" s="36"/>
      <c r="C90" s="16"/>
      <c r="D90" s="16"/>
      <c r="E90" s="16"/>
      <c r="F90" s="16"/>
      <c r="G90" s="16"/>
      <c r="H90" s="16"/>
      <c r="I90" s="16"/>
      <c r="J90" s="16"/>
      <c r="K90" s="16"/>
      <c r="L90" s="16"/>
      <c r="M90" s="16"/>
      <c r="N90" s="16"/>
      <c r="O90" s="16"/>
      <c r="P90" s="36"/>
      <c r="Q90" s="36"/>
      <c r="R90" s="36"/>
      <c r="S90" s="16"/>
      <c r="T90" s="16"/>
      <c r="U90" s="16"/>
      <c r="V90" s="36"/>
      <c r="W90" s="36"/>
      <c r="X90" s="36"/>
      <c r="Y90" s="36"/>
      <c r="Z90" s="36"/>
      <c r="AA90" s="36"/>
      <c r="AB90" s="36"/>
      <c r="AC90" s="36"/>
      <c r="AD90" s="16"/>
      <c r="AE90" s="16"/>
      <c r="AF90" s="16"/>
      <c r="AG90" s="16"/>
      <c r="AH90" s="16"/>
      <c r="AI90" s="16"/>
      <c r="AJ90" s="16"/>
      <c r="AK90" s="16"/>
      <c r="AL90" s="16"/>
      <c r="AM90" s="16"/>
      <c r="AN90" s="16"/>
      <c r="AO90" s="16"/>
      <c r="AP90" s="16"/>
      <c r="AQ90" s="16"/>
      <c r="AR90" s="16"/>
      <c r="AS90" s="116"/>
      <c r="AT90" s="116"/>
      <c r="AU90" s="116"/>
      <c r="AV90" s="116"/>
      <c r="AW90" s="116"/>
      <c r="AX90" s="116"/>
      <c r="AY90" s="116"/>
      <c r="AZ90" s="116"/>
      <c r="BA90" s="116"/>
      <c r="BB90" s="116"/>
      <c r="BC90" s="116"/>
      <c r="BD90" s="116"/>
      <c r="BE90" s="116"/>
      <c r="BF90" s="116"/>
      <c r="BG90" s="116"/>
      <c r="BH90" s="116"/>
      <c r="BI90" s="116"/>
      <c r="BJ90" s="117"/>
    </row>
    <row r="91" spans="2:62" s="3" customFormat="1">
      <c r="B91" s="36"/>
      <c r="C91" s="16"/>
      <c r="D91" s="16"/>
      <c r="E91" s="16"/>
      <c r="F91" s="16"/>
      <c r="G91" s="16"/>
      <c r="H91" s="16"/>
      <c r="I91" s="16"/>
      <c r="J91" s="16"/>
      <c r="K91" s="16"/>
      <c r="L91" s="16"/>
      <c r="M91" s="16"/>
      <c r="N91" s="16"/>
      <c r="O91" s="16"/>
      <c r="P91" s="36"/>
      <c r="Q91" s="36"/>
      <c r="R91" s="36"/>
      <c r="S91" s="16"/>
      <c r="T91" s="16"/>
      <c r="U91" s="16"/>
      <c r="V91" s="36"/>
      <c r="W91" s="36"/>
      <c r="X91" s="36"/>
      <c r="Y91" s="36"/>
      <c r="Z91" s="36"/>
      <c r="AA91" s="36"/>
      <c r="AB91" s="36"/>
      <c r="AC91" s="36"/>
      <c r="AD91" s="16"/>
      <c r="AE91" s="16"/>
      <c r="AF91" s="16"/>
      <c r="AG91" s="16"/>
      <c r="AH91" s="16"/>
      <c r="AI91" s="16"/>
      <c r="AJ91" s="16"/>
      <c r="AK91" s="16"/>
      <c r="AL91" s="16"/>
      <c r="AM91" s="16"/>
      <c r="AN91" s="16"/>
      <c r="AO91" s="16"/>
      <c r="AP91" s="16"/>
      <c r="AQ91" s="16"/>
      <c r="AR91" s="16"/>
      <c r="AS91" s="116"/>
      <c r="AT91" s="116"/>
      <c r="AU91" s="116"/>
      <c r="AV91" s="116"/>
      <c r="AW91" s="116"/>
      <c r="AX91" s="116"/>
      <c r="AY91" s="116"/>
      <c r="AZ91" s="116"/>
      <c r="BA91" s="116"/>
      <c r="BB91" s="116"/>
      <c r="BC91" s="116"/>
      <c r="BD91" s="116"/>
      <c r="BE91" s="116"/>
      <c r="BF91" s="116"/>
      <c r="BG91" s="116"/>
      <c r="BH91" s="116"/>
      <c r="BI91" s="116"/>
      <c r="BJ91" s="117"/>
    </row>
    <row r="92" spans="2:62" s="3" customFormat="1">
      <c r="B92" s="36"/>
      <c r="C92" s="36"/>
      <c r="D92" s="36"/>
      <c r="E92" s="36"/>
      <c r="F92" s="36"/>
      <c r="G92" s="36"/>
      <c r="H92" s="36"/>
      <c r="I92" s="36"/>
      <c r="J92" s="36"/>
      <c r="K92" s="36"/>
      <c r="L92" s="36"/>
      <c r="M92" s="36"/>
      <c r="N92" s="36"/>
      <c r="O92" s="36"/>
      <c r="P92" s="36"/>
      <c r="Q92" s="36"/>
      <c r="R92" s="36"/>
      <c r="S92" s="16"/>
      <c r="T92" s="16"/>
      <c r="U92" s="16"/>
      <c r="V92" s="36"/>
      <c r="W92" s="36"/>
      <c r="X92" s="36"/>
      <c r="Y92" s="36"/>
      <c r="Z92" s="36"/>
      <c r="AA92" s="36"/>
      <c r="AB92" s="36"/>
      <c r="AC92" s="36"/>
      <c r="AD92" s="16"/>
      <c r="AE92" s="16"/>
      <c r="AF92" s="16"/>
      <c r="AG92" s="16"/>
      <c r="AH92" s="16"/>
      <c r="AI92" s="16"/>
      <c r="AJ92" s="16"/>
      <c r="AK92" s="16"/>
      <c r="AL92" s="16"/>
      <c r="AM92" s="16"/>
      <c r="AN92" s="16"/>
      <c r="AO92" s="16"/>
      <c r="AP92" s="16"/>
      <c r="AQ92" s="16"/>
      <c r="AR92" s="16"/>
      <c r="AS92" s="116"/>
      <c r="AT92" s="116"/>
      <c r="AU92" s="116"/>
      <c r="AV92" s="116"/>
      <c r="AW92" s="116"/>
      <c r="AX92" s="116"/>
      <c r="AY92" s="116"/>
      <c r="AZ92" s="116"/>
      <c r="BA92" s="116"/>
      <c r="BB92" s="116"/>
      <c r="BC92" s="116"/>
      <c r="BD92" s="116"/>
      <c r="BE92" s="116"/>
      <c r="BF92" s="116"/>
      <c r="BG92" s="116"/>
      <c r="BH92" s="116"/>
      <c r="BI92" s="116"/>
      <c r="BJ92" s="117"/>
    </row>
    <row r="93" spans="2:62" s="3" customFormat="1">
      <c r="B93" s="36"/>
      <c r="C93" s="36"/>
      <c r="D93" s="36"/>
      <c r="E93" s="36"/>
      <c r="F93" s="36"/>
      <c r="G93" s="36"/>
      <c r="H93" s="36"/>
      <c r="I93" s="36"/>
      <c r="J93" s="36"/>
      <c r="K93" s="36"/>
      <c r="L93" s="36"/>
      <c r="M93" s="36"/>
      <c r="N93" s="36"/>
      <c r="O93" s="36"/>
      <c r="P93" s="36"/>
      <c r="Q93" s="36"/>
      <c r="R93" s="36"/>
      <c r="S93" s="16"/>
      <c r="T93" s="16"/>
      <c r="U93" s="16"/>
      <c r="V93" s="36"/>
      <c r="W93" s="36"/>
      <c r="X93" s="36"/>
      <c r="Y93" s="36"/>
      <c r="Z93" s="36"/>
      <c r="AA93" s="36"/>
      <c r="AB93" s="36"/>
      <c r="AC93" s="36"/>
      <c r="AD93" s="16"/>
      <c r="AE93" s="16"/>
      <c r="AF93" s="16"/>
      <c r="AG93" s="16"/>
      <c r="AH93" s="16"/>
      <c r="AI93" s="16"/>
      <c r="AJ93" s="16"/>
      <c r="AK93" s="16"/>
      <c r="AL93" s="16"/>
      <c r="AM93" s="16"/>
      <c r="AN93" s="16"/>
      <c r="AO93" s="16"/>
      <c r="AP93" s="16"/>
      <c r="AQ93" s="16"/>
      <c r="AR93" s="16"/>
      <c r="AS93" s="116"/>
      <c r="AT93" s="116"/>
      <c r="AU93" s="116"/>
      <c r="AV93" s="116"/>
      <c r="AW93" s="116"/>
      <c r="AX93" s="116"/>
      <c r="AY93" s="116"/>
      <c r="AZ93" s="116"/>
      <c r="BA93" s="116"/>
      <c r="BB93" s="116"/>
      <c r="BC93" s="116"/>
      <c r="BD93" s="116"/>
      <c r="BE93" s="116"/>
      <c r="BF93" s="116"/>
      <c r="BG93" s="116"/>
      <c r="BH93" s="116"/>
      <c r="BI93" s="116"/>
      <c r="BJ93" s="117"/>
    </row>
    <row r="94" spans="2:62" s="3" customFormat="1">
      <c r="B94" s="36"/>
      <c r="C94" s="36"/>
      <c r="D94" s="36"/>
      <c r="E94" s="36"/>
      <c r="F94" s="36"/>
      <c r="G94" s="36"/>
      <c r="H94" s="36"/>
      <c r="I94" s="36"/>
      <c r="J94" s="36"/>
      <c r="K94" s="36"/>
      <c r="L94" s="36"/>
      <c r="M94" s="36"/>
      <c r="N94" s="36"/>
      <c r="O94" s="36"/>
      <c r="P94" s="36"/>
      <c r="Q94" s="36"/>
      <c r="R94" s="36"/>
      <c r="S94" s="16"/>
      <c r="T94" s="16"/>
      <c r="U94" s="16"/>
      <c r="V94" s="36"/>
      <c r="W94" s="36"/>
      <c r="X94" s="36"/>
      <c r="Y94" s="36"/>
      <c r="Z94" s="36"/>
      <c r="AA94" s="36"/>
      <c r="AB94" s="36"/>
      <c r="AC94" s="36"/>
      <c r="AD94" s="16"/>
      <c r="AE94" s="16"/>
      <c r="AF94" s="16"/>
      <c r="AG94" s="16"/>
      <c r="AH94" s="16"/>
      <c r="AI94" s="16"/>
      <c r="AJ94" s="16"/>
      <c r="AK94" s="16"/>
      <c r="AL94" s="16"/>
      <c r="AM94" s="16"/>
      <c r="AN94" s="16"/>
      <c r="AO94" s="16"/>
      <c r="AP94" s="16"/>
      <c r="AQ94" s="16"/>
      <c r="AR94" s="16"/>
      <c r="AS94" s="116"/>
      <c r="AT94" s="116"/>
      <c r="AU94" s="116"/>
      <c r="AV94" s="116"/>
      <c r="AW94" s="116"/>
      <c r="AX94" s="116"/>
      <c r="AY94" s="116"/>
      <c r="AZ94" s="116"/>
      <c r="BA94" s="116"/>
      <c r="BB94" s="116"/>
      <c r="BC94" s="116"/>
      <c r="BD94" s="116"/>
      <c r="BE94" s="116"/>
      <c r="BF94" s="116"/>
      <c r="BG94" s="116"/>
      <c r="BH94" s="116"/>
      <c r="BI94" s="116"/>
      <c r="BJ94" s="117"/>
    </row>
    <row r="95" spans="2:62" s="3" customFormat="1">
      <c r="B95" s="36"/>
      <c r="C95" s="36"/>
      <c r="D95" s="36"/>
      <c r="E95" s="36"/>
      <c r="F95" s="36"/>
      <c r="G95" s="36"/>
      <c r="H95" s="36"/>
      <c r="I95" s="36"/>
      <c r="J95" s="36"/>
      <c r="K95" s="36"/>
      <c r="L95" s="36"/>
      <c r="M95" s="36"/>
      <c r="N95" s="36"/>
      <c r="O95" s="36"/>
      <c r="P95" s="36"/>
      <c r="Q95" s="36"/>
      <c r="R95" s="36"/>
      <c r="S95" s="16"/>
      <c r="T95" s="16"/>
      <c r="U95" s="16"/>
      <c r="V95" s="36"/>
      <c r="W95" s="36"/>
      <c r="X95" s="36"/>
      <c r="Y95" s="36"/>
      <c r="Z95" s="36"/>
      <c r="AA95" s="36"/>
      <c r="AB95" s="36"/>
      <c r="AC95" s="36"/>
      <c r="AD95" s="16"/>
      <c r="AE95" s="16"/>
      <c r="AF95" s="16"/>
      <c r="AG95" s="16"/>
      <c r="AH95" s="16"/>
      <c r="AI95" s="16"/>
      <c r="AJ95" s="16"/>
      <c r="AK95" s="16"/>
      <c r="AL95" s="16"/>
      <c r="AM95" s="16"/>
      <c r="AN95" s="16"/>
      <c r="AO95" s="16"/>
      <c r="AP95" s="16"/>
      <c r="AQ95" s="16"/>
      <c r="AR95" s="16"/>
      <c r="AS95" s="116"/>
      <c r="AT95" s="116"/>
      <c r="AU95" s="116"/>
      <c r="AV95" s="116"/>
      <c r="AW95" s="116"/>
      <c r="AX95" s="116"/>
      <c r="AY95" s="116"/>
      <c r="AZ95" s="116"/>
      <c r="BA95" s="116"/>
      <c r="BB95" s="116"/>
      <c r="BC95" s="116"/>
      <c r="BD95" s="116"/>
      <c r="BE95" s="116"/>
      <c r="BF95" s="116"/>
      <c r="BG95" s="116"/>
      <c r="BH95" s="116"/>
      <c r="BI95" s="116"/>
      <c r="BJ95" s="117"/>
    </row>
    <row r="96" spans="2:62" s="3" customFormat="1">
      <c r="B96" s="36"/>
      <c r="C96" s="36"/>
      <c r="D96" s="36"/>
      <c r="E96" s="36"/>
      <c r="F96" s="36"/>
      <c r="G96" s="36"/>
      <c r="H96" s="36"/>
      <c r="I96" s="36"/>
      <c r="J96" s="36"/>
      <c r="K96" s="36"/>
      <c r="L96" s="36"/>
      <c r="M96" s="36"/>
      <c r="N96" s="36"/>
      <c r="O96" s="36"/>
      <c r="P96" s="36"/>
      <c r="Q96" s="36"/>
      <c r="R96" s="36"/>
      <c r="S96" s="16"/>
      <c r="T96" s="16"/>
      <c r="U96" s="16"/>
      <c r="V96" s="36"/>
      <c r="W96" s="36"/>
      <c r="X96" s="36"/>
      <c r="Y96" s="36"/>
      <c r="Z96" s="36"/>
      <c r="AA96" s="36"/>
      <c r="AB96" s="36"/>
      <c r="AC96" s="36"/>
      <c r="AD96" s="16"/>
      <c r="AE96" s="16"/>
      <c r="AF96" s="16"/>
      <c r="AG96" s="16"/>
      <c r="AH96" s="16"/>
      <c r="AI96" s="16"/>
      <c r="AJ96" s="16"/>
      <c r="AK96" s="16"/>
      <c r="AL96" s="16"/>
      <c r="AM96" s="16"/>
      <c r="AN96" s="16"/>
      <c r="AO96" s="16"/>
      <c r="AP96" s="16"/>
      <c r="AQ96" s="16"/>
      <c r="AR96" s="16"/>
      <c r="AS96" s="116"/>
      <c r="AT96" s="116"/>
      <c r="AU96" s="116"/>
      <c r="AV96" s="116"/>
      <c r="AW96" s="116"/>
      <c r="AX96" s="116"/>
      <c r="AY96" s="116"/>
      <c r="AZ96" s="116"/>
      <c r="BA96" s="116"/>
      <c r="BB96" s="116"/>
      <c r="BC96" s="116"/>
      <c r="BD96" s="116"/>
      <c r="BE96" s="116"/>
      <c r="BF96" s="116"/>
      <c r="BG96" s="116"/>
      <c r="BH96" s="116"/>
      <c r="BI96" s="116"/>
      <c r="BJ96" s="117"/>
    </row>
    <row r="97" spans="2:62" s="3" customFormat="1">
      <c r="B97" s="36"/>
      <c r="C97" s="36"/>
      <c r="D97" s="36"/>
      <c r="E97" s="36"/>
      <c r="F97" s="36"/>
      <c r="G97" s="36"/>
      <c r="H97" s="36"/>
      <c r="I97" s="36"/>
      <c r="J97" s="36"/>
      <c r="K97" s="36"/>
      <c r="L97" s="36"/>
      <c r="M97" s="36"/>
      <c r="N97" s="36"/>
      <c r="O97" s="36"/>
      <c r="P97" s="36"/>
      <c r="Q97" s="36"/>
      <c r="R97" s="36"/>
      <c r="S97" s="16"/>
      <c r="T97" s="16"/>
      <c r="U97" s="16"/>
      <c r="V97" s="36"/>
      <c r="W97" s="36"/>
      <c r="X97" s="36"/>
      <c r="Y97" s="36"/>
      <c r="Z97" s="36"/>
      <c r="AA97" s="36"/>
      <c r="AB97" s="36"/>
      <c r="AC97" s="36"/>
      <c r="AD97" s="16"/>
      <c r="AE97" s="16"/>
      <c r="AF97" s="16"/>
      <c r="AG97" s="16"/>
      <c r="AH97" s="16"/>
      <c r="AI97" s="16"/>
      <c r="AJ97" s="16"/>
      <c r="AK97" s="16"/>
      <c r="AL97" s="16"/>
      <c r="AM97" s="16"/>
      <c r="AN97" s="16"/>
      <c r="AO97" s="16"/>
      <c r="AP97" s="16"/>
      <c r="AQ97" s="16"/>
      <c r="AR97" s="16"/>
      <c r="AS97" s="116"/>
      <c r="AT97" s="116"/>
      <c r="AU97" s="116"/>
      <c r="AV97" s="116"/>
      <c r="AW97" s="116"/>
      <c r="AX97" s="116"/>
      <c r="AY97" s="116"/>
      <c r="AZ97" s="116"/>
      <c r="BA97" s="116"/>
      <c r="BB97" s="116"/>
      <c r="BC97" s="116"/>
      <c r="BD97" s="116"/>
      <c r="BE97" s="116"/>
      <c r="BF97" s="116"/>
      <c r="BG97" s="116"/>
      <c r="BH97" s="116"/>
      <c r="BI97" s="116"/>
      <c r="BJ97" s="117"/>
    </row>
    <row r="98" spans="2:62" s="3" customFormat="1">
      <c r="B98" s="36"/>
      <c r="C98" s="36"/>
      <c r="D98" s="36"/>
      <c r="E98" s="36"/>
      <c r="F98" s="36"/>
      <c r="G98" s="36"/>
      <c r="H98" s="36"/>
      <c r="I98" s="36"/>
      <c r="J98" s="36"/>
      <c r="K98" s="36"/>
      <c r="L98" s="36"/>
      <c r="M98" s="36"/>
      <c r="N98" s="36"/>
      <c r="O98" s="36"/>
      <c r="P98" s="36"/>
      <c r="Q98" s="36"/>
      <c r="R98" s="36"/>
      <c r="S98" s="16"/>
      <c r="T98" s="16"/>
      <c r="U98" s="16"/>
      <c r="V98" s="36"/>
      <c r="W98" s="36"/>
      <c r="X98" s="36"/>
      <c r="Y98" s="36"/>
      <c r="Z98" s="36"/>
      <c r="AA98" s="36"/>
      <c r="AB98" s="36"/>
      <c r="AC98" s="36"/>
      <c r="AD98" s="16"/>
      <c r="AE98" s="16"/>
      <c r="AF98" s="16"/>
      <c r="AG98" s="16"/>
      <c r="AH98" s="16"/>
      <c r="AI98" s="16"/>
      <c r="AJ98" s="16"/>
      <c r="AK98" s="16"/>
      <c r="AL98" s="16"/>
      <c r="AM98" s="16"/>
      <c r="AN98" s="16"/>
      <c r="AO98" s="16"/>
      <c r="AP98" s="16"/>
      <c r="AQ98" s="16"/>
      <c r="AR98" s="16"/>
      <c r="AS98" s="116"/>
      <c r="AT98" s="116"/>
      <c r="AU98" s="116"/>
      <c r="AV98" s="116"/>
      <c r="AW98" s="116"/>
      <c r="AX98" s="116"/>
      <c r="AY98" s="116"/>
      <c r="AZ98" s="116"/>
      <c r="BA98" s="116"/>
      <c r="BB98" s="116"/>
      <c r="BC98" s="116"/>
      <c r="BD98" s="116"/>
      <c r="BE98" s="116"/>
      <c r="BF98" s="116"/>
      <c r="BG98" s="116"/>
      <c r="BH98" s="116"/>
      <c r="BI98" s="116"/>
      <c r="BJ98" s="117"/>
    </row>
    <row r="99" spans="2:62" s="3" customFormat="1">
      <c r="B99" s="36"/>
      <c r="C99" s="36"/>
      <c r="D99" s="36"/>
      <c r="E99" s="36"/>
      <c r="F99" s="36"/>
      <c r="G99" s="36"/>
      <c r="H99" s="36"/>
      <c r="I99" s="36"/>
      <c r="J99" s="36"/>
      <c r="K99" s="36"/>
      <c r="L99" s="36"/>
      <c r="M99" s="36"/>
      <c r="N99" s="36"/>
      <c r="O99" s="36"/>
      <c r="P99" s="36"/>
      <c r="Q99" s="36"/>
      <c r="R99" s="36"/>
      <c r="S99" s="16"/>
      <c r="T99" s="16"/>
      <c r="U99" s="16"/>
      <c r="V99" s="36"/>
      <c r="W99" s="36"/>
      <c r="X99" s="36"/>
      <c r="Y99" s="36"/>
      <c r="Z99" s="36"/>
      <c r="AA99" s="36"/>
      <c r="AB99" s="36"/>
      <c r="AC99" s="36"/>
      <c r="AD99" s="16"/>
      <c r="AE99" s="16"/>
      <c r="AF99" s="16"/>
      <c r="AG99" s="16"/>
      <c r="AH99" s="16"/>
      <c r="AI99" s="16"/>
      <c r="AJ99" s="16"/>
      <c r="AK99" s="16"/>
      <c r="AL99" s="16"/>
      <c r="AM99" s="16"/>
      <c r="AN99" s="16"/>
      <c r="AO99" s="16"/>
      <c r="AP99" s="16"/>
      <c r="AQ99" s="16"/>
      <c r="AR99" s="16"/>
      <c r="AS99" s="116"/>
      <c r="AT99" s="116"/>
      <c r="AU99" s="116"/>
      <c r="AV99" s="116"/>
      <c r="AW99" s="116"/>
      <c r="AX99" s="116"/>
      <c r="AY99" s="116"/>
      <c r="AZ99" s="116"/>
      <c r="BA99" s="116"/>
      <c r="BB99" s="116"/>
      <c r="BC99" s="116"/>
      <c r="BD99" s="116"/>
      <c r="BE99" s="116"/>
      <c r="BF99" s="116"/>
      <c r="BG99" s="116"/>
      <c r="BH99" s="116"/>
      <c r="BI99" s="116"/>
      <c r="BJ99" s="117"/>
    </row>
    <row r="100" spans="2:62" s="3" customFormat="1">
      <c r="B100" s="36"/>
      <c r="C100" s="36"/>
      <c r="D100" s="36"/>
      <c r="E100" s="36"/>
      <c r="F100" s="36"/>
      <c r="G100" s="36"/>
      <c r="H100" s="36"/>
      <c r="I100" s="36"/>
      <c r="J100" s="36"/>
      <c r="K100" s="36"/>
      <c r="L100" s="36"/>
      <c r="M100" s="36"/>
      <c r="N100" s="36"/>
      <c r="O100" s="36"/>
      <c r="P100" s="36"/>
      <c r="Q100" s="36"/>
      <c r="R100" s="36"/>
      <c r="S100" s="16"/>
      <c r="T100" s="16"/>
      <c r="U100" s="16"/>
      <c r="V100" s="36"/>
      <c r="W100" s="36"/>
      <c r="X100" s="36"/>
      <c r="Y100" s="36"/>
      <c r="Z100" s="36"/>
      <c r="AA100" s="36"/>
      <c r="AB100" s="36"/>
      <c r="AC100" s="36"/>
      <c r="AD100" s="16"/>
      <c r="AE100" s="16"/>
      <c r="AF100" s="16"/>
      <c r="AG100" s="16"/>
      <c r="AH100" s="16"/>
      <c r="AI100" s="16"/>
      <c r="AJ100" s="16"/>
      <c r="AK100" s="16"/>
      <c r="AL100" s="16"/>
      <c r="AM100" s="16"/>
      <c r="AN100" s="16"/>
      <c r="AO100" s="16"/>
      <c r="AP100" s="16"/>
      <c r="AQ100" s="16"/>
      <c r="AR100" s="16"/>
      <c r="AS100" s="116"/>
      <c r="AT100" s="116"/>
      <c r="AU100" s="116"/>
      <c r="AV100" s="116"/>
      <c r="AW100" s="116"/>
      <c r="AX100" s="116"/>
      <c r="AY100" s="116"/>
      <c r="AZ100" s="116"/>
      <c r="BA100" s="116"/>
      <c r="BB100" s="116"/>
      <c r="BC100" s="116"/>
      <c r="BD100" s="116"/>
      <c r="BE100" s="116"/>
      <c r="BF100" s="116"/>
      <c r="BG100" s="116"/>
      <c r="BH100" s="116"/>
      <c r="BI100" s="116"/>
      <c r="BJ100" s="117"/>
    </row>
    <row r="101" spans="2:62" s="3" customFormat="1">
      <c r="B101" s="36"/>
      <c r="C101" s="36"/>
      <c r="D101" s="36"/>
      <c r="E101" s="36"/>
      <c r="F101" s="36"/>
      <c r="G101" s="36"/>
      <c r="H101" s="36"/>
      <c r="I101" s="36"/>
      <c r="J101" s="36"/>
      <c r="K101" s="36"/>
      <c r="L101" s="36"/>
      <c r="M101" s="36"/>
      <c r="N101" s="36"/>
      <c r="O101" s="36"/>
      <c r="P101" s="36"/>
      <c r="Q101" s="36"/>
      <c r="R101" s="36"/>
      <c r="S101" s="16"/>
      <c r="T101" s="16"/>
      <c r="U101" s="16"/>
      <c r="V101" s="36"/>
      <c r="W101" s="36"/>
      <c r="X101" s="36"/>
      <c r="Y101" s="36"/>
      <c r="Z101" s="36"/>
      <c r="AA101" s="36"/>
      <c r="AB101" s="36"/>
      <c r="AC101" s="36"/>
      <c r="AD101" s="16"/>
      <c r="AE101" s="16"/>
      <c r="AF101" s="16"/>
      <c r="AG101" s="16"/>
      <c r="AH101" s="16"/>
      <c r="AI101" s="16"/>
      <c r="AJ101" s="16"/>
      <c r="AK101" s="16"/>
      <c r="AL101" s="16"/>
      <c r="AM101" s="16"/>
      <c r="AN101" s="16"/>
      <c r="AO101" s="16"/>
      <c r="AP101" s="16"/>
      <c r="AQ101" s="16"/>
      <c r="AR101" s="16"/>
      <c r="AS101" s="116"/>
      <c r="AT101" s="116"/>
      <c r="AU101" s="116"/>
      <c r="AV101" s="116"/>
      <c r="AW101" s="116"/>
      <c r="AX101" s="116"/>
      <c r="AY101" s="116"/>
      <c r="AZ101" s="116"/>
      <c r="BA101" s="116"/>
      <c r="BB101" s="116"/>
      <c r="BC101" s="116"/>
      <c r="BD101" s="116"/>
      <c r="BE101" s="116"/>
      <c r="BF101" s="116"/>
      <c r="BG101" s="116"/>
      <c r="BH101" s="116"/>
      <c r="BI101" s="116"/>
      <c r="BJ101" s="117"/>
    </row>
    <row r="102" spans="2:62" s="3" customFormat="1">
      <c r="B102" s="36"/>
      <c r="C102" s="36"/>
      <c r="D102" s="36"/>
      <c r="E102" s="36"/>
      <c r="F102" s="36"/>
      <c r="G102" s="36"/>
      <c r="H102" s="36"/>
      <c r="I102" s="36"/>
      <c r="J102" s="36"/>
      <c r="K102" s="36"/>
      <c r="L102" s="36"/>
      <c r="M102" s="36"/>
      <c r="N102" s="36"/>
      <c r="O102" s="36"/>
      <c r="P102" s="36"/>
      <c r="Q102" s="36"/>
      <c r="R102" s="36"/>
      <c r="S102" s="16"/>
      <c r="T102" s="16"/>
      <c r="U102" s="16"/>
      <c r="V102" s="36"/>
      <c r="W102" s="36"/>
      <c r="X102" s="36"/>
      <c r="Y102" s="36"/>
      <c r="Z102" s="36"/>
      <c r="AA102" s="36"/>
      <c r="AB102" s="36"/>
      <c r="AC102" s="36"/>
      <c r="AD102" s="16"/>
      <c r="AE102" s="16"/>
      <c r="AF102" s="16"/>
      <c r="AG102" s="16"/>
      <c r="AH102" s="16"/>
      <c r="AI102" s="16"/>
      <c r="AJ102" s="16"/>
      <c r="AK102" s="16"/>
      <c r="AL102" s="16"/>
      <c r="AM102" s="16"/>
      <c r="AN102" s="16"/>
      <c r="AO102" s="16"/>
      <c r="AP102" s="16"/>
      <c r="AQ102" s="16"/>
      <c r="AR102" s="16"/>
      <c r="AS102" s="116"/>
      <c r="AT102" s="116"/>
      <c r="AU102" s="116"/>
      <c r="AV102" s="116"/>
      <c r="AW102" s="116"/>
      <c r="AX102" s="116"/>
      <c r="AY102" s="116"/>
      <c r="AZ102" s="116"/>
      <c r="BA102" s="116"/>
      <c r="BB102" s="116"/>
      <c r="BC102" s="116"/>
      <c r="BD102" s="116"/>
      <c r="BE102" s="116"/>
      <c r="BF102" s="116"/>
      <c r="BG102" s="116"/>
      <c r="BH102" s="116"/>
      <c r="BI102" s="116"/>
      <c r="BJ102" s="117"/>
    </row>
    <row r="103" spans="2:62" s="3" customFormat="1">
      <c r="B103" s="36"/>
      <c r="C103" s="36"/>
      <c r="D103" s="36"/>
      <c r="E103" s="36"/>
      <c r="F103" s="36"/>
      <c r="G103" s="36"/>
      <c r="H103" s="36"/>
      <c r="I103" s="36"/>
      <c r="J103" s="36"/>
      <c r="K103" s="36"/>
      <c r="L103" s="36"/>
      <c r="M103" s="36"/>
      <c r="N103" s="36"/>
      <c r="O103" s="36"/>
      <c r="P103" s="36"/>
      <c r="Q103" s="36"/>
      <c r="R103" s="36"/>
      <c r="S103" s="16"/>
      <c r="T103" s="16"/>
      <c r="U103" s="16"/>
      <c r="V103" s="36"/>
      <c r="W103" s="36"/>
      <c r="X103" s="36"/>
      <c r="Y103" s="36"/>
      <c r="Z103" s="36"/>
      <c r="AA103" s="36"/>
      <c r="AB103" s="36"/>
      <c r="AC103" s="36"/>
      <c r="AD103" s="16"/>
      <c r="AE103" s="16"/>
      <c r="AF103" s="16"/>
      <c r="AG103" s="16"/>
      <c r="AH103" s="16"/>
      <c r="AI103" s="16"/>
      <c r="AJ103" s="16"/>
      <c r="AK103" s="16"/>
      <c r="AL103" s="16"/>
      <c r="AM103" s="16"/>
      <c r="AN103" s="16"/>
      <c r="AO103" s="16"/>
      <c r="AP103" s="16"/>
      <c r="AQ103" s="16"/>
      <c r="AR103" s="16"/>
      <c r="AS103" s="116"/>
      <c r="AT103" s="116"/>
      <c r="AU103" s="116"/>
      <c r="AV103" s="116"/>
      <c r="AW103" s="116"/>
      <c r="AX103" s="116"/>
      <c r="AY103" s="116"/>
      <c r="AZ103" s="116"/>
      <c r="BA103" s="116"/>
      <c r="BB103" s="116"/>
      <c r="BC103" s="116"/>
      <c r="BD103" s="116"/>
      <c r="BE103" s="116"/>
      <c r="BF103" s="116"/>
      <c r="BG103" s="116"/>
      <c r="BH103" s="116"/>
      <c r="BI103" s="116"/>
      <c r="BJ103" s="117"/>
    </row>
    <row r="104" spans="2:62" s="3" customFormat="1">
      <c r="B104" s="36"/>
      <c r="C104" s="36"/>
      <c r="D104" s="36"/>
      <c r="E104" s="36"/>
      <c r="F104" s="36"/>
      <c r="G104" s="36"/>
      <c r="H104" s="36"/>
      <c r="I104" s="36"/>
      <c r="J104" s="36"/>
      <c r="K104" s="36"/>
      <c r="L104" s="36"/>
      <c r="M104" s="36"/>
      <c r="N104" s="36"/>
      <c r="O104" s="36"/>
      <c r="P104" s="36"/>
      <c r="Q104" s="36"/>
      <c r="R104" s="36"/>
      <c r="S104" s="16"/>
      <c r="T104" s="16"/>
      <c r="U104" s="16"/>
      <c r="V104" s="36"/>
      <c r="W104" s="36"/>
      <c r="X104" s="36"/>
      <c r="Y104" s="36"/>
      <c r="Z104" s="36"/>
      <c r="AA104" s="36"/>
      <c r="AB104" s="36"/>
      <c r="AC104" s="36"/>
      <c r="AD104" s="16"/>
      <c r="AE104" s="16"/>
      <c r="AF104" s="16"/>
      <c r="AG104" s="16"/>
      <c r="AH104" s="16"/>
      <c r="AI104" s="16"/>
      <c r="AJ104" s="16"/>
      <c r="AK104" s="16"/>
      <c r="AL104" s="16"/>
      <c r="AM104" s="16"/>
      <c r="AN104" s="16"/>
      <c r="AO104" s="16"/>
      <c r="AP104" s="16"/>
      <c r="AQ104" s="16"/>
      <c r="AR104" s="16"/>
      <c r="AS104" s="116"/>
      <c r="AT104" s="116"/>
      <c r="AU104" s="116"/>
      <c r="AV104" s="116"/>
      <c r="AW104" s="116"/>
      <c r="AX104" s="116"/>
      <c r="AY104" s="116"/>
      <c r="AZ104" s="116"/>
      <c r="BA104" s="116"/>
      <c r="BB104" s="116"/>
      <c r="BC104" s="116"/>
      <c r="BD104" s="116"/>
      <c r="BE104" s="116"/>
      <c r="BF104" s="116"/>
      <c r="BG104" s="116"/>
      <c r="BH104" s="116"/>
      <c r="BI104" s="116"/>
      <c r="BJ104" s="117"/>
    </row>
    <row r="105" spans="2:62" s="3" customFormat="1">
      <c r="B105" s="36"/>
      <c r="C105" s="36"/>
      <c r="D105" s="36"/>
      <c r="E105" s="36"/>
      <c r="F105" s="36"/>
      <c r="G105" s="36"/>
      <c r="H105" s="36"/>
      <c r="I105" s="36"/>
      <c r="J105" s="36"/>
      <c r="K105" s="36"/>
      <c r="L105" s="36"/>
      <c r="M105" s="36"/>
      <c r="N105" s="36"/>
      <c r="O105" s="36"/>
      <c r="P105" s="36"/>
      <c r="Q105" s="36"/>
      <c r="R105" s="36"/>
      <c r="S105" s="16"/>
      <c r="T105" s="16"/>
      <c r="U105" s="16"/>
      <c r="V105" s="36"/>
      <c r="W105" s="36"/>
      <c r="X105" s="36"/>
      <c r="Y105" s="36"/>
      <c r="Z105" s="36"/>
      <c r="AA105" s="36"/>
      <c r="AB105" s="36"/>
      <c r="AC105" s="36"/>
      <c r="AD105" s="16"/>
      <c r="AE105" s="16"/>
      <c r="AF105" s="16"/>
      <c r="AG105" s="16"/>
      <c r="AH105" s="16"/>
      <c r="AI105" s="16"/>
      <c r="AJ105" s="16"/>
      <c r="AK105" s="16"/>
      <c r="AL105" s="16"/>
      <c r="AM105" s="16"/>
      <c r="AN105" s="16"/>
      <c r="AO105" s="16"/>
      <c r="AP105" s="16"/>
      <c r="AQ105" s="16"/>
      <c r="AR105" s="16"/>
      <c r="AS105" s="116"/>
      <c r="AT105" s="116"/>
      <c r="AU105" s="116"/>
      <c r="AV105" s="116"/>
      <c r="AW105" s="116"/>
      <c r="AX105" s="116"/>
      <c r="AY105" s="116"/>
      <c r="AZ105" s="116"/>
      <c r="BA105" s="116"/>
      <c r="BB105" s="116"/>
      <c r="BC105" s="116"/>
      <c r="BD105" s="116"/>
      <c r="BE105" s="116"/>
      <c r="BF105" s="116"/>
      <c r="BG105" s="116"/>
      <c r="BH105" s="116"/>
      <c r="BI105" s="116"/>
      <c r="BJ105" s="117"/>
    </row>
    <row r="106" spans="2:62" s="3" customFormat="1">
      <c r="B106" s="36"/>
      <c r="C106" s="36"/>
      <c r="D106" s="36"/>
      <c r="E106" s="36"/>
      <c r="F106" s="36"/>
      <c r="G106" s="36"/>
      <c r="H106" s="36"/>
      <c r="I106" s="36"/>
      <c r="J106" s="36"/>
      <c r="K106" s="36"/>
      <c r="L106" s="36"/>
      <c r="M106" s="36"/>
      <c r="N106" s="36"/>
      <c r="O106" s="36"/>
      <c r="P106" s="36"/>
      <c r="Q106" s="36"/>
      <c r="R106" s="36"/>
      <c r="S106" s="16"/>
      <c r="T106" s="16"/>
      <c r="U106" s="16"/>
      <c r="V106" s="36"/>
      <c r="W106" s="36"/>
      <c r="X106" s="36"/>
      <c r="Y106" s="36"/>
      <c r="Z106" s="36"/>
      <c r="AA106" s="36"/>
      <c r="AB106" s="36"/>
      <c r="AC106" s="36"/>
      <c r="AD106" s="16"/>
      <c r="AE106" s="16"/>
      <c r="AF106" s="16"/>
      <c r="AG106" s="16"/>
      <c r="AH106" s="16"/>
      <c r="AI106" s="16"/>
      <c r="AJ106" s="16"/>
      <c r="AK106" s="16"/>
      <c r="AL106" s="16"/>
      <c r="AM106" s="16"/>
      <c r="AN106" s="16"/>
      <c r="AO106" s="16"/>
      <c r="AP106" s="16"/>
      <c r="AQ106" s="16"/>
      <c r="AR106" s="16"/>
      <c r="AS106" s="116"/>
      <c r="AT106" s="116"/>
      <c r="AU106" s="116"/>
      <c r="AV106" s="116"/>
      <c r="AW106" s="116"/>
      <c r="AX106" s="116"/>
      <c r="AY106" s="116"/>
      <c r="AZ106" s="116"/>
      <c r="BA106" s="116"/>
      <c r="BB106" s="116"/>
      <c r="BC106" s="116"/>
      <c r="BD106" s="116"/>
      <c r="BE106" s="116"/>
      <c r="BF106" s="116"/>
      <c r="BG106" s="116"/>
      <c r="BH106" s="116"/>
      <c r="BI106" s="116"/>
      <c r="BJ106" s="117"/>
    </row>
    <row r="107" spans="2:62" s="3" customFormat="1">
      <c r="B107" s="36"/>
      <c r="C107" s="36"/>
      <c r="D107" s="36"/>
      <c r="E107" s="36"/>
      <c r="F107" s="36"/>
      <c r="G107" s="36"/>
      <c r="H107" s="36"/>
      <c r="I107" s="36"/>
      <c r="J107" s="36"/>
      <c r="K107" s="36"/>
      <c r="L107" s="36"/>
      <c r="M107" s="36"/>
      <c r="N107" s="36"/>
      <c r="O107" s="36"/>
      <c r="P107" s="36"/>
      <c r="Q107" s="36"/>
      <c r="R107" s="36"/>
      <c r="S107" s="16"/>
      <c r="T107" s="16"/>
      <c r="U107" s="16"/>
      <c r="V107" s="36"/>
      <c r="W107" s="36"/>
      <c r="X107" s="36"/>
      <c r="Y107" s="36"/>
      <c r="Z107" s="36"/>
      <c r="AA107" s="36"/>
      <c r="AB107" s="36"/>
      <c r="AC107" s="36"/>
      <c r="AD107" s="16"/>
      <c r="AE107" s="16"/>
      <c r="AF107" s="16"/>
      <c r="AG107" s="16"/>
      <c r="AH107" s="16"/>
      <c r="AI107" s="16"/>
      <c r="AJ107" s="16"/>
      <c r="AK107" s="16"/>
      <c r="AL107" s="16"/>
      <c r="AM107" s="16"/>
      <c r="AN107" s="16"/>
      <c r="AO107" s="16"/>
      <c r="AP107" s="16"/>
      <c r="AQ107" s="16"/>
      <c r="AR107" s="16"/>
      <c r="AS107" s="116"/>
      <c r="AT107" s="116"/>
      <c r="AU107" s="116"/>
      <c r="AV107" s="116"/>
      <c r="AW107" s="116"/>
      <c r="AX107" s="116"/>
      <c r="AY107" s="116"/>
      <c r="AZ107" s="116"/>
      <c r="BA107" s="116"/>
      <c r="BB107" s="116"/>
      <c r="BC107" s="116"/>
      <c r="BD107" s="116"/>
      <c r="BE107" s="116"/>
      <c r="BF107" s="116"/>
      <c r="BG107" s="116"/>
      <c r="BH107" s="116"/>
      <c r="BI107" s="116"/>
      <c r="BJ107" s="117"/>
    </row>
    <row r="108" spans="2:62" s="3" customFormat="1">
      <c r="B108" s="36"/>
      <c r="C108" s="36"/>
      <c r="D108" s="36"/>
      <c r="E108" s="36"/>
      <c r="F108" s="36"/>
      <c r="G108" s="36"/>
      <c r="H108" s="36"/>
      <c r="I108" s="36"/>
      <c r="J108" s="36"/>
      <c r="K108" s="36"/>
      <c r="L108" s="36"/>
      <c r="M108" s="36"/>
      <c r="N108" s="36"/>
      <c r="O108" s="36"/>
      <c r="P108" s="36"/>
      <c r="Q108" s="36"/>
      <c r="R108" s="36"/>
      <c r="S108" s="16"/>
      <c r="T108" s="16"/>
      <c r="U108" s="16"/>
      <c r="V108" s="36"/>
      <c r="W108" s="36"/>
      <c r="X108" s="36"/>
      <c r="Y108" s="36"/>
      <c r="Z108" s="36"/>
      <c r="AA108" s="36"/>
      <c r="AB108" s="36"/>
      <c r="AC108" s="36"/>
      <c r="AD108" s="16"/>
      <c r="AE108" s="16"/>
      <c r="AF108" s="16"/>
      <c r="AG108" s="16"/>
      <c r="AH108" s="16"/>
      <c r="AI108" s="16"/>
      <c r="AJ108" s="16"/>
      <c r="AK108" s="16"/>
      <c r="AL108" s="16"/>
      <c r="AM108" s="16"/>
      <c r="AN108" s="16"/>
      <c r="AO108" s="16"/>
      <c r="AP108" s="16"/>
      <c r="AQ108" s="16"/>
      <c r="AR108" s="16"/>
      <c r="AS108" s="116"/>
      <c r="AT108" s="116"/>
      <c r="AU108" s="116"/>
      <c r="AV108" s="116"/>
      <c r="AW108" s="116"/>
      <c r="AX108" s="116"/>
      <c r="AY108" s="116"/>
      <c r="AZ108" s="116"/>
      <c r="BA108" s="116"/>
      <c r="BB108" s="116"/>
      <c r="BC108" s="116"/>
      <c r="BD108" s="116"/>
      <c r="BE108" s="116"/>
      <c r="BF108" s="116"/>
      <c r="BG108" s="116"/>
      <c r="BH108" s="116"/>
      <c r="BI108" s="116"/>
      <c r="BJ108" s="117"/>
    </row>
    <row r="109" spans="2:62" s="3" customFormat="1">
      <c r="B109" s="36"/>
      <c r="C109" s="36"/>
      <c r="D109" s="36"/>
      <c r="E109" s="36"/>
      <c r="F109" s="36"/>
      <c r="G109" s="36"/>
      <c r="H109" s="36"/>
      <c r="I109" s="36"/>
      <c r="J109" s="36"/>
      <c r="K109" s="36"/>
      <c r="L109" s="36"/>
      <c r="M109" s="36"/>
      <c r="N109" s="36"/>
      <c r="O109" s="36"/>
      <c r="P109" s="36"/>
      <c r="Q109" s="36"/>
      <c r="R109" s="36"/>
      <c r="S109" s="16"/>
      <c r="T109" s="16"/>
      <c r="U109" s="16"/>
      <c r="V109" s="36"/>
      <c r="W109" s="36"/>
      <c r="X109" s="36"/>
      <c r="Y109" s="36"/>
      <c r="Z109" s="36"/>
      <c r="AA109" s="36"/>
      <c r="AB109" s="36"/>
      <c r="AC109" s="36"/>
      <c r="AD109" s="16"/>
      <c r="AE109" s="16"/>
      <c r="AF109" s="16"/>
      <c r="AG109" s="16"/>
      <c r="AH109" s="16"/>
      <c r="AI109" s="16"/>
      <c r="AJ109" s="16"/>
      <c r="AK109" s="16"/>
      <c r="AL109" s="16"/>
      <c r="AM109" s="16"/>
      <c r="AN109" s="16"/>
      <c r="AO109" s="16"/>
      <c r="AP109" s="16"/>
      <c r="AQ109" s="16"/>
      <c r="AR109" s="16"/>
      <c r="AS109" s="116"/>
      <c r="AT109" s="116"/>
      <c r="AU109" s="116"/>
      <c r="AV109" s="116"/>
      <c r="AW109" s="116"/>
      <c r="AX109" s="116"/>
      <c r="AY109" s="116"/>
      <c r="AZ109" s="116"/>
      <c r="BA109" s="116"/>
      <c r="BB109" s="116"/>
      <c r="BC109" s="116"/>
      <c r="BD109" s="116"/>
      <c r="BE109" s="116"/>
      <c r="BF109" s="116"/>
      <c r="BG109" s="116"/>
      <c r="BH109" s="116"/>
      <c r="BI109" s="116"/>
      <c r="BJ109" s="117"/>
    </row>
    <row r="110" spans="2:62" s="3" customFormat="1">
      <c r="B110" s="36"/>
      <c r="C110" s="36"/>
      <c r="D110" s="36"/>
      <c r="E110" s="36"/>
      <c r="F110" s="36"/>
      <c r="G110" s="36"/>
      <c r="H110" s="36"/>
      <c r="I110" s="36"/>
      <c r="J110" s="36"/>
      <c r="K110" s="36"/>
      <c r="L110" s="36"/>
      <c r="M110" s="36"/>
      <c r="N110" s="36"/>
      <c r="O110" s="36"/>
      <c r="P110" s="36"/>
      <c r="Q110" s="36"/>
      <c r="R110" s="36"/>
      <c r="S110" s="16"/>
      <c r="T110" s="16"/>
      <c r="U110" s="16"/>
      <c r="V110" s="36"/>
      <c r="W110" s="36"/>
      <c r="X110" s="36"/>
      <c r="Y110" s="36"/>
      <c r="Z110" s="36"/>
      <c r="AA110" s="36"/>
      <c r="AB110" s="36"/>
      <c r="AC110" s="36"/>
      <c r="AD110" s="16"/>
      <c r="AE110" s="16"/>
      <c r="AF110" s="16"/>
      <c r="AG110" s="16"/>
      <c r="AH110" s="16"/>
      <c r="AI110" s="16"/>
      <c r="AJ110" s="16"/>
      <c r="AK110" s="16"/>
      <c r="AL110" s="16"/>
      <c r="AM110" s="16"/>
      <c r="AN110" s="16"/>
      <c r="AO110" s="16"/>
      <c r="AP110" s="16"/>
      <c r="AQ110" s="16"/>
      <c r="AR110" s="16"/>
      <c r="AS110" s="116"/>
      <c r="AT110" s="116"/>
      <c r="AU110" s="116"/>
      <c r="AV110" s="116"/>
      <c r="AW110" s="116"/>
      <c r="AX110" s="116"/>
      <c r="AY110" s="116"/>
      <c r="AZ110" s="116"/>
      <c r="BA110" s="116"/>
      <c r="BB110" s="116"/>
      <c r="BC110" s="116"/>
      <c r="BD110" s="116"/>
      <c r="BE110" s="116"/>
      <c r="BF110" s="116"/>
      <c r="BG110" s="116"/>
      <c r="BH110" s="116"/>
      <c r="BI110" s="116"/>
      <c r="BJ110" s="117"/>
    </row>
    <row r="111" spans="2:62" s="3" customFormat="1">
      <c r="B111" s="36"/>
      <c r="C111" s="36"/>
      <c r="D111" s="36"/>
      <c r="E111" s="36"/>
      <c r="F111" s="36"/>
      <c r="G111" s="36"/>
      <c r="H111" s="36"/>
      <c r="I111" s="36"/>
      <c r="J111" s="36"/>
      <c r="K111" s="36"/>
      <c r="L111" s="36"/>
      <c r="M111" s="36"/>
      <c r="N111" s="36"/>
      <c r="O111" s="36"/>
      <c r="P111" s="36"/>
      <c r="Q111" s="36"/>
      <c r="R111" s="36"/>
      <c r="S111" s="16"/>
      <c r="T111" s="16"/>
      <c r="U111" s="16"/>
      <c r="V111" s="36"/>
      <c r="W111" s="36"/>
      <c r="X111" s="36"/>
      <c r="Y111" s="36"/>
      <c r="Z111" s="36"/>
      <c r="AA111" s="36"/>
      <c r="AB111" s="36"/>
      <c r="AC111" s="36"/>
      <c r="AD111" s="16"/>
      <c r="AE111" s="16"/>
      <c r="AF111" s="16"/>
      <c r="AG111" s="16"/>
      <c r="AH111" s="16"/>
      <c r="AI111" s="16"/>
      <c r="AJ111" s="16"/>
      <c r="AK111" s="16"/>
      <c r="AL111" s="16"/>
      <c r="AM111" s="16"/>
      <c r="AN111" s="16"/>
      <c r="AO111" s="16"/>
      <c r="AP111" s="16"/>
      <c r="AQ111" s="16"/>
      <c r="AR111" s="16"/>
      <c r="AS111" s="116"/>
      <c r="AT111" s="116"/>
      <c r="AU111" s="116"/>
      <c r="AV111" s="116"/>
      <c r="AW111" s="116"/>
      <c r="AX111" s="116"/>
      <c r="AY111" s="116"/>
      <c r="AZ111" s="116"/>
      <c r="BA111" s="116"/>
      <c r="BB111" s="116"/>
      <c r="BC111" s="116"/>
      <c r="BD111" s="116"/>
      <c r="BE111" s="116"/>
      <c r="BF111" s="116"/>
      <c r="BG111" s="116"/>
      <c r="BH111" s="116"/>
      <c r="BI111" s="116"/>
      <c r="BJ111" s="117"/>
    </row>
    <row r="112" spans="2:62" s="3" customFormat="1">
      <c r="B112" s="36"/>
      <c r="C112" s="36"/>
      <c r="D112" s="36"/>
      <c r="E112" s="36"/>
      <c r="F112" s="36"/>
      <c r="G112" s="36"/>
      <c r="H112" s="36"/>
      <c r="I112" s="36"/>
      <c r="J112" s="36"/>
      <c r="K112" s="36"/>
      <c r="L112" s="36"/>
      <c r="M112" s="36"/>
      <c r="N112" s="36"/>
      <c r="O112" s="36"/>
      <c r="P112" s="36"/>
      <c r="Q112" s="36"/>
      <c r="R112" s="36"/>
      <c r="S112" s="16"/>
      <c r="T112" s="16"/>
      <c r="U112" s="16"/>
      <c r="V112" s="36"/>
      <c r="W112" s="36"/>
      <c r="X112" s="36"/>
      <c r="Y112" s="36"/>
      <c r="Z112" s="36"/>
      <c r="AA112" s="36"/>
      <c r="AB112" s="36"/>
      <c r="AC112" s="36"/>
      <c r="AD112" s="16"/>
      <c r="AE112" s="16"/>
      <c r="AF112" s="16"/>
      <c r="AG112" s="16"/>
      <c r="AH112" s="16"/>
      <c r="AI112" s="16"/>
      <c r="AJ112" s="16"/>
      <c r="AK112" s="16"/>
      <c r="AL112" s="16"/>
      <c r="AM112" s="16"/>
      <c r="AN112" s="16"/>
      <c r="AO112" s="16"/>
      <c r="AP112" s="16"/>
      <c r="AQ112" s="16"/>
      <c r="AR112" s="16"/>
      <c r="AS112" s="116"/>
      <c r="AT112" s="116"/>
      <c r="AU112" s="116"/>
      <c r="AV112" s="116"/>
      <c r="AW112" s="116"/>
      <c r="AX112" s="116"/>
      <c r="AY112" s="116"/>
      <c r="AZ112" s="116"/>
      <c r="BA112" s="116"/>
      <c r="BB112" s="116"/>
      <c r="BC112" s="116"/>
      <c r="BD112" s="116"/>
      <c r="BE112" s="116"/>
      <c r="BF112" s="116"/>
      <c r="BG112" s="116"/>
      <c r="BH112" s="116"/>
      <c r="BI112" s="116"/>
      <c r="BJ112" s="117"/>
    </row>
    <row r="113" spans="2:62" s="3" customFormat="1">
      <c r="B113" s="36"/>
      <c r="C113" s="36"/>
      <c r="D113" s="36"/>
      <c r="E113" s="36"/>
      <c r="F113" s="36"/>
      <c r="G113" s="36"/>
      <c r="H113" s="36"/>
      <c r="I113" s="36"/>
      <c r="J113" s="36"/>
      <c r="K113" s="36"/>
      <c r="L113" s="36"/>
      <c r="M113" s="36"/>
      <c r="N113" s="36"/>
      <c r="O113" s="36"/>
      <c r="P113" s="36"/>
      <c r="Q113" s="36"/>
      <c r="R113" s="36"/>
      <c r="S113" s="16"/>
      <c r="T113" s="16"/>
      <c r="U113" s="16"/>
      <c r="V113" s="36"/>
      <c r="W113" s="36"/>
      <c r="X113" s="36"/>
      <c r="Y113" s="36"/>
      <c r="Z113" s="36"/>
      <c r="AA113" s="36"/>
      <c r="AB113" s="36"/>
      <c r="AC113" s="36"/>
      <c r="AD113" s="16"/>
      <c r="AE113" s="16"/>
      <c r="AF113" s="16"/>
      <c r="AG113" s="16"/>
      <c r="AH113" s="16"/>
      <c r="AI113" s="16"/>
      <c r="AJ113" s="16"/>
      <c r="AK113" s="16"/>
      <c r="AL113" s="16"/>
      <c r="AM113" s="16"/>
      <c r="AN113" s="16"/>
      <c r="AO113" s="16"/>
      <c r="AP113" s="16"/>
      <c r="AQ113" s="16"/>
      <c r="AR113" s="16"/>
      <c r="AS113" s="116"/>
      <c r="AT113" s="116"/>
      <c r="AU113" s="116"/>
      <c r="AV113" s="116"/>
      <c r="AW113" s="116"/>
      <c r="AX113" s="116"/>
      <c r="AY113" s="116"/>
      <c r="AZ113" s="116"/>
      <c r="BA113" s="116"/>
      <c r="BB113" s="116"/>
      <c r="BC113" s="116"/>
      <c r="BD113" s="116"/>
      <c r="BE113" s="116"/>
      <c r="BF113" s="116"/>
      <c r="BG113" s="116"/>
      <c r="BH113" s="116"/>
      <c r="BI113" s="116"/>
      <c r="BJ113" s="117"/>
    </row>
    <row r="114" spans="2:62" s="3" customFormat="1">
      <c r="B114" s="36"/>
      <c r="C114" s="36"/>
      <c r="D114" s="36"/>
      <c r="E114" s="36"/>
      <c r="F114" s="36"/>
      <c r="G114" s="36"/>
      <c r="H114" s="36"/>
      <c r="I114" s="36"/>
      <c r="J114" s="36"/>
      <c r="K114" s="36"/>
      <c r="L114" s="36"/>
      <c r="M114" s="36"/>
      <c r="N114" s="36"/>
      <c r="O114" s="36"/>
      <c r="P114" s="36"/>
      <c r="Q114" s="36"/>
      <c r="R114" s="36"/>
      <c r="S114" s="16"/>
      <c r="T114" s="16"/>
      <c r="U114" s="16"/>
      <c r="V114" s="36"/>
      <c r="W114" s="36"/>
      <c r="X114" s="36"/>
      <c r="Y114" s="36"/>
      <c r="Z114" s="36"/>
      <c r="AA114" s="36"/>
      <c r="AB114" s="36"/>
      <c r="AC114" s="36"/>
      <c r="AD114" s="16"/>
      <c r="AE114" s="16"/>
      <c r="AF114" s="16"/>
      <c r="AG114" s="16"/>
      <c r="AH114" s="16"/>
      <c r="AI114" s="16"/>
      <c r="AJ114" s="16"/>
      <c r="AK114" s="16"/>
      <c r="AL114" s="16"/>
      <c r="AM114" s="16"/>
      <c r="AN114" s="16"/>
      <c r="AO114" s="16"/>
      <c r="AP114" s="16"/>
      <c r="AQ114" s="16"/>
      <c r="AR114" s="16"/>
      <c r="AS114" s="116"/>
      <c r="AT114" s="116"/>
      <c r="AU114" s="116"/>
      <c r="AV114" s="116"/>
      <c r="AW114" s="116"/>
      <c r="AX114" s="116"/>
      <c r="AY114" s="116"/>
      <c r="AZ114" s="116"/>
      <c r="BA114" s="116"/>
      <c r="BB114" s="116"/>
      <c r="BC114" s="116"/>
      <c r="BD114" s="116"/>
      <c r="BE114" s="116"/>
      <c r="BF114" s="116"/>
      <c r="BG114" s="116"/>
      <c r="BH114" s="116"/>
      <c r="BI114" s="116"/>
      <c r="BJ114" s="117"/>
    </row>
    <row r="115" spans="2:62" s="3" customFormat="1">
      <c r="B115" s="36"/>
      <c r="C115" s="36"/>
      <c r="D115" s="36"/>
      <c r="E115" s="36"/>
      <c r="F115" s="36"/>
      <c r="G115" s="36"/>
      <c r="H115" s="36"/>
      <c r="I115" s="36"/>
      <c r="J115" s="36"/>
      <c r="K115" s="36"/>
      <c r="L115" s="36"/>
      <c r="M115" s="36"/>
      <c r="N115" s="36"/>
      <c r="O115" s="36"/>
      <c r="P115" s="36"/>
      <c r="Q115" s="36"/>
      <c r="R115" s="36"/>
      <c r="S115" s="16"/>
      <c r="T115" s="16"/>
      <c r="U115" s="16"/>
      <c r="V115" s="36"/>
      <c r="W115" s="36"/>
      <c r="X115" s="36"/>
      <c r="Y115" s="36"/>
      <c r="Z115" s="36"/>
      <c r="AA115" s="36"/>
      <c r="AB115" s="36"/>
      <c r="AC115" s="36"/>
      <c r="AD115" s="16"/>
      <c r="AE115" s="16"/>
      <c r="AF115" s="16"/>
      <c r="AG115" s="16"/>
      <c r="AH115" s="16"/>
      <c r="AI115" s="16"/>
      <c r="AJ115" s="16"/>
      <c r="AK115" s="16"/>
      <c r="AL115" s="16"/>
      <c r="AM115" s="16"/>
      <c r="AN115" s="16"/>
      <c r="AO115" s="16"/>
      <c r="AP115" s="16"/>
      <c r="AQ115" s="16"/>
      <c r="AR115" s="16"/>
      <c r="AS115" s="116"/>
      <c r="AT115" s="116"/>
      <c r="AU115" s="116"/>
      <c r="AV115" s="116"/>
      <c r="AW115" s="116"/>
      <c r="AX115" s="116"/>
      <c r="AY115" s="116"/>
      <c r="AZ115" s="116"/>
      <c r="BA115" s="116"/>
      <c r="BB115" s="116"/>
      <c r="BC115" s="116"/>
      <c r="BD115" s="116"/>
      <c r="BE115" s="116"/>
      <c r="BF115" s="116"/>
      <c r="BG115" s="116"/>
      <c r="BH115" s="116"/>
      <c r="BI115" s="116"/>
      <c r="BJ115" s="117"/>
    </row>
    <row r="116" spans="2:62" s="3" customFormat="1">
      <c r="B116" s="36"/>
      <c r="C116" s="36"/>
      <c r="D116" s="36"/>
      <c r="E116" s="36"/>
      <c r="F116" s="36"/>
      <c r="G116" s="36"/>
      <c r="H116" s="36"/>
      <c r="I116" s="36"/>
      <c r="J116" s="36"/>
      <c r="K116" s="36"/>
      <c r="L116" s="36"/>
      <c r="M116" s="36"/>
      <c r="N116" s="36"/>
      <c r="O116" s="36"/>
      <c r="P116" s="36"/>
      <c r="Q116" s="36"/>
      <c r="R116" s="36"/>
      <c r="S116" s="16"/>
      <c r="T116" s="16"/>
      <c r="U116" s="16"/>
      <c r="V116" s="36"/>
      <c r="W116" s="36"/>
      <c r="X116" s="36"/>
      <c r="Y116" s="36"/>
      <c r="Z116" s="36"/>
      <c r="AA116" s="36"/>
      <c r="AB116" s="36"/>
      <c r="AC116" s="36"/>
      <c r="AD116" s="16"/>
      <c r="AE116" s="16"/>
      <c r="AF116" s="16"/>
      <c r="AG116" s="16"/>
      <c r="AH116" s="16"/>
      <c r="AI116" s="16"/>
      <c r="AJ116" s="16"/>
      <c r="AK116" s="16"/>
      <c r="AL116" s="16"/>
      <c r="AM116" s="16"/>
      <c r="AN116" s="16"/>
      <c r="AO116" s="16"/>
      <c r="AP116" s="16"/>
      <c r="AQ116" s="16"/>
      <c r="AR116" s="16"/>
      <c r="AS116" s="116"/>
      <c r="AT116" s="116"/>
      <c r="AU116" s="116"/>
      <c r="AV116" s="116"/>
      <c r="AW116" s="116"/>
      <c r="AX116" s="116"/>
      <c r="AY116" s="116"/>
      <c r="AZ116" s="116"/>
      <c r="BA116" s="116"/>
      <c r="BB116" s="116"/>
      <c r="BC116" s="116"/>
      <c r="BD116" s="116"/>
      <c r="BE116" s="116"/>
      <c r="BF116" s="116"/>
      <c r="BG116" s="116"/>
      <c r="BH116" s="116"/>
      <c r="BI116" s="116"/>
      <c r="BJ116" s="117"/>
    </row>
    <row r="117" spans="2:62" s="3" customFormat="1">
      <c r="B117" s="36"/>
      <c r="C117" s="36"/>
      <c r="D117" s="36"/>
      <c r="E117" s="36"/>
      <c r="F117" s="36"/>
      <c r="G117" s="36"/>
      <c r="H117" s="36"/>
      <c r="I117" s="36"/>
      <c r="J117" s="36"/>
      <c r="K117" s="36"/>
      <c r="L117" s="36"/>
      <c r="M117" s="36"/>
      <c r="N117" s="36"/>
      <c r="O117" s="36"/>
      <c r="P117" s="36"/>
      <c r="Q117" s="36"/>
      <c r="R117" s="36"/>
      <c r="S117" s="16"/>
      <c r="T117" s="16"/>
      <c r="U117" s="16"/>
      <c r="V117" s="36"/>
      <c r="W117" s="36"/>
      <c r="X117" s="36"/>
      <c r="Y117" s="36"/>
      <c r="Z117" s="36"/>
      <c r="AA117" s="36"/>
      <c r="AB117" s="36"/>
      <c r="AC117" s="36"/>
      <c r="AD117" s="16"/>
      <c r="AE117" s="16"/>
      <c r="AF117" s="16"/>
      <c r="AG117" s="16"/>
      <c r="AH117" s="16"/>
      <c r="AI117" s="16"/>
      <c r="AJ117" s="16"/>
      <c r="AK117" s="16"/>
      <c r="AL117" s="16"/>
      <c r="AM117" s="16"/>
      <c r="AN117" s="16"/>
      <c r="AO117" s="16"/>
      <c r="AP117" s="16"/>
      <c r="AQ117" s="16"/>
      <c r="AR117" s="16"/>
      <c r="AS117" s="116"/>
      <c r="AT117" s="116"/>
      <c r="AU117" s="116"/>
      <c r="AV117" s="116"/>
      <c r="AW117" s="116"/>
      <c r="AX117" s="116"/>
      <c r="AY117" s="116"/>
      <c r="AZ117" s="116"/>
      <c r="BA117" s="116"/>
      <c r="BB117" s="116"/>
      <c r="BC117" s="116"/>
      <c r="BD117" s="116"/>
      <c r="BE117" s="116"/>
      <c r="BF117" s="116"/>
      <c r="BG117" s="116"/>
      <c r="BH117" s="116"/>
      <c r="BI117" s="116"/>
      <c r="BJ117" s="117"/>
    </row>
    <row r="118" spans="2:62" s="3" customFormat="1">
      <c r="B118" s="36"/>
      <c r="C118" s="36"/>
      <c r="D118" s="36"/>
      <c r="E118" s="36"/>
      <c r="F118" s="36"/>
      <c r="G118" s="36"/>
      <c r="H118" s="36"/>
      <c r="I118" s="36"/>
      <c r="J118" s="36"/>
      <c r="K118" s="36"/>
      <c r="L118" s="36"/>
      <c r="M118" s="36"/>
      <c r="N118" s="36"/>
      <c r="O118" s="36"/>
      <c r="P118" s="36"/>
      <c r="Q118" s="36"/>
      <c r="R118" s="36"/>
      <c r="S118" s="16"/>
      <c r="T118" s="16"/>
      <c r="U118" s="16"/>
      <c r="V118" s="36"/>
      <c r="W118" s="36"/>
      <c r="X118" s="36"/>
      <c r="Y118" s="36"/>
      <c r="Z118" s="36"/>
      <c r="AA118" s="36"/>
      <c r="AB118" s="36"/>
      <c r="AC118" s="36"/>
      <c r="AD118" s="16"/>
      <c r="AE118" s="16"/>
      <c r="AF118" s="16"/>
      <c r="AG118" s="16"/>
      <c r="AH118" s="16"/>
      <c r="AI118" s="16"/>
      <c r="AJ118" s="16"/>
      <c r="AK118" s="16"/>
      <c r="AL118" s="16"/>
      <c r="AM118" s="16"/>
      <c r="AN118" s="16"/>
      <c r="AO118" s="16"/>
      <c r="AP118" s="16"/>
      <c r="AQ118" s="16"/>
      <c r="AR118" s="16"/>
      <c r="AS118" s="116"/>
      <c r="AT118" s="116"/>
      <c r="AU118" s="116"/>
      <c r="AV118" s="116"/>
      <c r="AW118" s="116"/>
      <c r="AX118" s="116"/>
      <c r="AY118" s="116"/>
      <c r="AZ118" s="116"/>
      <c r="BA118" s="116"/>
      <c r="BB118" s="116"/>
      <c r="BC118" s="116"/>
      <c r="BD118" s="116"/>
      <c r="BE118" s="116"/>
      <c r="BF118" s="116"/>
      <c r="BG118" s="116"/>
      <c r="BH118" s="116"/>
      <c r="BI118" s="116"/>
      <c r="BJ118" s="117"/>
    </row>
    <row r="119" spans="2:62" s="3" customFormat="1">
      <c r="B119" s="36"/>
      <c r="C119" s="36"/>
      <c r="D119" s="36"/>
      <c r="E119" s="36"/>
      <c r="F119" s="36"/>
      <c r="G119" s="36"/>
      <c r="H119" s="36"/>
      <c r="I119" s="36"/>
      <c r="J119" s="36"/>
      <c r="K119" s="36"/>
      <c r="L119" s="36"/>
      <c r="M119" s="36"/>
      <c r="N119" s="36"/>
      <c r="O119" s="36"/>
      <c r="P119" s="36"/>
      <c r="Q119" s="36"/>
      <c r="R119" s="36"/>
      <c r="S119" s="16"/>
      <c r="T119" s="16"/>
      <c r="U119" s="16"/>
      <c r="V119" s="36"/>
      <c r="W119" s="36"/>
      <c r="X119" s="36"/>
      <c r="Y119" s="36"/>
      <c r="Z119" s="36"/>
      <c r="AA119" s="36"/>
      <c r="AB119" s="36"/>
      <c r="AC119" s="36"/>
      <c r="AD119" s="16"/>
      <c r="AE119" s="16"/>
      <c r="AF119" s="16"/>
      <c r="AG119" s="16"/>
      <c r="AH119" s="16"/>
      <c r="AI119" s="16"/>
      <c r="AJ119" s="16"/>
      <c r="AK119" s="16"/>
      <c r="AL119" s="16"/>
      <c r="AM119" s="16"/>
      <c r="AN119" s="16"/>
      <c r="AO119" s="16"/>
      <c r="AP119" s="16"/>
      <c r="AQ119" s="16"/>
      <c r="AR119" s="16"/>
      <c r="AS119" s="116"/>
      <c r="AT119" s="116"/>
      <c r="AU119" s="116"/>
      <c r="AV119" s="116"/>
      <c r="AW119" s="116"/>
      <c r="AX119" s="116"/>
      <c r="AY119" s="116"/>
      <c r="AZ119" s="116"/>
      <c r="BA119" s="116"/>
      <c r="BB119" s="116"/>
      <c r="BC119" s="116"/>
      <c r="BD119" s="116"/>
      <c r="BE119" s="116"/>
      <c r="BF119" s="116"/>
      <c r="BG119" s="116"/>
      <c r="BH119" s="116"/>
      <c r="BI119" s="116"/>
      <c r="BJ119" s="117"/>
    </row>
    <row r="120" spans="2:62" s="3" customFormat="1">
      <c r="B120" s="36"/>
      <c r="C120" s="36"/>
      <c r="D120" s="36"/>
      <c r="E120" s="36"/>
      <c r="F120" s="36"/>
      <c r="G120" s="36"/>
      <c r="H120" s="36"/>
      <c r="I120" s="36"/>
      <c r="J120" s="36"/>
      <c r="K120" s="36"/>
      <c r="L120" s="36"/>
      <c r="M120" s="36"/>
      <c r="N120" s="36"/>
      <c r="O120" s="36"/>
      <c r="P120" s="36"/>
      <c r="Q120" s="36"/>
      <c r="R120" s="36"/>
      <c r="S120" s="16"/>
      <c r="T120" s="16"/>
      <c r="U120" s="16"/>
      <c r="V120" s="36"/>
      <c r="W120" s="36"/>
      <c r="X120" s="36"/>
      <c r="Y120" s="36"/>
      <c r="Z120" s="36"/>
      <c r="AA120" s="36"/>
      <c r="AB120" s="36"/>
      <c r="AC120" s="36"/>
      <c r="AD120" s="16"/>
      <c r="AE120" s="16"/>
      <c r="AF120" s="16"/>
      <c r="AG120" s="16"/>
      <c r="AH120" s="16"/>
      <c r="AI120" s="16"/>
      <c r="AJ120" s="16"/>
      <c r="AK120" s="16"/>
      <c r="AL120" s="16"/>
      <c r="AM120" s="16"/>
      <c r="AN120" s="16"/>
      <c r="AO120" s="16"/>
      <c r="AP120" s="16"/>
      <c r="AQ120" s="16"/>
      <c r="AR120" s="16"/>
      <c r="AS120" s="116"/>
      <c r="AT120" s="116"/>
      <c r="AU120" s="116"/>
      <c r="AV120" s="116"/>
      <c r="AW120" s="116"/>
      <c r="AX120" s="116"/>
      <c r="AY120" s="116"/>
      <c r="AZ120" s="116"/>
      <c r="BA120" s="116"/>
      <c r="BB120" s="116"/>
      <c r="BC120" s="116"/>
      <c r="BD120" s="116"/>
      <c r="BE120" s="116"/>
      <c r="BF120" s="116"/>
      <c r="BG120" s="116"/>
      <c r="BH120" s="116"/>
      <c r="BI120" s="116"/>
      <c r="BJ120" s="117"/>
    </row>
    <row r="121" spans="2:62" s="3" customFormat="1">
      <c r="B121" s="36"/>
      <c r="C121" s="36"/>
      <c r="D121" s="36"/>
      <c r="E121" s="36"/>
      <c r="F121" s="36"/>
      <c r="G121" s="36"/>
      <c r="H121" s="36"/>
      <c r="I121" s="36"/>
      <c r="J121" s="36"/>
      <c r="K121" s="36"/>
      <c r="L121" s="36"/>
      <c r="M121" s="36"/>
      <c r="N121" s="36"/>
      <c r="O121" s="36"/>
      <c r="P121" s="36"/>
      <c r="Q121" s="36"/>
      <c r="R121" s="36"/>
      <c r="S121" s="16"/>
      <c r="T121" s="16"/>
      <c r="U121" s="16"/>
      <c r="V121" s="36"/>
      <c r="W121" s="36"/>
      <c r="X121" s="36"/>
      <c r="Y121" s="36"/>
      <c r="Z121" s="36"/>
      <c r="AA121" s="36"/>
      <c r="AB121" s="36"/>
      <c r="AC121" s="36"/>
      <c r="AD121" s="16"/>
      <c r="AE121" s="16"/>
      <c r="AF121" s="16"/>
      <c r="AG121" s="16"/>
      <c r="AH121" s="16"/>
      <c r="AI121" s="16"/>
      <c r="AJ121" s="16"/>
      <c r="AK121" s="16"/>
      <c r="AL121" s="16"/>
      <c r="AM121" s="16"/>
      <c r="AN121" s="16"/>
      <c r="AO121" s="16"/>
      <c r="AP121" s="16"/>
      <c r="AQ121" s="16"/>
      <c r="AR121" s="16"/>
      <c r="AS121" s="116"/>
      <c r="AT121" s="116"/>
      <c r="AU121" s="116"/>
      <c r="AV121" s="116"/>
      <c r="AW121" s="116"/>
      <c r="AX121" s="116"/>
      <c r="AY121" s="116"/>
      <c r="AZ121" s="116"/>
      <c r="BA121" s="116"/>
      <c r="BB121" s="116"/>
      <c r="BC121" s="116"/>
      <c r="BD121" s="116"/>
      <c r="BE121" s="116"/>
      <c r="BF121" s="116"/>
      <c r="BG121" s="116"/>
      <c r="BH121" s="116"/>
      <c r="BI121" s="116"/>
      <c r="BJ121" s="117"/>
    </row>
    <row r="122" spans="2:62" s="3" customFormat="1">
      <c r="B122" s="36"/>
      <c r="C122" s="36"/>
      <c r="D122" s="36"/>
      <c r="E122" s="36"/>
      <c r="F122" s="36"/>
      <c r="G122" s="36"/>
      <c r="H122" s="36"/>
      <c r="I122" s="36"/>
      <c r="J122" s="36"/>
      <c r="K122" s="36"/>
      <c r="L122" s="36"/>
      <c r="M122" s="36"/>
      <c r="N122" s="36"/>
      <c r="O122" s="36"/>
      <c r="P122" s="36"/>
      <c r="Q122" s="36"/>
      <c r="R122" s="36"/>
      <c r="S122" s="16"/>
      <c r="T122" s="16"/>
      <c r="U122" s="16"/>
      <c r="V122" s="36"/>
      <c r="W122" s="36"/>
      <c r="X122" s="36"/>
      <c r="Y122" s="36"/>
      <c r="Z122" s="36"/>
      <c r="AA122" s="36"/>
      <c r="AB122" s="36"/>
      <c r="AC122" s="36"/>
      <c r="AD122" s="16"/>
      <c r="AE122" s="16"/>
      <c r="AF122" s="16"/>
      <c r="AG122" s="16"/>
      <c r="AH122" s="16"/>
      <c r="AI122" s="16"/>
      <c r="AJ122" s="16"/>
      <c r="AK122" s="16"/>
      <c r="AL122" s="16"/>
      <c r="AM122" s="16"/>
      <c r="AN122" s="16"/>
      <c r="AO122" s="16"/>
      <c r="AP122" s="16"/>
      <c r="AQ122" s="16"/>
      <c r="AR122" s="16"/>
      <c r="AS122" s="116"/>
      <c r="AT122" s="116"/>
      <c r="AU122" s="116"/>
      <c r="AV122" s="116"/>
      <c r="AW122" s="116"/>
      <c r="AX122" s="116"/>
      <c r="AY122" s="116"/>
      <c r="AZ122" s="116"/>
      <c r="BA122" s="116"/>
      <c r="BB122" s="116"/>
      <c r="BC122" s="116"/>
      <c r="BD122" s="116"/>
      <c r="BE122" s="116"/>
      <c r="BF122" s="116"/>
      <c r="BG122" s="116"/>
      <c r="BH122" s="116"/>
      <c r="BI122" s="116"/>
      <c r="BJ122" s="117"/>
    </row>
    <row r="123" spans="2:62" s="3" customFormat="1">
      <c r="B123" s="36"/>
      <c r="C123" s="36"/>
      <c r="D123" s="36"/>
      <c r="E123" s="36"/>
      <c r="F123" s="36"/>
      <c r="G123" s="36"/>
      <c r="H123" s="36"/>
      <c r="I123" s="36"/>
      <c r="J123" s="36"/>
      <c r="K123" s="36"/>
      <c r="L123" s="36"/>
      <c r="M123" s="36"/>
      <c r="N123" s="36"/>
      <c r="O123" s="36"/>
      <c r="P123" s="36"/>
      <c r="Q123" s="36"/>
      <c r="R123" s="36"/>
      <c r="S123" s="16"/>
      <c r="T123" s="16"/>
      <c r="U123" s="16"/>
      <c r="V123" s="36"/>
      <c r="W123" s="36"/>
      <c r="X123" s="36"/>
      <c r="Y123" s="36"/>
      <c r="Z123" s="36"/>
      <c r="AA123" s="36"/>
      <c r="AB123" s="36"/>
      <c r="AC123" s="36"/>
      <c r="AD123" s="16"/>
      <c r="AE123" s="16"/>
      <c r="AF123" s="16"/>
      <c r="AG123" s="16"/>
      <c r="AH123" s="16"/>
      <c r="AI123" s="16"/>
      <c r="AJ123" s="16"/>
      <c r="AK123" s="16"/>
      <c r="AL123" s="16"/>
      <c r="AM123" s="16"/>
      <c r="AN123" s="16"/>
      <c r="AO123" s="16"/>
      <c r="AP123" s="16"/>
      <c r="AQ123" s="16"/>
      <c r="AR123" s="16"/>
      <c r="AS123" s="116"/>
      <c r="AT123" s="116"/>
      <c r="AU123" s="116"/>
      <c r="AV123" s="116"/>
      <c r="AW123" s="116"/>
      <c r="AX123" s="116"/>
      <c r="AY123" s="116"/>
      <c r="AZ123" s="116"/>
      <c r="BA123" s="116"/>
      <c r="BB123" s="116"/>
      <c r="BC123" s="116"/>
      <c r="BD123" s="116"/>
      <c r="BE123" s="116"/>
      <c r="BF123" s="116"/>
      <c r="BG123" s="116"/>
      <c r="BH123" s="116"/>
      <c r="BI123" s="116"/>
      <c r="BJ123" s="117"/>
    </row>
    <row r="124" spans="2:62" s="3" customFormat="1">
      <c r="B124" s="36"/>
      <c r="C124" s="36"/>
      <c r="D124" s="36"/>
      <c r="E124" s="36"/>
      <c r="F124" s="36"/>
      <c r="G124" s="36"/>
      <c r="H124" s="36"/>
      <c r="I124" s="36"/>
      <c r="J124" s="36"/>
      <c r="K124" s="36"/>
      <c r="L124" s="36"/>
      <c r="M124" s="36"/>
      <c r="N124" s="36"/>
      <c r="O124" s="36"/>
      <c r="P124" s="36"/>
      <c r="Q124" s="36"/>
      <c r="R124" s="36"/>
      <c r="S124" s="16"/>
      <c r="T124" s="16"/>
      <c r="U124" s="16"/>
      <c r="V124" s="36"/>
      <c r="W124" s="36"/>
      <c r="X124" s="36"/>
      <c r="Y124" s="36"/>
      <c r="Z124" s="36"/>
      <c r="AA124" s="36"/>
      <c r="AB124" s="36"/>
      <c r="AC124" s="36"/>
      <c r="AD124" s="16"/>
      <c r="AE124" s="16"/>
      <c r="AF124" s="16"/>
      <c r="AG124" s="16"/>
      <c r="AH124" s="16"/>
      <c r="AI124" s="16"/>
      <c r="AJ124" s="16"/>
      <c r="AK124" s="16"/>
      <c r="AL124" s="16"/>
      <c r="AM124" s="16"/>
      <c r="AN124" s="16"/>
      <c r="AO124" s="16"/>
      <c r="AP124" s="16"/>
      <c r="AQ124" s="16"/>
      <c r="AR124" s="16"/>
      <c r="AS124" s="116"/>
      <c r="AT124" s="116"/>
      <c r="AU124" s="116"/>
      <c r="AV124" s="116"/>
      <c r="AW124" s="116"/>
      <c r="AX124" s="116"/>
      <c r="AY124" s="116"/>
      <c r="AZ124" s="116"/>
      <c r="BA124" s="116"/>
      <c r="BB124" s="116"/>
      <c r="BC124" s="116"/>
      <c r="BD124" s="116"/>
      <c r="BE124" s="116"/>
      <c r="BF124" s="116"/>
      <c r="BG124" s="116"/>
      <c r="BH124" s="116"/>
      <c r="BI124" s="116"/>
      <c r="BJ124" s="117"/>
    </row>
    <row r="125" spans="2:62" s="3" customFormat="1">
      <c r="B125" s="36"/>
      <c r="C125" s="36"/>
      <c r="D125" s="36"/>
      <c r="E125" s="36"/>
      <c r="F125" s="36"/>
      <c r="G125" s="36"/>
      <c r="H125" s="36"/>
      <c r="I125" s="36"/>
      <c r="J125" s="36"/>
      <c r="K125" s="36"/>
      <c r="L125" s="36"/>
      <c r="M125" s="36"/>
      <c r="N125" s="36"/>
      <c r="O125" s="36"/>
      <c r="P125" s="36"/>
      <c r="Q125" s="36"/>
      <c r="R125" s="36"/>
      <c r="S125" s="16"/>
      <c r="T125" s="16"/>
      <c r="U125" s="16"/>
      <c r="V125" s="36"/>
      <c r="W125" s="36"/>
      <c r="X125" s="36"/>
      <c r="Y125" s="36"/>
      <c r="Z125" s="36"/>
      <c r="AA125" s="36"/>
      <c r="AB125" s="36"/>
      <c r="AC125" s="36"/>
      <c r="AD125" s="16"/>
      <c r="AE125" s="16"/>
      <c r="AF125" s="16"/>
      <c r="AG125" s="16"/>
      <c r="AH125" s="16"/>
      <c r="AI125" s="16"/>
      <c r="AJ125" s="16"/>
      <c r="AK125" s="16"/>
      <c r="AL125" s="16"/>
      <c r="AM125" s="16"/>
      <c r="AN125" s="16"/>
      <c r="AO125" s="16"/>
      <c r="AP125" s="16"/>
      <c r="AQ125" s="16"/>
      <c r="AR125" s="16"/>
      <c r="AS125" s="116"/>
      <c r="AT125" s="116"/>
      <c r="AU125" s="116"/>
      <c r="AV125" s="116"/>
      <c r="AW125" s="116"/>
      <c r="AX125" s="116"/>
      <c r="AY125" s="116"/>
      <c r="AZ125" s="116"/>
      <c r="BA125" s="116"/>
      <c r="BB125" s="116"/>
      <c r="BC125" s="116"/>
      <c r="BD125" s="116"/>
      <c r="BE125" s="116"/>
      <c r="BF125" s="116"/>
      <c r="BG125" s="116"/>
      <c r="BH125" s="116"/>
      <c r="BI125" s="116"/>
      <c r="BJ125" s="117"/>
    </row>
    <row r="126" spans="2:62" s="3" customFormat="1">
      <c r="B126" s="36"/>
      <c r="C126" s="36"/>
      <c r="D126" s="36"/>
      <c r="E126" s="36"/>
      <c r="F126" s="36"/>
      <c r="G126" s="36"/>
      <c r="H126" s="36"/>
      <c r="I126" s="36"/>
      <c r="J126" s="36"/>
      <c r="K126" s="36"/>
      <c r="L126" s="36"/>
      <c r="M126" s="36"/>
      <c r="N126" s="36"/>
      <c r="O126" s="36"/>
      <c r="P126" s="36"/>
      <c r="Q126" s="36"/>
      <c r="R126" s="36"/>
      <c r="S126" s="16"/>
      <c r="T126" s="16"/>
      <c r="U126" s="16"/>
      <c r="V126" s="36"/>
      <c r="W126" s="36"/>
      <c r="X126" s="36"/>
      <c r="Y126" s="36"/>
      <c r="Z126" s="36"/>
      <c r="AA126" s="36"/>
      <c r="AB126" s="36"/>
      <c r="AC126" s="36"/>
      <c r="AD126" s="16"/>
      <c r="AE126" s="16"/>
      <c r="AF126" s="16"/>
      <c r="AG126" s="16"/>
      <c r="AH126" s="16"/>
      <c r="AI126" s="16"/>
      <c r="AJ126" s="16"/>
      <c r="AK126" s="16"/>
      <c r="AL126" s="16"/>
      <c r="AM126" s="16"/>
      <c r="AN126" s="16"/>
      <c r="AO126" s="16"/>
      <c r="AP126" s="16"/>
      <c r="AQ126" s="16"/>
      <c r="AR126" s="16"/>
      <c r="AS126" s="116"/>
      <c r="AT126" s="116"/>
      <c r="AU126" s="116"/>
      <c r="AV126" s="116"/>
      <c r="AW126" s="116"/>
      <c r="AX126" s="116"/>
      <c r="AY126" s="116"/>
      <c r="AZ126" s="116"/>
      <c r="BA126" s="116"/>
      <c r="BB126" s="116"/>
      <c r="BC126" s="116"/>
      <c r="BD126" s="116"/>
      <c r="BE126" s="116"/>
      <c r="BF126" s="116"/>
      <c r="BG126" s="116"/>
      <c r="BH126" s="116"/>
      <c r="BI126" s="116"/>
      <c r="BJ126" s="117"/>
    </row>
    <row r="127" spans="2:62" s="3" customFormat="1">
      <c r="B127" s="36"/>
      <c r="C127" s="36"/>
      <c r="D127" s="36"/>
      <c r="E127" s="36"/>
      <c r="F127" s="36"/>
      <c r="G127" s="36"/>
      <c r="H127" s="36"/>
      <c r="I127" s="36"/>
      <c r="J127" s="36"/>
      <c r="K127" s="36"/>
      <c r="L127" s="36"/>
      <c r="M127" s="36"/>
      <c r="N127" s="36"/>
      <c r="O127" s="36"/>
      <c r="P127" s="36"/>
      <c r="Q127" s="36"/>
      <c r="R127" s="36"/>
      <c r="S127" s="16"/>
      <c r="T127" s="16"/>
      <c r="U127" s="16"/>
      <c r="V127" s="36"/>
      <c r="W127" s="36"/>
      <c r="X127" s="36"/>
      <c r="Y127" s="36"/>
      <c r="Z127" s="36"/>
      <c r="AA127" s="36"/>
      <c r="AB127" s="36"/>
      <c r="AC127" s="36"/>
      <c r="AD127" s="16"/>
      <c r="AE127" s="16"/>
      <c r="AF127" s="16"/>
      <c r="AG127" s="16"/>
      <c r="AH127" s="16"/>
      <c r="AI127" s="16"/>
      <c r="AJ127" s="16"/>
      <c r="AK127" s="16"/>
      <c r="AL127" s="16"/>
      <c r="AM127" s="16"/>
      <c r="AN127" s="16"/>
      <c r="AO127" s="16"/>
      <c r="AP127" s="16"/>
      <c r="AQ127" s="16"/>
      <c r="AR127" s="16"/>
      <c r="AS127" s="116"/>
      <c r="AT127" s="116"/>
      <c r="AU127" s="116"/>
      <c r="AV127" s="116"/>
      <c r="AW127" s="116"/>
      <c r="AX127" s="116"/>
      <c r="AY127" s="116"/>
      <c r="AZ127" s="116"/>
      <c r="BA127" s="116"/>
      <c r="BB127" s="116"/>
      <c r="BC127" s="116"/>
      <c r="BD127" s="116"/>
      <c r="BE127" s="116"/>
      <c r="BF127" s="116"/>
      <c r="BG127" s="116"/>
      <c r="BH127" s="116"/>
      <c r="BI127" s="116"/>
      <c r="BJ127" s="117"/>
    </row>
    <row r="128" spans="2:62" s="3" customFormat="1">
      <c r="B128" s="36"/>
      <c r="C128" s="36"/>
      <c r="D128" s="36"/>
      <c r="E128" s="36"/>
      <c r="F128" s="36"/>
      <c r="G128" s="36"/>
      <c r="H128" s="36"/>
      <c r="I128" s="36"/>
      <c r="J128" s="36"/>
      <c r="K128" s="36"/>
      <c r="L128" s="36"/>
      <c r="M128" s="36"/>
      <c r="N128" s="36"/>
      <c r="O128" s="36"/>
      <c r="P128" s="36"/>
      <c r="Q128" s="36"/>
      <c r="R128" s="36"/>
      <c r="S128" s="16"/>
      <c r="T128" s="16"/>
      <c r="U128" s="16"/>
      <c r="V128" s="36"/>
      <c r="W128" s="36"/>
      <c r="X128" s="36"/>
      <c r="Y128" s="36"/>
      <c r="Z128" s="36"/>
      <c r="AA128" s="36"/>
      <c r="AB128" s="36"/>
      <c r="AC128" s="36"/>
      <c r="AD128" s="16"/>
      <c r="AE128" s="16"/>
      <c r="AF128" s="16"/>
      <c r="AG128" s="16"/>
      <c r="AH128" s="16"/>
      <c r="AI128" s="16"/>
      <c r="AJ128" s="16"/>
      <c r="AK128" s="16"/>
      <c r="AL128" s="16"/>
      <c r="AM128" s="16"/>
      <c r="AN128" s="16"/>
      <c r="AO128" s="16"/>
      <c r="AP128" s="16"/>
      <c r="AQ128" s="16"/>
      <c r="AR128" s="16"/>
      <c r="AS128" s="116"/>
      <c r="AT128" s="116"/>
      <c r="AU128" s="116"/>
      <c r="AV128" s="116"/>
      <c r="AW128" s="116"/>
      <c r="AX128" s="116"/>
      <c r="AY128" s="116"/>
      <c r="AZ128" s="116"/>
      <c r="BA128" s="116"/>
      <c r="BB128" s="116"/>
      <c r="BC128" s="116"/>
      <c r="BD128" s="116"/>
      <c r="BE128" s="116"/>
      <c r="BF128" s="116"/>
      <c r="BG128" s="116"/>
      <c r="BH128" s="116"/>
      <c r="BI128" s="116"/>
      <c r="BJ128" s="117"/>
    </row>
    <row r="129" spans="2:62" s="3" customFormat="1">
      <c r="B129" s="36"/>
      <c r="C129" s="36"/>
      <c r="D129" s="36"/>
      <c r="E129" s="36"/>
      <c r="F129" s="36"/>
      <c r="G129" s="36"/>
      <c r="H129" s="36"/>
      <c r="I129" s="36"/>
      <c r="J129" s="36"/>
      <c r="K129" s="36"/>
      <c r="L129" s="36"/>
      <c r="M129" s="36"/>
      <c r="N129" s="36"/>
      <c r="O129" s="36"/>
      <c r="P129" s="36"/>
      <c r="Q129" s="36"/>
      <c r="R129" s="36"/>
      <c r="S129" s="16"/>
      <c r="T129" s="16"/>
      <c r="U129" s="16"/>
      <c r="V129" s="36"/>
      <c r="W129" s="36"/>
      <c r="X129" s="36"/>
      <c r="Y129" s="36"/>
      <c r="Z129" s="36"/>
      <c r="AA129" s="36"/>
      <c r="AB129" s="36"/>
      <c r="AC129" s="36"/>
      <c r="AD129" s="16"/>
      <c r="AE129" s="16"/>
      <c r="AF129" s="16"/>
      <c r="AG129" s="16"/>
      <c r="AH129" s="16"/>
      <c r="AI129" s="16"/>
      <c r="AJ129" s="16"/>
      <c r="AK129" s="16"/>
      <c r="AL129" s="16"/>
      <c r="AM129" s="16"/>
      <c r="AN129" s="16"/>
      <c r="AO129" s="16"/>
      <c r="AP129" s="16"/>
      <c r="AQ129" s="16"/>
      <c r="AR129" s="16"/>
      <c r="AS129" s="116"/>
      <c r="AT129" s="116"/>
      <c r="AU129" s="116"/>
      <c r="AV129" s="116"/>
      <c r="AW129" s="116"/>
      <c r="AX129" s="116"/>
      <c r="AY129" s="116"/>
      <c r="AZ129" s="116"/>
      <c r="BA129" s="116"/>
      <c r="BB129" s="116"/>
      <c r="BC129" s="116"/>
      <c r="BD129" s="116"/>
      <c r="BE129" s="116"/>
      <c r="BF129" s="116"/>
      <c r="BG129" s="116"/>
      <c r="BH129" s="116"/>
      <c r="BI129" s="116"/>
      <c r="BJ129" s="117"/>
    </row>
    <row r="130" spans="2:62" s="3" customFormat="1">
      <c r="B130" s="36"/>
      <c r="C130" s="36"/>
      <c r="D130" s="36"/>
      <c r="E130" s="36"/>
      <c r="F130" s="36"/>
      <c r="G130" s="36"/>
      <c r="H130" s="36"/>
      <c r="I130" s="36"/>
      <c r="J130" s="36"/>
      <c r="K130" s="36"/>
      <c r="L130" s="36"/>
      <c r="M130" s="36"/>
      <c r="N130" s="36"/>
      <c r="O130" s="36"/>
      <c r="P130" s="36"/>
      <c r="Q130" s="36"/>
      <c r="R130" s="36"/>
      <c r="S130" s="16"/>
      <c r="T130" s="16"/>
      <c r="U130" s="16"/>
      <c r="V130" s="36"/>
      <c r="W130" s="36"/>
      <c r="X130" s="36"/>
      <c r="Y130" s="36"/>
      <c r="Z130" s="36"/>
      <c r="AA130" s="36"/>
      <c r="AB130" s="36"/>
      <c r="AC130" s="36"/>
      <c r="AD130" s="16"/>
      <c r="AE130" s="16"/>
      <c r="AF130" s="16"/>
      <c r="AG130" s="16"/>
      <c r="AH130" s="16"/>
      <c r="AI130" s="16"/>
      <c r="AJ130" s="16"/>
      <c r="AK130" s="16"/>
      <c r="AL130" s="16"/>
      <c r="AM130" s="16"/>
      <c r="AN130" s="16"/>
      <c r="AO130" s="16"/>
      <c r="AP130" s="16"/>
      <c r="AQ130" s="16"/>
      <c r="AR130" s="16"/>
      <c r="AS130" s="116"/>
      <c r="AT130" s="116"/>
      <c r="AU130" s="116"/>
      <c r="AV130" s="116"/>
      <c r="AW130" s="116"/>
      <c r="AX130" s="116"/>
      <c r="AY130" s="116"/>
      <c r="AZ130" s="116"/>
      <c r="BA130" s="116"/>
      <c r="BB130" s="116"/>
      <c r="BC130" s="116"/>
      <c r="BD130" s="116"/>
      <c r="BE130" s="116"/>
      <c r="BF130" s="116"/>
      <c r="BG130" s="116"/>
      <c r="BH130" s="116"/>
      <c r="BI130" s="116"/>
      <c r="BJ130" s="117"/>
    </row>
    <row r="131" spans="2:62" s="3" customFormat="1">
      <c r="B131" s="36"/>
      <c r="C131" s="36"/>
      <c r="D131" s="36"/>
      <c r="E131" s="36"/>
      <c r="F131" s="36"/>
      <c r="G131" s="36"/>
      <c r="H131" s="36"/>
      <c r="I131" s="36"/>
      <c r="J131" s="36"/>
      <c r="K131" s="36"/>
      <c r="L131" s="36"/>
      <c r="M131" s="36"/>
      <c r="N131" s="36"/>
      <c r="O131" s="36"/>
      <c r="P131" s="36"/>
      <c r="Q131" s="36"/>
      <c r="R131" s="36"/>
      <c r="S131" s="16"/>
      <c r="T131" s="16"/>
      <c r="U131" s="16"/>
      <c r="V131" s="36"/>
      <c r="W131" s="36"/>
      <c r="X131" s="36"/>
      <c r="Y131" s="36"/>
      <c r="Z131" s="36"/>
      <c r="AA131" s="36"/>
      <c r="AB131" s="36"/>
      <c r="AC131" s="36"/>
      <c r="AD131" s="16"/>
      <c r="AE131" s="16"/>
      <c r="AF131" s="16"/>
      <c r="AG131" s="16"/>
      <c r="AH131" s="16"/>
      <c r="AI131" s="16"/>
      <c r="AJ131" s="16"/>
      <c r="AK131" s="16"/>
      <c r="AL131" s="16"/>
      <c r="AM131" s="16"/>
      <c r="AN131" s="16"/>
      <c r="AO131" s="16"/>
      <c r="AP131" s="16"/>
      <c r="AQ131" s="16"/>
      <c r="AR131" s="16"/>
      <c r="AS131" s="116"/>
      <c r="AT131" s="116"/>
      <c r="AU131" s="116"/>
      <c r="AV131" s="116"/>
      <c r="AW131" s="116"/>
      <c r="AX131" s="116"/>
      <c r="AY131" s="116"/>
      <c r="AZ131" s="116"/>
      <c r="BA131" s="116"/>
      <c r="BB131" s="116"/>
      <c r="BC131" s="116"/>
      <c r="BD131" s="116"/>
      <c r="BE131" s="116"/>
      <c r="BF131" s="116"/>
      <c r="BG131" s="116"/>
      <c r="BH131" s="116"/>
      <c r="BI131" s="116"/>
      <c r="BJ131" s="117"/>
    </row>
    <row r="132" spans="2:62" s="3" customFormat="1">
      <c r="B132" s="36"/>
      <c r="C132" s="36"/>
      <c r="D132" s="36"/>
      <c r="E132" s="36"/>
      <c r="F132" s="36"/>
      <c r="G132" s="36"/>
      <c r="H132" s="36"/>
      <c r="I132" s="36"/>
      <c r="J132" s="36"/>
      <c r="K132" s="36"/>
      <c r="L132" s="36"/>
      <c r="M132" s="36"/>
      <c r="N132" s="36"/>
      <c r="O132" s="36"/>
      <c r="P132" s="36"/>
      <c r="Q132" s="36"/>
      <c r="R132" s="36"/>
      <c r="S132" s="16"/>
      <c r="T132" s="16"/>
      <c r="U132" s="16"/>
      <c r="V132" s="36"/>
      <c r="W132" s="36"/>
      <c r="X132" s="36"/>
      <c r="Y132" s="36"/>
      <c r="Z132" s="36"/>
      <c r="AA132" s="36"/>
      <c r="AB132" s="36"/>
      <c r="AC132" s="36"/>
      <c r="AD132" s="16"/>
      <c r="AE132" s="16"/>
      <c r="AF132" s="16"/>
      <c r="AG132" s="16"/>
      <c r="AH132" s="16"/>
      <c r="AI132" s="16"/>
      <c r="AJ132" s="16"/>
      <c r="AK132" s="16"/>
      <c r="AL132" s="16"/>
      <c r="AM132" s="16"/>
      <c r="AN132" s="16"/>
      <c r="AO132" s="16"/>
      <c r="AP132" s="16"/>
      <c r="AQ132" s="16"/>
      <c r="AR132" s="16"/>
      <c r="AS132" s="116"/>
      <c r="AT132" s="116"/>
      <c r="AU132" s="116"/>
      <c r="AV132" s="116"/>
      <c r="AW132" s="116"/>
      <c r="AX132" s="116"/>
      <c r="AY132" s="116"/>
      <c r="AZ132" s="116"/>
      <c r="BA132" s="116"/>
      <c r="BB132" s="116"/>
      <c r="BC132" s="116"/>
      <c r="BD132" s="116"/>
      <c r="BE132" s="116"/>
      <c r="BF132" s="116"/>
      <c r="BG132" s="116"/>
      <c r="BH132" s="116"/>
      <c r="BI132" s="116"/>
      <c r="BJ132" s="117"/>
    </row>
    <row r="133" spans="2:62" s="3" customFormat="1">
      <c r="B133" s="36"/>
      <c r="C133" s="36"/>
      <c r="D133" s="36"/>
      <c r="E133" s="36"/>
      <c r="F133" s="36"/>
      <c r="G133" s="36"/>
      <c r="H133" s="36"/>
      <c r="I133" s="36"/>
      <c r="J133" s="36"/>
      <c r="K133" s="36"/>
      <c r="L133" s="36"/>
      <c r="M133" s="36"/>
      <c r="N133" s="36"/>
      <c r="O133" s="36"/>
      <c r="P133" s="36"/>
      <c r="Q133" s="36"/>
      <c r="R133" s="36"/>
      <c r="S133" s="16"/>
      <c r="T133" s="16"/>
      <c r="U133" s="16"/>
      <c r="V133" s="36"/>
      <c r="W133" s="36"/>
      <c r="X133" s="36"/>
      <c r="Y133" s="36"/>
      <c r="Z133" s="36"/>
      <c r="AA133" s="36"/>
      <c r="AB133" s="36"/>
      <c r="AC133" s="36"/>
      <c r="AD133" s="16"/>
      <c r="AE133" s="16"/>
      <c r="AF133" s="16"/>
      <c r="AG133" s="16"/>
      <c r="AH133" s="16"/>
      <c r="AI133" s="16"/>
      <c r="AJ133" s="16"/>
      <c r="AK133" s="16"/>
      <c r="AL133" s="16"/>
      <c r="AM133" s="16"/>
      <c r="AN133" s="16"/>
      <c r="AO133" s="16"/>
      <c r="AP133" s="16"/>
      <c r="AQ133" s="16"/>
      <c r="AR133" s="16"/>
      <c r="AS133" s="116"/>
      <c r="AT133" s="116"/>
      <c r="AU133" s="116"/>
      <c r="AV133" s="116"/>
      <c r="AW133" s="116"/>
      <c r="AX133" s="116"/>
      <c r="AY133" s="116"/>
      <c r="AZ133" s="116"/>
      <c r="BA133" s="116"/>
      <c r="BB133" s="116"/>
      <c r="BC133" s="116"/>
      <c r="BD133" s="116"/>
      <c r="BE133" s="116"/>
      <c r="BF133" s="116"/>
      <c r="BG133" s="116"/>
      <c r="BH133" s="116"/>
      <c r="BI133" s="116"/>
      <c r="BJ133" s="117"/>
    </row>
    <row r="134" spans="2:62" s="3" customFormat="1">
      <c r="B134" s="36"/>
      <c r="C134" s="36"/>
      <c r="D134" s="36"/>
      <c r="E134" s="36"/>
      <c r="F134" s="36"/>
      <c r="G134" s="36"/>
      <c r="H134" s="36"/>
      <c r="I134" s="36"/>
      <c r="J134" s="36"/>
      <c r="K134" s="36"/>
      <c r="L134" s="36"/>
      <c r="M134" s="36"/>
      <c r="N134" s="36"/>
      <c r="O134" s="36"/>
      <c r="P134" s="36"/>
      <c r="Q134" s="36"/>
      <c r="R134" s="36"/>
      <c r="S134" s="16"/>
      <c r="T134" s="16"/>
      <c r="U134" s="16"/>
      <c r="V134" s="36"/>
      <c r="W134" s="36"/>
      <c r="X134" s="36"/>
      <c r="Y134" s="36"/>
      <c r="Z134" s="36"/>
      <c r="AA134" s="36"/>
      <c r="AB134" s="36"/>
      <c r="AC134" s="36"/>
      <c r="AD134" s="16"/>
      <c r="AE134" s="16"/>
      <c r="AF134" s="16"/>
      <c r="AG134" s="16"/>
      <c r="AH134" s="16"/>
      <c r="AI134" s="16"/>
      <c r="AJ134" s="16"/>
      <c r="AK134" s="16"/>
      <c r="AL134" s="16"/>
      <c r="AM134" s="16"/>
      <c r="AN134" s="16"/>
      <c r="AO134" s="16"/>
      <c r="AP134" s="16"/>
      <c r="AQ134" s="16"/>
      <c r="AR134" s="16"/>
      <c r="AS134" s="116"/>
      <c r="AT134" s="116"/>
      <c r="AU134" s="116"/>
      <c r="AV134" s="116"/>
      <c r="AW134" s="116"/>
      <c r="AX134" s="116"/>
      <c r="AY134" s="116"/>
      <c r="AZ134" s="116"/>
      <c r="BA134" s="116"/>
      <c r="BB134" s="116"/>
      <c r="BC134" s="116"/>
      <c r="BD134" s="116"/>
      <c r="BE134" s="116"/>
      <c r="BF134" s="116"/>
      <c r="BG134" s="116"/>
      <c r="BH134" s="116"/>
      <c r="BI134" s="116"/>
      <c r="BJ134" s="117"/>
    </row>
    <row r="135" spans="2:62" s="3" customFormat="1">
      <c r="B135" s="36"/>
      <c r="C135" s="36"/>
      <c r="D135" s="36"/>
      <c r="E135" s="36"/>
      <c r="F135" s="36"/>
      <c r="G135" s="36"/>
      <c r="H135" s="36"/>
      <c r="I135" s="36"/>
      <c r="J135" s="36"/>
      <c r="K135" s="36"/>
      <c r="L135" s="36"/>
      <c r="M135" s="36"/>
      <c r="N135" s="36"/>
      <c r="O135" s="36"/>
      <c r="P135" s="36"/>
      <c r="Q135" s="36"/>
      <c r="R135" s="36"/>
      <c r="S135" s="16"/>
      <c r="T135" s="16"/>
      <c r="U135" s="16"/>
      <c r="V135" s="36"/>
      <c r="W135" s="36"/>
      <c r="X135" s="36"/>
      <c r="Y135" s="36"/>
      <c r="Z135" s="36"/>
      <c r="AA135" s="36"/>
      <c r="AB135" s="36"/>
      <c r="AC135" s="36"/>
      <c r="AD135" s="16"/>
      <c r="AE135" s="16"/>
      <c r="AF135" s="16"/>
      <c r="AG135" s="16"/>
      <c r="AH135" s="16"/>
      <c r="AI135" s="16"/>
      <c r="AJ135" s="16"/>
      <c r="AK135" s="16"/>
      <c r="AL135" s="16"/>
      <c r="AM135" s="16"/>
      <c r="AN135" s="16"/>
      <c r="AO135" s="16"/>
      <c r="AP135" s="16"/>
      <c r="AQ135" s="16"/>
      <c r="AR135" s="16"/>
      <c r="AS135" s="116"/>
      <c r="AT135" s="116"/>
      <c r="AU135" s="116"/>
      <c r="AV135" s="116"/>
      <c r="AW135" s="116"/>
      <c r="AX135" s="116"/>
      <c r="AY135" s="116"/>
      <c r="AZ135" s="116"/>
      <c r="BA135" s="116"/>
      <c r="BB135" s="116"/>
      <c r="BC135" s="116"/>
      <c r="BD135" s="116"/>
      <c r="BE135" s="116"/>
      <c r="BF135" s="116"/>
      <c r="BG135" s="116"/>
      <c r="BH135" s="116"/>
      <c r="BI135" s="116"/>
      <c r="BJ135" s="117"/>
    </row>
    <row r="136" spans="2:62" s="3" customFormat="1">
      <c r="B136" s="36"/>
      <c r="C136" s="36"/>
      <c r="D136" s="36"/>
      <c r="E136" s="36"/>
      <c r="F136" s="36"/>
      <c r="G136" s="36"/>
      <c r="H136" s="36"/>
      <c r="I136" s="36"/>
      <c r="J136" s="36"/>
      <c r="K136" s="36"/>
      <c r="L136" s="36"/>
      <c r="M136" s="36"/>
      <c r="N136" s="36"/>
      <c r="O136" s="36"/>
      <c r="P136" s="36"/>
      <c r="Q136" s="36"/>
      <c r="R136" s="36"/>
      <c r="S136" s="16"/>
      <c r="T136" s="16"/>
      <c r="U136" s="16"/>
      <c r="V136" s="36"/>
      <c r="W136" s="36"/>
      <c r="X136" s="36"/>
      <c r="Y136" s="36"/>
      <c r="Z136" s="36"/>
      <c r="AA136" s="36"/>
      <c r="AB136" s="36"/>
      <c r="AC136" s="36"/>
      <c r="AD136" s="16"/>
      <c r="AE136" s="16"/>
      <c r="AF136" s="16"/>
      <c r="AG136" s="16"/>
      <c r="AH136" s="16"/>
      <c r="AI136" s="16"/>
      <c r="AJ136" s="16"/>
      <c r="AK136" s="16"/>
      <c r="AL136" s="16"/>
      <c r="AM136" s="16"/>
      <c r="AN136" s="16"/>
      <c r="AO136" s="16"/>
      <c r="AP136" s="16"/>
      <c r="AQ136" s="16"/>
      <c r="AR136" s="16"/>
      <c r="AS136" s="116"/>
      <c r="AT136" s="116"/>
      <c r="AU136" s="116"/>
      <c r="AV136" s="116"/>
      <c r="AW136" s="116"/>
      <c r="AX136" s="116"/>
      <c r="AY136" s="116"/>
      <c r="AZ136" s="116"/>
      <c r="BA136" s="116"/>
      <c r="BB136" s="116"/>
      <c r="BC136" s="116"/>
      <c r="BD136" s="116"/>
      <c r="BE136" s="116"/>
      <c r="BF136" s="116"/>
      <c r="BG136" s="116"/>
      <c r="BH136" s="116"/>
      <c r="BI136" s="116"/>
      <c r="BJ136" s="117"/>
    </row>
    <row r="137" spans="2:62" s="3" customFormat="1">
      <c r="B137" s="36"/>
      <c r="C137" s="36"/>
      <c r="D137" s="36"/>
      <c r="E137" s="36"/>
      <c r="F137" s="36"/>
      <c r="G137" s="36"/>
      <c r="H137" s="36"/>
      <c r="I137" s="36"/>
      <c r="J137" s="36"/>
      <c r="K137" s="36"/>
      <c r="L137" s="36"/>
      <c r="M137" s="36"/>
      <c r="N137" s="36"/>
      <c r="O137" s="36"/>
      <c r="P137" s="36"/>
      <c r="Q137" s="36"/>
      <c r="R137" s="36"/>
      <c r="S137" s="16"/>
      <c r="T137" s="16"/>
      <c r="U137" s="16"/>
      <c r="V137" s="36"/>
      <c r="W137" s="36"/>
      <c r="X137" s="36"/>
      <c r="Y137" s="36"/>
      <c r="Z137" s="36"/>
      <c r="AA137" s="36"/>
      <c r="AB137" s="36"/>
      <c r="AC137" s="36"/>
      <c r="AD137" s="16"/>
      <c r="AE137" s="16"/>
      <c r="AF137" s="16"/>
      <c r="AG137" s="16"/>
      <c r="AH137" s="16"/>
      <c r="AI137" s="16"/>
      <c r="AJ137" s="16"/>
      <c r="AK137" s="16"/>
      <c r="AL137" s="16"/>
      <c r="AM137" s="16"/>
      <c r="AN137" s="16"/>
      <c r="AO137" s="16"/>
      <c r="AP137" s="16"/>
      <c r="AQ137" s="16"/>
      <c r="AR137" s="16"/>
      <c r="AS137" s="116"/>
      <c r="AT137" s="116"/>
      <c r="AU137" s="116"/>
      <c r="AV137" s="116"/>
      <c r="AW137" s="116"/>
      <c r="AX137" s="116"/>
      <c r="AY137" s="116"/>
      <c r="AZ137" s="116"/>
      <c r="BA137" s="116"/>
      <c r="BB137" s="116"/>
      <c r="BC137" s="116"/>
      <c r="BD137" s="116"/>
      <c r="BE137" s="116"/>
      <c r="BF137" s="116"/>
      <c r="BG137" s="116"/>
      <c r="BH137" s="116"/>
      <c r="BI137" s="116"/>
      <c r="BJ137" s="117"/>
    </row>
    <row r="138" spans="2:62" s="3" customFormat="1">
      <c r="B138" s="36"/>
      <c r="C138" s="36"/>
      <c r="D138" s="36"/>
      <c r="E138" s="36"/>
      <c r="F138" s="36"/>
      <c r="G138" s="36"/>
      <c r="H138" s="36"/>
      <c r="I138" s="36"/>
      <c r="J138" s="36"/>
      <c r="K138" s="36"/>
      <c r="L138" s="36"/>
      <c r="M138" s="36"/>
      <c r="N138" s="36"/>
      <c r="O138" s="36"/>
      <c r="P138" s="36"/>
      <c r="Q138" s="36"/>
      <c r="R138" s="36"/>
      <c r="S138" s="16"/>
      <c r="T138" s="16"/>
      <c r="U138" s="16"/>
      <c r="V138" s="36"/>
      <c r="W138" s="36"/>
      <c r="X138" s="36"/>
      <c r="Y138" s="36"/>
      <c r="Z138" s="36"/>
      <c r="AA138" s="36"/>
      <c r="AB138" s="36"/>
      <c r="AC138" s="36"/>
      <c r="AD138" s="16"/>
      <c r="AE138" s="16"/>
      <c r="AF138" s="16"/>
      <c r="AG138" s="16"/>
      <c r="AH138" s="16"/>
      <c r="AI138" s="16"/>
      <c r="AJ138" s="16"/>
      <c r="AK138" s="16"/>
      <c r="AL138" s="16"/>
      <c r="AM138" s="16"/>
      <c r="AN138" s="16"/>
      <c r="AO138" s="16"/>
      <c r="AP138" s="16"/>
      <c r="AQ138" s="16"/>
      <c r="AR138" s="16"/>
      <c r="AS138" s="116"/>
      <c r="AT138" s="116"/>
      <c r="AU138" s="116"/>
      <c r="AV138" s="116"/>
      <c r="AW138" s="116"/>
      <c r="AX138" s="116"/>
      <c r="AY138" s="116"/>
      <c r="AZ138" s="116"/>
      <c r="BA138" s="116"/>
      <c r="BB138" s="116"/>
      <c r="BC138" s="116"/>
      <c r="BD138" s="116"/>
      <c r="BE138" s="116"/>
      <c r="BF138" s="116"/>
      <c r="BG138" s="116"/>
      <c r="BH138" s="116"/>
      <c r="BI138" s="116"/>
      <c r="BJ138" s="117"/>
    </row>
    <row r="139" spans="2:62" s="3" customFormat="1">
      <c r="B139" s="36"/>
      <c r="C139" s="36"/>
      <c r="D139" s="36"/>
      <c r="E139" s="36"/>
      <c r="F139" s="36"/>
      <c r="G139" s="36"/>
      <c r="H139" s="36"/>
      <c r="I139" s="36"/>
      <c r="J139" s="36"/>
      <c r="K139" s="36"/>
      <c r="L139" s="36"/>
      <c r="M139" s="36"/>
      <c r="N139" s="36"/>
      <c r="O139" s="36"/>
      <c r="P139" s="36"/>
      <c r="Q139" s="36"/>
      <c r="R139" s="36"/>
      <c r="S139" s="16"/>
      <c r="T139" s="16"/>
      <c r="U139" s="16"/>
      <c r="V139" s="36"/>
      <c r="W139" s="36"/>
      <c r="X139" s="36"/>
      <c r="Y139" s="36"/>
      <c r="Z139" s="36"/>
      <c r="AA139" s="36"/>
      <c r="AB139" s="36"/>
      <c r="AC139" s="36"/>
      <c r="AD139" s="16"/>
      <c r="AE139" s="16"/>
      <c r="AF139" s="16"/>
      <c r="AG139" s="16"/>
      <c r="AH139" s="16"/>
      <c r="AI139" s="16"/>
      <c r="AJ139" s="16"/>
      <c r="AK139" s="16"/>
      <c r="AL139" s="16"/>
      <c r="AM139" s="16"/>
      <c r="AN139" s="16"/>
      <c r="AO139" s="16"/>
      <c r="AP139" s="16"/>
      <c r="AQ139" s="16"/>
      <c r="AR139" s="16"/>
      <c r="AS139" s="116"/>
      <c r="AT139" s="116"/>
      <c r="AU139" s="116"/>
      <c r="AV139" s="116"/>
      <c r="AW139" s="116"/>
      <c r="AX139" s="116"/>
      <c r="AY139" s="116"/>
      <c r="AZ139" s="116"/>
      <c r="BA139" s="116"/>
      <c r="BB139" s="116"/>
      <c r="BC139" s="116"/>
      <c r="BD139" s="116"/>
      <c r="BE139" s="116"/>
      <c r="BF139" s="116"/>
      <c r="BG139" s="116"/>
      <c r="BH139" s="116"/>
      <c r="BI139" s="116"/>
      <c r="BJ139" s="117"/>
    </row>
    <row r="140" spans="2:62" s="3" customFormat="1">
      <c r="B140" s="36"/>
      <c r="C140" s="36"/>
      <c r="D140" s="36"/>
      <c r="E140" s="36"/>
      <c r="F140" s="36"/>
      <c r="G140" s="36"/>
      <c r="H140" s="36"/>
      <c r="I140" s="36"/>
      <c r="J140" s="36"/>
      <c r="K140" s="36"/>
      <c r="L140" s="36"/>
      <c r="M140" s="36"/>
      <c r="N140" s="36"/>
      <c r="O140" s="36"/>
      <c r="P140" s="36"/>
      <c r="Q140" s="36"/>
      <c r="R140" s="36"/>
      <c r="S140" s="16"/>
      <c r="T140" s="16"/>
      <c r="U140" s="16"/>
      <c r="V140" s="36"/>
      <c r="W140" s="36"/>
      <c r="X140" s="36"/>
      <c r="Y140" s="36"/>
      <c r="Z140" s="36"/>
      <c r="AA140" s="36"/>
      <c r="AB140" s="36"/>
      <c r="AC140" s="36"/>
      <c r="AD140" s="16"/>
      <c r="AE140" s="16"/>
      <c r="AF140" s="16"/>
      <c r="AG140" s="16"/>
      <c r="AH140" s="16"/>
      <c r="AI140" s="16"/>
      <c r="AJ140" s="16"/>
      <c r="AK140" s="16"/>
      <c r="AL140" s="16"/>
      <c r="AM140" s="16"/>
      <c r="AN140" s="16"/>
      <c r="AO140" s="16"/>
      <c r="AP140" s="16"/>
      <c r="AQ140" s="16"/>
      <c r="AR140" s="16"/>
      <c r="AS140" s="116"/>
      <c r="AT140" s="116"/>
      <c r="AU140" s="116"/>
      <c r="AV140" s="116"/>
      <c r="AW140" s="116"/>
      <c r="AX140" s="116"/>
      <c r="AY140" s="116"/>
      <c r="AZ140" s="116"/>
      <c r="BA140" s="116"/>
      <c r="BB140" s="116"/>
      <c r="BC140" s="116"/>
      <c r="BD140" s="116"/>
      <c r="BE140" s="116"/>
      <c r="BF140" s="116"/>
      <c r="BG140" s="116"/>
      <c r="BH140" s="116"/>
      <c r="BI140" s="116"/>
      <c r="BJ140" s="117"/>
    </row>
    <row r="141" spans="2:62" s="3" customFormat="1">
      <c r="B141" s="36"/>
      <c r="C141" s="36"/>
      <c r="D141" s="36"/>
      <c r="E141" s="36"/>
      <c r="F141" s="36"/>
      <c r="G141" s="36"/>
      <c r="H141" s="36"/>
      <c r="I141" s="36"/>
      <c r="J141" s="36"/>
      <c r="K141" s="36"/>
      <c r="L141" s="36"/>
      <c r="M141" s="36"/>
      <c r="N141" s="36"/>
      <c r="O141" s="36"/>
      <c r="P141" s="36"/>
      <c r="Q141" s="36"/>
      <c r="R141" s="36"/>
      <c r="S141" s="16"/>
      <c r="T141" s="16"/>
      <c r="U141" s="16"/>
      <c r="V141" s="36"/>
      <c r="W141" s="36"/>
      <c r="X141" s="36"/>
      <c r="Y141" s="36"/>
      <c r="Z141" s="36"/>
      <c r="AA141" s="36"/>
      <c r="AB141" s="36"/>
      <c r="AC141" s="36"/>
      <c r="AD141" s="16"/>
      <c r="AE141" s="16"/>
      <c r="AF141" s="16"/>
      <c r="AG141" s="16"/>
      <c r="AH141" s="16"/>
      <c r="AI141" s="16"/>
      <c r="AJ141" s="16"/>
      <c r="AK141" s="16"/>
      <c r="AL141" s="16"/>
      <c r="AM141" s="16"/>
      <c r="AN141" s="16"/>
      <c r="AO141" s="16"/>
      <c r="AP141" s="16"/>
      <c r="AQ141" s="16"/>
      <c r="AR141" s="16"/>
      <c r="AS141" s="116"/>
      <c r="AT141" s="116"/>
      <c r="AU141" s="116"/>
      <c r="AV141" s="116"/>
      <c r="AW141" s="116"/>
      <c r="AX141" s="116"/>
      <c r="AY141" s="116"/>
      <c r="AZ141" s="116"/>
      <c r="BA141" s="116"/>
      <c r="BB141" s="116"/>
      <c r="BC141" s="116"/>
      <c r="BD141" s="116"/>
      <c r="BE141" s="116"/>
      <c r="BF141" s="116"/>
      <c r="BG141" s="116"/>
      <c r="BH141" s="116"/>
      <c r="BI141" s="116"/>
      <c r="BJ141" s="117"/>
    </row>
    <row r="142" spans="2:62" s="3" customFormat="1">
      <c r="B142" s="36"/>
      <c r="C142" s="36"/>
      <c r="D142" s="36"/>
      <c r="E142" s="36"/>
      <c r="F142" s="36"/>
      <c r="G142" s="36"/>
      <c r="H142" s="36"/>
      <c r="I142" s="36"/>
      <c r="J142" s="36"/>
      <c r="K142" s="36"/>
      <c r="L142" s="36"/>
      <c r="M142" s="36"/>
      <c r="N142" s="36"/>
      <c r="O142" s="36"/>
      <c r="P142" s="36"/>
      <c r="Q142" s="36"/>
      <c r="R142" s="36"/>
      <c r="S142" s="16"/>
      <c r="T142" s="16"/>
      <c r="U142" s="16"/>
      <c r="V142" s="36"/>
      <c r="W142" s="36"/>
      <c r="X142" s="36"/>
      <c r="Y142" s="36"/>
      <c r="Z142" s="36"/>
      <c r="AA142" s="36"/>
      <c r="AB142" s="36"/>
      <c r="AC142" s="36"/>
      <c r="AD142" s="16"/>
      <c r="AE142" s="16"/>
      <c r="AF142" s="16"/>
      <c r="AG142" s="16"/>
      <c r="AH142" s="16"/>
      <c r="AI142" s="16"/>
      <c r="AJ142" s="16"/>
      <c r="AK142" s="16"/>
      <c r="AL142" s="16"/>
      <c r="AM142" s="16"/>
      <c r="AN142" s="16"/>
      <c r="AO142" s="16"/>
      <c r="AP142" s="16"/>
      <c r="AQ142" s="16"/>
      <c r="AR142" s="16"/>
      <c r="AS142" s="116"/>
      <c r="AT142" s="116"/>
      <c r="AU142" s="116"/>
      <c r="AV142" s="116"/>
      <c r="AW142" s="116"/>
      <c r="AX142" s="116"/>
      <c r="AY142" s="116"/>
      <c r="AZ142" s="116"/>
      <c r="BA142" s="116"/>
      <c r="BB142" s="116"/>
      <c r="BC142" s="116"/>
      <c r="BD142" s="116"/>
      <c r="BE142" s="116"/>
      <c r="BF142" s="116"/>
      <c r="BG142" s="116"/>
      <c r="BH142" s="116"/>
      <c r="BI142" s="116"/>
      <c r="BJ142" s="117"/>
    </row>
    <row r="143" spans="2:62" s="3" customFormat="1">
      <c r="B143" s="36"/>
      <c r="C143" s="36"/>
      <c r="D143" s="36"/>
      <c r="E143" s="36"/>
      <c r="F143" s="36"/>
      <c r="G143" s="36"/>
      <c r="H143" s="36"/>
      <c r="I143" s="36"/>
      <c r="J143" s="36"/>
      <c r="K143" s="36"/>
      <c r="L143" s="36"/>
      <c r="M143" s="36"/>
      <c r="N143" s="36"/>
      <c r="O143" s="36"/>
      <c r="P143" s="36"/>
      <c r="Q143" s="36"/>
      <c r="R143" s="36"/>
      <c r="S143" s="16"/>
      <c r="T143" s="16"/>
      <c r="U143" s="16"/>
      <c r="V143" s="36"/>
      <c r="W143" s="36"/>
      <c r="X143" s="36"/>
      <c r="Y143" s="36"/>
      <c r="Z143" s="36"/>
      <c r="AA143" s="36"/>
      <c r="AB143" s="36"/>
      <c r="AC143" s="36"/>
      <c r="AD143" s="16"/>
      <c r="AE143" s="16"/>
      <c r="AF143" s="16"/>
      <c r="AG143" s="16"/>
      <c r="AH143" s="16"/>
      <c r="AI143" s="16"/>
      <c r="AJ143" s="16"/>
      <c r="AK143" s="16"/>
      <c r="AL143" s="16"/>
      <c r="AM143" s="16"/>
      <c r="AN143" s="16"/>
      <c r="AO143" s="16"/>
      <c r="AP143" s="16"/>
      <c r="AQ143" s="16"/>
      <c r="AR143" s="16"/>
      <c r="AS143" s="116"/>
      <c r="AT143" s="116"/>
      <c r="AU143" s="116"/>
      <c r="AV143" s="116"/>
      <c r="AW143" s="116"/>
      <c r="AX143" s="116"/>
      <c r="AY143" s="116"/>
      <c r="AZ143" s="116"/>
      <c r="BA143" s="116"/>
      <c r="BB143" s="116"/>
      <c r="BC143" s="116"/>
      <c r="BD143" s="116"/>
      <c r="BE143" s="116"/>
      <c r="BF143" s="116"/>
      <c r="BG143" s="116"/>
      <c r="BH143" s="116"/>
      <c r="BI143" s="116"/>
      <c r="BJ143" s="117"/>
    </row>
    <row r="144" spans="2:62" s="3" customFormat="1">
      <c r="B144" s="36"/>
      <c r="C144" s="36"/>
      <c r="D144" s="36"/>
      <c r="E144" s="36"/>
      <c r="F144" s="36"/>
      <c r="G144" s="36"/>
      <c r="H144" s="36"/>
      <c r="I144" s="36"/>
      <c r="J144" s="36"/>
      <c r="K144" s="36"/>
      <c r="L144" s="36"/>
      <c r="M144" s="36"/>
      <c r="N144" s="36"/>
      <c r="O144" s="36"/>
      <c r="P144" s="36"/>
      <c r="Q144" s="36"/>
      <c r="R144" s="36"/>
      <c r="S144" s="16"/>
      <c r="T144" s="16"/>
      <c r="U144" s="16"/>
      <c r="V144" s="36"/>
      <c r="W144" s="36"/>
      <c r="X144" s="36"/>
      <c r="Y144" s="36"/>
      <c r="Z144" s="36"/>
      <c r="AA144" s="36"/>
      <c r="AB144" s="36"/>
      <c r="AC144" s="36"/>
      <c r="AD144" s="16"/>
      <c r="AE144" s="16"/>
      <c r="AF144" s="16"/>
      <c r="AG144" s="16"/>
      <c r="AH144" s="16"/>
      <c r="AI144" s="16"/>
      <c r="AJ144" s="16"/>
      <c r="AK144" s="16"/>
      <c r="AL144" s="16"/>
      <c r="AM144" s="16"/>
      <c r="AN144" s="16"/>
      <c r="AO144" s="16"/>
      <c r="AP144" s="16"/>
      <c r="AQ144" s="16"/>
      <c r="AR144" s="16"/>
      <c r="AS144" s="116"/>
      <c r="AT144" s="116"/>
      <c r="AU144" s="116"/>
      <c r="AV144" s="116"/>
      <c r="AW144" s="116"/>
      <c r="AX144" s="116"/>
      <c r="AY144" s="116"/>
      <c r="AZ144" s="116"/>
      <c r="BA144" s="116"/>
      <c r="BB144" s="116"/>
      <c r="BC144" s="116"/>
      <c r="BD144" s="116"/>
      <c r="BE144" s="116"/>
      <c r="BF144" s="116"/>
      <c r="BG144" s="116"/>
      <c r="BH144" s="116"/>
      <c r="BI144" s="116"/>
      <c r="BJ144" s="117"/>
    </row>
    <row r="145" spans="2:62" s="3" customFormat="1">
      <c r="B145" s="36"/>
      <c r="C145" s="36"/>
      <c r="D145" s="36"/>
      <c r="E145" s="36"/>
      <c r="F145" s="36"/>
      <c r="G145" s="36"/>
      <c r="H145" s="36"/>
      <c r="I145" s="36"/>
      <c r="J145" s="36"/>
      <c r="K145" s="36"/>
      <c r="L145" s="36"/>
      <c r="M145" s="36"/>
      <c r="N145" s="36"/>
      <c r="O145" s="36"/>
      <c r="P145" s="36"/>
      <c r="Q145" s="36"/>
      <c r="R145" s="36"/>
      <c r="S145" s="16"/>
      <c r="T145" s="16"/>
      <c r="U145" s="16"/>
      <c r="V145" s="36"/>
      <c r="W145" s="36"/>
      <c r="X145" s="36"/>
      <c r="Y145" s="36"/>
      <c r="Z145" s="36"/>
      <c r="AA145" s="36"/>
      <c r="AB145" s="36"/>
      <c r="AC145" s="36"/>
      <c r="AD145" s="16"/>
      <c r="AE145" s="16"/>
      <c r="AF145" s="16"/>
      <c r="AG145" s="16"/>
      <c r="AH145" s="16"/>
      <c r="AI145" s="16"/>
      <c r="AJ145" s="16"/>
      <c r="AK145" s="16"/>
      <c r="AL145" s="16"/>
      <c r="AM145" s="16"/>
      <c r="AN145" s="16"/>
      <c r="AO145" s="16"/>
      <c r="AP145" s="16"/>
      <c r="AQ145" s="16"/>
      <c r="AR145" s="16"/>
      <c r="AS145" s="116"/>
      <c r="AT145" s="116"/>
      <c r="AU145" s="116"/>
      <c r="AV145" s="116"/>
      <c r="AW145" s="116"/>
      <c r="AX145" s="116"/>
      <c r="AY145" s="116"/>
      <c r="AZ145" s="116"/>
      <c r="BA145" s="116"/>
      <c r="BB145" s="116"/>
      <c r="BC145" s="116"/>
      <c r="BD145" s="116"/>
      <c r="BE145" s="116"/>
      <c r="BF145" s="116"/>
      <c r="BG145" s="116"/>
      <c r="BH145" s="116"/>
      <c r="BI145" s="116"/>
      <c r="BJ145" s="117"/>
    </row>
    <row r="146" spans="2:62" s="3" customFormat="1">
      <c r="B146" s="36"/>
      <c r="C146" s="16"/>
      <c r="D146" s="16"/>
      <c r="E146" s="16"/>
      <c r="F146" s="16"/>
      <c r="G146" s="16"/>
      <c r="H146" s="16"/>
      <c r="I146" s="16"/>
      <c r="J146" s="16"/>
      <c r="K146" s="16"/>
      <c r="L146" s="16"/>
      <c r="M146" s="16"/>
      <c r="N146" s="36"/>
      <c r="O146" s="36"/>
      <c r="P146" s="36"/>
      <c r="Q146" s="36"/>
      <c r="R146" s="36"/>
      <c r="S146" s="16"/>
      <c r="T146" s="16"/>
      <c r="U146" s="16"/>
      <c r="V146" s="36"/>
      <c r="W146" s="36"/>
      <c r="X146" s="36"/>
      <c r="Y146" s="36"/>
      <c r="Z146" s="36"/>
      <c r="AA146" s="36"/>
      <c r="AB146" s="36"/>
      <c r="AC146" s="36"/>
      <c r="AD146" s="16"/>
      <c r="AE146" s="16"/>
      <c r="AF146" s="16"/>
      <c r="AG146" s="16"/>
      <c r="AH146" s="16"/>
      <c r="AI146" s="16"/>
      <c r="AJ146" s="16"/>
      <c r="AK146" s="16"/>
      <c r="AL146" s="16"/>
      <c r="AM146" s="16"/>
      <c r="AN146" s="16"/>
      <c r="AO146" s="16"/>
      <c r="AP146" s="16"/>
      <c r="AQ146" s="16"/>
      <c r="AR146" s="16"/>
      <c r="AS146" s="116"/>
      <c r="AT146" s="116"/>
      <c r="AU146" s="116"/>
      <c r="AV146" s="116"/>
      <c r="AW146" s="116"/>
      <c r="AX146" s="116"/>
      <c r="AY146" s="116"/>
      <c r="AZ146" s="116"/>
      <c r="BA146" s="116"/>
      <c r="BB146" s="116"/>
      <c r="BC146" s="116"/>
      <c r="BD146" s="116"/>
      <c r="BE146" s="116"/>
      <c r="BF146" s="116"/>
      <c r="BG146" s="116"/>
      <c r="BH146" s="116"/>
      <c r="BI146" s="116"/>
      <c r="BJ146" s="117"/>
    </row>
    <row r="147" spans="2:62" s="3" customFormat="1" ht="20.399999999999999">
      <c r="B147" s="36"/>
      <c r="C147" s="16"/>
      <c r="D147" s="604"/>
      <c r="E147" s="16"/>
      <c r="F147" s="16"/>
      <c r="G147" s="16"/>
      <c r="H147" s="16"/>
      <c r="I147" s="16"/>
      <c r="J147" s="16"/>
      <c r="K147" s="16"/>
      <c r="L147" s="16"/>
      <c r="M147" s="16"/>
      <c r="N147" s="36"/>
      <c r="O147" s="36"/>
      <c r="P147" s="36"/>
      <c r="Q147" s="36"/>
      <c r="R147" s="36"/>
      <c r="S147" s="16"/>
      <c r="T147" s="16"/>
      <c r="U147" s="16"/>
      <c r="V147" s="36"/>
      <c r="W147" s="36"/>
      <c r="X147" s="36"/>
      <c r="Y147" s="36"/>
      <c r="Z147" s="36"/>
      <c r="AA147" s="36"/>
      <c r="AB147" s="36"/>
      <c r="AC147" s="36"/>
      <c r="AD147" s="16"/>
      <c r="AE147" s="16"/>
      <c r="AF147" s="16"/>
      <c r="AG147" s="16"/>
      <c r="AH147" s="16"/>
      <c r="AI147" s="16"/>
      <c r="AJ147" s="16"/>
      <c r="AK147" s="16"/>
      <c r="AL147" s="16"/>
      <c r="AM147" s="16"/>
      <c r="AN147" s="16"/>
      <c r="AO147" s="16"/>
      <c r="AP147" s="16"/>
      <c r="AQ147" s="16"/>
      <c r="AR147" s="16"/>
      <c r="AS147" s="116"/>
      <c r="AT147" s="116"/>
      <c r="AU147" s="116"/>
      <c r="AV147" s="116"/>
      <c r="AW147" s="116"/>
      <c r="AX147" s="116"/>
      <c r="AY147" s="116"/>
      <c r="AZ147" s="116"/>
      <c r="BA147" s="116"/>
      <c r="BB147" s="116"/>
      <c r="BC147" s="116"/>
      <c r="BD147" s="116"/>
      <c r="BE147" s="116"/>
      <c r="BF147" s="116"/>
      <c r="BG147" s="116"/>
      <c r="BH147" s="116"/>
      <c r="BI147" s="116"/>
      <c r="BJ147" s="117"/>
    </row>
    <row r="148" spans="2:62" s="3" customFormat="1">
      <c r="B148" s="36"/>
      <c r="C148" s="16"/>
      <c r="D148" s="16"/>
      <c r="E148" s="16"/>
      <c r="F148" s="16"/>
      <c r="G148" s="16"/>
      <c r="H148" s="16"/>
      <c r="I148" s="16"/>
      <c r="J148" s="16"/>
      <c r="K148" s="16"/>
      <c r="L148" s="16"/>
      <c r="M148" s="16"/>
      <c r="N148" s="36"/>
      <c r="O148" s="36"/>
      <c r="P148" s="36"/>
      <c r="Q148" s="36"/>
      <c r="R148" s="36"/>
      <c r="S148" s="16"/>
      <c r="T148" s="16"/>
      <c r="U148" s="16"/>
      <c r="V148" s="36"/>
      <c r="W148" s="36"/>
      <c r="X148" s="36"/>
      <c r="Y148" s="36"/>
      <c r="Z148" s="36"/>
      <c r="AA148" s="36"/>
      <c r="AB148" s="36"/>
      <c r="AC148" s="36"/>
      <c r="AD148" s="16"/>
      <c r="AE148" s="16"/>
      <c r="AF148" s="16"/>
      <c r="AG148" s="16"/>
      <c r="AH148" s="16"/>
      <c r="AI148" s="16"/>
      <c r="AJ148" s="16"/>
      <c r="AK148" s="16"/>
      <c r="AL148" s="16"/>
      <c r="AM148" s="16"/>
      <c r="AN148" s="16"/>
      <c r="AO148" s="16"/>
      <c r="AP148" s="16"/>
      <c r="AQ148" s="16"/>
      <c r="AR148" s="16"/>
      <c r="AS148" s="116"/>
      <c r="AT148" s="116"/>
      <c r="AU148" s="116"/>
      <c r="AV148" s="116"/>
      <c r="AW148" s="116"/>
      <c r="AX148" s="116"/>
      <c r="AY148" s="116"/>
      <c r="AZ148" s="116"/>
      <c r="BA148" s="116"/>
      <c r="BB148" s="116"/>
      <c r="BC148" s="116"/>
      <c r="BD148" s="116"/>
      <c r="BE148" s="116"/>
      <c r="BF148" s="116"/>
      <c r="BG148" s="116"/>
      <c r="BH148" s="116"/>
      <c r="BI148" s="116"/>
      <c r="BJ148" s="117"/>
    </row>
    <row r="149" spans="2:62" s="3" customFormat="1" ht="13.8">
      <c r="B149" s="36"/>
      <c r="C149" s="16"/>
      <c r="D149" s="605"/>
      <c r="E149" s="122"/>
      <c r="F149" s="122"/>
      <c r="G149" s="122"/>
      <c r="H149" s="122"/>
      <c r="I149" s="122"/>
      <c r="J149" s="122"/>
      <c r="K149" s="122"/>
      <c r="L149" s="122"/>
      <c r="M149" s="122"/>
      <c r="N149" s="36"/>
      <c r="O149" s="36"/>
      <c r="P149" s="36"/>
      <c r="Q149" s="36"/>
      <c r="R149" s="36"/>
      <c r="S149" s="16"/>
      <c r="T149" s="16"/>
      <c r="U149" s="16"/>
      <c r="V149" s="36"/>
      <c r="W149" s="36"/>
      <c r="X149" s="36"/>
      <c r="Y149" s="36"/>
      <c r="Z149" s="36"/>
      <c r="AA149" s="36"/>
      <c r="AB149" s="36"/>
      <c r="AC149" s="36"/>
      <c r="AD149" s="16"/>
      <c r="AE149" s="16"/>
      <c r="AF149" s="16"/>
      <c r="AG149" s="16"/>
      <c r="AH149" s="16"/>
      <c r="AI149" s="16"/>
      <c r="AJ149" s="16"/>
      <c r="AK149" s="16"/>
      <c r="AL149" s="16"/>
      <c r="AM149" s="16"/>
      <c r="AN149" s="16"/>
      <c r="AO149" s="16"/>
      <c r="AP149" s="16"/>
      <c r="AQ149" s="16"/>
      <c r="AR149" s="16"/>
      <c r="AS149" s="116"/>
      <c r="AT149" s="116"/>
      <c r="AU149" s="116"/>
      <c r="AV149" s="116"/>
      <c r="AW149" s="116"/>
      <c r="AX149" s="116"/>
      <c r="AY149" s="116"/>
      <c r="AZ149" s="116"/>
      <c r="BA149" s="116"/>
      <c r="BB149" s="116"/>
      <c r="BC149" s="116"/>
      <c r="BD149" s="116"/>
      <c r="BE149" s="116"/>
      <c r="BF149" s="116"/>
      <c r="BG149" s="116"/>
      <c r="BH149" s="116"/>
      <c r="BI149" s="116"/>
      <c r="BJ149" s="117"/>
    </row>
    <row r="150" spans="2:62" s="3" customFormat="1" ht="17.25" customHeight="1">
      <c r="B150" s="36"/>
      <c r="C150" s="16"/>
      <c r="D150" s="606"/>
      <c r="E150" s="122"/>
      <c r="F150" s="122"/>
      <c r="G150" s="122"/>
      <c r="H150" s="122"/>
      <c r="I150" s="122"/>
      <c r="J150" s="122"/>
      <c r="K150" s="122"/>
      <c r="L150" s="122"/>
      <c r="M150" s="122"/>
      <c r="N150" s="36"/>
      <c r="O150" s="36"/>
      <c r="P150" s="36"/>
      <c r="Q150" s="36"/>
      <c r="R150" s="36"/>
      <c r="S150" s="16"/>
      <c r="T150" s="16"/>
      <c r="U150" s="16"/>
      <c r="V150" s="36"/>
      <c r="W150" s="36"/>
      <c r="X150" s="36"/>
      <c r="Y150" s="36"/>
      <c r="Z150" s="36"/>
      <c r="AA150" s="36"/>
      <c r="AB150" s="36"/>
      <c r="AC150" s="36"/>
      <c r="AD150" s="16"/>
      <c r="AE150" s="16"/>
      <c r="AF150" s="16"/>
      <c r="AG150" s="16"/>
      <c r="AH150" s="16"/>
      <c r="AI150" s="16"/>
      <c r="AJ150" s="16"/>
      <c r="AK150" s="16"/>
      <c r="AL150" s="16"/>
      <c r="AM150" s="16"/>
      <c r="AN150" s="16"/>
      <c r="AO150" s="16"/>
      <c r="AP150" s="16"/>
      <c r="AQ150" s="16"/>
      <c r="AR150" s="16"/>
      <c r="AS150" s="116"/>
      <c r="AT150" s="116"/>
      <c r="AU150" s="116"/>
      <c r="AV150" s="116"/>
      <c r="AW150" s="116"/>
      <c r="AX150" s="116"/>
      <c r="AY150" s="116"/>
      <c r="AZ150" s="116"/>
      <c r="BA150" s="116"/>
      <c r="BB150" s="116"/>
      <c r="BC150" s="116"/>
      <c r="BD150" s="116"/>
      <c r="BE150" s="116"/>
      <c r="BF150" s="116"/>
      <c r="BG150" s="116"/>
      <c r="BH150" s="116"/>
      <c r="BI150" s="116"/>
      <c r="BJ150" s="117"/>
    </row>
    <row r="151" spans="2:62" s="3" customFormat="1" ht="3.75" customHeight="1">
      <c r="B151" s="36"/>
      <c r="C151" s="16"/>
      <c r="D151" s="607"/>
      <c r="E151" s="122"/>
      <c r="F151" s="122"/>
      <c r="G151" s="122"/>
      <c r="H151" s="122"/>
      <c r="I151" s="122"/>
      <c r="J151" s="122"/>
      <c r="K151" s="122"/>
      <c r="L151" s="122"/>
      <c r="M151" s="122"/>
      <c r="N151" s="36"/>
      <c r="O151" s="36"/>
      <c r="P151" s="36"/>
      <c r="Q151" s="36"/>
      <c r="R151" s="36"/>
      <c r="S151" s="16"/>
      <c r="T151" s="16"/>
      <c r="U151" s="16"/>
      <c r="V151" s="36"/>
      <c r="W151" s="36"/>
      <c r="X151" s="36"/>
      <c r="Y151" s="36"/>
      <c r="Z151" s="36"/>
      <c r="AA151" s="36"/>
      <c r="AB151" s="36"/>
      <c r="AC151" s="36"/>
      <c r="AD151" s="16"/>
      <c r="AE151" s="16"/>
      <c r="AF151" s="16"/>
      <c r="AG151" s="16"/>
      <c r="AH151" s="16"/>
      <c r="AI151" s="16"/>
      <c r="AJ151" s="16"/>
      <c r="AK151" s="16"/>
      <c r="AL151" s="16"/>
      <c r="AM151" s="16"/>
      <c r="AN151" s="16"/>
      <c r="AO151" s="16"/>
      <c r="AP151" s="16"/>
      <c r="AQ151" s="16"/>
      <c r="AR151" s="16"/>
      <c r="AS151" s="116"/>
      <c r="AT151" s="116"/>
      <c r="AU151" s="116"/>
      <c r="AV151" s="116"/>
      <c r="AW151" s="116"/>
      <c r="AX151" s="116"/>
      <c r="AY151" s="116"/>
      <c r="AZ151" s="116"/>
      <c r="BA151" s="116"/>
      <c r="BB151" s="116"/>
      <c r="BC151" s="116"/>
      <c r="BD151" s="116"/>
      <c r="BE151" s="116"/>
      <c r="BF151" s="116"/>
      <c r="BG151" s="116"/>
      <c r="BH151" s="116"/>
      <c r="BI151" s="116"/>
      <c r="BJ151" s="117"/>
    </row>
    <row r="152" spans="2:62" s="3" customFormat="1">
      <c r="B152" s="36"/>
      <c r="C152" s="16"/>
      <c r="D152" s="607"/>
      <c r="E152" s="122"/>
      <c r="F152" s="122"/>
      <c r="G152" s="122"/>
      <c r="H152" s="122"/>
      <c r="I152" s="122"/>
      <c r="J152" s="122"/>
      <c r="K152" s="122"/>
      <c r="L152" s="122"/>
      <c r="M152" s="122"/>
      <c r="N152" s="36"/>
      <c r="O152" s="36"/>
      <c r="P152" s="36"/>
      <c r="Q152" s="36"/>
      <c r="R152" s="36"/>
      <c r="S152" s="16"/>
      <c r="T152" s="16"/>
      <c r="U152" s="16"/>
      <c r="V152" s="36"/>
      <c r="W152" s="36"/>
      <c r="X152" s="36"/>
      <c r="Y152" s="36"/>
      <c r="Z152" s="36"/>
      <c r="AA152" s="36"/>
      <c r="AB152" s="36"/>
      <c r="AC152" s="36"/>
      <c r="AD152" s="16"/>
      <c r="AE152" s="16"/>
      <c r="AF152" s="16"/>
      <c r="AG152" s="16"/>
      <c r="AH152" s="16"/>
      <c r="AI152" s="16"/>
      <c r="AJ152" s="16"/>
      <c r="AK152" s="16"/>
      <c r="AL152" s="16"/>
      <c r="AM152" s="16"/>
      <c r="AN152" s="16"/>
      <c r="AO152" s="16"/>
      <c r="AP152" s="16"/>
      <c r="AQ152" s="16"/>
      <c r="AR152" s="16"/>
      <c r="AS152" s="116"/>
      <c r="AT152" s="116"/>
      <c r="AU152" s="116"/>
      <c r="AV152" s="116"/>
      <c r="AW152" s="116"/>
      <c r="AX152" s="116"/>
      <c r="AY152" s="116"/>
      <c r="AZ152" s="116"/>
      <c r="BA152" s="116"/>
      <c r="BB152" s="116"/>
      <c r="BC152" s="116"/>
      <c r="BD152" s="116"/>
      <c r="BE152" s="116"/>
      <c r="BF152" s="116"/>
      <c r="BG152" s="116"/>
      <c r="BH152" s="116"/>
      <c r="BI152" s="116"/>
      <c r="BJ152" s="117"/>
    </row>
    <row r="153" spans="2:62" s="3" customFormat="1" ht="16.5" customHeight="1">
      <c r="B153" s="36"/>
      <c r="C153" s="16"/>
      <c r="D153" s="608"/>
      <c r="E153" s="122"/>
      <c r="F153" s="122"/>
      <c r="G153" s="122"/>
      <c r="H153" s="122"/>
      <c r="I153" s="122"/>
      <c r="J153" s="122"/>
      <c r="K153" s="122"/>
      <c r="L153" s="122"/>
      <c r="M153" s="122"/>
      <c r="N153" s="36"/>
      <c r="O153" s="36"/>
      <c r="P153" s="36"/>
      <c r="Q153" s="36"/>
      <c r="R153" s="36"/>
      <c r="S153" s="16"/>
      <c r="T153" s="16"/>
      <c r="U153" s="16"/>
      <c r="V153" s="36"/>
      <c r="W153" s="36"/>
      <c r="X153" s="36"/>
      <c r="Y153" s="36"/>
      <c r="Z153" s="36"/>
      <c r="AA153" s="36"/>
      <c r="AB153" s="36"/>
      <c r="AC153" s="36"/>
      <c r="AD153" s="16"/>
      <c r="AE153" s="16"/>
      <c r="AF153" s="16"/>
      <c r="AG153" s="16"/>
      <c r="AH153" s="16"/>
      <c r="AI153" s="16"/>
      <c r="AJ153" s="16"/>
      <c r="AK153" s="16"/>
      <c r="AL153" s="16"/>
      <c r="AM153" s="16"/>
      <c r="AN153" s="16"/>
      <c r="AO153" s="16"/>
      <c r="AP153" s="16"/>
      <c r="AQ153" s="16"/>
      <c r="AR153" s="16"/>
      <c r="AS153" s="116"/>
      <c r="AT153" s="116"/>
      <c r="AU153" s="116"/>
      <c r="AV153" s="116"/>
      <c r="AW153" s="116"/>
      <c r="AX153" s="116"/>
      <c r="AY153" s="116"/>
      <c r="AZ153" s="116"/>
      <c r="BA153" s="116"/>
      <c r="BB153" s="116"/>
      <c r="BC153" s="116"/>
      <c r="BD153" s="116"/>
      <c r="BE153" s="116"/>
      <c r="BF153" s="116"/>
      <c r="BG153" s="116"/>
      <c r="BH153" s="116"/>
      <c r="BI153" s="116"/>
      <c r="BJ153" s="117"/>
    </row>
    <row r="154" spans="2:62" s="3" customFormat="1">
      <c r="B154" s="36"/>
      <c r="C154" s="16"/>
      <c r="D154" s="608"/>
      <c r="E154" s="122"/>
      <c r="F154" s="122"/>
      <c r="G154" s="122"/>
      <c r="H154" s="122"/>
      <c r="I154" s="122"/>
      <c r="J154" s="122"/>
      <c r="K154" s="122"/>
      <c r="L154" s="122"/>
      <c r="M154" s="122"/>
      <c r="N154" s="36"/>
      <c r="O154" s="36"/>
      <c r="P154" s="36"/>
      <c r="Q154" s="36"/>
      <c r="R154" s="36"/>
      <c r="S154" s="16"/>
      <c r="T154" s="16"/>
      <c r="U154" s="16"/>
      <c r="V154" s="36"/>
      <c r="W154" s="36"/>
      <c r="X154" s="36"/>
      <c r="Y154" s="36"/>
      <c r="Z154" s="36"/>
      <c r="AA154" s="36"/>
      <c r="AB154" s="36"/>
      <c r="AC154" s="36"/>
      <c r="AD154" s="16"/>
      <c r="AE154" s="16"/>
      <c r="AF154" s="16"/>
      <c r="AG154" s="16"/>
      <c r="AH154" s="16"/>
      <c r="AI154" s="16"/>
      <c r="AJ154" s="16"/>
      <c r="AK154" s="16"/>
      <c r="AL154" s="16"/>
      <c r="AM154" s="16"/>
      <c r="AN154" s="16"/>
      <c r="AO154" s="16"/>
      <c r="AP154" s="16"/>
      <c r="AQ154" s="16"/>
      <c r="AR154" s="16"/>
      <c r="AS154" s="116"/>
      <c r="AT154" s="116"/>
      <c r="AU154" s="116"/>
      <c r="AV154" s="116"/>
      <c r="AW154" s="116"/>
      <c r="AX154" s="116"/>
      <c r="AY154" s="116"/>
      <c r="AZ154" s="116"/>
      <c r="BA154" s="116"/>
      <c r="BB154" s="116"/>
      <c r="BC154" s="116"/>
      <c r="BD154" s="116"/>
      <c r="BE154" s="116"/>
      <c r="BF154" s="116"/>
      <c r="BG154" s="116"/>
      <c r="BH154" s="116"/>
      <c r="BI154" s="116"/>
      <c r="BJ154" s="117"/>
    </row>
    <row r="155" spans="2:62" s="3" customFormat="1">
      <c r="B155" s="36"/>
      <c r="C155" s="16"/>
      <c r="D155" s="608"/>
      <c r="E155" s="122"/>
      <c r="F155" s="122"/>
      <c r="G155" s="122"/>
      <c r="H155" s="122"/>
      <c r="I155" s="122"/>
      <c r="J155" s="122"/>
      <c r="K155" s="122"/>
      <c r="L155" s="122"/>
      <c r="M155" s="122"/>
      <c r="N155" s="36"/>
      <c r="O155" s="36"/>
      <c r="P155" s="36"/>
      <c r="Q155" s="36"/>
      <c r="R155" s="36"/>
      <c r="S155" s="16"/>
      <c r="T155" s="16"/>
      <c r="U155" s="16"/>
      <c r="V155" s="36"/>
      <c r="W155" s="36"/>
      <c r="X155" s="36"/>
      <c r="Y155" s="36"/>
      <c r="Z155" s="36"/>
      <c r="AA155" s="36"/>
      <c r="AB155" s="36"/>
      <c r="AC155" s="36"/>
      <c r="AD155" s="16"/>
      <c r="AE155" s="16"/>
      <c r="AF155" s="16"/>
      <c r="AG155" s="16"/>
      <c r="AH155" s="16"/>
      <c r="AI155" s="16"/>
      <c r="AJ155" s="16"/>
      <c r="AK155" s="16"/>
      <c r="AL155" s="16"/>
      <c r="AM155" s="16"/>
      <c r="AN155" s="16"/>
      <c r="AO155" s="16"/>
      <c r="AP155" s="16"/>
      <c r="AQ155" s="16"/>
      <c r="AR155" s="16"/>
      <c r="AS155" s="116"/>
      <c r="AT155" s="116"/>
      <c r="AU155" s="116"/>
      <c r="AV155" s="116"/>
      <c r="AW155" s="116"/>
      <c r="AX155" s="116"/>
      <c r="AY155" s="116"/>
      <c r="AZ155" s="116"/>
      <c r="BA155" s="116"/>
      <c r="BB155" s="116"/>
      <c r="BC155" s="116"/>
      <c r="BD155" s="116"/>
      <c r="BE155" s="116"/>
      <c r="BF155" s="116"/>
      <c r="BG155" s="116"/>
      <c r="BH155" s="116"/>
      <c r="BI155" s="116"/>
      <c r="BJ155" s="117"/>
    </row>
    <row r="156" spans="2:62" s="3" customFormat="1">
      <c r="B156" s="36"/>
      <c r="C156" s="16"/>
      <c r="D156" s="608"/>
      <c r="E156" s="122"/>
      <c r="F156" s="122"/>
      <c r="G156" s="122"/>
      <c r="H156" s="122"/>
      <c r="I156" s="122"/>
      <c r="J156" s="122"/>
      <c r="K156" s="122"/>
      <c r="L156" s="122"/>
      <c r="M156" s="122"/>
      <c r="N156" s="36"/>
      <c r="O156" s="36"/>
      <c r="P156" s="36"/>
      <c r="Q156" s="36"/>
      <c r="R156" s="36"/>
      <c r="S156" s="16"/>
      <c r="T156" s="16"/>
      <c r="U156" s="16"/>
      <c r="V156" s="36"/>
      <c r="W156" s="36"/>
      <c r="X156" s="36"/>
      <c r="Y156" s="36"/>
      <c r="Z156" s="36"/>
      <c r="AA156" s="36"/>
      <c r="AB156" s="36"/>
      <c r="AC156" s="36"/>
      <c r="AD156" s="16"/>
      <c r="AE156" s="16"/>
      <c r="AF156" s="16"/>
      <c r="AG156" s="16"/>
      <c r="AH156" s="16"/>
      <c r="AI156" s="16"/>
      <c r="AJ156" s="16"/>
      <c r="AK156" s="16"/>
      <c r="AL156" s="16"/>
      <c r="AM156" s="16"/>
      <c r="AN156" s="16"/>
      <c r="AO156" s="16"/>
      <c r="AP156" s="16"/>
      <c r="AQ156" s="16"/>
      <c r="AR156" s="16"/>
      <c r="AS156" s="116"/>
      <c r="AT156" s="116"/>
      <c r="AU156" s="116"/>
      <c r="AV156" s="116"/>
      <c r="AW156" s="116"/>
      <c r="AX156" s="116"/>
      <c r="AY156" s="116"/>
      <c r="AZ156" s="116"/>
      <c r="BA156" s="116"/>
      <c r="BB156" s="116"/>
      <c r="BC156" s="116"/>
      <c r="BD156" s="116"/>
      <c r="BE156" s="116"/>
      <c r="BF156" s="116"/>
      <c r="BG156" s="116"/>
      <c r="BH156" s="116"/>
      <c r="BI156" s="116"/>
      <c r="BJ156" s="117"/>
    </row>
    <row r="157" spans="2:62" s="3" customFormat="1" ht="9.9" customHeight="1">
      <c r="B157" s="36"/>
      <c r="C157" s="16"/>
      <c r="D157" s="607"/>
      <c r="E157" s="122"/>
      <c r="F157" s="122"/>
      <c r="G157" s="122"/>
      <c r="H157" s="122"/>
      <c r="I157" s="122"/>
      <c r="J157" s="122"/>
      <c r="K157" s="122"/>
      <c r="L157" s="122"/>
      <c r="M157" s="122"/>
      <c r="N157" s="36"/>
      <c r="O157" s="36"/>
      <c r="P157" s="36"/>
      <c r="Q157" s="36"/>
      <c r="R157" s="36"/>
      <c r="S157" s="16"/>
      <c r="T157" s="16"/>
      <c r="U157" s="16"/>
      <c r="V157" s="36"/>
      <c r="W157" s="36"/>
      <c r="X157" s="36"/>
      <c r="Y157" s="36"/>
      <c r="Z157" s="36"/>
      <c r="AA157" s="36"/>
      <c r="AB157" s="36"/>
      <c r="AC157" s="36"/>
      <c r="AD157" s="16"/>
      <c r="AE157" s="16"/>
      <c r="AF157" s="16"/>
      <c r="AG157" s="16"/>
      <c r="AH157" s="16"/>
      <c r="AI157" s="16"/>
      <c r="AJ157" s="16"/>
      <c r="AK157" s="16"/>
      <c r="AL157" s="16"/>
      <c r="AM157" s="16"/>
      <c r="AN157" s="16"/>
      <c r="AO157" s="16"/>
      <c r="AP157" s="16"/>
      <c r="AQ157" s="16"/>
      <c r="AR157" s="16"/>
      <c r="AS157" s="116"/>
      <c r="AT157" s="116"/>
      <c r="AU157" s="116"/>
      <c r="AV157" s="116"/>
      <c r="AW157" s="116"/>
      <c r="AX157" s="116"/>
      <c r="AY157" s="116"/>
      <c r="AZ157" s="116"/>
      <c r="BA157" s="116"/>
      <c r="BB157" s="116"/>
      <c r="BC157" s="116"/>
      <c r="BD157" s="116"/>
      <c r="BE157" s="116"/>
      <c r="BF157" s="116"/>
      <c r="BG157" s="116"/>
      <c r="BH157" s="116"/>
      <c r="BI157" s="116"/>
      <c r="BJ157" s="117"/>
    </row>
    <row r="158" spans="2:62" s="3" customFormat="1" ht="9.9" customHeight="1">
      <c r="B158" s="36"/>
      <c r="C158" s="16"/>
      <c r="D158" s="631"/>
      <c r="E158" s="122"/>
      <c r="F158" s="122"/>
      <c r="G158" s="122"/>
      <c r="H158" s="122"/>
      <c r="I158" s="122"/>
      <c r="J158" s="122"/>
      <c r="K158" s="122"/>
      <c r="L158" s="122"/>
      <c r="M158" s="122"/>
      <c r="N158" s="36"/>
      <c r="O158" s="36"/>
      <c r="P158" s="36"/>
      <c r="Q158" s="36"/>
      <c r="R158" s="36"/>
      <c r="S158" s="16"/>
      <c r="T158" s="16"/>
      <c r="U158" s="16"/>
      <c r="V158" s="36"/>
      <c r="W158" s="36"/>
      <c r="X158" s="36"/>
      <c r="Y158" s="36"/>
      <c r="Z158" s="36"/>
      <c r="AA158" s="36"/>
      <c r="AB158" s="36"/>
      <c r="AC158" s="36"/>
      <c r="AD158" s="16"/>
      <c r="AE158" s="16"/>
      <c r="AF158" s="16"/>
      <c r="AG158" s="16"/>
      <c r="AH158" s="16"/>
      <c r="AI158" s="16"/>
      <c r="AJ158" s="16"/>
      <c r="AK158" s="16"/>
      <c r="AL158" s="16"/>
      <c r="AM158" s="16"/>
      <c r="AN158" s="16"/>
      <c r="AO158" s="16"/>
      <c r="AP158" s="16"/>
      <c r="AQ158" s="16"/>
      <c r="AR158" s="16"/>
      <c r="AS158" s="116"/>
      <c r="AT158" s="116"/>
      <c r="AU158" s="116"/>
      <c r="AV158" s="116"/>
      <c r="AW158" s="116"/>
      <c r="AX158" s="116"/>
      <c r="AY158" s="116"/>
      <c r="AZ158" s="116"/>
      <c r="BA158" s="116"/>
      <c r="BB158" s="116"/>
      <c r="BC158" s="116"/>
      <c r="BD158" s="116"/>
      <c r="BE158" s="116"/>
      <c r="BF158" s="116"/>
      <c r="BG158" s="116"/>
      <c r="BH158" s="116"/>
      <c r="BI158" s="116"/>
      <c r="BJ158" s="117"/>
    </row>
    <row r="159" spans="2:62" s="3" customFormat="1" ht="16.8">
      <c r="B159" s="36"/>
      <c r="C159" s="16"/>
      <c r="D159" s="1132"/>
      <c r="E159" s="1132"/>
      <c r="F159" s="1132"/>
      <c r="G159" s="122"/>
      <c r="H159" s="122"/>
      <c r="I159" s="122"/>
      <c r="J159" s="122"/>
      <c r="K159" s="122"/>
      <c r="L159" s="122"/>
      <c r="M159" s="122"/>
      <c r="N159" s="36"/>
      <c r="O159" s="36"/>
      <c r="P159" s="36"/>
      <c r="Q159" s="36"/>
      <c r="R159" s="36"/>
      <c r="S159" s="16"/>
      <c r="T159" s="16"/>
      <c r="U159" s="16"/>
      <c r="V159" s="36"/>
      <c r="W159" s="36"/>
      <c r="X159" s="36"/>
      <c r="Y159" s="36"/>
      <c r="Z159" s="36"/>
      <c r="AA159" s="36"/>
      <c r="AB159" s="36"/>
      <c r="AC159" s="36"/>
      <c r="AD159" s="16"/>
      <c r="AE159" s="16"/>
      <c r="AF159" s="16"/>
      <c r="AG159" s="16"/>
      <c r="AH159" s="16"/>
      <c r="AI159" s="16"/>
      <c r="AJ159" s="16"/>
      <c r="AK159" s="16"/>
      <c r="AL159" s="16"/>
      <c r="AM159" s="16"/>
      <c r="AN159" s="16"/>
      <c r="AO159" s="16"/>
      <c r="AP159" s="16"/>
      <c r="AQ159" s="16"/>
      <c r="AR159" s="16"/>
      <c r="AS159" s="116"/>
      <c r="AT159" s="116"/>
      <c r="AU159" s="116"/>
      <c r="AV159" s="116"/>
      <c r="AW159" s="116"/>
      <c r="AX159" s="116"/>
      <c r="AY159" s="116"/>
      <c r="AZ159" s="116"/>
      <c r="BA159" s="116"/>
      <c r="BB159" s="116"/>
      <c r="BC159" s="116"/>
      <c r="BD159" s="116"/>
      <c r="BE159" s="116"/>
      <c r="BF159" s="116"/>
      <c r="BG159" s="116"/>
      <c r="BH159" s="116"/>
      <c r="BI159" s="116"/>
      <c r="BJ159" s="117"/>
    </row>
    <row r="160" spans="2:62" s="3" customFormat="1" ht="4.5" customHeight="1">
      <c r="B160" s="36"/>
      <c r="C160" s="16"/>
      <c r="D160" s="631"/>
      <c r="E160" s="122"/>
      <c r="F160" s="122"/>
      <c r="G160" s="122"/>
      <c r="H160" s="122"/>
      <c r="I160" s="122"/>
      <c r="J160" s="122"/>
      <c r="K160" s="122"/>
      <c r="L160" s="122"/>
      <c r="M160" s="122"/>
      <c r="N160" s="36"/>
      <c r="O160" s="36"/>
      <c r="P160" s="36"/>
      <c r="Q160" s="36"/>
      <c r="R160" s="36"/>
      <c r="S160" s="16"/>
      <c r="T160" s="16"/>
      <c r="U160" s="16"/>
      <c r="V160" s="36"/>
      <c r="W160" s="36"/>
      <c r="X160" s="36"/>
      <c r="Y160" s="36"/>
      <c r="Z160" s="36"/>
      <c r="AA160" s="36"/>
      <c r="AB160" s="36"/>
      <c r="AC160" s="36"/>
      <c r="AD160" s="16"/>
      <c r="AE160" s="16"/>
      <c r="AF160" s="16"/>
      <c r="AG160" s="16"/>
      <c r="AH160" s="16"/>
      <c r="AI160" s="16"/>
      <c r="AJ160" s="16"/>
      <c r="AK160" s="16"/>
      <c r="AL160" s="16"/>
      <c r="AM160" s="16"/>
      <c r="AN160" s="16"/>
      <c r="AO160" s="16"/>
      <c r="AP160" s="16"/>
      <c r="AQ160" s="16"/>
      <c r="AR160" s="16"/>
      <c r="AS160" s="116"/>
      <c r="AT160" s="116"/>
      <c r="AU160" s="116"/>
      <c r="AV160" s="116"/>
      <c r="AW160" s="116"/>
      <c r="AX160" s="116"/>
      <c r="AY160" s="116"/>
      <c r="AZ160" s="116"/>
      <c r="BA160" s="116"/>
      <c r="BB160" s="116"/>
      <c r="BC160" s="116"/>
      <c r="BD160" s="116"/>
      <c r="BE160" s="116"/>
      <c r="BF160" s="116"/>
      <c r="BG160" s="116"/>
      <c r="BH160" s="116"/>
      <c r="BI160" s="116"/>
      <c r="BJ160" s="117"/>
    </row>
    <row r="161" spans="2:62" s="3" customFormat="1">
      <c r="B161" s="36"/>
      <c r="C161" s="16"/>
      <c r="D161" s="631"/>
      <c r="E161" s="122"/>
      <c r="F161" s="122"/>
      <c r="G161" s="122"/>
      <c r="H161" s="122"/>
      <c r="I161" s="122"/>
      <c r="J161" s="122"/>
      <c r="K161" s="122"/>
      <c r="L161" s="122"/>
      <c r="M161" s="122"/>
      <c r="N161" s="36"/>
      <c r="O161" s="36"/>
      <c r="P161" s="36"/>
      <c r="Q161" s="36"/>
      <c r="R161" s="36"/>
      <c r="S161" s="16"/>
      <c r="T161" s="16"/>
      <c r="U161" s="16"/>
      <c r="V161" s="36"/>
      <c r="W161" s="36"/>
      <c r="X161" s="36"/>
      <c r="Y161" s="36"/>
      <c r="Z161" s="36"/>
      <c r="AA161" s="36"/>
      <c r="AB161" s="36"/>
      <c r="AC161" s="36"/>
      <c r="AD161" s="16"/>
      <c r="AE161" s="16"/>
      <c r="AF161" s="16"/>
      <c r="AG161" s="16"/>
      <c r="AH161" s="16"/>
      <c r="AI161" s="16"/>
      <c r="AJ161" s="16"/>
      <c r="AK161" s="16"/>
      <c r="AL161" s="16"/>
      <c r="AM161" s="16"/>
      <c r="AN161" s="16"/>
      <c r="AO161" s="16"/>
      <c r="AP161" s="16"/>
      <c r="AQ161" s="16"/>
      <c r="AR161" s="16"/>
      <c r="AS161" s="116"/>
      <c r="AT161" s="116"/>
      <c r="AU161" s="116"/>
      <c r="AV161" s="116"/>
      <c r="AW161" s="116"/>
      <c r="AX161" s="116"/>
      <c r="AY161" s="116"/>
      <c r="AZ161" s="116"/>
      <c r="BA161" s="116"/>
      <c r="BB161" s="116"/>
      <c r="BC161" s="116"/>
      <c r="BD161" s="116"/>
      <c r="BE161" s="116"/>
      <c r="BF161" s="116"/>
      <c r="BG161" s="116"/>
      <c r="BH161" s="116"/>
      <c r="BI161" s="116"/>
      <c r="BJ161" s="117"/>
    </row>
    <row r="162" spans="2:62" s="3" customFormat="1">
      <c r="B162" s="36"/>
      <c r="C162" s="16"/>
      <c r="D162" s="607"/>
      <c r="E162" s="122"/>
      <c r="F162" s="122"/>
      <c r="G162" s="122"/>
      <c r="H162" s="122"/>
      <c r="I162" s="122"/>
      <c r="J162" s="122"/>
      <c r="K162" s="122"/>
      <c r="L162" s="122"/>
      <c r="M162" s="122"/>
      <c r="N162" s="36"/>
      <c r="O162" s="36"/>
      <c r="P162" s="36"/>
      <c r="Q162" s="36"/>
      <c r="R162" s="36"/>
      <c r="S162" s="16"/>
      <c r="T162" s="16"/>
      <c r="U162" s="16"/>
      <c r="V162" s="36"/>
      <c r="W162" s="36"/>
      <c r="X162" s="36"/>
      <c r="Y162" s="36"/>
      <c r="Z162" s="36"/>
      <c r="AA162" s="36"/>
      <c r="AB162" s="36"/>
      <c r="AC162" s="36"/>
      <c r="AD162" s="16"/>
      <c r="AE162" s="16"/>
      <c r="AF162" s="16"/>
      <c r="AG162" s="16"/>
      <c r="AH162" s="16"/>
      <c r="AI162" s="16"/>
      <c r="AJ162" s="16"/>
      <c r="AK162" s="16"/>
      <c r="AL162" s="16"/>
      <c r="AM162" s="16"/>
      <c r="AN162" s="16"/>
      <c r="AO162" s="16"/>
      <c r="AP162" s="16"/>
      <c r="AQ162" s="16"/>
      <c r="AR162" s="16"/>
      <c r="AS162" s="116"/>
      <c r="AT162" s="116"/>
      <c r="AU162" s="116"/>
      <c r="AV162" s="116"/>
      <c r="AW162" s="116"/>
      <c r="AX162" s="116"/>
      <c r="AY162" s="116"/>
      <c r="AZ162" s="116"/>
      <c r="BA162" s="116"/>
      <c r="BB162" s="116"/>
      <c r="BC162" s="116"/>
      <c r="BD162" s="116"/>
      <c r="BE162" s="116"/>
      <c r="BF162" s="116"/>
      <c r="BG162" s="116"/>
      <c r="BH162" s="116"/>
      <c r="BI162" s="116"/>
      <c r="BJ162" s="117"/>
    </row>
    <row r="163" spans="2:62" s="3" customFormat="1">
      <c r="B163" s="36"/>
      <c r="C163" s="16"/>
      <c r="D163" s="607"/>
      <c r="E163" s="122"/>
      <c r="F163" s="122"/>
      <c r="G163" s="122"/>
      <c r="H163" s="122"/>
      <c r="I163" s="122"/>
      <c r="J163" s="122"/>
      <c r="K163" s="122"/>
      <c r="L163" s="122"/>
      <c r="M163" s="122"/>
      <c r="N163" s="36"/>
      <c r="O163" s="36"/>
      <c r="P163" s="36"/>
      <c r="Q163" s="36"/>
      <c r="R163" s="36"/>
      <c r="S163" s="16"/>
      <c r="T163" s="16"/>
      <c r="U163" s="16"/>
      <c r="V163" s="36"/>
      <c r="W163" s="36"/>
      <c r="X163" s="36"/>
      <c r="Y163" s="36"/>
      <c r="Z163" s="36"/>
      <c r="AA163" s="36"/>
      <c r="AB163" s="36"/>
      <c r="AC163" s="36"/>
      <c r="AD163" s="16"/>
      <c r="AE163" s="16"/>
      <c r="AF163" s="16"/>
      <c r="AG163" s="16"/>
      <c r="AH163" s="16"/>
      <c r="AI163" s="16"/>
      <c r="AJ163" s="16"/>
      <c r="AK163" s="16"/>
      <c r="AL163" s="16"/>
      <c r="AM163" s="16"/>
      <c r="AN163" s="16"/>
      <c r="AO163" s="16"/>
      <c r="AP163" s="16"/>
      <c r="AQ163" s="16"/>
      <c r="AR163" s="16"/>
      <c r="AS163" s="116"/>
      <c r="AT163" s="116"/>
      <c r="AU163" s="116"/>
      <c r="AV163" s="116"/>
      <c r="AW163" s="116"/>
      <c r="AX163" s="116"/>
      <c r="AY163" s="116"/>
      <c r="AZ163" s="116"/>
      <c r="BA163" s="116"/>
      <c r="BB163" s="116"/>
      <c r="BC163" s="116"/>
      <c r="BD163" s="116"/>
      <c r="BE163" s="116"/>
      <c r="BF163" s="116"/>
      <c r="BG163" s="116"/>
      <c r="BH163" s="116"/>
      <c r="BI163" s="116"/>
      <c r="BJ163" s="117"/>
    </row>
    <row r="164" spans="2:62" s="3" customFormat="1" ht="14.25" customHeight="1">
      <c r="B164" s="36"/>
      <c r="C164" s="16"/>
      <c r="D164" s="632"/>
      <c r="E164" s="122"/>
      <c r="F164" s="122"/>
      <c r="G164" s="122"/>
      <c r="H164" s="122"/>
      <c r="I164" s="122"/>
      <c r="J164" s="122"/>
      <c r="K164" s="122"/>
      <c r="L164" s="122"/>
      <c r="M164" s="122"/>
      <c r="N164" s="36"/>
      <c r="O164" s="36"/>
      <c r="P164" s="36"/>
      <c r="Q164" s="36"/>
      <c r="R164" s="36"/>
      <c r="S164" s="16"/>
      <c r="T164" s="16"/>
      <c r="U164" s="16"/>
      <c r="V164" s="36"/>
      <c r="W164" s="36"/>
      <c r="X164" s="36"/>
      <c r="Y164" s="36"/>
      <c r="Z164" s="36"/>
      <c r="AA164" s="36"/>
      <c r="AB164" s="36"/>
      <c r="AC164" s="36"/>
      <c r="AD164" s="16"/>
      <c r="AE164" s="16"/>
      <c r="AF164" s="16"/>
      <c r="AG164" s="16"/>
      <c r="AH164" s="16"/>
      <c r="AI164" s="16"/>
      <c r="AJ164" s="16"/>
      <c r="AK164" s="16"/>
      <c r="AL164" s="16"/>
      <c r="AM164" s="16"/>
      <c r="AN164" s="16"/>
      <c r="AO164" s="16"/>
      <c r="AP164" s="16"/>
      <c r="AQ164" s="16"/>
      <c r="AR164" s="16"/>
      <c r="AS164" s="116"/>
      <c r="AT164" s="116"/>
      <c r="AU164" s="116"/>
      <c r="AV164" s="116"/>
      <c r="AW164" s="116"/>
      <c r="AX164" s="116"/>
      <c r="AY164" s="116"/>
      <c r="AZ164" s="116"/>
      <c r="BA164" s="116"/>
      <c r="BB164" s="116"/>
      <c r="BC164" s="116"/>
      <c r="BD164" s="116"/>
      <c r="BE164" s="116"/>
      <c r="BF164" s="116"/>
      <c r="BG164" s="116"/>
      <c r="BH164" s="116"/>
      <c r="BI164" s="116"/>
      <c r="BJ164" s="117"/>
    </row>
    <row r="165" spans="2:62" s="3" customFormat="1">
      <c r="B165" s="36"/>
      <c r="C165" s="16"/>
      <c r="D165" s="633"/>
      <c r="E165" s="122"/>
      <c r="F165" s="122"/>
      <c r="G165" s="122"/>
      <c r="H165" s="122"/>
      <c r="I165" s="122"/>
      <c r="J165" s="122"/>
      <c r="K165" s="122"/>
      <c r="L165" s="122"/>
      <c r="M165" s="122"/>
      <c r="N165" s="36"/>
      <c r="O165" s="36"/>
      <c r="P165" s="36"/>
      <c r="Q165" s="36"/>
      <c r="R165" s="36"/>
      <c r="S165" s="16"/>
      <c r="T165" s="16"/>
      <c r="U165" s="16"/>
      <c r="V165" s="36"/>
      <c r="W165" s="36"/>
      <c r="X165" s="36"/>
      <c r="Y165" s="36"/>
      <c r="Z165" s="36"/>
      <c r="AA165" s="36"/>
      <c r="AB165" s="36"/>
      <c r="AC165" s="36"/>
      <c r="AD165" s="16"/>
      <c r="AE165" s="16"/>
      <c r="AF165" s="16"/>
      <c r="AG165" s="16"/>
      <c r="AH165" s="16"/>
      <c r="AI165" s="16"/>
      <c r="AJ165" s="16"/>
      <c r="AK165" s="16"/>
      <c r="AL165" s="16"/>
      <c r="AM165" s="16"/>
      <c r="AN165" s="16"/>
      <c r="AO165" s="16"/>
      <c r="AP165" s="16"/>
      <c r="AQ165" s="16"/>
      <c r="AR165" s="16"/>
      <c r="AS165" s="116"/>
      <c r="AT165" s="116"/>
      <c r="AU165" s="116"/>
      <c r="AV165" s="116"/>
      <c r="AW165" s="116"/>
      <c r="AX165" s="116"/>
      <c r="AY165" s="116"/>
      <c r="AZ165" s="116"/>
      <c r="BA165" s="116"/>
      <c r="BB165" s="116"/>
      <c r="BC165" s="116"/>
      <c r="BD165" s="116"/>
      <c r="BE165" s="116"/>
      <c r="BF165" s="116"/>
      <c r="BG165" s="116"/>
      <c r="BH165" s="116"/>
      <c r="BI165" s="116"/>
      <c r="BJ165" s="117"/>
    </row>
    <row r="166" spans="2:62" s="3" customFormat="1">
      <c r="B166" s="36"/>
      <c r="C166" s="16"/>
      <c r="D166" s="634"/>
      <c r="E166" s="122"/>
      <c r="F166" s="122"/>
      <c r="G166" s="122"/>
      <c r="H166" s="122"/>
      <c r="I166" s="122"/>
      <c r="J166" s="122"/>
      <c r="K166" s="122"/>
      <c r="L166" s="122"/>
      <c r="M166" s="122"/>
      <c r="N166" s="36"/>
      <c r="O166" s="36"/>
      <c r="P166" s="36"/>
      <c r="Q166" s="36"/>
      <c r="R166" s="36"/>
      <c r="S166" s="16"/>
      <c r="T166" s="16"/>
      <c r="U166" s="16"/>
      <c r="V166" s="36"/>
      <c r="W166" s="36"/>
      <c r="X166" s="36"/>
      <c r="Y166" s="36"/>
      <c r="Z166" s="36"/>
      <c r="AA166" s="36"/>
      <c r="AB166" s="36"/>
      <c r="AC166" s="36"/>
      <c r="AD166" s="16"/>
      <c r="AE166" s="16"/>
      <c r="AF166" s="16"/>
      <c r="AG166" s="16"/>
      <c r="AH166" s="16"/>
      <c r="AI166" s="16"/>
      <c r="AJ166" s="16"/>
      <c r="AK166" s="16"/>
      <c r="AL166" s="16"/>
      <c r="AM166" s="16"/>
      <c r="AN166" s="16"/>
      <c r="AO166" s="16"/>
      <c r="AP166" s="16"/>
      <c r="AQ166" s="16"/>
      <c r="AR166" s="16"/>
      <c r="AS166" s="116"/>
      <c r="AT166" s="116"/>
      <c r="AU166" s="116"/>
      <c r="AV166" s="116"/>
      <c r="AW166" s="116"/>
      <c r="AX166" s="116"/>
      <c r="AY166" s="116"/>
      <c r="AZ166" s="116"/>
      <c r="BA166" s="116"/>
      <c r="BB166" s="116"/>
      <c r="BC166" s="116"/>
      <c r="BD166" s="116"/>
      <c r="BE166" s="116"/>
      <c r="BF166" s="116"/>
      <c r="BG166" s="116"/>
      <c r="BH166" s="116"/>
      <c r="BI166" s="116"/>
      <c r="BJ166" s="117"/>
    </row>
    <row r="167" spans="2:62" s="3" customFormat="1">
      <c r="B167" s="36"/>
      <c r="C167" s="16"/>
      <c r="D167" s="635"/>
      <c r="E167" s="122"/>
      <c r="F167" s="122"/>
      <c r="G167" s="122"/>
      <c r="H167" s="122"/>
      <c r="I167" s="122"/>
      <c r="J167" s="122"/>
      <c r="K167" s="122"/>
      <c r="L167" s="122"/>
      <c r="M167" s="122"/>
      <c r="N167" s="36"/>
      <c r="O167" s="36"/>
      <c r="P167" s="36"/>
      <c r="Q167" s="36"/>
      <c r="R167" s="36"/>
      <c r="S167" s="16"/>
      <c r="T167" s="16"/>
      <c r="U167" s="16"/>
      <c r="V167" s="36"/>
      <c r="W167" s="36"/>
      <c r="X167" s="36"/>
      <c r="Y167" s="36"/>
      <c r="Z167" s="36"/>
      <c r="AA167" s="36"/>
      <c r="AB167" s="36"/>
      <c r="AC167" s="36"/>
      <c r="AD167" s="16"/>
      <c r="AE167" s="16"/>
      <c r="AF167" s="16"/>
      <c r="AG167" s="16"/>
      <c r="AH167" s="16"/>
      <c r="AI167" s="16"/>
      <c r="AJ167" s="16"/>
      <c r="AK167" s="16"/>
      <c r="AL167" s="16"/>
      <c r="AM167" s="16"/>
      <c r="AN167" s="16"/>
      <c r="AO167" s="16"/>
      <c r="AP167" s="16"/>
      <c r="AQ167" s="16"/>
      <c r="AR167" s="16"/>
      <c r="AS167" s="116"/>
      <c r="AT167" s="116"/>
      <c r="AU167" s="116"/>
      <c r="AV167" s="116"/>
      <c r="AW167" s="116"/>
      <c r="AX167" s="116"/>
      <c r="AY167" s="116"/>
      <c r="AZ167" s="116"/>
      <c r="BA167" s="116"/>
      <c r="BB167" s="116"/>
      <c r="BC167" s="116"/>
      <c r="BD167" s="116"/>
      <c r="BE167" s="116"/>
      <c r="BF167" s="116"/>
      <c r="BG167" s="116"/>
      <c r="BH167" s="116"/>
      <c r="BI167" s="116"/>
      <c r="BJ167" s="117"/>
    </row>
    <row r="168" spans="2:62" s="3" customFormat="1">
      <c r="B168" s="36"/>
      <c r="C168" s="16"/>
      <c r="D168" s="16"/>
      <c r="E168" s="122"/>
      <c r="F168" s="122"/>
      <c r="G168" s="122"/>
      <c r="H168" s="122"/>
      <c r="I168" s="122"/>
      <c r="J168" s="122"/>
      <c r="K168" s="122"/>
      <c r="L168" s="122"/>
      <c r="M168" s="122"/>
      <c r="N168" s="36"/>
      <c r="O168" s="36"/>
      <c r="P168" s="36"/>
      <c r="Q168" s="36"/>
      <c r="R168" s="36"/>
      <c r="S168" s="16"/>
      <c r="T168" s="16"/>
      <c r="U168" s="16"/>
      <c r="V168" s="36"/>
      <c r="W168" s="36"/>
      <c r="X168" s="36"/>
      <c r="Y168" s="36"/>
      <c r="Z168" s="36"/>
      <c r="AA168" s="36"/>
      <c r="AB168" s="36"/>
      <c r="AC168" s="36"/>
      <c r="AD168" s="16"/>
      <c r="AE168" s="16"/>
      <c r="AF168" s="16"/>
      <c r="AG168" s="16"/>
      <c r="AH168" s="16"/>
      <c r="AI168" s="16"/>
      <c r="AJ168" s="16"/>
      <c r="AK168" s="16"/>
      <c r="AL168" s="16"/>
      <c r="AM168" s="16"/>
      <c r="AN168" s="16"/>
      <c r="AO168" s="16"/>
      <c r="AP168" s="16"/>
      <c r="AQ168" s="16"/>
      <c r="AR168" s="16"/>
      <c r="AS168" s="116"/>
      <c r="AT168" s="116"/>
      <c r="AU168" s="116"/>
      <c r="AV168" s="116"/>
      <c r="AW168" s="116"/>
      <c r="AX168" s="116"/>
      <c r="AY168" s="116"/>
      <c r="AZ168" s="116"/>
      <c r="BA168" s="116"/>
      <c r="BB168" s="116"/>
      <c r="BC168" s="116"/>
      <c r="BD168" s="116"/>
      <c r="BE168" s="116"/>
      <c r="BF168" s="116"/>
      <c r="BG168" s="116"/>
      <c r="BH168" s="116"/>
      <c r="BI168" s="116"/>
      <c r="BJ168" s="117"/>
    </row>
    <row r="169" spans="2:62" s="3" customFormat="1">
      <c r="B169" s="36"/>
      <c r="C169" s="16"/>
      <c r="D169" s="16"/>
      <c r="E169" s="122"/>
      <c r="F169" s="122"/>
      <c r="G169" s="122"/>
      <c r="H169" s="122"/>
      <c r="I169" s="122"/>
      <c r="J169" s="122"/>
      <c r="K169" s="122"/>
      <c r="L169" s="122"/>
      <c r="M169" s="122"/>
      <c r="N169" s="36"/>
      <c r="O169" s="36"/>
      <c r="P169" s="36"/>
      <c r="Q169" s="36"/>
      <c r="R169" s="36"/>
      <c r="S169" s="16"/>
      <c r="T169" s="16"/>
      <c r="U169" s="16"/>
      <c r="V169" s="36"/>
      <c r="W169" s="36"/>
      <c r="X169" s="36"/>
      <c r="Y169" s="36"/>
      <c r="Z169" s="36"/>
      <c r="AA169" s="36"/>
      <c r="AB169" s="36"/>
      <c r="AC169" s="36"/>
      <c r="AD169" s="16"/>
      <c r="AE169" s="16"/>
      <c r="AF169" s="16"/>
      <c r="AG169" s="16"/>
      <c r="AH169" s="16"/>
      <c r="AI169" s="16"/>
      <c r="AJ169" s="16"/>
      <c r="AK169" s="16"/>
      <c r="AL169" s="16"/>
      <c r="AM169" s="16"/>
      <c r="AN169" s="16"/>
      <c r="AO169" s="16"/>
      <c r="AP169" s="16"/>
      <c r="AQ169" s="16"/>
      <c r="AR169" s="16"/>
      <c r="AS169" s="116"/>
      <c r="AT169" s="116"/>
      <c r="AU169" s="116"/>
      <c r="AV169" s="116"/>
      <c r="AW169" s="116"/>
      <c r="AX169" s="116"/>
      <c r="AY169" s="116"/>
      <c r="AZ169" s="116"/>
      <c r="BA169" s="116"/>
      <c r="BB169" s="116"/>
      <c r="BC169" s="116"/>
      <c r="BD169" s="116"/>
      <c r="BE169" s="116"/>
      <c r="BF169" s="116"/>
      <c r="BG169" s="116"/>
      <c r="BH169" s="116"/>
      <c r="BI169" s="116"/>
      <c r="BJ169" s="117"/>
    </row>
    <row r="170" spans="2:62" s="3" customFormat="1">
      <c r="B170" s="36"/>
      <c r="C170" s="16"/>
      <c r="D170" s="16"/>
      <c r="E170" s="122"/>
      <c r="F170" s="122"/>
      <c r="G170" s="122"/>
      <c r="H170" s="122"/>
      <c r="I170" s="122"/>
      <c r="J170" s="122"/>
      <c r="K170" s="122"/>
      <c r="L170" s="122"/>
      <c r="M170" s="122"/>
      <c r="N170" s="36"/>
      <c r="O170" s="36"/>
      <c r="P170" s="36"/>
      <c r="Q170" s="36"/>
      <c r="R170" s="36"/>
      <c r="S170" s="16"/>
      <c r="T170" s="16"/>
      <c r="U170" s="16"/>
      <c r="V170" s="36"/>
      <c r="W170" s="36"/>
      <c r="X170" s="36"/>
      <c r="Y170" s="36"/>
      <c r="Z170" s="36"/>
      <c r="AA170" s="36"/>
      <c r="AB170" s="36"/>
      <c r="AC170" s="36"/>
      <c r="AD170" s="16"/>
      <c r="AE170" s="16"/>
      <c r="AF170" s="16"/>
      <c r="AG170" s="16"/>
      <c r="AH170" s="16"/>
      <c r="AI170" s="16"/>
      <c r="AJ170" s="16"/>
      <c r="AK170" s="16"/>
      <c r="AL170" s="16"/>
      <c r="AM170" s="16"/>
      <c r="AN170" s="16"/>
      <c r="AO170" s="16"/>
      <c r="AP170" s="16"/>
      <c r="AQ170" s="16"/>
      <c r="AR170" s="16"/>
      <c r="AS170" s="116"/>
      <c r="AT170" s="116"/>
      <c r="AU170" s="116"/>
      <c r="AV170" s="116"/>
      <c r="AW170" s="116"/>
      <c r="AX170" s="116"/>
      <c r="AY170" s="116"/>
      <c r="AZ170" s="116"/>
      <c r="BA170" s="116"/>
      <c r="BB170" s="116"/>
      <c r="BC170" s="116"/>
      <c r="BD170" s="116"/>
      <c r="BE170" s="116"/>
      <c r="BF170" s="116"/>
      <c r="BG170" s="116"/>
      <c r="BH170" s="116"/>
      <c r="BI170" s="116"/>
      <c r="BJ170" s="117"/>
    </row>
    <row r="171" spans="2:62" s="3" customFormat="1">
      <c r="B171" s="36"/>
      <c r="C171" s="16"/>
      <c r="D171" s="16"/>
      <c r="E171" s="122"/>
      <c r="F171" s="122"/>
      <c r="G171" s="122"/>
      <c r="H171" s="122"/>
      <c r="I171" s="122"/>
      <c r="J171" s="122"/>
      <c r="K171" s="122"/>
      <c r="L171" s="122"/>
      <c r="M171" s="122"/>
      <c r="N171" s="36"/>
      <c r="O171" s="36"/>
      <c r="P171" s="36"/>
      <c r="Q171" s="36"/>
      <c r="R171" s="36"/>
      <c r="S171" s="16"/>
      <c r="T171" s="16"/>
      <c r="U171" s="16"/>
      <c r="V171" s="36"/>
      <c r="W171" s="36"/>
      <c r="X171" s="36"/>
      <c r="Y171" s="36"/>
      <c r="Z171" s="36"/>
      <c r="AA171" s="36"/>
      <c r="AB171" s="36"/>
      <c r="AC171" s="36"/>
      <c r="AD171" s="16"/>
      <c r="AE171" s="16"/>
      <c r="AF171" s="16"/>
      <c r="AG171" s="16"/>
      <c r="AH171" s="16"/>
      <c r="AI171" s="16"/>
      <c r="AJ171" s="16"/>
      <c r="AK171" s="16"/>
      <c r="AL171" s="16"/>
      <c r="AM171" s="16"/>
      <c r="AN171" s="16"/>
      <c r="AO171" s="16"/>
      <c r="AP171" s="16"/>
      <c r="AQ171" s="16"/>
      <c r="AR171" s="16"/>
      <c r="AS171" s="116"/>
      <c r="AT171" s="116"/>
      <c r="AU171" s="116"/>
      <c r="AV171" s="116"/>
      <c r="AW171" s="116"/>
      <c r="AX171" s="116"/>
      <c r="AY171" s="116"/>
      <c r="AZ171" s="116"/>
      <c r="BA171" s="116"/>
      <c r="BB171" s="116"/>
      <c r="BC171" s="116"/>
      <c r="BD171" s="116"/>
      <c r="BE171" s="116"/>
      <c r="BF171" s="116"/>
      <c r="BG171" s="116"/>
      <c r="BH171" s="116"/>
      <c r="BI171" s="116"/>
      <c r="BJ171" s="117"/>
    </row>
    <row r="172" spans="2:62" s="3" customFormat="1">
      <c r="B172" s="36"/>
      <c r="C172" s="16"/>
      <c r="D172" s="633"/>
      <c r="E172" s="122"/>
      <c r="F172" s="122"/>
      <c r="G172" s="122"/>
      <c r="H172" s="122"/>
      <c r="I172" s="122"/>
      <c r="J172" s="122"/>
      <c r="K172" s="122"/>
      <c r="L172" s="122"/>
      <c r="M172" s="122"/>
      <c r="N172" s="36"/>
      <c r="O172" s="36"/>
      <c r="P172" s="36"/>
      <c r="Q172" s="36"/>
      <c r="R172" s="36"/>
      <c r="S172" s="16"/>
      <c r="T172" s="16"/>
      <c r="U172" s="16"/>
      <c r="V172" s="36"/>
      <c r="W172" s="36"/>
      <c r="X172" s="36"/>
      <c r="Y172" s="36"/>
      <c r="Z172" s="36"/>
      <c r="AA172" s="36"/>
      <c r="AB172" s="36"/>
      <c r="AC172" s="36"/>
      <c r="AD172" s="16"/>
      <c r="AE172" s="16"/>
      <c r="AF172" s="16"/>
      <c r="AG172" s="16"/>
      <c r="AH172" s="16"/>
      <c r="AI172" s="16"/>
      <c r="AJ172" s="16"/>
      <c r="AK172" s="16"/>
      <c r="AL172" s="16"/>
      <c r="AM172" s="16"/>
      <c r="AN172" s="16"/>
      <c r="AO172" s="16"/>
      <c r="AP172" s="16"/>
      <c r="AQ172" s="16"/>
      <c r="AR172" s="16"/>
      <c r="AS172" s="116"/>
      <c r="AT172" s="116"/>
      <c r="AU172" s="116"/>
      <c r="AV172" s="116"/>
      <c r="AW172" s="116"/>
      <c r="AX172" s="116"/>
      <c r="AY172" s="116"/>
      <c r="AZ172" s="116"/>
      <c r="BA172" s="116"/>
      <c r="BB172" s="116"/>
      <c r="BC172" s="116"/>
      <c r="BD172" s="116"/>
      <c r="BE172" s="116"/>
      <c r="BF172" s="116"/>
      <c r="BG172" s="116"/>
      <c r="BH172" s="116"/>
      <c r="BI172" s="116"/>
      <c r="BJ172" s="117"/>
    </row>
    <row r="173" spans="2:62" s="3" customFormat="1">
      <c r="B173" s="36"/>
      <c r="C173" s="16"/>
      <c r="D173" s="631"/>
      <c r="E173" s="122"/>
      <c r="F173" s="122"/>
      <c r="G173" s="122"/>
      <c r="H173" s="122"/>
      <c r="I173" s="122"/>
      <c r="J173" s="122"/>
      <c r="K173" s="122"/>
      <c r="L173" s="122"/>
      <c r="M173" s="122"/>
      <c r="N173" s="36"/>
      <c r="O173" s="36"/>
      <c r="P173" s="36"/>
      <c r="Q173" s="36"/>
      <c r="R173" s="36"/>
      <c r="S173" s="16"/>
      <c r="T173" s="16"/>
      <c r="U173" s="16"/>
      <c r="V173" s="36"/>
      <c r="W173" s="36"/>
      <c r="X173" s="36"/>
      <c r="Y173" s="36"/>
      <c r="Z173" s="36"/>
      <c r="AA173" s="36"/>
      <c r="AB173" s="36"/>
      <c r="AC173" s="36"/>
      <c r="AD173" s="16"/>
      <c r="AE173" s="16"/>
      <c r="AF173" s="16"/>
      <c r="AG173" s="16"/>
      <c r="AH173" s="16"/>
      <c r="AI173" s="16"/>
      <c r="AJ173" s="16"/>
      <c r="AK173" s="16"/>
      <c r="AL173" s="16"/>
      <c r="AM173" s="16"/>
      <c r="AN173" s="16"/>
      <c r="AO173" s="16"/>
      <c r="AP173" s="16"/>
      <c r="AQ173" s="16"/>
      <c r="AR173" s="16"/>
      <c r="AS173" s="116"/>
      <c r="AT173" s="116"/>
      <c r="AU173" s="116"/>
      <c r="AV173" s="116"/>
      <c r="AW173" s="116"/>
      <c r="AX173" s="116"/>
      <c r="AY173" s="116"/>
      <c r="AZ173" s="116"/>
      <c r="BA173" s="116"/>
      <c r="BB173" s="116"/>
      <c r="BC173" s="116"/>
      <c r="BD173" s="116"/>
      <c r="BE173" s="116"/>
      <c r="BF173" s="116"/>
      <c r="BG173" s="116"/>
      <c r="BH173" s="116"/>
      <c r="BI173" s="116"/>
      <c r="BJ173" s="117"/>
    </row>
    <row r="174" spans="2:62" s="3" customFormat="1">
      <c r="B174" s="36"/>
      <c r="C174" s="16"/>
      <c r="D174" s="16"/>
      <c r="E174" s="122"/>
      <c r="F174" s="122"/>
      <c r="G174" s="122"/>
      <c r="H174" s="122"/>
      <c r="I174" s="122"/>
      <c r="J174" s="122"/>
      <c r="K174" s="122"/>
      <c r="L174" s="122"/>
      <c r="M174" s="122"/>
      <c r="N174" s="36"/>
      <c r="O174" s="36"/>
      <c r="P174" s="36"/>
      <c r="Q174" s="36"/>
      <c r="R174" s="36"/>
      <c r="S174" s="16"/>
      <c r="T174" s="16"/>
      <c r="U174" s="16"/>
      <c r="V174" s="36"/>
      <c r="W174" s="36"/>
      <c r="X174" s="36"/>
      <c r="Y174" s="36"/>
      <c r="Z174" s="36"/>
      <c r="AA174" s="36"/>
      <c r="AB174" s="36"/>
      <c r="AC174" s="36"/>
      <c r="AD174" s="16"/>
      <c r="AE174" s="16"/>
      <c r="AF174" s="16"/>
      <c r="AG174" s="16"/>
      <c r="AH174" s="16"/>
      <c r="AI174" s="16"/>
      <c r="AJ174" s="16"/>
      <c r="AK174" s="16"/>
      <c r="AL174" s="16"/>
      <c r="AM174" s="16"/>
      <c r="AN174" s="16"/>
      <c r="AO174" s="16"/>
      <c r="AP174" s="16"/>
      <c r="AQ174" s="16"/>
      <c r="AR174" s="16"/>
      <c r="AS174" s="116"/>
      <c r="AT174" s="116"/>
      <c r="AU174" s="116"/>
      <c r="AV174" s="116"/>
      <c r="AW174" s="116"/>
      <c r="AX174" s="116"/>
      <c r="AY174" s="116"/>
      <c r="AZ174" s="116"/>
      <c r="BA174" s="116"/>
      <c r="BB174" s="116"/>
      <c r="BC174" s="116"/>
      <c r="BD174" s="116"/>
      <c r="BE174" s="116"/>
      <c r="BF174" s="116"/>
      <c r="BG174" s="116"/>
      <c r="BH174" s="116"/>
      <c r="BI174" s="116"/>
      <c r="BJ174" s="117"/>
    </row>
    <row r="175" spans="2:62" s="3" customFormat="1">
      <c r="B175" s="36"/>
      <c r="C175" s="16"/>
      <c r="D175" s="16"/>
      <c r="E175" s="122"/>
      <c r="F175" s="122"/>
      <c r="G175" s="122"/>
      <c r="H175" s="122"/>
      <c r="I175" s="122"/>
      <c r="J175" s="122"/>
      <c r="K175" s="122"/>
      <c r="L175" s="122"/>
      <c r="M175" s="122"/>
      <c r="N175" s="36"/>
      <c r="O175" s="36"/>
      <c r="P175" s="36"/>
      <c r="Q175" s="36"/>
      <c r="R175" s="36"/>
      <c r="S175" s="16"/>
      <c r="T175" s="16"/>
      <c r="U175" s="16"/>
      <c r="V175" s="36"/>
      <c r="W175" s="36"/>
      <c r="X175" s="36"/>
      <c r="Y175" s="36"/>
      <c r="Z175" s="36"/>
      <c r="AA175" s="36"/>
      <c r="AB175" s="36"/>
      <c r="AC175" s="36"/>
      <c r="AD175" s="16"/>
      <c r="AE175" s="16"/>
      <c r="AF175" s="16"/>
      <c r="AG175" s="16"/>
      <c r="AH175" s="16"/>
      <c r="AI175" s="16"/>
      <c r="AJ175" s="16"/>
      <c r="AK175" s="16"/>
      <c r="AL175" s="16"/>
      <c r="AM175" s="16"/>
      <c r="AN175" s="16"/>
      <c r="AO175" s="16"/>
      <c r="AP175" s="16"/>
      <c r="AQ175" s="16"/>
      <c r="AR175" s="16"/>
      <c r="AS175" s="116"/>
      <c r="AT175" s="116"/>
      <c r="AU175" s="116"/>
      <c r="AV175" s="116"/>
      <c r="AW175" s="116"/>
      <c r="AX175" s="116"/>
      <c r="AY175" s="116"/>
      <c r="AZ175" s="116"/>
      <c r="BA175" s="116"/>
      <c r="BB175" s="116"/>
      <c r="BC175" s="116"/>
      <c r="BD175" s="116"/>
      <c r="BE175" s="116"/>
      <c r="BF175" s="116"/>
      <c r="BG175" s="116"/>
      <c r="BH175" s="116"/>
      <c r="BI175" s="116"/>
      <c r="BJ175" s="117"/>
    </row>
    <row r="176" spans="2:62" s="3" customFormat="1" ht="13.5" customHeight="1">
      <c r="B176" s="36"/>
      <c r="C176" s="16"/>
      <c r="D176" s="635"/>
      <c r="E176" s="122"/>
      <c r="F176" s="122"/>
      <c r="G176" s="122"/>
      <c r="H176" s="122"/>
      <c r="I176" s="122"/>
      <c r="J176" s="122"/>
      <c r="K176" s="122"/>
      <c r="L176" s="122"/>
      <c r="M176" s="122"/>
      <c r="N176" s="36"/>
      <c r="O176" s="36"/>
      <c r="P176" s="36"/>
      <c r="Q176" s="36"/>
      <c r="R176" s="36"/>
      <c r="S176" s="16"/>
      <c r="T176" s="16"/>
      <c r="U176" s="16"/>
      <c r="V176" s="36"/>
      <c r="W176" s="36"/>
      <c r="X176" s="36"/>
      <c r="Y176" s="36"/>
      <c r="Z176" s="36"/>
      <c r="AA176" s="36"/>
      <c r="AB176" s="36"/>
      <c r="AC176" s="36"/>
      <c r="AD176" s="16"/>
      <c r="AE176" s="16"/>
      <c r="AF176" s="16"/>
      <c r="AG176" s="16"/>
      <c r="AH176" s="16"/>
      <c r="AI176" s="16"/>
      <c r="AJ176" s="16"/>
      <c r="AK176" s="16"/>
      <c r="AL176" s="16"/>
      <c r="AM176" s="16"/>
      <c r="AN176" s="16"/>
      <c r="AO176" s="16"/>
      <c r="AP176" s="16"/>
      <c r="AQ176" s="16"/>
      <c r="AR176" s="16"/>
      <c r="AS176" s="116"/>
      <c r="AT176" s="116"/>
      <c r="AU176" s="116"/>
      <c r="AV176" s="116"/>
      <c r="AW176" s="116"/>
      <c r="AX176" s="116"/>
      <c r="AY176" s="116"/>
      <c r="AZ176" s="116"/>
      <c r="BA176" s="116"/>
      <c r="BB176" s="116"/>
      <c r="BC176" s="116"/>
      <c r="BD176" s="116"/>
      <c r="BE176" s="116"/>
      <c r="BF176" s="116"/>
      <c r="BG176" s="116"/>
      <c r="BH176" s="116"/>
      <c r="BI176" s="116"/>
      <c r="BJ176" s="117"/>
    </row>
    <row r="177" spans="2:62" s="3" customFormat="1">
      <c r="B177" s="36"/>
      <c r="C177" s="16"/>
      <c r="D177" s="16"/>
      <c r="E177" s="122"/>
      <c r="F177" s="122"/>
      <c r="G177" s="122"/>
      <c r="H177" s="122"/>
      <c r="I177" s="122"/>
      <c r="J177" s="122"/>
      <c r="K177" s="122"/>
      <c r="L177" s="122"/>
      <c r="M177" s="122"/>
      <c r="N177" s="36"/>
      <c r="O177" s="36"/>
      <c r="P177" s="36"/>
      <c r="Q177" s="36"/>
      <c r="R177" s="36"/>
      <c r="S177" s="16"/>
      <c r="T177" s="16"/>
      <c r="U177" s="16"/>
      <c r="V177" s="36"/>
      <c r="W177" s="36"/>
      <c r="X177" s="36"/>
      <c r="Y177" s="36"/>
      <c r="Z177" s="36"/>
      <c r="AA177" s="36"/>
      <c r="AB177" s="36"/>
      <c r="AC177" s="36"/>
      <c r="AD177" s="16"/>
      <c r="AE177" s="16"/>
      <c r="AF177" s="16"/>
      <c r="AG177" s="16"/>
      <c r="AH177" s="16"/>
      <c r="AI177" s="16"/>
      <c r="AJ177" s="16"/>
      <c r="AK177" s="16"/>
      <c r="AL177" s="16"/>
      <c r="AM177" s="16"/>
      <c r="AN177" s="16"/>
      <c r="AO177" s="16"/>
      <c r="AP177" s="16"/>
      <c r="AQ177" s="16"/>
      <c r="AR177" s="16"/>
      <c r="AS177" s="116"/>
      <c r="AT177" s="116"/>
      <c r="AU177" s="116"/>
      <c r="AV177" s="116"/>
      <c r="AW177" s="116"/>
      <c r="AX177" s="116"/>
      <c r="AY177" s="116"/>
      <c r="AZ177" s="116"/>
      <c r="BA177" s="116"/>
      <c r="BB177" s="116"/>
      <c r="BC177" s="116"/>
      <c r="BD177" s="116"/>
      <c r="BE177" s="116"/>
      <c r="BF177" s="116"/>
      <c r="BG177" s="116"/>
      <c r="BH177" s="116"/>
      <c r="BI177" s="116"/>
      <c r="BJ177" s="117"/>
    </row>
    <row r="178" spans="2:62" s="3" customFormat="1">
      <c r="B178" s="36"/>
      <c r="C178" s="16"/>
      <c r="D178" s="16"/>
      <c r="E178" s="122"/>
      <c r="F178" s="122"/>
      <c r="G178" s="122"/>
      <c r="H178" s="122"/>
      <c r="I178" s="122"/>
      <c r="J178" s="122"/>
      <c r="K178" s="122"/>
      <c r="L178" s="122"/>
      <c r="M178" s="122"/>
      <c r="N178" s="36"/>
      <c r="O178" s="36"/>
      <c r="P178" s="36"/>
      <c r="Q178" s="36"/>
      <c r="R178" s="36"/>
      <c r="S178" s="16"/>
      <c r="T178" s="16"/>
      <c r="U178" s="16"/>
      <c r="V178" s="36"/>
      <c r="W178" s="36"/>
      <c r="X178" s="36"/>
      <c r="Y178" s="36"/>
      <c r="Z178" s="36"/>
      <c r="AA178" s="36"/>
      <c r="AB178" s="36"/>
      <c r="AC178" s="36"/>
      <c r="AD178" s="16"/>
      <c r="AE178" s="16"/>
      <c r="AF178" s="16"/>
      <c r="AG178" s="16"/>
      <c r="AH178" s="16"/>
      <c r="AI178" s="16"/>
      <c r="AJ178" s="16"/>
      <c r="AK178" s="16"/>
      <c r="AL178" s="16"/>
      <c r="AM178" s="16"/>
      <c r="AN178" s="16"/>
      <c r="AO178" s="16"/>
      <c r="AP178" s="16"/>
      <c r="AQ178" s="16"/>
      <c r="AR178" s="16"/>
      <c r="AS178" s="116"/>
      <c r="AT178" s="116"/>
      <c r="AU178" s="116"/>
      <c r="AV178" s="116"/>
      <c r="AW178" s="116"/>
      <c r="AX178" s="116"/>
      <c r="AY178" s="116"/>
      <c r="AZ178" s="116"/>
      <c r="BA178" s="116"/>
      <c r="BB178" s="116"/>
      <c r="BC178" s="116"/>
      <c r="BD178" s="116"/>
      <c r="BE178" s="116"/>
      <c r="BF178" s="116"/>
      <c r="BG178" s="116"/>
      <c r="BH178" s="116"/>
      <c r="BI178" s="116"/>
      <c r="BJ178" s="117"/>
    </row>
    <row r="179" spans="2:62" s="3" customFormat="1">
      <c r="B179" s="36"/>
      <c r="C179" s="16"/>
      <c r="D179" s="16"/>
      <c r="E179" s="122"/>
      <c r="F179" s="122"/>
      <c r="G179" s="122"/>
      <c r="H179" s="122"/>
      <c r="I179" s="122"/>
      <c r="J179" s="122"/>
      <c r="K179" s="122"/>
      <c r="L179" s="122"/>
      <c r="M179" s="122"/>
      <c r="N179" s="36"/>
      <c r="O179" s="36"/>
      <c r="P179" s="36"/>
      <c r="Q179" s="36"/>
      <c r="R179" s="36"/>
      <c r="S179" s="16"/>
      <c r="T179" s="16"/>
      <c r="U179" s="16"/>
      <c r="V179" s="36"/>
      <c r="W179" s="36"/>
      <c r="X179" s="36"/>
      <c r="Y179" s="36"/>
      <c r="Z179" s="36"/>
      <c r="AA179" s="36"/>
      <c r="AB179" s="36"/>
      <c r="AC179" s="36"/>
      <c r="AD179" s="16"/>
      <c r="AE179" s="16"/>
      <c r="AF179" s="16"/>
      <c r="AG179" s="16"/>
      <c r="AH179" s="16"/>
      <c r="AI179" s="16"/>
      <c r="AJ179" s="16"/>
      <c r="AK179" s="16"/>
      <c r="AL179" s="16"/>
      <c r="AM179" s="16"/>
      <c r="AN179" s="16"/>
      <c r="AO179" s="16"/>
      <c r="AP179" s="16"/>
      <c r="AQ179" s="16"/>
      <c r="AR179" s="16"/>
      <c r="AS179" s="116"/>
      <c r="AT179" s="116"/>
      <c r="AU179" s="116"/>
      <c r="AV179" s="116"/>
      <c r="AW179" s="116"/>
      <c r="AX179" s="116"/>
      <c r="AY179" s="116"/>
      <c r="AZ179" s="116"/>
      <c r="BA179" s="116"/>
      <c r="BB179" s="116"/>
      <c r="BC179" s="116"/>
      <c r="BD179" s="116"/>
      <c r="BE179" s="116"/>
      <c r="BF179" s="116"/>
      <c r="BG179" s="116"/>
      <c r="BH179" s="116"/>
      <c r="BI179" s="116"/>
      <c r="BJ179" s="117"/>
    </row>
    <row r="180" spans="2:62" s="3" customFormat="1">
      <c r="B180" s="36"/>
      <c r="C180" s="16"/>
      <c r="D180" s="16"/>
      <c r="E180" s="122"/>
      <c r="F180" s="122"/>
      <c r="G180" s="122"/>
      <c r="H180" s="122"/>
      <c r="I180" s="122"/>
      <c r="J180" s="122"/>
      <c r="K180" s="122"/>
      <c r="L180" s="122"/>
      <c r="M180" s="122"/>
      <c r="N180" s="36"/>
      <c r="O180" s="36"/>
      <c r="P180" s="36"/>
      <c r="Q180" s="36"/>
      <c r="R180" s="36"/>
      <c r="S180" s="16"/>
      <c r="T180" s="16"/>
      <c r="U180" s="16"/>
      <c r="V180" s="36"/>
      <c r="W180" s="36"/>
      <c r="X180" s="36"/>
      <c r="Y180" s="36"/>
      <c r="Z180" s="36"/>
      <c r="AA180" s="36"/>
      <c r="AB180" s="36"/>
      <c r="AC180" s="36"/>
      <c r="AD180" s="16"/>
      <c r="AE180" s="16"/>
      <c r="AF180" s="16"/>
      <c r="AG180" s="16"/>
      <c r="AH180" s="16"/>
      <c r="AI180" s="16"/>
      <c r="AJ180" s="16"/>
      <c r="AK180" s="16"/>
      <c r="AL180" s="16"/>
      <c r="AM180" s="16"/>
      <c r="AN180" s="16"/>
      <c r="AO180" s="16"/>
      <c r="AP180" s="16"/>
      <c r="AQ180" s="16"/>
      <c r="AR180" s="16"/>
      <c r="AS180" s="116"/>
      <c r="AT180" s="116"/>
      <c r="AU180" s="116"/>
      <c r="AV180" s="116"/>
      <c r="AW180" s="116"/>
      <c r="AX180" s="116"/>
      <c r="AY180" s="116"/>
      <c r="AZ180" s="116"/>
      <c r="BA180" s="116"/>
      <c r="BB180" s="116"/>
      <c r="BC180" s="116"/>
      <c r="BD180" s="116"/>
      <c r="BE180" s="116"/>
      <c r="BF180" s="116"/>
      <c r="BG180" s="116"/>
      <c r="BH180" s="116"/>
      <c r="BI180" s="116"/>
      <c r="BJ180" s="117"/>
    </row>
    <row r="181" spans="2:62" s="3" customFormat="1">
      <c r="B181" s="36"/>
      <c r="C181" s="16"/>
      <c r="D181" s="633"/>
      <c r="E181" s="122"/>
      <c r="F181" s="122"/>
      <c r="G181" s="122"/>
      <c r="H181" s="122"/>
      <c r="I181" s="122"/>
      <c r="J181" s="122"/>
      <c r="K181" s="122"/>
      <c r="L181" s="122"/>
      <c r="M181" s="122"/>
      <c r="N181" s="36"/>
      <c r="O181" s="36"/>
      <c r="P181" s="36"/>
      <c r="Q181" s="36"/>
      <c r="R181" s="36"/>
      <c r="S181" s="16"/>
      <c r="T181" s="16"/>
      <c r="U181" s="16"/>
      <c r="V181" s="36"/>
      <c r="W181" s="36"/>
      <c r="X181" s="36"/>
      <c r="Y181" s="36"/>
      <c r="Z181" s="36"/>
      <c r="AA181" s="36"/>
      <c r="AB181" s="36"/>
      <c r="AC181" s="36"/>
      <c r="AD181" s="16"/>
      <c r="AE181" s="16"/>
      <c r="AF181" s="16"/>
      <c r="AG181" s="16"/>
      <c r="AH181" s="16"/>
      <c r="AI181" s="16"/>
      <c r="AJ181" s="16"/>
      <c r="AK181" s="16"/>
      <c r="AL181" s="16"/>
      <c r="AM181" s="16"/>
      <c r="AN181" s="16"/>
      <c r="AO181" s="16"/>
      <c r="AP181" s="16"/>
      <c r="AQ181" s="16"/>
      <c r="AR181" s="16"/>
      <c r="AS181" s="116"/>
      <c r="AT181" s="116"/>
      <c r="AU181" s="116"/>
      <c r="AV181" s="116"/>
      <c r="AW181" s="116"/>
      <c r="AX181" s="116"/>
      <c r="AY181" s="116"/>
      <c r="AZ181" s="116"/>
      <c r="BA181" s="116"/>
      <c r="BB181" s="116"/>
      <c r="BC181" s="116"/>
      <c r="BD181" s="116"/>
      <c r="BE181" s="116"/>
      <c r="BF181" s="116"/>
      <c r="BG181" s="116"/>
      <c r="BH181" s="116"/>
      <c r="BI181" s="116"/>
      <c r="BJ181" s="117"/>
    </row>
    <row r="182" spans="2:62" s="3" customFormat="1">
      <c r="B182" s="36"/>
      <c r="C182" s="16"/>
      <c r="D182" s="631"/>
      <c r="E182" s="122"/>
      <c r="F182" s="122"/>
      <c r="G182" s="122"/>
      <c r="H182" s="122"/>
      <c r="I182" s="122"/>
      <c r="J182" s="122"/>
      <c r="K182" s="122"/>
      <c r="L182" s="122"/>
      <c r="M182" s="122"/>
      <c r="N182" s="36"/>
      <c r="O182" s="36"/>
      <c r="P182" s="36"/>
      <c r="Q182" s="36"/>
      <c r="R182" s="36"/>
      <c r="S182" s="16"/>
      <c r="T182" s="16"/>
      <c r="U182" s="16"/>
      <c r="V182" s="36"/>
      <c r="W182" s="36"/>
      <c r="X182" s="36"/>
      <c r="Y182" s="36"/>
      <c r="Z182" s="36"/>
      <c r="AA182" s="36"/>
      <c r="AB182" s="36"/>
      <c r="AC182" s="36"/>
      <c r="AD182" s="16"/>
      <c r="AE182" s="16"/>
      <c r="AF182" s="16"/>
      <c r="AG182" s="16"/>
      <c r="AH182" s="16"/>
      <c r="AI182" s="16"/>
      <c r="AJ182" s="16"/>
      <c r="AK182" s="16"/>
      <c r="AL182" s="16"/>
      <c r="AM182" s="16"/>
      <c r="AN182" s="16"/>
      <c r="AO182" s="16"/>
      <c r="AP182" s="16"/>
      <c r="AQ182" s="16"/>
      <c r="AR182" s="16"/>
      <c r="AS182" s="116"/>
      <c r="AT182" s="116"/>
      <c r="AU182" s="116"/>
      <c r="AV182" s="116"/>
      <c r="AW182" s="116"/>
      <c r="AX182" s="116"/>
      <c r="AY182" s="116"/>
      <c r="AZ182" s="116"/>
      <c r="BA182" s="116"/>
      <c r="BB182" s="116"/>
      <c r="BC182" s="116"/>
      <c r="BD182" s="116"/>
      <c r="BE182" s="116"/>
      <c r="BF182" s="116"/>
      <c r="BG182" s="116"/>
      <c r="BH182" s="116"/>
      <c r="BI182" s="116"/>
      <c r="BJ182" s="117"/>
    </row>
    <row r="183" spans="2:62" s="3" customFormat="1">
      <c r="B183" s="36"/>
      <c r="C183" s="16"/>
      <c r="D183" s="16"/>
      <c r="E183" s="122"/>
      <c r="F183" s="122"/>
      <c r="G183" s="122"/>
      <c r="H183" s="122"/>
      <c r="I183" s="122"/>
      <c r="J183" s="122"/>
      <c r="K183" s="122"/>
      <c r="L183" s="122"/>
      <c r="M183" s="122"/>
      <c r="N183" s="36"/>
      <c r="O183" s="36"/>
      <c r="P183" s="36"/>
      <c r="Q183" s="36"/>
      <c r="R183" s="36"/>
      <c r="S183" s="16"/>
      <c r="T183" s="16"/>
      <c r="U183" s="16"/>
      <c r="V183" s="36"/>
      <c r="W183" s="36"/>
      <c r="X183" s="36"/>
      <c r="Y183" s="36"/>
      <c r="Z183" s="36"/>
      <c r="AA183" s="36"/>
      <c r="AB183" s="36"/>
      <c r="AC183" s="36"/>
      <c r="AD183" s="16"/>
      <c r="AE183" s="16"/>
      <c r="AF183" s="16"/>
      <c r="AG183" s="16"/>
      <c r="AH183" s="16"/>
      <c r="AI183" s="16"/>
      <c r="AJ183" s="16"/>
      <c r="AK183" s="16"/>
      <c r="AL183" s="16"/>
      <c r="AM183" s="16"/>
      <c r="AN183" s="16"/>
      <c r="AO183" s="16"/>
      <c r="AP183" s="16"/>
      <c r="AQ183" s="16"/>
      <c r="AR183" s="16"/>
      <c r="AS183" s="116"/>
      <c r="AT183" s="116"/>
      <c r="AU183" s="116"/>
      <c r="AV183" s="116"/>
      <c r="AW183" s="116"/>
      <c r="AX183" s="116"/>
      <c r="AY183" s="116"/>
      <c r="AZ183" s="116"/>
      <c r="BA183" s="116"/>
      <c r="BB183" s="116"/>
      <c r="BC183" s="116"/>
      <c r="BD183" s="116"/>
      <c r="BE183" s="116"/>
      <c r="BF183" s="116"/>
      <c r="BG183" s="116"/>
      <c r="BH183" s="116"/>
      <c r="BI183" s="116"/>
      <c r="BJ183" s="117"/>
    </row>
    <row r="184" spans="2:62" s="3" customFormat="1">
      <c r="B184" s="36"/>
      <c r="C184" s="16"/>
      <c r="D184" s="16"/>
      <c r="E184" s="122"/>
      <c r="F184" s="122"/>
      <c r="G184" s="122"/>
      <c r="H184" s="122"/>
      <c r="I184" s="122"/>
      <c r="J184" s="122"/>
      <c r="K184" s="122"/>
      <c r="L184" s="122"/>
      <c r="M184" s="122"/>
      <c r="N184" s="36"/>
      <c r="O184" s="36"/>
      <c r="P184" s="36"/>
      <c r="Q184" s="36"/>
      <c r="R184" s="36"/>
      <c r="S184" s="16"/>
      <c r="T184" s="16"/>
      <c r="U184" s="16"/>
      <c r="V184" s="36"/>
      <c r="W184" s="36"/>
      <c r="X184" s="36"/>
      <c r="Y184" s="36"/>
      <c r="Z184" s="36"/>
      <c r="AA184" s="36"/>
      <c r="AB184" s="36"/>
      <c r="AC184" s="36"/>
      <c r="AD184" s="16"/>
      <c r="AE184" s="16"/>
      <c r="AF184" s="16"/>
      <c r="AG184" s="16"/>
      <c r="AH184" s="16"/>
      <c r="AI184" s="16"/>
      <c r="AJ184" s="16"/>
      <c r="AK184" s="16"/>
      <c r="AL184" s="16"/>
      <c r="AM184" s="16"/>
      <c r="AN184" s="16"/>
      <c r="AO184" s="16"/>
      <c r="AP184" s="16"/>
      <c r="AQ184" s="16"/>
      <c r="AR184" s="16"/>
      <c r="AS184" s="116"/>
      <c r="AT184" s="116"/>
      <c r="AU184" s="116"/>
      <c r="AV184" s="116"/>
      <c r="AW184" s="116"/>
      <c r="AX184" s="116"/>
      <c r="AY184" s="116"/>
      <c r="AZ184" s="116"/>
      <c r="BA184" s="116"/>
      <c r="BB184" s="116"/>
      <c r="BC184" s="116"/>
      <c r="BD184" s="116"/>
      <c r="BE184" s="116"/>
      <c r="BF184" s="116"/>
      <c r="BG184" s="116"/>
      <c r="BH184" s="116"/>
      <c r="BI184" s="116"/>
      <c r="BJ184" s="117"/>
    </row>
    <row r="185" spans="2:62" s="3" customFormat="1">
      <c r="B185" s="36"/>
      <c r="C185" s="16"/>
      <c r="D185" s="635"/>
      <c r="E185" s="122"/>
      <c r="F185" s="122"/>
      <c r="G185" s="122"/>
      <c r="H185" s="122"/>
      <c r="I185" s="122"/>
      <c r="J185" s="122"/>
      <c r="K185" s="122"/>
      <c r="L185" s="122"/>
      <c r="M185" s="122"/>
      <c r="N185" s="36"/>
      <c r="O185" s="36"/>
      <c r="P185" s="36"/>
      <c r="Q185" s="36"/>
      <c r="R185" s="36"/>
      <c r="S185" s="16"/>
      <c r="T185" s="16"/>
      <c r="U185" s="16"/>
      <c r="V185" s="36"/>
      <c r="W185" s="36"/>
      <c r="X185" s="36"/>
      <c r="Y185" s="36"/>
      <c r="Z185" s="36"/>
      <c r="AA185" s="36"/>
      <c r="AB185" s="36"/>
      <c r="AC185" s="36"/>
      <c r="AD185" s="16"/>
      <c r="AE185" s="16"/>
      <c r="AF185" s="16"/>
      <c r="AG185" s="16"/>
      <c r="AH185" s="16"/>
      <c r="AI185" s="16"/>
      <c r="AJ185" s="16"/>
      <c r="AK185" s="16"/>
      <c r="AL185" s="16"/>
      <c r="AM185" s="16"/>
      <c r="AN185" s="16"/>
      <c r="AO185" s="16"/>
      <c r="AP185" s="16"/>
      <c r="AQ185" s="16"/>
      <c r="AR185" s="16"/>
      <c r="AS185" s="116"/>
      <c r="AT185" s="116"/>
      <c r="AU185" s="116"/>
      <c r="AV185" s="116"/>
      <c r="AW185" s="116"/>
      <c r="AX185" s="116"/>
      <c r="AY185" s="116"/>
      <c r="AZ185" s="116"/>
      <c r="BA185" s="116"/>
      <c r="BB185" s="116"/>
      <c r="BC185" s="116"/>
      <c r="BD185" s="116"/>
      <c r="BE185" s="116"/>
      <c r="BF185" s="116"/>
      <c r="BG185" s="116"/>
      <c r="BH185" s="116"/>
      <c r="BI185" s="116"/>
      <c r="BJ185" s="117"/>
    </row>
    <row r="186" spans="2:62" s="3" customFormat="1">
      <c r="B186" s="36"/>
      <c r="C186" s="16"/>
      <c r="D186" s="633"/>
      <c r="E186" s="122"/>
      <c r="F186" s="122"/>
      <c r="G186" s="122"/>
      <c r="H186" s="122"/>
      <c r="I186" s="122"/>
      <c r="J186" s="122"/>
      <c r="K186" s="122"/>
      <c r="L186" s="122"/>
      <c r="M186" s="122"/>
      <c r="N186" s="36"/>
      <c r="O186" s="36"/>
      <c r="P186" s="36"/>
      <c r="Q186" s="36"/>
      <c r="R186" s="36"/>
      <c r="S186" s="16"/>
      <c r="T186" s="16"/>
      <c r="U186" s="16"/>
      <c r="V186" s="36"/>
      <c r="W186" s="36"/>
      <c r="X186" s="36"/>
      <c r="Y186" s="36"/>
      <c r="Z186" s="36"/>
      <c r="AA186" s="36"/>
      <c r="AB186" s="36"/>
      <c r="AC186" s="36"/>
      <c r="AD186" s="16"/>
      <c r="AE186" s="16"/>
      <c r="AF186" s="16"/>
      <c r="AG186" s="16"/>
      <c r="AH186" s="16"/>
      <c r="AI186" s="16"/>
      <c r="AJ186" s="16"/>
      <c r="AK186" s="16"/>
      <c r="AL186" s="16"/>
      <c r="AM186" s="16"/>
      <c r="AN186" s="16"/>
      <c r="AO186" s="16"/>
      <c r="AP186" s="16"/>
      <c r="AQ186" s="16"/>
      <c r="AR186" s="16"/>
      <c r="AS186" s="116"/>
      <c r="AT186" s="116"/>
      <c r="AU186" s="116"/>
      <c r="AV186" s="116"/>
      <c r="AW186" s="116"/>
      <c r="AX186" s="116"/>
      <c r="AY186" s="116"/>
      <c r="AZ186" s="116"/>
      <c r="BA186" s="116"/>
      <c r="BB186" s="116"/>
      <c r="BC186" s="116"/>
      <c r="BD186" s="116"/>
      <c r="BE186" s="116"/>
      <c r="BF186" s="116"/>
      <c r="BG186" s="116"/>
      <c r="BH186" s="116"/>
      <c r="BI186" s="116"/>
      <c r="BJ186" s="117"/>
    </row>
    <row r="187" spans="2:62" s="3" customFormat="1">
      <c r="B187" s="36"/>
      <c r="C187" s="16"/>
      <c r="D187" s="633"/>
      <c r="E187" s="122"/>
      <c r="F187" s="122"/>
      <c r="G187" s="122"/>
      <c r="H187" s="122"/>
      <c r="I187" s="122"/>
      <c r="J187" s="122"/>
      <c r="K187" s="122"/>
      <c r="L187" s="122"/>
      <c r="M187" s="122"/>
      <c r="N187" s="36"/>
      <c r="O187" s="36"/>
      <c r="P187" s="36"/>
      <c r="Q187" s="36"/>
      <c r="R187" s="36"/>
      <c r="S187" s="16"/>
      <c r="T187" s="16"/>
      <c r="U187" s="16"/>
      <c r="V187" s="36"/>
      <c r="W187" s="36"/>
      <c r="X187" s="36"/>
      <c r="Y187" s="36"/>
      <c r="Z187" s="36"/>
      <c r="AA187" s="36"/>
      <c r="AB187" s="36"/>
      <c r="AC187" s="36"/>
      <c r="AD187" s="16"/>
      <c r="AE187" s="16"/>
      <c r="AF187" s="16"/>
      <c r="AG187" s="16"/>
      <c r="AH187" s="16"/>
      <c r="AI187" s="16"/>
      <c r="AJ187" s="16"/>
      <c r="AK187" s="16"/>
      <c r="AL187" s="16"/>
      <c r="AM187" s="16"/>
      <c r="AN187" s="16"/>
      <c r="AO187" s="16"/>
      <c r="AP187" s="16"/>
      <c r="AQ187" s="16"/>
      <c r="AR187" s="16"/>
      <c r="AS187" s="116"/>
      <c r="AT187" s="116"/>
      <c r="AU187" s="116"/>
      <c r="AV187" s="116"/>
      <c r="AW187" s="116"/>
      <c r="AX187" s="116"/>
      <c r="AY187" s="116"/>
      <c r="AZ187" s="116"/>
      <c r="BA187" s="116"/>
      <c r="BB187" s="116"/>
      <c r="BC187" s="116"/>
      <c r="BD187" s="116"/>
      <c r="BE187" s="116"/>
      <c r="BF187" s="116"/>
      <c r="BG187" s="116"/>
      <c r="BH187" s="116"/>
      <c r="BI187" s="116"/>
      <c r="BJ187" s="117"/>
    </row>
    <row r="188" spans="2:62" s="3" customFormat="1" ht="16.8">
      <c r="B188" s="36"/>
      <c r="C188" s="16"/>
      <c r="D188" s="637"/>
      <c r="E188" s="122"/>
      <c r="F188" s="122"/>
      <c r="G188" s="122"/>
      <c r="H188" s="122"/>
      <c r="I188" s="122"/>
      <c r="J188" s="122"/>
      <c r="K188" s="122"/>
      <c r="L188" s="122"/>
      <c r="M188" s="122"/>
      <c r="N188" s="36"/>
      <c r="O188" s="36"/>
      <c r="P188" s="36"/>
      <c r="Q188" s="36"/>
      <c r="R188" s="36"/>
      <c r="S188" s="16"/>
      <c r="T188" s="16"/>
      <c r="U188" s="16"/>
      <c r="V188" s="36"/>
      <c r="W188" s="36"/>
      <c r="X188" s="36"/>
      <c r="Y188" s="36"/>
      <c r="Z188" s="36"/>
      <c r="AA188" s="36"/>
      <c r="AB188" s="36"/>
      <c r="AC188" s="36"/>
      <c r="AD188" s="16"/>
      <c r="AE188" s="16"/>
      <c r="AF188" s="16"/>
      <c r="AG188" s="16"/>
      <c r="AH188" s="16"/>
      <c r="AI188" s="16"/>
      <c r="AJ188" s="16"/>
      <c r="AK188" s="16"/>
      <c r="AL188" s="16"/>
      <c r="AM188" s="16"/>
      <c r="AN188" s="16"/>
      <c r="AO188" s="16"/>
      <c r="AP188" s="16"/>
      <c r="AQ188" s="16"/>
      <c r="AR188" s="16"/>
      <c r="AS188" s="116"/>
      <c r="AT188" s="116"/>
      <c r="AU188" s="116"/>
      <c r="AV188" s="116"/>
      <c r="AW188" s="116"/>
      <c r="AX188" s="116"/>
      <c r="AY188" s="116"/>
      <c r="AZ188" s="116"/>
      <c r="BA188" s="116"/>
      <c r="BB188" s="116"/>
      <c r="BC188" s="116"/>
      <c r="BD188" s="116"/>
      <c r="BE188" s="116"/>
      <c r="BF188" s="116"/>
      <c r="BG188" s="116"/>
      <c r="BH188" s="116"/>
      <c r="BI188" s="116"/>
      <c r="BJ188" s="117"/>
    </row>
    <row r="189" spans="2:62" s="3" customFormat="1">
      <c r="B189" s="36"/>
      <c r="C189" s="16"/>
      <c r="D189" s="633"/>
      <c r="E189" s="122"/>
      <c r="F189" s="122"/>
      <c r="G189" s="122"/>
      <c r="H189" s="122"/>
      <c r="I189" s="122"/>
      <c r="J189" s="122"/>
      <c r="K189" s="122"/>
      <c r="L189" s="122"/>
      <c r="M189" s="122"/>
      <c r="N189" s="36"/>
      <c r="O189" s="36"/>
      <c r="P189" s="36"/>
      <c r="Q189" s="36"/>
      <c r="R189" s="36"/>
      <c r="S189" s="16"/>
      <c r="T189" s="16"/>
      <c r="U189" s="16"/>
      <c r="V189" s="36"/>
      <c r="W189" s="36"/>
      <c r="X189" s="36"/>
      <c r="Y189" s="36"/>
      <c r="Z189" s="36"/>
      <c r="AA189" s="36"/>
      <c r="AB189" s="36"/>
      <c r="AC189" s="36"/>
      <c r="AD189" s="16"/>
      <c r="AE189" s="16"/>
      <c r="AF189" s="16"/>
      <c r="AG189" s="16"/>
      <c r="AH189" s="16"/>
      <c r="AI189" s="16"/>
      <c r="AJ189" s="16"/>
      <c r="AK189" s="16"/>
      <c r="AL189" s="16"/>
      <c r="AM189" s="16"/>
      <c r="AN189" s="16"/>
      <c r="AO189" s="16"/>
      <c r="AP189" s="16"/>
      <c r="AQ189" s="16"/>
      <c r="AR189" s="16"/>
      <c r="AS189" s="116"/>
      <c r="AT189" s="116"/>
      <c r="AU189" s="116"/>
      <c r="AV189" s="116"/>
      <c r="AW189" s="116"/>
      <c r="AX189" s="116"/>
      <c r="AY189" s="116"/>
      <c r="AZ189" s="116"/>
      <c r="BA189" s="116"/>
      <c r="BB189" s="116"/>
      <c r="BC189" s="116"/>
      <c r="BD189" s="116"/>
      <c r="BE189" s="116"/>
      <c r="BF189" s="116"/>
      <c r="BG189" s="116"/>
      <c r="BH189" s="116"/>
      <c r="BI189" s="116"/>
      <c r="BJ189" s="117"/>
    </row>
    <row r="190" spans="2:62" s="3" customFormat="1">
      <c r="B190" s="36"/>
      <c r="C190" s="16"/>
      <c r="D190" s="16"/>
      <c r="E190" s="122"/>
      <c r="F190" s="122"/>
      <c r="G190" s="122"/>
      <c r="H190" s="122"/>
      <c r="I190" s="122"/>
      <c r="J190" s="122"/>
      <c r="K190" s="122"/>
      <c r="L190" s="122"/>
      <c r="M190" s="122"/>
      <c r="N190" s="36"/>
      <c r="O190" s="36"/>
      <c r="P190" s="36"/>
      <c r="Q190" s="36"/>
      <c r="R190" s="36"/>
      <c r="S190" s="16"/>
      <c r="T190" s="16"/>
      <c r="U190" s="16"/>
      <c r="V190" s="36"/>
      <c r="W190" s="36"/>
      <c r="X190" s="36"/>
      <c r="Y190" s="36"/>
      <c r="Z190" s="36"/>
      <c r="AA190" s="36"/>
      <c r="AB190" s="36"/>
      <c r="AC190" s="36"/>
      <c r="AD190" s="16"/>
      <c r="AE190" s="16"/>
      <c r="AF190" s="16"/>
      <c r="AG190" s="16"/>
      <c r="AH190" s="16"/>
      <c r="AI190" s="16"/>
      <c r="AJ190" s="16"/>
      <c r="AK190" s="16"/>
      <c r="AL190" s="16"/>
      <c r="AM190" s="16"/>
      <c r="AN190" s="16"/>
      <c r="AO190" s="16"/>
      <c r="AP190" s="16"/>
      <c r="AQ190" s="16"/>
      <c r="AR190" s="16"/>
      <c r="AS190" s="116"/>
      <c r="AT190" s="116"/>
      <c r="AU190" s="116"/>
      <c r="AV190" s="116"/>
      <c r="AW190" s="116"/>
      <c r="AX190" s="116"/>
      <c r="AY190" s="116"/>
      <c r="AZ190" s="116"/>
      <c r="BA190" s="116"/>
      <c r="BB190" s="116"/>
      <c r="BC190" s="116"/>
      <c r="BD190" s="116"/>
      <c r="BE190" s="116"/>
      <c r="BF190" s="116"/>
      <c r="BG190" s="116"/>
      <c r="BH190" s="116"/>
      <c r="BI190" s="116"/>
      <c r="BJ190" s="117"/>
    </row>
    <row r="191" spans="2:62" s="3" customFormat="1">
      <c r="B191" s="36"/>
      <c r="C191" s="16"/>
      <c r="D191" s="16"/>
      <c r="E191" s="122"/>
      <c r="F191" s="122"/>
      <c r="G191" s="122"/>
      <c r="H191" s="122"/>
      <c r="I191" s="122"/>
      <c r="J191" s="122"/>
      <c r="K191" s="122"/>
      <c r="L191" s="122"/>
      <c r="M191" s="122"/>
      <c r="N191" s="36"/>
      <c r="O191" s="36"/>
      <c r="P191" s="36"/>
      <c r="Q191" s="36"/>
      <c r="R191" s="36"/>
      <c r="S191" s="16"/>
      <c r="T191" s="16"/>
      <c r="U191" s="16"/>
      <c r="V191" s="36"/>
      <c r="W191" s="36"/>
      <c r="X191" s="36"/>
      <c r="Y191" s="36"/>
      <c r="Z191" s="36"/>
      <c r="AA191" s="36"/>
      <c r="AB191" s="36"/>
      <c r="AC191" s="36"/>
      <c r="AD191" s="16"/>
      <c r="AE191" s="16"/>
      <c r="AF191" s="16"/>
      <c r="AG191" s="16"/>
      <c r="AH191" s="16"/>
      <c r="AI191" s="16"/>
      <c r="AJ191" s="16"/>
      <c r="AK191" s="16"/>
      <c r="AL191" s="16"/>
      <c r="AM191" s="16"/>
      <c r="AN191" s="16"/>
      <c r="AO191" s="16"/>
      <c r="AP191" s="16"/>
      <c r="AQ191" s="16"/>
      <c r="AR191" s="16"/>
      <c r="AS191" s="116"/>
      <c r="AT191" s="116"/>
      <c r="AU191" s="116"/>
      <c r="AV191" s="116"/>
      <c r="AW191" s="116"/>
      <c r="AX191" s="116"/>
      <c r="AY191" s="116"/>
      <c r="AZ191" s="116"/>
      <c r="BA191" s="116"/>
      <c r="BB191" s="116"/>
      <c r="BC191" s="116"/>
      <c r="BD191" s="116"/>
      <c r="BE191" s="116"/>
      <c r="BF191" s="116"/>
      <c r="BG191" s="116"/>
      <c r="BH191" s="116"/>
      <c r="BI191" s="116"/>
      <c r="BJ191" s="117"/>
    </row>
    <row r="192" spans="2:62" s="3" customFormat="1">
      <c r="B192" s="36"/>
      <c r="C192" s="16"/>
      <c r="D192" s="16"/>
      <c r="E192" s="122"/>
      <c r="F192" s="122"/>
      <c r="G192" s="122"/>
      <c r="H192" s="122"/>
      <c r="I192" s="122"/>
      <c r="J192" s="122"/>
      <c r="K192" s="122"/>
      <c r="L192" s="122"/>
      <c r="M192" s="122"/>
      <c r="N192" s="36"/>
      <c r="O192" s="36"/>
      <c r="P192" s="36"/>
      <c r="Q192" s="36"/>
      <c r="R192" s="36"/>
      <c r="S192" s="16"/>
      <c r="T192" s="16"/>
      <c r="U192" s="16"/>
      <c r="V192" s="36"/>
      <c r="W192" s="36"/>
      <c r="X192" s="36"/>
      <c r="Y192" s="36"/>
      <c r="Z192" s="36"/>
      <c r="AA192" s="36"/>
      <c r="AB192" s="36"/>
      <c r="AC192" s="36"/>
      <c r="AD192" s="16"/>
      <c r="AE192" s="16"/>
      <c r="AF192" s="16"/>
      <c r="AG192" s="16"/>
      <c r="AH192" s="16"/>
      <c r="AI192" s="16"/>
      <c r="AJ192" s="16"/>
      <c r="AK192" s="16"/>
      <c r="AL192" s="16"/>
      <c r="AM192" s="16"/>
      <c r="AN192" s="16"/>
      <c r="AO192" s="16"/>
      <c r="AP192" s="16"/>
      <c r="AQ192" s="16"/>
      <c r="AR192" s="16"/>
      <c r="AS192" s="116"/>
      <c r="AT192" s="116"/>
      <c r="AU192" s="116"/>
      <c r="AV192" s="116"/>
      <c r="AW192" s="116"/>
      <c r="AX192" s="116"/>
      <c r="AY192" s="116"/>
      <c r="AZ192" s="116"/>
      <c r="BA192" s="116"/>
      <c r="BB192" s="116"/>
      <c r="BC192" s="116"/>
      <c r="BD192" s="116"/>
      <c r="BE192" s="116"/>
      <c r="BF192" s="116"/>
      <c r="BG192" s="116"/>
      <c r="BH192" s="116"/>
      <c r="BI192" s="116"/>
      <c r="BJ192" s="117"/>
    </row>
    <row r="193" spans="2:62" s="3" customFormat="1">
      <c r="B193" s="36"/>
      <c r="C193" s="16"/>
      <c r="D193" s="607"/>
      <c r="E193" s="122"/>
      <c r="F193" s="122"/>
      <c r="G193" s="122"/>
      <c r="H193" s="122"/>
      <c r="I193" s="122"/>
      <c r="J193" s="122"/>
      <c r="K193" s="122"/>
      <c r="L193" s="122"/>
      <c r="M193" s="122"/>
      <c r="N193" s="36"/>
      <c r="O193" s="36"/>
      <c r="P193" s="36"/>
      <c r="Q193" s="36"/>
      <c r="R193" s="36"/>
      <c r="S193" s="16"/>
      <c r="T193" s="16"/>
      <c r="U193" s="16"/>
      <c r="V193" s="36"/>
      <c r="W193" s="36"/>
      <c r="X193" s="36"/>
      <c r="Y193" s="36"/>
      <c r="Z193" s="36"/>
      <c r="AA193" s="36"/>
      <c r="AB193" s="36"/>
      <c r="AC193" s="36"/>
      <c r="AD193" s="16"/>
      <c r="AE193" s="16"/>
      <c r="AF193" s="16"/>
      <c r="AG193" s="16"/>
      <c r="AH193" s="16"/>
      <c r="AI193" s="16"/>
      <c r="AJ193" s="16"/>
      <c r="AK193" s="16"/>
      <c r="AL193" s="16"/>
      <c r="AM193" s="16"/>
      <c r="AN193" s="16"/>
      <c r="AO193" s="16"/>
      <c r="AP193" s="16"/>
      <c r="AQ193" s="16"/>
      <c r="AR193" s="16"/>
      <c r="AS193" s="116"/>
      <c r="AT193" s="116"/>
      <c r="AU193" s="116"/>
      <c r="AV193" s="116"/>
      <c r="AW193" s="116"/>
      <c r="AX193" s="116"/>
      <c r="AY193" s="116"/>
      <c r="AZ193" s="116"/>
      <c r="BA193" s="116"/>
      <c r="BB193" s="116"/>
      <c r="BC193" s="116"/>
      <c r="BD193" s="116"/>
      <c r="BE193" s="116"/>
      <c r="BF193" s="116"/>
      <c r="BG193" s="116"/>
      <c r="BH193" s="116"/>
      <c r="BI193" s="116"/>
      <c r="BJ193" s="117"/>
    </row>
    <row r="194" spans="2:62" s="3" customFormat="1" ht="9.9" customHeight="1">
      <c r="B194" s="36"/>
      <c r="C194" s="16"/>
      <c r="D194" s="607"/>
      <c r="E194" s="122"/>
      <c r="F194" s="122"/>
      <c r="G194" s="122"/>
      <c r="H194" s="122"/>
      <c r="I194" s="122"/>
      <c r="J194" s="122"/>
      <c r="K194" s="122"/>
      <c r="L194" s="122"/>
      <c r="M194" s="122"/>
      <c r="N194" s="36"/>
      <c r="O194" s="36"/>
      <c r="P194" s="36"/>
      <c r="Q194" s="36"/>
      <c r="R194" s="36"/>
      <c r="S194" s="16"/>
      <c r="T194" s="16"/>
      <c r="U194" s="16"/>
      <c r="V194" s="36"/>
      <c r="W194" s="36"/>
      <c r="X194" s="36"/>
      <c r="Y194" s="36"/>
      <c r="Z194" s="36"/>
      <c r="AA194" s="36"/>
      <c r="AB194" s="36"/>
      <c r="AC194" s="36"/>
      <c r="AD194" s="16"/>
      <c r="AE194" s="16"/>
      <c r="AF194" s="16"/>
      <c r="AG194" s="16"/>
      <c r="AH194" s="16"/>
      <c r="AI194" s="16"/>
      <c r="AJ194" s="16"/>
      <c r="AK194" s="16"/>
      <c r="AL194" s="16"/>
      <c r="AM194" s="16"/>
      <c r="AN194" s="16"/>
      <c r="AO194" s="16"/>
      <c r="AP194" s="16"/>
      <c r="AQ194" s="16"/>
      <c r="AR194" s="16"/>
      <c r="AS194" s="116"/>
      <c r="AT194" s="116"/>
      <c r="AU194" s="116"/>
      <c r="AV194" s="116"/>
      <c r="AW194" s="116"/>
      <c r="AX194" s="116"/>
      <c r="AY194" s="116"/>
      <c r="AZ194" s="116"/>
      <c r="BA194" s="116"/>
      <c r="BB194" s="116"/>
      <c r="BC194" s="116"/>
      <c r="BD194" s="116"/>
      <c r="BE194" s="116"/>
      <c r="BF194" s="116"/>
      <c r="BG194" s="116"/>
      <c r="BH194" s="116"/>
      <c r="BI194" s="116"/>
      <c r="BJ194" s="117"/>
    </row>
    <row r="195" spans="2:62" s="3" customFormat="1" ht="9.9" customHeight="1">
      <c r="B195" s="36"/>
      <c r="C195" s="16"/>
      <c r="D195" s="631"/>
      <c r="E195" s="122"/>
      <c r="F195" s="122"/>
      <c r="G195" s="122"/>
      <c r="H195" s="122"/>
      <c r="I195" s="122"/>
      <c r="J195" s="122"/>
      <c r="K195" s="122"/>
      <c r="L195" s="122"/>
      <c r="M195" s="122"/>
      <c r="N195" s="36"/>
      <c r="O195" s="36"/>
      <c r="P195" s="36"/>
      <c r="Q195" s="36"/>
      <c r="R195" s="36"/>
      <c r="S195" s="16"/>
      <c r="T195" s="16"/>
      <c r="U195" s="16"/>
      <c r="V195" s="36"/>
      <c r="W195" s="36"/>
      <c r="X195" s="36"/>
      <c r="Y195" s="36"/>
      <c r="Z195" s="36"/>
      <c r="AA195" s="36"/>
      <c r="AB195" s="36"/>
      <c r="AC195" s="36"/>
      <c r="AD195" s="16"/>
      <c r="AE195" s="16"/>
      <c r="AF195" s="16"/>
      <c r="AG195" s="16"/>
      <c r="AH195" s="16"/>
      <c r="AI195" s="16"/>
      <c r="AJ195" s="16"/>
      <c r="AK195" s="16"/>
      <c r="AL195" s="16"/>
      <c r="AM195" s="16"/>
      <c r="AN195" s="16"/>
      <c r="AO195" s="16"/>
      <c r="AP195" s="16"/>
      <c r="AQ195" s="16"/>
      <c r="AR195" s="16"/>
      <c r="AS195" s="116"/>
      <c r="AT195" s="116"/>
      <c r="AU195" s="116"/>
      <c r="AV195" s="116"/>
      <c r="AW195" s="116"/>
      <c r="AX195" s="116"/>
      <c r="AY195" s="116"/>
      <c r="AZ195" s="116"/>
      <c r="BA195" s="116"/>
      <c r="BB195" s="116"/>
      <c r="BC195" s="116"/>
      <c r="BD195" s="116"/>
      <c r="BE195" s="116"/>
      <c r="BF195" s="116"/>
      <c r="BG195" s="116"/>
      <c r="BH195" s="116"/>
      <c r="BI195" s="116"/>
      <c r="BJ195" s="117"/>
    </row>
    <row r="196" spans="2:62" s="3" customFormat="1" ht="17.25" customHeight="1">
      <c r="B196" s="36"/>
      <c r="C196" s="16"/>
      <c r="D196" s="1132"/>
      <c r="E196" s="1132"/>
      <c r="F196" s="1132"/>
      <c r="G196" s="122"/>
      <c r="H196" s="122"/>
      <c r="I196" s="122"/>
      <c r="J196" s="122"/>
      <c r="K196" s="122"/>
      <c r="L196" s="122"/>
      <c r="M196" s="122"/>
      <c r="N196" s="36"/>
      <c r="O196" s="36"/>
      <c r="P196" s="36"/>
      <c r="Q196" s="36"/>
      <c r="R196" s="36"/>
      <c r="S196" s="16"/>
      <c r="T196" s="16"/>
      <c r="U196" s="16"/>
      <c r="V196" s="36"/>
      <c r="W196" s="36"/>
      <c r="X196" s="36"/>
      <c r="Y196" s="36"/>
      <c r="Z196" s="36"/>
      <c r="AA196" s="36"/>
      <c r="AB196" s="36"/>
      <c r="AC196" s="36"/>
      <c r="AD196" s="16"/>
      <c r="AE196" s="16"/>
      <c r="AF196" s="16"/>
      <c r="AG196" s="16"/>
      <c r="AH196" s="16"/>
      <c r="AI196" s="16"/>
      <c r="AJ196" s="16"/>
      <c r="AK196" s="16"/>
      <c r="AL196" s="16"/>
      <c r="AM196" s="16"/>
      <c r="AN196" s="16"/>
      <c r="AO196" s="16"/>
      <c r="AP196" s="16"/>
      <c r="AQ196" s="16"/>
      <c r="AR196" s="16"/>
      <c r="AS196" s="116"/>
      <c r="AT196" s="116"/>
      <c r="AU196" s="116"/>
      <c r="AV196" s="116"/>
      <c r="AW196" s="116"/>
      <c r="AX196" s="116"/>
      <c r="AY196" s="116"/>
      <c r="AZ196" s="116"/>
      <c r="BA196" s="116"/>
      <c r="BB196" s="116"/>
      <c r="BC196" s="116"/>
      <c r="BD196" s="116"/>
      <c r="BE196" s="116"/>
      <c r="BF196" s="116"/>
      <c r="BG196" s="116"/>
      <c r="BH196" s="116"/>
      <c r="BI196" s="116"/>
      <c r="BJ196" s="117"/>
    </row>
    <row r="197" spans="2:62" s="3" customFormat="1" ht="5.0999999999999996" customHeight="1">
      <c r="B197" s="36"/>
      <c r="C197" s="16"/>
      <c r="D197" s="631"/>
      <c r="E197" s="122"/>
      <c r="F197" s="122"/>
      <c r="G197" s="122"/>
      <c r="H197" s="122"/>
      <c r="I197" s="122"/>
      <c r="J197" s="122"/>
      <c r="K197" s="122"/>
      <c r="L197" s="122"/>
      <c r="M197" s="122"/>
      <c r="N197" s="36"/>
      <c r="O197" s="36"/>
      <c r="P197" s="36"/>
      <c r="Q197" s="36"/>
      <c r="R197" s="36"/>
      <c r="S197" s="16"/>
      <c r="T197" s="16"/>
      <c r="U197" s="16"/>
      <c r="V197" s="36"/>
      <c r="W197" s="36"/>
      <c r="X197" s="36"/>
      <c r="Y197" s="36"/>
      <c r="Z197" s="36"/>
      <c r="AA197" s="36"/>
      <c r="AB197" s="36"/>
      <c r="AC197" s="36"/>
      <c r="AD197" s="16"/>
      <c r="AE197" s="16"/>
      <c r="AF197" s="16"/>
      <c r="AG197" s="16"/>
      <c r="AH197" s="16"/>
      <c r="AI197" s="16"/>
      <c r="AJ197" s="16"/>
      <c r="AK197" s="16"/>
      <c r="AL197" s="16"/>
      <c r="AM197" s="16"/>
      <c r="AN197" s="16"/>
      <c r="AO197" s="16"/>
      <c r="AP197" s="16"/>
      <c r="AQ197" s="16"/>
      <c r="AR197" s="16"/>
      <c r="AS197" s="116"/>
      <c r="AT197" s="116"/>
      <c r="AU197" s="116"/>
      <c r="AV197" s="116"/>
      <c r="AW197" s="116"/>
      <c r="AX197" s="116"/>
      <c r="AY197" s="116"/>
      <c r="AZ197" s="116"/>
      <c r="BA197" s="116"/>
      <c r="BB197" s="116"/>
      <c r="BC197" s="116"/>
      <c r="BD197" s="116"/>
      <c r="BE197" s="116"/>
      <c r="BF197" s="116"/>
      <c r="BG197" s="116"/>
      <c r="BH197" s="116"/>
      <c r="BI197" s="116"/>
      <c r="BJ197" s="117"/>
    </row>
    <row r="198" spans="2:62" s="3" customFormat="1">
      <c r="B198" s="36"/>
      <c r="C198" s="16"/>
      <c r="D198" s="638"/>
      <c r="E198" s="639"/>
      <c r="F198" s="16"/>
      <c r="G198" s="641"/>
      <c r="H198" s="122"/>
      <c r="I198" s="122"/>
      <c r="J198" s="122"/>
      <c r="K198" s="122"/>
      <c r="L198" s="122"/>
      <c r="M198" s="122"/>
      <c r="N198" s="36"/>
      <c r="O198" s="36"/>
      <c r="P198" s="36"/>
      <c r="Q198" s="36"/>
      <c r="R198" s="36"/>
      <c r="S198" s="16"/>
      <c r="T198" s="16"/>
      <c r="U198" s="16"/>
      <c r="V198" s="36"/>
      <c r="W198" s="36"/>
      <c r="X198" s="36"/>
      <c r="Y198" s="36"/>
      <c r="Z198" s="36"/>
      <c r="AA198" s="36"/>
      <c r="AB198" s="36"/>
      <c r="AC198" s="36"/>
      <c r="AD198" s="16"/>
      <c r="AE198" s="16"/>
      <c r="AF198" s="16"/>
      <c r="AG198" s="16"/>
      <c r="AH198" s="16"/>
      <c r="AI198" s="16"/>
      <c r="AJ198" s="16"/>
      <c r="AK198" s="16"/>
      <c r="AL198" s="16"/>
      <c r="AM198" s="16"/>
      <c r="AN198" s="16"/>
      <c r="AO198" s="16"/>
      <c r="AP198" s="16"/>
      <c r="AQ198" s="16"/>
      <c r="AR198" s="16"/>
      <c r="AS198" s="116"/>
      <c r="AT198" s="116"/>
      <c r="AU198" s="116"/>
      <c r="AV198" s="116"/>
      <c r="AW198" s="116"/>
      <c r="AX198" s="116"/>
      <c r="AY198" s="116"/>
      <c r="AZ198" s="116"/>
      <c r="BA198" s="116"/>
      <c r="BB198" s="116"/>
      <c r="BC198" s="116"/>
      <c r="BD198" s="116"/>
      <c r="BE198" s="116"/>
      <c r="BF198" s="116"/>
      <c r="BG198" s="116"/>
      <c r="BH198" s="116"/>
      <c r="BI198" s="116"/>
      <c r="BJ198" s="117"/>
    </row>
    <row r="199" spans="2:62" s="3" customFormat="1" ht="5.0999999999999996" customHeight="1">
      <c r="B199" s="36"/>
      <c r="C199" s="16"/>
      <c r="D199" s="642"/>
      <c r="E199" s="16"/>
      <c r="F199" s="643"/>
      <c r="G199" s="644"/>
      <c r="H199" s="122"/>
      <c r="I199" s="122"/>
      <c r="J199" s="122"/>
      <c r="K199" s="122"/>
      <c r="L199" s="122"/>
      <c r="M199" s="122"/>
      <c r="N199" s="36"/>
      <c r="O199" s="36"/>
      <c r="P199" s="36"/>
      <c r="Q199" s="36"/>
      <c r="R199" s="36"/>
      <c r="S199" s="16"/>
      <c r="T199" s="16"/>
      <c r="U199" s="16"/>
      <c r="V199" s="36"/>
      <c r="W199" s="36"/>
      <c r="X199" s="36"/>
      <c r="Y199" s="36"/>
      <c r="Z199" s="36"/>
      <c r="AA199" s="36"/>
      <c r="AB199" s="36"/>
      <c r="AC199" s="36"/>
      <c r="AD199" s="16"/>
      <c r="AE199" s="16"/>
      <c r="AF199" s="16"/>
      <c r="AG199" s="16"/>
      <c r="AH199" s="16"/>
      <c r="AI199" s="16"/>
      <c r="AJ199" s="16"/>
      <c r="AK199" s="16"/>
      <c r="AL199" s="16"/>
      <c r="AM199" s="16"/>
      <c r="AN199" s="16"/>
      <c r="AO199" s="16"/>
      <c r="AP199" s="16"/>
      <c r="AQ199" s="16"/>
      <c r="AR199" s="16"/>
      <c r="AS199" s="116"/>
      <c r="AT199" s="116"/>
      <c r="AU199" s="116"/>
      <c r="AV199" s="116"/>
      <c r="AW199" s="116"/>
      <c r="AX199" s="116"/>
      <c r="AY199" s="116"/>
      <c r="AZ199" s="116"/>
      <c r="BA199" s="116"/>
      <c r="BB199" s="116"/>
      <c r="BC199" s="116"/>
      <c r="BD199" s="116"/>
      <c r="BE199" s="116"/>
      <c r="BF199" s="116"/>
      <c r="BG199" s="116"/>
      <c r="BH199" s="116"/>
      <c r="BI199" s="116"/>
      <c r="BJ199" s="117"/>
    </row>
    <row r="200" spans="2:62" s="3" customFormat="1">
      <c r="B200" s="36"/>
      <c r="C200" s="16"/>
      <c r="D200" s="638"/>
      <c r="E200" s="639"/>
      <c r="F200" s="16"/>
      <c r="G200" s="641"/>
      <c r="H200" s="122"/>
      <c r="I200" s="122"/>
      <c r="J200" s="122"/>
      <c r="K200" s="122"/>
      <c r="L200" s="122"/>
      <c r="M200" s="122"/>
      <c r="N200" s="36"/>
      <c r="O200" s="36"/>
      <c r="P200" s="36"/>
      <c r="Q200" s="36"/>
      <c r="R200" s="36"/>
      <c r="S200" s="16"/>
      <c r="T200" s="16"/>
      <c r="U200" s="16"/>
      <c r="V200" s="36"/>
      <c r="W200" s="36"/>
      <c r="X200" s="36"/>
      <c r="Y200" s="36"/>
      <c r="Z200" s="36"/>
      <c r="AA200" s="36"/>
      <c r="AB200" s="36"/>
      <c r="AC200" s="36"/>
      <c r="AD200" s="16"/>
      <c r="AE200" s="16"/>
      <c r="AF200" s="16"/>
      <c r="AG200" s="16"/>
      <c r="AH200" s="16"/>
      <c r="AI200" s="16"/>
      <c r="AJ200" s="16"/>
      <c r="AK200" s="16"/>
      <c r="AL200" s="16"/>
      <c r="AM200" s="16"/>
      <c r="AN200" s="16"/>
      <c r="AO200" s="16"/>
      <c r="AP200" s="16"/>
      <c r="AQ200" s="16"/>
      <c r="AR200" s="16"/>
      <c r="AS200" s="116"/>
      <c r="AT200" s="116"/>
      <c r="AU200" s="116"/>
      <c r="AV200" s="116"/>
      <c r="AW200" s="116"/>
      <c r="AX200" s="116"/>
      <c r="AY200" s="116"/>
      <c r="AZ200" s="116"/>
      <c r="BA200" s="116"/>
      <c r="BB200" s="116"/>
      <c r="BC200" s="116"/>
      <c r="BD200" s="116"/>
      <c r="BE200" s="116"/>
      <c r="BF200" s="116"/>
      <c r="BG200" s="116"/>
      <c r="BH200" s="116"/>
      <c r="BI200" s="116"/>
      <c r="BJ200" s="117"/>
    </row>
    <row r="201" spans="2:62" s="3" customFormat="1" ht="5.0999999999999996" customHeight="1">
      <c r="B201" s="36"/>
      <c r="C201" s="16"/>
      <c r="D201" s="645"/>
      <c r="E201" s="123"/>
      <c r="F201" s="123"/>
      <c r="G201" s="644"/>
      <c r="H201" s="122"/>
      <c r="I201" s="122"/>
      <c r="J201" s="122"/>
      <c r="K201" s="122"/>
      <c r="L201" s="122"/>
      <c r="M201" s="122"/>
      <c r="N201" s="36"/>
      <c r="O201" s="36"/>
      <c r="P201" s="36"/>
      <c r="Q201" s="36"/>
      <c r="R201" s="36"/>
      <c r="S201" s="16"/>
      <c r="T201" s="16"/>
      <c r="U201" s="16"/>
      <c r="V201" s="36"/>
      <c r="W201" s="36"/>
      <c r="X201" s="36"/>
      <c r="Y201" s="36"/>
      <c r="Z201" s="36"/>
      <c r="AA201" s="36"/>
      <c r="AB201" s="36"/>
      <c r="AC201" s="36"/>
      <c r="AD201" s="16"/>
      <c r="AE201" s="16"/>
      <c r="AF201" s="16"/>
      <c r="AG201" s="16"/>
      <c r="AH201" s="16"/>
      <c r="AI201" s="16"/>
      <c r="AJ201" s="16"/>
      <c r="AK201" s="16"/>
      <c r="AL201" s="16"/>
      <c r="AM201" s="16"/>
      <c r="AN201" s="16"/>
      <c r="AO201" s="16"/>
      <c r="AP201" s="16"/>
      <c r="AQ201" s="16"/>
      <c r="AR201" s="16"/>
      <c r="AS201" s="116"/>
      <c r="AT201" s="116"/>
      <c r="AU201" s="116"/>
      <c r="AV201" s="116"/>
      <c r="AW201" s="116"/>
      <c r="AX201" s="116"/>
      <c r="AY201" s="116"/>
      <c r="AZ201" s="116"/>
      <c r="BA201" s="116"/>
      <c r="BB201" s="116"/>
      <c r="BC201" s="116"/>
      <c r="BD201" s="116"/>
      <c r="BE201" s="116"/>
      <c r="BF201" s="116"/>
      <c r="BG201" s="116"/>
      <c r="BH201" s="116"/>
      <c r="BI201" s="116"/>
      <c r="BJ201" s="117"/>
    </row>
    <row r="202" spans="2:62" s="3" customFormat="1">
      <c r="B202" s="36"/>
      <c r="C202" s="16"/>
      <c r="D202" s="638"/>
      <c r="E202" s="639"/>
      <c r="F202" s="16"/>
      <c r="G202" s="641"/>
      <c r="H202" s="122"/>
      <c r="I202" s="122"/>
      <c r="J202" s="122"/>
      <c r="K202" s="122"/>
      <c r="L202" s="122"/>
      <c r="M202" s="122"/>
      <c r="N202" s="36"/>
      <c r="O202" s="36"/>
      <c r="P202" s="36"/>
      <c r="Q202" s="36"/>
      <c r="R202" s="36"/>
      <c r="S202" s="16"/>
      <c r="T202" s="16"/>
      <c r="U202" s="16"/>
      <c r="V202" s="36"/>
      <c r="W202" s="36"/>
      <c r="X202" s="36"/>
      <c r="Y202" s="36"/>
      <c r="Z202" s="36"/>
      <c r="AA202" s="36"/>
      <c r="AB202" s="36"/>
      <c r="AC202" s="36"/>
      <c r="AD202" s="16"/>
      <c r="AE202" s="16"/>
      <c r="AF202" s="16"/>
      <c r="AG202" s="16"/>
      <c r="AH202" s="16"/>
      <c r="AI202" s="16"/>
      <c r="AJ202" s="16"/>
      <c r="AK202" s="16"/>
      <c r="AL202" s="16"/>
      <c r="AM202" s="16"/>
      <c r="AN202" s="16"/>
      <c r="AO202" s="16"/>
      <c r="AP202" s="16"/>
      <c r="AQ202" s="16"/>
      <c r="AR202" s="16"/>
      <c r="AS202" s="116"/>
      <c r="AT202" s="116"/>
      <c r="AU202" s="116"/>
      <c r="AV202" s="116"/>
      <c r="AW202" s="116"/>
      <c r="AX202" s="116"/>
      <c r="AY202" s="116"/>
      <c r="AZ202" s="116"/>
      <c r="BA202" s="116"/>
      <c r="BB202" s="116"/>
      <c r="BC202" s="116"/>
      <c r="BD202" s="116"/>
      <c r="BE202" s="116"/>
      <c r="BF202" s="116"/>
      <c r="BG202" s="116"/>
      <c r="BH202" s="116"/>
      <c r="BI202" s="116"/>
      <c r="BJ202" s="117"/>
    </row>
    <row r="203" spans="2:62" s="3" customFormat="1" ht="5.0999999999999996" customHeight="1">
      <c r="B203" s="36"/>
      <c r="C203" s="16"/>
      <c r="D203" s="645"/>
      <c r="E203" s="123"/>
      <c r="F203" s="123"/>
      <c r="G203" s="644"/>
      <c r="H203" s="122"/>
      <c r="I203" s="122"/>
      <c r="J203" s="122"/>
      <c r="K203" s="122"/>
      <c r="L203" s="122"/>
      <c r="M203" s="122"/>
      <c r="N203" s="36"/>
      <c r="O203" s="36"/>
      <c r="P203" s="36"/>
      <c r="Q203" s="36"/>
      <c r="R203" s="36"/>
      <c r="S203" s="16"/>
      <c r="T203" s="16"/>
      <c r="U203" s="16"/>
      <c r="V203" s="36"/>
      <c r="W203" s="36"/>
      <c r="X203" s="36"/>
      <c r="Y203" s="36"/>
      <c r="Z203" s="36"/>
      <c r="AA203" s="36"/>
      <c r="AB203" s="36"/>
      <c r="AC203" s="36"/>
      <c r="AD203" s="16"/>
      <c r="AE203" s="16"/>
      <c r="AF203" s="16"/>
      <c r="AG203" s="16"/>
      <c r="AH203" s="16"/>
      <c r="AI203" s="16"/>
      <c r="AJ203" s="16"/>
      <c r="AK203" s="16"/>
      <c r="AL203" s="16"/>
      <c r="AM203" s="16"/>
      <c r="AN203" s="16"/>
      <c r="AO203" s="16"/>
      <c r="AP203" s="16"/>
      <c r="AQ203" s="16"/>
      <c r="AR203" s="16"/>
      <c r="AS203" s="116"/>
      <c r="AT203" s="116"/>
      <c r="AU203" s="116"/>
      <c r="AV203" s="116"/>
      <c r="AW203" s="116"/>
      <c r="AX203" s="116"/>
      <c r="AY203" s="116"/>
      <c r="AZ203" s="116"/>
      <c r="BA203" s="116"/>
      <c r="BB203" s="116"/>
      <c r="BC203" s="116"/>
      <c r="BD203" s="116"/>
      <c r="BE203" s="116"/>
      <c r="BF203" s="116"/>
      <c r="BG203" s="116"/>
      <c r="BH203" s="116"/>
      <c r="BI203" s="116"/>
      <c r="BJ203" s="117"/>
    </row>
    <row r="204" spans="2:62" s="3" customFormat="1">
      <c r="B204" s="36"/>
      <c r="C204" s="16"/>
      <c r="D204" s="638"/>
      <c r="E204" s="639"/>
      <c r="F204" s="16"/>
      <c r="G204" s="641"/>
      <c r="H204" s="122"/>
      <c r="I204" s="122"/>
      <c r="J204" s="122"/>
      <c r="K204" s="122"/>
      <c r="L204" s="122"/>
      <c r="M204" s="122"/>
      <c r="N204" s="36"/>
      <c r="O204" s="36"/>
      <c r="P204" s="36"/>
      <c r="Q204" s="36"/>
      <c r="R204" s="36"/>
      <c r="S204" s="16"/>
      <c r="T204" s="16"/>
      <c r="U204" s="16"/>
      <c r="V204" s="36"/>
      <c r="W204" s="36"/>
      <c r="X204" s="36"/>
      <c r="Y204" s="36"/>
      <c r="Z204" s="36"/>
      <c r="AA204" s="36"/>
      <c r="AB204" s="36"/>
      <c r="AC204" s="36"/>
      <c r="AD204" s="16"/>
      <c r="AE204" s="16"/>
      <c r="AF204" s="16"/>
      <c r="AG204" s="16"/>
      <c r="AH204" s="16"/>
      <c r="AI204" s="16"/>
      <c r="AJ204" s="16"/>
      <c r="AK204" s="16"/>
      <c r="AL204" s="16"/>
      <c r="AM204" s="16"/>
      <c r="AN204" s="16"/>
      <c r="AO204" s="16"/>
      <c r="AP204" s="16"/>
      <c r="AQ204" s="16"/>
      <c r="AR204" s="16"/>
      <c r="AS204" s="116"/>
      <c r="AT204" s="116"/>
      <c r="AU204" s="116"/>
      <c r="AV204" s="116"/>
      <c r="AW204" s="116"/>
      <c r="AX204" s="116"/>
      <c r="AY204" s="116"/>
      <c r="AZ204" s="116"/>
      <c r="BA204" s="116"/>
      <c r="BB204" s="116"/>
      <c r="BC204" s="116"/>
      <c r="BD204" s="116"/>
      <c r="BE204" s="116"/>
      <c r="BF204" s="116"/>
      <c r="BG204" s="116"/>
      <c r="BH204" s="116"/>
      <c r="BI204" s="116"/>
      <c r="BJ204" s="117"/>
    </row>
    <row r="205" spans="2:62" s="3" customFormat="1" ht="5.0999999999999996" customHeight="1">
      <c r="B205" s="36"/>
      <c r="C205" s="16"/>
      <c r="D205" s="645"/>
      <c r="E205" s="123"/>
      <c r="F205" s="123"/>
      <c r="G205" s="644"/>
      <c r="H205" s="122"/>
      <c r="I205" s="122"/>
      <c r="J205" s="122"/>
      <c r="K205" s="122"/>
      <c r="L205" s="122"/>
      <c r="M205" s="122"/>
      <c r="N205" s="36"/>
      <c r="O205" s="36"/>
      <c r="P205" s="36"/>
      <c r="Q205" s="36"/>
      <c r="R205" s="36"/>
      <c r="S205" s="16"/>
      <c r="T205" s="16"/>
      <c r="U205" s="16"/>
      <c r="V205" s="36"/>
      <c r="W205" s="36"/>
      <c r="X205" s="36"/>
      <c r="Y205" s="36"/>
      <c r="Z205" s="36"/>
      <c r="AA205" s="36"/>
      <c r="AB205" s="36"/>
      <c r="AC205" s="36"/>
      <c r="AD205" s="16"/>
      <c r="AE205" s="16"/>
      <c r="AF205" s="16"/>
      <c r="AG205" s="16"/>
      <c r="AH205" s="16"/>
      <c r="AI205" s="16"/>
      <c r="AJ205" s="16"/>
      <c r="AK205" s="16"/>
      <c r="AL205" s="16"/>
      <c r="AM205" s="16"/>
      <c r="AN205" s="16"/>
      <c r="AO205" s="16"/>
      <c r="AP205" s="16"/>
      <c r="AQ205" s="16"/>
      <c r="AR205" s="16"/>
      <c r="AS205" s="116"/>
      <c r="AT205" s="116"/>
      <c r="AU205" s="116"/>
      <c r="AV205" s="116"/>
      <c r="AW205" s="116"/>
      <c r="AX205" s="116"/>
      <c r="AY205" s="116"/>
      <c r="AZ205" s="116"/>
      <c r="BA205" s="116"/>
      <c r="BB205" s="116"/>
      <c r="BC205" s="116"/>
      <c r="BD205" s="116"/>
      <c r="BE205" s="116"/>
      <c r="BF205" s="116"/>
      <c r="BG205" s="116"/>
      <c r="BH205" s="116"/>
      <c r="BI205" s="116"/>
      <c r="BJ205" s="117"/>
    </row>
    <row r="206" spans="2:62" s="3" customFormat="1">
      <c r="B206" s="36"/>
      <c r="C206" s="16"/>
      <c r="D206" s="638"/>
      <c r="E206" s="639"/>
      <c r="F206" s="16"/>
      <c r="G206" s="641"/>
      <c r="H206" s="122"/>
      <c r="I206" s="122"/>
      <c r="J206" s="122"/>
      <c r="K206" s="122"/>
      <c r="L206" s="122"/>
      <c r="M206" s="122"/>
      <c r="N206" s="36"/>
      <c r="O206" s="36"/>
      <c r="P206" s="36"/>
      <c r="Q206" s="36"/>
      <c r="R206" s="36"/>
      <c r="S206" s="16"/>
      <c r="T206" s="16"/>
      <c r="U206" s="16"/>
      <c r="V206" s="36"/>
      <c r="W206" s="36"/>
      <c r="X206" s="36"/>
      <c r="Y206" s="36"/>
      <c r="Z206" s="36"/>
      <c r="AA206" s="36"/>
      <c r="AB206" s="36"/>
      <c r="AC206" s="36"/>
      <c r="AD206" s="16"/>
      <c r="AE206" s="16"/>
      <c r="AF206" s="16"/>
      <c r="AG206" s="16"/>
      <c r="AH206" s="16"/>
      <c r="AI206" s="16"/>
      <c r="AJ206" s="16"/>
      <c r="AK206" s="16"/>
      <c r="AL206" s="16"/>
      <c r="AM206" s="16"/>
      <c r="AN206" s="16"/>
      <c r="AO206" s="16"/>
      <c r="AP206" s="16"/>
      <c r="AQ206" s="16"/>
      <c r="AR206" s="16"/>
      <c r="AS206" s="116"/>
      <c r="AT206" s="116"/>
      <c r="AU206" s="116"/>
      <c r="AV206" s="116"/>
      <c r="AW206" s="116"/>
      <c r="AX206" s="116"/>
      <c r="AY206" s="116"/>
      <c r="AZ206" s="116"/>
      <c r="BA206" s="116"/>
      <c r="BB206" s="116"/>
      <c r="BC206" s="116"/>
      <c r="BD206" s="116"/>
      <c r="BE206" s="116"/>
      <c r="BF206" s="116"/>
      <c r="BG206" s="116"/>
      <c r="BH206" s="116"/>
      <c r="BI206" s="116"/>
      <c r="BJ206" s="117"/>
    </row>
    <row r="207" spans="2:62" s="3" customFormat="1" ht="5.0999999999999996" customHeight="1">
      <c r="B207" s="36"/>
      <c r="C207" s="16"/>
      <c r="D207" s="647"/>
      <c r="E207" s="648"/>
      <c r="F207" s="648"/>
      <c r="G207" s="122"/>
      <c r="H207" s="122"/>
      <c r="I207" s="122"/>
      <c r="J207" s="122"/>
      <c r="K207" s="122"/>
      <c r="L207" s="122"/>
      <c r="M207" s="122"/>
      <c r="N207" s="36"/>
      <c r="O207" s="36"/>
      <c r="P207" s="36"/>
      <c r="Q207" s="36"/>
      <c r="R207" s="36"/>
      <c r="S207" s="16"/>
      <c r="T207" s="16"/>
      <c r="U207" s="16"/>
      <c r="V207" s="36"/>
      <c r="W207" s="36"/>
      <c r="X207" s="36"/>
      <c r="Y207" s="36"/>
      <c r="Z207" s="36"/>
      <c r="AA207" s="36"/>
      <c r="AB207" s="36"/>
      <c r="AC207" s="36"/>
      <c r="AD207" s="16"/>
      <c r="AE207" s="16"/>
      <c r="AF207" s="16"/>
      <c r="AG207" s="16"/>
      <c r="AH207" s="16"/>
      <c r="AI207" s="16"/>
      <c r="AJ207" s="16"/>
      <c r="AK207" s="16"/>
      <c r="AL207" s="16"/>
      <c r="AM207" s="16"/>
      <c r="AN207" s="16"/>
      <c r="AO207" s="16"/>
      <c r="AP207" s="16"/>
      <c r="AQ207" s="16"/>
      <c r="AR207" s="16"/>
      <c r="AS207" s="116"/>
      <c r="AT207" s="116"/>
      <c r="AU207" s="116"/>
      <c r="AV207" s="116"/>
      <c r="AW207" s="116"/>
      <c r="AX207" s="116"/>
      <c r="AY207" s="116"/>
      <c r="AZ207" s="116"/>
      <c r="BA207" s="116"/>
      <c r="BB207" s="116"/>
      <c r="BC207" s="116"/>
      <c r="BD207" s="116"/>
      <c r="BE207" s="116"/>
      <c r="BF207" s="116"/>
      <c r="BG207" s="116"/>
      <c r="BH207" s="116"/>
      <c r="BI207" s="116"/>
      <c r="BJ207" s="117"/>
    </row>
    <row r="208" spans="2:62" s="3" customFormat="1" ht="8.25" customHeight="1">
      <c r="B208" s="36"/>
      <c r="C208" s="16"/>
      <c r="D208" s="649"/>
      <c r="E208" s="123"/>
      <c r="F208" s="123"/>
      <c r="G208" s="122"/>
      <c r="H208" s="122"/>
      <c r="I208" s="122"/>
      <c r="J208" s="122"/>
      <c r="K208" s="122"/>
      <c r="L208" s="122"/>
      <c r="M208" s="122"/>
      <c r="N208" s="36"/>
      <c r="O208" s="36"/>
      <c r="P208" s="36"/>
      <c r="Q208" s="36"/>
      <c r="R208" s="36"/>
      <c r="S208" s="16"/>
      <c r="T208" s="16"/>
      <c r="U208" s="16"/>
      <c r="V208" s="36"/>
      <c r="W208" s="36"/>
      <c r="X208" s="36"/>
      <c r="Y208" s="36"/>
      <c r="Z208" s="36"/>
      <c r="AA208" s="36"/>
      <c r="AB208" s="36"/>
      <c r="AC208" s="36"/>
      <c r="AD208" s="16"/>
      <c r="AE208" s="16"/>
      <c r="AF208" s="16"/>
      <c r="AG208" s="16"/>
      <c r="AH208" s="16"/>
      <c r="AI208" s="16"/>
      <c r="AJ208" s="16"/>
      <c r="AK208" s="16"/>
      <c r="AL208" s="16"/>
      <c r="AM208" s="16"/>
      <c r="AN208" s="16"/>
      <c r="AO208" s="16"/>
      <c r="AP208" s="16"/>
      <c r="AQ208" s="16"/>
      <c r="AR208" s="16"/>
      <c r="AS208" s="116"/>
      <c r="AT208" s="116"/>
      <c r="AU208" s="116"/>
      <c r="AV208" s="116"/>
      <c r="AW208" s="116"/>
      <c r="AX208" s="116"/>
      <c r="AY208" s="116"/>
      <c r="AZ208" s="116"/>
      <c r="BA208" s="116"/>
      <c r="BB208" s="116"/>
      <c r="BC208" s="116"/>
      <c r="BD208" s="116"/>
      <c r="BE208" s="116"/>
      <c r="BF208" s="116"/>
      <c r="BG208" s="116"/>
      <c r="BH208" s="116"/>
      <c r="BI208" s="116"/>
      <c r="BJ208" s="117"/>
    </row>
    <row r="209" spans="1:62" s="3" customFormat="1">
      <c r="B209" s="36"/>
      <c r="C209" s="16"/>
      <c r="D209" s="650"/>
      <c r="E209" s="137"/>
      <c r="F209" s="16"/>
      <c r="G209" s="641"/>
      <c r="H209" s="16"/>
      <c r="I209" s="16"/>
      <c r="J209" s="16"/>
      <c r="K209" s="16"/>
      <c r="L209" s="16"/>
      <c r="M209" s="16"/>
      <c r="N209" s="36"/>
      <c r="O209" s="36"/>
      <c r="P209" s="36"/>
      <c r="Q209" s="36"/>
      <c r="R209" s="36"/>
      <c r="S209" s="16"/>
      <c r="T209" s="16"/>
      <c r="U209" s="16"/>
      <c r="V209" s="36"/>
      <c r="W209" s="36"/>
      <c r="X209" s="36"/>
      <c r="Y209" s="36"/>
      <c r="Z209" s="36"/>
      <c r="AA209" s="36"/>
      <c r="AB209" s="36"/>
      <c r="AC209" s="36"/>
      <c r="AD209" s="16"/>
      <c r="AE209" s="16"/>
      <c r="AF209" s="16"/>
      <c r="AG209" s="16"/>
      <c r="AH209" s="16"/>
      <c r="AI209" s="16"/>
      <c r="AJ209" s="16"/>
      <c r="AK209" s="16"/>
      <c r="AL209" s="16"/>
      <c r="AM209" s="16"/>
      <c r="AN209" s="16"/>
      <c r="AO209" s="16"/>
      <c r="AP209" s="16"/>
      <c r="AQ209" s="16"/>
      <c r="AR209" s="16"/>
      <c r="AS209" s="116"/>
      <c r="AT209" s="116"/>
      <c r="AU209" s="116"/>
      <c r="AV209" s="116"/>
      <c r="AW209" s="116"/>
      <c r="AX209" s="116"/>
      <c r="AY209" s="116"/>
      <c r="AZ209" s="116"/>
      <c r="BA209" s="116"/>
      <c r="BB209" s="116"/>
      <c r="BC209" s="116"/>
      <c r="BD209" s="116"/>
      <c r="BE209" s="116"/>
      <c r="BF209" s="116"/>
      <c r="BG209" s="116"/>
      <c r="BH209" s="116"/>
      <c r="BI209" s="116"/>
      <c r="BJ209" s="117"/>
    </row>
    <row r="210" spans="1:62" s="3" customFormat="1" ht="6.75" customHeight="1">
      <c r="B210" s="36"/>
      <c r="C210" s="16"/>
      <c r="D210" s="16"/>
      <c r="E210" s="16"/>
      <c r="F210" s="16"/>
      <c r="G210" s="16"/>
      <c r="H210" s="16"/>
      <c r="I210" s="16"/>
      <c r="J210" s="16"/>
      <c r="K210" s="16"/>
      <c r="L210" s="16"/>
      <c r="M210" s="16"/>
      <c r="N210" s="36"/>
      <c r="O210" s="36"/>
      <c r="P210" s="36"/>
      <c r="Q210" s="36"/>
      <c r="R210" s="36"/>
      <c r="S210" s="16"/>
      <c r="T210" s="16"/>
      <c r="U210" s="16"/>
      <c r="V210" s="36"/>
      <c r="W210" s="36"/>
      <c r="X210" s="36"/>
      <c r="Y210" s="36"/>
      <c r="Z210" s="36"/>
      <c r="AA210" s="36"/>
      <c r="AB210" s="36"/>
      <c r="AC210" s="36"/>
      <c r="AD210" s="16"/>
      <c r="AE210" s="16"/>
      <c r="AF210" s="16"/>
      <c r="AG210" s="16"/>
      <c r="AH210" s="16"/>
      <c r="AI210" s="16"/>
      <c r="AJ210" s="16"/>
      <c r="AK210" s="16"/>
      <c r="AL210" s="16"/>
      <c r="AM210" s="16"/>
      <c r="AN210" s="16"/>
      <c r="AO210" s="16"/>
      <c r="AP210" s="16"/>
      <c r="AQ210" s="16"/>
      <c r="AR210" s="16"/>
      <c r="AS210" s="116"/>
      <c r="AT210" s="116"/>
      <c r="AU210" s="116"/>
      <c r="AV210" s="116"/>
      <c r="AW210" s="116"/>
      <c r="AX210" s="116"/>
      <c r="AY210" s="116"/>
      <c r="AZ210" s="116"/>
      <c r="BA210" s="116"/>
      <c r="BB210" s="116"/>
      <c r="BC210" s="116"/>
      <c r="BD210" s="116"/>
      <c r="BE210" s="116"/>
      <c r="BF210" s="116"/>
      <c r="BG210" s="116"/>
      <c r="BH210" s="116"/>
      <c r="BI210" s="116"/>
      <c r="BJ210" s="117"/>
    </row>
    <row r="211" spans="1:62" s="3" customFormat="1">
      <c r="B211" s="36"/>
      <c r="C211" s="16"/>
      <c r="D211" s="16"/>
      <c r="E211" s="16"/>
      <c r="F211" s="16"/>
      <c r="G211" s="16"/>
      <c r="H211" s="16"/>
      <c r="I211" s="16"/>
      <c r="J211" s="16"/>
      <c r="K211" s="16"/>
      <c r="L211" s="16"/>
      <c r="M211" s="16"/>
      <c r="N211" s="36"/>
      <c r="O211" s="36"/>
      <c r="P211" s="36"/>
      <c r="Q211" s="36"/>
      <c r="R211" s="36"/>
      <c r="S211" s="16"/>
      <c r="T211" s="16"/>
      <c r="U211" s="16"/>
      <c r="V211" s="36"/>
      <c r="W211" s="36"/>
      <c r="X211" s="36"/>
      <c r="Y211" s="36"/>
      <c r="Z211" s="36"/>
      <c r="AA211" s="36"/>
      <c r="AB211" s="36"/>
      <c r="AC211" s="36"/>
      <c r="AD211" s="16"/>
      <c r="AE211" s="16"/>
      <c r="AF211" s="16"/>
      <c r="AG211" s="16"/>
      <c r="AH211" s="16"/>
      <c r="AI211" s="16"/>
      <c r="AJ211" s="16"/>
      <c r="AK211" s="16"/>
      <c r="AL211" s="16"/>
      <c r="AM211" s="16"/>
      <c r="AN211" s="16"/>
      <c r="AO211" s="16"/>
      <c r="AP211" s="16"/>
      <c r="AQ211" s="16"/>
      <c r="AR211" s="16"/>
      <c r="AS211" s="116"/>
      <c r="AT211" s="116"/>
      <c r="AU211" s="116"/>
      <c r="AV211" s="116"/>
      <c r="AW211" s="116"/>
      <c r="AX211" s="116"/>
      <c r="AY211" s="116"/>
      <c r="AZ211" s="116"/>
      <c r="BA211" s="116"/>
      <c r="BB211" s="116"/>
      <c r="BC211" s="116"/>
      <c r="BD211" s="116"/>
      <c r="BE211" s="116"/>
      <c r="BF211" s="116"/>
      <c r="BG211" s="116"/>
      <c r="BH211" s="116"/>
      <c r="BI211" s="116"/>
      <c r="BJ211" s="117"/>
    </row>
    <row r="212" spans="1:62" s="3" customFormat="1">
      <c r="B212" s="36"/>
      <c r="C212" s="16"/>
      <c r="D212" s="16"/>
      <c r="E212" s="16"/>
      <c r="F212" s="16"/>
      <c r="G212" s="16"/>
      <c r="H212" s="16"/>
      <c r="I212" s="16"/>
      <c r="J212" s="16"/>
      <c r="K212" s="16"/>
      <c r="L212" s="16"/>
      <c r="M212" s="16"/>
      <c r="N212" s="36"/>
      <c r="O212" s="36"/>
      <c r="P212" s="36"/>
      <c r="Q212" s="36"/>
      <c r="R212" s="36"/>
      <c r="S212" s="16"/>
      <c r="T212" s="16"/>
      <c r="U212" s="16"/>
      <c r="V212" s="36"/>
      <c r="W212" s="36"/>
      <c r="X212" s="36"/>
      <c r="Y212" s="36"/>
      <c r="Z212" s="36"/>
      <c r="AA212" s="36"/>
      <c r="AB212" s="36"/>
      <c r="AC212" s="36"/>
      <c r="AD212" s="16"/>
      <c r="AE212" s="16"/>
      <c r="AF212" s="16"/>
      <c r="AG212" s="16"/>
      <c r="AH212" s="16"/>
      <c r="AI212" s="16"/>
      <c r="AJ212" s="16"/>
      <c r="AK212" s="16"/>
      <c r="AL212" s="16"/>
      <c r="AM212" s="16"/>
      <c r="AN212" s="16"/>
      <c r="AO212" s="16"/>
      <c r="AP212" s="16"/>
      <c r="AQ212" s="16"/>
      <c r="AR212" s="16"/>
      <c r="AS212" s="116"/>
      <c r="AT212" s="116"/>
      <c r="AU212" s="116"/>
      <c r="AV212" s="116"/>
      <c r="AW212" s="116"/>
      <c r="AX212" s="116"/>
      <c r="AY212" s="116"/>
      <c r="AZ212" s="116"/>
      <c r="BA212" s="116"/>
      <c r="BB212" s="116"/>
      <c r="BC212" s="116"/>
      <c r="BD212" s="116"/>
      <c r="BE212" s="116"/>
      <c r="BF212" s="116"/>
      <c r="BG212" s="116"/>
      <c r="BH212" s="116"/>
      <c r="BI212" s="116"/>
      <c r="BJ212" s="117"/>
    </row>
    <row r="213" spans="1:62" s="3" customFormat="1">
      <c r="B213" s="36"/>
      <c r="C213" s="16"/>
      <c r="D213" s="16"/>
      <c r="E213" s="16"/>
      <c r="F213" s="16"/>
      <c r="G213" s="16"/>
      <c r="H213" s="16"/>
      <c r="I213" s="16"/>
      <c r="J213" s="16"/>
      <c r="K213" s="16"/>
      <c r="L213" s="16"/>
      <c r="M213" s="16"/>
      <c r="N213" s="36"/>
      <c r="O213" s="36"/>
      <c r="P213" s="36"/>
      <c r="Q213" s="36"/>
      <c r="R213" s="36"/>
      <c r="S213" s="16"/>
      <c r="T213" s="16"/>
      <c r="U213" s="16"/>
      <c r="V213" s="36"/>
      <c r="W213" s="36"/>
      <c r="X213" s="36"/>
      <c r="Y213" s="36"/>
      <c r="Z213" s="36"/>
      <c r="AA213" s="36"/>
      <c r="AB213" s="36"/>
      <c r="AC213" s="36"/>
      <c r="AD213" s="16"/>
      <c r="AE213" s="16"/>
      <c r="AF213" s="16"/>
      <c r="AG213" s="16"/>
      <c r="AH213" s="16"/>
      <c r="AI213" s="16"/>
      <c r="AJ213" s="16"/>
      <c r="AK213" s="16"/>
      <c r="AL213" s="16"/>
      <c r="AM213" s="16"/>
      <c r="AN213" s="16"/>
      <c r="AO213" s="16"/>
      <c r="AP213" s="16"/>
      <c r="AQ213" s="16"/>
      <c r="AR213" s="16"/>
      <c r="AS213" s="116"/>
      <c r="AT213" s="116"/>
      <c r="AU213" s="116"/>
      <c r="AV213" s="116"/>
      <c r="AW213" s="116"/>
      <c r="AX213" s="116"/>
      <c r="AY213" s="116"/>
      <c r="AZ213" s="116"/>
      <c r="BA213" s="116"/>
      <c r="BB213" s="116"/>
      <c r="BC213" s="116"/>
      <c r="BD213" s="116"/>
      <c r="BE213" s="116"/>
      <c r="BF213" s="116"/>
      <c r="BG213" s="116"/>
      <c r="BH213" s="116"/>
      <c r="BI213" s="116"/>
      <c r="BJ213" s="117"/>
    </row>
    <row r="214" spans="1:62" s="3" customFormat="1">
      <c r="B214" s="36"/>
      <c r="C214" s="16"/>
      <c r="D214" s="16"/>
      <c r="E214" s="16"/>
      <c r="F214" s="16"/>
      <c r="G214" s="16"/>
      <c r="H214" s="16"/>
      <c r="I214" s="16"/>
      <c r="J214" s="16"/>
      <c r="K214" s="16"/>
      <c r="L214" s="16"/>
      <c r="M214" s="16"/>
      <c r="N214" s="36"/>
      <c r="O214" s="36"/>
      <c r="P214" s="36"/>
      <c r="Q214" s="36"/>
      <c r="R214" s="36"/>
      <c r="S214" s="16"/>
      <c r="T214" s="16"/>
      <c r="U214" s="16"/>
      <c r="V214" s="36"/>
      <c r="W214" s="36"/>
      <c r="X214" s="36"/>
      <c r="Y214" s="36"/>
      <c r="Z214" s="36"/>
      <c r="AA214" s="36"/>
      <c r="AB214" s="36"/>
      <c r="AC214" s="36"/>
      <c r="AD214" s="16"/>
      <c r="AE214" s="16"/>
      <c r="AF214" s="16"/>
      <c r="AG214" s="16"/>
      <c r="AH214" s="16"/>
      <c r="AI214" s="16"/>
      <c r="AJ214" s="16"/>
      <c r="AK214" s="16"/>
      <c r="AL214" s="16"/>
      <c r="AM214" s="16"/>
      <c r="AN214" s="16"/>
      <c r="AO214" s="16"/>
      <c r="AP214" s="16"/>
      <c r="AQ214" s="16"/>
      <c r="AR214" s="16"/>
      <c r="AS214" s="116"/>
      <c r="AT214" s="116"/>
      <c r="AU214" s="116"/>
      <c r="AV214" s="116"/>
      <c r="AW214" s="116"/>
      <c r="AX214" s="116"/>
      <c r="AY214" s="116"/>
      <c r="AZ214" s="116"/>
      <c r="BA214" s="116"/>
      <c r="BB214" s="116"/>
      <c r="BC214" s="116"/>
      <c r="BD214" s="116"/>
      <c r="BE214" s="116"/>
      <c r="BF214" s="116"/>
      <c r="BG214" s="116"/>
      <c r="BH214" s="116"/>
      <c r="BI214" s="116"/>
      <c r="BJ214" s="117"/>
    </row>
    <row r="215" spans="1:62" s="3" customFormat="1">
      <c r="B215" s="36"/>
      <c r="C215" s="16"/>
      <c r="D215" s="16"/>
      <c r="E215" s="16"/>
      <c r="F215" s="16"/>
      <c r="G215" s="16"/>
      <c r="H215" s="16"/>
      <c r="I215" s="16"/>
      <c r="J215" s="16"/>
      <c r="K215" s="16"/>
      <c r="L215" s="16"/>
      <c r="M215" s="16"/>
      <c r="N215" s="36"/>
      <c r="O215" s="36"/>
      <c r="P215" s="36"/>
      <c r="Q215" s="36"/>
      <c r="R215" s="36"/>
      <c r="S215" s="16"/>
      <c r="T215" s="16"/>
      <c r="U215" s="16"/>
      <c r="V215" s="36"/>
      <c r="W215" s="36"/>
      <c r="X215" s="36"/>
      <c r="Y215" s="36"/>
      <c r="Z215" s="36"/>
      <c r="AA215" s="36"/>
      <c r="AB215" s="36"/>
      <c r="AC215" s="36"/>
      <c r="AD215" s="16"/>
      <c r="AE215" s="16"/>
      <c r="AF215" s="16"/>
      <c r="AG215" s="16"/>
      <c r="AH215" s="16"/>
      <c r="AI215" s="16"/>
      <c r="AJ215" s="16"/>
      <c r="AK215" s="16"/>
      <c r="AL215" s="16"/>
      <c r="AM215" s="16"/>
      <c r="AN215" s="16"/>
      <c r="AO215" s="16"/>
      <c r="AP215" s="16"/>
      <c r="AQ215" s="16"/>
      <c r="AR215" s="16"/>
      <c r="AS215" s="116"/>
      <c r="AT215" s="116"/>
      <c r="AU215" s="116"/>
      <c r="AV215" s="116"/>
      <c r="AW215" s="116"/>
      <c r="AX215" s="116"/>
      <c r="AY215" s="116"/>
      <c r="AZ215" s="116"/>
      <c r="BA215" s="116"/>
      <c r="BB215" s="116"/>
      <c r="BC215" s="116"/>
      <c r="BD215" s="116"/>
      <c r="BE215" s="116"/>
      <c r="BF215" s="116"/>
      <c r="BG215" s="116"/>
      <c r="BH215" s="116"/>
      <c r="BI215" s="116"/>
      <c r="BJ215" s="117"/>
    </row>
    <row r="216" spans="1:62" s="3" customFormat="1">
      <c r="B216" s="36"/>
      <c r="C216" s="16"/>
      <c r="D216" s="16"/>
      <c r="E216" s="16"/>
      <c r="F216" s="16"/>
      <c r="G216" s="16"/>
      <c r="H216" s="16"/>
      <c r="I216" s="16"/>
      <c r="J216" s="16"/>
      <c r="K216" s="16"/>
      <c r="L216" s="16"/>
      <c r="M216" s="16"/>
      <c r="N216" s="36"/>
      <c r="O216" s="36"/>
      <c r="P216" s="36"/>
      <c r="Q216" s="36"/>
      <c r="R216" s="36"/>
      <c r="S216" s="16"/>
      <c r="T216" s="16"/>
      <c r="U216" s="16"/>
      <c r="V216" s="36"/>
      <c r="W216" s="36"/>
      <c r="X216" s="36"/>
      <c r="Y216" s="36"/>
      <c r="Z216" s="36"/>
      <c r="AA216" s="36"/>
      <c r="AB216" s="36"/>
      <c r="AC216" s="36"/>
      <c r="AD216" s="16"/>
      <c r="AE216" s="16"/>
      <c r="AF216" s="16"/>
      <c r="AG216" s="16"/>
      <c r="AH216" s="16"/>
      <c r="AI216" s="16"/>
      <c r="AJ216" s="16"/>
      <c r="AK216" s="16"/>
      <c r="AL216" s="16"/>
      <c r="AM216" s="16"/>
      <c r="AN216" s="16"/>
      <c r="AO216" s="16"/>
      <c r="AP216" s="16"/>
      <c r="AQ216" s="16"/>
      <c r="AR216" s="16"/>
      <c r="AS216" s="116"/>
      <c r="AT216" s="116"/>
      <c r="AU216" s="116"/>
      <c r="AV216" s="116"/>
      <c r="AW216" s="116"/>
      <c r="AX216" s="116"/>
      <c r="AY216" s="116"/>
      <c r="AZ216" s="116"/>
      <c r="BA216" s="116"/>
      <c r="BB216" s="116"/>
      <c r="BC216" s="116"/>
      <c r="BD216" s="116"/>
      <c r="BE216" s="116"/>
      <c r="BF216" s="116"/>
      <c r="BG216" s="116"/>
      <c r="BH216" s="116"/>
      <c r="BI216" s="116"/>
      <c r="BJ216" s="117"/>
    </row>
    <row r="217" spans="1:62" s="3" customFormat="1">
      <c r="B217" s="36"/>
      <c r="C217" s="16"/>
      <c r="D217" s="16"/>
      <c r="E217" s="16"/>
      <c r="F217" s="16"/>
      <c r="G217" s="16"/>
      <c r="H217" s="16"/>
      <c r="I217" s="16"/>
      <c r="J217" s="16"/>
      <c r="K217" s="16"/>
      <c r="L217" s="16"/>
      <c r="M217" s="16"/>
      <c r="N217" s="36"/>
      <c r="O217" s="36"/>
      <c r="P217" s="36"/>
      <c r="Q217" s="36"/>
      <c r="R217" s="36"/>
      <c r="S217" s="16"/>
      <c r="T217" s="16"/>
      <c r="U217" s="16"/>
      <c r="V217" s="36"/>
      <c r="W217" s="36"/>
      <c r="X217" s="36"/>
      <c r="Y217" s="36"/>
      <c r="Z217" s="36"/>
      <c r="AA217" s="36"/>
      <c r="AB217" s="36"/>
      <c r="AC217" s="36"/>
      <c r="AD217" s="16"/>
      <c r="AE217" s="16"/>
      <c r="AF217" s="16"/>
      <c r="AG217" s="16"/>
      <c r="AH217" s="16"/>
      <c r="AI217" s="16"/>
      <c r="AJ217" s="16"/>
      <c r="AK217" s="16"/>
      <c r="AL217" s="16"/>
      <c r="AM217" s="16"/>
      <c r="AN217" s="16"/>
      <c r="AO217" s="16"/>
      <c r="AP217" s="16"/>
      <c r="AQ217" s="16"/>
      <c r="AR217" s="16"/>
      <c r="AS217" s="116"/>
      <c r="AT217" s="116"/>
      <c r="AU217" s="116"/>
      <c r="AV217" s="116"/>
      <c r="AW217" s="116"/>
      <c r="AX217" s="116"/>
      <c r="AY217" s="116"/>
      <c r="AZ217" s="116"/>
      <c r="BA217" s="116"/>
      <c r="BB217" s="116"/>
      <c r="BC217" s="116"/>
      <c r="BD217" s="116"/>
      <c r="BE217" s="116"/>
      <c r="BF217" s="116"/>
      <c r="BG217" s="116"/>
      <c r="BH217" s="116"/>
      <c r="BI217" s="116"/>
      <c r="BJ217" s="117"/>
    </row>
    <row r="218" spans="1:62" s="3" customFormat="1">
      <c r="B218" s="36"/>
      <c r="C218" s="16"/>
      <c r="D218" s="16"/>
      <c r="E218" s="16"/>
      <c r="F218" s="16"/>
      <c r="G218" s="16"/>
      <c r="H218" s="16"/>
      <c r="I218" s="16"/>
      <c r="J218" s="16"/>
      <c r="K218" s="16"/>
      <c r="L218" s="16"/>
      <c r="M218" s="16"/>
      <c r="N218" s="36"/>
      <c r="O218" s="36"/>
      <c r="P218" s="36"/>
      <c r="Q218" s="36"/>
      <c r="R218" s="36"/>
      <c r="S218" s="16"/>
      <c r="T218" s="16"/>
      <c r="U218" s="16"/>
      <c r="V218" s="36"/>
      <c r="W218" s="36"/>
      <c r="X218" s="36"/>
      <c r="Y218" s="36"/>
      <c r="Z218" s="36"/>
      <c r="AA218" s="36"/>
      <c r="AB218" s="36"/>
      <c r="AC218" s="36"/>
      <c r="AD218" s="16"/>
      <c r="AE218" s="16"/>
      <c r="AF218" s="16"/>
      <c r="AG218" s="16"/>
      <c r="AH218" s="16"/>
      <c r="AI218" s="16"/>
      <c r="AJ218" s="16"/>
      <c r="AK218" s="16"/>
      <c r="AL218" s="16"/>
      <c r="AM218" s="16"/>
      <c r="AN218" s="16"/>
      <c r="AO218" s="16"/>
      <c r="AP218" s="16"/>
      <c r="AQ218" s="16"/>
      <c r="AR218" s="16"/>
      <c r="AS218" s="116"/>
      <c r="AT218" s="116"/>
      <c r="AU218" s="116"/>
      <c r="AV218" s="116"/>
      <c r="AW218" s="116"/>
      <c r="AX218" s="116"/>
      <c r="AY218" s="116"/>
      <c r="AZ218" s="116"/>
      <c r="BA218" s="116"/>
      <c r="BB218" s="116"/>
      <c r="BC218" s="116"/>
      <c r="BD218" s="116"/>
      <c r="BE218" s="116"/>
      <c r="BF218" s="116"/>
      <c r="BG218" s="116"/>
      <c r="BH218" s="116"/>
      <c r="BI218" s="116"/>
      <c r="BJ218" s="117"/>
    </row>
    <row r="219" spans="1:62" s="3" customFormat="1">
      <c r="B219" s="36"/>
      <c r="C219" s="16"/>
      <c r="D219" s="16"/>
      <c r="E219" s="16"/>
      <c r="F219" s="16"/>
      <c r="G219" s="16"/>
      <c r="H219" s="16"/>
      <c r="I219" s="16"/>
      <c r="J219" s="16"/>
      <c r="K219" s="16"/>
      <c r="L219" s="16"/>
      <c r="M219" s="16"/>
      <c r="N219" s="36"/>
      <c r="O219" s="36"/>
      <c r="P219" s="36"/>
      <c r="Q219" s="36"/>
      <c r="R219" s="36"/>
      <c r="S219" s="16"/>
      <c r="T219" s="16"/>
      <c r="U219" s="16"/>
      <c r="V219" s="36"/>
      <c r="W219" s="36"/>
      <c r="X219" s="36"/>
      <c r="Y219" s="36"/>
      <c r="Z219" s="36"/>
      <c r="AA219" s="36"/>
      <c r="AB219" s="36"/>
      <c r="AC219" s="36"/>
      <c r="AD219" s="16"/>
      <c r="AE219" s="16"/>
      <c r="AF219" s="16"/>
      <c r="AG219" s="16"/>
      <c r="AH219" s="16"/>
      <c r="AI219" s="16"/>
      <c r="AJ219" s="16"/>
      <c r="AK219" s="16"/>
      <c r="AL219" s="16"/>
      <c r="AM219" s="16"/>
      <c r="AN219" s="16"/>
      <c r="AO219" s="16"/>
      <c r="AP219" s="16"/>
      <c r="AQ219" s="16"/>
      <c r="AR219" s="16"/>
      <c r="AS219" s="116"/>
      <c r="AT219" s="116"/>
      <c r="AU219" s="116"/>
      <c r="AV219" s="116"/>
      <c r="AW219" s="116"/>
      <c r="AX219" s="116"/>
      <c r="AY219" s="116"/>
      <c r="AZ219" s="116"/>
      <c r="BA219" s="116"/>
      <c r="BB219" s="116"/>
      <c r="BC219" s="116"/>
      <c r="BD219" s="116"/>
      <c r="BE219" s="116"/>
      <c r="BF219" s="116"/>
      <c r="BG219" s="116"/>
      <c r="BH219" s="116"/>
      <c r="BI219" s="116"/>
      <c r="BJ219" s="117"/>
    </row>
    <row r="220" spans="1:62" s="3" customFormat="1">
      <c r="B220" s="36"/>
      <c r="C220" s="16"/>
      <c r="D220" s="16"/>
      <c r="E220" s="16"/>
      <c r="F220" s="16"/>
      <c r="G220" s="16"/>
      <c r="H220" s="16"/>
      <c r="I220" s="16"/>
      <c r="J220" s="16"/>
      <c r="K220" s="16"/>
      <c r="L220" s="16"/>
      <c r="M220" s="16"/>
      <c r="N220" s="36"/>
      <c r="O220" s="36"/>
      <c r="P220" s="36"/>
      <c r="Q220" s="36"/>
      <c r="R220" s="36"/>
      <c r="S220" s="16"/>
      <c r="T220" s="16"/>
      <c r="U220" s="16"/>
      <c r="V220" s="36"/>
      <c r="W220" s="36"/>
      <c r="X220" s="36"/>
      <c r="Y220" s="36"/>
      <c r="Z220" s="36"/>
      <c r="AA220" s="36"/>
      <c r="AB220" s="36"/>
      <c r="AC220" s="36"/>
      <c r="AD220" s="16"/>
      <c r="AE220" s="16"/>
      <c r="AF220" s="16"/>
      <c r="AG220" s="16"/>
      <c r="AH220" s="16"/>
      <c r="AI220" s="16"/>
      <c r="AJ220" s="16"/>
      <c r="AK220" s="16"/>
      <c r="AL220" s="16"/>
      <c r="AM220" s="16"/>
      <c r="AN220" s="16"/>
      <c r="AO220" s="16"/>
      <c r="AP220" s="16"/>
      <c r="AQ220" s="16"/>
      <c r="AR220" s="16"/>
      <c r="AS220" s="116"/>
      <c r="AT220" s="116"/>
      <c r="AU220" s="116"/>
      <c r="AV220" s="116"/>
      <c r="AW220" s="116"/>
      <c r="AX220" s="116"/>
      <c r="AY220" s="116"/>
      <c r="AZ220" s="116"/>
      <c r="BA220" s="116"/>
      <c r="BB220" s="116"/>
      <c r="BC220" s="116"/>
      <c r="BD220" s="116"/>
      <c r="BE220" s="116"/>
      <c r="BF220" s="116"/>
      <c r="BG220" s="116"/>
      <c r="BH220" s="116"/>
      <c r="BI220" s="116"/>
      <c r="BJ220" s="117"/>
    </row>
    <row r="221" spans="1:62" s="3" customFormat="1">
      <c r="B221" s="36"/>
      <c r="C221" s="16"/>
      <c r="D221" s="16"/>
      <c r="E221" s="16"/>
      <c r="F221" s="16"/>
      <c r="G221" s="16"/>
      <c r="H221" s="16"/>
      <c r="I221" s="16"/>
      <c r="J221" s="16"/>
      <c r="K221" s="16"/>
      <c r="L221" s="16"/>
      <c r="M221" s="16"/>
      <c r="N221" s="36"/>
      <c r="O221" s="36"/>
      <c r="P221" s="36"/>
      <c r="Q221" s="36"/>
      <c r="R221" s="36"/>
      <c r="S221" s="16"/>
      <c r="T221" s="16"/>
      <c r="U221" s="16"/>
      <c r="V221" s="36"/>
      <c r="W221" s="36"/>
      <c r="X221" s="36"/>
      <c r="Y221" s="36"/>
      <c r="Z221" s="36"/>
      <c r="AA221" s="36"/>
      <c r="AB221" s="36"/>
      <c r="AC221" s="36"/>
      <c r="AD221" s="16"/>
      <c r="AE221" s="16"/>
      <c r="AF221" s="16"/>
      <c r="AG221" s="16"/>
      <c r="AH221" s="16"/>
      <c r="AI221" s="16"/>
      <c r="AJ221" s="16"/>
      <c r="AK221" s="16"/>
      <c r="AL221" s="16"/>
      <c r="AM221" s="16"/>
      <c r="AN221" s="16"/>
      <c r="AO221" s="16"/>
      <c r="AP221" s="16"/>
      <c r="AQ221" s="16"/>
      <c r="AR221" s="16"/>
      <c r="AS221" s="116"/>
      <c r="AT221" s="116"/>
      <c r="AU221" s="116"/>
      <c r="AV221" s="116"/>
      <c r="AW221" s="116"/>
      <c r="AX221" s="116"/>
      <c r="AY221" s="116"/>
      <c r="AZ221" s="116"/>
      <c r="BA221" s="116"/>
      <c r="BB221" s="116"/>
      <c r="BC221" s="116"/>
      <c r="BD221" s="116"/>
      <c r="BE221" s="116"/>
      <c r="BF221" s="116"/>
      <c r="BG221" s="116"/>
      <c r="BH221" s="116"/>
      <c r="BI221" s="116"/>
      <c r="BJ221" s="117"/>
    </row>
    <row r="222" spans="1:62" s="3" customFormat="1">
      <c r="B222" s="36"/>
      <c r="C222" s="16"/>
      <c r="D222" s="16"/>
      <c r="E222" s="16"/>
      <c r="F222" s="16"/>
      <c r="G222" s="16"/>
      <c r="H222" s="16"/>
      <c r="I222" s="16"/>
      <c r="J222" s="16"/>
      <c r="K222" s="16"/>
      <c r="L222" s="16"/>
      <c r="M222" s="16"/>
      <c r="N222" s="36"/>
      <c r="O222" s="36"/>
      <c r="P222" s="36"/>
      <c r="Q222" s="36"/>
      <c r="R222" s="36"/>
      <c r="S222" s="16"/>
      <c r="T222" s="16"/>
      <c r="U222" s="16"/>
      <c r="V222" s="36"/>
      <c r="W222" s="36"/>
      <c r="X222" s="36"/>
      <c r="Y222" s="36"/>
      <c r="Z222" s="36"/>
      <c r="AA222" s="36"/>
      <c r="AB222" s="36"/>
      <c r="AC222" s="36"/>
      <c r="AD222" s="16"/>
      <c r="AE222" s="16"/>
      <c r="AF222" s="16"/>
      <c r="AG222" s="16"/>
      <c r="AH222" s="16"/>
      <c r="AI222" s="16"/>
      <c r="AJ222" s="16"/>
      <c r="AK222" s="16"/>
      <c r="AL222" s="16"/>
      <c r="AM222" s="16"/>
      <c r="AN222" s="16"/>
      <c r="AO222" s="16"/>
      <c r="AP222" s="16"/>
      <c r="AQ222" s="16"/>
      <c r="AR222" s="16"/>
      <c r="AS222" s="116"/>
      <c r="AT222" s="116"/>
      <c r="AU222" s="116"/>
      <c r="AV222" s="116"/>
      <c r="AW222" s="116"/>
      <c r="AX222" s="116"/>
      <c r="AY222" s="116"/>
      <c r="AZ222" s="116"/>
      <c r="BA222" s="116"/>
      <c r="BB222" s="116"/>
      <c r="BC222" s="116"/>
      <c r="BD222" s="116"/>
      <c r="BE222" s="116"/>
      <c r="BF222" s="116"/>
      <c r="BG222" s="116"/>
      <c r="BH222" s="116"/>
      <c r="BI222" s="116"/>
      <c r="BJ222" s="117"/>
    </row>
    <row r="223" spans="1:62" s="3" customFormat="1">
      <c r="B223" s="36"/>
      <c r="C223" s="16"/>
      <c r="D223" s="16"/>
      <c r="E223" s="16"/>
      <c r="F223" s="16"/>
      <c r="G223" s="16"/>
      <c r="H223" s="16"/>
      <c r="I223" s="16"/>
      <c r="J223" s="16"/>
      <c r="K223" s="16"/>
      <c r="L223" s="16"/>
      <c r="M223" s="16"/>
      <c r="N223" s="36"/>
      <c r="O223" s="36"/>
      <c r="P223" s="36"/>
      <c r="Q223" s="36"/>
      <c r="R223" s="36"/>
      <c r="S223" s="16"/>
      <c r="T223" s="16"/>
      <c r="U223" s="16"/>
      <c r="V223" s="36"/>
      <c r="W223" s="36"/>
      <c r="X223" s="36"/>
      <c r="Y223" s="36"/>
      <c r="Z223" s="36"/>
      <c r="AA223" s="36"/>
      <c r="AB223" s="36"/>
      <c r="AC223" s="36"/>
      <c r="AD223" s="16"/>
      <c r="AE223" s="16"/>
      <c r="AF223" s="16"/>
      <c r="AG223" s="16"/>
      <c r="AH223" s="16"/>
      <c r="AI223" s="16"/>
      <c r="AJ223" s="16"/>
      <c r="AK223" s="16"/>
      <c r="AL223" s="16"/>
      <c r="AM223" s="16"/>
      <c r="AN223" s="16"/>
      <c r="AO223" s="16"/>
      <c r="AP223" s="16"/>
      <c r="AQ223" s="16"/>
      <c r="AR223" s="16"/>
      <c r="AS223" s="116"/>
      <c r="AT223" s="116"/>
      <c r="AU223" s="116"/>
      <c r="AV223" s="116"/>
      <c r="AW223" s="116"/>
      <c r="AX223" s="116"/>
      <c r="AY223" s="116"/>
      <c r="AZ223" s="116"/>
      <c r="BA223" s="116"/>
      <c r="BB223" s="116"/>
      <c r="BC223" s="116"/>
      <c r="BD223" s="116"/>
      <c r="BE223" s="116"/>
      <c r="BF223" s="116"/>
      <c r="BG223" s="116"/>
      <c r="BH223" s="116"/>
      <c r="BI223" s="116"/>
      <c r="BJ223" s="117"/>
    </row>
    <row r="224" spans="1:62" s="3" customFormat="1">
      <c r="A224" s="1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c r="AE224" s="16"/>
      <c r="AF224" s="16"/>
      <c r="AG224" s="16"/>
      <c r="AH224" s="16"/>
      <c r="AI224" s="16"/>
      <c r="AJ224" s="16"/>
      <c r="AK224" s="16"/>
      <c r="AL224" s="16"/>
      <c r="AM224" s="16"/>
      <c r="AN224" s="16"/>
      <c r="AO224" s="16"/>
      <c r="AP224" s="16"/>
      <c r="AQ224" s="16"/>
      <c r="AR224" s="16"/>
      <c r="AS224" s="116"/>
      <c r="AT224" s="116"/>
      <c r="AU224" s="116"/>
      <c r="AV224" s="116"/>
      <c r="AW224" s="116"/>
      <c r="AX224" s="116"/>
      <c r="AY224" s="116"/>
      <c r="AZ224" s="116"/>
      <c r="BA224" s="116"/>
      <c r="BB224" s="116"/>
      <c r="BC224" s="116"/>
      <c r="BD224" s="116"/>
      <c r="BE224" s="116"/>
      <c r="BF224" s="116"/>
      <c r="BG224" s="116"/>
      <c r="BH224" s="116"/>
      <c r="BI224" s="116"/>
      <c r="BJ224" s="117"/>
    </row>
    <row r="225" spans="1:62" s="3" customFormat="1">
      <c r="A225" s="1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c r="AE225" s="16"/>
      <c r="AF225" s="16"/>
      <c r="AG225" s="16"/>
      <c r="AH225" s="16"/>
      <c r="AI225" s="16"/>
      <c r="AJ225" s="16"/>
      <c r="AK225" s="16"/>
      <c r="AL225" s="16"/>
      <c r="AM225" s="16"/>
      <c r="AN225" s="16"/>
      <c r="AO225" s="16"/>
      <c r="AP225" s="16"/>
      <c r="AQ225" s="16"/>
      <c r="AR225" s="16"/>
      <c r="AS225" s="116"/>
      <c r="AT225" s="116"/>
      <c r="AU225" s="116"/>
      <c r="AV225" s="116"/>
      <c r="AW225" s="116"/>
      <c r="AX225" s="116"/>
      <c r="AY225" s="116"/>
      <c r="AZ225" s="116"/>
      <c r="BA225" s="116"/>
      <c r="BB225" s="116"/>
      <c r="BC225" s="116"/>
      <c r="BD225" s="116"/>
      <c r="BE225" s="116"/>
      <c r="BF225" s="116"/>
      <c r="BG225" s="116"/>
      <c r="BH225" s="116"/>
      <c r="BI225" s="116"/>
      <c r="BJ225" s="117"/>
    </row>
    <row r="226" spans="1:62" s="3" customFormat="1">
      <c r="A226" s="1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c r="AN226" s="16"/>
      <c r="AO226" s="16"/>
      <c r="AP226" s="16"/>
      <c r="AQ226" s="16"/>
      <c r="AR226" s="16"/>
      <c r="AS226" s="116"/>
      <c r="AT226" s="116"/>
      <c r="AU226" s="116"/>
      <c r="AV226" s="116"/>
      <c r="AW226" s="116"/>
      <c r="AX226" s="116"/>
      <c r="AY226" s="116"/>
      <c r="AZ226" s="116"/>
      <c r="BA226" s="116"/>
      <c r="BB226" s="116"/>
      <c r="BC226" s="116"/>
      <c r="BD226" s="116"/>
      <c r="BE226" s="116"/>
      <c r="BF226" s="116"/>
      <c r="BG226" s="116"/>
      <c r="BH226" s="116"/>
      <c r="BI226" s="116"/>
      <c r="BJ226" s="117"/>
    </row>
    <row r="227" spans="1:62" s="3" customFormat="1">
      <c r="A227" s="1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c r="AE227" s="16"/>
      <c r="AF227" s="16"/>
      <c r="AG227" s="16"/>
      <c r="AH227" s="16"/>
      <c r="AI227" s="16"/>
      <c r="AJ227" s="16"/>
      <c r="AK227" s="16"/>
      <c r="AL227" s="16"/>
      <c r="AM227" s="16"/>
      <c r="AN227" s="16"/>
      <c r="AO227" s="16"/>
      <c r="AP227" s="16"/>
      <c r="AQ227" s="16"/>
      <c r="AR227" s="16"/>
      <c r="AS227" s="116"/>
      <c r="AT227" s="116"/>
      <c r="AU227" s="116"/>
      <c r="AV227" s="116"/>
      <c r="AW227" s="116"/>
      <c r="AX227" s="116"/>
      <c r="AY227" s="116"/>
      <c r="AZ227" s="116"/>
      <c r="BA227" s="116"/>
      <c r="BB227" s="116"/>
      <c r="BC227" s="116"/>
      <c r="BD227" s="116"/>
      <c r="BE227" s="116"/>
      <c r="BF227" s="116"/>
      <c r="BG227" s="116"/>
      <c r="BH227" s="116"/>
      <c r="BI227" s="116"/>
      <c r="BJ227" s="117"/>
    </row>
    <row r="228" spans="1:62" s="3" customFormat="1">
      <c r="A228" s="1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c r="AN228" s="16"/>
      <c r="AO228" s="16"/>
      <c r="AP228" s="16"/>
      <c r="AQ228" s="16"/>
      <c r="AR228" s="16"/>
      <c r="AS228" s="116"/>
      <c r="AT228" s="116"/>
      <c r="AU228" s="116"/>
      <c r="AV228" s="116"/>
      <c r="AW228" s="116"/>
      <c r="AX228" s="116"/>
      <c r="AY228" s="116"/>
      <c r="AZ228" s="116"/>
      <c r="BA228" s="116"/>
      <c r="BB228" s="116"/>
      <c r="BC228" s="116"/>
      <c r="BD228" s="116"/>
      <c r="BE228" s="116"/>
      <c r="BF228" s="116"/>
      <c r="BG228" s="116"/>
      <c r="BH228" s="116"/>
      <c r="BI228" s="116"/>
      <c r="BJ228" s="117"/>
    </row>
    <row r="229" spans="1:62" s="3" customFormat="1">
      <c r="A229" s="1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c r="AE229" s="16"/>
      <c r="AF229" s="16"/>
      <c r="AG229" s="16"/>
      <c r="AH229" s="16"/>
      <c r="AI229" s="16"/>
      <c r="AJ229" s="16"/>
      <c r="AK229" s="16"/>
      <c r="AL229" s="16"/>
      <c r="AM229" s="16"/>
      <c r="AN229" s="16"/>
      <c r="AO229" s="16"/>
      <c r="AP229" s="16"/>
      <c r="AQ229" s="16"/>
      <c r="AR229" s="16"/>
      <c r="AS229" s="116"/>
      <c r="AT229" s="116"/>
      <c r="AU229" s="116"/>
      <c r="AV229" s="116"/>
      <c r="AW229" s="116"/>
      <c r="AX229" s="116"/>
      <c r="AY229" s="116"/>
      <c r="AZ229" s="116"/>
      <c r="BA229" s="116"/>
      <c r="BB229" s="116"/>
      <c r="BC229" s="116"/>
      <c r="BD229" s="116"/>
      <c r="BE229" s="116"/>
      <c r="BF229" s="116"/>
      <c r="BG229" s="116"/>
      <c r="BH229" s="116"/>
      <c r="BI229" s="116"/>
      <c r="BJ229" s="117"/>
    </row>
    <row r="230" spans="1:62" s="3" customFormat="1">
      <c r="A230" s="1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c r="AN230" s="16"/>
      <c r="AO230" s="16"/>
      <c r="AP230" s="16"/>
      <c r="AQ230" s="16"/>
      <c r="AR230" s="16"/>
      <c r="AS230" s="116"/>
      <c r="AT230" s="116"/>
      <c r="AU230" s="116"/>
      <c r="AV230" s="116"/>
      <c r="AW230" s="116"/>
      <c r="AX230" s="116"/>
      <c r="AY230" s="116"/>
      <c r="AZ230" s="116"/>
      <c r="BA230" s="116"/>
      <c r="BB230" s="116"/>
      <c r="BC230" s="116"/>
      <c r="BD230" s="116"/>
      <c r="BE230" s="116"/>
      <c r="BF230" s="116"/>
      <c r="BG230" s="116"/>
      <c r="BH230" s="116"/>
      <c r="BI230" s="116"/>
      <c r="BJ230" s="117"/>
    </row>
    <row r="231" spans="1:62" s="3" customFormat="1">
      <c r="A231" s="1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c r="AE231" s="16"/>
      <c r="AF231" s="16"/>
      <c r="AG231" s="16"/>
      <c r="AH231" s="16"/>
      <c r="AI231" s="16"/>
      <c r="AJ231" s="16"/>
      <c r="AK231" s="16"/>
      <c r="AL231" s="16"/>
      <c r="AM231" s="16"/>
      <c r="AN231" s="16"/>
      <c r="AO231" s="16"/>
      <c r="AP231" s="16"/>
      <c r="AQ231" s="16"/>
      <c r="AR231" s="16"/>
      <c r="AS231" s="116"/>
      <c r="AT231" s="116"/>
      <c r="AU231" s="116"/>
      <c r="AV231" s="116"/>
      <c r="AW231" s="116"/>
      <c r="AX231" s="116"/>
      <c r="AY231" s="116"/>
      <c r="AZ231" s="116"/>
      <c r="BA231" s="116"/>
      <c r="BB231" s="116"/>
      <c r="BC231" s="116"/>
      <c r="BD231" s="116"/>
      <c r="BE231" s="116"/>
      <c r="BF231" s="116"/>
      <c r="BG231" s="116"/>
      <c r="BH231" s="116"/>
      <c r="BI231" s="116"/>
      <c r="BJ231" s="117"/>
    </row>
    <row r="232" spans="1:62" s="3" customFormat="1">
      <c r="A232" s="1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c r="AE232" s="16"/>
      <c r="AF232" s="16"/>
      <c r="AG232" s="16"/>
      <c r="AH232" s="16"/>
      <c r="AI232" s="16"/>
      <c r="AJ232" s="16"/>
      <c r="AK232" s="16"/>
      <c r="AL232" s="16"/>
      <c r="AM232" s="16"/>
      <c r="AN232" s="16"/>
      <c r="AO232" s="16"/>
      <c r="AP232" s="16"/>
      <c r="AQ232" s="16"/>
      <c r="AR232" s="16"/>
      <c r="AS232" s="116"/>
      <c r="AT232" s="116"/>
      <c r="AU232" s="116"/>
      <c r="AV232" s="116"/>
      <c r="AW232" s="116"/>
      <c r="AX232" s="116"/>
      <c r="AY232" s="116"/>
      <c r="AZ232" s="116"/>
      <c r="BA232" s="116"/>
      <c r="BB232" s="116"/>
      <c r="BC232" s="116"/>
      <c r="BD232" s="116"/>
      <c r="BE232" s="116"/>
      <c r="BF232" s="116"/>
      <c r="BG232" s="116"/>
      <c r="BH232" s="116"/>
      <c r="BI232" s="116"/>
      <c r="BJ232" s="117"/>
    </row>
    <row r="233" spans="1:62" s="3" customFormat="1">
      <c r="A233" s="1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c r="AE233" s="16"/>
      <c r="AF233" s="16"/>
      <c r="AG233" s="16"/>
      <c r="AH233" s="16"/>
      <c r="AI233" s="16"/>
      <c r="AJ233" s="16"/>
      <c r="AK233" s="16"/>
      <c r="AL233" s="16"/>
      <c r="AM233" s="16"/>
      <c r="AN233" s="16"/>
      <c r="AO233" s="16"/>
      <c r="AP233" s="16"/>
      <c r="AQ233" s="16"/>
      <c r="AR233" s="16"/>
      <c r="AS233" s="116"/>
      <c r="AT233" s="116"/>
      <c r="AU233" s="116"/>
      <c r="AV233" s="116"/>
      <c r="AW233" s="116"/>
      <c r="AX233" s="116"/>
      <c r="AY233" s="116"/>
      <c r="AZ233" s="116"/>
      <c r="BA233" s="116"/>
      <c r="BB233" s="116"/>
      <c r="BC233" s="116"/>
      <c r="BD233" s="116"/>
      <c r="BE233" s="116"/>
      <c r="BF233" s="116"/>
      <c r="BG233" s="116"/>
      <c r="BH233" s="116"/>
      <c r="BI233" s="116"/>
      <c r="BJ233" s="117"/>
    </row>
    <row r="234" spans="1:62" s="3" customFormat="1">
      <c r="A234" s="1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c r="AE234" s="16"/>
      <c r="AF234" s="16"/>
      <c r="AG234" s="16"/>
      <c r="AH234" s="16"/>
      <c r="AI234" s="16"/>
      <c r="AJ234" s="16"/>
      <c r="AK234" s="16"/>
      <c r="AL234" s="16"/>
      <c r="AM234" s="16"/>
      <c r="AN234" s="16"/>
      <c r="AO234" s="16"/>
      <c r="AP234" s="16"/>
      <c r="AQ234" s="16"/>
      <c r="AR234" s="16"/>
      <c r="AS234" s="116"/>
      <c r="AT234" s="116"/>
      <c r="AU234" s="116"/>
      <c r="AV234" s="116"/>
      <c r="AW234" s="116"/>
      <c r="AX234" s="116"/>
      <c r="AY234" s="116"/>
      <c r="AZ234" s="116"/>
      <c r="BA234" s="116"/>
      <c r="BB234" s="116"/>
      <c r="BC234" s="116"/>
      <c r="BD234" s="116"/>
      <c r="BE234" s="116"/>
      <c r="BF234" s="116"/>
      <c r="BG234" s="116"/>
      <c r="BH234" s="116"/>
      <c r="BI234" s="116"/>
      <c r="BJ234" s="117"/>
    </row>
    <row r="235" spans="1:62" s="3" customFormat="1">
      <c r="A235" s="1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c r="AE235" s="16"/>
      <c r="AF235" s="16"/>
      <c r="AG235" s="16"/>
      <c r="AH235" s="16"/>
      <c r="AI235" s="16"/>
      <c r="AJ235" s="16"/>
      <c r="AK235" s="16"/>
      <c r="AL235" s="16"/>
      <c r="AM235" s="16"/>
      <c r="AN235" s="16"/>
      <c r="AO235" s="16"/>
      <c r="AP235" s="16"/>
      <c r="AQ235" s="16"/>
      <c r="AR235" s="16"/>
      <c r="AS235" s="116"/>
      <c r="AT235" s="116"/>
      <c r="AU235" s="116"/>
      <c r="AV235" s="116"/>
      <c r="AW235" s="116"/>
      <c r="AX235" s="116"/>
      <c r="AY235" s="116"/>
      <c r="AZ235" s="116"/>
      <c r="BA235" s="116"/>
      <c r="BB235" s="116"/>
      <c r="BC235" s="116"/>
      <c r="BD235" s="116"/>
      <c r="BE235" s="116"/>
      <c r="BF235" s="116"/>
      <c r="BG235" s="116"/>
      <c r="BH235" s="116"/>
      <c r="BI235" s="116"/>
      <c r="BJ235" s="117"/>
    </row>
    <row r="236" spans="1:62" s="3" customFormat="1">
      <c r="A236" s="1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c r="AE236" s="16"/>
      <c r="AF236" s="16"/>
      <c r="AG236" s="16"/>
      <c r="AH236" s="16"/>
      <c r="AI236" s="16"/>
      <c r="AJ236" s="16"/>
      <c r="AK236" s="16"/>
      <c r="AL236" s="16"/>
      <c r="AM236" s="16"/>
      <c r="AN236" s="16"/>
      <c r="AO236" s="16"/>
      <c r="AP236" s="16"/>
      <c r="AQ236" s="16"/>
      <c r="AR236" s="16"/>
      <c r="AS236" s="116"/>
      <c r="AT236" s="116"/>
      <c r="AU236" s="116"/>
      <c r="AV236" s="116"/>
      <c r="AW236" s="116"/>
      <c r="AX236" s="116"/>
      <c r="AY236" s="116"/>
      <c r="AZ236" s="116"/>
      <c r="BA236" s="116"/>
      <c r="BB236" s="116"/>
      <c r="BC236" s="116"/>
      <c r="BD236" s="116"/>
      <c r="BE236" s="116"/>
      <c r="BF236" s="116"/>
      <c r="BG236" s="116"/>
      <c r="BH236" s="116"/>
      <c r="BI236" s="116"/>
      <c r="BJ236" s="117"/>
    </row>
    <row r="237" spans="1:62" s="3" customFormat="1">
      <c r="A237" s="1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c r="AE237" s="16"/>
      <c r="AF237" s="16"/>
      <c r="AG237" s="16"/>
      <c r="AH237" s="16"/>
      <c r="AI237" s="16"/>
      <c r="AJ237" s="16"/>
      <c r="AK237" s="16"/>
      <c r="AL237" s="16"/>
      <c r="AM237" s="16"/>
      <c r="AN237" s="16"/>
      <c r="AO237" s="16"/>
      <c r="AP237" s="16"/>
      <c r="AQ237" s="16"/>
      <c r="AR237" s="16"/>
      <c r="AS237" s="116"/>
      <c r="AT237" s="116"/>
      <c r="AU237" s="116"/>
      <c r="AV237" s="116"/>
      <c r="AW237" s="116"/>
      <c r="AX237" s="116"/>
      <c r="AY237" s="116"/>
      <c r="AZ237" s="116"/>
      <c r="BA237" s="116"/>
      <c r="BB237" s="116"/>
      <c r="BC237" s="116"/>
      <c r="BD237" s="116"/>
      <c r="BE237" s="116"/>
      <c r="BF237" s="116"/>
      <c r="BG237" s="116"/>
      <c r="BH237" s="116"/>
      <c r="BI237" s="116"/>
      <c r="BJ237" s="117"/>
    </row>
    <row r="238" spans="1:62" s="3" customFormat="1">
      <c r="A238" s="1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c r="AE238" s="16"/>
      <c r="AF238" s="16"/>
      <c r="AG238" s="16"/>
      <c r="AH238" s="16"/>
      <c r="AI238" s="16"/>
      <c r="AJ238" s="16"/>
      <c r="AK238" s="16"/>
      <c r="AL238" s="16"/>
      <c r="AM238" s="16"/>
      <c r="AN238" s="16"/>
      <c r="AO238" s="16"/>
      <c r="AP238" s="16"/>
      <c r="AQ238" s="16"/>
      <c r="AR238" s="16"/>
      <c r="AS238" s="116"/>
      <c r="AT238" s="116"/>
      <c r="AU238" s="116"/>
      <c r="AV238" s="116"/>
      <c r="AW238" s="116"/>
      <c r="AX238" s="116"/>
      <c r="AY238" s="116"/>
      <c r="AZ238" s="116"/>
      <c r="BA238" s="116"/>
      <c r="BB238" s="116"/>
      <c r="BC238" s="116"/>
      <c r="BD238" s="116"/>
      <c r="BE238" s="116"/>
      <c r="BF238" s="116"/>
      <c r="BG238" s="116"/>
      <c r="BH238" s="116"/>
      <c r="BI238" s="116"/>
      <c r="BJ238" s="117"/>
    </row>
    <row r="239" spans="1:62" s="3" customFormat="1">
      <c r="A239" s="1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c r="AE239" s="16"/>
      <c r="AF239" s="16"/>
      <c r="AG239" s="16"/>
      <c r="AH239" s="16"/>
      <c r="AI239" s="16"/>
      <c r="AJ239" s="16"/>
      <c r="AK239" s="16"/>
      <c r="AL239" s="16"/>
      <c r="AM239" s="16"/>
      <c r="AN239" s="16"/>
      <c r="AO239" s="16"/>
      <c r="AP239" s="16"/>
      <c r="AQ239" s="16"/>
      <c r="AR239" s="16"/>
      <c r="AS239" s="116"/>
      <c r="AT239" s="116"/>
      <c r="AU239" s="116"/>
      <c r="AV239" s="116"/>
      <c r="AW239" s="116"/>
      <c r="AX239" s="116"/>
      <c r="AY239" s="116"/>
      <c r="AZ239" s="116"/>
      <c r="BA239" s="116"/>
      <c r="BB239" s="116"/>
      <c r="BC239" s="116"/>
      <c r="BD239" s="116"/>
      <c r="BE239" s="116"/>
      <c r="BF239" s="116"/>
      <c r="BG239" s="116"/>
      <c r="BH239" s="116"/>
      <c r="BI239" s="116"/>
      <c r="BJ239" s="117"/>
    </row>
    <row r="240" spans="1:62" s="3" customFormat="1">
      <c r="A240" s="1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c r="AE240" s="16"/>
      <c r="AF240" s="16"/>
      <c r="AG240" s="16"/>
      <c r="AH240" s="16"/>
      <c r="AI240" s="16"/>
      <c r="AJ240" s="16"/>
      <c r="AK240" s="16"/>
      <c r="AL240" s="16"/>
      <c r="AM240" s="16"/>
      <c r="AN240" s="16"/>
      <c r="AO240" s="16"/>
      <c r="AP240" s="16"/>
      <c r="AQ240" s="16"/>
      <c r="AR240" s="16"/>
      <c r="AS240" s="116"/>
      <c r="AT240" s="116"/>
      <c r="AU240" s="116"/>
      <c r="AV240" s="116"/>
      <c r="AW240" s="116"/>
      <c r="AX240" s="116"/>
      <c r="AY240" s="116"/>
      <c r="AZ240" s="116"/>
      <c r="BA240" s="116"/>
      <c r="BB240" s="116"/>
      <c r="BC240" s="116"/>
      <c r="BD240" s="116"/>
      <c r="BE240" s="116"/>
      <c r="BF240" s="116"/>
      <c r="BG240" s="116"/>
      <c r="BH240" s="116"/>
      <c r="BI240" s="116"/>
      <c r="BJ240" s="117"/>
    </row>
    <row r="241" spans="1:62" s="3" customFormat="1">
      <c r="A241" s="1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c r="AE241" s="16"/>
      <c r="AF241" s="16"/>
      <c r="AG241" s="16"/>
      <c r="AH241" s="16"/>
      <c r="AI241" s="16"/>
      <c r="AJ241" s="16"/>
      <c r="AK241" s="16"/>
      <c r="AL241" s="16"/>
      <c r="AM241" s="16"/>
      <c r="AN241" s="16"/>
      <c r="AO241" s="16"/>
      <c r="AP241" s="16"/>
      <c r="AQ241" s="16"/>
      <c r="AR241" s="16"/>
      <c r="AS241" s="116"/>
      <c r="AT241" s="116"/>
      <c r="AU241" s="116"/>
      <c r="AV241" s="116"/>
      <c r="AW241" s="116"/>
      <c r="AX241" s="116"/>
      <c r="AY241" s="116"/>
      <c r="AZ241" s="116"/>
      <c r="BA241" s="116"/>
      <c r="BB241" s="116"/>
      <c r="BC241" s="116"/>
      <c r="BD241" s="116"/>
      <c r="BE241" s="116"/>
      <c r="BF241" s="116"/>
      <c r="BG241" s="116"/>
      <c r="BH241" s="116"/>
      <c r="BI241" s="116"/>
      <c r="BJ241" s="117"/>
    </row>
    <row r="242" spans="1:62" s="3" customFormat="1">
      <c r="A242" s="1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c r="AE242" s="16"/>
      <c r="AF242" s="16"/>
      <c r="AG242" s="16"/>
      <c r="AH242" s="16"/>
      <c r="AI242" s="16"/>
      <c r="AJ242" s="16"/>
      <c r="AK242" s="16"/>
      <c r="AL242" s="16"/>
      <c r="AM242" s="16"/>
      <c r="AN242" s="16"/>
      <c r="AO242" s="16"/>
      <c r="AP242" s="16"/>
      <c r="AQ242" s="16"/>
      <c r="AR242" s="16"/>
      <c r="AS242" s="116"/>
      <c r="AT242" s="116"/>
      <c r="AU242" s="116"/>
      <c r="AV242" s="116"/>
      <c r="AW242" s="116"/>
      <c r="AX242" s="116"/>
      <c r="AY242" s="116"/>
      <c r="AZ242" s="116"/>
      <c r="BA242" s="116"/>
      <c r="BB242" s="116"/>
      <c r="BC242" s="116"/>
      <c r="BD242" s="116"/>
      <c r="BE242" s="116"/>
      <c r="BF242" s="116"/>
      <c r="BG242" s="116"/>
      <c r="BH242" s="116"/>
      <c r="BI242" s="116"/>
      <c r="BJ242" s="117"/>
    </row>
    <row r="243" spans="1:62" s="3" customFormat="1">
      <c r="A243" s="1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c r="AE243" s="16"/>
      <c r="AF243" s="16"/>
      <c r="AG243" s="16"/>
      <c r="AH243" s="16"/>
      <c r="AI243" s="16"/>
      <c r="AJ243" s="16"/>
      <c r="AK243" s="16"/>
      <c r="AL243" s="16"/>
      <c r="AM243" s="16"/>
      <c r="AN243" s="16"/>
      <c r="AO243" s="16"/>
      <c r="AP243" s="16"/>
      <c r="AQ243" s="16"/>
      <c r="AR243" s="16"/>
      <c r="AS243" s="116"/>
      <c r="AT243" s="116"/>
      <c r="AU243" s="116"/>
      <c r="AV243" s="116"/>
      <c r="AW243" s="116"/>
      <c r="AX243" s="116"/>
      <c r="AY243" s="116"/>
      <c r="AZ243" s="116"/>
      <c r="BA243" s="116"/>
      <c r="BB243" s="116"/>
      <c r="BC243" s="116"/>
      <c r="BD243" s="116"/>
      <c r="BE243" s="116"/>
      <c r="BF243" s="116"/>
      <c r="BG243" s="116"/>
      <c r="BH243" s="116"/>
      <c r="BI243" s="116"/>
      <c r="BJ243" s="117"/>
    </row>
    <row r="244" spans="1:62" s="3" customFormat="1">
      <c r="A244" s="1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c r="AE244" s="16"/>
      <c r="AF244" s="16"/>
      <c r="AG244" s="16"/>
      <c r="AH244" s="16"/>
      <c r="AI244" s="16"/>
      <c r="AJ244" s="16"/>
      <c r="AK244" s="16"/>
      <c r="AL244" s="16"/>
      <c r="AM244" s="16"/>
      <c r="AN244" s="16"/>
      <c r="AO244" s="16"/>
      <c r="AP244" s="16"/>
      <c r="AQ244" s="16"/>
      <c r="AR244" s="16"/>
      <c r="AS244" s="116"/>
      <c r="AT244" s="116"/>
      <c r="AU244" s="116"/>
      <c r="AV244" s="116"/>
      <c r="AW244" s="116"/>
      <c r="AX244" s="116"/>
      <c r="AY244" s="116"/>
      <c r="AZ244" s="116"/>
      <c r="BA244" s="116"/>
      <c r="BB244" s="116"/>
      <c r="BC244" s="116"/>
      <c r="BD244" s="116"/>
      <c r="BE244" s="116"/>
      <c r="BF244" s="116"/>
      <c r="BG244" s="116"/>
      <c r="BH244" s="116"/>
      <c r="BI244" s="116"/>
      <c r="BJ244" s="117"/>
    </row>
    <row r="245" spans="1:62" s="3" customFormat="1">
      <c r="A245" s="1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c r="AE245" s="16"/>
      <c r="AF245" s="16"/>
      <c r="AG245" s="16"/>
      <c r="AH245" s="16"/>
      <c r="AI245" s="16"/>
      <c r="AJ245" s="16"/>
      <c r="AK245" s="16"/>
      <c r="AL245" s="16"/>
      <c r="AM245" s="16"/>
      <c r="AN245" s="16"/>
      <c r="AO245" s="16"/>
      <c r="AP245" s="16"/>
      <c r="AQ245" s="16"/>
      <c r="AR245" s="16"/>
      <c r="AS245" s="116"/>
      <c r="AT245" s="116"/>
      <c r="AU245" s="116"/>
      <c r="AV245" s="116"/>
      <c r="AW245" s="116"/>
      <c r="AX245" s="116"/>
      <c r="AY245" s="116"/>
      <c r="AZ245" s="116"/>
      <c r="BA245" s="116"/>
      <c r="BB245" s="116"/>
      <c r="BC245" s="116"/>
      <c r="BD245" s="116"/>
      <c r="BE245" s="116"/>
      <c r="BF245" s="116"/>
      <c r="BG245" s="116"/>
      <c r="BH245" s="116"/>
      <c r="BI245" s="116"/>
      <c r="BJ245" s="117"/>
    </row>
    <row r="246" spans="1:62" s="3" customFormat="1">
      <c r="A246" s="1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c r="AE246" s="16"/>
      <c r="AF246" s="16"/>
      <c r="AG246" s="16"/>
      <c r="AH246" s="16"/>
      <c r="AI246" s="16"/>
      <c r="AJ246" s="16"/>
      <c r="AK246" s="16"/>
      <c r="AL246" s="16"/>
      <c r="AM246" s="16"/>
      <c r="AN246" s="16"/>
      <c r="AO246" s="16"/>
      <c r="AP246" s="16"/>
      <c r="AQ246" s="16"/>
      <c r="AR246" s="16"/>
      <c r="AS246" s="116"/>
      <c r="AT246" s="116"/>
      <c r="AU246" s="116"/>
      <c r="AV246" s="116"/>
      <c r="AW246" s="116"/>
      <c r="AX246" s="116"/>
      <c r="AY246" s="116"/>
      <c r="AZ246" s="116"/>
      <c r="BA246" s="116"/>
      <c r="BB246" s="116"/>
      <c r="BC246" s="116"/>
      <c r="BD246" s="116"/>
      <c r="BE246" s="116"/>
      <c r="BF246" s="116"/>
      <c r="BG246" s="116"/>
      <c r="BH246" s="116"/>
      <c r="BI246" s="116"/>
      <c r="BJ246" s="117"/>
    </row>
    <row r="247" spans="1:62" s="3" customFormat="1">
      <c r="A247" s="1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c r="AE247" s="16"/>
      <c r="AF247" s="16"/>
      <c r="AG247" s="16"/>
      <c r="AH247" s="16"/>
      <c r="AI247" s="16"/>
      <c r="AJ247" s="16"/>
      <c r="AK247" s="16"/>
      <c r="AL247" s="16"/>
      <c r="AM247" s="16"/>
      <c r="AN247" s="16"/>
      <c r="AO247" s="16"/>
      <c r="AP247" s="16"/>
      <c r="AQ247" s="16"/>
      <c r="AR247" s="16"/>
      <c r="AS247" s="116"/>
      <c r="AT247" s="116"/>
      <c r="AU247" s="116"/>
      <c r="AV247" s="116"/>
      <c r="AW247" s="116"/>
      <c r="AX247" s="116"/>
      <c r="AY247" s="116"/>
      <c r="AZ247" s="116"/>
      <c r="BA247" s="116"/>
      <c r="BB247" s="116"/>
      <c r="BC247" s="116"/>
      <c r="BD247" s="116"/>
      <c r="BE247" s="116"/>
      <c r="BF247" s="116"/>
      <c r="BG247" s="116"/>
      <c r="BH247" s="116"/>
      <c r="BI247" s="116"/>
      <c r="BJ247" s="117"/>
    </row>
    <row r="248" spans="1:62" s="3" customFormat="1">
      <c r="A248" s="1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c r="AE248" s="16"/>
      <c r="AF248" s="16"/>
      <c r="AG248" s="16"/>
      <c r="AH248" s="16"/>
      <c r="AI248" s="16"/>
      <c r="AJ248" s="16"/>
      <c r="AK248" s="16"/>
      <c r="AL248" s="16"/>
      <c r="AM248" s="16"/>
      <c r="AN248" s="16"/>
      <c r="AO248" s="16"/>
      <c r="AP248" s="16"/>
      <c r="AQ248" s="16"/>
      <c r="AR248" s="16"/>
      <c r="AS248" s="116"/>
      <c r="AT248" s="116"/>
      <c r="AU248" s="116"/>
      <c r="AV248" s="116"/>
      <c r="AW248" s="116"/>
      <c r="AX248" s="116"/>
      <c r="AY248" s="116"/>
      <c r="AZ248" s="116"/>
      <c r="BA248" s="116"/>
      <c r="BB248" s="116"/>
      <c r="BC248" s="116"/>
      <c r="BD248" s="116"/>
      <c r="BE248" s="116"/>
      <c r="BF248" s="116"/>
      <c r="BG248" s="116"/>
      <c r="BH248" s="116"/>
      <c r="BI248" s="116"/>
      <c r="BJ248" s="117"/>
    </row>
    <row r="249" spans="1:62" s="3" customFormat="1">
      <c r="A249" s="1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c r="AE249" s="16"/>
      <c r="AF249" s="16"/>
      <c r="AG249" s="16"/>
      <c r="AH249" s="16"/>
      <c r="AI249" s="16"/>
      <c r="AJ249" s="16"/>
      <c r="AK249" s="16"/>
      <c r="AL249" s="16"/>
      <c r="AM249" s="16"/>
      <c r="AN249" s="16"/>
      <c r="AO249" s="16"/>
      <c r="AP249" s="16"/>
      <c r="AQ249" s="16"/>
      <c r="AR249" s="16"/>
      <c r="AS249" s="116"/>
      <c r="AT249" s="116"/>
      <c r="AU249" s="116"/>
      <c r="AV249" s="116"/>
      <c r="AW249" s="116"/>
      <c r="AX249" s="116"/>
      <c r="AY249" s="116"/>
      <c r="AZ249" s="116"/>
      <c r="BA249" s="116"/>
      <c r="BB249" s="116"/>
      <c r="BC249" s="116"/>
      <c r="BD249" s="116"/>
      <c r="BE249" s="116"/>
      <c r="BF249" s="116"/>
      <c r="BG249" s="116"/>
      <c r="BH249" s="116"/>
      <c r="BI249" s="116"/>
      <c r="BJ249" s="117"/>
    </row>
    <row r="250" spans="1:62" s="3" customFormat="1">
      <c r="A250" s="1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c r="AE250" s="16"/>
      <c r="AF250" s="16"/>
      <c r="AG250" s="16"/>
      <c r="AH250" s="16"/>
      <c r="AI250" s="16"/>
      <c r="AJ250" s="16"/>
      <c r="AK250" s="16"/>
      <c r="AL250" s="16"/>
      <c r="AM250" s="16"/>
      <c r="AN250" s="16"/>
      <c r="AO250" s="16"/>
      <c r="AP250" s="16"/>
      <c r="AQ250" s="16"/>
      <c r="AR250" s="16"/>
      <c r="AS250" s="116"/>
      <c r="AT250" s="116"/>
      <c r="AU250" s="116"/>
      <c r="AV250" s="116"/>
      <c r="AW250" s="116"/>
      <c r="AX250" s="116"/>
      <c r="AY250" s="116"/>
      <c r="AZ250" s="116"/>
      <c r="BA250" s="116"/>
      <c r="BB250" s="116"/>
      <c r="BC250" s="116"/>
      <c r="BD250" s="116"/>
      <c r="BE250" s="116"/>
      <c r="BF250" s="116"/>
      <c r="BG250" s="116"/>
      <c r="BH250" s="116"/>
      <c r="BI250" s="116"/>
      <c r="BJ250" s="117"/>
    </row>
    <row r="251" spans="1:62" s="3" customFormat="1">
      <c r="A251" s="1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c r="AE251" s="16"/>
      <c r="AF251" s="16"/>
      <c r="AG251" s="16"/>
      <c r="AH251" s="16"/>
      <c r="AI251" s="16"/>
      <c r="AJ251" s="16"/>
      <c r="AK251" s="16"/>
      <c r="AL251" s="16"/>
      <c r="AM251" s="16"/>
      <c r="AN251" s="16"/>
      <c r="AO251" s="16"/>
      <c r="AP251" s="16"/>
      <c r="AQ251" s="16"/>
      <c r="AR251" s="16"/>
      <c r="AS251" s="116"/>
      <c r="AT251" s="116"/>
      <c r="AU251" s="116"/>
      <c r="AV251" s="116"/>
      <c r="AW251" s="116"/>
      <c r="AX251" s="116"/>
      <c r="AY251" s="116"/>
      <c r="AZ251" s="116"/>
      <c r="BA251" s="116"/>
      <c r="BB251" s="116"/>
      <c r="BC251" s="116"/>
      <c r="BD251" s="116"/>
      <c r="BE251" s="116"/>
      <c r="BF251" s="116"/>
      <c r="BG251" s="116"/>
      <c r="BH251" s="116"/>
      <c r="BI251" s="116"/>
      <c r="BJ251" s="117"/>
    </row>
    <row r="252" spans="1:62" s="3" customFormat="1">
      <c r="A252" s="1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c r="AE252" s="16"/>
      <c r="AF252" s="16"/>
      <c r="AG252" s="16"/>
      <c r="AH252" s="16"/>
      <c r="AI252" s="16"/>
      <c r="AJ252" s="16"/>
      <c r="AK252" s="16"/>
      <c r="AL252" s="16"/>
      <c r="AM252" s="16"/>
      <c r="AN252" s="16"/>
      <c r="AO252" s="16"/>
      <c r="AP252" s="16"/>
      <c r="AQ252" s="16"/>
      <c r="AR252" s="16"/>
      <c r="AS252" s="116"/>
      <c r="AT252" s="116"/>
      <c r="AU252" s="116"/>
      <c r="AV252" s="116"/>
      <c r="AW252" s="116"/>
      <c r="AX252" s="116"/>
      <c r="AY252" s="116"/>
      <c r="AZ252" s="116"/>
      <c r="BA252" s="116"/>
      <c r="BB252" s="116"/>
      <c r="BC252" s="116"/>
      <c r="BD252" s="116"/>
      <c r="BE252" s="116"/>
      <c r="BF252" s="116"/>
      <c r="BG252" s="116"/>
      <c r="BH252" s="116"/>
      <c r="BI252" s="116"/>
      <c r="BJ252" s="117"/>
    </row>
    <row r="253" spans="1:62" s="3" customFormat="1">
      <c r="A253" s="1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c r="AE253" s="16"/>
      <c r="AF253" s="16"/>
      <c r="AG253" s="16"/>
      <c r="AH253" s="16"/>
      <c r="AI253" s="16"/>
      <c r="AJ253" s="16"/>
      <c r="AK253" s="16"/>
      <c r="AL253" s="16"/>
      <c r="AM253" s="16"/>
      <c r="AN253" s="16"/>
      <c r="AO253" s="16"/>
      <c r="AP253" s="16"/>
      <c r="AQ253" s="16"/>
      <c r="AR253" s="16"/>
      <c r="AS253" s="116"/>
      <c r="AT253" s="116"/>
      <c r="AU253" s="116"/>
      <c r="AV253" s="116"/>
      <c r="AW253" s="116"/>
      <c r="AX253" s="116"/>
      <c r="AY253" s="116"/>
      <c r="AZ253" s="116"/>
      <c r="BA253" s="116"/>
      <c r="BB253" s="116"/>
      <c r="BC253" s="116"/>
      <c r="BD253" s="116"/>
      <c r="BE253" s="116"/>
      <c r="BF253" s="116"/>
      <c r="BG253" s="116"/>
      <c r="BH253" s="116"/>
      <c r="BI253" s="116"/>
      <c r="BJ253" s="117"/>
    </row>
    <row r="254" spans="1:62" s="3" customFormat="1">
      <c r="A254" s="1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c r="AE254" s="16"/>
      <c r="AF254" s="16"/>
      <c r="AG254" s="16"/>
      <c r="AH254" s="16"/>
      <c r="AI254" s="16"/>
      <c r="AJ254" s="16"/>
      <c r="AK254" s="16"/>
      <c r="AL254" s="16"/>
      <c r="AM254" s="16"/>
      <c r="AN254" s="16"/>
      <c r="AO254" s="16"/>
      <c r="AP254" s="16"/>
      <c r="AQ254" s="16"/>
      <c r="AR254" s="16"/>
      <c r="AS254" s="116"/>
      <c r="AT254" s="116"/>
      <c r="AU254" s="116"/>
      <c r="AV254" s="116"/>
      <c r="AW254" s="116"/>
      <c r="AX254" s="116"/>
      <c r="AY254" s="116"/>
      <c r="AZ254" s="116"/>
      <c r="BA254" s="116"/>
      <c r="BB254" s="116"/>
      <c r="BC254" s="116"/>
      <c r="BD254" s="116"/>
      <c r="BE254" s="116"/>
      <c r="BF254" s="116"/>
      <c r="BG254" s="116"/>
      <c r="BH254" s="116"/>
      <c r="BI254" s="116"/>
      <c r="BJ254" s="117"/>
    </row>
    <row r="255" spans="1:62" s="3" customFormat="1">
      <c r="A255" s="1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c r="AE255" s="16"/>
      <c r="AF255" s="16"/>
      <c r="AG255" s="16"/>
      <c r="AH255" s="16"/>
      <c r="AI255" s="16"/>
      <c r="AJ255" s="16"/>
      <c r="AK255" s="16"/>
      <c r="AL255" s="16"/>
      <c r="AM255" s="16"/>
      <c r="AN255" s="16"/>
      <c r="AO255" s="16"/>
      <c r="AP255" s="16"/>
      <c r="AQ255" s="16"/>
      <c r="AR255" s="16"/>
      <c r="AS255" s="116"/>
      <c r="AT255" s="116"/>
      <c r="AU255" s="116"/>
      <c r="AV255" s="116"/>
      <c r="AW255" s="116"/>
      <c r="AX255" s="116"/>
      <c r="AY255" s="116"/>
      <c r="AZ255" s="116"/>
      <c r="BA255" s="116"/>
      <c r="BB255" s="116"/>
      <c r="BC255" s="116"/>
      <c r="BD255" s="116"/>
      <c r="BE255" s="116"/>
      <c r="BF255" s="116"/>
      <c r="BG255" s="116"/>
      <c r="BH255" s="116"/>
      <c r="BI255" s="116"/>
      <c r="BJ255" s="117"/>
    </row>
    <row r="256" spans="1:62" s="3" customFormat="1">
      <c r="A256" s="1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L256" s="16"/>
      <c r="AM256" s="16"/>
      <c r="AN256" s="16"/>
      <c r="AO256" s="16"/>
      <c r="AP256" s="16"/>
      <c r="AQ256" s="16"/>
      <c r="AR256" s="16"/>
      <c r="AS256" s="116"/>
      <c r="AT256" s="116"/>
      <c r="AU256" s="116"/>
      <c r="AV256" s="116"/>
      <c r="AW256" s="116"/>
      <c r="AX256" s="116"/>
      <c r="AY256" s="116"/>
      <c r="AZ256" s="116"/>
      <c r="BA256" s="116"/>
      <c r="BB256" s="116"/>
      <c r="BC256" s="116"/>
      <c r="BD256" s="116"/>
      <c r="BE256" s="116"/>
      <c r="BF256" s="116"/>
      <c r="BG256" s="116"/>
      <c r="BH256" s="116"/>
      <c r="BI256" s="116"/>
      <c r="BJ256" s="117"/>
    </row>
    <row r="257" spans="1:62" s="3" customFormat="1">
      <c r="A257" s="1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c r="AE257" s="16"/>
      <c r="AF257" s="16"/>
      <c r="AG257" s="16"/>
      <c r="AH257" s="16"/>
      <c r="AI257" s="16"/>
      <c r="AJ257" s="16"/>
      <c r="AK257" s="16"/>
      <c r="AL257" s="16"/>
      <c r="AM257" s="16"/>
      <c r="AN257" s="16"/>
      <c r="AO257" s="16"/>
      <c r="AP257" s="16"/>
      <c r="AQ257" s="16"/>
      <c r="AR257" s="16"/>
      <c r="AS257" s="116"/>
      <c r="AT257" s="116"/>
      <c r="AU257" s="116"/>
      <c r="AV257" s="116"/>
      <c r="AW257" s="116"/>
      <c r="AX257" s="116"/>
      <c r="AY257" s="116"/>
      <c r="AZ257" s="116"/>
      <c r="BA257" s="116"/>
      <c r="BB257" s="116"/>
      <c r="BC257" s="116"/>
      <c r="BD257" s="116"/>
      <c r="BE257" s="116"/>
      <c r="BF257" s="116"/>
      <c r="BG257" s="116"/>
      <c r="BH257" s="116"/>
      <c r="BI257" s="116"/>
      <c r="BJ257" s="117"/>
    </row>
    <row r="258" spans="1:62" s="3" customFormat="1">
      <c r="A258" s="1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c r="AE258" s="16"/>
      <c r="AF258" s="16"/>
      <c r="AG258" s="16"/>
      <c r="AH258" s="16"/>
      <c r="AI258" s="16"/>
      <c r="AJ258" s="16"/>
      <c r="AK258" s="16"/>
      <c r="AL258" s="16"/>
      <c r="AM258" s="16"/>
      <c r="AN258" s="16"/>
      <c r="AO258" s="16"/>
      <c r="AP258" s="16"/>
      <c r="AQ258" s="16"/>
      <c r="AR258" s="16"/>
      <c r="AS258" s="116"/>
      <c r="AT258" s="116"/>
      <c r="AU258" s="116"/>
      <c r="AV258" s="116"/>
      <c r="AW258" s="116"/>
      <c r="AX258" s="116"/>
      <c r="AY258" s="116"/>
      <c r="AZ258" s="116"/>
      <c r="BA258" s="116"/>
      <c r="BB258" s="116"/>
      <c r="BC258" s="116"/>
      <c r="BD258" s="116"/>
      <c r="BE258" s="116"/>
      <c r="BF258" s="116"/>
      <c r="BG258" s="116"/>
      <c r="BH258" s="116"/>
      <c r="BI258" s="116"/>
      <c r="BJ258" s="117"/>
    </row>
    <row r="259" spans="1:62" s="3" customFormat="1">
      <c r="A259" s="1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c r="AE259" s="16"/>
      <c r="AF259" s="16"/>
      <c r="AG259" s="16"/>
      <c r="AH259" s="16"/>
      <c r="AI259" s="16"/>
      <c r="AJ259" s="16"/>
      <c r="AK259" s="16"/>
      <c r="AL259" s="16"/>
      <c r="AM259" s="16"/>
      <c r="AN259" s="16"/>
      <c r="AO259" s="16"/>
      <c r="AP259" s="16"/>
      <c r="AQ259" s="16"/>
      <c r="AR259" s="16"/>
      <c r="AS259" s="116"/>
      <c r="AT259" s="116"/>
      <c r="AU259" s="116"/>
      <c r="AV259" s="116"/>
      <c r="AW259" s="116"/>
      <c r="AX259" s="116"/>
      <c r="AY259" s="116"/>
      <c r="AZ259" s="116"/>
      <c r="BA259" s="116"/>
      <c r="BB259" s="116"/>
      <c r="BC259" s="116"/>
      <c r="BD259" s="116"/>
      <c r="BE259" s="116"/>
      <c r="BF259" s="116"/>
      <c r="BG259" s="116"/>
      <c r="BH259" s="116"/>
      <c r="BI259" s="116"/>
      <c r="BJ259" s="117"/>
    </row>
    <row r="260" spans="1:62" s="3" customFormat="1">
      <c r="A260" s="1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c r="AE260" s="16"/>
      <c r="AF260" s="16"/>
      <c r="AG260" s="16"/>
      <c r="AH260" s="16"/>
      <c r="AI260" s="16"/>
      <c r="AJ260" s="16"/>
      <c r="AK260" s="16"/>
      <c r="AL260" s="16"/>
      <c r="AM260" s="16"/>
      <c r="AN260" s="16"/>
      <c r="AO260" s="16"/>
      <c r="AP260" s="16"/>
      <c r="AQ260" s="16"/>
      <c r="AR260" s="16"/>
      <c r="AS260" s="116"/>
      <c r="AT260" s="116"/>
      <c r="AU260" s="116"/>
      <c r="AV260" s="116"/>
      <c r="AW260" s="116"/>
      <c r="AX260" s="116"/>
      <c r="AY260" s="116"/>
      <c r="AZ260" s="116"/>
      <c r="BA260" s="116"/>
      <c r="BB260" s="116"/>
      <c r="BC260" s="116"/>
      <c r="BD260" s="116"/>
      <c r="BE260" s="116"/>
      <c r="BF260" s="116"/>
      <c r="BG260" s="116"/>
      <c r="BH260" s="116"/>
      <c r="BI260" s="116"/>
      <c r="BJ260" s="117"/>
    </row>
    <row r="261" spans="1:62" s="3" customFormat="1">
      <c r="A261" s="1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c r="AE261" s="16"/>
      <c r="AF261" s="16"/>
      <c r="AG261" s="16"/>
      <c r="AH261" s="16"/>
      <c r="AI261" s="16"/>
      <c r="AJ261" s="16"/>
      <c r="AK261" s="16"/>
      <c r="AL261" s="16"/>
      <c r="AM261" s="16"/>
      <c r="AN261" s="16"/>
      <c r="AO261" s="16"/>
      <c r="AP261" s="16"/>
      <c r="AQ261" s="16"/>
      <c r="AR261" s="16"/>
      <c r="AS261" s="116"/>
      <c r="AT261" s="116"/>
      <c r="AU261" s="116"/>
      <c r="AV261" s="116"/>
      <c r="AW261" s="116"/>
      <c r="AX261" s="116"/>
      <c r="AY261" s="116"/>
      <c r="AZ261" s="116"/>
      <c r="BA261" s="116"/>
      <c r="BB261" s="116"/>
      <c r="BC261" s="116"/>
      <c r="BD261" s="116"/>
      <c r="BE261" s="116"/>
      <c r="BF261" s="116"/>
      <c r="BG261" s="116"/>
      <c r="BH261" s="116"/>
      <c r="BI261" s="116"/>
      <c r="BJ261" s="117"/>
    </row>
    <row r="262" spans="1:62" s="3" customFormat="1">
      <c r="A262" s="1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c r="AE262" s="16"/>
      <c r="AF262" s="16"/>
      <c r="AG262" s="16"/>
      <c r="AH262" s="16"/>
      <c r="AI262" s="16"/>
      <c r="AJ262" s="16"/>
      <c r="AK262" s="16"/>
      <c r="AL262" s="16"/>
      <c r="AM262" s="16"/>
      <c r="AN262" s="16"/>
      <c r="AO262" s="16"/>
      <c r="AP262" s="16"/>
      <c r="AQ262" s="16"/>
      <c r="AR262" s="16"/>
      <c r="AS262" s="116"/>
      <c r="AT262" s="116"/>
      <c r="AU262" s="116"/>
      <c r="AV262" s="116"/>
      <c r="AW262" s="116"/>
      <c r="AX262" s="116"/>
      <c r="AY262" s="116"/>
      <c r="AZ262" s="116"/>
      <c r="BA262" s="116"/>
      <c r="BB262" s="116"/>
      <c r="BC262" s="116"/>
      <c r="BD262" s="116"/>
      <c r="BE262" s="116"/>
      <c r="BF262" s="116"/>
      <c r="BG262" s="116"/>
      <c r="BH262" s="116"/>
      <c r="BI262" s="116"/>
      <c r="BJ262" s="117"/>
    </row>
    <row r="263" spans="1:62" s="3" customFormat="1">
      <c r="A263" s="1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c r="AE263" s="16"/>
      <c r="AF263" s="16"/>
      <c r="AG263" s="16"/>
      <c r="AH263" s="16"/>
      <c r="AI263" s="16"/>
      <c r="AJ263" s="16"/>
      <c r="AK263" s="16"/>
      <c r="AL263" s="16"/>
      <c r="AM263" s="16"/>
      <c r="AN263" s="16"/>
      <c r="AO263" s="16"/>
      <c r="AP263" s="16"/>
      <c r="AQ263" s="16"/>
      <c r="AR263" s="16"/>
      <c r="AS263" s="116"/>
      <c r="AT263" s="116"/>
      <c r="AU263" s="116"/>
      <c r="AV263" s="116"/>
      <c r="AW263" s="116"/>
      <c r="AX263" s="116"/>
      <c r="AY263" s="116"/>
      <c r="AZ263" s="116"/>
      <c r="BA263" s="116"/>
      <c r="BB263" s="116"/>
      <c r="BC263" s="116"/>
      <c r="BD263" s="116"/>
      <c r="BE263" s="116"/>
      <c r="BF263" s="116"/>
      <c r="BG263" s="116"/>
      <c r="BH263" s="116"/>
      <c r="BI263" s="116"/>
      <c r="BJ263" s="117"/>
    </row>
    <row r="264" spans="1:62" s="3" customFormat="1">
      <c r="A264" s="1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c r="AE264" s="16"/>
      <c r="AF264" s="16"/>
      <c r="AG264" s="16"/>
      <c r="AH264" s="16"/>
      <c r="AI264" s="16"/>
      <c r="AJ264" s="16"/>
      <c r="AK264" s="16"/>
      <c r="AL264" s="16"/>
      <c r="AM264" s="16"/>
      <c r="AN264" s="16"/>
      <c r="AO264" s="16"/>
      <c r="AP264" s="16"/>
      <c r="AQ264" s="16"/>
      <c r="AR264" s="16"/>
      <c r="AS264" s="116"/>
      <c r="AT264" s="116"/>
      <c r="AU264" s="116"/>
      <c r="AV264" s="116"/>
      <c r="AW264" s="116"/>
      <c r="AX264" s="116"/>
      <c r="AY264" s="116"/>
      <c r="AZ264" s="116"/>
      <c r="BA264" s="116"/>
      <c r="BB264" s="116"/>
      <c r="BC264" s="116"/>
      <c r="BD264" s="116"/>
      <c r="BE264" s="116"/>
      <c r="BF264" s="116"/>
      <c r="BG264" s="116"/>
      <c r="BH264" s="116"/>
      <c r="BI264" s="116"/>
      <c r="BJ264" s="117"/>
    </row>
    <row r="265" spans="1:62" s="3" customFormat="1">
      <c r="A265" s="1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c r="AE265" s="16"/>
      <c r="AF265" s="16"/>
      <c r="AG265" s="16"/>
      <c r="AH265" s="16"/>
      <c r="AI265" s="16"/>
      <c r="AJ265" s="16"/>
      <c r="AK265" s="16"/>
      <c r="AL265" s="16"/>
      <c r="AM265" s="16"/>
      <c r="AN265" s="16"/>
      <c r="AO265" s="16"/>
      <c r="AP265" s="16"/>
      <c r="AQ265" s="16"/>
      <c r="AR265" s="16"/>
      <c r="AS265" s="116"/>
      <c r="AT265" s="116"/>
      <c r="AU265" s="116"/>
      <c r="AV265" s="116"/>
      <c r="AW265" s="116"/>
      <c r="AX265" s="116"/>
      <c r="AY265" s="116"/>
      <c r="AZ265" s="116"/>
      <c r="BA265" s="116"/>
      <c r="BB265" s="116"/>
      <c r="BC265" s="116"/>
      <c r="BD265" s="116"/>
      <c r="BE265" s="116"/>
      <c r="BF265" s="116"/>
      <c r="BG265" s="116"/>
      <c r="BH265" s="116"/>
      <c r="BI265" s="116"/>
      <c r="BJ265" s="117"/>
    </row>
    <row r="266" spans="1:62" s="3" customFormat="1">
      <c r="A266" s="1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16"/>
      <c r="AO266" s="16"/>
      <c r="AP266" s="16"/>
      <c r="AQ266" s="16"/>
      <c r="AR266" s="16"/>
      <c r="AS266" s="116"/>
      <c r="AT266" s="116"/>
      <c r="AU266" s="116"/>
      <c r="AV266" s="116"/>
      <c r="AW266" s="116"/>
      <c r="AX266" s="116"/>
      <c r="AY266" s="116"/>
      <c r="AZ266" s="116"/>
      <c r="BA266" s="116"/>
      <c r="BB266" s="116"/>
      <c r="BC266" s="116"/>
      <c r="BD266" s="116"/>
      <c r="BE266" s="116"/>
      <c r="BF266" s="116"/>
      <c r="BG266" s="116"/>
      <c r="BH266" s="116"/>
      <c r="BI266" s="116"/>
      <c r="BJ266" s="117"/>
    </row>
    <row r="267" spans="1:62" s="3" customFormat="1">
      <c r="A267" s="1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c r="AE267" s="16"/>
      <c r="AF267" s="16"/>
      <c r="AG267" s="16"/>
      <c r="AH267" s="16"/>
      <c r="AI267" s="16"/>
      <c r="AJ267" s="16"/>
      <c r="AK267" s="16"/>
      <c r="AL267" s="16"/>
      <c r="AM267" s="16"/>
      <c r="AN267" s="16"/>
      <c r="AO267" s="16"/>
      <c r="AP267" s="16"/>
      <c r="AQ267" s="16"/>
      <c r="AR267" s="16"/>
      <c r="AS267" s="116"/>
      <c r="AT267" s="116"/>
      <c r="AU267" s="116"/>
      <c r="AV267" s="116"/>
      <c r="AW267" s="116"/>
      <c r="AX267" s="116"/>
      <c r="AY267" s="116"/>
      <c r="AZ267" s="116"/>
      <c r="BA267" s="116"/>
      <c r="BB267" s="116"/>
      <c r="BC267" s="116"/>
      <c r="BD267" s="116"/>
      <c r="BE267" s="116"/>
      <c r="BF267" s="116"/>
      <c r="BG267" s="116"/>
      <c r="BH267" s="116"/>
      <c r="BI267" s="116"/>
      <c r="BJ267" s="117"/>
    </row>
    <row r="268" spans="1:62" s="3" customFormat="1" ht="13.8">
      <c r="A268" s="116"/>
      <c r="B268" s="16"/>
      <c r="C268" s="16"/>
      <c r="D268" s="125"/>
      <c r="E268" s="125"/>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c r="AE268" s="16"/>
      <c r="AF268" s="16"/>
      <c r="AG268" s="16"/>
      <c r="AH268" s="16"/>
      <c r="AI268" s="16"/>
      <c r="AJ268" s="16"/>
      <c r="AK268" s="16"/>
      <c r="AL268" s="16"/>
      <c r="AM268" s="16"/>
      <c r="AN268" s="16"/>
      <c r="AO268" s="16"/>
      <c r="AP268" s="16"/>
      <c r="AQ268" s="16"/>
      <c r="AR268" s="16"/>
      <c r="AS268" s="116"/>
      <c r="AT268" s="116"/>
      <c r="AU268" s="116"/>
      <c r="AV268" s="116"/>
      <c r="AW268" s="116"/>
      <c r="AX268" s="116"/>
      <c r="AY268" s="116"/>
      <c r="AZ268" s="116"/>
      <c r="BA268" s="116"/>
      <c r="BB268" s="116"/>
      <c r="BC268" s="116"/>
      <c r="BD268" s="116"/>
      <c r="BE268" s="116"/>
      <c r="BF268" s="116"/>
      <c r="BG268" s="116"/>
      <c r="BH268" s="116"/>
      <c r="BI268" s="116"/>
      <c r="BJ268" s="117"/>
    </row>
    <row r="269" spans="1:62" s="3" customFormat="1" ht="13.8">
      <c r="A269" s="116"/>
      <c r="B269" s="16"/>
      <c r="C269" s="16"/>
      <c r="D269" s="652"/>
      <c r="E269" s="652"/>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c r="AE269" s="16"/>
      <c r="AF269" s="16"/>
      <c r="AG269" s="16"/>
      <c r="AH269" s="16"/>
      <c r="AI269" s="16"/>
      <c r="AJ269" s="16"/>
      <c r="AK269" s="16"/>
      <c r="AL269" s="16"/>
      <c r="AM269" s="16"/>
      <c r="AN269" s="16"/>
      <c r="AO269" s="16"/>
      <c r="AP269" s="16"/>
      <c r="AQ269" s="16"/>
      <c r="AR269" s="16"/>
      <c r="AS269" s="116"/>
      <c r="AT269" s="116"/>
      <c r="AU269" s="116"/>
      <c r="AV269" s="116"/>
      <c r="AW269" s="116"/>
      <c r="AX269" s="116"/>
      <c r="AY269" s="116"/>
      <c r="AZ269" s="116"/>
      <c r="BA269" s="116"/>
      <c r="BB269" s="116"/>
      <c r="BC269" s="116"/>
      <c r="BD269" s="116"/>
      <c r="BE269" s="116"/>
      <c r="BF269" s="116"/>
      <c r="BG269" s="116"/>
      <c r="BH269" s="116"/>
      <c r="BI269" s="116"/>
      <c r="BJ269" s="117"/>
    </row>
    <row r="270" spans="1:62" s="3" customFormat="1">
      <c r="A270" s="1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16"/>
      <c r="AO270" s="16"/>
      <c r="AP270" s="16"/>
      <c r="AQ270" s="16"/>
      <c r="AR270" s="16"/>
      <c r="AS270" s="116"/>
      <c r="AT270" s="116"/>
      <c r="AU270" s="116"/>
      <c r="AV270" s="116"/>
      <c r="AW270" s="116"/>
      <c r="AX270" s="116"/>
      <c r="AY270" s="116"/>
      <c r="AZ270" s="116"/>
      <c r="BA270" s="116"/>
      <c r="BB270" s="116"/>
      <c r="BC270" s="116"/>
      <c r="BD270" s="116"/>
      <c r="BE270" s="116"/>
      <c r="BF270" s="116"/>
      <c r="BG270" s="116"/>
      <c r="BH270" s="116"/>
      <c r="BI270" s="116"/>
      <c r="BJ270" s="117"/>
    </row>
    <row r="271" spans="1:62" s="3" customFormat="1" ht="3" customHeight="1">
      <c r="A271" s="1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c r="AE271" s="16"/>
      <c r="AF271" s="16"/>
      <c r="AG271" s="16"/>
      <c r="AH271" s="16"/>
      <c r="AI271" s="16"/>
      <c r="AJ271" s="16"/>
      <c r="AK271" s="16"/>
      <c r="AL271" s="16"/>
      <c r="AM271" s="16"/>
      <c r="AN271" s="16"/>
      <c r="AO271" s="16"/>
      <c r="AP271" s="16"/>
      <c r="AQ271" s="16"/>
      <c r="AR271" s="16"/>
      <c r="AS271" s="116"/>
      <c r="AT271" s="116"/>
      <c r="AU271" s="116"/>
      <c r="AV271" s="116"/>
      <c r="AW271" s="116"/>
      <c r="AX271" s="116"/>
      <c r="AY271" s="116"/>
      <c r="AZ271" s="116"/>
      <c r="BA271" s="116"/>
      <c r="BB271" s="116"/>
      <c r="BC271" s="116"/>
      <c r="BD271" s="116"/>
      <c r="BE271" s="116"/>
      <c r="BF271" s="116"/>
      <c r="BG271" s="116"/>
      <c r="BH271" s="116"/>
      <c r="BI271" s="116"/>
      <c r="BJ271" s="117"/>
    </row>
    <row r="272" spans="1:62" s="3" customFormat="1">
      <c r="A272" s="1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c r="AE272" s="16"/>
      <c r="AF272" s="16"/>
      <c r="AG272" s="16"/>
      <c r="AH272" s="16"/>
      <c r="AI272" s="16"/>
      <c r="AJ272" s="16"/>
      <c r="AK272" s="16"/>
      <c r="AL272" s="16"/>
      <c r="AM272" s="16"/>
      <c r="AN272" s="16"/>
      <c r="AO272" s="16"/>
      <c r="AP272" s="16"/>
      <c r="AQ272" s="16"/>
      <c r="AR272" s="16"/>
      <c r="AS272" s="116"/>
      <c r="AT272" s="116"/>
      <c r="AU272" s="116"/>
      <c r="AV272" s="116"/>
      <c r="AW272" s="116"/>
      <c r="AX272" s="116"/>
      <c r="AY272" s="116"/>
      <c r="AZ272" s="116"/>
      <c r="BA272" s="116"/>
      <c r="BB272" s="116"/>
      <c r="BC272" s="116"/>
      <c r="BD272" s="116"/>
      <c r="BE272" s="116"/>
      <c r="BF272" s="116"/>
      <c r="BG272" s="116"/>
      <c r="BH272" s="116"/>
      <c r="BI272" s="116"/>
      <c r="BJ272" s="117"/>
    </row>
    <row r="273" spans="1:62" s="3" customFormat="1" ht="3" customHeight="1">
      <c r="A273" s="1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c r="AE273" s="16"/>
      <c r="AF273" s="16"/>
      <c r="AG273" s="16"/>
      <c r="AH273" s="16"/>
      <c r="AI273" s="16"/>
      <c r="AJ273" s="16"/>
      <c r="AK273" s="16"/>
      <c r="AL273" s="16"/>
      <c r="AM273" s="16"/>
      <c r="AN273" s="16"/>
      <c r="AO273" s="16"/>
      <c r="AP273" s="16"/>
      <c r="AQ273" s="16"/>
      <c r="AR273" s="16"/>
      <c r="AS273" s="116"/>
      <c r="AT273" s="116"/>
      <c r="AU273" s="116"/>
      <c r="AV273" s="116"/>
      <c r="AW273" s="116"/>
      <c r="AX273" s="116"/>
      <c r="AY273" s="116"/>
      <c r="AZ273" s="116"/>
      <c r="BA273" s="116"/>
      <c r="BB273" s="116"/>
      <c r="BC273" s="116"/>
      <c r="BD273" s="116"/>
      <c r="BE273" s="116"/>
      <c r="BF273" s="116"/>
      <c r="BG273" s="116"/>
      <c r="BH273" s="116"/>
      <c r="BI273" s="116"/>
      <c r="BJ273" s="117"/>
    </row>
    <row r="274" spans="1:62" s="3" customFormat="1">
      <c r="A274" s="1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c r="AE274" s="16"/>
      <c r="AF274" s="16"/>
      <c r="AG274" s="16"/>
      <c r="AH274" s="16"/>
      <c r="AI274" s="16"/>
      <c r="AJ274" s="16"/>
      <c r="AK274" s="16"/>
      <c r="AL274" s="16"/>
      <c r="AM274" s="16"/>
      <c r="AN274" s="16"/>
      <c r="AO274" s="16"/>
      <c r="AP274" s="16"/>
      <c r="AQ274" s="16"/>
      <c r="AR274" s="16"/>
      <c r="AS274" s="116"/>
      <c r="AT274" s="116"/>
      <c r="AU274" s="116"/>
      <c r="AV274" s="116"/>
      <c r="AW274" s="116"/>
      <c r="AX274" s="116"/>
      <c r="AY274" s="116"/>
      <c r="AZ274" s="116"/>
      <c r="BA274" s="116"/>
      <c r="BB274" s="116"/>
      <c r="BC274" s="116"/>
      <c r="BD274" s="116"/>
      <c r="BE274" s="116"/>
      <c r="BF274" s="116"/>
      <c r="BG274" s="116"/>
      <c r="BH274" s="116"/>
      <c r="BI274" s="116"/>
      <c r="BJ274" s="117"/>
    </row>
    <row r="275" spans="1:62" s="3" customFormat="1">
      <c r="A275" s="1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c r="AE275" s="16"/>
      <c r="AF275" s="16"/>
      <c r="AG275" s="16"/>
      <c r="AH275" s="16"/>
      <c r="AI275" s="16"/>
      <c r="AJ275" s="16"/>
      <c r="AK275" s="16"/>
      <c r="AL275" s="16"/>
      <c r="AM275" s="16"/>
      <c r="AN275" s="16"/>
      <c r="AO275" s="16"/>
      <c r="AP275" s="16"/>
      <c r="AQ275" s="16"/>
      <c r="AR275" s="16"/>
      <c r="AS275" s="116"/>
      <c r="AT275" s="116"/>
      <c r="AU275" s="116"/>
      <c r="AV275" s="116"/>
      <c r="AW275" s="116"/>
      <c r="AX275" s="116"/>
      <c r="AY275" s="116"/>
      <c r="AZ275" s="116"/>
      <c r="BA275" s="116"/>
      <c r="BB275" s="116"/>
      <c r="BC275" s="116"/>
      <c r="BD275" s="116"/>
      <c r="BE275" s="116"/>
      <c r="BF275" s="116"/>
      <c r="BG275" s="116"/>
      <c r="BH275" s="116"/>
      <c r="BI275" s="116"/>
      <c r="BJ275" s="117"/>
    </row>
    <row r="276" spans="1:62" s="3" customFormat="1">
      <c r="A276" s="1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c r="AE276" s="16"/>
      <c r="AF276" s="16"/>
      <c r="AG276" s="16"/>
      <c r="AH276" s="16"/>
      <c r="AI276" s="16"/>
      <c r="AJ276" s="16"/>
      <c r="AK276" s="16"/>
      <c r="AL276" s="16"/>
      <c r="AM276" s="16"/>
      <c r="AN276" s="16"/>
      <c r="AO276" s="16"/>
      <c r="AP276" s="16"/>
      <c r="AQ276" s="16"/>
      <c r="AR276" s="16"/>
      <c r="AS276" s="116"/>
      <c r="AT276" s="116"/>
      <c r="AU276" s="116"/>
      <c r="AV276" s="116"/>
      <c r="AW276" s="116"/>
      <c r="AX276" s="116"/>
      <c r="AY276" s="116"/>
      <c r="AZ276" s="116"/>
      <c r="BA276" s="116"/>
      <c r="BB276" s="116"/>
      <c r="BC276" s="116"/>
      <c r="BD276" s="116"/>
      <c r="BE276" s="116"/>
      <c r="BF276" s="116"/>
      <c r="BG276" s="116"/>
      <c r="BH276" s="116"/>
      <c r="BI276" s="116"/>
      <c r="BJ276" s="117"/>
    </row>
    <row r="277" spans="1:62" s="3" customFormat="1">
      <c r="A277" s="1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c r="AE277" s="16"/>
      <c r="AF277" s="16"/>
      <c r="AG277" s="16"/>
      <c r="AH277" s="16"/>
      <c r="AI277" s="16"/>
      <c r="AJ277" s="16"/>
      <c r="AK277" s="16"/>
      <c r="AL277" s="16"/>
      <c r="AM277" s="16"/>
      <c r="AN277" s="16"/>
      <c r="AO277" s="16"/>
      <c r="AP277" s="16"/>
      <c r="AQ277" s="16"/>
      <c r="AR277" s="16"/>
      <c r="AS277" s="116"/>
      <c r="AT277" s="116"/>
      <c r="AU277" s="116"/>
      <c r="AV277" s="116"/>
      <c r="AW277" s="116"/>
      <c r="AX277" s="116"/>
      <c r="AY277" s="116"/>
      <c r="AZ277" s="116"/>
      <c r="BA277" s="116"/>
      <c r="BB277" s="116"/>
      <c r="BC277" s="116"/>
      <c r="BD277" s="116"/>
      <c r="BE277" s="116"/>
      <c r="BF277" s="116"/>
      <c r="BG277" s="116"/>
      <c r="BH277" s="116"/>
      <c r="BI277" s="116"/>
      <c r="BJ277" s="117"/>
    </row>
    <row r="278" spans="1:62" s="3" customFormat="1">
      <c r="A278" s="1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6"/>
      <c r="AI278" s="16"/>
      <c r="AJ278" s="16"/>
      <c r="AK278" s="16"/>
      <c r="AL278" s="16"/>
      <c r="AM278" s="16"/>
      <c r="AN278" s="16"/>
      <c r="AO278" s="16"/>
      <c r="AP278" s="16"/>
      <c r="AQ278" s="16"/>
      <c r="AR278" s="16"/>
      <c r="AS278" s="116"/>
      <c r="AT278" s="116"/>
      <c r="AU278" s="116"/>
      <c r="AV278" s="116"/>
      <c r="AW278" s="116"/>
      <c r="AX278" s="116"/>
      <c r="AY278" s="116"/>
      <c r="AZ278" s="116"/>
      <c r="BA278" s="116"/>
      <c r="BB278" s="116"/>
      <c r="BC278" s="116"/>
      <c r="BD278" s="116"/>
      <c r="BE278" s="116"/>
      <c r="BF278" s="116"/>
      <c r="BG278" s="116"/>
      <c r="BH278" s="116"/>
      <c r="BI278" s="116"/>
      <c r="BJ278" s="117"/>
    </row>
    <row r="279" spans="1:62" s="3" customFormat="1">
      <c r="A279" s="1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c r="AE279" s="16"/>
      <c r="AF279" s="16"/>
      <c r="AG279" s="16"/>
      <c r="AH279" s="16"/>
      <c r="AI279" s="16"/>
      <c r="AJ279" s="16"/>
      <c r="AK279" s="16"/>
      <c r="AL279" s="16"/>
      <c r="AM279" s="16"/>
      <c r="AN279" s="16"/>
      <c r="AO279" s="16"/>
      <c r="AP279" s="16"/>
      <c r="AQ279" s="16"/>
      <c r="AR279" s="16"/>
      <c r="AS279" s="116"/>
      <c r="AT279" s="116"/>
      <c r="AU279" s="116"/>
      <c r="AV279" s="116"/>
      <c r="AW279" s="116"/>
      <c r="AX279" s="116"/>
      <c r="AY279" s="116"/>
      <c r="AZ279" s="116"/>
      <c r="BA279" s="116"/>
      <c r="BB279" s="116"/>
      <c r="BC279" s="116"/>
      <c r="BD279" s="116"/>
      <c r="BE279" s="116"/>
      <c r="BF279" s="116"/>
      <c r="BG279" s="116"/>
      <c r="BH279" s="116"/>
      <c r="BI279" s="116"/>
      <c r="BJ279" s="117"/>
    </row>
    <row r="280" spans="1:62" s="3" customFormat="1">
      <c r="A280" s="1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c r="AE280" s="16"/>
      <c r="AF280" s="16"/>
      <c r="AG280" s="16"/>
      <c r="AH280" s="16"/>
      <c r="AI280" s="16"/>
      <c r="AJ280" s="16"/>
      <c r="AK280" s="16"/>
      <c r="AL280" s="16"/>
      <c r="AM280" s="16"/>
      <c r="AN280" s="16"/>
      <c r="AO280" s="16"/>
      <c r="AP280" s="16"/>
      <c r="AQ280" s="16"/>
      <c r="AR280" s="16"/>
      <c r="AS280" s="116"/>
      <c r="AT280" s="116"/>
      <c r="AU280" s="116"/>
      <c r="AV280" s="116"/>
      <c r="AW280" s="116"/>
      <c r="AX280" s="116"/>
      <c r="AY280" s="116"/>
      <c r="AZ280" s="116"/>
      <c r="BA280" s="116"/>
      <c r="BB280" s="116"/>
      <c r="BC280" s="116"/>
      <c r="BD280" s="116"/>
      <c r="BE280" s="116"/>
      <c r="BF280" s="116"/>
      <c r="BG280" s="116"/>
      <c r="BH280" s="116"/>
      <c r="BI280" s="116"/>
      <c r="BJ280" s="117"/>
    </row>
    <row r="281" spans="1:62" s="3" customFormat="1">
      <c r="A281" s="1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c r="AE281" s="16"/>
      <c r="AF281" s="16"/>
      <c r="AG281" s="16"/>
      <c r="AH281" s="16"/>
      <c r="AI281" s="16"/>
      <c r="AJ281" s="16"/>
      <c r="AK281" s="16"/>
      <c r="AL281" s="16"/>
      <c r="AM281" s="16"/>
      <c r="AN281" s="16"/>
      <c r="AO281" s="16"/>
      <c r="AP281" s="16"/>
      <c r="AQ281" s="16"/>
      <c r="AR281" s="16"/>
      <c r="AS281" s="116"/>
      <c r="AT281" s="116"/>
      <c r="AU281" s="116"/>
      <c r="AV281" s="116"/>
      <c r="AW281" s="116"/>
      <c r="AX281" s="116"/>
      <c r="AY281" s="116"/>
      <c r="AZ281" s="116"/>
      <c r="BA281" s="116"/>
      <c r="BB281" s="116"/>
      <c r="BC281" s="116"/>
      <c r="BD281" s="116"/>
      <c r="BE281" s="116"/>
      <c r="BF281" s="116"/>
      <c r="BG281" s="116"/>
      <c r="BH281" s="116"/>
      <c r="BI281" s="116"/>
      <c r="BJ281" s="117"/>
    </row>
    <row r="282" spans="1:62" s="36" customFormat="1">
      <c r="A282" s="116"/>
      <c r="B282" s="16"/>
      <c r="C282" s="16"/>
      <c r="D282" s="123"/>
      <c r="E282" s="123"/>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c r="AE282" s="16"/>
      <c r="AF282" s="16"/>
      <c r="AG282" s="16"/>
      <c r="AH282" s="16"/>
      <c r="AI282" s="16"/>
      <c r="AJ282" s="16"/>
      <c r="AK282" s="16"/>
      <c r="AL282" s="16"/>
      <c r="AM282" s="16"/>
      <c r="AN282" s="16"/>
      <c r="AO282" s="16"/>
      <c r="AP282" s="16"/>
      <c r="AQ282" s="16"/>
      <c r="AR282" s="16"/>
      <c r="AS282" s="16"/>
      <c r="AT282" s="16"/>
      <c r="AU282" s="16"/>
      <c r="AV282" s="16"/>
      <c r="AW282" s="16"/>
      <c r="AX282" s="16"/>
      <c r="AY282" s="16"/>
      <c r="AZ282" s="16"/>
      <c r="BA282" s="16"/>
      <c r="BB282" s="16"/>
      <c r="BC282" s="16"/>
      <c r="BD282" s="16"/>
      <c r="BE282" s="16"/>
      <c r="BF282" s="16"/>
      <c r="BG282" s="16"/>
      <c r="BH282" s="16"/>
      <c r="BI282" s="16"/>
      <c r="BJ282" s="120"/>
    </row>
    <row r="283" spans="1:62" s="3" customFormat="1">
      <c r="A283" s="1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c r="AE283" s="16"/>
      <c r="AF283" s="16"/>
      <c r="AG283" s="16"/>
      <c r="AH283" s="16"/>
      <c r="AI283" s="16"/>
      <c r="AJ283" s="16"/>
      <c r="AK283" s="16"/>
      <c r="AL283" s="16"/>
      <c r="AM283" s="16"/>
      <c r="AN283" s="16"/>
      <c r="AO283" s="16"/>
      <c r="AP283" s="16"/>
      <c r="AQ283" s="16"/>
      <c r="AR283" s="16"/>
      <c r="AS283" s="116"/>
      <c r="AT283" s="116"/>
      <c r="AU283" s="116"/>
      <c r="AV283" s="116"/>
      <c r="AW283" s="116"/>
      <c r="AX283" s="116"/>
      <c r="AY283" s="116"/>
      <c r="AZ283" s="116"/>
      <c r="BA283" s="116"/>
      <c r="BB283" s="116"/>
      <c r="BC283" s="116"/>
      <c r="BD283" s="116"/>
      <c r="BE283" s="116"/>
      <c r="BF283" s="116"/>
      <c r="BG283" s="116"/>
      <c r="BH283" s="116"/>
      <c r="BI283" s="116"/>
      <c r="BJ283" s="117"/>
    </row>
    <row r="284" spans="1:62" s="3" customFormat="1">
      <c r="A284" s="1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c r="AE284" s="16"/>
      <c r="AF284" s="16"/>
      <c r="AG284" s="16"/>
      <c r="AH284" s="16"/>
      <c r="AI284" s="16"/>
      <c r="AJ284" s="16"/>
      <c r="AK284" s="16"/>
      <c r="AL284" s="16"/>
      <c r="AM284" s="16"/>
      <c r="AN284" s="16"/>
      <c r="AO284" s="16"/>
      <c r="AP284" s="16"/>
      <c r="AQ284" s="16"/>
      <c r="AR284" s="16"/>
      <c r="AS284" s="116"/>
      <c r="AT284" s="116"/>
      <c r="AU284" s="116"/>
      <c r="AV284" s="116"/>
      <c r="AW284" s="116"/>
      <c r="AX284" s="116"/>
      <c r="AY284" s="116"/>
      <c r="AZ284" s="116"/>
      <c r="BA284" s="116"/>
      <c r="BB284" s="116"/>
      <c r="BC284" s="116"/>
      <c r="BD284" s="116"/>
      <c r="BE284" s="116"/>
      <c r="BF284" s="116"/>
      <c r="BG284" s="116"/>
      <c r="BH284" s="116"/>
      <c r="BI284" s="116"/>
      <c r="BJ284" s="117"/>
    </row>
    <row r="285" spans="1:62" s="3" customFormat="1">
      <c r="A285" s="1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c r="AE285" s="16"/>
      <c r="AF285" s="16"/>
      <c r="AG285" s="16"/>
      <c r="AH285" s="16"/>
      <c r="AI285" s="16"/>
      <c r="AJ285" s="16"/>
      <c r="AK285" s="16"/>
      <c r="AL285" s="16"/>
      <c r="AM285" s="16"/>
      <c r="AN285" s="16"/>
      <c r="AO285" s="16"/>
      <c r="AP285" s="16"/>
      <c r="AQ285" s="16"/>
      <c r="AR285" s="16"/>
      <c r="AS285" s="116"/>
      <c r="AT285" s="116"/>
      <c r="AU285" s="116"/>
      <c r="AV285" s="116"/>
      <c r="AW285" s="116"/>
      <c r="AX285" s="116"/>
      <c r="AY285" s="116"/>
      <c r="AZ285" s="116"/>
      <c r="BA285" s="116"/>
      <c r="BB285" s="116"/>
      <c r="BC285" s="116"/>
      <c r="BD285" s="116"/>
      <c r="BE285" s="116"/>
      <c r="BF285" s="116"/>
      <c r="BG285" s="116"/>
      <c r="BH285" s="116"/>
      <c r="BI285" s="116"/>
      <c r="BJ285" s="117"/>
    </row>
    <row r="286" spans="1:62" s="3" customFormat="1">
      <c r="A286" s="1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c r="AE286" s="16"/>
      <c r="AF286" s="16"/>
      <c r="AG286" s="16"/>
      <c r="AH286" s="16"/>
      <c r="AI286" s="16"/>
      <c r="AJ286" s="16"/>
      <c r="AK286" s="16"/>
      <c r="AL286" s="16"/>
      <c r="AM286" s="16"/>
      <c r="AN286" s="16"/>
      <c r="AO286" s="16"/>
      <c r="AP286" s="16"/>
      <c r="AQ286" s="16"/>
      <c r="AR286" s="16"/>
      <c r="AS286" s="116"/>
      <c r="AT286" s="116"/>
      <c r="AU286" s="116"/>
      <c r="AV286" s="116"/>
      <c r="AW286" s="116"/>
      <c r="AX286" s="116"/>
      <c r="AY286" s="116"/>
      <c r="AZ286" s="116"/>
      <c r="BA286" s="116"/>
      <c r="BB286" s="116"/>
      <c r="BC286" s="116"/>
      <c r="BD286" s="116"/>
      <c r="BE286" s="116"/>
      <c r="BF286" s="116"/>
      <c r="BG286" s="116"/>
      <c r="BH286" s="116"/>
      <c r="BI286" s="116"/>
      <c r="BJ286" s="117"/>
    </row>
    <row r="287" spans="1:62" s="3" customFormat="1">
      <c r="A287" s="1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c r="AE287" s="16"/>
      <c r="AF287" s="16"/>
      <c r="AG287" s="16"/>
      <c r="AH287" s="16"/>
      <c r="AI287" s="16"/>
      <c r="AJ287" s="16"/>
      <c r="AK287" s="16"/>
      <c r="AL287" s="16"/>
      <c r="AM287" s="16"/>
      <c r="AN287" s="16"/>
      <c r="AO287" s="16"/>
      <c r="AP287" s="16"/>
      <c r="AQ287" s="16"/>
      <c r="AR287" s="16"/>
      <c r="AS287" s="116"/>
      <c r="AT287" s="116"/>
      <c r="AU287" s="116"/>
      <c r="AV287" s="116"/>
      <c r="AW287" s="116"/>
      <c r="AX287" s="116"/>
      <c r="AY287" s="116"/>
      <c r="AZ287" s="116"/>
      <c r="BA287" s="116"/>
      <c r="BB287" s="116"/>
      <c r="BC287" s="116"/>
      <c r="BD287" s="116"/>
      <c r="BE287" s="116"/>
      <c r="BF287" s="116"/>
      <c r="BG287" s="116"/>
      <c r="BH287" s="116"/>
      <c r="BI287" s="116"/>
      <c r="BJ287" s="117"/>
    </row>
    <row r="288" spans="1:62" s="3" customFormat="1">
      <c r="A288" s="1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c r="AE288" s="16"/>
      <c r="AF288" s="16"/>
      <c r="AG288" s="16"/>
      <c r="AH288" s="16"/>
      <c r="AI288" s="16"/>
      <c r="AJ288" s="16"/>
      <c r="AK288" s="16"/>
      <c r="AL288" s="16"/>
      <c r="AM288" s="16"/>
      <c r="AN288" s="16"/>
      <c r="AO288" s="16"/>
      <c r="AP288" s="16"/>
      <c r="AQ288" s="16"/>
      <c r="AR288" s="16"/>
      <c r="AS288" s="116"/>
      <c r="AT288" s="116"/>
      <c r="AU288" s="116"/>
      <c r="AV288" s="116"/>
      <c r="AW288" s="116"/>
      <c r="AX288" s="116"/>
      <c r="AY288" s="116"/>
      <c r="AZ288" s="116"/>
      <c r="BA288" s="116"/>
      <c r="BB288" s="116"/>
      <c r="BC288" s="116"/>
      <c r="BD288" s="116"/>
      <c r="BE288" s="116"/>
      <c r="BF288" s="116"/>
      <c r="BG288" s="116"/>
      <c r="BH288" s="116"/>
      <c r="BI288" s="116"/>
      <c r="BJ288" s="117"/>
    </row>
    <row r="289" spans="1:62" s="3" customFormat="1">
      <c r="A289" s="1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c r="AE289" s="16"/>
      <c r="AF289" s="16"/>
      <c r="AG289" s="16"/>
      <c r="AH289" s="16"/>
      <c r="AI289" s="16"/>
      <c r="AJ289" s="16"/>
      <c r="AK289" s="16"/>
      <c r="AL289" s="16"/>
      <c r="AM289" s="16"/>
      <c r="AN289" s="16"/>
      <c r="AO289" s="16"/>
      <c r="AP289" s="16"/>
      <c r="AQ289" s="16"/>
      <c r="AR289" s="16"/>
      <c r="AS289" s="116"/>
      <c r="AT289" s="116"/>
      <c r="AU289" s="116"/>
      <c r="AV289" s="116"/>
      <c r="AW289" s="116"/>
      <c r="AX289" s="116"/>
      <c r="AY289" s="116"/>
      <c r="AZ289" s="116"/>
      <c r="BA289" s="116"/>
      <c r="BB289" s="116"/>
      <c r="BC289" s="116"/>
      <c r="BD289" s="116"/>
      <c r="BE289" s="116"/>
      <c r="BF289" s="116"/>
      <c r="BG289" s="116"/>
      <c r="BH289" s="116"/>
      <c r="BI289" s="116"/>
      <c r="BJ289" s="117"/>
    </row>
    <row r="290" spans="1:62" s="3" customFormat="1">
      <c r="A290" s="1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c r="AE290" s="16"/>
      <c r="AF290" s="16"/>
      <c r="AG290" s="16"/>
      <c r="AH290" s="16"/>
      <c r="AI290" s="16"/>
      <c r="AJ290" s="16"/>
      <c r="AK290" s="16"/>
      <c r="AL290" s="16"/>
      <c r="AM290" s="16"/>
      <c r="AN290" s="16"/>
      <c r="AO290" s="16"/>
      <c r="AP290" s="16"/>
      <c r="AQ290" s="16"/>
      <c r="AR290" s="16"/>
      <c r="AS290" s="116"/>
      <c r="AT290" s="116"/>
      <c r="AU290" s="116"/>
      <c r="AV290" s="116"/>
      <c r="AW290" s="116"/>
      <c r="AX290" s="116"/>
      <c r="AY290" s="116"/>
      <c r="AZ290" s="116"/>
      <c r="BA290" s="116"/>
      <c r="BB290" s="116"/>
      <c r="BC290" s="116"/>
      <c r="BD290" s="116"/>
      <c r="BE290" s="116"/>
      <c r="BF290" s="116"/>
      <c r="BG290" s="116"/>
      <c r="BH290" s="116"/>
      <c r="BI290" s="116"/>
      <c r="BJ290" s="117"/>
    </row>
    <row r="291" spans="1:62" s="3" customFormat="1">
      <c r="A291" s="1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c r="AE291" s="16"/>
      <c r="AF291" s="16"/>
      <c r="AG291" s="16"/>
      <c r="AH291" s="16"/>
      <c r="AI291" s="16"/>
      <c r="AJ291" s="16"/>
      <c r="AK291" s="16"/>
      <c r="AL291" s="16"/>
      <c r="AM291" s="16"/>
      <c r="AN291" s="16"/>
      <c r="AO291" s="16"/>
      <c r="AP291" s="16"/>
      <c r="AQ291" s="16"/>
      <c r="AR291" s="16"/>
      <c r="AS291" s="116"/>
      <c r="AT291" s="116"/>
      <c r="AU291" s="116"/>
      <c r="AV291" s="116"/>
      <c r="AW291" s="116"/>
      <c r="AX291" s="116"/>
      <c r="AY291" s="116"/>
      <c r="AZ291" s="116"/>
      <c r="BA291" s="116"/>
      <c r="BB291" s="116"/>
      <c r="BC291" s="116"/>
      <c r="BD291" s="116"/>
      <c r="BE291" s="116"/>
      <c r="BF291" s="116"/>
      <c r="BG291" s="116"/>
      <c r="BH291" s="116"/>
      <c r="BI291" s="116"/>
      <c r="BJ291" s="117"/>
    </row>
    <row r="292" spans="1:62" s="3" customFormat="1">
      <c r="A292" s="1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c r="AE292" s="16"/>
      <c r="AF292" s="16"/>
      <c r="AG292" s="16"/>
      <c r="AH292" s="16"/>
      <c r="AI292" s="16"/>
      <c r="AJ292" s="16"/>
      <c r="AK292" s="16"/>
      <c r="AL292" s="16"/>
      <c r="AM292" s="16"/>
      <c r="AN292" s="16"/>
      <c r="AO292" s="16"/>
      <c r="AP292" s="16"/>
      <c r="AQ292" s="16"/>
      <c r="AR292" s="16"/>
      <c r="AS292" s="116"/>
      <c r="AT292" s="116"/>
      <c r="AU292" s="116"/>
      <c r="AV292" s="116"/>
      <c r="AW292" s="116"/>
      <c r="AX292" s="116"/>
      <c r="AY292" s="116"/>
      <c r="AZ292" s="116"/>
      <c r="BA292" s="116"/>
      <c r="BB292" s="116"/>
      <c r="BC292" s="116"/>
      <c r="BD292" s="116"/>
      <c r="BE292" s="116"/>
      <c r="BF292" s="116"/>
      <c r="BG292" s="116"/>
      <c r="BH292" s="116"/>
      <c r="BI292" s="116"/>
      <c r="BJ292" s="117"/>
    </row>
    <row r="293" spans="1:62" s="3" customFormat="1">
      <c r="A293" s="1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c r="AE293" s="16"/>
      <c r="AF293" s="16"/>
      <c r="AG293" s="16"/>
      <c r="AH293" s="16"/>
      <c r="AI293" s="16"/>
      <c r="AJ293" s="16"/>
      <c r="AK293" s="16"/>
      <c r="AL293" s="16"/>
      <c r="AM293" s="16"/>
      <c r="AN293" s="16"/>
      <c r="AO293" s="16"/>
      <c r="AP293" s="16"/>
      <c r="AQ293" s="16"/>
      <c r="AR293" s="16"/>
      <c r="AS293" s="116"/>
      <c r="AT293" s="116"/>
      <c r="AU293" s="116"/>
      <c r="AV293" s="116"/>
      <c r="AW293" s="116"/>
      <c r="AX293" s="116"/>
      <c r="AY293" s="116"/>
      <c r="AZ293" s="116"/>
      <c r="BA293" s="116"/>
      <c r="BB293" s="116"/>
      <c r="BC293" s="116"/>
      <c r="BD293" s="116"/>
      <c r="BE293" s="116"/>
      <c r="BF293" s="116"/>
      <c r="BG293" s="116"/>
      <c r="BH293" s="116"/>
      <c r="BI293" s="116"/>
      <c r="BJ293" s="117"/>
    </row>
    <row r="294" spans="1:62" s="3" customFormat="1">
      <c r="A294" s="1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c r="AE294" s="16"/>
      <c r="AF294" s="16"/>
      <c r="AG294" s="16"/>
      <c r="AH294" s="16"/>
      <c r="AI294" s="16"/>
      <c r="AJ294" s="16"/>
      <c r="AK294" s="16"/>
      <c r="AL294" s="16"/>
      <c r="AM294" s="16"/>
      <c r="AN294" s="16"/>
      <c r="AO294" s="16"/>
      <c r="AP294" s="16"/>
      <c r="AQ294" s="16"/>
      <c r="AR294" s="16"/>
      <c r="AS294" s="116"/>
      <c r="AT294" s="116"/>
      <c r="AU294" s="116"/>
      <c r="AV294" s="116"/>
      <c r="AW294" s="116"/>
      <c r="AX294" s="116"/>
      <c r="AY294" s="116"/>
      <c r="AZ294" s="116"/>
      <c r="BA294" s="116"/>
      <c r="BB294" s="116"/>
      <c r="BC294" s="116"/>
      <c r="BD294" s="116"/>
      <c r="BE294" s="116"/>
      <c r="BF294" s="116"/>
      <c r="BG294" s="116"/>
      <c r="BH294" s="116"/>
      <c r="BI294" s="116"/>
      <c r="BJ294" s="117"/>
    </row>
    <row r="295" spans="1:62" s="3" customFormat="1">
      <c r="A295" s="1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c r="AE295" s="16"/>
      <c r="AF295" s="16"/>
      <c r="AG295" s="16"/>
      <c r="AH295" s="16"/>
      <c r="AI295" s="16"/>
      <c r="AJ295" s="16"/>
      <c r="AK295" s="16"/>
      <c r="AL295" s="16"/>
      <c r="AM295" s="16"/>
      <c r="AN295" s="16"/>
      <c r="AO295" s="16"/>
      <c r="AP295" s="16"/>
      <c r="AQ295" s="16"/>
      <c r="AR295" s="16"/>
      <c r="AS295" s="116"/>
      <c r="AT295" s="116"/>
      <c r="AU295" s="116"/>
      <c r="AV295" s="116"/>
      <c r="AW295" s="116"/>
      <c r="AX295" s="116"/>
      <c r="AY295" s="116"/>
      <c r="AZ295" s="116"/>
      <c r="BA295" s="116"/>
      <c r="BB295" s="116"/>
      <c r="BC295" s="116"/>
      <c r="BD295" s="116"/>
      <c r="BE295" s="116"/>
      <c r="BF295" s="116"/>
      <c r="BG295" s="116"/>
      <c r="BH295" s="116"/>
      <c r="BI295" s="116"/>
      <c r="BJ295" s="117"/>
    </row>
    <row r="296" spans="1:62" s="3" customFormat="1">
      <c r="A296" s="1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c r="AE296" s="16"/>
      <c r="AF296" s="16"/>
      <c r="AG296" s="16"/>
      <c r="AH296" s="16"/>
      <c r="AI296" s="16"/>
      <c r="AJ296" s="16"/>
      <c r="AK296" s="16"/>
      <c r="AL296" s="16"/>
      <c r="AM296" s="16"/>
      <c r="AN296" s="16"/>
      <c r="AO296" s="16"/>
      <c r="AP296" s="16"/>
      <c r="AQ296" s="16"/>
      <c r="AR296" s="16"/>
      <c r="AS296" s="116"/>
      <c r="AT296" s="116"/>
      <c r="AU296" s="116"/>
      <c r="AV296" s="116"/>
      <c r="AW296" s="116"/>
      <c r="AX296" s="116"/>
      <c r="AY296" s="116"/>
      <c r="AZ296" s="116"/>
      <c r="BA296" s="116"/>
      <c r="BB296" s="116"/>
      <c r="BC296" s="116"/>
      <c r="BD296" s="116"/>
      <c r="BE296" s="116"/>
      <c r="BF296" s="116"/>
      <c r="BG296" s="116"/>
      <c r="BH296" s="116"/>
      <c r="BI296" s="116"/>
      <c r="BJ296" s="117"/>
    </row>
    <row r="297" spans="1:62" s="3" customFormat="1">
      <c r="A297" s="1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c r="AE297" s="16"/>
      <c r="AF297" s="16"/>
      <c r="AG297" s="16"/>
      <c r="AH297" s="16"/>
      <c r="AI297" s="16"/>
      <c r="AJ297" s="16"/>
      <c r="AK297" s="16"/>
      <c r="AL297" s="16"/>
      <c r="AM297" s="16"/>
      <c r="AN297" s="16"/>
      <c r="AO297" s="16"/>
      <c r="AP297" s="16"/>
      <c r="AQ297" s="16"/>
      <c r="AR297" s="16"/>
      <c r="AS297" s="116"/>
      <c r="AT297" s="116"/>
      <c r="AU297" s="116"/>
      <c r="AV297" s="116"/>
      <c r="AW297" s="116"/>
      <c r="AX297" s="116"/>
      <c r="AY297" s="116"/>
      <c r="AZ297" s="116"/>
      <c r="BA297" s="116"/>
      <c r="BB297" s="116"/>
      <c r="BC297" s="116"/>
      <c r="BD297" s="116"/>
      <c r="BE297" s="116"/>
      <c r="BF297" s="116"/>
      <c r="BG297" s="116"/>
      <c r="BH297" s="116"/>
      <c r="BI297" s="116"/>
      <c r="BJ297" s="117"/>
    </row>
    <row r="298" spans="1:62" s="3" customFormat="1">
      <c r="A298" s="1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c r="AE298" s="16"/>
      <c r="AF298" s="16"/>
      <c r="AG298" s="16"/>
      <c r="AH298" s="16"/>
      <c r="AI298" s="16"/>
      <c r="AJ298" s="16"/>
      <c r="AK298" s="16"/>
      <c r="AL298" s="16"/>
      <c r="AM298" s="16"/>
      <c r="AN298" s="16"/>
      <c r="AO298" s="16"/>
      <c r="AP298" s="16"/>
      <c r="AQ298" s="16"/>
      <c r="AR298" s="16"/>
      <c r="AS298" s="116"/>
      <c r="AT298" s="116"/>
      <c r="AU298" s="116"/>
      <c r="AV298" s="116"/>
      <c r="AW298" s="116"/>
      <c r="AX298" s="116"/>
      <c r="AY298" s="116"/>
      <c r="AZ298" s="116"/>
      <c r="BA298" s="116"/>
      <c r="BB298" s="116"/>
      <c r="BC298" s="116"/>
      <c r="BD298" s="116"/>
      <c r="BE298" s="116"/>
      <c r="BF298" s="116"/>
      <c r="BG298" s="116"/>
      <c r="BH298" s="116"/>
      <c r="BI298" s="116"/>
      <c r="BJ298" s="117"/>
    </row>
    <row r="299" spans="1:62" s="3" customFormat="1">
      <c r="A299" s="1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c r="AE299" s="16"/>
      <c r="AF299" s="16"/>
      <c r="AG299" s="16"/>
      <c r="AH299" s="16"/>
      <c r="AI299" s="16"/>
      <c r="AJ299" s="16"/>
      <c r="AK299" s="16"/>
      <c r="AL299" s="16"/>
      <c r="AM299" s="16"/>
      <c r="AN299" s="16"/>
      <c r="AO299" s="16"/>
      <c r="AP299" s="16"/>
      <c r="AQ299" s="16"/>
      <c r="AR299" s="16"/>
      <c r="AS299" s="116"/>
      <c r="AT299" s="116"/>
      <c r="AU299" s="116"/>
      <c r="AV299" s="116"/>
      <c r="AW299" s="116"/>
      <c r="AX299" s="116"/>
      <c r="AY299" s="116"/>
      <c r="AZ299" s="116"/>
      <c r="BA299" s="116"/>
      <c r="BB299" s="116"/>
      <c r="BC299" s="116"/>
      <c r="BD299" s="116"/>
      <c r="BE299" s="116"/>
      <c r="BF299" s="116"/>
      <c r="BG299" s="116"/>
      <c r="BH299" s="116"/>
      <c r="BI299" s="116"/>
      <c r="BJ299" s="117"/>
    </row>
    <row r="300" spans="1:62" s="3" customFormat="1">
      <c r="A300" s="1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c r="AE300" s="16"/>
      <c r="AF300" s="16"/>
      <c r="AG300" s="16"/>
      <c r="AH300" s="16"/>
      <c r="AI300" s="16"/>
      <c r="AJ300" s="16"/>
      <c r="AK300" s="16"/>
      <c r="AL300" s="16"/>
      <c r="AM300" s="16"/>
      <c r="AN300" s="16"/>
      <c r="AO300" s="16"/>
      <c r="AP300" s="16"/>
      <c r="AQ300" s="16"/>
      <c r="AR300" s="16"/>
      <c r="AS300" s="116"/>
      <c r="AT300" s="116"/>
      <c r="AU300" s="116"/>
      <c r="AV300" s="116"/>
      <c r="AW300" s="116"/>
      <c r="AX300" s="116"/>
      <c r="AY300" s="116"/>
      <c r="AZ300" s="116"/>
      <c r="BA300" s="116"/>
      <c r="BB300" s="116"/>
      <c r="BC300" s="116"/>
      <c r="BD300" s="116"/>
      <c r="BE300" s="116"/>
      <c r="BF300" s="116"/>
      <c r="BG300" s="116"/>
      <c r="BH300" s="116"/>
      <c r="BI300" s="116"/>
      <c r="BJ300" s="117"/>
    </row>
    <row r="301" spans="1:62" s="3" customFormat="1">
      <c r="A301" s="1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c r="AE301" s="16"/>
      <c r="AF301" s="16"/>
      <c r="AG301" s="16"/>
      <c r="AH301" s="16"/>
      <c r="AI301" s="16"/>
      <c r="AJ301" s="16"/>
      <c r="AK301" s="16"/>
      <c r="AL301" s="16"/>
      <c r="AM301" s="16"/>
      <c r="AN301" s="16"/>
      <c r="AO301" s="16"/>
      <c r="AP301" s="16"/>
      <c r="AQ301" s="16"/>
      <c r="AR301" s="16"/>
      <c r="AS301" s="116"/>
      <c r="AT301" s="116"/>
      <c r="AU301" s="116"/>
      <c r="AV301" s="116"/>
      <c r="AW301" s="116"/>
      <c r="AX301" s="116"/>
      <c r="AY301" s="116"/>
      <c r="AZ301" s="116"/>
      <c r="BA301" s="116"/>
      <c r="BB301" s="116"/>
      <c r="BC301" s="116"/>
      <c r="BD301" s="116"/>
      <c r="BE301" s="116"/>
      <c r="BF301" s="116"/>
      <c r="BG301" s="116"/>
      <c r="BH301" s="116"/>
      <c r="BI301" s="116"/>
      <c r="BJ301" s="117"/>
    </row>
    <row r="302" spans="1:62" s="3" customFormat="1">
      <c r="A302" s="1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c r="AE302" s="16"/>
      <c r="AF302" s="16"/>
      <c r="AG302" s="16"/>
      <c r="AH302" s="16"/>
      <c r="AI302" s="16"/>
      <c r="AJ302" s="16"/>
      <c r="AK302" s="16"/>
      <c r="AL302" s="16"/>
      <c r="AM302" s="16"/>
      <c r="AN302" s="16"/>
      <c r="AO302" s="16"/>
      <c r="AP302" s="16"/>
      <c r="AQ302" s="16"/>
      <c r="AR302" s="16"/>
      <c r="AS302" s="116"/>
      <c r="AT302" s="116"/>
      <c r="AU302" s="116"/>
      <c r="AV302" s="116"/>
      <c r="AW302" s="116"/>
      <c r="AX302" s="116"/>
      <c r="AY302" s="116"/>
      <c r="AZ302" s="116"/>
      <c r="BA302" s="116"/>
      <c r="BB302" s="116"/>
      <c r="BC302" s="116"/>
      <c r="BD302" s="116"/>
      <c r="BE302" s="116"/>
      <c r="BF302" s="116"/>
      <c r="BG302" s="116"/>
      <c r="BH302" s="116"/>
      <c r="BI302" s="116"/>
      <c r="BJ302" s="117"/>
    </row>
    <row r="303" spans="1:62" s="3" customFormat="1">
      <c r="A303" s="1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c r="AE303" s="16"/>
      <c r="AF303" s="16"/>
      <c r="AG303" s="16"/>
      <c r="AH303" s="16"/>
      <c r="AI303" s="16"/>
      <c r="AJ303" s="16"/>
      <c r="AK303" s="16"/>
      <c r="AL303" s="16"/>
      <c r="AM303" s="16"/>
      <c r="AN303" s="16"/>
      <c r="AO303" s="16"/>
      <c r="AP303" s="16"/>
      <c r="AQ303" s="16"/>
      <c r="AR303" s="16"/>
      <c r="AS303" s="116"/>
      <c r="AT303" s="116"/>
      <c r="AU303" s="116"/>
      <c r="AV303" s="116"/>
      <c r="AW303" s="116"/>
      <c r="AX303" s="116"/>
      <c r="AY303" s="116"/>
      <c r="AZ303" s="116"/>
      <c r="BA303" s="116"/>
      <c r="BB303" s="116"/>
      <c r="BC303" s="116"/>
      <c r="BD303" s="116"/>
      <c r="BE303" s="116"/>
      <c r="BF303" s="116"/>
      <c r="BG303" s="116"/>
      <c r="BH303" s="116"/>
      <c r="BI303" s="116"/>
      <c r="BJ303" s="117"/>
    </row>
    <row r="304" spans="1:62" s="3" customFormat="1">
      <c r="A304" s="1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6"/>
      <c r="AS304" s="116"/>
      <c r="AT304" s="116"/>
      <c r="AU304" s="116"/>
      <c r="AV304" s="116"/>
      <c r="AW304" s="116"/>
      <c r="AX304" s="116"/>
      <c r="AY304" s="116"/>
      <c r="AZ304" s="116"/>
      <c r="BA304" s="116"/>
      <c r="BB304" s="116"/>
      <c r="BC304" s="116"/>
      <c r="BD304" s="116"/>
      <c r="BE304" s="116"/>
      <c r="BF304" s="116"/>
      <c r="BG304" s="116"/>
      <c r="BH304" s="116"/>
      <c r="BI304" s="116"/>
      <c r="BJ304" s="117"/>
    </row>
    <row r="305" spans="1:62" s="3" customFormat="1">
      <c r="A305" s="1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c r="AM305" s="16"/>
      <c r="AN305" s="16"/>
      <c r="AO305" s="16"/>
      <c r="AP305" s="16"/>
      <c r="AQ305" s="16"/>
      <c r="AR305" s="16"/>
      <c r="AS305" s="116"/>
      <c r="AT305" s="116"/>
      <c r="AU305" s="116"/>
      <c r="AV305" s="116"/>
      <c r="AW305" s="116"/>
      <c r="AX305" s="116"/>
      <c r="AY305" s="116"/>
      <c r="AZ305" s="116"/>
      <c r="BA305" s="116"/>
      <c r="BB305" s="116"/>
      <c r="BC305" s="116"/>
      <c r="BD305" s="116"/>
      <c r="BE305" s="116"/>
      <c r="BF305" s="116"/>
      <c r="BG305" s="116"/>
      <c r="BH305" s="116"/>
      <c r="BI305" s="116"/>
      <c r="BJ305" s="117"/>
    </row>
    <row r="306" spans="1:62" s="3" customFormat="1">
      <c r="A306" s="1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c r="AE306" s="16"/>
      <c r="AF306" s="16"/>
      <c r="AG306" s="16"/>
      <c r="AH306" s="16"/>
      <c r="AI306" s="16"/>
      <c r="AJ306" s="16"/>
      <c r="AK306" s="16"/>
      <c r="AL306" s="16"/>
      <c r="AM306" s="16"/>
      <c r="AN306" s="16"/>
      <c r="AO306" s="16"/>
      <c r="AP306" s="16"/>
      <c r="AQ306" s="16"/>
      <c r="AR306" s="16"/>
      <c r="AS306" s="116"/>
      <c r="AT306" s="116"/>
      <c r="AU306" s="116"/>
      <c r="AV306" s="116"/>
      <c r="AW306" s="116"/>
      <c r="AX306" s="116"/>
      <c r="AY306" s="116"/>
      <c r="AZ306" s="116"/>
      <c r="BA306" s="116"/>
      <c r="BB306" s="116"/>
      <c r="BC306" s="116"/>
      <c r="BD306" s="116"/>
      <c r="BE306" s="116"/>
      <c r="BF306" s="116"/>
      <c r="BG306" s="116"/>
      <c r="BH306" s="116"/>
      <c r="BI306" s="116"/>
      <c r="BJ306" s="117"/>
    </row>
    <row r="307" spans="1:62" s="3" customFormat="1">
      <c r="A307" s="1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c r="AE307" s="16"/>
      <c r="AF307" s="16"/>
      <c r="AG307" s="16"/>
      <c r="AH307" s="16"/>
      <c r="AI307" s="16"/>
      <c r="AJ307" s="16"/>
      <c r="AK307" s="16"/>
      <c r="AL307" s="16"/>
      <c r="AM307" s="16"/>
      <c r="AN307" s="16"/>
      <c r="AO307" s="16"/>
      <c r="AP307" s="16"/>
      <c r="AQ307" s="16"/>
      <c r="AR307" s="16"/>
      <c r="AS307" s="116"/>
      <c r="AT307" s="116"/>
      <c r="AU307" s="116"/>
      <c r="AV307" s="116"/>
      <c r="AW307" s="116"/>
      <c r="AX307" s="116"/>
      <c r="AY307" s="116"/>
      <c r="AZ307" s="116"/>
      <c r="BA307" s="116"/>
      <c r="BB307" s="116"/>
      <c r="BC307" s="116"/>
      <c r="BD307" s="116"/>
      <c r="BE307" s="116"/>
      <c r="BF307" s="116"/>
      <c r="BG307" s="116"/>
      <c r="BH307" s="116"/>
      <c r="BI307" s="116"/>
      <c r="BJ307" s="117"/>
    </row>
    <row r="308" spans="1:62" s="3" customFormat="1">
      <c r="A308" s="1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c r="AE308" s="16"/>
      <c r="AF308" s="16"/>
      <c r="AG308" s="16"/>
      <c r="AH308" s="16"/>
      <c r="AI308" s="16"/>
      <c r="AJ308" s="16"/>
      <c r="AK308" s="16"/>
      <c r="AL308" s="16"/>
      <c r="AM308" s="16"/>
      <c r="AN308" s="16"/>
      <c r="AO308" s="16"/>
      <c r="AP308" s="16"/>
      <c r="AQ308" s="16"/>
      <c r="AR308" s="16"/>
      <c r="AS308" s="116"/>
      <c r="AT308" s="116"/>
      <c r="AU308" s="116"/>
      <c r="AV308" s="116"/>
      <c r="AW308" s="116"/>
      <c r="AX308" s="116"/>
      <c r="AY308" s="116"/>
      <c r="AZ308" s="116"/>
      <c r="BA308" s="116"/>
      <c r="BB308" s="116"/>
      <c r="BC308" s="116"/>
      <c r="BD308" s="116"/>
      <c r="BE308" s="116"/>
      <c r="BF308" s="116"/>
      <c r="BG308" s="116"/>
      <c r="BH308" s="116"/>
      <c r="BI308" s="116"/>
      <c r="BJ308" s="117"/>
    </row>
    <row r="309" spans="1:62" s="3" customFormat="1">
      <c r="A309" s="1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c r="AE309" s="16"/>
      <c r="AF309" s="16"/>
      <c r="AG309" s="16"/>
      <c r="AH309" s="16"/>
      <c r="AI309" s="16"/>
      <c r="AJ309" s="16"/>
      <c r="AK309" s="16"/>
      <c r="AL309" s="16"/>
      <c r="AM309" s="16"/>
      <c r="AN309" s="16"/>
      <c r="AO309" s="16"/>
      <c r="AP309" s="16"/>
      <c r="AQ309" s="16"/>
      <c r="AR309" s="16"/>
      <c r="AS309" s="116"/>
      <c r="AT309" s="116"/>
      <c r="AU309" s="116"/>
      <c r="AV309" s="116"/>
      <c r="AW309" s="116"/>
      <c r="AX309" s="116"/>
      <c r="AY309" s="116"/>
      <c r="AZ309" s="116"/>
      <c r="BA309" s="116"/>
      <c r="BB309" s="116"/>
      <c r="BC309" s="116"/>
      <c r="BD309" s="116"/>
      <c r="BE309" s="116"/>
      <c r="BF309" s="116"/>
      <c r="BG309" s="116"/>
      <c r="BH309" s="116"/>
      <c r="BI309" s="116"/>
      <c r="BJ309" s="117"/>
    </row>
    <row r="310" spans="1:62" s="3" customFormat="1">
      <c r="A310" s="1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c r="AE310" s="16"/>
      <c r="AF310" s="16"/>
      <c r="AG310" s="16"/>
      <c r="AH310" s="16"/>
      <c r="AI310" s="16"/>
      <c r="AJ310" s="16"/>
      <c r="AK310" s="16"/>
      <c r="AL310" s="16"/>
      <c r="AM310" s="16"/>
      <c r="AN310" s="16"/>
      <c r="AO310" s="16"/>
      <c r="AP310" s="16"/>
      <c r="AQ310" s="16"/>
      <c r="AR310" s="16"/>
      <c r="AS310" s="116"/>
      <c r="AT310" s="116"/>
      <c r="AU310" s="116"/>
      <c r="AV310" s="116"/>
      <c r="AW310" s="116"/>
      <c r="AX310" s="116"/>
      <c r="AY310" s="116"/>
      <c r="AZ310" s="116"/>
      <c r="BA310" s="116"/>
      <c r="BB310" s="116"/>
      <c r="BC310" s="116"/>
      <c r="BD310" s="116"/>
      <c r="BE310" s="116"/>
      <c r="BF310" s="116"/>
      <c r="BG310" s="116"/>
      <c r="BH310" s="116"/>
      <c r="BI310" s="116"/>
      <c r="BJ310" s="117"/>
    </row>
    <row r="311" spans="1:62" s="3" customFormat="1">
      <c r="A311" s="1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c r="AE311" s="16"/>
      <c r="AF311" s="16"/>
      <c r="AG311" s="16"/>
      <c r="AH311" s="16"/>
      <c r="AI311" s="16"/>
      <c r="AJ311" s="16"/>
      <c r="AK311" s="16"/>
      <c r="AL311" s="16"/>
      <c r="AM311" s="16"/>
      <c r="AN311" s="16"/>
      <c r="AO311" s="16"/>
      <c r="AP311" s="16"/>
      <c r="AQ311" s="16"/>
      <c r="AR311" s="16"/>
      <c r="AS311" s="116"/>
      <c r="AT311" s="116"/>
      <c r="AU311" s="116"/>
      <c r="AV311" s="116"/>
      <c r="AW311" s="116"/>
      <c r="AX311" s="116"/>
      <c r="AY311" s="116"/>
      <c r="AZ311" s="116"/>
      <c r="BA311" s="116"/>
      <c r="BB311" s="116"/>
      <c r="BC311" s="116"/>
      <c r="BD311" s="116"/>
      <c r="BE311" s="116"/>
      <c r="BF311" s="116"/>
      <c r="BG311" s="116"/>
      <c r="BH311" s="116"/>
      <c r="BI311" s="116"/>
      <c r="BJ311" s="117"/>
    </row>
    <row r="312" spans="1:62" s="3" customFormat="1">
      <c r="A312" s="1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c r="AE312" s="16"/>
      <c r="AF312" s="16"/>
      <c r="AG312" s="16"/>
      <c r="AH312" s="16"/>
      <c r="AI312" s="16"/>
      <c r="AJ312" s="16"/>
      <c r="AK312" s="16"/>
      <c r="AL312" s="16"/>
      <c r="AM312" s="16"/>
      <c r="AN312" s="16"/>
      <c r="AO312" s="16"/>
      <c r="AP312" s="16"/>
      <c r="AQ312" s="16"/>
      <c r="AR312" s="16"/>
      <c r="AS312" s="116"/>
      <c r="AT312" s="116"/>
      <c r="AU312" s="116"/>
      <c r="AV312" s="116"/>
      <c r="AW312" s="116"/>
      <c r="AX312" s="116"/>
      <c r="AY312" s="116"/>
      <c r="AZ312" s="116"/>
      <c r="BA312" s="116"/>
      <c r="BB312" s="116"/>
      <c r="BC312" s="116"/>
      <c r="BD312" s="116"/>
      <c r="BE312" s="116"/>
      <c r="BF312" s="116"/>
      <c r="BG312" s="116"/>
      <c r="BH312" s="116"/>
      <c r="BI312" s="116"/>
      <c r="BJ312" s="117"/>
    </row>
    <row r="313" spans="1:62" s="3" customFormat="1">
      <c r="A313" s="1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c r="AE313" s="16"/>
      <c r="AF313" s="16"/>
      <c r="AG313" s="16"/>
      <c r="AH313" s="16"/>
      <c r="AI313" s="16"/>
      <c r="AJ313" s="16"/>
      <c r="AK313" s="16"/>
      <c r="AL313" s="16"/>
      <c r="AM313" s="16"/>
      <c r="AN313" s="16"/>
      <c r="AO313" s="16"/>
      <c r="AP313" s="16"/>
      <c r="AQ313" s="16"/>
      <c r="AR313" s="16"/>
      <c r="AS313" s="116"/>
      <c r="AT313" s="116"/>
      <c r="AU313" s="116"/>
      <c r="AV313" s="116"/>
      <c r="AW313" s="116"/>
      <c r="AX313" s="116"/>
      <c r="AY313" s="116"/>
      <c r="AZ313" s="116"/>
      <c r="BA313" s="116"/>
      <c r="BB313" s="116"/>
      <c r="BC313" s="116"/>
      <c r="BD313" s="116"/>
      <c r="BE313" s="116"/>
      <c r="BF313" s="116"/>
      <c r="BG313" s="116"/>
      <c r="BH313" s="116"/>
      <c r="BI313" s="116"/>
      <c r="BJ313" s="117"/>
    </row>
    <row r="314" spans="1:62" s="3" customFormat="1">
      <c r="A314" s="1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c r="AE314" s="16"/>
      <c r="AF314" s="16"/>
      <c r="AG314" s="16"/>
      <c r="AH314" s="16"/>
      <c r="AI314" s="16"/>
      <c r="AJ314" s="16"/>
      <c r="AK314" s="16"/>
      <c r="AL314" s="16"/>
      <c r="AM314" s="16"/>
      <c r="AN314" s="16"/>
      <c r="AO314" s="16"/>
      <c r="AP314" s="16"/>
      <c r="AQ314" s="16"/>
      <c r="AR314" s="16"/>
      <c r="AS314" s="116"/>
      <c r="AT314" s="116"/>
      <c r="AU314" s="116"/>
      <c r="AV314" s="116"/>
      <c r="AW314" s="116"/>
      <c r="AX314" s="116"/>
      <c r="AY314" s="116"/>
      <c r="AZ314" s="116"/>
      <c r="BA314" s="116"/>
      <c r="BB314" s="116"/>
      <c r="BC314" s="116"/>
      <c r="BD314" s="116"/>
      <c r="BE314" s="116"/>
      <c r="BF314" s="116"/>
      <c r="BG314" s="116"/>
      <c r="BH314" s="116"/>
      <c r="BI314" s="116"/>
      <c r="BJ314" s="117"/>
    </row>
    <row r="315" spans="1:62" s="3" customFormat="1">
      <c r="A315" s="1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c r="AE315" s="16"/>
      <c r="AF315" s="16"/>
      <c r="AG315" s="16"/>
      <c r="AH315" s="16"/>
      <c r="AI315" s="16"/>
      <c r="AJ315" s="16"/>
      <c r="AK315" s="16"/>
      <c r="AL315" s="16"/>
      <c r="AM315" s="16"/>
      <c r="AN315" s="16"/>
      <c r="AO315" s="16"/>
      <c r="AP315" s="16"/>
      <c r="AQ315" s="16"/>
      <c r="AR315" s="16"/>
      <c r="AS315" s="116"/>
      <c r="AT315" s="116"/>
      <c r="AU315" s="116"/>
      <c r="AV315" s="116"/>
      <c r="AW315" s="116"/>
      <c r="AX315" s="116"/>
      <c r="AY315" s="116"/>
      <c r="AZ315" s="116"/>
      <c r="BA315" s="116"/>
      <c r="BB315" s="116"/>
      <c r="BC315" s="116"/>
      <c r="BD315" s="116"/>
      <c r="BE315" s="116"/>
      <c r="BF315" s="116"/>
      <c r="BG315" s="116"/>
      <c r="BH315" s="116"/>
      <c r="BI315" s="116"/>
      <c r="BJ315" s="117"/>
    </row>
    <row r="316" spans="1:62" s="3" customFormat="1">
      <c r="A316" s="1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c r="AE316" s="16"/>
      <c r="AF316" s="16"/>
      <c r="AG316" s="16"/>
      <c r="AH316" s="16"/>
      <c r="AI316" s="16"/>
      <c r="AJ316" s="16"/>
      <c r="AK316" s="16"/>
      <c r="AL316" s="16"/>
      <c r="AM316" s="16"/>
      <c r="AN316" s="16"/>
      <c r="AO316" s="16"/>
      <c r="AP316" s="16"/>
      <c r="AQ316" s="16"/>
      <c r="AR316" s="16"/>
      <c r="AS316" s="116"/>
      <c r="AT316" s="116"/>
      <c r="AU316" s="116"/>
      <c r="AV316" s="116"/>
      <c r="AW316" s="116"/>
      <c r="AX316" s="116"/>
      <c r="AY316" s="116"/>
      <c r="AZ316" s="116"/>
      <c r="BA316" s="116"/>
      <c r="BB316" s="116"/>
      <c r="BC316" s="116"/>
      <c r="BD316" s="116"/>
      <c r="BE316" s="116"/>
      <c r="BF316" s="116"/>
      <c r="BG316" s="116"/>
      <c r="BH316" s="116"/>
      <c r="BI316" s="116"/>
      <c r="BJ316" s="117"/>
    </row>
    <row r="317" spans="1:62" s="3" customFormat="1">
      <c r="A317" s="1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c r="AE317" s="16"/>
      <c r="AF317" s="16"/>
      <c r="AG317" s="16"/>
      <c r="AH317" s="16"/>
      <c r="AI317" s="16"/>
      <c r="AJ317" s="16"/>
      <c r="AK317" s="16"/>
      <c r="AL317" s="16"/>
      <c r="AM317" s="16"/>
      <c r="AN317" s="16"/>
      <c r="AO317" s="16"/>
      <c r="AP317" s="16"/>
      <c r="AQ317" s="16"/>
      <c r="AR317" s="16"/>
      <c r="AS317" s="116"/>
      <c r="AT317" s="116"/>
      <c r="AU317" s="116"/>
      <c r="AV317" s="116"/>
      <c r="AW317" s="116"/>
      <c r="AX317" s="116"/>
      <c r="AY317" s="116"/>
      <c r="AZ317" s="116"/>
      <c r="BA317" s="116"/>
      <c r="BB317" s="116"/>
      <c r="BC317" s="116"/>
      <c r="BD317" s="116"/>
      <c r="BE317" s="116"/>
      <c r="BF317" s="116"/>
      <c r="BG317" s="116"/>
      <c r="BH317" s="116"/>
      <c r="BI317" s="116"/>
      <c r="BJ317" s="117"/>
    </row>
    <row r="318" spans="1:62" s="3" customFormat="1">
      <c r="A318" s="1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c r="AE318" s="16"/>
      <c r="AF318" s="16"/>
      <c r="AG318" s="16"/>
      <c r="AH318" s="16"/>
      <c r="AI318" s="16"/>
      <c r="AJ318" s="16"/>
      <c r="AK318" s="16"/>
      <c r="AL318" s="16"/>
      <c r="AM318" s="16"/>
      <c r="AN318" s="16"/>
      <c r="AO318" s="16"/>
      <c r="AP318" s="16"/>
      <c r="AQ318" s="16"/>
      <c r="AR318" s="16"/>
      <c r="AS318" s="116"/>
      <c r="AT318" s="116"/>
      <c r="AU318" s="116"/>
      <c r="AV318" s="116"/>
      <c r="AW318" s="116"/>
      <c r="AX318" s="116"/>
      <c r="AY318" s="116"/>
      <c r="AZ318" s="116"/>
      <c r="BA318" s="116"/>
      <c r="BB318" s="116"/>
      <c r="BC318" s="116"/>
      <c r="BD318" s="116"/>
      <c r="BE318" s="116"/>
      <c r="BF318" s="116"/>
      <c r="BG318" s="116"/>
      <c r="BH318" s="116"/>
      <c r="BI318" s="116"/>
      <c r="BJ318" s="117"/>
    </row>
    <row r="319" spans="1:62" s="3" customFormat="1">
      <c r="A319" s="1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c r="AE319" s="16"/>
      <c r="AF319" s="16"/>
      <c r="AG319" s="16"/>
      <c r="AH319" s="16"/>
      <c r="AI319" s="16"/>
      <c r="AJ319" s="16"/>
      <c r="AK319" s="16"/>
      <c r="AL319" s="16"/>
      <c r="AM319" s="16"/>
      <c r="AN319" s="16"/>
      <c r="AO319" s="16"/>
      <c r="AP319" s="16"/>
      <c r="AQ319" s="16"/>
      <c r="AR319" s="16"/>
      <c r="AS319" s="116"/>
      <c r="AT319" s="116"/>
      <c r="AU319" s="116"/>
      <c r="AV319" s="116"/>
      <c r="AW319" s="116"/>
      <c r="AX319" s="116"/>
      <c r="AY319" s="116"/>
      <c r="AZ319" s="116"/>
      <c r="BA319" s="116"/>
      <c r="BB319" s="116"/>
      <c r="BC319" s="116"/>
      <c r="BD319" s="116"/>
      <c r="BE319" s="116"/>
      <c r="BF319" s="116"/>
      <c r="BG319" s="116"/>
      <c r="BH319" s="116"/>
      <c r="BI319" s="116"/>
      <c r="BJ319" s="117"/>
    </row>
    <row r="320" spans="1:62" s="3" customFormat="1">
      <c r="A320" s="1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c r="AE320" s="16"/>
      <c r="AF320" s="16"/>
      <c r="AG320" s="16"/>
      <c r="AH320" s="16"/>
      <c r="AI320" s="16"/>
      <c r="AJ320" s="16"/>
      <c r="AK320" s="16"/>
      <c r="AL320" s="16"/>
      <c r="AM320" s="16"/>
      <c r="AN320" s="16"/>
      <c r="AO320" s="16"/>
      <c r="AP320" s="16"/>
      <c r="AQ320" s="16"/>
      <c r="AR320" s="16"/>
      <c r="AS320" s="116"/>
      <c r="AT320" s="116"/>
      <c r="AU320" s="116"/>
      <c r="AV320" s="116"/>
      <c r="AW320" s="116"/>
      <c r="AX320" s="116"/>
      <c r="AY320" s="116"/>
      <c r="AZ320" s="116"/>
      <c r="BA320" s="116"/>
      <c r="BB320" s="116"/>
      <c r="BC320" s="116"/>
      <c r="BD320" s="116"/>
      <c r="BE320" s="116"/>
      <c r="BF320" s="116"/>
      <c r="BG320" s="116"/>
      <c r="BH320" s="116"/>
      <c r="BI320" s="116"/>
      <c r="BJ320" s="117"/>
    </row>
    <row r="321" spans="1:62" s="3" customFormat="1">
      <c r="A321" s="1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c r="AE321" s="16"/>
      <c r="AF321" s="16"/>
      <c r="AG321" s="16"/>
      <c r="AH321" s="16"/>
      <c r="AI321" s="16"/>
      <c r="AJ321" s="16"/>
      <c r="AK321" s="16"/>
      <c r="AL321" s="16"/>
      <c r="AM321" s="16"/>
      <c r="AN321" s="16"/>
      <c r="AO321" s="16"/>
      <c r="AP321" s="16"/>
      <c r="AQ321" s="16"/>
      <c r="AR321" s="16"/>
      <c r="AS321" s="116"/>
      <c r="AT321" s="116"/>
      <c r="AU321" s="116"/>
      <c r="AV321" s="116"/>
      <c r="AW321" s="116"/>
      <c r="AX321" s="116"/>
      <c r="AY321" s="116"/>
      <c r="AZ321" s="116"/>
      <c r="BA321" s="116"/>
      <c r="BB321" s="116"/>
      <c r="BC321" s="116"/>
      <c r="BD321" s="116"/>
      <c r="BE321" s="116"/>
      <c r="BF321" s="116"/>
      <c r="BG321" s="116"/>
      <c r="BH321" s="116"/>
      <c r="BI321" s="116"/>
      <c r="BJ321" s="117"/>
    </row>
    <row r="322" spans="1:62" s="3" customFormat="1">
      <c r="A322" s="1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c r="AE322" s="16"/>
      <c r="AF322" s="16"/>
      <c r="AG322" s="16"/>
      <c r="AH322" s="16"/>
      <c r="AI322" s="16"/>
      <c r="AJ322" s="16"/>
      <c r="AK322" s="16"/>
      <c r="AL322" s="16"/>
      <c r="AM322" s="16"/>
      <c r="AN322" s="16"/>
      <c r="AO322" s="16"/>
      <c r="AP322" s="16"/>
      <c r="AQ322" s="16"/>
      <c r="AR322" s="16"/>
      <c r="AS322" s="116"/>
      <c r="AT322" s="116"/>
      <c r="AU322" s="116"/>
      <c r="AV322" s="116"/>
      <c r="AW322" s="116"/>
      <c r="AX322" s="116"/>
      <c r="AY322" s="116"/>
      <c r="AZ322" s="116"/>
      <c r="BA322" s="116"/>
      <c r="BB322" s="116"/>
      <c r="BC322" s="116"/>
      <c r="BD322" s="116"/>
      <c r="BE322" s="116"/>
      <c r="BF322" s="116"/>
      <c r="BG322" s="116"/>
      <c r="BH322" s="116"/>
      <c r="BI322" s="116"/>
      <c r="BJ322" s="117"/>
    </row>
    <row r="323" spans="1:62" s="3" customFormat="1">
      <c r="A323" s="1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c r="AE323" s="16"/>
      <c r="AF323" s="16"/>
      <c r="AG323" s="16"/>
      <c r="AH323" s="16"/>
      <c r="AI323" s="16"/>
      <c r="AJ323" s="16"/>
      <c r="AK323" s="16"/>
      <c r="AL323" s="16"/>
      <c r="AM323" s="16"/>
      <c r="AN323" s="16"/>
      <c r="AO323" s="16"/>
      <c r="AP323" s="16"/>
      <c r="AQ323" s="16"/>
      <c r="AR323" s="16"/>
      <c r="AS323" s="116"/>
      <c r="AT323" s="116"/>
      <c r="AU323" s="116"/>
      <c r="AV323" s="116"/>
      <c r="AW323" s="116"/>
      <c r="AX323" s="116"/>
      <c r="AY323" s="116"/>
      <c r="AZ323" s="116"/>
      <c r="BA323" s="116"/>
      <c r="BB323" s="116"/>
      <c r="BC323" s="116"/>
      <c r="BD323" s="116"/>
      <c r="BE323" s="116"/>
      <c r="BF323" s="116"/>
      <c r="BG323" s="116"/>
      <c r="BH323" s="116"/>
      <c r="BI323" s="116"/>
      <c r="BJ323" s="117"/>
    </row>
    <row r="324" spans="1:62" s="3" customFormat="1">
      <c r="A324" s="1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c r="AE324" s="16"/>
      <c r="AF324" s="16"/>
      <c r="AG324" s="16"/>
      <c r="AH324" s="16"/>
      <c r="AI324" s="16"/>
      <c r="AJ324" s="16"/>
      <c r="AK324" s="16"/>
      <c r="AL324" s="16"/>
      <c r="AM324" s="16"/>
      <c r="AN324" s="16"/>
      <c r="AO324" s="16"/>
      <c r="AP324" s="16"/>
      <c r="AQ324" s="16"/>
      <c r="AR324" s="16"/>
      <c r="AS324" s="116"/>
      <c r="AT324" s="116"/>
      <c r="AU324" s="116"/>
      <c r="AV324" s="116"/>
      <c r="AW324" s="116"/>
      <c r="AX324" s="116"/>
      <c r="AY324" s="116"/>
      <c r="AZ324" s="116"/>
      <c r="BA324" s="116"/>
      <c r="BB324" s="116"/>
      <c r="BC324" s="116"/>
      <c r="BD324" s="116"/>
      <c r="BE324" s="116"/>
      <c r="BF324" s="116"/>
      <c r="BG324" s="116"/>
      <c r="BH324" s="116"/>
      <c r="BI324" s="116"/>
      <c r="BJ324" s="117"/>
    </row>
    <row r="325" spans="1:62" s="3" customFormat="1">
      <c r="A325" s="1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c r="AE325" s="16"/>
      <c r="AF325" s="16"/>
      <c r="AG325" s="16"/>
      <c r="AH325" s="16"/>
      <c r="AI325" s="16"/>
      <c r="AJ325" s="16"/>
      <c r="AK325" s="16"/>
      <c r="AL325" s="16"/>
      <c r="AM325" s="16"/>
      <c r="AN325" s="16"/>
      <c r="AO325" s="16"/>
      <c r="AP325" s="16"/>
      <c r="AQ325" s="16"/>
      <c r="AR325" s="16"/>
      <c r="AS325" s="116"/>
      <c r="AT325" s="116"/>
      <c r="AU325" s="116"/>
      <c r="AV325" s="116"/>
      <c r="AW325" s="116"/>
      <c r="AX325" s="116"/>
      <c r="AY325" s="116"/>
      <c r="AZ325" s="116"/>
      <c r="BA325" s="116"/>
      <c r="BB325" s="116"/>
      <c r="BC325" s="116"/>
      <c r="BD325" s="116"/>
      <c r="BE325" s="116"/>
      <c r="BF325" s="116"/>
      <c r="BG325" s="116"/>
      <c r="BH325" s="116"/>
      <c r="BI325" s="116"/>
      <c r="BJ325" s="117"/>
    </row>
    <row r="326" spans="1:62" s="3" customFormat="1">
      <c r="A326" s="1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c r="AE326" s="16"/>
      <c r="AF326" s="16"/>
      <c r="AG326" s="16"/>
      <c r="AH326" s="16"/>
      <c r="AI326" s="16"/>
      <c r="AJ326" s="16"/>
      <c r="AK326" s="16"/>
      <c r="AL326" s="16"/>
      <c r="AM326" s="16"/>
      <c r="AN326" s="16"/>
      <c r="AO326" s="16"/>
      <c r="AP326" s="16"/>
      <c r="AQ326" s="16"/>
      <c r="AR326" s="16"/>
      <c r="AS326" s="116"/>
      <c r="AT326" s="116"/>
      <c r="AU326" s="116"/>
      <c r="AV326" s="116"/>
      <c r="AW326" s="116"/>
      <c r="AX326" s="116"/>
      <c r="AY326" s="116"/>
      <c r="AZ326" s="116"/>
      <c r="BA326" s="116"/>
      <c r="BB326" s="116"/>
      <c r="BC326" s="116"/>
      <c r="BD326" s="116"/>
      <c r="BE326" s="116"/>
      <c r="BF326" s="116"/>
      <c r="BG326" s="116"/>
      <c r="BH326" s="116"/>
      <c r="BI326" s="116"/>
      <c r="BJ326" s="117"/>
    </row>
    <row r="327" spans="1:62" s="3" customFormat="1">
      <c r="A327" s="1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c r="AE327" s="16"/>
      <c r="AF327" s="16"/>
      <c r="AG327" s="16"/>
      <c r="AH327" s="16"/>
      <c r="AI327" s="16"/>
      <c r="AJ327" s="16"/>
      <c r="AK327" s="16"/>
      <c r="AL327" s="16"/>
      <c r="AM327" s="16"/>
      <c r="AN327" s="16"/>
      <c r="AO327" s="16"/>
      <c r="AP327" s="16"/>
      <c r="AQ327" s="16"/>
      <c r="AR327" s="16"/>
      <c r="AS327" s="116"/>
      <c r="AT327" s="116"/>
      <c r="AU327" s="116"/>
      <c r="AV327" s="116"/>
      <c r="AW327" s="116"/>
      <c r="AX327" s="116"/>
      <c r="AY327" s="116"/>
      <c r="AZ327" s="116"/>
      <c r="BA327" s="116"/>
      <c r="BB327" s="116"/>
      <c r="BC327" s="116"/>
      <c r="BD327" s="116"/>
      <c r="BE327" s="116"/>
      <c r="BF327" s="116"/>
      <c r="BG327" s="116"/>
      <c r="BH327" s="116"/>
      <c r="BI327" s="116"/>
      <c r="BJ327" s="117"/>
    </row>
    <row r="328" spans="1:62" s="3" customFormat="1">
      <c r="A328" s="1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c r="AE328" s="16"/>
      <c r="AF328" s="16"/>
      <c r="AG328" s="16"/>
      <c r="AH328" s="16"/>
      <c r="AI328" s="16"/>
      <c r="AJ328" s="16"/>
      <c r="AK328" s="16"/>
      <c r="AL328" s="16"/>
      <c r="AM328" s="16"/>
      <c r="AN328" s="16"/>
      <c r="AO328" s="16"/>
      <c r="AP328" s="16"/>
      <c r="AQ328" s="16"/>
      <c r="AR328" s="16"/>
      <c r="AS328" s="116"/>
      <c r="AT328" s="116"/>
      <c r="AU328" s="116"/>
      <c r="AV328" s="116"/>
      <c r="AW328" s="116"/>
      <c r="AX328" s="116"/>
      <c r="AY328" s="116"/>
      <c r="AZ328" s="116"/>
      <c r="BA328" s="116"/>
      <c r="BB328" s="116"/>
      <c r="BC328" s="116"/>
      <c r="BD328" s="116"/>
      <c r="BE328" s="116"/>
      <c r="BF328" s="116"/>
      <c r="BG328" s="116"/>
      <c r="BH328" s="116"/>
      <c r="BI328" s="116"/>
      <c r="BJ328" s="117"/>
    </row>
    <row r="329" spans="1:62" s="3" customFormat="1">
      <c r="A329" s="1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c r="AE329" s="16"/>
      <c r="AF329" s="16"/>
      <c r="AG329" s="16"/>
      <c r="AH329" s="16"/>
      <c r="AI329" s="16"/>
      <c r="AJ329" s="16"/>
      <c r="AK329" s="16"/>
      <c r="AL329" s="16"/>
      <c r="AM329" s="16"/>
      <c r="AN329" s="16"/>
      <c r="AO329" s="16"/>
      <c r="AP329" s="16"/>
      <c r="AQ329" s="16"/>
      <c r="AR329" s="16"/>
      <c r="AS329" s="116"/>
      <c r="AT329" s="116"/>
      <c r="AU329" s="116"/>
      <c r="AV329" s="116"/>
      <c r="AW329" s="116"/>
      <c r="AX329" s="116"/>
      <c r="AY329" s="116"/>
      <c r="AZ329" s="116"/>
      <c r="BA329" s="116"/>
      <c r="BB329" s="116"/>
      <c r="BC329" s="116"/>
      <c r="BD329" s="116"/>
      <c r="BE329" s="116"/>
      <c r="BF329" s="116"/>
      <c r="BG329" s="116"/>
      <c r="BH329" s="116"/>
      <c r="BI329" s="116"/>
      <c r="BJ329" s="117"/>
    </row>
    <row r="330" spans="1:62" s="3" customFormat="1">
      <c r="A330" s="1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c r="AE330" s="16"/>
      <c r="AF330" s="16"/>
      <c r="AG330" s="16"/>
      <c r="AH330" s="16"/>
      <c r="AI330" s="16"/>
      <c r="AJ330" s="16"/>
      <c r="AK330" s="16"/>
      <c r="AL330" s="16"/>
      <c r="AM330" s="16"/>
      <c r="AN330" s="16"/>
      <c r="AO330" s="16"/>
      <c r="AP330" s="16"/>
      <c r="AQ330" s="16"/>
      <c r="AR330" s="16"/>
      <c r="AS330" s="116"/>
      <c r="AT330" s="116"/>
      <c r="AU330" s="116"/>
      <c r="AV330" s="116"/>
      <c r="AW330" s="116"/>
      <c r="AX330" s="116"/>
      <c r="AY330" s="116"/>
      <c r="AZ330" s="116"/>
      <c r="BA330" s="116"/>
      <c r="BB330" s="116"/>
      <c r="BC330" s="116"/>
      <c r="BD330" s="116"/>
      <c r="BE330" s="116"/>
      <c r="BF330" s="116"/>
      <c r="BG330" s="116"/>
      <c r="BH330" s="116"/>
      <c r="BI330" s="116"/>
      <c r="BJ330" s="117"/>
    </row>
    <row r="331" spans="1:62" s="3" customFormat="1">
      <c r="A331" s="1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16"/>
      <c r="AT331" s="116"/>
      <c r="AU331" s="116"/>
      <c r="AV331" s="116"/>
      <c r="AW331" s="116"/>
      <c r="AX331" s="116"/>
      <c r="AY331" s="116"/>
      <c r="AZ331" s="116"/>
      <c r="BA331" s="116"/>
      <c r="BB331" s="116"/>
      <c r="BC331" s="116"/>
      <c r="BD331" s="116"/>
      <c r="BE331" s="116"/>
      <c r="BF331" s="116"/>
      <c r="BG331" s="116"/>
      <c r="BH331" s="116"/>
      <c r="BI331" s="116"/>
      <c r="BJ331" s="117"/>
    </row>
    <row r="332" spans="1:62" s="3" customFormat="1">
      <c r="A332" s="1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c r="AE332" s="16"/>
      <c r="AF332" s="16"/>
      <c r="AG332" s="16"/>
      <c r="AH332" s="16"/>
      <c r="AI332" s="16"/>
      <c r="AJ332" s="16"/>
      <c r="AK332" s="16"/>
      <c r="AL332" s="16"/>
      <c r="AM332" s="16"/>
      <c r="AN332" s="16"/>
      <c r="AO332" s="16"/>
      <c r="AP332" s="16"/>
      <c r="AQ332" s="16"/>
      <c r="AR332" s="16"/>
      <c r="AS332" s="116"/>
      <c r="AT332" s="116"/>
      <c r="AU332" s="116"/>
      <c r="AV332" s="116"/>
      <c r="AW332" s="116"/>
      <c r="AX332" s="116"/>
      <c r="AY332" s="116"/>
      <c r="AZ332" s="116"/>
      <c r="BA332" s="116"/>
      <c r="BB332" s="116"/>
      <c r="BC332" s="116"/>
      <c r="BD332" s="116"/>
      <c r="BE332" s="116"/>
      <c r="BF332" s="116"/>
      <c r="BG332" s="116"/>
      <c r="BH332" s="116"/>
      <c r="BI332" s="116"/>
      <c r="BJ332" s="117"/>
    </row>
    <row r="333" spans="1:62" s="3" customFormat="1">
      <c r="A333" s="1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c r="AE333" s="16"/>
      <c r="AF333" s="16"/>
      <c r="AG333" s="16"/>
      <c r="AH333" s="16"/>
      <c r="AI333" s="16"/>
      <c r="AJ333" s="16"/>
      <c r="AK333" s="16"/>
      <c r="AL333" s="16"/>
      <c r="AM333" s="16"/>
      <c r="AN333" s="16"/>
      <c r="AO333" s="16"/>
      <c r="AP333" s="16"/>
      <c r="AQ333" s="16"/>
      <c r="AR333" s="16"/>
      <c r="AS333" s="116"/>
      <c r="AT333" s="116"/>
      <c r="AU333" s="116"/>
      <c r="AV333" s="116"/>
      <c r="AW333" s="116"/>
      <c r="AX333" s="116"/>
      <c r="AY333" s="116"/>
      <c r="AZ333" s="116"/>
      <c r="BA333" s="116"/>
      <c r="BB333" s="116"/>
      <c r="BC333" s="116"/>
      <c r="BD333" s="116"/>
      <c r="BE333" s="116"/>
      <c r="BF333" s="116"/>
      <c r="BG333" s="116"/>
      <c r="BH333" s="116"/>
      <c r="BI333" s="116"/>
      <c r="BJ333" s="117"/>
    </row>
    <row r="334" spans="1:62" s="3" customFormat="1">
      <c r="A334" s="1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c r="AE334" s="16"/>
      <c r="AF334" s="16"/>
      <c r="AG334" s="16"/>
      <c r="AH334" s="16"/>
      <c r="AI334" s="16"/>
      <c r="AJ334" s="16"/>
      <c r="AK334" s="16"/>
      <c r="AL334" s="16"/>
      <c r="AM334" s="16"/>
      <c r="AN334" s="16"/>
      <c r="AO334" s="16"/>
      <c r="AP334" s="16"/>
      <c r="AQ334" s="16"/>
      <c r="AR334" s="16"/>
      <c r="AS334" s="116"/>
      <c r="AT334" s="116"/>
      <c r="AU334" s="116"/>
      <c r="AV334" s="116"/>
      <c r="AW334" s="116"/>
      <c r="AX334" s="116"/>
      <c r="AY334" s="116"/>
      <c r="AZ334" s="116"/>
      <c r="BA334" s="116"/>
      <c r="BB334" s="116"/>
      <c r="BC334" s="116"/>
      <c r="BD334" s="116"/>
      <c r="BE334" s="116"/>
      <c r="BF334" s="116"/>
      <c r="BG334" s="116"/>
      <c r="BH334" s="116"/>
      <c r="BI334" s="116"/>
      <c r="BJ334" s="117"/>
    </row>
    <row r="335" spans="1:62" s="3" customFormat="1">
      <c r="A335" s="1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c r="AE335" s="16"/>
      <c r="AF335" s="16"/>
      <c r="AG335" s="16"/>
      <c r="AH335" s="16"/>
      <c r="AI335" s="16"/>
      <c r="AJ335" s="16"/>
      <c r="AK335" s="16"/>
      <c r="AL335" s="16"/>
      <c r="AM335" s="16"/>
      <c r="AN335" s="16"/>
      <c r="AO335" s="16"/>
      <c r="AP335" s="16"/>
      <c r="AQ335" s="16"/>
      <c r="AR335" s="16"/>
      <c r="AS335" s="116"/>
      <c r="AT335" s="116"/>
      <c r="AU335" s="116"/>
      <c r="AV335" s="116"/>
      <c r="AW335" s="116"/>
      <c r="AX335" s="116"/>
      <c r="AY335" s="116"/>
      <c r="AZ335" s="116"/>
      <c r="BA335" s="116"/>
      <c r="BB335" s="116"/>
      <c r="BC335" s="116"/>
      <c r="BD335" s="116"/>
      <c r="BE335" s="116"/>
      <c r="BF335" s="116"/>
      <c r="BG335" s="116"/>
      <c r="BH335" s="116"/>
      <c r="BI335" s="116"/>
      <c r="BJ335" s="117"/>
    </row>
    <row r="336" spans="1:62" s="3" customFormat="1">
      <c r="A336" s="1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16"/>
      <c r="AT336" s="116"/>
      <c r="AU336" s="116"/>
      <c r="AV336" s="116"/>
      <c r="AW336" s="116"/>
      <c r="AX336" s="116"/>
      <c r="AY336" s="116"/>
      <c r="AZ336" s="116"/>
      <c r="BA336" s="116"/>
      <c r="BB336" s="116"/>
      <c r="BC336" s="116"/>
      <c r="BD336" s="116"/>
      <c r="BE336" s="116"/>
      <c r="BF336" s="116"/>
      <c r="BG336" s="116"/>
      <c r="BH336" s="116"/>
      <c r="BI336" s="116"/>
      <c r="BJ336" s="117"/>
    </row>
    <row r="337" spans="1:62" s="3" customFormat="1">
      <c r="A337" s="1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c r="AD337" s="16"/>
      <c r="AE337" s="16"/>
      <c r="AF337" s="16"/>
      <c r="AG337" s="16"/>
      <c r="AH337" s="16"/>
      <c r="AI337" s="16"/>
      <c r="AJ337" s="16"/>
      <c r="AK337" s="16"/>
      <c r="AL337" s="16"/>
      <c r="AM337" s="16"/>
      <c r="AN337" s="16"/>
      <c r="AO337" s="16"/>
      <c r="AP337" s="16"/>
      <c r="AQ337" s="16"/>
      <c r="AR337" s="16"/>
      <c r="AS337" s="116"/>
      <c r="AT337" s="116"/>
      <c r="AU337" s="116"/>
      <c r="AV337" s="116"/>
      <c r="AW337" s="116"/>
      <c r="AX337" s="116"/>
      <c r="AY337" s="116"/>
      <c r="AZ337" s="116"/>
      <c r="BA337" s="116"/>
      <c r="BB337" s="116"/>
      <c r="BC337" s="116"/>
      <c r="BD337" s="116"/>
      <c r="BE337" s="116"/>
      <c r="BF337" s="116"/>
      <c r="BG337" s="116"/>
      <c r="BH337" s="116"/>
      <c r="BI337" s="116"/>
      <c r="BJ337" s="117"/>
    </row>
    <row r="338" spans="1:62" s="3" customFormat="1">
      <c r="A338" s="1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c r="AD338" s="16"/>
      <c r="AE338" s="16"/>
      <c r="AF338" s="16"/>
      <c r="AG338" s="16"/>
      <c r="AH338" s="16"/>
      <c r="AI338" s="16"/>
      <c r="AJ338" s="16"/>
      <c r="AK338" s="16"/>
      <c r="AL338" s="16"/>
      <c r="AM338" s="16"/>
      <c r="AN338" s="16"/>
      <c r="AO338" s="16"/>
      <c r="AP338" s="16"/>
      <c r="AQ338" s="16"/>
      <c r="AR338" s="16"/>
      <c r="AS338" s="116"/>
      <c r="AT338" s="116"/>
      <c r="AU338" s="116"/>
      <c r="AV338" s="116"/>
      <c r="AW338" s="116"/>
      <c r="AX338" s="116"/>
      <c r="AY338" s="116"/>
      <c r="AZ338" s="116"/>
      <c r="BA338" s="116"/>
      <c r="BB338" s="116"/>
      <c r="BC338" s="116"/>
      <c r="BD338" s="116"/>
      <c r="BE338" s="116"/>
      <c r="BF338" s="116"/>
      <c r="BG338" s="116"/>
      <c r="BH338" s="116"/>
      <c r="BI338" s="116"/>
      <c r="BJ338" s="117"/>
    </row>
    <row r="339" spans="1:62" s="3" customFormat="1">
      <c r="A339" s="1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c r="AD339" s="16"/>
      <c r="AE339" s="16"/>
      <c r="AF339" s="16"/>
      <c r="AG339" s="16"/>
      <c r="AH339" s="16"/>
      <c r="AI339" s="16"/>
      <c r="AJ339" s="16"/>
      <c r="AK339" s="16"/>
      <c r="AL339" s="16"/>
      <c r="AM339" s="16"/>
      <c r="AN339" s="16"/>
      <c r="AO339" s="16"/>
      <c r="AP339" s="16"/>
      <c r="AQ339" s="16"/>
      <c r="AR339" s="16"/>
      <c r="AS339" s="116"/>
      <c r="AT339" s="116"/>
      <c r="AU339" s="116"/>
      <c r="AV339" s="116"/>
      <c r="AW339" s="116"/>
      <c r="AX339" s="116"/>
      <c r="AY339" s="116"/>
      <c r="AZ339" s="116"/>
      <c r="BA339" s="116"/>
      <c r="BB339" s="116"/>
      <c r="BC339" s="116"/>
      <c r="BD339" s="116"/>
      <c r="BE339" s="116"/>
      <c r="BF339" s="116"/>
      <c r="BG339" s="116"/>
      <c r="BH339" s="116"/>
      <c r="BI339" s="116"/>
      <c r="BJ339" s="117"/>
    </row>
    <row r="340" spans="1:62" s="3" customFormat="1">
      <c r="A340" s="1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c r="AD340" s="16"/>
      <c r="AE340" s="16"/>
      <c r="AF340" s="16"/>
      <c r="AG340" s="16"/>
      <c r="AH340" s="16"/>
      <c r="AI340" s="16"/>
      <c r="AJ340" s="16"/>
      <c r="AK340" s="16"/>
      <c r="AL340" s="16"/>
      <c r="AM340" s="16"/>
      <c r="AN340" s="16"/>
      <c r="AO340" s="16"/>
      <c r="AP340" s="16"/>
      <c r="AQ340" s="16"/>
      <c r="AR340" s="16"/>
      <c r="AS340" s="116"/>
      <c r="AT340" s="116"/>
      <c r="AU340" s="116"/>
      <c r="AV340" s="116"/>
      <c r="AW340" s="116"/>
      <c r="AX340" s="116"/>
      <c r="AY340" s="116"/>
      <c r="AZ340" s="116"/>
      <c r="BA340" s="116"/>
      <c r="BB340" s="116"/>
      <c r="BC340" s="116"/>
      <c r="BD340" s="116"/>
      <c r="BE340" s="116"/>
      <c r="BF340" s="116"/>
      <c r="BG340" s="116"/>
      <c r="BH340" s="116"/>
      <c r="BI340" s="116"/>
      <c r="BJ340" s="117"/>
    </row>
    <row r="341" spans="1:62" s="3" customFormat="1">
      <c r="A341" s="1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c r="AD341" s="16"/>
      <c r="AE341" s="16"/>
      <c r="AF341" s="16"/>
      <c r="AG341" s="16"/>
      <c r="AH341" s="16"/>
      <c r="AI341" s="16"/>
      <c r="AJ341" s="16"/>
      <c r="AK341" s="16"/>
      <c r="AL341" s="16"/>
      <c r="AM341" s="16"/>
      <c r="AN341" s="16"/>
      <c r="AO341" s="16"/>
      <c r="AP341" s="16"/>
      <c r="AQ341" s="16"/>
      <c r="AR341" s="16"/>
      <c r="AS341" s="116"/>
      <c r="AT341" s="116"/>
      <c r="AU341" s="116"/>
      <c r="AV341" s="116"/>
      <c r="AW341" s="116"/>
      <c r="AX341" s="116"/>
      <c r="AY341" s="116"/>
      <c r="AZ341" s="116"/>
      <c r="BA341" s="116"/>
      <c r="BB341" s="116"/>
      <c r="BC341" s="116"/>
      <c r="BD341" s="116"/>
      <c r="BE341" s="116"/>
      <c r="BF341" s="116"/>
      <c r="BG341" s="116"/>
      <c r="BH341" s="116"/>
      <c r="BI341" s="116"/>
      <c r="BJ341" s="117"/>
    </row>
    <row r="342" spans="1:62" s="3" customFormat="1">
      <c r="A342" s="1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c r="AE342" s="16"/>
      <c r="AF342" s="16"/>
      <c r="AG342" s="16"/>
      <c r="AH342" s="16"/>
      <c r="AI342" s="16"/>
      <c r="AJ342" s="16"/>
      <c r="AK342" s="16"/>
      <c r="AL342" s="16"/>
      <c r="AM342" s="16"/>
      <c r="AN342" s="16"/>
      <c r="AO342" s="16"/>
      <c r="AP342" s="16"/>
      <c r="AQ342" s="16"/>
      <c r="AR342" s="16"/>
      <c r="AS342" s="116"/>
      <c r="AT342" s="116"/>
      <c r="AU342" s="116"/>
      <c r="AV342" s="116"/>
      <c r="AW342" s="116"/>
      <c r="AX342" s="116"/>
      <c r="AY342" s="116"/>
      <c r="AZ342" s="116"/>
      <c r="BA342" s="116"/>
      <c r="BB342" s="116"/>
      <c r="BC342" s="116"/>
      <c r="BD342" s="116"/>
      <c r="BE342" s="116"/>
      <c r="BF342" s="116"/>
      <c r="BG342" s="116"/>
      <c r="BH342" s="116"/>
      <c r="BI342" s="116"/>
      <c r="BJ342" s="117"/>
    </row>
    <row r="343" spans="1:62" s="3" customFormat="1">
      <c r="A343" s="1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c r="AD343" s="16"/>
      <c r="AE343" s="16"/>
      <c r="AF343" s="16"/>
      <c r="AG343" s="16"/>
      <c r="AH343" s="16"/>
      <c r="AI343" s="16"/>
      <c r="AJ343" s="16"/>
      <c r="AK343" s="16"/>
      <c r="AL343" s="16"/>
      <c r="AM343" s="16"/>
      <c r="AN343" s="16"/>
      <c r="AO343" s="16"/>
      <c r="AP343" s="16"/>
      <c r="AQ343" s="16"/>
      <c r="AR343" s="16"/>
      <c r="AS343" s="116"/>
      <c r="AT343" s="116"/>
      <c r="AU343" s="116"/>
      <c r="AV343" s="116"/>
      <c r="AW343" s="116"/>
      <c r="AX343" s="116"/>
      <c r="AY343" s="116"/>
      <c r="AZ343" s="116"/>
      <c r="BA343" s="116"/>
      <c r="BB343" s="116"/>
      <c r="BC343" s="116"/>
      <c r="BD343" s="116"/>
      <c r="BE343" s="116"/>
      <c r="BF343" s="116"/>
      <c r="BG343" s="116"/>
      <c r="BH343" s="116"/>
      <c r="BI343" s="116"/>
      <c r="BJ343" s="117"/>
    </row>
    <row r="344" spans="1:62" s="3" customFormat="1">
      <c r="A344" s="1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c r="AD344" s="16"/>
      <c r="AE344" s="16"/>
      <c r="AF344" s="16"/>
      <c r="AG344" s="16"/>
      <c r="AH344" s="16"/>
      <c r="AI344" s="16"/>
      <c r="AJ344" s="16"/>
      <c r="AK344" s="16"/>
      <c r="AL344" s="16"/>
      <c r="AM344" s="16"/>
      <c r="AN344" s="16"/>
      <c r="AO344" s="16"/>
      <c r="AP344" s="16"/>
      <c r="AQ344" s="16"/>
      <c r="AR344" s="16"/>
      <c r="AS344" s="116"/>
      <c r="AT344" s="116"/>
      <c r="AU344" s="116"/>
      <c r="AV344" s="116"/>
      <c r="AW344" s="116"/>
      <c r="AX344" s="116"/>
      <c r="AY344" s="116"/>
      <c r="AZ344" s="116"/>
      <c r="BA344" s="116"/>
      <c r="BB344" s="116"/>
      <c r="BC344" s="116"/>
      <c r="BD344" s="116"/>
      <c r="BE344" s="116"/>
      <c r="BF344" s="116"/>
      <c r="BG344" s="116"/>
      <c r="BH344" s="116"/>
      <c r="BI344" s="116"/>
      <c r="BJ344" s="117"/>
    </row>
    <row r="345" spans="1:62" s="3" customFormat="1">
      <c r="A345" s="1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c r="AD345" s="16"/>
      <c r="AE345" s="16"/>
      <c r="AF345" s="16"/>
      <c r="AG345" s="16"/>
      <c r="AH345" s="16"/>
      <c r="AI345" s="16"/>
      <c r="AJ345" s="16"/>
      <c r="AK345" s="16"/>
      <c r="AL345" s="16"/>
      <c r="AM345" s="16"/>
      <c r="AN345" s="16"/>
      <c r="AO345" s="16"/>
      <c r="AP345" s="16"/>
      <c r="AQ345" s="16"/>
      <c r="AR345" s="16"/>
      <c r="AS345" s="116"/>
      <c r="AT345" s="116"/>
      <c r="AU345" s="116"/>
      <c r="AV345" s="116"/>
      <c r="AW345" s="116"/>
      <c r="AX345" s="116"/>
      <c r="AY345" s="116"/>
      <c r="AZ345" s="116"/>
      <c r="BA345" s="116"/>
      <c r="BB345" s="116"/>
      <c r="BC345" s="116"/>
      <c r="BD345" s="116"/>
      <c r="BE345" s="116"/>
      <c r="BF345" s="116"/>
      <c r="BG345" s="116"/>
      <c r="BH345" s="116"/>
      <c r="BI345" s="116"/>
      <c r="BJ345" s="117"/>
    </row>
    <row r="346" spans="1:62" s="3" customFormat="1">
      <c r="A346" s="1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c r="AD346" s="16"/>
      <c r="AE346" s="16"/>
      <c r="AF346" s="16"/>
      <c r="AG346" s="16"/>
      <c r="AH346" s="16"/>
      <c r="AI346" s="16"/>
      <c r="AJ346" s="16"/>
      <c r="AK346" s="16"/>
      <c r="AL346" s="16"/>
      <c r="AM346" s="16"/>
      <c r="AN346" s="16"/>
      <c r="AO346" s="16"/>
      <c r="AP346" s="16"/>
      <c r="AQ346" s="16"/>
      <c r="AR346" s="16"/>
      <c r="AS346" s="116"/>
      <c r="AT346" s="116"/>
      <c r="AU346" s="116"/>
      <c r="AV346" s="116"/>
      <c r="AW346" s="116"/>
      <c r="AX346" s="116"/>
      <c r="AY346" s="116"/>
      <c r="AZ346" s="116"/>
      <c r="BA346" s="116"/>
      <c r="BB346" s="116"/>
      <c r="BC346" s="116"/>
      <c r="BD346" s="116"/>
      <c r="BE346" s="116"/>
      <c r="BF346" s="116"/>
      <c r="BG346" s="116"/>
      <c r="BH346" s="116"/>
      <c r="BI346" s="116"/>
      <c r="BJ346" s="117"/>
    </row>
    <row r="347" spans="1:62" s="3" customFormat="1">
      <c r="A347" s="1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c r="AD347" s="16"/>
      <c r="AE347" s="16"/>
      <c r="AF347" s="16"/>
      <c r="AG347" s="16"/>
      <c r="AH347" s="16"/>
      <c r="AI347" s="16"/>
      <c r="AJ347" s="16"/>
      <c r="AK347" s="16"/>
      <c r="AL347" s="16"/>
      <c r="AM347" s="16"/>
      <c r="AN347" s="16"/>
      <c r="AO347" s="16"/>
      <c r="AP347" s="16"/>
      <c r="AQ347" s="16"/>
      <c r="AR347" s="16"/>
      <c r="AS347" s="116"/>
      <c r="AT347" s="116"/>
      <c r="AU347" s="116"/>
      <c r="AV347" s="116"/>
      <c r="AW347" s="116"/>
      <c r="AX347" s="116"/>
      <c r="AY347" s="116"/>
      <c r="AZ347" s="116"/>
      <c r="BA347" s="116"/>
      <c r="BB347" s="116"/>
      <c r="BC347" s="116"/>
      <c r="BD347" s="116"/>
      <c r="BE347" s="116"/>
      <c r="BF347" s="116"/>
      <c r="BG347" s="116"/>
      <c r="BH347" s="116"/>
      <c r="BI347" s="116"/>
      <c r="BJ347" s="117"/>
    </row>
    <row r="348" spans="1:62" s="3" customFormat="1">
      <c r="A348" s="1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c r="AD348" s="16"/>
      <c r="AE348" s="16"/>
      <c r="AF348" s="16"/>
      <c r="AG348" s="16"/>
      <c r="AH348" s="16"/>
      <c r="AI348" s="16"/>
      <c r="AJ348" s="16"/>
      <c r="AK348" s="16"/>
      <c r="AL348" s="16"/>
      <c r="AM348" s="16"/>
      <c r="AN348" s="16"/>
      <c r="AO348" s="16"/>
      <c r="AP348" s="16"/>
      <c r="AQ348" s="16"/>
      <c r="AR348" s="16"/>
      <c r="AS348" s="116"/>
      <c r="AT348" s="116"/>
      <c r="AU348" s="116"/>
      <c r="AV348" s="116"/>
      <c r="AW348" s="116"/>
      <c r="AX348" s="116"/>
      <c r="AY348" s="116"/>
      <c r="AZ348" s="116"/>
      <c r="BA348" s="116"/>
      <c r="BB348" s="116"/>
      <c r="BC348" s="116"/>
      <c r="BD348" s="116"/>
      <c r="BE348" s="116"/>
      <c r="BF348" s="116"/>
      <c r="BG348" s="116"/>
      <c r="BH348" s="116"/>
      <c r="BI348" s="116"/>
      <c r="BJ348" s="117"/>
    </row>
    <row r="349" spans="1:62" s="3" customFormat="1">
      <c r="A349" s="1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c r="AD349" s="16"/>
      <c r="AE349" s="16"/>
      <c r="AF349" s="16"/>
      <c r="AG349" s="16"/>
      <c r="AH349" s="16"/>
      <c r="AI349" s="16"/>
      <c r="AJ349" s="16"/>
      <c r="AK349" s="16"/>
      <c r="AL349" s="16"/>
      <c r="AM349" s="16"/>
      <c r="AN349" s="16"/>
      <c r="AO349" s="16"/>
      <c r="AP349" s="16"/>
      <c r="AQ349" s="16"/>
      <c r="AR349" s="16"/>
      <c r="AS349" s="116"/>
      <c r="AT349" s="116"/>
      <c r="AU349" s="116"/>
      <c r="AV349" s="116"/>
      <c r="AW349" s="116"/>
      <c r="AX349" s="116"/>
      <c r="AY349" s="116"/>
      <c r="AZ349" s="116"/>
      <c r="BA349" s="116"/>
      <c r="BB349" s="116"/>
      <c r="BC349" s="116"/>
      <c r="BD349" s="116"/>
      <c r="BE349" s="116"/>
      <c r="BF349" s="116"/>
      <c r="BG349" s="116"/>
      <c r="BH349" s="116"/>
      <c r="BI349" s="116"/>
      <c r="BJ349" s="117"/>
    </row>
    <row r="350" spans="1:62" s="3" customFormat="1">
      <c r="A350" s="1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c r="AE350" s="16"/>
      <c r="AF350" s="16"/>
      <c r="AG350" s="16"/>
      <c r="AH350" s="16"/>
      <c r="AI350" s="16"/>
      <c r="AJ350" s="16"/>
      <c r="AK350" s="16"/>
      <c r="AL350" s="16"/>
      <c r="AM350" s="16"/>
      <c r="AN350" s="16"/>
      <c r="AO350" s="16"/>
      <c r="AP350" s="16"/>
      <c r="AQ350" s="16"/>
      <c r="AR350" s="16"/>
      <c r="AS350" s="116"/>
      <c r="AT350" s="116"/>
      <c r="AU350" s="116"/>
      <c r="AV350" s="116"/>
      <c r="AW350" s="116"/>
      <c r="AX350" s="116"/>
      <c r="AY350" s="116"/>
      <c r="AZ350" s="116"/>
      <c r="BA350" s="116"/>
      <c r="BB350" s="116"/>
      <c r="BC350" s="116"/>
      <c r="BD350" s="116"/>
      <c r="BE350" s="116"/>
      <c r="BF350" s="116"/>
      <c r="BG350" s="116"/>
      <c r="BH350" s="116"/>
      <c r="BI350" s="116"/>
      <c r="BJ350" s="117"/>
    </row>
    <row r="351" spans="1:62" s="3" customFormat="1">
      <c r="A351" s="1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c r="AD351" s="16"/>
      <c r="AE351" s="16"/>
      <c r="AF351" s="16"/>
      <c r="AG351" s="16"/>
      <c r="AH351" s="16"/>
      <c r="AI351" s="16"/>
      <c r="AJ351" s="16"/>
      <c r="AK351" s="16"/>
      <c r="AL351" s="16"/>
      <c r="AM351" s="16"/>
      <c r="AN351" s="16"/>
      <c r="AO351" s="16"/>
      <c r="AP351" s="16"/>
      <c r="AQ351" s="16"/>
      <c r="AR351" s="16"/>
      <c r="AS351" s="116"/>
      <c r="AT351" s="116"/>
      <c r="AU351" s="116"/>
      <c r="AV351" s="116"/>
      <c r="AW351" s="116"/>
      <c r="AX351" s="116"/>
      <c r="AY351" s="116"/>
      <c r="AZ351" s="116"/>
      <c r="BA351" s="116"/>
      <c r="BB351" s="116"/>
      <c r="BC351" s="116"/>
      <c r="BD351" s="116"/>
      <c r="BE351" s="116"/>
      <c r="BF351" s="116"/>
      <c r="BG351" s="116"/>
      <c r="BH351" s="116"/>
      <c r="BI351" s="116"/>
      <c r="BJ351" s="117"/>
    </row>
    <row r="352" spans="1:62" s="3" customFormat="1">
      <c r="A352" s="1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c r="AD352" s="16"/>
      <c r="AE352" s="16"/>
      <c r="AF352" s="16"/>
      <c r="AG352" s="16"/>
      <c r="AH352" s="16"/>
      <c r="AI352" s="16"/>
      <c r="AJ352" s="16"/>
      <c r="AK352" s="16"/>
      <c r="AL352" s="16"/>
      <c r="AM352" s="16"/>
      <c r="AN352" s="16"/>
      <c r="AO352" s="16"/>
      <c r="AP352" s="16"/>
      <c r="AQ352" s="16"/>
      <c r="AR352" s="16"/>
      <c r="AS352" s="116"/>
      <c r="AT352" s="116"/>
      <c r="AU352" s="116"/>
      <c r="AV352" s="116"/>
      <c r="AW352" s="116"/>
      <c r="AX352" s="116"/>
      <c r="AY352" s="116"/>
      <c r="AZ352" s="116"/>
      <c r="BA352" s="116"/>
      <c r="BB352" s="116"/>
      <c r="BC352" s="116"/>
      <c r="BD352" s="116"/>
      <c r="BE352" s="116"/>
      <c r="BF352" s="116"/>
      <c r="BG352" s="116"/>
      <c r="BH352" s="116"/>
      <c r="BI352" s="116"/>
      <c r="BJ352" s="117"/>
    </row>
    <row r="353" spans="1:62" s="3" customFormat="1">
      <c r="A353" s="1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c r="AD353" s="16"/>
      <c r="AE353" s="16"/>
      <c r="AF353" s="16"/>
      <c r="AG353" s="16"/>
      <c r="AH353" s="16"/>
      <c r="AI353" s="16"/>
      <c r="AJ353" s="16"/>
      <c r="AK353" s="16"/>
      <c r="AL353" s="16"/>
      <c r="AM353" s="16"/>
      <c r="AN353" s="16"/>
      <c r="AO353" s="16"/>
      <c r="AP353" s="16"/>
      <c r="AQ353" s="16"/>
      <c r="AR353" s="16"/>
      <c r="AS353" s="116"/>
      <c r="AT353" s="116"/>
      <c r="AU353" s="116"/>
      <c r="AV353" s="116"/>
      <c r="AW353" s="116"/>
      <c r="AX353" s="116"/>
      <c r="AY353" s="116"/>
      <c r="AZ353" s="116"/>
      <c r="BA353" s="116"/>
      <c r="BB353" s="116"/>
      <c r="BC353" s="116"/>
      <c r="BD353" s="116"/>
      <c r="BE353" s="116"/>
      <c r="BF353" s="116"/>
      <c r="BG353" s="116"/>
      <c r="BH353" s="116"/>
      <c r="BI353" s="116"/>
      <c r="BJ353" s="117"/>
    </row>
    <row r="354" spans="1:62" s="3" customFormat="1">
      <c r="A354" s="1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c r="AD354" s="16"/>
      <c r="AE354" s="16"/>
      <c r="AF354" s="16"/>
      <c r="AG354" s="16"/>
      <c r="AH354" s="16"/>
      <c r="AI354" s="16"/>
      <c r="AJ354" s="16"/>
      <c r="AK354" s="16"/>
      <c r="AL354" s="16"/>
      <c r="AM354" s="16"/>
      <c r="AN354" s="16"/>
      <c r="AO354" s="16"/>
      <c r="AP354" s="16"/>
      <c r="AQ354" s="16"/>
      <c r="AR354" s="16"/>
      <c r="AS354" s="116"/>
      <c r="AT354" s="116"/>
      <c r="AU354" s="116"/>
      <c r="AV354" s="116"/>
      <c r="AW354" s="116"/>
      <c r="AX354" s="116"/>
      <c r="AY354" s="116"/>
      <c r="AZ354" s="116"/>
      <c r="BA354" s="116"/>
      <c r="BB354" s="116"/>
      <c r="BC354" s="116"/>
      <c r="BD354" s="116"/>
      <c r="BE354" s="116"/>
      <c r="BF354" s="116"/>
      <c r="BG354" s="116"/>
      <c r="BH354" s="116"/>
      <c r="BI354" s="116"/>
      <c r="BJ354" s="117"/>
    </row>
    <row r="355" spans="1:62" s="3" customFormat="1">
      <c r="A355" s="1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c r="AD355" s="16"/>
      <c r="AE355" s="16"/>
      <c r="AF355" s="16"/>
      <c r="AG355" s="16"/>
      <c r="AH355" s="16"/>
      <c r="AI355" s="16"/>
      <c r="AJ355" s="16"/>
      <c r="AK355" s="16"/>
      <c r="AL355" s="16"/>
      <c r="AM355" s="16"/>
      <c r="AN355" s="16"/>
      <c r="AO355" s="16"/>
      <c r="AP355" s="16"/>
      <c r="AQ355" s="16"/>
      <c r="AR355" s="16"/>
      <c r="AS355" s="116"/>
      <c r="AT355" s="116"/>
      <c r="AU355" s="116"/>
      <c r="AV355" s="116"/>
      <c r="AW355" s="116"/>
      <c r="AX355" s="116"/>
      <c r="AY355" s="116"/>
      <c r="AZ355" s="116"/>
      <c r="BA355" s="116"/>
      <c r="BB355" s="116"/>
      <c r="BC355" s="116"/>
      <c r="BD355" s="116"/>
      <c r="BE355" s="116"/>
      <c r="BF355" s="116"/>
      <c r="BG355" s="116"/>
      <c r="BH355" s="116"/>
      <c r="BI355" s="116"/>
      <c r="BJ355" s="117"/>
    </row>
    <row r="356" spans="1:62" s="3" customFormat="1">
      <c r="A356" s="1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c r="AD356" s="16"/>
      <c r="AE356" s="16"/>
      <c r="AF356" s="16"/>
      <c r="AG356" s="16"/>
      <c r="AH356" s="16"/>
      <c r="AI356" s="16"/>
      <c r="AJ356" s="16"/>
      <c r="AK356" s="16"/>
      <c r="AL356" s="16"/>
      <c r="AM356" s="16"/>
      <c r="AN356" s="16"/>
      <c r="AO356" s="16"/>
      <c r="AP356" s="16"/>
      <c r="AQ356" s="16"/>
      <c r="AR356" s="16"/>
      <c r="AS356" s="116"/>
      <c r="AT356" s="116"/>
      <c r="AU356" s="116"/>
      <c r="AV356" s="116"/>
      <c r="AW356" s="116"/>
      <c r="AX356" s="116"/>
      <c r="AY356" s="116"/>
      <c r="AZ356" s="116"/>
      <c r="BA356" s="116"/>
      <c r="BB356" s="116"/>
      <c r="BC356" s="116"/>
      <c r="BD356" s="116"/>
      <c r="BE356" s="116"/>
      <c r="BF356" s="116"/>
      <c r="BG356" s="116"/>
      <c r="BH356" s="116"/>
      <c r="BI356" s="116"/>
      <c r="BJ356" s="117"/>
    </row>
    <row r="357" spans="1:62" s="3" customFormat="1">
      <c r="A357" s="1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c r="AD357" s="16"/>
      <c r="AE357" s="16"/>
      <c r="AF357" s="16"/>
      <c r="AG357" s="16"/>
      <c r="AH357" s="16"/>
      <c r="AI357" s="16"/>
      <c r="AJ357" s="16"/>
      <c r="AK357" s="16"/>
      <c r="AL357" s="16"/>
      <c r="AM357" s="16"/>
      <c r="AN357" s="16"/>
      <c r="AO357" s="16"/>
      <c r="AP357" s="16"/>
      <c r="AQ357" s="16"/>
      <c r="AR357" s="16"/>
      <c r="AS357" s="116"/>
      <c r="AT357" s="116"/>
      <c r="AU357" s="116"/>
      <c r="AV357" s="116"/>
      <c r="AW357" s="116"/>
      <c r="AX357" s="116"/>
      <c r="AY357" s="116"/>
      <c r="AZ357" s="116"/>
      <c r="BA357" s="116"/>
      <c r="BB357" s="116"/>
      <c r="BC357" s="116"/>
      <c r="BD357" s="116"/>
      <c r="BE357" s="116"/>
      <c r="BF357" s="116"/>
      <c r="BG357" s="116"/>
      <c r="BH357" s="116"/>
      <c r="BI357" s="116"/>
      <c r="BJ357" s="117"/>
    </row>
    <row r="358" spans="1:62" s="3" customFormat="1">
      <c r="A358" s="1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c r="AD358" s="16"/>
      <c r="AE358" s="16"/>
      <c r="AF358" s="16"/>
      <c r="AG358" s="16"/>
      <c r="AH358" s="16"/>
      <c r="AI358" s="16"/>
      <c r="AJ358" s="16"/>
      <c r="AK358" s="16"/>
      <c r="AL358" s="16"/>
      <c r="AM358" s="16"/>
      <c r="AN358" s="16"/>
      <c r="AO358" s="16"/>
      <c r="AP358" s="16"/>
      <c r="AQ358" s="16"/>
      <c r="AR358" s="16"/>
      <c r="AS358" s="116"/>
      <c r="AT358" s="116"/>
      <c r="AU358" s="116"/>
      <c r="AV358" s="116"/>
      <c r="AW358" s="116"/>
      <c r="AX358" s="116"/>
      <c r="AY358" s="116"/>
      <c r="AZ358" s="116"/>
      <c r="BA358" s="116"/>
      <c r="BB358" s="116"/>
      <c r="BC358" s="116"/>
      <c r="BD358" s="116"/>
      <c r="BE358" s="116"/>
      <c r="BF358" s="116"/>
      <c r="BG358" s="116"/>
      <c r="BH358" s="116"/>
      <c r="BI358" s="116"/>
      <c r="BJ358" s="117"/>
    </row>
    <row r="359" spans="1:62" s="3" customFormat="1">
      <c r="A359" s="1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c r="AD359" s="16"/>
      <c r="AE359" s="16"/>
      <c r="AF359" s="16"/>
      <c r="AG359" s="16"/>
      <c r="AH359" s="16"/>
      <c r="AI359" s="16"/>
      <c r="AJ359" s="16"/>
      <c r="AK359" s="16"/>
      <c r="AL359" s="16"/>
      <c r="AM359" s="16"/>
      <c r="AN359" s="16"/>
      <c r="AO359" s="16"/>
      <c r="AP359" s="16"/>
      <c r="AQ359" s="16"/>
      <c r="AR359" s="16"/>
      <c r="AS359" s="116"/>
      <c r="AT359" s="116"/>
      <c r="AU359" s="116"/>
      <c r="AV359" s="116"/>
      <c r="AW359" s="116"/>
      <c r="AX359" s="116"/>
      <c r="AY359" s="116"/>
      <c r="AZ359" s="116"/>
      <c r="BA359" s="116"/>
      <c r="BB359" s="116"/>
      <c r="BC359" s="116"/>
      <c r="BD359" s="116"/>
      <c r="BE359" s="116"/>
      <c r="BF359" s="116"/>
      <c r="BG359" s="116"/>
      <c r="BH359" s="116"/>
      <c r="BI359" s="116"/>
      <c r="BJ359" s="117"/>
    </row>
    <row r="360" spans="1:62" s="3" customFormat="1">
      <c r="A360" s="1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c r="AD360" s="16"/>
      <c r="AE360" s="16"/>
      <c r="AF360" s="16"/>
      <c r="AG360" s="16"/>
      <c r="AH360" s="16"/>
      <c r="AI360" s="16"/>
      <c r="AJ360" s="16"/>
      <c r="AK360" s="16"/>
      <c r="AL360" s="16"/>
      <c r="AM360" s="16"/>
      <c r="AN360" s="16"/>
      <c r="AO360" s="16"/>
      <c r="AP360" s="16"/>
      <c r="AQ360" s="16"/>
      <c r="AR360" s="16"/>
      <c r="AS360" s="116"/>
      <c r="AT360" s="116"/>
      <c r="AU360" s="116"/>
      <c r="AV360" s="116"/>
      <c r="AW360" s="116"/>
      <c r="AX360" s="116"/>
      <c r="AY360" s="116"/>
      <c r="AZ360" s="116"/>
      <c r="BA360" s="116"/>
      <c r="BB360" s="116"/>
      <c r="BC360" s="116"/>
      <c r="BD360" s="116"/>
      <c r="BE360" s="116"/>
      <c r="BF360" s="116"/>
      <c r="BG360" s="116"/>
      <c r="BH360" s="116"/>
      <c r="BI360" s="116"/>
      <c r="BJ360" s="117"/>
    </row>
    <row r="361" spans="1:62" s="3" customFormat="1">
      <c r="A361" s="1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c r="AD361" s="16"/>
      <c r="AE361" s="16"/>
      <c r="AF361" s="16"/>
      <c r="AG361" s="16"/>
      <c r="AH361" s="16"/>
      <c r="AI361" s="16"/>
      <c r="AJ361" s="16"/>
      <c r="AK361" s="16"/>
      <c r="AL361" s="16"/>
      <c r="AM361" s="16"/>
      <c r="AN361" s="16"/>
      <c r="AO361" s="16"/>
      <c r="AP361" s="16"/>
      <c r="AQ361" s="16"/>
      <c r="AR361" s="16"/>
      <c r="AS361" s="116"/>
      <c r="AT361" s="116"/>
      <c r="AU361" s="116"/>
      <c r="AV361" s="116"/>
      <c r="AW361" s="116"/>
      <c r="AX361" s="116"/>
      <c r="AY361" s="116"/>
      <c r="AZ361" s="116"/>
      <c r="BA361" s="116"/>
      <c r="BB361" s="116"/>
      <c r="BC361" s="116"/>
      <c r="BD361" s="116"/>
      <c r="BE361" s="116"/>
      <c r="BF361" s="116"/>
      <c r="BG361" s="116"/>
      <c r="BH361" s="116"/>
      <c r="BI361" s="116"/>
      <c r="BJ361" s="117"/>
    </row>
    <row r="362" spans="1:62" s="3" customFormat="1">
      <c r="A362" s="1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c r="AD362" s="16"/>
      <c r="AE362" s="16"/>
      <c r="AF362" s="16"/>
      <c r="AG362" s="16"/>
      <c r="AH362" s="16"/>
      <c r="AI362" s="16"/>
      <c r="AJ362" s="16"/>
      <c r="AK362" s="16"/>
      <c r="AL362" s="16"/>
      <c r="AM362" s="16"/>
      <c r="AN362" s="16"/>
      <c r="AO362" s="16"/>
      <c r="AP362" s="16"/>
      <c r="AQ362" s="16"/>
      <c r="AR362" s="16"/>
      <c r="AS362" s="116"/>
      <c r="AT362" s="116"/>
      <c r="AU362" s="116"/>
      <c r="AV362" s="116"/>
      <c r="AW362" s="116"/>
      <c r="AX362" s="116"/>
      <c r="AY362" s="116"/>
      <c r="AZ362" s="116"/>
      <c r="BA362" s="116"/>
      <c r="BB362" s="116"/>
      <c r="BC362" s="116"/>
      <c r="BD362" s="116"/>
      <c r="BE362" s="116"/>
      <c r="BF362" s="116"/>
      <c r="BG362" s="116"/>
      <c r="BH362" s="116"/>
      <c r="BI362" s="116"/>
      <c r="BJ362" s="117"/>
    </row>
    <row r="363" spans="1:62" s="3" customFormat="1">
      <c r="A363" s="1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c r="AD363" s="16"/>
      <c r="AE363" s="16"/>
      <c r="AF363" s="16"/>
      <c r="AG363" s="16"/>
      <c r="AH363" s="16"/>
      <c r="AI363" s="16"/>
      <c r="AJ363" s="16"/>
      <c r="AK363" s="16"/>
      <c r="AL363" s="16"/>
      <c r="AM363" s="16"/>
      <c r="AN363" s="16"/>
      <c r="AO363" s="16"/>
      <c r="AP363" s="16"/>
      <c r="AQ363" s="16"/>
      <c r="AR363" s="16"/>
      <c r="AS363" s="116"/>
      <c r="AT363" s="116"/>
      <c r="AU363" s="116"/>
      <c r="AV363" s="116"/>
      <c r="AW363" s="116"/>
      <c r="AX363" s="116"/>
      <c r="AY363" s="116"/>
      <c r="AZ363" s="116"/>
      <c r="BA363" s="116"/>
      <c r="BB363" s="116"/>
      <c r="BC363" s="116"/>
      <c r="BD363" s="116"/>
      <c r="BE363" s="116"/>
      <c r="BF363" s="116"/>
      <c r="BG363" s="116"/>
      <c r="BH363" s="116"/>
      <c r="BI363" s="116"/>
      <c r="BJ363" s="117"/>
    </row>
    <row r="364" spans="1:62" s="3" customFormat="1">
      <c r="A364" s="1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c r="AD364" s="16"/>
      <c r="AE364" s="16"/>
      <c r="AF364" s="16"/>
      <c r="AG364" s="16"/>
      <c r="AH364" s="16"/>
      <c r="AI364" s="16"/>
      <c r="AJ364" s="16"/>
      <c r="AK364" s="16"/>
      <c r="AL364" s="16"/>
      <c r="AM364" s="16"/>
      <c r="AN364" s="16"/>
      <c r="AO364" s="16"/>
      <c r="AP364" s="16"/>
      <c r="AQ364" s="16"/>
      <c r="AR364" s="16"/>
      <c r="AS364" s="116"/>
      <c r="AT364" s="116"/>
      <c r="AU364" s="116"/>
      <c r="AV364" s="116"/>
      <c r="AW364" s="116"/>
      <c r="AX364" s="116"/>
      <c r="AY364" s="116"/>
      <c r="AZ364" s="116"/>
      <c r="BA364" s="116"/>
      <c r="BB364" s="116"/>
      <c r="BC364" s="116"/>
      <c r="BD364" s="116"/>
      <c r="BE364" s="116"/>
      <c r="BF364" s="116"/>
      <c r="BG364" s="116"/>
      <c r="BH364" s="116"/>
      <c r="BI364" s="116"/>
      <c r="BJ364" s="117"/>
    </row>
    <row r="365" spans="1:62" s="3" customFormat="1">
      <c r="A365" s="1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c r="AD365" s="16"/>
      <c r="AE365" s="16"/>
      <c r="AF365" s="16"/>
      <c r="AG365" s="16"/>
      <c r="AH365" s="16"/>
      <c r="AI365" s="16"/>
      <c r="AJ365" s="16"/>
      <c r="AK365" s="16"/>
      <c r="AL365" s="16"/>
      <c r="AM365" s="16"/>
      <c r="AN365" s="16"/>
      <c r="AO365" s="16"/>
      <c r="AP365" s="16"/>
      <c r="AQ365" s="16"/>
      <c r="AR365" s="16"/>
      <c r="AS365" s="116"/>
      <c r="AT365" s="116"/>
      <c r="AU365" s="116"/>
      <c r="AV365" s="116"/>
      <c r="AW365" s="116"/>
      <c r="AX365" s="116"/>
      <c r="AY365" s="116"/>
      <c r="AZ365" s="116"/>
      <c r="BA365" s="116"/>
      <c r="BB365" s="116"/>
      <c r="BC365" s="116"/>
      <c r="BD365" s="116"/>
      <c r="BE365" s="116"/>
      <c r="BF365" s="116"/>
      <c r="BG365" s="116"/>
      <c r="BH365" s="116"/>
      <c r="BI365" s="116"/>
      <c r="BJ365" s="117"/>
    </row>
    <row r="366" spans="1:62" s="3" customFormat="1">
      <c r="A366" s="1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c r="AE366" s="16"/>
      <c r="AF366" s="16"/>
      <c r="AG366" s="16"/>
      <c r="AH366" s="16"/>
      <c r="AI366" s="16"/>
      <c r="AJ366" s="16"/>
      <c r="AK366" s="16"/>
      <c r="AL366" s="16"/>
      <c r="AM366" s="16"/>
      <c r="AN366" s="16"/>
      <c r="AO366" s="16"/>
      <c r="AP366" s="16"/>
      <c r="AQ366" s="16"/>
      <c r="AR366" s="16"/>
      <c r="AS366" s="116"/>
      <c r="AT366" s="116"/>
      <c r="AU366" s="116"/>
      <c r="AV366" s="116"/>
      <c r="AW366" s="116"/>
      <c r="AX366" s="116"/>
      <c r="AY366" s="116"/>
      <c r="AZ366" s="116"/>
      <c r="BA366" s="116"/>
      <c r="BB366" s="116"/>
      <c r="BC366" s="116"/>
      <c r="BD366" s="116"/>
      <c r="BE366" s="116"/>
      <c r="BF366" s="116"/>
      <c r="BG366" s="116"/>
      <c r="BH366" s="116"/>
      <c r="BI366" s="116"/>
      <c r="BJ366" s="117"/>
    </row>
    <row r="367" spans="1:62" s="3" customFormat="1">
      <c r="A367" s="1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c r="AD367" s="16"/>
      <c r="AE367" s="16"/>
      <c r="AF367" s="16"/>
      <c r="AG367" s="16"/>
      <c r="AH367" s="16"/>
      <c r="AI367" s="16"/>
      <c r="AJ367" s="16"/>
      <c r="AK367" s="16"/>
      <c r="AL367" s="16"/>
      <c r="AM367" s="16"/>
      <c r="AN367" s="16"/>
      <c r="AO367" s="16"/>
      <c r="AP367" s="16"/>
      <c r="AQ367" s="16"/>
      <c r="AR367" s="16"/>
      <c r="AS367" s="116"/>
      <c r="AT367" s="116"/>
      <c r="AU367" s="116"/>
      <c r="AV367" s="116"/>
      <c r="AW367" s="116"/>
      <c r="AX367" s="116"/>
      <c r="AY367" s="116"/>
      <c r="AZ367" s="116"/>
      <c r="BA367" s="116"/>
      <c r="BB367" s="116"/>
      <c r="BC367" s="116"/>
      <c r="BD367" s="116"/>
      <c r="BE367" s="116"/>
      <c r="BF367" s="116"/>
      <c r="BG367" s="116"/>
      <c r="BH367" s="116"/>
      <c r="BI367" s="116"/>
      <c r="BJ367" s="117"/>
    </row>
    <row r="368" spans="1:62" s="3" customFormat="1">
      <c r="A368" s="1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c r="AE368" s="16"/>
      <c r="AF368" s="16"/>
      <c r="AG368" s="16"/>
      <c r="AH368" s="16"/>
      <c r="AI368" s="16"/>
      <c r="AJ368" s="16"/>
      <c r="AK368" s="16"/>
      <c r="AL368" s="16"/>
      <c r="AM368" s="16"/>
      <c r="AN368" s="16"/>
      <c r="AO368" s="16"/>
      <c r="AP368" s="16"/>
      <c r="AQ368" s="16"/>
      <c r="AR368" s="16"/>
      <c r="AS368" s="116"/>
      <c r="AT368" s="116"/>
      <c r="AU368" s="116"/>
      <c r="AV368" s="116"/>
      <c r="AW368" s="116"/>
      <c r="AX368" s="116"/>
      <c r="AY368" s="116"/>
      <c r="AZ368" s="116"/>
      <c r="BA368" s="116"/>
      <c r="BB368" s="116"/>
      <c r="BC368" s="116"/>
      <c r="BD368" s="116"/>
      <c r="BE368" s="116"/>
      <c r="BF368" s="116"/>
      <c r="BG368" s="116"/>
      <c r="BH368" s="116"/>
      <c r="BI368" s="116"/>
      <c r="BJ368" s="117"/>
    </row>
    <row r="369" spans="1:62" s="3" customFormat="1">
      <c r="A369" s="1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c r="AD369" s="16"/>
      <c r="AE369" s="16"/>
      <c r="AF369" s="16"/>
      <c r="AG369" s="16"/>
      <c r="AH369" s="16"/>
      <c r="AI369" s="16"/>
      <c r="AJ369" s="16"/>
      <c r="AK369" s="16"/>
      <c r="AL369" s="16"/>
      <c r="AM369" s="16"/>
      <c r="AN369" s="16"/>
      <c r="AO369" s="16"/>
      <c r="AP369" s="16"/>
      <c r="AQ369" s="16"/>
      <c r="AR369" s="16"/>
      <c r="AS369" s="116"/>
      <c r="AT369" s="116"/>
      <c r="AU369" s="116"/>
      <c r="AV369" s="116"/>
      <c r="AW369" s="116"/>
      <c r="AX369" s="116"/>
      <c r="AY369" s="116"/>
      <c r="AZ369" s="116"/>
      <c r="BA369" s="116"/>
      <c r="BB369" s="116"/>
      <c r="BC369" s="116"/>
      <c r="BD369" s="116"/>
      <c r="BE369" s="116"/>
      <c r="BF369" s="116"/>
      <c r="BG369" s="116"/>
      <c r="BH369" s="116"/>
      <c r="BI369" s="116"/>
      <c r="BJ369" s="117"/>
    </row>
    <row r="370" spans="1:62" s="3" customFormat="1">
      <c r="A370" s="1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c r="AD370" s="16"/>
      <c r="AE370" s="16"/>
      <c r="AF370" s="16"/>
      <c r="AG370" s="16"/>
      <c r="AH370" s="16"/>
      <c r="AI370" s="16"/>
      <c r="AJ370" s="16"/>
      <c r="AK370" s="16"/>
      <c r="AL370" s="16"/>
      <c r="AM370" s="16"/>
      <c r="AN370" s="16"/>
      <c r="AO370" s="16"/>
      <c r="AP370" s="16"/>
      <c r="AQ370" s="16"/>
      <c r="AR370" s="16"/>
      <c r="AS370" s="116"/>
      <c r="AT370" s="116"/>
      <c r="AU370" s="116"/>
      <c r="AV370" s="116"/>
      <c r="AW370" s="116"/>
      <c r="AX370" s="116"/>
      <c r="AY370" s="116"/>
      <c r="AZ370" s="116"/>
      <c r="BA370" s="116"/>
      <c r="BB370" s="116"/>
      <c r="BC370" s="116"/>
      <c r="BD370" s="116"/>
      <c r="BE370" s="116"/>
      <c r="BF370" s="116"/>
      <c r="BG370" s="116"/>
      <c r="BH370" s="116"/>
      <c r="BI370" s="116"/>
      <c r="BJ370" s="117"/>
    </row>
    <row r="371" spans="1:62" s="3" customFormat="1">
      <c r="A371" s="1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c r="AD371" s="16"/>
      <c r="AE371" s="16"/>
      <c r="AF371" s="16"/>
      <c r="AG371" s="16"/>
      <c r="AH371" s="16"/>
      <c r="AI371" s="16"/>
      <c r="AJ371" s="16"/>
      <c r="AK371" s="16"/>
      <c r="AL371" s="16"/>
      <c r="AM371" s="16"/>
      <c r="AN371" s="16"/>
      <c r="AO371" s="16"/>
      <c r="AP371" s="16"/>
      <c r="AQ371" s="16"/>
      <c r="AR371" s="16"/>
      <c r="AS371" s="116"/>
      <c r="AT371" s="116"/>
      <c r="AU371" s="116"/>
      <c r="AV371" s="116"/>
      <c r="AW371" s="116"/>
      <c r="AX371" s="116"/>
      <c r="AY371" s="116"/>
      <c r="AZ371" s="116"/>
      <c r="BA371" s="116"/>
      <c r="BB371" s="116"/>
      <c r="BC371" s="116"/>
      <c r="BD371" s="116"/>
      <c r="BE371" s="116"/>
      <c r="BF371" s="116"/>
      <c r="BG371" s="116"/>
      <c r="BH371" s="116"/>
      <c r="BI371" s="116"/>
      <c r="BJ371" s="117"/>
    </row>
    <row r="372" spans="1:62" s="3" customFormat="1">
      <c r="A372" s="1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c r="AE372" s="16"/>
      <c r="AF372" s="16"/>
      <c r="AG372" s="16"/>
      <c r="AH372" s="16"/>
      <c r="AI372" s="16"/>
      <c r="AJ372" s="16"/>
      <c r="AK372" s="16"/>
      <c r="AL372" s="16"/>
      <c r="AM372" s="16"/>
      <c r="AN372" s="16"/>
      <c r="AO372" s="16"/>
      <c r="AP372" s="16"/>
      <c r="AQ372" s="16"/>
      <c r="AR372" s="16"/>
      <c r="AS372" s="116"/>
      <c r="AT372" s="116"/>
      <c r="AU372" s="116"/>
      <c r="AV372" s="116"/>
      <c r="AW372" s="116"/>
      <c r="AX372" s="116"/>
      <c r="AY372" s="116"/>
      <c r="AZ372" s="116"/>
      <c r="BA372" s="116"/>
      <c r="BB372" s="116"/>
      <c r="BC372" s="116"/>
      <c r="BD372" s="116"/>
      <c r="BE372" s="116"/>
      <c r="BF372" s="116"/>
      <c r="BG372" s="116"/>
      <c r="BH372" s="116"/>
      <c r="BI372" s="116"/>
      <c r="BJ372" s="117"/>
    </row>
    <row r="373" spans="1:62" s="3" customFormat="1">
      <c r="A373" s="1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c r="AD373" s="16"/>
      <c r="AE373" s="16"/>
      <c r="AF373" s="16"/>
      <c r="AG373" s="16"/>
      <c r="AH373" s="16"/>
      <c r="AI373" s="16"/>
      <c r="AJ373" s="16"/>
      <c r="AK373" s="16"/>
      <c r="AL373" s="16"/>
      <c r="AM373" s="16"/>
      <c r="AN373" s="16"/>
      <c r="AO373" s="16"/>
      <c r="AP373" s="16"/>
      <c r="AQ373" s="16"/>
      <c r="AR373" s="16"/>
      <c r="AS373" s="116"/>
      <c r="AT373" s="116"/>
      <c r="AU373" s="116"/>
      <c r="AV373" s="116"/>
      <c r="AW373" s="116"/>
      <c r="AX373" s="116"/>
      <c r="AY373" s="116"/>
      <c r="AZ373" s="116"/>
      <c r="BA373" s="116"/>
      <c r="BB373" s="116"/>
      <c r="BC373" s="116"/>
      <c r="BD373" s="116"/>
      <c r="BE373" s="116"/>
      <c r="BF373" s="116"/>
      <c r="BG373" s="116"/>
      <c r="BH373" s="116"/>
      <c r="BI373" s="116"/>
      <c r="BJ373" s="117"/>
    </row>
    <row r="374" spans="1:62" s="3" customFormat="1">
      <c r="A374" s="1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c r="AE374" s="16"/>
      <c r="AF374" s="16"/>
      <c r="AG374" s="16"/>
      <c r="AH374" s="16"/>
      <c r="AI374" s="16"/>
      <c r="AJ374" s="16"/>
      <c r="AK374" s="16"/>
      <c r="AL374" s="16"/>
      <c r="AM374" s="16"/>
      <c r="AN374" s="16"/>
      <c r="AO374" s="16"/>
      <c r="AP374" s="16"/>
      <c r="AQ374" s="16"/>
      <c r="AR374" s="16"/>
      <c r="AS374" s="116"/>
      <c r="AT374" s="116"/>
      <c r="AU374" s="116"/>
      <c r="AV374" s="116"/>
      <c r="AW374" s="116"/>
      <c r="AX374" s="116"/>
      <c r="AY374" s="116"/>
      <c r="AZ374" s="116"/>
      <c r="BA374" s="116"/>
      <c r="BB374" s="116"/>
      <c r="BC374" s="116"/>
      <c r="BD374" s="116"/>
      <c r="BE374" s="116"/>
      <c r="BF374" s="116"/>
      <c r="BG374" s="116"/>
      <c r="BH374" s="116"/>
      <c r="BI374" s="116"/>
      <c r="BJ374" s="117"/>
    </row>
    <row r="375" spans="1:62" s="3" customFormat="1">
      <c r="A375" s="1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c r="AD375" s="16"/>
      <c r="AE375" s="16"/>
      <c r="AF375" s="16"/>
      <c r="AG375" s="16"/>
      <c r="AH375" s="16"/>
      <c r="AI375" s="16"/>
      <c r="AJ375" s="16"/>
      <c r="AK375" s="16"/>
      <c r="AL375" s="16"/>
      <c r="AM375" s="16"/>
      <c r="AN375" s="16"/>
      <c r="AO375" s="16"/>
      <c r="AP375" s="16"/>
      <c r="AQ375" s="16"/>
      <c r="AR375" s="16"/>
      <c r="AS375" s="116"/>
      <c r="AT375" s="116"/>
      <c r="AU375" s="116"/>
      <c r="AV375" s="116"/>
      <c r="AW375" s="116"/>
      <c r="AX375" s="116"/>
      <c r="AY375" s="116"/>
      <c r="AZ375" s="116"/>
      <c r="BA375" s="116"/>
      <c r="BB375" s="116"/>
      <c r="BC375" s="116"/>
      <c r="BD375" s="116"/>
      <c r="BE375" s="116"/>
      <c r="BF375" s="116"/>
      <c r="BG375" s="116"/>
      <c r="BH375" s="116"/>
      <c r="BI375" s="116"/>
      <c r="BJ375" s="117"/>
    </row>
    <row r="376" spans="1:62" s="3" customFormat="1">
      <c r="A376" s="1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c r="AF376" s="16"/>
      <c r="AG376" s="16"/>
      <c r="AH376" s="16"/>
      <c r="AI376" s="16"/>
      <c r="AJ376" s="16"/>
      <c r="AK376" s="16"/>
      <c r="AL376" s="16"/>
      <c r="AM376" s="16"/>
      <c r="AN376" s="16"/>
      <c r="AO376" s="16"/>
      <c r="AP376" s="16"/>
      <c r="AQ376" s="16"/>
      <c r="AR376" s="16"/>
      <c r="AS376" s="116"/>
      <c r="AT376" s="116"/>
      <c r="AU376" s="116"/>
      <c r="AV376" s="116"/>
      <c r="AW376" s="116"/>
      <c r="AX376" s="116"/>
      <c r="AY376" s="116"/>
      <c r="AZ376" s="116"/>
      <c r="BA376" s="116"/>
      <c r="BB376" s="116"/>
      <c r="BC376" s="116"/>
      <c r="BD376" s="116"/>
      <c r="BE376" s="116"/>
      <c r="BF376" s="116"/>
      <c r="BG376" s="116"/>
      <c r="BH376" s="116"/>
      <c r="BI376" s="116"/>
      <c r="BJ376" s="117"/>
    </row>
    <row r="377" spans="1:62" s="3" customFormat="1">
      <c r="A377" s="1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c r="AF377" s="16"/>
      <c r="AG377" s="16"/>
      <c r="AH377" s="16"/>
      <c r="AI377" s="16"/>
      <c r="AJ377" s="16"/>
      <c r="AK377" s="16"/>
      <c r="AL377" s="16"/>
      <c r="AM377" s="16"/>
      <c r="AN377" s="16"/>
      <c r="AO377" s="16"/>
      <c r="AP377" s="16"/>
      <c r="AQ377" s="16"/>
      <c r="AR377" s="16"/>
      <c r="AS377" s="116"/>
      <c r="AT377" s="116"/>
      <c r="AU377" s="116"/>
      <c r="AV377" s="116"/>
      <c r="AW377" s="116"/>
      <c r="AX377" s="116"/>
      <c r="AY377" s="116"/>
      <c r="AZ377" s="116"/>
      <c r="BA377" s="116"/>
      <c r="BB377" s="116"/>
      <c r="BC377" s="116"/>
      <c r="BD377" s="116"/>
      <c r="BE377" s="116"/>
      <c r="BF377" s="116"/>
      <c r="BG377" s="116"/>
      <c r="BH377" s="116"/>
      <c r="BI377" s="116"/>
      <c r="BJ377" s="117"/>
    </row>
    <row r="378" spans="1:62" s="3" customFormat="1">
      <c r="A378" s="1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c r="AE378" s="16"/>
      <c r="AF378" s="16"/>
      <c r="AG378" s="16"/>
      <c r="AH378" s="16"/>
      <c r="AI378" s="16"/>
      <c r="AJ378" s="16"/>
      <c r="AK378" s="16"/>
      <c r="AL378" s="16"/>
      <c r="AM378" s="16"/>
      <c r="AN378" s="16"/>
      <c r="AO378" s="16"/>
      <c r="AP378" s="16"/>
      <c r="AQ378" s="16"/>
      <c r="AR378" s="16"/>
      <c r="AS378" s="116"/>
      <c r="AT378" s="116"/>
      <c r="AU378" s="116"/>
      <c r="AV378" s="116"/>
      <c r="AW378" s="116"/>
      <c r="AX378" s="116"/>
      <c r="AY378" s="116"/>
      <c r="AZ378" s="116"/>
      <c r="BA378" s="116"/>
      <c r="BB378" s="116"/>
      <c r="BC378" s="116"/>
      <c r="BD378" s="116"/>
      <c r="BE378" s="116"/>
      <c r="BF378" s="116"/>
      <c r="BG378" s="116"/>
      <c r="BH378" s="116"/>
      <c r="BI378" s="116"/>
      <c r="BJ378" s="117"/>
    </row>
    <row r="379" spans="1:62" s="3" customFormat="1">
      <c r="A379" s="1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c r="AD379" s="16"/>
      <c r="AE379" s="16"/>
      <c r="AF379" s="16"/>
      <c r="AG379" s="16"/>
      <c r="AH379" s="16"/>
      <c r="AI379" s="16"/>
      <c r="AJ379" s="16"/>
      <c r="AK379" s="16"/>
      <c r="AL379" s="16"/>
      <c r="AM379" s="16"/>
      <c r="AN379" s="16"/>
      <c r="AO379" s="16"/>
      <c r="AP379" s="16"/>
      <c r="AQ379" s="16"/>
      <c r="AR379" s="16"/>
      <c r="AS379" s="116"/>
      <c r="AT379" s="116"/>
      <c r="AU379" s="116"/>
      <c r="AV379" s="116"/>
      <c r="AW379" s="116"/>
      <c r="AX379" s="116"/>
      <c r="AY379" s="116"/>
      <c r="AZ379" s="116"/>
      <c r="BA379" s="116"/>
      <c r="BB379" s="116"/>
      <c r="BC379" s="116"/>
      <c r="BD379" s="116"/>
      <c r="BE379" s="116"/>
      <c r="BF379" s="116"/>
      <c r="BG379" s="116"/>
      <c r="BH379" s="116"/>
      <c r="BI379" s="116"/>
      <c r="BJ379" s="117"/>
    </row>
    <row r="380" spans="1:62" s="3" customFormat="1">
      <c r="A380" s="1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c r="AD380" s="16"/>
      <c r="AE380" s="16"/>
      <c r="AF380" s="16"/>
      <c r="AG380" s="16"/>
      <c r="AH380" s="16"/>
      <c r="AI380" s="16"/>
      <c r="AJ380" s="16"/>
      <c r="AK380" s="16"/>
      <c r="AL380" s="16"/>
      <c r="AM380" s="16"/>
      <c r="AN380" s="16"/>
      <c r="AO380" s="16"/>
      <c r="AP380" s="16"/>
      <c r="AQ380" s="16"/>
      <c r="AR380" s="16"/>
      <c r="AS380" s="116"/>
      <c r="AT380" s="116"/>
      <c r="AU380" s="116"/>
      <c r="AV380" s="116"/>
      <c r="AW380" s="116"/>
      <c r="AX380" s="116"/>
      <c r="AY380" s="116"/>
      <c r="AZ380" s="116"/>
      <c r="BA380" s="116"/>
      <c r="BB380" s="116"/>
      <c r="BC380" s="116"/>
      <c r="BD380" s="116"/>
      <c r="BE380" s="116"/>
      <c r="BF380" s="116"/>
      <c r="BG380" s="116"/>
      <c r="BH380" s="116"/>
      <c r="BI380" s="116"/>
      <c r="BJ380" s="117"/>
    </row>
    <row r="381" spans="1:62" s="3" customFormat="1">
      <c r="A381" s="1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c r="AE381" s="16"/>
      <c r="AF381" s="16"/>
      <c r="AG381" s="16"/>
      <c r="AH381" s="16"/>
      <c r="AI381" s="16"/>
      <c r="AJ381" s="16"/>
      <c r="AK381" s="16"/>
      <c r="AL381" s="16"/>
      <c r="AM381" s="16"/>
      <c r="AN381" s="16"/>
      <c r="AO381" s="16"/>
      <c r="AP381" s="16"/>
      <c r="AQ381" s="16"/>
      <c r="AR381" s="16"/>
      <c r="AS381" s="116"/>
      <c r="AT381" s="116"/>
      <c r="AU381" s="116"/>
      <c r="AV381" s="116"/>
      <c r="AW381" s="116"/>
      <c r="AX381" s="116"/>
      <c r="AY381" s="116"/>
      <c r="AZ381" s="116"/>
      <c r="BA381" s="116"/>
      <c r="BB381" s="116"/>
      <c r="BC381" s="116"/>
      <c r="BD381" s="116"/>
      <c r="BE381" s="116"/>
      <c r="BF381" s="116"/>
      <c r="BG381" s="116"/>
      <c r="BH381" s="116"/>
      <c r="BI381" s="116"/>
      <c r="BJ381" s="117"/>
    </row>
    <row r="382" spans="1:62" s="3" customFormat="1">
      <c r="A382" s="1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c r="AE382" s="16"/>
      <c r="AF382" s="16"/>
      <c r="AG382" s="16"/>
      <c r="AH382" s="16"/>
      <c r="AI382" s="16"/>
      <c r="AJ382" s="16"/>
      <c r="AK382" s="16"/>
      <c r="AL382" s="16"/>
      <c r="AM382" s="16"/>
      <c r="AN382" s="16"/>
      <c r="AO382" s="16"/>
      <c r="AP382" s="16"/>
      <c r="AQ382" s="16"/>
      <c r="AR382" s="16"/>
      <c r="AS382" s="116"/>
      <c r="AT382" s="116"/>
      <c r="AU382" s="116"/>
      <c r="AV382" s="116"/>
      <c r="AW382" s="116"/>
      <c r="AX382" s="116"/>
      <c r="AY382" s="116"/>
      <c r="AZ382" s="116"/>
      <c r="BA382" s="116"/>
      <c r="BB382" s="116"/>
      <c r="BC382" s="116"/>
      <c r="BD382" s="116"/>
      <c r="BE382" s="116"/>
      <c r="BF382" s="116"/>
      <c r="BG382" s="116"/>
      <c r="BH382" s="116"/>
      <c r="BI382" s="116"/>
      <c r="BJ382" s="117"/>
    </row>
    <row r="383" spans="1:62" s="3" customFormat="1">
      <c r="A383" s="1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c r="AD383" s="16"/>
      <c r="AE383" s="16"/>
      <c r="AF383" s="16"/>
      <c r="AG383" s="16"/>
      <c r="AH383" s="16"/>
      <c r="AI383" s="16"/>
      <c r="AJ383" s="16"/>
      <c r="AK383" s="16"/>
      <c r="AL383" s="16"/>
      <c r="AM383" s="16"/>
      <c r="AN383" s="16"/>
      <c r="AO383" s="16"/>
      <c r="AP383" s="16"/>
      <c r="AQ383" s="16"/>
      <c r="AR383" s="16"/>
      <c r="AS383" s="116"/>
      <c r="AT383" s="116"/>
      <c r="AU383" s="116"/>
      <c r="AV383" s="116"/>
      <c r="AW383" s="116"/>
      <c r="AX383" s="116"/>
      <c r="AY383" s="116"/>
      <c r="AZ383" s="116"/>
      <c r="BA383" s="116"/>
      <c r="BB383" s="116"/>
      <c r="BC383" s="116"/>
      <c r="BD383" s="116"/>
      <c r="BE383" s="116"/>
      <c r="BF383" s="116"/>
      <c r="BG383" s="116"/>
      <c r="BH383" s="116"/>
      <c r="BI383" s="116"/>
      <c r="BJ383" s="117"/>
    </row>
    <row r="384" spans="1:62" s="3" customFormat="1">
      <c r="A384" s="1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c r="AD384" s="16"/>
      <c r="AE384" s="16"/>
      <c r="AF384" s="16"/>
      <c r="AG384" s="16"/>
      <c r="AH384" s="16"/>
      <c r="AI384" s="16"/>
      <c r="AJ384" s="16"/>
      <c r="AK384" s="16"/>
      <c r="AL384" s="16"/>
      <c r="AM384" s="16"/>
      <c r="AN384" s="16"/>
      <c r="AO384" s="16"/>
      <c r="AP384" s="16"/>
      <c r="AQ384" s="16"/>
      <c r="AR384" s="16"/>
      <c r="AS384" s="116"/>
      <c r="AT384" s="116"/>
      <c r="AU384" s="116"/>
      <c r="AV384" s="116"/>
      <c r="AW384" s="116"/>
      <c r="AX384" s="116"/>
      <c r="AY384" s="116"/>
      <c r="AZ384" s="116"/>
      <c r="BA384" s="116"/>
      <c r="BB384" s="116"/>
      <c r="BC384" s="116"/>
      <c r="BD384" s="116"/>
      <c r="BE384" s="116"/>
      <c r="BF384" s="116"/>
      <c r="BG384" s="116"/>
      <c r="BH384" s="116"/>
      <c r="BI384" s="116"/>
      <c r="BJ384" s="117"/>
    </row>
    <row r="385" spans="1:62" s="3" customFormat="1">
      <c r="A385" s="1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c r="AD385" s="16"/>
      <c r="AE385" s="16"/>
      <c r="AF385" s="16"/>
      <c r="AG385" s="16"/>
      <c r="AH385" s="16"/>
      <c r="AI385" s="16"/>
      <c r="AJ385" s="16"/>
      <c r="AK385" s="16"/>
      <c r="AL385" s="16"/>
      <c r="AM385" s="16"/>
      <c r="AN385" s="16"/>
      <c r="AO385" s="16"/>
      <c r="AP385" s="16"/>
      <c r="AQ385" s="16"/>
      <c r="AR385" s="16"/>
      <c r="AS385" s="116"/>
      <c r="AT385" s="116"/>
      <c r="AU385" s="116"/>
      <c r="AV385" s="116"/>
      <c r="AW385" s="116"/>
      <c r="AX385" s="116"/>
      <c r="AY385" s="116"/>
      <c r="AZ385" s="116"/>
      <c r="BA385" s="116"/>
      <c r="BB385" s="116"/>
      <c r="BC385" s="116"/>
      <c r="BD385" s="116"/>
      <c r="BE385" s="116"/>
      <c r="BF385" s="116"/>
      <c r="BG385" s="116"/>
      <c r="BH385" s="116"/>
      <c r="BI385" s="116"/>
      <c r="BJ385" s="117"/>
    </row>
    <row r="386" spans="1:62" s="3" customFormat="1">
      <c r="A386" s="1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c r="AE386" s="16"/>
      <c r="AF386" s="16"/>
      <c r="AG386" s="16"/>
      <c r="AH386" s="16"/>
      <c r="AI386" s="16"/>
      <c r="AJ386" s="16"/>
      <c r="AK386" s="16"/>
      <c r="AL386" s="16"/>
      <c r="AM386" s="16"/>
      <c r="AN386" s="16"/>
      <c r="AO386" s="16"/>
      <c r="AP386" s="16"/>
      <c r="AQ386" s="16"/>
      <c r="AR386" s="16"/>
      <c r="AS386" s="116"/>
      <c r="AT386" s="116"/>
      <c r="AU386" s="116"/>
      <c r="AV386" s="116"/>
      <c r="AW386" s="116"/>
      <c r="AX386" s="116"/>
      <c r="AY386" s="116"/>
      <c r="AZ386" s="116"/>
      <c r="BA386" s="116"/>
      <c r="BB386" s="116"/>
      <c r="BC386" s="116"/>
      <c r="BD386" s="116"/>
      <c r="BE386" s="116"/>
      <c r="BF386" s="116"/>
      <c r="BG386" s="116"/>
      <c r="BH386" s="116"/>
      <c r="BI386" s="116"/>
      <c r="BJ386" s="117"/>
    </row>
    <row r="387" spans="1:62" s="3" customFormat="1">
      <c r="A387" s="1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c r="AE387" s="16"/>
      <c r="AF387" s="16"/>
      <c r="AG387" s="16"/>
      <c r="AH387" s="16"/>
      <c r="AI387" s="16"/>
      <c r="AJ387" s="16"/>
      <c r="AK387" s="16"/>
      <c r="AL387" s="16"/>
      <c r="AM387" s="16"/>
      <c r="AN387" s="16"/>
      <c r="AO387" s="16"/>
      <c r="AP387" s="16"/>
      <c r="AQ387" s="16"/>
      <c r="AR387" s="16"/>
      <c r="AS387" s="116"/>
      <c r="AT387" s="116"/>
      <c r="AU387" s="116"/>
      <c r="AV387" s="116"/>
      <c r="AW387" s="116"/>
      <c r="AX387" s="116"/>
      <c r="AY387" s="116"/>
      <c r="AZ387" s="116"/>
      <c r="BA387" s="116"/>
      <c r="BB387" s="116"/>
      <c r="BC387" s="116"/>
      <c r="BD387" s="116"/>
      <c r="BE387" s="116"/>
      <c r="BF387" s="116"/>
      <c r="BG387" s="116"/>
      <c r="BH387" s="116"/>
      <c r="BI387" s="116"/>
      <c r="BJ387" s="117"/>
    </row>
    <row r="388" spans="1:62" s="3" customFormat="1">
      <c r="A388" s="1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6"/>
      <c r="AH388" s="16"/>
      <c r="AI388" s="16"/>
      <c r="AJ388" s="16"/>
      <c r="AK388" s="16"/>
      <c r="AL388" s="16"/>
      <c r="AM388" s="16"/>
      <c r="AN388" s="16"/>
      <c r="AO388" s="16"/>
      <c r="AP388" s="16"/>
      <c r="AQ388" s="16"/>
      <c r="AR388" s="16"/>
      <c r="AS388" s="116"/>
      <c r="AT388" s="116"/>
      <c r="AU388" s="116"/>
      <c r="AV388" s="116"/>
      <c r="AW388" s="116"/>
      <c r="AX388" s="116"/>
      <c r="AY388" s="116"/>
      <c r="AZ388" s="116"/>
      <c r="BA388" s="116"/>
      <c r="BB388" s="116"/>
      <c r="BC388" s="116"/>
      <c r="BD388" s="116"/>
      <c r="BE388" s="116"/>
      <c r="BF388" s="116"/>
      <c r="BG388" s="116"/>
      <c r="BH388" s="116"/>
      <c r="BI388" s="116"/>
      <c r="BJ388" s="117"/>
    </row>
    <row r="389" spans="1:62" s="3" customFormat="1">
      <c r="A389" s="1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6"/>
      <c r="AH389" s="16"/>
      <c r="AI389" s="16"/>
      <c r="AJ389" s="16"/>
      <c r="AK389" s="16"/>
      <c r="AL389" s="16"/>
      <c r="AM389" s="16"/>
      <c r="AN389" s="16"/>
      <c r="AO389" s="16"/>
      <c r="AP389" s="16"/>
      <c r="AQ389" s="16"/>
      <c r="AR389" s="16"/>
      <c r="AS389" s="116"/>
      <c r="AT389" s="116"/>
      <c r="AU389" s="116"/>
      <c r="AV389" s="116"/>
      <c r="AW389" s="116"/>
      <c r="AX389" s="116"/>
      <c r="AY389" s="116"/>
      <c r="AZ389" s="116"/>
      <c r="BA389" s="116"/>
      <c r="BB389" s="116"/>
      <c r="BC389" s="116"/>
      <c r="BD389" s="116"/>
      <c r="BE389" s="116"/>
      <c r="BF389" s="116"/>
      <c r="BG389" s="116"/>
      <c r="BH389" s="116"/>
      <c r="BI389" s="116"/>
      <c r="BJ389" s="117"/>
    </row>
    <row r="390" spans="1:62" s="3" customFormat="1">
      <c r="A390" s="1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6"/>
      <c r="AH390" s="16"/>
      <c r="AI390" s="16"/>
      <c r="AJ390" s="16"/>
      <c r="AK390" s="16"/>
      <c r="AL390" s="16"/>
      <c r="AM390" s="16"/>
      <c r="AN390" s="16"/>
      <c r="AO390" s="16"/>
      <c r="AP390" s="16"/>
      <c r="AQ390" s="16"/>
      <c r="AR390" s="16"/>
      <c r="AS390" s="116"/>
      <c r="AT390" s="116"/>
      <c r="AU390" s="116"/>
      <c r="AV390" s="116"/>
      <c r="AW390" s="116"/>
      <c r="AX390" s="116"/>
      <c r="AY390" s="116"/>
      <c r="AZ390" s="116"/>
      <c r="BA390" s="116"/>
      <c r="BB390" s="116"/>
      <c r="BC390" s="116"/>
      <c r="BD390" s="116"/>
      <c r="BE390" s="116"/>
      <c r="BF390" s="116"/>
      <c r="BG390" s="116"/>
      <c r="BH390" s="116"/>
      <c r="BI390" s="116"/>
      <c r="BJ390" s="117"/>
    </row>
    <row r="391" spans="1:62" s="3" customFormat="1">
      <c r="A391" s="1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c r="AD391" s="16"/>
      <c r="AE391" s="16"/>
      <c r="AF391" s="16"/>
      <c r="AG391" s="16"/>
      <c r="AH391" s="16"/>
      <c r="AI391" s="16"/>
      <c r="AJ391" s="16"/>
      <c r="AK391" s="16"/>
      <c r="AL391" s="16"/>
      <c r="AM391" s="16"/>
      <c r="AN391" s="16"/>
      <c r="AO391" s="16"/>
      <c r="AP391" s="16"/>
      <c r="AQ391" s="16"/>
      <c r="AR391" s="16"/>
      <c r="AS391" s="116"/>
      <c r="AT391" s="116"/>
      <c r="AU391" s="116"/>
      <c r="AV391" s="116"/>
      <c r="AW391" s="116"/>
      <c r="AX391" s="116"/>
      <c r="AY391" s="116"/>
      <c r="AZ391" s="116"/>
      <c r="BA391" s="116"/>
      <c r="BB391" s="116"/>
      <c r="BC391" s="116"/>
      <c r="BD391" s="116"/>
      <c r="BE391" s="116"/>
      <c r="BF391" s="116"/>
      <c r="BG391" s="116"/>
      <c r="BH391" s="116"/>
      <c r="BI391" s="116"/>
      <c r="BJ391" s="117"/>
    </row>
    <row r="392" spans="1:62" s="3" customFormat="1">
      <c r="A392" s="1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c r="AD392" s="16"/>
      <c r="AE392" s="16"/>
      <c r="AF392" s="16"/>
      <c r="AG392" s="16"/>
      <c r="AH392" s="16"/>
      <c r="AI392" s="16"/>
      <c r="AJ392" s="16"/>
      <c r="AK392" s="16"/>
      <c r="AL392" s="16"/>
      <c r="AM392" s="16"/>
      <c r="AN392" s="16"/>
      <c r="AO392" s="16"/>
      <c r="AP392" s="16"/>
      <c r="AQ392" s="16"/>
      <c r="AR392" s="16"/>
      <c r="AS392" s="116"/>
      <c r="AT392" s="116"/>
      <c r="AU392" s="116"/>
      <c r="AV392" s="116"/>
      <c r="AW392" s="116"/>
      <c r="AX392" s="116"/>
      <c r="AY392" s="116"/>
      <c r="AZ392" s="116"/>
      <c r="BA392" s="116"/>
      <c r="BB392" s="116"/>
      <c r="BC392" s="116"/>
      <c r="BD392" s="116"/>
      <c r="BE392" s="116"/>
      <c r="BF392" s="116"/>
      <c r="BG392" s="116"/>
      <c r="BH392" s="116"/>
      <c r="BI392" s="116"/>
      <c r="BJ392" s="117"/>
    </row>
    <row r="393" spans="1:62" s="3" customFormat="1">
      <c r="A393" s="1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c r="AD393" s="16"/>
      <c r="AE393" s="16"/>
      <c r="AF393" s="16"/>
      <c r="AG393" s="16"/>
      <c r="AH393" s="16"/>
      <c r="AI393" s="16"/>
      <c r="AJ393" s="16"/>
      <c r="AK393" s="16"/>
      <c r="AL393" s="16"/>
      <c r="AM393" s="16"/>
      <c r="AN393" s="16"/>
      <c r="AO393" s="16"/>
      <c r="AP393" s="16"/>
      <c r="AQ393" s="16"/>
      <c r="AR393" s="16"/>
      <c r="AS393" s="116"/>
      <c r="AT393" s="116"/>
      <c r="AU393" s="116"/>
      <c r="AV393" s="116"/>
      <c r="AW393" s="116"/>
      <c r="AX393" s="116"/>
      <c r="AY393" s="116"/>
      <c r="AZ393" s="116"/>
      <c r="BA393" s="116"/>
      <c r="BB393" s="116"/>
      <c r="BC393" s="116"/>
      <c r="BD393" s="116"/>
      <c r="BE393" s="116"/>
      <c r="BF393" s="116"/>
      <c r="BG393" s="116"/>
      <c r="BH393" s="116"/>
      <c r="BI393" s="116"/>
      <c r="BJ393" s="117"/>
    </row>
    <row r="394" spans="1:62" s="3" customFormat="1">
      <c r="A394" s="1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c r="AD394" s="16"/>
      <c r="AE394" s="16"/>
      <c r="AF394" s="16"/>
      <c r="AG394" s="16"/>
      <c r="AH394" s="16"/>
      <c r="AI394" s="16"/>
      <c r="AJ394" s="16"/>
      <c r="AK394" s="16"/>
      <c r="AL394" s="16"/>
      <c r="AM394" s="16"/>
      <c r="AN394" s="16"/>
      <c r="AO394" s="16"/>
      <c r="AP394" s="16"/>
      <c r="AQ394" s="16"/>
      <c r="AR394" s="16"/>
      <c r="AS394" s="116"/>
      <c r="AT394" s="116"/>
      <c r="AU394" s="116"/>
      <c r="AV394" s="116"/>
      <c r="AW394" s="116"/>
      <c r="AX394" s="116"/>
      <c r="AY394" s="116"/>
      <c r="AZ394" s="116"/>
      <c r="BA394" s="116"/>
      <c r="BB394" s="116"/>
      <c r="BC394" s="116"/>
      <c r="BD394" s="116"/>
      <c r="BE394" s="116"/>
      <c r="BF394" s="116"/>
      <c r="BG394" s="116"/>
      <c r="BH394" s="116"/>
      <c r="BI394" s="116"/>
      <c r="BJ394" s="117"/>
    </row>
    <row r="395" spans="1:62" s="3" customFormat="1">
      <c r="A395" s="1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c r="AD395" s="16"/>
      <c r="AE395" s="16"/>
      <c r="AF395" s="16"/>
      <c r="AG395" s="16"/>
      <c r="AH395" s="16"/>
      <c r="AI395" s="16"/>
      <c r="AJ395" s="16"/>
      <c r="AK395" s="16"/>
      <c r="AL395" s="16"/>
      <c r="AM395" s="16"/>
      <c r="AN395" s="16"/>
      <c r="AO395" s="16"/>
      <c r="AP395" s="16"/>
      <c r="AQ395" s="16"/>
      <c r="AR395" s="16"/>
      <c r="AS395" s="116"/>
      <c r="AT395" s="116"/>
      <c r="AU395" s="116"/>
      <c r="AV395" s="116"/>
      <c r="AW395" s="116"/>
      <c r="AX395" s="116"/>
      <c r="AY395" s="116"/>
      <c r="AZ395" s="116"/>
      <c r="BA395" s="116"/>
      <c r="BB395" s="116"/>
      <c r="BC395" s="116"/>
      <c r="BD395" s="116"/>
      <c r="BE395" s="116"/>
      <c r="BF395" s="116"/>
      <c r="BG395" s="116"/>
      <c r="BH395" s="116"/>
      <c r="BI395" s="116"/>
      <c r="BJ395" s="117"/>
    </row>
    <row r="396" spans="1:62" s="3" customFormat="1">
      <c r="A396" s="1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c r="AD396" s="16"/>
      <c r="AE396" s="16"/>
      <c r="AF396" s="16"/>
      <c r="AG396" s="16"/>
      <c r="AH396" s="16"/>
      <c r="AI396" s="16"/>
      <c r="AJ396" s="16"/>
      <c r="AK396" s="16"/>
      <c r="AL396" s="16"/>
      <c r="AM396" s="16"/>
      <c r="AN396" s="16"/>
      <c r="AO396" s="16"/>
      <c r="AP396" s="16"/>
      <c r="AQ396" s="16"/>
      <c r="AR396" s="16"/>
      <c r="AS396" s="116"/>
      <c r="AT396" s="116"/>
      <c r="AU396" s="116"/>
      <c r="AV396" s="116"/>
      <c r="AW396" s="116"/>
      <c r="AX396" s="116"/>
      <c r="AY396" s="116"/>
      <c r="AZ396" s="116"/>
      <c r="BA396" s="116"/>
      <c r="BB396" s="116"/>
      <c r="BC396" s="116"/>
      <c r="BD396" s="116"/>
      <c r="BE396" s="116"/>
      <c r="BF396" s="116"/>
      <c r="BG396" s="116"/>
      <c r="BH396" s="116"/>
      <c r="BI396" s="116"/>
      <c r="BJ396" s="117"/>
    </row>
    <row r="397" spans="1:62" s="3" customFormat="1">
      <c r="A397" s="1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c r="AD397" s="16"/>
      <c r="AE397" s="16"/>
      <c r="AF397" s="16"/>
      <c r="AG397" s="16"/>
      <c r="AH397" s="16"/>
      <c r="AI397" s="16"/>
      <c r="AJ397" s="16"/>
      <c r="AK397" s="16"/>
      <c r="AL397" s="16"/>
      <c r="AM397" s="16"/>
      <c r="AN397" s="16"/>
      <c r="AO397" s="16"/>
      <c r="AP397" s="16"/>
      <c r="AQ397" s="16"/>
      <c r="AR397" s="16"/>
      <c r="AS397" s="116"/>
      <c r="AT397" s="116"/>
      <c r="AU397" s="116"/>
      <c r="AV397" s="116"/>
      <c r="AW397" s="116"/>
      <c r="AX397" s="116"/>
      <c r="AY397" s="116"/>
      <c r="AZ397" s="116"/>
      <c r="BA397" s="116"/>
      <c r="BB397" s="116"/>
      <c r="BC397" s="116"/>
      <c r="BD397" s="116"/>
      <c r="BE397" s="116"/>
      <c r="BF397" s="116"/>
      <c r="BG397" s="116"/>
      <c r="BH397" s="116"/>
      <c r="BI397" s="116"/>
      <c r="BJ397" s="117"/>
    </row>
    <row r="398" spans="1:62" s="3" customFormat="1">
      <c r="A398" s="1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c r="AD398" s="16"/>
      <c r="AE398" s="16"/>
      <c r="AF398" s="16"/>
      <c r="AG398" s="16"/>
      <c r="AH398" s="16"/>
      <c r="AI398" s="16"/>
      <c r="AJ398" s="16"/>
      <c r="AK398" s="16"/>
      <c r="AL398" s="16"/>
      <c r="AM398" s="16"/>
      <c r="AN398" s="16"/>
      <c r="AO398" s="16"/>
      <c r="AP398" s="16"/>
      <c r="AQ398" s="16"/>
      <c r="AR398" s="16"/>
      <c r="AS398" s="116"/>
      <c r="AT398" s="116"/>
      <c r="AU398" s="116"/>
      <c r="AV398" s="116"/>
      <c r="AW398" s="116"/>
      <c r="AX398" s="116"/>
      <c r="AY398" s="116"/>
      <c r="AZ398" s="116"/>
      <c r="BA398" s="116"/>
      <c r="BB398" s="116"/>
      <c r="BC398" s="116"/>
      <c r="BD398" s="116"/>
      <c r="BE398" s="116"/>
      <c r="BF398" s="116"/>
      <c r="BG398" s="116"/>
      <c r="BH398" s="116"/>
      <c r="BI398" s="116"/>
      <c r="BJ398" s="117"/>
    </row>
    <row r="399" spans="1:62" s="3" customFormat="1">
      <c r="A399" s="1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c r="AD399" s="16"/>
      <c r="AE399" s="16"/>
      <c r="AF399" s="16"/>
      <c r="AG399" s="16"/>
      <c r="AH399" s="16"/>
      <c r="AI399" s="16"/>
      <c r="AJ399" s="16"/>
      <c r="AK399" s="16"/>
      <c r="AL399" s="16"/>
      <c r="AM399" s="16"/>
      <c r="AN399" s="16"/>
      <c r="AO399" s="16"/>
      <c r="AP399" s="16"/>
      <c r="AQ399" s="16"/>
      <c r="AR399" s="16"/>
      <c r="AS399" s="116"/>
      <c r="AT399" s="116"/>
      <c r="AU399" s="116"/>
      <c r="AV399" s="116"/>
      <c r="AW399" s="116"/>
      <c r="AX399" s="116"/>
      <c r="AY399" s="116"/>
      <c r="AZ399" s="116"/>
      <c r="BA399" s="116"/>
      <c r="BB399" s="116"/>
      <c r="BC399" s="116"/>
      <c r="BD399" s="116"/>
      <c r="BE399" s="116"/>
      <c r="BF399" s="116"/>
      <c r="BG399" s="116"/>
      <c r="BH399" s="116"/>
      <c r="BI399" s="116"/>
      <c r="BJ399" s="117"/>
    </row>
    <row r="400" spans="1:62" s="3" customFormat="1">
      <c r="A400" s="1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c r="AD400" s="16"/>
      <c r="AE400" s="16"/>
      <c r="AF400" s="16"/>
      <c r="AG400" s="16"/>
      <c r="AH400" s="16"/>
      <c r="AI400" s="16"/>
      <c r="AJ400" s="16"/>
      <c r="AK400" s="16"/>
      <c r="AL400" s="16"/>
      <c r="AM400" s="16"/>
      <c r="AN400" s="16"/>
      <c r="AO400" s="16"/>
      <c r="AP400" s="16"/>
      <c r="AQ400" s="16"/>
      <c r="AR400" s="16"/>
      <c r="AS400" s="116"/>
      <c r="AT400" s="116"/>
      <c r="AU400" s="116"/>
      <c r="AV400" s="116"/>
      <c r="AW400" s="116"/>
      <c r="AX400" s="116"/>
      <c r="AY400" s="116"/>
      <c r="AZ400" s="116"/>
      <c r="BA400" s="116"/>
      <c r="BB400" s="116"/>
      <c r="BC400" s="116"/>
      <c r="BD400" s="116"/>
      <c r="BE400" s="116"/>
      <c r="BF400" s="116"/>
      <c r="BG400" s="116"/>
      <c r="BH400" s="116"/>
      <c r="BI400" s="116"/>
      <c r="BJ400" s="117"/>
    </row>
    <row r="401" spans="1:62" s="3" customFormat="1">
      <c r="A401" s="1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c r="AD401" s="16"/>
      <c r="AE401" s="16"/>
      <c r="AF401" s="16"/>
      <c r="AG401" s="16"/>
      <c r="AH401" s="16"/>
      <c r="AI401" s="16"/>
      <c r="AJ401" s="16"/>
      <c r="AK401" s="16"/>
      <c r="AL401" s="16"/>
      <c r="AM401" s="16"/>
      <c r="AN401" s="16"/>
      <c r="AO401" s="16"/>
      <c r="AP401" s="16"/>
      <c r="AQ401" s="16"/>
      <c r="AR401" s="16"/>
      <c r="AS401" s="116"/>
      <c r="AT401" s="116"/>
      <c r="AU401" s="116"/>
      <c r="AV401" s="116"/>
      <c r="AW401" s="116"/>
      <c r="AX401" s="116"/>
      <c r="AY401" s="116"/>
      <c r="AZ401" s="116"/>
      <c r="BA401" s="116"/>
      <c r="BB401" s="116"/>
      <c r="BC401" s="116"/>
      <c r="BD401" s="116"/>
      <c r="BE401" s="116"/>
      <c r="BF401" s="116"/>
      <c r="BG401" s="116"/>
      <c r="BH401" s="116"/>
      <c r="BI401" s="116"/>
      <c r="BJ401" s="117"/>
    </row>
    <row r="402" spans="1:62" s="3" customFormat="1">
      <c r="A402" s="1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c r="AD402" s="16"/>
      <c r="AE402" s="16"/>
      <c r="AF402" s="16"/>
      <c r="AG402" s="16"/>
      <c r="AH402" s="16"/>
      <c r="AI402" s="16"/>
      <c r="AJ402" s="16"/>
      <c r="AK402" s="16"/>
      <c r="AL402" s="16"/>
      <c r="AM402" s="16"/>
      <c r="AN402" s="16"/>
      <c r="AO402" s="16"/>
      <c r="AP402" s="16"/>
      <c r="AQ402" s="16"/>
      <c r="AR402" s="16"/>
      <c r="AS402" s="116"/>
      <c r="AT402" s="116"/>
      <c r="AU402" s="116"/>
      <c r="AV402" s="116"/>
      <c r="AW402" s="116"/>
      <c r="AX402" s="116"/>
      <c r="AY402" s="116"/>
      <c r="AZ402" s="116"/>
      <c r="BA402" s="116"/>
      <c r="BB402" s="116"/>
      <c r="BC402" s="116"/>
      <c r="BD402" s="116"/>
      <c r="BE402" s="116"/>
      <c r="BF402" s="116"/>
      <c r="BG402" s="116"/>
      <c r="BH402" s="116"/>
      <c r="BI402" s="116"/>
      <c r="BJ402" s="117"/>
    </row>
    <row r="403" spans="1:62" s="3" customFormat="1">
      <c r="A403" s="1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c r="AD403" s="16"/>
      <c r="AE403" s="16"/>
      <c r="AF403" s="16"/>
      <c r="AG403" s="16"/>
      <c r="AH403" s="16"/>
      <c r="AI403" s="16"/>
      <c r="AJ403" s="16"/>
      <c r="AK403" s="16"/>
      <c r="AL403" s="16"/>
      <c r="AM403" s="16"/>
      <c r="AN403" s="16"/>
      <c r="AO403" s="16"/>
      <c r="AP403" s="16"/>
      <c r="AQ403" s="16"/>
      <c r="AR403" s="16"/>
      <c r="AS403" s="116"/>
      <c r="AT403" s="116"/>
      <c r="AU403" s="116"/>
      <c r="AV403" s="116"/>
      <c r="AW403" s="116"/>
      <c r="AX403" s="116"/>
      <c r="AY403" s="116"/>
      <c r="AZ403" s="116"/>
      <c r="BA403" s="116"/>
      <c r="BB403" s="116"/>
      <c r="BC403" s="116"/>
      <c r="BD403" s="116"/>
      <c r="BE403" s="116"/>
      <c r="BF403" s="116"/>
      <c r="BG403" s="116"/>
      <c r="BH403" s="116"/>
      <c r="BI403" s="116"/>
      <c r="BJ403" s="117"/>
    </row>
    <row r="404" spans="1:62" s="3" customFormat="1">
      <c r="A404" s="1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c r="AD404" s="16"/>
      <c r="AE404" s="16"/>
      <c r="AF404" s="16"/>
      <c r="AG404" s="16"/>
      <c r="AH404" s="16"/>
      <c r="AI404" s="16"/>
      <c r="AJ404" s="16"/>
      <c r="AK404" s="16"/>
      <c r="AL404" s="16"/>
      <c r="AM404" s="16"/>
      <c r="AN404" s="16"/>
      <c r="AO404" s="16"/>
      <c r="AP404" s="16"/>
      <c r="AQ404" s="16"/>
      <c r="AR404" s="16"/>
      <c r="AS404" s="116"/>
      <c r="AT404" s="116"/>
      <c r="AU404" s="116"/>
      <c r="AV404" s="116"/>
      <c r="AW404" s="116"/>
      <c r="AX404" s="116"/>
      <c r="AY404" s="116"/>
      <c r="AZ404" s="116"/>
      <c r="BA404" s="116"/>
      <c r="BB404" s="116"/>
      <c r="BC404" s="116"/>
      <c r="BD404" s="116"/>
      <c r="BE404" s="116"/>
      <c r="BF404" s="116"/>
      <c r="BG404" s="116"/>
      <c r="BH404" s="116"/>
      <c r="BI404" s="116"/>
      <c r="BJ404" s="117"/>
    </row>
    <row r="405" spans="1:62" s="3" customFormat="1">
      <c r="A405" s="1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c r="AD405" s="16"/>
      <c r="AE405" s="16"/>
      <c r="AF405" s="16"/>
      <c r="AG405" s="16"/>
      <c r="AH405" s="16"/>
      <c r="AI405" s="16"/>
      <c r="AJ405" s="16"/>
      <c r="AK405" s="16"/>
      <c r="AL405" s="16"/>
      <c r="AM405" s="16"/>
      <c r="AN405" s="16"/>
      <c r="AO405" s="16"/>
      <c r="AP405" s="16"/>
      <c r="AQ405" s="16"/>
      <c r="AR405" s="16"/>
      <c r="AS405" s="116"/>
      <c r="AT405" s="116"/>
      <c r="AU405" s="116"/>
      <c r="AV405" s="116"/>
      <c r="AW405" s="116"/>
      <c r="AX405" s="116"/>
      <c r="AY405" s="116"/>
      <c r="AZ405" s="116"/>
      <c r="BA405" s="116"/>
      <c r="BB405" s="116"/>
      <c r="BC405" s="116"/>
      <c r="BD405" s="116"/>
      <c r="BE405" s="116"/>
      <c r="BF405" s="116"/>
      <c r="BG405" s="116"/>
      <c r="BH405" s="116"/>
      <c r="BI405" s="116"/>
      <c r="BJ405" s="117"/>
    </row>
    <row r="406" spans="1:62" s="3" customFormat="1">
      <c r="A406" s="1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c r="AD406" s="16"/>
      <c r="AE406" s="16"/>
      <c r="AF406" s="16"/>
      <c r="AG406" s="16"/>
      <c r="AH406" s="16"/>
      <c r="AI406" s="16"/>
      <c r="AJ406" s="16"/>
      <c r="AK406" s="16"/>
      <c r="AL406" s="16"/>
      <c r="AM406" s="16"/>
      <c r="AN406" s="16"/>
      <c r="AO406" s="16"/>
      <c r="AP406" s="16"/>
      <c r="AQ406" s="16"/>
      <c r="AR406" s="16"/>
      <c r="AS406" s="116"/>
      <c r="AT406" s="116"/>
      <c r="AU406" s="116"/>
      <c r="AV406" s="116"/>
      <c r="AW406" s="116"/>
      <c r="AX406" s="116"/>
      <c r="AY406" s="116"/>
      <c r="AZ406" s="116"/>
      <c r="BA406" s="116"/>
      <c r="BB406" s="116"/>
      <c r="BC406" s="116"/>
      <c r="BD406" s="116"/>
      <c r="BE406" s="116"/>
      <c r="BF406" s="116"/>
      <c r="BG406" s="116"/>
      <c r="BH406" s="116"/>
      <c r="BI406" s="116"/>
      <c r="BJ406" s="117"/>
    </row>
    <row r="407" spans="1:62" s="3" customFormat="1">
      <c r="A407" s="1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c r="AD407" s="16"/>
      <c r="AE407" s="16"/>
      <c r="AF407" s="16"/>
      <c r="AG407" s="16"/>
      <c r="AH407" s="16"/>
      <c r="AI407" s="16"/>
      <c r="AJ407" s="16"/>
      <c r="AK407" s="16"/>
      <c r="AL407" s="16"/>
      <c r="AM407" s="16"/>
      <c r="AN407" s="16"/>
      <c r="AO407" s="16"/>
      <c r="AP407" s="16"/>
      <c r="AQ407" s="16"/>
      <c r="AR407" s="16"/>
      <c r="AS407" s="116"/>
      <c r="AT407" s="116"/>
      <c r="AU407" s="116"/>
      <c r="AV407" s="116"/>
      <c r="AW407" s="116"/>
      <c r="AX407" s="116"/>
      <c r="AY407" s="116"/>
      <c r="AZ407" s="116"/>
      <c r="BA407" s="116"/>
      <c r="BB407" s="116"/>
      <c r="BC407" s="116"/>
      <c r="BD407" s="116"/>
      <c r="BE407" s="116"/>
      <c r="BF407" s="116"/>
      <c r="BG407" s="116"/>
      <c r="BH407" s="116"/>
      <c r="BI407" s="116"/>
      <c r="BJ407" s="117"/>
    </row>
    <row r="408" spans="1:62" s="3" customFormat="1">
      <c r="A408" s="1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c r="AD408" s="16"/>
      <c r="AE408" s="16"/>
      <c r="AF408" s="16"/>
      <c r="AG408" s="16"/>
      <c r="AH408" s="16"/>
      <c r="AI408" s="16"/>
      <c r="AJ408" s="16"/>
      <c r="AK408" s="16"/>
      <c r="AL408" s="16"/>
      <c r="AM408" s="16"/>
      <c r="AN408" s="16"/>
      <c r="AO408" s="16"/>
      <c r="AP408" s="16"/>
      <c r="AQ408" s="16"/>
      <c r="AR408" s="16"/>
      <c r="AS408" s="116"/>
      <c r="AT408" s="116"/>
      <c r="AU408" s="116"/>
      <c r="AV408" s="116"/>
      <c r="AW408" s="116"/>
      <c r="AX408" s="116"/>
      <c r="AY408" s="116"/>
      <c r="AZ408" s="116"/>
      <c r="BA408" s="116"/>
      <c r="BB408" s="116"/>
      <c r="BC408" s="116"/>
      <c r="BD408" s="116"/>
      <c r="BE408" s="116"/>
      <c r="BF408" s="116"/>
      <c r="BG408" s="116"/>
      <c r="BH408" s="116"/>
      <c r="BI408" s="116"/>
      <c r="BJ408" s="117"/>
    </row>
    <row r="409" spans="1:62" s="3" customFormat="1">
      <c r="A409" s="1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c r="AD409" s="16"/>
      <c r="AE409" s="16"/>
      <c r="AF409" s="16"/>
      <c r="AG409" s="16"/>
      <c r="AH409" s="16"/>
      <c r="AI409" s="16"/>
      <c r="AJ409" s="16"/>
      <c r="AK409" s="16"/>
      <c r="AL409" s="16"/>
      <c r="AM409" s="16"/>
      <c r="AN409" s="16"/>
      <c r="AO409" s="16"/>
      <c r="AP409" s="16"/>
      <c r="AQ409" s="16"/>
      <c r="AR409" s="16"/>
      <c r="AS409" s="116"/>
      <c r="AT409" s="116"/>
      <c r="AU409" s="116"/>
      <c r="AV409" s="116"/>
      <c r="AW409" s="116"/>
      <c r="AX409" s="116"/>
      <c r="AY409" s="116"/>
      <c r="AZ409" s="116"/>
      <c r="BA409" s="116"/>
      <c r="BB409" s="116"/>
      <c r="BC409" s="116"/>
      <c r="BD409" s="116"/>
      <c r="BE409" s="116"/>
      <c r="BF409" s="116"/>
      <c r="BG409" s="116"/>
      <c r="BH409" s="116"/>
      <c r="BI409" s="116"/>
      <c r="BJ409" s="117"/>
    </row>
    <row r="410" spans="1:62" s="3" customFormat="1">
      <c r="A410" s="1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c r="AD410" s="16"/>
      <c r="AE410" s="16"/>
      <c r="AF410" s="16"/>
      <c r="AG410" s="16"/>
      <c r="AH410" s="16"/>
      <c r="AI410" s="16"/>
      <c r="AJ410" s="16"/>
      <c r="AK410" s="16"/>
      <c r="AL410" s="16"/>
      <c r="AM410" s="16"/>
      <c r="AN410" s="16"/>
      <c r="AO410" s="16"/>
      <c r="AP410" s="16"/>
      <c r="AQ410" s="16"/>
      <c r="AR410" s="16"/>
      <c r="AS410" s="116"/>
      <c r="AT410" s="116"/>
      <c r="AU410" s="116"/>
      <c r="AV410" s="116"/>
      <c r="AW410" s="116"/>
      <c r="AX410" s="116"/>
      <c r="AY410" s="116"/>
      <c r="AZ410" s="116"/>
      <c r="BA410" s="116"/>
      <c r="BB410" s="116"/>
      <c r="BC410" s="116"/>
      <c r="BD410" s="116"/>
      <c r="BE410" s="116"/>
      <c r="BF410" s="116"/>
      <c r="BG410" s="116"/>
      <c r="BH410" s="116"/>
      <c r="BI410" s="116"/>
      <c r="BJ410" s="117"/>
    </row>
    <row r="411" spans="1:62" s="3" customFormat="1">
      <c r="A411" s="1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c r="AD411" s="16"/>
      <c r="AE411" s="16"/>
      <c r="AF411" s="16"/>
      <c r="AG411" s="16"/>
      <c r="AH411" s="16"/>
      <c r="AI411" s="16"/>
      <c r="AJ411" s="16"/>
      <c r="AK411" s="16"/>
      <c r="AL411" s="16"/>
      <c r="AM411" s="16"/>
      <c r="AN411" s="16"/>
      <c r="AO411" s="16"/>
      <c r="AP411" s="16"/>
      <c r="AQ411" s="16"/>
      <c r="AR411" s="16"/>
      <c r="AS411" s="116"/>
      <c r="AT411" s="116"/>
      <c r="AU411" s="116"/>
      <c r="AV411" s="116"/>
      <c r="AW411" s="116"/>
      <c r="AX411" s="116"/>
      <c r="AY411" s="116"/>
      <c r="AZ411" s="116"/>
      <c r="BA411" s="116"/>
      <c r="BB411" s="116"/>
      <c r="BC411" s="116"/>
      <c r="BD411" s="116"/>
      <c r="BE411" s="116"/>
      <c r="BF411" s="116"/>
      <c r="BG411" s="116"/>
      <c r="BH411" s="116"/>
      <c r="BI411" s="116"/>
      <c r="BJ411" s="117"/>
    </row>
    <row r="412" spans="1:62" s="3" customFormat="1">
      <c r="A412" s="1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c r="AD412" s="16"/>
      <c r="AE412" s="16"/>
      <c r="AF412" s="16"/>
      <c r="AG412" s="16"/>
      <c r="AH412" s="16"/>
      <c r="AI412" s="16"/>
      <c r="AJ412" s="16"/>
      <c r="AK412" s="16"/>
      <c r="AL412" s="16"/>
      <c r="AM412" s="16"/>
      <c r="AN412" s="16"/>
      <c r="AO412" s="16"/>
      <c r="AP412" s="16"/>
      <c r="AQ412" s="16"/>
      <c r="AR412" s="16"/>
      <c r="AS412" s="116"/>
      <c r="AT412" s="116"/>
      <c r="AU412" s="116"/>
      <c r="AV412" s="116"/>
      <c r="AW412" s="116"/>
      <c r="AX412" s="116"/>
      <c r="AY412" s="116"/>
      <c r="AZ412" s="116"/>
      <c r="BA412" s="116"/>
      <c r="BB412" s="116"/>
      <c r="BC412" s="116"/>
      <c r="BD412" s="116"/>
      <c r="BE412" s="116"/>
      <c r="BF412" s="116"/>
      <c r="BG412" s="116"/>
      <c r="BH412" s="116"/>
      <c r="BI412" s="116"/>
      <c r="BJ412" s="117"/>
    </row>
    <row r="413" spans="1:62" s="3" customFormat="1">
      <c r="A413" s="1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c r="AD413" s="16"/>
      <c r="AE413" s="16"/>
      <c r="AF413" s="16"/>
      <c r="AG413" s="16"/>
      <c r="AH413" s="16"/>
      <c r="AI413" s="16"/>
      <c r="AJ413" s="16"/>
      <c r="AK413" s="16"/>
      <c r="AL413" s="16"/>
      <c r="AM413" s="16"/>
      <c r="AN413" s="16"/>
      <c r="AO413" s="16"/>
      <c r="AP413" s="16"/>
      <c r="AQ413" s="16"/>
      <c r="AR413" s="16"/>
      <c r="AS413" s="116"/>
      <c r="AT413" s="116"/>
      <c r="AU413" s="116"/>
      <c r="AV413" s="116"/>
      <c r="AW413" s="116"/>
      <c r="AX413" s="116"/>
      <c r="AY413" s="116"/>
      <c r="AZ413" s="116"/>
      <c r="BA413" s="116"/>
      <c r="BB413" s="116"/>
      <c r="BC413" s="116"/>
      <c r="BD413" s="116"/>
      <c r="BE413" s="116"/>
      <c r="BF413" s="116"/>
      <c r="BG413" s="116"/>
      <c r="BH413" s="116"/>
      <c r="BI413" s="116"/>
      <c r="BJ413" s="117"/>
    </row>
    <row r="414" spans="1:62" s="3" customFormat="1">
      <c r="A414" s="1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c r="AD414" s="16"/>
      <c r="AE414" s="16"/>
      <c r="AF414" s="16"/>
      <c r="AG414" s="16"/>
      <c r="AH414" s="16"/>
      <c r="AI414" s="16"/>
      <c r="AJ414" s="16"/>
      <c r="AK414" s="16"/>
      <c r="AL414" s="16"/>
      <c r="AM414" s="16"/>
      <c r="AN414" s="16"/>
      <c r="AO414" s="16"/>
      <c r="AP414" s="16"/>
      <c r="AQ414" s="16"/>
      <c r="AR414" s="16"/>
      <c r="AS414" s="116"/>
      <c r="AT414" s="116"/>
      <c r="AU414" s="116"/>
      <c r="AV414" s="116"/>
      <c r="AW414" s="116"/>
      <c r="AX414" s="116"/>
      <c r="AY414" s="116"/>
      <c r="AZ414" s="116"/>
      <c r="BA414" s="116"/>
      <c r="BB414" s="116"/>
      <c r="BC414" s="116"/>
      <c r="BD414" s="116"/>
      <c r="BE414" s="116"/>
      <c r="BF414" s="116"/>
      <c r="BG414" s="116"/>
      <c r="BH414" s="116"/>
      <c r="BI414" s="116"/>
      <c r="BJ414" s="117"/>
    </row>
    <row r="415" spans="1:62" s="3" customFormat="1">
      <c r="A415" s="1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c r="AD415" s="16"/>
      <c r="AE415" s="16"/>
      <c r="AF415" s="16"/>
      <c r="AG415" s="16"/>
      <c r="AH415" s="16"/>
      <c r="AI415" s="16"/>
      <c r="AJ415" s="16"/>
      <c r="AK415" s="16"/>
      <c r="AL415" s="16"/>
      <c r="AM415" s="16"/>
      <c r="AN415" s="16"/>
      <c r="AO415" s="16"/>
      <c r="AP415" s="16"/>
      <c r="AQ415" s="16"/>
      <c r="AR415" s="16"/>
      <c r="AS415" s="116"/>
      <c r="AT415" s="116"/>
      <c r="AU415" s="116"/>
      <c r="AV415" s="116"/>
      <c r="AW415" s="116"/>
      <c r="AX415" s="116"/>
      <c r="AY415" s="116"/>
      <c r="AZ415" s="116"/>
      <c r="BA415" s="116"/>
      <c r="BB415" s="116"/>
      <c r="BC415" s="116"/>
      <c r="BD415" s="116"/>
      <c r="BE415" s="116"/>
      <c r="BF415" s="116"/>
      <c r="BG415" s="116"/>
      <c r="BH415" s="116"/>
      <c r="BI415" s="116"/>
      <c r="BJ415" s="117"/>
    </row>
    <row r="416" spans="1:62" s="3" customFormat="1">
      <c r="A416" s="1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c r="AD416" s="16"/>
      <c r="AE416" s="16"/>
      <c r="AF416" s="16"/>
      <c r="AG416" s="16"/>
      <c r="AH416" s="16"/>
      <c r="AI416" s="16"/>
      <c r="AJ416" s="16"/>
      <c r="AK416" s="16"/>
      <c r="AL416" s="16"/>
      <c r="AM416" s="16"/>
      <c r="AN416" s="16"/>
      <c r="AO416" s="16"/>
      <c r="AP416" s="16"/>
      <c r="AQ416" s="16"/>
      <c r="AR416" s="16"/>
      <c r="AS416" s="116"/>
      <c r="AT416" s="116"/>
      <c r="AU416" s="116"/>
      <c r="AV416" s="116"/>
      <c r="AW416" s="116"/>
      <c r="AX416" s="116"/>
      <c r="AY416" s="116"/>
      <c r="AZ416" s="116"/>
      <c r="BA416" s="116"/>
      <c r="BB416" s="116"/>
      <c r="BC416" s="116"/>
      <c r="BD416" s="116"/>
      <c r="BE416" s="116"/>
      <c r="BF416" s="116"/>
      <c r="BG416" s="116"/>
      <c r="BH416" s="116"/>
      <c r="BI416" s="116"/>
      <c r="BJ416" s="117"/>
    </row>
    <row r="417" spans="1:62" s="3" customFormat="1">
      <c r="A417" s="1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c r="AD417" s="16"/>
      <c r="AE417" s="16"/>
      <c r="AF417" s="16"/>
      <c r="AG417" s="16"/>
      <c r="AH417" s="16"/>
      <c r="AI417" s="16"/>
      <c r="AJ417" s="16"/>
      <c r="AK417" s="16"/>
      <c r="AL417" s="16"/>
      <c r="AM417" s="16"/>
      <c r="AN417" s="16"/>
      <c r="AO417" s="16"/>
      <c r="AP417" s="16"/>
      <c r="AQ417" s="16"/>
      <c r="AR417" s="16"/>
      <c r="AS417" s="116"/>
      <c r="AT417" s="116"/>
      <c r="AU417" s="116"/>
      <c r="AV417" s="116"/>
      <c r="AW417" s="116"/>
      <c r="AX417" s="116"/>
      <c r="AY417" s="116"/>
      <c r="AZ417" s="116"/>
      <c r="BA417" s="116"/>
      <c r="BB417" s="116"/>
      <c r="BC417" s="116"/>
      <c r="BD417" s="116"/>
      <c r="BE417" s="116"/>
      <c r="BF417" s="116"/>
      <c r="BG417" s="116"/>
      <c r="BH417" s="116"/>
      <c r="BI417" s="116"/>
      <c r="BJ417" s="117"/>
    </row>
    <row r="418" spans="1:62" s="3" customFormat="1">
      <c r="A418" s="1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c r="AD418" s="16"/>
      <c r="AE418" s="16"/>
      <c r="AF418" s="16"/>
      <c r="AG418" s="16"/>
      <c r="AH418" s="16"/>
      <c r="AI418" s="16"/>
      <c r="AJ418" s="16"/>
      <c r="AK418" s="16"/>
      <c r="AL418" s="16"/>
      <c r="AM418" s="16"/>
      <c r="AN418" s="16"/>
      <c r="AO418" s="16"/>
      <c r="AP418" s="16"/>
      <c r="AQ418" s="16"/>
      <c r="AR418" s="16"/>
      <c r="AS418" s="116"/>
      <c r="AT418" s="116"/>
      <c r="AU418" s="116"/>
      <c r="AV418" s="116"/>
      <c r="AW418" s="116"/>
      <c r="AX418" s="116"/>
      <c r="AY418" s="116"/>
      <c r="AZ418" s="116"/>
      <c r="BA418" s="116"/>
      <c r="BB418" s="116"/>
      <c r="BC418" s="116"/>
      <c r="BD418" s="116"/>
      <c r="BE418" s="116"/>
      <c r="BF418" s="116"/>
      <c r="BG418" s="116"/>
      <c r="BH418" s="116"/>
      <c r="BI418" s="116"/>
      <c r="BJ418" s="117"/>
    </row>
    <row r="419" spans="1:62" s="3" customFormat="1">
      <c r="A419" s="1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c r="AD419" s="16"/>
      <c r="AE419" s="16"/>
      <c r="AF419" s="16"/>
      <c r="AG419" s="16"/>
      <c r="AH419" s="16"/>
      <c r="AI419" s="16"/>
      <c r="AJ419" s="16"/>
      <c r="AK419" s="16"/>
      <c r="AL419" s="16"/>
      <c r="AM419" s="16"/>
      <c r="AN419" s="16"/>
      <c r="AO419" s="16"/>
      <c r="AP419" s="16"/>
      <c r="AQ419" s="16"/>
      <c r="AR419" s="16"/>
      <c r="AS419" s="116"/>
      <c r="AT419" s="116"/>
      <c r="AU419" s="116"/>
      <c r="AV419" s="116"/>
      <c r="AW419" s="116"/>
      <c r="AX419" s="116"/>
      <c r="AY419" s="116"/>
      <c r="AZ419" s="116"/>
      <c r="BA419" s="116"/>
      <c r="BB419" s="116"/>
      <c r="BC419" s="116"/>
      <c r="BD419" s="116"/>
      <c r="BE419" s="116"/>
      <c r="BF419" s="116"/>
      <c r="BG419" s="116"/>
      <c r="BH419" s="116"/>
      <c r="BI419" s="116"/>
      <c r="BJ419" s="117"/>
    </row>
    <row r="420" spans="1:62" s="3" customFormat="1">
      <c r="A420" s="1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c r="AD420" s="16"/>
      <c r="AE420" s="16"/>
      <c r="AF420" s="16"/>
      <c r="AG420" s="16"/>
      <c r="AH420" s="16"/>
      <c r="AI420" s="16"/>
      <c r="AJ420" s="16"/>
      <c r="AK420" s="16"/>
      <c r="AL420" s="16"/>
      <c r="AM420" s="16"/>
      <c r="AN420" s="16"/>
      <c r="AO420" s="16"/>
      <c r="AP420" s="16"/>
      <c r="AQ420" s="16"/>
      <c r="AR420" s="16"/>
      <c r="AS420" s="116"/>
      <c r="AT420" s="116"/>
      <c r="AU420" s="116"/>
      <c r="AV420" s="116"/>
      <c r="AW420" s="116"/>
      <c r="AX420" s="116"/>
      <c r="AY420" s="116"/>
      <c r="AZ420" s="116"/>
      <c r="BA420" s="116"/>
      <c r="BB420" s="116"/>
      <c r="BC420" s="116"/>
      <c r="BD420" s="116"/>
      <c r="BE420" s="116"/>
      <c r="BF420" s="116"/>
      <c r="BG420" s="116"/>
      <c r="BH420" s="116"/>
      <c r="BI420" s="116"/>
      <c r="BJ420" s="117"/>
    </row>
    <row r="421" spans="1:62" s="3" customFormat="1">
      <c r="A421" s="1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c r="AD421" s="16"/>
      <c r="AE421" s="16"/>
      <c r="AF421" s="16"/>
      <c r="AG421" s="16"/>
      <c r="AH421" s="16"/>
      <c r="AI421" s="16"/>
      <c r="AJ421" s="16"/>
      <c r="AK421" s="16"/>
      <c r="AL421" s="16"/>
      <c r="AM421" s="16"/>
      <c r="AN421" s="16"/>
      <c r="AO421" s="16"/>
      <c r="AP421" s="16"/>
      <c r="AQ421" s="16"/>
      <c r="AR421" s="16"/>
      <c r="AS421" s="116"/>
      <c r="AT421" s="116"/>
      <c r="AU421" s="116"/>
      <c r="AV421" s="116"/>
      <c r="AW421" s="116"/>
      <c r="AX421" s="116"/>
      <c r="AY421" s="116"/>
      <c r="AZ421" s="116"/>
      <c r="BA421" s="116"/>
      <c r="BB421" s="116"/>
      <c r="BC421" s="116"/>
      <c r="BD421" s="116"/>
      <c r="BE421" s="116"/>
      <c r="BF421" s="116"/>
      <c r="BG421" s="116"/>
      <c r="BH421" s="116"/>
      <c r="BI421" s="116"/>
      <c r="BJ421" s="117"/>
    </row>
    <row r="422" spans="1:62" s="3" customFormat="1">
      <c r="A422" s="1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c r="AK422" s="16"/>
      <c r="AL422" s="16"/>
      <c r="AM422" s="16"/>
      <c r="AN422" s="16"/>
      <c r="AO422" s="16"/>
      <c r="AP422" s="16"/>
      <c r="AQ422" s="16"/>
      <c r="AR422" s="16"/>
      <c r="AS422" s="116"/>
      <c r="AT422" s="116"/>
      <c r="AU422" s="116"/>
      <c r="AV422" s="116"/>
      <c r="AW422" s="116"/>
      <c r="AX422" s="116"/>
      <c r="AY422" s="116"/>
      <c r="AZ422" s="116"/>
      <c r="BA422" s="116"/>
      <c r="BB422" s="116"/>
      <c r="BC422" s="116"/>
      <c r="BD422" s="116"/>
      <c r="BE422" s="116"/>
      <c r="BF422" s="116"/>
      <c r="BG422" s="116"/>
      <c r="BH422" s="116"/>
      <c r="BI422" s="116"/>
      <c r="BJ422" s="117"/>
    </row>
    <row r="423" spans="1:62" s="3" customFormat="1">
      <c r="A423" s="1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c r="AD423" s="16"/>
      <c r="AE423" s="16"/>
      <c r="AF423" s="16"/>
      <c r="AG423" s="16"/>
      <c r="AH423" s="16"/>
      <c r="AI423" s="16"/>
      <c r="AJ423" s="16"/>
      <c r="AK423" s="16"/>
      <c r="AL423" s="16"/>
      <c r="AM423" s="16"/>
      <c r="AN423" s="16"/>
      <c r="AO423" s="16"/>
      <c r="AP423" s="16"/>
      <c r="AQ423" s="16"/>
      <c r="AR423" s="16"/>
      <c r="AS423" s="116"/>
      <c r="AT423" s="116"/>
      <c r="AU423" s="116"/>
      <c r="AV423" s="116"/>
      <c r="AW423" s="116"/>
      <c r="AX423" s="116"/>
      <c r="AY423" s="116"/>
      <c r="AZ423" s="116"/>
      <c r="BA423" s="116"/>
      <c r="BB423" s="116"/>
      <c r="BC423" s="116"/>
      <c r="BD423" s="116"/>
      <c r="BE423" s="116"/>
      <c r="BF423" s="116"/>
      <c r="BG423" s="116"/>
      <c r="BH423" s="116"/>
      <c r="BI423" s="116"/>
      <c r="BJ423" s="117"/>
    </row>
    <row r="424" spans="1:62" s="3" customFormat="1">
      <c r="A424" s="1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c r="AD424" s="16"/>
      <c r="AE424" s="16"/>
      <c r="AF424" s="16"/>
      <c r="AG424" s="16"/>
      <c r="AH424" s="16"/>
      <c r="AI424" s="16"/>
      <c r="AJ424" s="16"/>
      <c r="AK424" s="16"/>
      <c r="AL424" s="16"/>
      <c r="AM424" s="16"/>
      <c r="AN424" s="16"/>
      <c r="AO424" s="16"/>
      <c r="AP424" s="16"/>
      <c r="AQ424" s="16"/>
      <c r="AR424" s="16"/>
      <c r="AS424" s="116"/>
      <c r="AT424" s="116"/>
      <c r="AU424" s="116"/>
      <c r="AV424" s="116"/>
      <c r="AW424" s="116"/>
      <c r="AX424" s="116"/>
      <c r="AY424" s="116"/>
      <c r="AZ424" s="116"/>
      <c r="BA424" s="116"/>
      <c r="BB424" s="116"/>
      <c r="BC424" s="116"/>
      <c r="BD424" s="116"/>
      <c r="BE424" s="116"/>
      <c r="BF424" s="116"/>
      <c r="BG424" s="116"/>
      <c r="BH424" s="116"/>
      <c r="BI424" s="116"/>
      <c r="BJ424" s="117"/>
    </row>
    <row r="425" spans="1:62" s="3" customFormat="1">
      <c r="A425" s="1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c r="AD425" s="16"/>
      <c r="AE425" s="16"/>
      <c r="AF425" s="16"/>
      <c r="AG425" s="16"/>
      <c r="AH425" s="16"/>
      <c r="AI425" s="16"/>
      <c r="AJ425" s="16"/>
      <c r="AK425" s="16"/>
      <c r="AL425" s="16"/>
      <c r="AM425" s="16"/>
      <c r="AN425" s="16"/>
      <c r="AO425" s="16"/>
      <c r="AP425" s="16"/>
      <c r="AQ425" s="16"/>
      <c r="AR425" s="16"/>
      <c r="AS425" s="116"/>
      <c r="AT425" s="116"/>
      <c r="AU425" s="116"/>
      <c r="AV425" s="116"/>
      <c r="AW425" s="116"/>
      <c r="AX425" s="116"/>
      <c r="AY425" s="116"/>
      <c r="AZ425" s="116"/>
      <c r="BA425" s="116"/>
      <c r="BB425" s="116"/>
      <c r="BC425" s="116"/>
      <c r="BD425" s="116"/>
      <c r="BE425" s="116"/>
      <c r="BF425" s="116"/>
      <c r="BG425" s="116"/>
      <c r="BH425" s="116"/>
      <c r="BI425" s="116"/>
      <c r="BJ425" s="117"/>
    </row>
    <row r="426" spans="1:62" s="3" customFormat="1">
      <c r="A426" s="1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c r="AD426" s="16"/>
      <c r="AE426" s="16"/>
      <c r="AF426" s="16"/>
      <c r="AG426" s="16"/>
      <c r="AH426" s="16"/>
      <c r="AI426" s="16"/>
      <c r="AJ426" s="16"/>
      <c r="AK426" s="16"/>
      <c r="AL426" s="16"/>
      <c r="AM426" s="16"/>
      <c r="AN426" s="16"/>
      <c r="AO426" s="16"/>
      <c r="AP426" s="16"/>
      <c r="AQ426" s="16"/>
      <c r="AR426" s="16"/>
      <c r="AS426" s="116"/>
      <c r="AT426" s="116"/>
      <c r="AU426" s="116"/>
      <c r="AV426" s="116"/>
      <c r="AW426" s="116"/>
      <c r="AX426" s="116"/>
      <c r="AY426" s="116"/>
      <c r="AZ426" s="116"/>
      <c r="BA426" s="116"/>
      <c r="BB426" s="116"/>
      <c r="BC426" s="116"/>
      <c r="BD426" s="116"/>
      <c r="BE426" s="116"/>
      <c r="BF426" s="116"/>
      <c r="BG426" s="116"/>
      <c r="BH426" s="116"/>
      <c r="BI426" s="116"/>
      <c r="BJ426" s="117"/>
    </row>
    <row r="427" spans="1:62" s="3" customFormat="1">
      <c r="A427" s="1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c r="AD427" s="16"/>
      <c r="AE427" s="16"/>
      <c r="AF427" s="16"/>
      <c r="AG427" s="16"/>
      <c r="AH427" s="16"/>
      <c r="AI427" s="16"/>
      <c r="AJ427" s="16"/>
      <c r="AK427" s="16"/>
      <c r="AL427" s="16"/>
      <c r="AM427" s="16"/>
      <c r="AN427" s="16"/>
      <c r="AO427" s="16"/>
      <c r="AP427" s="16"/>
      <c r="AQ427" s="16"/>
      <c r="AR427" s="16"/>
      <c r="AS427" s="116"/>
      <c r="AT427" s="116"/>
      <c r="AU427" s="116"/>
      <c r="AV427" s="116"/>
      <c r="AW427" s="116"/>
      <c r="AX427" s="116"/>
      <c r="AY427" s="116"/>
      <c r="AZ427" s="116"/>
      <c r="BA427" s="116"/>
      <c r="BB427" s="116"/>
      <c r="BC427" s="116"/>
      <c r="BD427" s="116"/>
      <c r="BE427" s="116"/>
      <c r="BF427" s="116"/>
      <c r="BG427" s="116"/>
      <c r="BH427" s="116"/>
      <c r="BI427" s="116"/>
      <c r="BJ427" s="117"/>
    </row>
    <row r="428" spans="1:62" s="3" customFormat="1">
      <c r="A428" s="1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c r="AD428" s="16"/>
      <c r="AE428" s="16"/>
      <c r="AF428" s="16"/>
      <c r="AG428" s="16"/>
      <c r="AH428" s="16"/>
      <c r="AI428" s="16"/>
      <c r="AJ428" s="16"/>
      <c r="AK428" s="16"/>
      <c r="AL428" s="16"/>
      <c r="AM428" s="16"/>
      <c r="AN428" s="16"/>
      <c r="AO428" s="16"/>
      <c r="AP428" s="16"/>
      <c r="AQ428" s="16"/>
      <c r="AR428" s="16"/>
      <c r="AS428" s="116"/>
      <c r="AT428" s="116"/>
      <c r="AU428" s="116"/>
      <c r="AV428" s="116"/>
      <c r="AW428" s="116"/>
      <c r="AX428" s="116"/>
      <c r="AY428" s="116"/>
      <c r="AZ428" s="116"/>
      <c r="BA428" s="116"/>
      <c r="BB428" s="116"/>
      <c r="BC428" s="116"/>
      <c r="BD428" s="116"/>
      <c r="BE428" s="116"/>
      <c r="BF428" s="116"/>
      <c r="BG428" s="116"/>
      <c r="BH428" s="116"/>
      <c r="BI428" s="116"/>
      <c r="BJ428" s="117"/>
    </row>
    <row r="429" spans="1:62" s="3" customFormat="1">
      <c r="A429" s="1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c r="AA429" s="16"/>
      <c r="AB429" s="16"/>
      <c r="AC429" s="16"/>
      <c r="AD429" s="16"/>
      <c r="AE429" s="16"/>
      <c r="AF429" s="16"/>
      <c r="AG429" s="16"/>
      <c r="AH429" s="16"/>
      <c r="AI429" s="16"/>
      <c r="AJ429" s="16"/>
      <c r="AK429" s="16"/>
      <c r="AL429" s="16"/>
      <c r="AM429" s="16"/>
      <c r="AN429" s="16"/>
      <c r="AO429" s="16"/>
      <c r="AP429" s="16"/>
      <c r="AQ429" s="16"/>
      <c r="AR429" s="16"/>
      <c r="AS429" s="116"/>
      <c r="AT429" s="116"/>
      <c r="AU429" s="116"/>
      <c r="AV429" s="116"/>
      <c r="AW429" s="116"/>
      <c r="AX429" s="116"/>
      <c r="AY429" s="116"/>
      <c r="AZ429" s="116"/>
      <c r="BA429" s="116"/>
      <c r="BB429" s="116"/>
      <c r="BC429" s="116"/>
      <c r="BD429" s="116"/>
      <c r="BE429" s="116"/>
      <c r="BF429" s="116"/>
      <c r="BG429" s="116"/>
      <c r="BH429" s="116"/>
      <c r="BI429" s="116"/>
      <c r="BJ429" s="117"/>
    </row>
    <row r="430" spans="1:62" s="3" customFormat="1">
      <c r="A430" s="1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c r="AD430" s="16"/>
      <c r="AE430" s="16"/>
      <c r="AF430" s="16"/>
      <c r="AG430" s="16"/>
      <c r="AH430" s="16"/>
      <c r="AI430" s="16"/>
      <c r="AJ430" s="16"/>
      <c r="AK430" s="16"/>
      <c r="AL430" s="16"/>
      <c r="AM430" s="16"/>
      <c r="AN430" s="16"/>
      <c r="AO430" s="16"/>
      <c r="AP430" s="16"/>
      <c r="AQ430" s="16"/>
      <c r="AR430" s="16"/>
      <c r="AS430" s="116"/>
      <c r="AT430" s="116"/>
      <c r="AU430" s="116"/>
      <c r="AV430" s="116"/>
      <c r="AW430" s="116"/>
      <c r="AX430" s="116"/>
      <c r="AY430" s="116"/>
      <c r="AZ430" s="116"/>
      <c r="BA430" s="116"/>
      <c r="BB430" s="116"/>
      <c r="BC430" s="116"/>
      <c r="BD430" s="116"/>
      <c r="BE430" s="116"/>
      <c r="BF430" s="116"/>
      <c r="BG430" s="116"/>
      <c r="BH430" s="116"/>
      <c r="BI430" s="116"/>
      <c r="BJ430" s="117"/>
    </row>
    <row r="431" spans="1:62" s="3" customFormat="1">
      <c r="A431" s="1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c r="AD431" s="16"/>
      <c r="AE431" s="16"/>
      <c r="AF431" s="16"/>
      <c r="AG431" s="16"/>
      <c r="AH431" s="16"/>
      <c r="AI431" s="16"/>
      <c r="AJ431" s="16"/>
      <c r="AK431" s="16"/>
      <c r="AL431" s="16"/>
      <c r="AM431" s="16"/>
      <c r="AN431" s="16"/>
      <c r="AO431" s="16"/>
      <c r="AP431" s="16"/>
      <c r="AQ431" s="16"/>
      <c r="AR431" s="16"/>
      <c r="AS431" s="116"/>
      <c r="AT431" s="116"/>
      <c r="AU431" s="116"/>
      <c r="AV431" s="116"/>
      <c r="AW431" s="116"/>
      <c r="AX431" s="116"/>
      <c r="AY431" s="116"/>
      <c r="AZ431" s="116"/>
      <c r="BA431" s="116"/>
      <c r="BB431" s="116"/>
      <c r="BC431" s="116"/>
      <c r="BD431" s="116"/>
      <c r="BE431" s="116"/>
      <c r="BF431" s="116"/>
      <c r="BG431" s="116"/>
      <c r="BH431" s="116"/>
      <c r="BI431" s="116"/>
      <c r="BJ431" s="117"/>
    </row>
    <row r="432" spans="1:62" s="3" customFormat="1">
      <c r="A432" s="1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c r="AD432" s="16"/>
      <c r="AE432" s="16"/>
      <c r="AF432" s="16"/>
      <c r="AG432" s="16"/>
      <c r="AH432" s="16"/>
      <c r="AI432" s="16"/>
      <c r="AJ432" s="16"/>
      <c r="AK432" s="16"/>
      <c r="AL432" s="16"/>
      <c r="AM432" s="16"/>
      <c r="AN432" s="16"/>
      <c r="AO432" s="16"/>
      <c r="AP432" s="16"/>
      <c r="AQ432" s="16"/>
      <c r="AR432" s="16"/>
      <c r="AS432" s="116"/>
      <c r="AT432" s="116"/>
      <c r="AU432" s="116"/>
      <c r="AV432" s="116"/>
      <c r="AW432" s="116"/>
      <c r="AX432" s="116"/>
      <c r="AY432" s="116"/>
      <c r="AZ432" s="116"/>
      <c r="BA432" s="116"/>
      <c r="BB432" s="116"/>
      <c r="BC432" s="116"/>
      <c r="BD432" s="116"/>
      <c r="BE432" s="116"/>
      <c r="BF432" s="116"/>
      <c r="BG432" s="116"/>
      <c r="BH432" s="116"/>
      <c r="BI432" s="116"/>
      <c r="BJ432" s="117"/>
    </row>
    <row r="433" spans="1:62" s="3" customFormat="1">
      <c r="A433" s="1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c r="AD433" s="16"/>
      <c r="AE433" s="16"/>
      <c r="AF433" s="16"/>
      <c r="AG433" s="16"/>
      <c r="AH433" s="16"/>
      <c r="AI433" s="16"/>
      <c r="AJ433" s="16"/>
      <c r="AK433" s="16"/>
      <c r="AL433" s="16"/>
      <c r="AM433" s="16"/>
      <c r="AN433" s="16"/>
      <c r="AO433" s="16"/>
      <c r="AP433" s="16"/>
      <c r="AQ433" s="16"/>
      <c r="AR433" s="16"/>
      <c r="AS433" s="116"/>
      <c r="AT433" s="116"/>
      <c r="AU433" s="116"/>
      <c r="AV433" s="116"/>
      <c r="AW433" s="116"/>
      <c r="AX433" s="116"/>
      <c r="AY433" s="116"/>
      <c r="AZ433" s="116"/>
      <c r="BA433" s="116"/>
      <c r="BB433" s="116"/>
      <c r="BC433" s="116"/>
      <c r="BD433" s="116"/>
      <c r="BE433" s="116"/>
      <c r="BF433" s="116"/>
      <c r="BG433" s="116"/>
      <c r="BH433" s="116"/>
      <c r="BI433" s="116"/>
      <c r="BJ433" s="117"/>
    </row>
    <row r="434" spans="1:62" s="3" customFormat="1">
      <c r="A434" s="1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c r="AA434" s="16"/>
      <c r="AB434" s="16"/>
      <c r="AC434" s="16"/>
      <c r="AD434" s="16"/>
      <c r="AE434" s="16"/>
      <c r="AF434" s="16"/>
      <c r="AG434" s="16"/>
      <c r="AH434" s="16"/>
      <c r="AI434" s="16"/>
      <c r="AJ434" s="16"/>
      <c r="AK434" s="16"/>
      <c r="AL434" s="16"/>
      <c r="AM434" s="16"/>
      <c r="AN434" s="16"/>
      <c r="AO434" s="16"/>
      <c r="AP434" s="16"/>
      <c r="AQ434" s="16"/>
      <c r="AR434" s="16"/>
      <c r="AS434" s="116"/>
      <c r="AT434" s="116"/>
      <c r="AU434" s="116"/>
      <c r="AV434" s="116"/>
      <c r="AW434" s="116"/>
      <c r="AX434" s="116"/>
      <c r="AY434" s="116"/>
      <c r="AZ434" s="116"/>
      <c r="BA434" s="116"/>
      <c r="BB434" s="116"/>
      <c r="BC434" s="116"/>
      <c r="BD434" s="116"/>
      <c r="BE434" s="116"/>
      <c r="BF434" s="116"/>
      <c r="BG434" s="116"/>
      <c r="BH434" s="116"/>
      <c r="BI434" s="116"/>
      <c r="BJ434" s="117"/>
    </row>
    <row r="435" spans="1:62" s="3" customFormat="1">
      <c r="A435" s="1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c r="AA435" s="16"/>
      <c r="AB435" s="16"/>
      <c r="AC435" s="16"/>
      <c r="AD435" s="16"/>
      <c r="AE435" s="16"/>
      <c r="AF435" s="16"/>
      <c r="AG435" s="16"/>
      <c r="AH435" s="16"/>
      <c r="AI435" s="16"/>
      <c r="AJ435" s="16"/>
      <c r="AK435" s="16"/>
      <c r="AL435" s="16"/>
      <c r="AM435" s="16"/>
      <c r="AN435" s="16"/>
      <c r="AO435" s="16"/>
      <c r="AP435" s="16"/>
      <c r="AQ435" s="16"/>
      <c r="AR435" s="16"/>
      <c r="AS435" s="116"/>
      <c r="AT435" s="116"/>
      <c r="AU435" s="116"/>
      <c r="AV435" s="116"/>
      <c r="AW435" s="116"/>
      <c r="AX435" s="116"/>
      <c r="AY435" s="116"/>
      <c r="AZ435" s="116"/>
      <c r="BA435" s="116"/>
      <c r="BB435" s="116"/>
      <c r="BC435" s="116"/>
      <c r="BD435" s="116"/>
      <c r="BE435" s="116"/>
      <c r="BF435" s="116"/>
      <c r="BG435" s="116"/>
      <c r="BH435" s="116"/>
      <c r="BI435" s="116"/>
      <c r="BJ435" s="117"/>
    </row>
    <row r="436" spans="1:62" s="3" customFormat="1">
      <c r="A436" s="1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c r="AD436" s="16"/>
      <c r="AE436" s="16"/>
      <c r="AF436" s="16"/>
      <c r="AG436" s="16"/>
      <c r="AH436" s="16"/>
      <c r="AI436" s="16"/>
      <c r="AJ436" s="16"/>
      <c r="AK436" s="16"/>
      <c r="AL436" s="16"/>
      <c r="AM436" s="16"/>
      <c r="AN436" s="16"/>
      <c r="AO436" s="16"/>
      <c r="AP436" s="16"/>
      <c r="AQ436" s="16"/>
      <c r="AR436" s="16"/>
      <c r="AS436" s="116"/>
      <c r="AT436" s="116"/>
      <c r="AU436" s="116"/>
      <c r="AV436" s="116"/>
      <c r="AW436" s="116"/>
      <c r="AX436" s="116"/>
      <c r="AY436" s="116"/>
      <c r="AZ436" s="116"/>
      <c r="BA436" s="116"/>
      <c r="BB436" s="116"/>
      <c r="BC436" s="116"/>
      <c r="BD436" s="116"/>
      <c r="BE436" s="116"/>
      <c r="BF436" s="116"/>
      <c r="BG436" s="116"/>
      <c r="BH436" s="116"/>
      <c r="BI436" s="116"/>
      <c r="BJ436" s="117"/>
    </row>
    <row r="437" spans="1:62" s="3" customFormat="1">
      <c r="A437" s="1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c r="AA437" s="16"/>
      <c r="AB437" s="16"/>
      <c r="AC437" s="16"/>
      <c r="AD437" s="16"/>
      <c r="AE437" s="16"/>
      <c r="AF437" s="16"/>
      <c r="AG437" s="16"/>
      <c r="AH437" s="16"/>
      <c r="AI437" s="16"/>
      <c r="AJ437" s="16"/>
      <c r="AK437" s="16"/>
      <c r="AL437" s="16"/>
      <c r="AM437" s="16"/>
      <c r="AN437" s="16"/>
      <c r="AO437" s="16"/>
      <c r="AP437" s="16"/>
      <c r="AQ437" s="16"/>
      <c r="AR437" s="16"/>
      <c r="AS437" s="116"/>
      <c r="AT437" s="116"/>
      <c r="AU437" s="116"/>
      <c r="AV437" s="116"/>
      <c r="AW437" s="116"/>
      <c r="AX437" s="116"/>
      <c r="AY437" s="116"/>
      <c r="AZ437" s="116"/>
      <c r="BA437" s="116"/>
      <c r="BB437" s="116"/>
      <c r="BC437" s="116"/>
      <c r="BD437" s="116"/>
      <c r="BE437" s="116"/>
      <c r="BF437" s="116"/>
      <c r="BG437" s="116"/>
      <c r="BH437" s="116"/>
      <c r="BI437" s="116"/>
      <c r="BJ437" s="117"/>
    </row>
    <row r="438" spans="1:62" s="3" customFormat="1">
      <c r="A438" s="1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c r="AD438" s="16"/>
      <c r="AE438" s="16"/>
      <c r="AF438" s="16"/>
      <c r="AG438" s="16"/>
      <c r="AH438" s="16"/>
      <c r="AI438" s="16"/>
      <c r="AJ438" s="16"/>
      <c r="AK438" s="16"/>
      <c r="AL438" s="16"/>
      <c r="AM438" s="16"/>
      <c r="AN438" s="16"/>
      <c r="AO438" s="16"/>
      <c r="AP438" s="16"/>
      <c r="AQ438" s="16"/>
      <c r="AR438" s="16"/>
      <c r="AS438" s="116"/>
      <c r="AT438" s="116"/>
      <c r="AU438" s="116"/>
      <c r="AV438" s="116"/>
      <c r="AW438" s="116"/>
      <c r="AX438" s="116"/>
      <c r="AY438" s="116"/>
      <c r="AZ438" s="116"/>
      <c r="BA438" s="116"/>
      <c r="BB438" s="116"/>
      <c r="BC438" s="116"/>
      <c r="BD438" s="116"/>
      <c r="BE438" s="116"/>
      <c r="BF438" s="116"/>
      <c r="BG438" s="116"/>
      <c r="BH438" s="116"/>
      <c r="BI438" s="116"/>
      <c r="BJ438" s="117"/>
    </row>
    <row r="439" spans="1:62" s="3" customFormat="1">
      <c r="A439" s="1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c r="AA439" s="16"/>
      <c r="AB439" s="16"/>
      <c r="AC439" s="16"/>
      <c r="AD439" s="16"/>
      <c r="AE439" s="16"/>
      <c r="AF439" s="16"/>
      <c r="AG439" s="16"/>
      <c r="AH439" s="16"/>
      <c r="AI439" s="16"/>
      <c r="AJ439" s="16"/>
      <c r="AK439" s="16"/>
      <c r="AL439" s="16"/>
      <c r="AM439" s="16"/>
      <c r="AN439" s="16"/>
      <c r="AO439" s="16"/>
      <c r="AP439" s="16"/>
      <c r="AQ439" s="16"/>
      <c r="AR439" s="16"/>
      <c r="AS439" s="116"/>
      <c r="AT439" s="116"/>
      <c r="AU439" s="116"/>
      <c r="AV439" s="116"/>
      <c r="AW439" s="116"/>
      <c r="AX439" s="116"/>
      <c r="AY439" s="116"/>
      <c r="AZ439" s="116"/>
      <c r="BA439" s="116"/>
      <c r="BB439" s="116"/>
      <c r="BC439" s="116"/>
      <c r="BD439" s="116"/>
      <c r="BE439" s="116"/>
      <c r="BF439" s="116"/>
      <c r="BG439" s="116"/>
      <c r="BH439" s="116"/>
      <c r="BI439" s="116"/>
      <c r="BJ439" s="117"/>
    </row>
    <row r="440" spans="1:62" s="3" customFormat="1">
      <c r="A440" s="1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c r="AA440" s="16"/>
      <c r="AB440" s="16"/>
      <c r="AC440" s="16"/>
      <c r="AD440" s="16"/>
      <c r="AE440" s="16"/>
      <c r="AF440" s="16"/>
      <c r="AG440" s="16"/>
      <c r="AH440" s="16"/>
      <c r="AI440" s="16"/>
      <c r="AJ440" s="16"/>
      <c r="AK440" s="16"/>
      <c r="AL440" s="16"/>
      <c r="AM440" s="16"/>
      <c r="AN440" s="16"/>
      <c r="AO440" s="16"/>
      <c r="AP440" s="16"/>
      <c r="AQ440" s="16"/>
      <c r="AR440" s="16"/>
      <c r="AS440" s="116"/>
      <c r="AT440" s="116"/>
      <c r="AU440" s="116"/>
      <c r="AV440" s="116"/>
      <c r="AW440" s="116"/>
      <c r="AX440" s="116"/>
      <c r="AY440" s="116"/>
      <c r="AZ440" s="116"/>
      <c r="BA440" s="116"/>
      <c r="BB440" s="116"/>
      <c r="BC440" s="116"/>
      <c r="BD440" s="116"/>
      <c r="BE440" s="116"/>
      <c r="BF440" s="116"/>
      <c r="BG440" s="116"/>
      <c r="BH440" s="116"/>
      <c r="BI440" s="116"/>
      <c r="BJ440" s="117"/>
    </row>
    <row r="441" spans="1:62" s="3" customFormat="1">
      <c r="A441" s="1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c r="AA441" s="16"/>
      <c r="AB441" s="16"/>
      <c r="AC441" s="16"/>
      <c r="AD441" s="16"/>
      <c r="AE441" s="16"/>
      <c r="AF441" s="16"/>
      <c r="AG441" s="16"/>
      <c r="AH441" s="16"/>
      <c r="AI441" s="16"/>
      <c r="AJ441" s="16"/>
      <c r="AK441" s="16"/>
      <c r="AL441" s="16"/>
      <c r="AM441" s="16"/>
      <c r="AN441" s="16"/>
      <c r="AO441" s="16"/>
      <c r="AP441" s="16"/>
      <c r="AQ441" s="16"/>
      <c r="AR441" s="16"/>
      <c r="AS441" s="116"/>
      <c r="AT441" s="116"/>
      <c r="AU441" s="116"/>
      <c r="AV441" s="116"/>
      <c r="AW441" s="116"/>
      <c r="AX441" s="116"/>
      <c r="AY441" s="116"/>
      <c r="AZ441" s="116"/>
      <c r="BA441" s="116"/>
      <c r="BB441" s="116"/>
      <c r="BC441" s="116"/>
      <c r="BD441" s="116"/>
      <c r="BE441" s="116"/>
      <c r="BF441" s="116"/>
      <c r="BG441" s="116"/>
      <c r="BH441" s="116"/>
      <c r="BI441" s="116"/>
      <c r="BJ441" s="117"/>
    </row>
    <row r="442" spans="1:62" s="3" customFormat="1">
      <c r="A442" s="1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c r="AA442" s="16"/>
      <c r="AB442" s="16"/>
      <c r="AC442" s="16"/>
      <c r="AD442" s="16"/>
      <c r="AE442" s="16"/>
      <c r="AF442" s="16"/>
      <c r="AG442" s="16"/>
      <c r="AH442" s="16"/>
      <c r="AI442" s="16"/>
      <c r="AJ442" s="16"/>
      <c r="AK442" s="16"/>
      <c r="AL442" s="16"/>
      <c r="AM442" s="16"/>
      <c r="AN442" s="16"/>
      <c r="AO442" s="16"/>
      <c r="AP442" s="16"/>
      <c r="AQ442" s="16"/>
      <c r="AR442" s="16"/>
      <c r="AS442" s="116"/>
      <c r="AT442" s="116"/>
      <c r="AU442" s="116"/>
      <c r="AV442" s="116"/>
      <c r="AW442" s="116"/>
      <c r="AX442" s="116"/>
      <c r="AY442" s="116"/>
      <c r="AZ442" s="116"/>
      <c r="BA442" s="116"/>
      <c r="BB442" s="116"/>
      <c r="BC442" s="116"/>
      <c r="BD442" s="116"/>
      <c r="BE442" s="116"/>
      <c r="BF442" s="116"/>
      <c r="BG442" s="116"/>
      <c r="BH442" s="116"/>
      <c r="BI442" s="116"/>
      <c r="BJ442" s="117"/>
    </row>
    <row r="443" spans="1:62" s="3" customFormat="1">
      <c r="A443" s="1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c r="AA443" s="16"/>
      <c r="AB443" s="16"/>
      <c r="AC443" s="16"/>
      <c r="AD443" s="16"/>
      <c r="AE443" s="16"/>
      <c r="AF443" s="16"/>
      <c r="AG443" s="16"/>
      <c r="AH443" s="16"/>
      <c r="AI443" s="16"/>
      <c r="AJ443" s="16"/>
      <c r="AK443" s="16"/>
      <c r="AL443" s="16"/>
      <c r="AM443" s="16"/>
      <c r="AN443" s="16"/>
      <c r="AO443" s="16"/>
      <c r="AP443" s="16"/>
      <c r="AQ443" s="16"/>
      <c r="AR443" s="16"/>
      <c r="AS443" s="116"/>
      <c r="AT443" s="116"/>
      <c r="AU443" s="116"/>
      <c r="AV443" s="116"/>
      <c r="AW443" s="116"/>
      <c r="AX443" s="116"/>
      <c r="AY443" s="116"/>
      <c r="AZ443" s="116"/>
      <c r="BA443" s="116"/>
      <c r="BB443" s="116"/>
      <c r="BC443" s="116"/>
      <c r="BD443" s="116"/>
      <c r="BE443" s="116"/>
      <c r="BF443" s="116"/>
      <c r="BG443" s="116"/>
      <c r="BH443" s="116"/>
      <c r="BI443" s="116"/>
      <c r="BJ443" s="117"/>
    </row>
    <row r="444" spans="1:62" s="3" customFormat="1">
      <c r="A444" s="1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c r="AA444" s="16"/>
      <c r="AB444" s="16"/>
      <c r="AC444" s="16"/>
      <c r="AD444" s="16"/>
      <c r="AE444" s="16"/>
      <c r="AF444" s="16"/>
      <c r="AG444" s="16"/>
      <c r="AH444" s="16"/>
      <c r="AI444" s="16"/>
      <c r="AJ444" s="16"/>
      <c r="AK444" s="16"/>
      <c r="AL444" s="16"/>
      <c r="AM444" s="16"/>
      <c r="AN444" s="16"/>
      <c r="AO444" s="16"/>
      <c r="AP444" s="16"/>
      <c r="AQ444" s="16"/>
      <c r="AR444" s="16"/>
      <c r="AS444" s="116"/>
      <c r="AT444" s="116"/>
      <c r="AU444" s="116"/>
      <c r="AV444" s="116"/>
      <c r="AW444" s="116"/>
      <c r="AX444" s="116"/>
      <c r="AY444" s="116"/>
      <c r="AZ444" s="116"/>
      <c r="BA444" s="116"/>
      <c r="BB444" s="116"/>
      <c r="BC444" s="116"/>
      <c r="BD444" s="116"/>
      <c r="BE444" s="116"/>
      <c r="BF444" s="116"/>
      <c r="BG444" s="116"/>
      <c r="BH444" s="116"/>
      <c r="BI444" s="116"/>
      <c r="BJ444" s="117"/>
    </row>
    <row r="445" spans="1:62" s="3" customFormat="1">
      <c r="A445" s="1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c r="AA445" s="16"/>
      <c r="AB445" s="16"/>
      <c r="AC445" s="16"/>
      <c r="AD445" s="16"/>
      <c r="AE445" s="16"/>
      <c r="AF445" s="16"/>
      <c r="AG445" s="16"/>
      <c r="AH445" s="16"/>
      <c r="AI445" s="16"/>
      <c r="AJ445" s="16"/>
      <c r="AK445" s="16"/>
      <c r="AL445" s="16"/>
      <c r="AM445" s="16"/>
      <c r="AN445" s="16"/>
      <c r="AO445" s="16"/>
      <c r="AP445" s="16"/>
      <c r="AQ445" s="16"/>
      <c r="AR445" s="16"/>
      <c r="AS445" s="116"/>
      <c r="AT445" s="116"/>
      <c r="AU445" s="116"/>
      <c r="AV445" s="116"/>
      <c r="AW445" s="116"/>
      <c r="AX445" s="116"/>
      <c r="AY445" s="116"/>
      <c r="AZ445" s="116"/>
      <c r="BA445" s="116"/>
      <c r="BB445" s="116"/>
      <c r="BC445" s="116"/>
      <c r="BD445" s="116"/>
      <c r="BE445" s="116"/>
      <c r="BF445" s="116"/>
      <c r="BG445" s="116"/>
      <c r="BH445" s="116"/>
      <c r="BI445" s="116"/>
      <c r="BJ445" s="117"/>
    </row>
    <row r="446" spans="1:62" s="3" customFormat="1">
      <c r="A446" s="1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c r="AD446" s="16"/>
      <c r="AE446" s="16"/>
      <c r="AF446" s="16"/>
      <c r="AG446" s="16"/>
      <c r="AH446" s="16"/>
      <c r="AI446" s="16"/>
      <c r="AJ446" s="16"/>
      <c r="AK446" s="16"/>
      <c r="AL446" s="16"/>
      <c r="AM446" s="16"/>
      <c r="AN446" s="16"/>
      <c r="AO446" s="16"/>
      <c r="AP446" s="16"/>
      <c r="AQ446" s="16"/>
      <c r="AR446" s="16"/>
      <c r="AS446" s="116"/>
      <c r="AT446" s="116"/>
      <c r="AU446" s="116"/>
      <c r="AV446" s="116"/>
      <c r="AW446" s="116"/>
      <c r="AX446" s="116"/>
      <c r="AY446" s="116"/>
      <c r="AZ446" s="116"/>
      <c r="BA446" s="116"/>
      <c r="BB446" s="116"/>
      <c r="BC446" s="116"/>
      <c r="BD446" s="116"/>
      <c r="BE446" s="116"/>
      <c r="BF446" s="116"/>
      <c r="BG446" s="116"/>
      <c r="BH446" s="116"/>
      <c r="BI446" s="116"/>
      <c r="BJ446" s="117"/>
    </row>
    <row r="447" spans="1:62" s="3" customFormat="1">
      <c r="A447" s="1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c r="AA447" s="16"/>
      <c r="AB447" s="16"/>
      <c r="AC447" s="16"/>
      <c r="AD447" s="16"/>
      <c r="AE447" s="16"/>
      <c r="AF447" s="16"/>
      <c r="AG447" s="16"/>
      <c r="AH447" s="16"/>
      <c r="AI447" s="16"/>
      <c r="AJ447" s="16"/>
      <c r="AK447" s="16"/>
      <c r="AL447" s="16"/>
      <c r="AM447" s="16"/>
      <c r="AN447" s="16"/>
      <c r="AO447" s="16"/>
      <c r="AP447" s="16"/>
      <c r="AQ447" s="16"/>
      <c r="AR447" s="16"/>
      <c r="AS447" s="116"/>
      <c r="AT447" s="116"/>
      <c r="AU447" s="116"/>
      <c r="AV447" s="116"/>
      <c r="AW447" s="116"/>
      <c r="AX447" s="116"/>
      <c r="AY447" s="116"/>
      <c r="AZ447" s="116"/>
      <c r="BA447" s="116"/>
      <c r="BB447" s="116"/>
      <c r="BC447" s="116"/>
      <c r="BD447" s="116"/>
      <c r="BE447" s="116"/>
      <c r="BF447" s="116"/>
      <c r="BG447" s="116"/>
      <c r="BH447" s="116"/>
      <c r="BI447" s="116"/>
      <c r="BJ447" s="117"/>
    </row>
    <row r="448" spans="1:62" s="3" customFormat="1">
      <c r="A448" s="1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c r="AA448" s="16"/>
      <c r="AB448" s="16"/>
      <c r="AC448" s="16"/>
      <c r="AD448" s="16"/>
      <c r="AE448" s="16"/>
      <c r="AF448" s="16"/>
      <c r="AG448" s="16"/>
      <c r="AH448" s="16"/>
      <c r="AI448" s="16"/>
      <c r="AJ448" s="16"/>
      <c r="AK448" s="16"/>
      <c r="AL448" s="16"/>
      <c r="AM448" s="16"/>
      <c r="AN448" s="16"/>
      <c r="AO448" s="16"/>
      <c r="AP448" s="16"/>
      <c r="AQ448" s="16"/>
      <c r="AR448" s="16"/>
      <c r="AS448" s="116"/>
      <c r="AT448" s="116"/>
      <c r="AU448" s="116"/>
      <c r="AV448" s="116"/>
      <c r="AW448" s="116"/>
      <c r="AX448" s="116"/>
      <c r="AY448" s="116"/>
      <c r="AZ448" s="116"/>
      <c r="BA448" s="116"/>
      <c r="BB448" s="116"/>
      <c r="BC448" s="116"/>
      <c r="BD448" s="116"/>
      <c r="BE448" s="116"/>
      <c r="BF448" s="116"/>
      <c r="BG448" s="116"/>
      <c r="BH448" s="116"/>
      <c r="BI448" s="116"/>
      <c r="BJ448" s="117"/>
    </row>
    <row r="449" spans="1:62" s="3" customFormat="1">
      <c r="A449" s="1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c r="AD449" s="16"/>
      <c r="AE449" s="16"/>
      <c r="AF449" s="16"/>
      <c r="AG449" s="16"/>
      <c r="AH449" s="16"/>
      <c r="AI449" s="16"/>
      <c r="AJ449" s="16"/>
      <c r="AK449" s="16"/>
      <c r="AL449" s="16"/>
      <c r="AM449" s="16"/>
      <c r="AN449" s="16"/>
      <c r="AO449" s="16"/>
      <c r="AP449" s="16"/>
      <c r="AQ449" s="16"/>
      <c r="AR449" s="16"/>
      <c r="AS449" s="116"/>
      <c r="AT449" s="116"/>
      <c r="AU449" s="116"/>
      <c r="AV449" s="116"/>
      <c r="AW449" s="116"/>
      <c r="AX449" s="116"/>
      <c r="AY449" s="116"/>
      <c r="AZ449" s="116"/>
      <c r="BA449" s="116"/>
      <c r="BB449" s="116"/>
      <c r="BC449" s="116"/>
      <c r="BD449" s="116"/>
      <c r="BE449" s="116"/>
      <c r="BF449" s="116"/>
      <c r="BG449" s="116"/>
      <c r="BH449" s="116"/>
      <c r="BI449" s="116"/>
      <c r="BJ449" s="117"/>
    </row>
    <row r="450" spans="1:62" s="3" customFormat="1">
      <c r="A450" s="1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c r="AD450" s="16"/>
      <c r="AE450" s="16"/>
      <c r="AF450" s="16"/>
      <c r="AG450" s="16"/>
      <c r="AH450" s="16"/>
      <c r="AI450" s="16"/>
      <c r="AJ450" s="16"/>
      <c r="AK450" s="16"/>
      <c r="AL450" s="16"/>
      <c r="AM450" s="16"/>
      <c r="AN450" s="16"/>
      <c r="AO450" s="16"/>
      <c r="AP450" s="16"/>
      <c r="AQ450" s="16"/>
      <c r="AR450" s="16"/>
      <c r="AS450" s="116"/>
      <c r="AT450" s="116"/>
      <c r="AU450" s="116"/>
      <c r="AV450" s="116"/>
      <c r="AW450" s="116"/>
      <c r="AX450" s="116"/>
      <c r="AY450" s="116"/>
      <c r="AZ450" s="116"/>
      <c r="BA450" s="116"/>
      <c r="BB450" s="116"/>
      <c r="BC450" s="116"/>
      <c r="BD450" s="116"/>
      <c r="BE450" s="116"/>
      <c r="BF450" s="116"/>
      <c r="BG450" s="116"/>
      <c r="BH450" s="116"/>
      <c r="BI450" s="116"/>
      <c r="BJ450" s="117"/>
    </row>
    <row r="451" spans="1:62" s="3" customFormat="1">
      <c r="A451" s="1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c r="AA451" s="16"/>
      <c r="AB451" s="16"/>
      <c r="AC451" s="16"/>
      <c r="AD451" s="16"/>
      <c r="AE451" s="16"/>
      <c r="AF451" s="16"/>
      <c r="AG451" s="16"/>
      <c r="AH451" s="16"/>
      <c r="AI451" s="16"/>
      <c r="AJ451" s="16"/>
      <c r="AK451" s="16"/>
      <c r="AL451" s="16"/>
      <c r="AM451" s="16"/>
      <c r="AN451" s="16"/>
      <c r="AO451" s="16"/>
      <c r="AP451" s="16"/>
      <c r="AQ451" s="16"/>
      <c r="AR451" s="16"/>
      <c r="AS451" s="116"/>
      <c r="AT451" s="116"/>
      <c r="AU451" s="116"/>
      <c r="AV451" s="116"/>
      <c r="AW451" s="116"/>
      <c r="AX451" s="116"/>
      <c r="AY451" s="116"/>
      <c r="AZ451" s="116"/>
      <c r="BA451" s="116"/>
      <c r="BB451" s="116"/>
      <c r="BC451" s="116"/>
      <c r="BD451" s="116"/>
      <c r="BE451" s="116"/>
      <c r="BF451" s="116"/>
      <c r="BG451" s="116"/>
      <c r="BH451" s="116"/>
      <c r="BI451" s="116"/>
      <c r="BJ451" s="117"/>
    </row>
    <row r="452" spans="1:62" s="3" customFormat="1">
      <c r="A452" s="1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c r="AA452" s="16"/>
      <c r="AB452" s="16"/>
      <c r="AC452" s="16"/>
      <c r="AD452" s="16"/>
      <c r="AE452" s="16"/>
      <c r="AF452" s="16"/>
      <c r="AG452" s="16"/>
      <c r="AH452" s="16"/>
      <c r="AI452" s="16"/>
      <c r="AJ452" s="16"/>
      <c r="AK452" s="16"/>
      <c r="AL452" s="16"/>
      <c r="AM452" s="16"/>
      <c r="AN452" s="16"/>
      <c r="AO452" s="16"/>
      <c r="AP452" s="16"/>
      <c r="AQ452" s="16"/>
      <c r="AR452" s="16"/>
      <c r="AS452" s="116"/>
      <c r="AT452" s="116"/>
      <c r="AU452" s="116"/>
      <c r="AV452" s="116"/>
      <c r="AW452" s="116"/>
      <c r="AX452" s="116"/>
      <c r="AY452" s="116"/>
      <c r="AZ452" s="116"/>
      <c r="BA452" s="116"/>
      <c r="BB452" s="116"/>
      <c r="BC452" s="116"/>
      <c r="BD452" s="116"/>
      <c r="BE452" s="116"/>
      <c r="BF452" s="116"/>
      <c r="BG452" s="116"/>
      <c r="BH452" s="116"/>
      <c r="BI452" s="116"/>
      <c r="BJ452" s="117"/>
    </row>
    <row r="453" spans="1:62" s="3" customFormat="1">
      <c r="A453" s="1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c r="AA453" s="16"/>
      <c r="AB453" s="16"/>
      <c r="AC453" s="16"/>
      <c r="AD453" s="16"/>
      <c r="AE453" s="16"/>
      <c r="AF453" s="16"/>
      <c r="AG453" s="16"/>
      <c r="AH453" s="16"/>
      <c r="AI453" s="16"/>
      <c r="AJ453" s="16"/>
      <c r="AK453" s="16"/>
      <c r="AL453" s="16"/>
      <c r="AM453" s="16"/>
      <c r="AN453" s="16"/>
      <c r="AO453" s="16"/>
      <c r="AP453" s="16"/>
      <c r="AQ453" s="16"/>
      <c r="AR453" s="16"/>
      <c r="AS453" s="116"/>
      <c r="AT453" s="116"/>
      <c r="AU453" s="116"/>
      <c r="AV453" s="116"/>
      <c r="AW453" s="116"/>
      <c r="AX453" s="116"/>
      <c r="AY453" s="116"/>
      <c r="AZ453" s="116"/>
      <c r="BA453" s="116"/>
      <c r="BB453" s="116"/>
      <c r="BC453" s="116"/>
      <c r="BD453" s="116"/>
      <c r="BE453" s="116"/>
      <c r="BF453" s="116"/>
      <c r="BG453" s="116"/>
      <c r="BH453" s="116"/>
      <c r="BI453" s="116"/>
      <c r="BJ453" s="117"/>
    </row>
    <row r="454" spans="1:62" s="3" customFormat="1">
      <c r="A454" s="1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c r="AA454" s="16"/>
      <c r="AB454" s="16"/>
      <c r="AC454" s="16"/>
      <c r="AD454" s="16"/>
      <c r="AE454" s="16"/>
      <c r="AF454" s="16"/>
      <c r="AG454" s="16"/>
      <c r="AH454" s="16"/>
      <c r="AI454" s="16"/>
      <c r="AJ454" s="16"/>
      <c r="AK454" s="16"/>
      <c r="AL454" s="16"/>
      <c r="AM454" s="16"/>
      <c r="AN454" s="16"/>
      <c r="AO454" s="16"/>
      <c r="AP454" s="16"/>
      <c r="AQ454" s="16"/>
      <c r="AR454" s="16"/>
      <c r="AS454" s="116"/>
      <c r="AT454" s="116"/>
      <c r="AU454" s="116"/>
      <c r="AV454" s="116"/>
      <c r="AW454" s="116"/>
      <c r="AX454" s="116"/>
      <c r="AY454" s="116"/>
      <c r="AZ454" s="116"/>
      <c r="BA454" s="116"/>
      <c r="BB454" s="116"/>
      <c r="BC454" s="116"/>
      <c r="BD454" s="116"/>
      <c r="BE454" s="116"/>
      <c r="BF454" s="116"/>
      <c r="BG454" s="116"/>
      <c r="BH454" s="116"/>
      <c r="BI454" s="116"/>
      <c r="BJ454" s="117"/>
    </row>
    <row r="455" spans="1:62" s="3" customFormat="1">
      <c r="A455" s="1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c r="AD455" s="16"/>
      <c r="AE455" s="16"/>
      <c r="AF455" s="16"/>
      <c r="AG455" s="16"/>
      <c r="AH455" s="16"/>
      <c r="AI455" s="16"/>
      <c r="AJ455" s="16"/>
      <c r="AK455" s="16"/>
      <c r="AL455" s="16"/>
      <c r="AM455" s="16"/>
      <c r="AN455" s="16"/>
      <c r="AO455" s="16"/>
      <c r="AP455" s="16"/>
      <c r="AQ455" s="16"/>
      <c r="AR455" s="16"/>
      <c r="AS455" s="116"/>
      <c r="AT455" s="116"/>
      <c r="AU455" s="116"/>
      <c r="AV455" s="116"/>
      <c r="AW455" s="116"/>
      <c r="AX455" s="116"/>
      <c r="AY455" s="116"/>
      <c r="AZ455" s="116"/>
      <c r="BA455" s="116"/>
      <c r="BB455" s="116"/>
      <c r="BC455" s="116"/>
      <c r="BD455" s="116"/>
      <c r="BE455" s="116"/>
      <c r="BF455" s="116"/>
      <c r="BG455" s="116"/>
      <c r="BH455" s="116"/>
      <c r="BI455" s="116"/>
      <c r="BJ455" s="117"/>
    </row>
    <row r="456" spans="1:62" s="3" customFormat="1">
      <c r="A456" s="1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c r="AD456" s="16"/>
      <c r="AE456" s="16"/>
      <c r="AF456" s="16"/>
      <c r="AG456" s="16"/>
      <c r="AH456" s="16"/>
      <c r="AI456" s="16"/>
      <c r="AJ456" s="16"/>
      <c r="AK456" s="16"/>
      <c r="AL456" s="16"/>
      <c r="AM456" s="16"/>
      <c r="AN456" s="16"/>
      <c r="AO456" s="16"/>
      <c r="AP456" s="16"/>
      <c r="AQ456" s="16"/>
      <c r="AR456" s="16"/>
      <c r="AS456" s="116"/>
      <c r="AT456" s="116"/>
      <c r="AU456" s="116"/>
      <c r="AV456" s="116"/>
      <c r="AW456" s="116"/>
      <c r="AX456" s="116"/>
      <c r="AY456" s="116"/>
      <c r="AZ456" s="116"/>
      <c r="BA456" s="116"/>
      <c r="BB456" s="116"/>
      <c r="BC456" s="116"/>
      <c r="BD456" s="116"/>
      <c r="BE456" s="116"/>
      <c r="BF456" s="116"/>
      <c r="BG456" s="116"/>
      <c r="BH456" s="116"/>
      <c r="BI456" s="116"/>
      <c r="BJ456" s="117"/>
    </row>
    <row r="457" spans="1:62" s="3" customFormat="1">
      <c r="A457" s="1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c r="AD457" s="16"/>
      <c r="AE457" s="16"/>
      <c r="AF457" s="16"/>
      <c r="AG457" s="16"/>
      <c r="AH457" s="16"/>
      <c r="AI457" s="16"/>
      <c r="AJ457" s="16"/>
      <c r="AK457" s="16"/>
      <c r="AL457" s="16"/>
      <c r="AM457" s="16"/>
      <c r="AN457" s="16"/>
      <c r="AO457" s="16"/>
      <c r="AP457" s="16"/>
      <c r="AQ457" s="16"/>
      <c r="AR457" s="16"/>
      <c r="AS457" s="116"/>
      <c r="AT457" s="116"/>
      <c r="AU457" s="116"/>
      <c r="AV457" s="116"/>
      <c r="AW457" s="116"/>
      <c r="AX457" s="116"/>
      <c r="AY457" s="116"/>
      <c r="AZ457" s="116"/>
      <c r="BA457" s="116"/>
      <c r="BB457" s="116"/>
      <c r="BC457" s="116"/>
      <c r="BD457" s="116"/>
      <c r="BE457" s="116"/>
      <c r="BF457" s="116"/>
      <c r="BG457" s="116"/>
      <c r="BH457" s="116"/>
      <c r="BI457" s="116"/>
      <c r="BJ457" s="117"/>
    </row>
    <row r="458" spans="1:62" s="3" customFormat="1">
      <c r="A458" s="1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c r="AA458" s="16"/>
      <c r="AB458" s="16"/>
      <c r="AC458" s="16"/>
      <c r="AD458" s="16"/>
      <c r="AE458" s="16"/>
      <c r="AF458" s="16"/>
      <c r="AG458" s="16"/>
      <c r="AH458" s="16"/>
      <c r="AI458" s="16"/>
      <c r="AJ458" s="16"/>
      <c r="AK458" s="16"/>
      <c r="AL458" s="16"/>
      <c r="AM458" s="16"/>
      <c r="AN458" s="16"/>
      <c r="AO458" s="16"/>
      <c r="AP458" s="16"/>
      <c r="AQ458" s="16"/>
      <c r="AR458" s="16"/>
      <c r="AS458" s="116"/>
      <c r="AT458" s="116"/>
      <c r="AU458" s="116"/>
      <c r="AV458" s="116"/>
      <c r="AW458" s="116"/>
      <c r="AX458" s="116"/>
      <c r="AY458" s="116"/>
      <c r="AZ458" s="116"/>
      <c r="BA458" s="116"/>
      <c r="BB458" s="116"/>
      <c r="BC458" s="116"/>
      <c r="BD458" s="116"/>
      <c r="BE458" s="116"/>
      <c r="BF458" s="116"/>
      <c r="BG458" s="116"/>
      <c r="BH458" s="116"/>
      <c r="BI458" s="116"/>
      <c r="BJ458" s="117"/>
    </row>
    <row r="459" spans="1:62" s="3" customFormat="1">
      <c r="A459" s="1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c r="AA459" s="16"/>
      <c r="AB459" s="16"/>
      <c r="AC459" s="16"/>
      <c r="AD459" s="16"/>
      <c r="AE459" s="16"/>
      <c r="AF459" s="16"/>
      <c r="AG459" s="16"/>
      <c r="AH459" s="16"/>
      <c r="AI459" s="16"/>
      <c r="AJ459" s="16"/>
      <c r="AK459" s="16"/>
      <c r="AL459" s="16"/>
      <c r="AM459" s="16"/>
      <c r="AN459" s="16"/>
      <c r="AO459" s="16"/>
      <c r="AP459" s="16"/>
      <c r="AQ459" s="16"/>
      <c r="AR459" s="16"/>
      <c r="AS459" s="116"/>
      <c r="AT459" s="116"/>
      <c r="AU459" s="116"/>
      <c r="AV459" s="116"/>
      <c r="AW459" s="116"/>
      <c r="AX459" s="116"/>
      <c r="AY459" s="116"/>
      <c r="AZ459" s="116"/>
      <c r="BA459" s="116"/>
      <c r="BB459" s="116"/>
      <c r="BC459" s="116"/>
      <c r="BD459" s="116"/>
      <c r="BE459" s="116"/>
      <c r="BF459" s="116"/>
      <c r="BG459" s="116"/>
      <c r="BH459" s="116"/>
      <c r="BI459" s="116"/>
      <c r="BJ459" s="117"/>
    </row>
    <row r="460" spans="1:62" s="3" customFormat="1">
      <c r="A460" s="1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c r="AA460" s="16"/>
      <c r="AB460" s="16"/>
      <c r="AC460" s="16"/>
      <c r="AD460" s="16"/>
      <c r="AE460" s="16"/>
      <c r="AF460" s="16"/>
      <c r="AG460" s="16"/>
      <c r="AH460" s="16"/>
      <c r="AI460" s="16"/>
      <c r="AJ460" s="16"/>
      <c r="AK460" s="16"/>
      <c r="AL460" s="16"/>
      <c r="AM460" s="16"/>
      <c r="AN460" s="16"/>
      <c r="AO460" s="16"/>
      <c r="AP460" s="16"/>
      <c r="AQ460" s="16"/>
      <c r="AR460" s="16"/>
      <c r="AS460" s="116"/>
      <c r="AT460" s="116"/>
      <c r="AU460" s="116"/>
      <c r="AV460" s="116"/>
      <c r="AW460" s="116"/>
      <c r="AX460" s="116"/>
      <c r="AY460" s="116"/>
      <c r="AZ460" s="116"/>
      <c r="BA460" s="116"/>
      <c r="BB460" s="116"/>
      <c r="BC460" s="116"/>
      <c r="BD460" s="116"/>
      <c r="BE460" s="116"/>
      <c r="BF460" s="116"/>
      <c r="BG460" s="116"/>
      <c r="BH460" s="116"/>
      <c r="BI460" s="116"/>
      <c r="BJ460" s="117"/>
    </row>
    <row r="461" spans="1:62" s="3" customFormat="1">
      <c r="A461" s="1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c r="AA461" s="16"/>
      <c r="AB461" s="16"/>
      <c r="AC461" s="16"/>
      <c r="AD461" s="16"/>
      <c r="AE461" s="16"/>
      <c r="AF461" s="16"/>
      <c r="AG461" s="16"/>
      <c r="AH461" s="16"/>
      <c r="AI461" s="16"/>
      <c r="AJ461" s="16"/>
      <c r="AK461" s="16"/>
      <c r="AL461" s="16"/>
      <c r="AM461" s="16"/>
      <c r="AN461" s="16"/>
      <c r="AO461" s="16"/>
      <c r="AP461" s="16"/>
      <c r="AQ461" s="16"/>
      <c r="AR461" s="16"/>
      <c r="AS461" s="116"/>
      <c r="AT461" s="116"/>
      <c r="AU461" s="116"/>
      <c r="AV461" s="116"/>
      <c r="AW461" s="116"/>
      <c r="AX461" s="116"/>
      <c r="AY461" s="116"/>
      <c r="AZ461" s="116"/>
      <c r="BA461" s="116"/>
      <c r="BB461" s="116"/>
      <c r="BC461" s="116"/>
      <c r="BD461" s="116"/>
      <c r="BE461" s="116"/>
      <c r="BF461" s="116"/>
      <c r="BG461" s="116"/>
      <c r="BH461" s="116"/>
      <c r="BI461" s="116"/>
      <c r="BJ461" s="117"/>
    </row>
    <row r="462" spans="1:62" s="3" customFormat="1">
      <c r="A462" s="1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c r="AA462" s="16"/>
      <c r="AB462" s="16"/>
      <c r="AC462" s="16"/>
      <c r="AD462" s="16"/>
      <c r="AE462" s="16"/>
      <c r="AF462" s="16"/>
      <c r="AG462" s="16"/>
      <c r="AH462" s="16"/>
      <c r="AI462" s="16"/>
      <c r="AJ462" s="16"/>
      <c r="AK462" s="16"/>
      <c r="AL462" s="16"/>
      <c r="AM462" s="16"/>
      <c r="AN462" s="16"/>
      <c r="AO462" s="16"/>
      <c r="AP462" s="16"/>
      <c r="AQ462" s="16"/>
      <c r="AR462" s="16"/>
      <c r="AS462" s="116"/>
      <c r="AT462" s="116"/>
      <c r="AU462" s="116"/>
      <c r="AV462" s="116"/>
      <c r="AW462" s="116"/>
      <c r="AX462" s="116"/>
      <c r="AY462" s="116"/>
      <c r="AZ462" s="116"/>
      <c r="BA462" s="116"/>
      <c r="BB462" s="116"/>
      <c r="BC462" s="116"/>
      <c r="BD462" s="116"/>
      <c r="BE462" s="116"/>
      <c r="BF462" s="116"/>
      <c r="BG462" s="116"/>
      <c r="BH462" s="116"/>
      <c r="BI462" s="116"/>
      <c r="BJ462" s="117"/>
    </row>
    <row r="463" spans="1:62" s="3" customFormat="1">
      <c r="A463" s="1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c r="AA463" s="16"/>
      <c r="AB463" s="16"/>
      <c r="AC463" s="16"/>
      <c r="AD463" s="16"/>
      <c r="AE463" s="16"/>
      <c r="AF463" s="16"/>
      <c r="AG463" s="16"/>
      <c r="AH463" s="16"/>
      <c r="AI463" s="16"/>
      <c r="AJ463" s="16"/>
      <c r="AK463" s="16"/>
      <c r="AL463" s="16"/>
      <c r="AM463" s="16"/>
      <c r="AN463" s="16"/>
      <c r="AO463" s="16"/>
      <c r="AP463" s="16"/>
      <c r="AQ463" s="16"/>
      <c r="AR463" s="16"/>
      <c r="AS463" s="116"/>
      <c r="AT463" s="116"/>
      <c r="AU463" s="116"/>
      <c r="AV463" s="116"/>
      <c r="AW463" s="116"/>
      <c r="AX463" s="116"/>
      <c r="AY463" s="116"/>
      <c r="AZ463" s="116"/>
      <c r="BA463" s="116"/>
      <c r="BB463" s="116"/>
      <c r="BC463" s="116"/>
      <c r="BD463" s="116"/>
      <c r="BE463" s="116"/>
      <c r="BF463" s="116"/>
      <c r="BG463" s="116"/>
      <c r="BH463" s="116"/>
      <c r="BI463" s="116"/>
      <c r="BJ463" s="117"/>
    </row>
    <row r="464" spans="1:62" s="3" customFormat="1">
      <c r="A464" s="1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c r="AA464" s="16"/>
      <c r="AB464" s="16"/>
      <c r="AC464" s="16"/>
      <c r="AD464" s="16"/>
      <c r="AE464" s="16"/>
      <c r="AF464" s="16"/>
      <c r="AG464" s="16"/>
      <c r="AH464" s="16"/>
      <c r="AI464" s="16"/>
      <c r="AJ464" s="16"/>
      <c r="AK464" s="16"/>
      <c r="AL464" s="16"/>
      <c r="AM464" s="16"/>
      <c r="AN464" s="16"/>
      <c r="AO464" s="16"/>
      <c r="AP464" s="16"/>
      <c r="AQ464" s="16"/>
      <c r="AR464" s="16"/>
      <c r="AS464" s="116"/>
      <c r="AT464" s="116"/>
      <c r="AU464" s="116"/>
      <c r="AV464" s="116"/>
      <c r="AW464" s="116"/>
      <c r="AX464" s="116"/>
      <c r="AY464" s="116"/>
      <c r="AZ464" s="116"/>
      <c r="BA464" s="116"/>
      <c r="BB464" s="116"/>
      <c r="BC464" s="116"/>
      <c r="BD464" s="116"/>
      <c r="BE464" s="116"/>
      <c r="BF464" s="116"/>
      <c r="BG464" s="116"/>
      <c r="BH464" s="116"/>
      <c r="BI464" s="116"/>
      <c r="BJ464" s="117"/>
    </row>
    <row r="465" spans="1:62" s="3" customFormat="1">
      <c r="A465" s="1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c r="AA465" s="16"/>
      <c r="AB465" s="16"/>
      <c r="AC465" s="16"/>
      <c r="AD465" s="16"/>
      <c r="AE465" s="16"/>
      <c r="AF465" s="16"/>
      <c r="AG465" s="16"/>
      <c r="AH465" s="16"/>
      <c r="AI465" s="16"/>
      <c r="AJ465" s="16"/>
      <c r="AK465" s="16"/>
      <c r="AL465" s="16"/>
      <c r="AM465" s="16"/>
      <c r="AN465" s="16"/>
      <c r="AO465" s="16"/>
      <c r="AP465" s="16"/>
      <c r="AQ465" s="16"/>
      <c r="AR465" s="16"/>
      <c r="AS465" s="116"/>
      <c r="AT465" s="116"/>
      <c r="AU465" s="116"/>
      <c r="AV465" s="116"/>
      <c r="AW465" s="116"/>
      <c r="AX465" s="116"/>
      <c r="AY465" s="116"/>
      <c r="AZ465" s="116"/>
      <c r="BA465" s="116"/>
      <c r="BB465" s="116"/>
      <c r="BC465" s="116"/>
      <c r="BD465" s="116"/>
      <c r="BE465" s="116"/>
      <c r="BF465" s="116"/>
      <c r="BG465" s="116"/>
      <c r="BH465" s="116"/>
      <c r="BI465" s="116"/>
      <c r="BJ465" s="117"/>
    </row>
    <row r="466" spans="1:62" s="3" customFormat="1">
      <c r="A466" s="1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c r="AA466" s="16"/>
      <c r="AB466" s="16"/>
      <c r="AC466" s="16"/>
      <c r="AD466" s="16"/>
      <c r="AE466" s="16"/>
      <c r="AF466" s="16"/>
      <c r="AG466" s="16"/>
      <c r="AH466" s="16"/>
      <c r="AI466" s="16"/>
      <c r="AJ466" s="16"/>
      <c r="AK466" s="16"/>
      <c r="AL466" s="16"/>
      <c r="AM466" s="16"/>
      <c r="AN466" s="16"/>
      <c r="AO466" s="16"/>
      <c r="AP466" s="16"/>
      <c r="AQ466" s="16"/>
      <c r="AR466" s="16"/>
      <c r="AS466" s="116"/>
      <c r="AT466" s="116"/>
      <c r="AU466" s="116"/>
      <c r="AV466" s="116"/>
      <c r="AW466" s="116"/>
      <c r="AX466" s="116"/>
      <c r="AY466" s="116"/>
      <c r="AZ466" s="116"/>
      <c r="BA466" s="116"/>
      <c r="BB466" s="116"/>
      <c r="BC466" s="116"/>
      <c r="BD466" s="116"/>
      <c r="BE466" s="116"/>
      <c r="BF466" s="116"/>
      <c r="BG466" s="116"/>
      <c r="BH466" s="116"/>
      <c r="BI466" s="116"/>
      <c r="BJ466" s="117"/>
    </row>
    <row r="467" spans="1:62" s="3" customFormat="1">
      <c r="A467" s="1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c r="AD467" s="16"/>
      <c r="AE467" s="16"/>
      <c r="AF467" s="16"/>
      <c r="AG467" s="16"/>
      <c r="AH467" s="16"/>
      <c r="AI467" s="16"/>
      <c r="AJ467" s="16"/>
      <c r="AK467" s="16"/>
      <c r="AL467" s="16"/>
      <c r="AM467" s="16"/>
      <c r="AN467" s="16"/>
      <c r="AO467" s="16"/>
      <c r="AP467" s="16"/>
      <c r="AQ467" s="16"/>
      <c r="AR467" s="16"/>
      <c r="AS467" s="116"/>
      <c r="AT467" s="116"/>
      <c r="AU467" s="116"/>
      <c r="AV467" s="116"/>
      <c r="AW467" s="116"/>
      <c r="AX467" s="116"/>
      <c r="AY467" s="116"/>
      <c r="AZ467" s="116"/>
      <c r="BA467" s="116"/>
      <c r="BB467" s="116"/>
      <c r="BC467" s="116"/>
      <c r="BD467" s="116"/>
      <c r="BE467" s="116"/>
      <c r="BF467" s="116"/>
      <c r="BG467" s="116"/>
      <c r="BH467" s="116"/>
      <c r="BI467" s="116"/>
      <c r="BJ467" s="117"/>
    </row>
    <row r="468" spans="1:62" s="3" customFormat="1">
      <c r="A468" s="1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c r="AA468" s="16"/>
      <c r="AB468" s="16"/>
      <c r="AC468" s="16"/>
      <c r="AD468" s="16"/>
      <c r="AE468" s="16"/>
      <c r="AF468" s="16"/>
      <c r="AG468" s="16"/>
      <c r="AH468" s="16"/>
      <c r="AI468" s="16"/>
      <c r="AJ468" s="16"/>
      <c r="AK468" s="16"/>
      <c r="AL468" s="16"/>
      <c r="AM468" s="16"/>
      <c r="AN468" s="16"/>
      <c r="AO468" s="16"/>
      <c r="AP468" s="16"/>
      <c r="AQ468" s="16"/>
      <c r="AR468" s="16"/>
      <c r="AS468" s="116"/>
      <c r="AT468" s="116"/>
      <c r="AU468" s="116"/>
      <c r="AV468" s="116"/>
      <c r="AW468" s="116"/>
      <c r="AX468" s="116"/>
      <c r="AY468" s="116"/>
      <c r="AZ468" s="116"/>
      <c r="BA468" s="116"/>
      <c r="BB468" s="116"/>
      <c r="BC468" s="116"/>
      <c r="BD468" s="116"/>
      <c r="BE468" s="116"/>
      <c r="BF468" s="116"/>
      <c r="BG468" s="116"/>
      <c r="BH468" s="116"/>
      <c r="BI468" s="116"/>
      <c r="BJ468" s="117"/>
    </row>
    <row r="469" spans="1:62" s="3" customFormat="1">
      <c r="A469" s="1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c r="AA469" s="16"/>
      <c r="AB469" s="16"/>
      <c r="AC469" s="16"/>
      <c r="AD469" s="16"/>
      <c r="AE469" s="16"/>
      <c r="AF469" s="16"/>
      <c r="AG469" s="16"/>
      <c r="AH469" s="16"/>
      <c r="AI469" s="16"/>
      <c r="AJ469" s="16"/>
      <c r="AK469" s="16"/>
      <c r="AL469" s="16"/>
      <c r="AM469" s="16"/>
      <c r="AN469" s="16"/>
      <c r="AO469" s="16"/>
      <c r="AP469" s="16"/>
      <c r="AQ469" s="16"/>
      <c r="AR469" s="16"/>
      <c r="AS469" s="116"/>
      <c r="AT469" s="116"/>
      <c r="AU469" s="116"/>
      <c r="AV469" s="116"/>
      <c r="AW469" s="116"/>
      <c r="AX469" s="116"/>
      <c r="AY469" s="116"/>
      <c r="AZ469" s="116"/>
      <c r="BA469" s="116"/>
      <c r="BB469" s="116"/>
      <c r="BC469" s="116"/>
      <c r="BD469" s="116"/>
      <c r="BE469" s="116"/>
      <c r="BF469" s="116"/>
      <c r="BG469" s="116"/>
      <c r="BH469" s="116"/>
      <c r="BI469" s="116"/>
      <c r="BJ469" s="117"/>
    </row>
    <row r="470" spans="1:62" s="3" customFormat="1">
      <c r="A470" s="1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c r="AA470" s="16"/>
      <c r="AB470" s="16"/>
      <c r="AC470" s="16"/>
      <c r="AD470" s="16"/>
      <c r="AE470" s="16"/>
      <c r="AF470" s="16"/>
      <c r="AG470" s="16"/>
      <c r="AH470" s="16"/>
      <c r="AI470" s="16"/>
      <c r="AJ470" s="16"/>
      <c r="AK470" s="16"/>
      <c r="AL470" s="16"/>
      <c r="AM470" s="16"/>
      <c r="AN470" s="16"/>
      <c r="AO470" s="16"/>
      <c r="AP470" s="16"/>
      <c r="AQ470" s="16"/>
      <c r="AR470" s="16"/>
      <c r="AS470" s="116"/>
      <c r="AT470" s="116"/>
      <c r="AU470" s="116"/>
      <c r="AV470" s="116"/>
      <c r="AW470" s="116"/>
      <c r="AX470" s="116"/>
      <c r="AY470" s="116"/>
      <c r="AZ470" s="116"/>
      <c r="BA470" s="116"/>
      <c r="BB470" s="116"/>
      <c r="BC470" s="116"/>
      <c r="BD470" s="116"/>
      <c r="BE470" s="116"/>
      <c r="BF470" s="116"/>
      <c r="BG470" s="116"/>
      <c r="BH470" s="116"/>
      <c r="BI470" s="116"/>
      <c r="BJ470" s="117"/>
    </row>
    <row r="471" spans="1:62" s="3" customFormat="1">
      <c r="A471" s="1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c r="AA471" s="16"/>
      <c r="AB471" s="16"/>
      <c r="AC471" s="16"/>
      <c r="AD471" s="16"/>
      <c r="AE471" s="16"/>
      <c r="AF471" s="16"/>
      <c r="AG471" s="16"/>
      <c r="AH471" s="16"/>
      <c r="AI471" s="16"/>
      <c r="AJ471" s="16"/>
      <c r="AK471" s="16"/>
      <c r="AL471" s="16"/>
      <c r="AM471" s="16"/>
      <c r="AN471" s="16"/>
      <c r="AO471" s="16"/>
      <c r="AP471" s="16"/>
      <c r="AQ471" s="16"/>
      <c r="AR471" s="16"/>
      <c r="AS471" s="116"/>
      <c r="AT471" s="116"/>
      <c r="AU471" s="116"/>
      <c r="AV471" s="116"/>
      <c r="AW471" s="116"/>
      <c r="AX471" s="116"/>
      <c r="AY471" s="116"/>
      <c r="AZ471" s="116"/>
      <c r="BA471" s="116"/>
      <c r="BB471" s="116"/>
      <c r="BC471" s="116"/>
      <c r="BD471" s="116"/>
      <c r="BE471" s="116"/>
      <c r="BF471" s="116"/>
      <c r="BG471" s="116"/>
      <c r="BH471" s="116"/>
      <c r="BI471" s="116"/>
      <c r="BJ471" s="117"/>
    </row>
    <row r="472" spans="1:62" s="3" customFormat="1">
      <c r="A472" s="1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c r="AA472" s="16"/>
      <c r="AB472" s="16"/>
      <c r="AC472" s="16"/>
      <c r="AD472" s="16"/>
      <c r="AE472" s="16"/>
      <c r="AF472" s="16"/>
      <c r="AG472" s="16"/>
      <c r="AH472" s="16"/>
      <c r="AI472" s="16"/>
      <c r="AJ472" s="16"/>
      <c r="AK472" s="16"/>
      <c r="AL472" s="16"/>
      <c r="AM472" s="16"/>
      <c r="AN472" s="16"/>
      <c r="AO472" s="16"/>
      <c r="AP472" s="16"/>
      <c r="AQ472" s="16"/>
      <c r="AR472" s="16"/>
      <c r="AS472" s="116"/>
      <c r="AT472" s="116"/>
      <c r="AU472" s="116"/>
      <c r="AV472" s="116"/>
      <c r="AW472" s="116"/>
      <c r="AX472" s="116"/>
      <c r="AY472" s="116"/>
      <c r="AZ472" s="116"/>
      <c r="BA472" s="116"/>
      <c r="BB472" s="116"/>
      <c r="BC472" s="116"/>
      <c r="BD472" s="116"/>
      <c r="BE472" s="116"/>
      <c r="BF472" s="116"/>
      <c r="BG472" s="116"/>
      <c r="BH472" s="116"/>
      <c r="BI472" s="116"/>
      <c r="BJ472" s="117"/>
    </row>
    <row r="473" spans="1:62" s="3" customFormat="1">
      <c r="A473" s="1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c r="AA473" s="16"/>
      <c r="AB473" s="16"/>
      <c r="AC473" s="16"/>
      <c r="AD473" s="16"/>
      <c r="AE473" s="16"/>
      <c r="AF473" s="16"/>
      <c r="AG473" s="16"/>
      <c r="AH473" s="16"/>
      <c r="AI473" s="16"/>
      <c r="AJ473" s="16"/>
      <c r="AK473" s="16"/>
      <c r="AL473" s="16"/>
      <c r="AM473" s="16"/>
      <c r="AN473" s="16"/>
      <c r="AO473" s="16"/>
      <c r="AP473" s="16"/>
      <c r="AQ473" s="16"/>
      <c r="AR473" s="16"/>
      <c r="AS473" s="116"/>
      <c r="AT473" s="116"/>
      <c r="AU473" s="116"/>
      <c r="AV473" s="116"/>
      <c r="AW473" s="116"/>
      <c r="AX473" s="116"/>
      <c r="AY473" s="116"/>
      <c r="AZ473" s="116"/>
      <c r="BA473" s="116"/>
      <c r="BB473" s="116"/>
      <c r="BC473" s="116"/>
      <c r="BD473" s="116"/>
      <c r="BE473" s="116"/>
      <c r="BF473" s="116"/>
      <c r="BG473" s="116"/>
      <c r="BH473" s="116"/>
      <c r="BI473" s="116"/>
      <c r="BJ473" s="117"/>
    </row>
    <row r="474" spans="1:62" s="3" customFormat="1">
      <c r="A474" s="1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c r="AA474" s="16"/>
      <c r="AB474" s="16"/>
      <c r="AC474" s="16"/>
      <c r="AD474" s="16"/>
      <c r="AE474" s="16"/>
      <c r="AF474" s="16"/>
      <c r="AG474" s="16"/>
      <c r="AH474" s="16"/>
      <c r="AI474" s="16"/>
      <c r="AJ474" s="16"/>
      <c r="AK474" s="16"/>
      <c r="AL474" s="16"/>
      <c r="AM474" s="16"/>
      <c r="AN474" s="16"/>
      <c r="AO474" s="16"/>
      <c r="AP474" s="16"/>
      <c r="AQ474" s="16"/>
      <c r="AR474" s="16"/>
      <c r="AS474" s="116"/>
      <c r="AT474" s="116"/>
      <c r="AU474" s="116"/>
      <c r="AV474" s="116"/>
      <c r="AW474" s="116"/>
      <c r="AX474" s="116"/>
      <c r="AY474" s="116"/>
      <c r="AZ474" s="116"/>
      <c r="BA474" s="116"/>
      <c r="BB474" s="116"/>
      <c r="BC474" s="116"/>
      <c r="BD474" s="116"/>
      <c r="BE474" s="116"/>
      <c r="BF474" s="116"/>
      <c r="BG474" s="116"/>
      <c r="BH474" s="116"/>
      <c r="BI474" s="116"/>
      <c r="BJ474" s="117"/>
    </row>
    <row r="475" spans="1:62" s="3" customFormat="1">
      <c r="A475" s="1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c r="AA475" s="16"/>
      <c r="AB475" s="16"/>
      <c r="AC475" s="16"/>
      <c r="AD475" s="16"/>
      <c r="AE475" s="16"/>
      <c r="AF475" s="16"/>
      <c r="AG475" s="16"/>
      <c r="AH475" s="16"/>
      <c r="AI475" s="16"/>
      <c r="AJ475" s="16"/>
      <c r="AK475" s="16"/>
      <c r="AL475" s="16"/>
      <c r="AM475" s="16"/>
      <c r="AN475" s="16"/>
      <c r="AO475" s="16"/>
      <c r="AP475" s="16"/>
      <c r="AQ475" s="16"/>
      <c r="AR475" s="16"/>
      <c r="AS475" s="116"/>
      <c r="AT475" s="116"/>
      <c r="AU475" s="116"/>
      <c r="AV475" s="116"/>
      <c r="AW475" s="116"/>
      <c r="AX475" s="116"/>
      <c r="AY475" s="116"/>
      <c r="AZ475" s="116"/>
      <c r="BA475" s="116"/>
      <c r="BB475" s="116"/>
      <c r="BC475" s="116"/>
      <c r="BD475" s="116"/>
      <c r="BE475" s="116"/>
      <c r="BF475" s="116"/>
      <c r="BG475" s="116"/>
      <c r="BH475" s="116"/>
      <c r="BI475" s="116"/>
      <c r="BJ475" s="117"/>
    </row>
    <row r="476" spans="1:62" s="3" customFormat="1">
      <c r="A476" s="1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c r="AA476" s="16"/>
      <c r="AB476" s="16"/>
      <c r="AC476" s="16"/>
      <c r="AD476" s="16"/>
      <c r="AE476" s="16"/>
      <c r="AF476" s="16"/>
      <c r="AG476" s="16"/>
      <c r="AH476" s="16"/>
      <c r="AI476" s="16"/>
      <c r="AJ476" s="16"/>
      <c r="AK476" s="16"/>
      <c r="AL476" s="16"/>
      <c r="AM476" s="16"/>
      <c r="AN476" s="16"/>
      <c r="AO476" s="16"/>
      <c r="AP476" s="16"/>
      <c r="AQ476" s="16"/>
      <c r="AR476" s="16"/>
      <c r="AS476" s="116"/>
      <c r="AT476" s="116"/>
      <c r="AU476" s="116"/>
      <c r="AV476" s="116"/>
      <c r="AW476" s="116"/>
      <c r="AX476" s="116"/>
      <c r="AY476" s="116"/>
      <c r="AZ476" s="116"/>
      <c r="BA476" s="116"/>
      <c r="BB476" s="116"/>
      <c r="BC476" s="116"/>
      <c r="BD476" s="116"/>
      <c r="BE476" s="116"/>
      <c r="BF476" s="116"/>
      <c r="BG476" s="116"/>
      <c r="BH476" s="116"/>
      <c r="BI476" s="116"/>
      <c r="BJ476" s="117"/>
    </row>
    <row r="477" spans="1:62" s="3" customFormat="1">
      <c r="A477" s="1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c r="AA477" s="16"/>
      <c r="AB477" s="16"/>
      <c r="AC477" s="16"/>
      <c r="AD477" s="16"/>
      <c r="AE477" s="16"/>
      <c r="AF477" s="16"/>
      <c r="AG477" s="16"/>
      <c r="AH477" s="16"/>
      <c r="AI477" s="16"/>
      <c r="AJ477" s="16"/>
      <c r="AK477" s="16"/>
      <c r="AL477" s="16"/>
      <c r="AM477" s="16"/>
      <c r="AN477" s="16"/>
      <c r="AO477" s="16"/>
      <c r="AP477" s="16"/>
      <c r="AQ477" s="16"/>
      <c r="AR477" s="16"/>
      <c r="AS477" s="116"/>
      <c r="AT477" s="116"/>
      <c r="AU477" s="116"/>
      <c r="AV477" s="116"/>
      <c r="AW477" s="116"/>
      <c r="AX477" s="116"/>
      <c r="AY477" s="116"/>
      <c r="AZ477" s="116"/>
      <c r="BA477" s="116"/>
      <c r="BB477" s="116"/>
      <c r="BC477" s="116"/>
      <c r="BD477" s="116"/>
      <c r="BE477" s="116"/>
      <c r="BF477" s="116"/>
      <c r="BG477" s="116"/>
      <c r="BH477" s="116"/>
      <c r="BI477" s="116"/>
      <c r="BJ477" s="117"/>
    </row>
    <row r="478" spans="1:62" s="3" customFormat="1">
      <c r="A478" s="1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c r="AA478" s="16"/>
      <c r="AB478" s="16"/>
      <c r="AC478" s="16"/>
      <c r="AD478" s="16"/>
      <c r="AE478" s="16"/>
      <c r="AF478" s="16"/>
      <c r="AG478" s="16"/>
      <c r="AH478" s="16"/>
      <c r="AI478" s="16"/>
      <c r="AJ478" s="16"/>
      <c r="AK478" s="16"/>
      <c r="AL478" s="16"/>
      <c r="AM478" s="16"/>
      <c r="AN478" s="16"/>
      <c r="AO478" s="16"/>
      <c r="AP478" s="16"/>
      <c r="AQ478" s="16"/>
      <c r="AR478" s="16"/>
      <c r="AS478" s="116"/>
      <c r="AT478" s="116"/>
      <c r="AU478" s="116"/>
      <c r="AV478" s="116"/>
      <c r="AW478" s="116"/>
      <c r="AX478" s="116"/>
      <c r="AY478" s="116"/>
      <c r="AZ478" s="116"/>
      <c r="BA478" s="116"/>
      <c r="BB478" s="116"/>
      <c r="BC478" s="116"/>
      <c r="BD478" s="116"/>
      <c r="BE478" s="116"/>
      <c r="BF478" s="116"/>
      <c r="BG478" s="116"/>
      <c r="BH478" s="116"/>
      <c r="BI478" s="116"/>
      <c r="BJ478" s="117"/>
    </row>
    <row r="479" spans="1:62" s="3" customFormat="1">
      <c r="A479" s="1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c r="AA479" s="16"/>
      <c r="AB479" s="16"/>
      <c r="AC479" s="16"/>
      <c r="AD479" s="16"/>
      <c r="AE479" s="16"/>
      <c r="AF479" s="16"/>
      <c r="AG479" s="16"/>
      <c r="AH479" s="16"/>
      <c r="AI479" s="16"/>
      <c r="AJ479" s="16"/>
      <c r="AK479" s="16"/>
      <c r="AL479" s="16"/>
      <c r="AM479" s="16"/>
      <c r="AN479" s="16"/>
      <c r="AO479" s="16"/>
      <c r="AP479" s="16"/>
      <c r="AQ479" s="16"/>
      <c r="AR479" s="16"/>
      <c r="AS479" s="116"/>
      <c r="AT479" s="116"/>
      <c r="AU479" s="116"/>
      <c r="AV479" s="116"/>
      <c r="AW479" s="116"/>
      <c r="AX479" s="116"/>
      <c r="AY479" s="116"/>
      <c r="AZ479" s="116"/>
      <c r="BA479" s="116"/>
      <c r="BB479" s="116"/>
      <c r="BC479" s="116"/>
      <c r="BD479" s="116"/>
      <c r="BE479" s="116"/>
      <c r="BF479" s="116"/>
      <c r="BG479" s="116"/>
      <c r="BH479" s="116"/>
      <c r="BI479" s="116"/>
      <c r="BJ479" s="117"/>
    </row>
    <row r="480" spans="1:62" s="3" customFormat="1">
      <c r="A480" s="1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c r="AA480" s="16"/>
      <c r="AB480" s="16"/>
      <c r="AC480" s="16"/>
      <c r="AD480" s="16"/>
      <c r="AE480" s="16"/>
      <c r="AF480" s="16"/>
      <c r="AG480" s="16"/>
      <c r="AH480" s="16"/>
      <c r="AI480" s="16"/>
      <c r="AJ480" s="16"/>
      <c r="AK480" s="16"/>
      <c r="AL480" s="16"/>
      <c r="AM480" s="16"/>
      <c r="AN480" s="16"/>
      <c r="AO480" s="16"/>
      <c r="AP480" s="16"/>
      <c r="AQ480" s="16"/>
      <c r="AR480" s="16"/>
      <c r="AS480" s="116"/>
      <c r="AT480" s="116"/>
      <c r="AU480" s="116"/>
      <c r="AV480" s="116"/>
      <c r="AW480" s="116"/>
      <c r="AX480" s="116"/>
      <c r="AY480" s="116"/>
      <c r="AZ480" s="116"/>
      <c r="BA480" s="116"/>
      <c r="BB480" s="116"/>
      <c r="BC480" s="116"/>
      <c r="BD480" s="116"/>
      <c r="BE480" s="116"/>
      <c r="BF480" s="116"/>
      <c r="BG480" s="116"/>
      <c r="BH480" s="116"/>
      <c r="BI480" s="116"/>
      <c r="BJ480" s="117"/>
    </row>
    <row r="481" spans="1:62" s="3" customFormat="1">
      <c r="A481" s="1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c r="AA481" s="16"/>
      <c r="AB481" s="16"/>
      <c r="AC481" s="16"/>
      <c r="AD481" s="16"/>
      <c r="AE481" s="16"/>
      <c r="AF481" s="16"/>
      <c r="AG481" s="16"/>
      <c r="AH481" s="16"/>
      <c r="AI481" s="16"/>
      <c r="AJ481" s="16"/>
      <c r="AK481" s="16"/>
      <c r="AL481" s="16"/>
      <c r="AM481" s="16"/>
      <c r="AN481" s="16"/>
      <c r="AO481" s="16"/>
      <c r="AP481" s="16"/>
      <c r="AQ481" s="16"/>
      <c r="AR481" s="16"/>
      <c r="AS481" s="116"/>
      <c r="AT481" s="116"/>
      <c r="AU481" s="116"/>
      <c r="AV481" s="116"/>
      <c r="AW481" s="116"/>
      <c r="AX481" s="116"/>
      <c r="AY481" s="116"/>
      <c r="AZ481" s="116"/>
      <c r="BA481" s="116"/>
      <c r="BB481" s="116"/>
      <c r="BC481" s="116"/>
      <c r="BD481" s="116"/>
      <c r="BE481" s="116"/>
      <c r="BF481" s="116"/>
      <c r="BG481" s="116"/>
      <c r="BH481" s="116"/>
      <c r="BI481" s="116"/>
      <c r="BJ481" s="117"/>
    </row>
    <row r="482" spans="1:62" s="3" customFormat="1">
      <c r="A482" s="1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c r="AA482" s="16"/>
      <c r="AB482" s="16"/>
      <c r="AC482" s="16"/>
      <c r="AD482" s="16"/>
      <c r="AE482" s="16"/>
      <c r="AF482" s="16"/>
      <c r="AG482" s="16"/>
      <c r="AH482" s="16"/>
      <c r="AI482" s="16"/>
      <c r="AJ482" s="16"/>
      <c r="AK482" s="16"/>
      <c r="AL482" s="16"/>
      <c r="AM482" s="16"/>
      <c r="AN482" s="16"/>
      <c r="AO482" s="16"/>
      <c r="AP482" s="16"/>
      <c r="AQ482" s="16"/>
      <c r="AR482" s="16"/>
      <c r="AS482" s="116"/>
      <c r="AT482" s="116"/>
      <c r="AU482" s="116"/>
      <c r="AV482" s="116"/>
      <c r="AW482" s="116"/>
      <c r="AX482" s="116"/>
      <c r="AY482" s="116"/>
      <c r="AZ482" s="116"/>
      <c r="BA482" s="116"/>
      <c r="BB482" s="116"/>
      <c r="BC482" s="116"/>
      <c r="BD482" s="116"/>
      <c r="BE482" s="116"/>
      <c r="BF482" s="116"/>
      <c r="BG482" s="116"/>
      <c r="BH482" s="116"/>
      <c r="BI482" s="116"/>
      <c r="BJ482" s="117"/>
    </row>
    <row r="483" spans="1:62" s="3" customFormat="1">
      <c r="A483" s="1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c r="AA483" s="16"/>
      <c r="AB483" s="16"/>
      <c r="AC483" s="16"/>
      <c r="AD483" s="16"/>
      <c r="AE483" s="16"/>
      <c r="AF483" s="16"/>
      <c r="AG483" s="16"/>
      <c r="AH483" s="16"/>
      <c r="AI483" s="16"/>
      <c r="AJ483" s="16"/>
      <c r="AK483" s="16"/>
      <c r="AL483" s="16"/>
      <c r="AM483" s="16"/>
      <c r="AN483" s="16"/>
      <c r="AO483" s="16"/>
      <c r="AP483" s="16"/>
      <c r="AQ483" s="16"/>
      <c r="AR483" s="16"/>
      <c r="AS483" s="116"/>
      <c r="AT483" s="116"/>
      <c r="AU483" s="116"/>
      <c r="AV483" s="116"/>
      <c r="AW483" s="116"/>
      <c r="AX483" s="116"/>
      <c r="AY483" s="116"/>
      <c r="AZ483" s="116"/>
      <c r="BA483" s="116"/>
      <c r="BB483" s="116"/>
      <c r="BC483" s="116"/>
      <c r="BD483" s="116"/>
      <c r="BE483" s="116"/>
      <c r="BF483" s="116"/>
      <c r="BG483" s="116"/>
      <c r="BH483" s="116"/>
      <c r="BI483" s="116"/>
      <c r="BJ483" s="117"/>
    </row>
    <row r="484" spans="1:62" s="3" customFormat="1">
      <c r="A484" s="1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c r="AA484" s="16"/>
      <c r="AB484" s="16"/>
      <c r="AC484" s="16"/>
      <c r="AD484" s="16"/>
      <c r="AE484" s="16"/>
      <c r="AF484" s="16"/>
      <c r="AG484" s="16"/>
      <c r="AH484" s="16"/>
      <c r="AI484" s="16"/>
      <c r="AJ484" s="16"/>
      <c r="AK484" s="16"/>
      <c r="AL484" s="16"/>
      <c r="AM484" s="16"/>
      <c r="AN484" s="16"/>
      <c r="AO484" s="16"/>
      <c r="AP484" s="16"/>
      <c r="AQ484" s="16"/>
      <c r="AR484" s="16"/>
      <c r="AS484" s="116"/>
      <c r="AT484" s="116"/>
      <c r="AU484" s="116"/>
      <c r="AV484" s="116"/>
      <c r="AW484" s="116"/>
      <c r="AX484" s="116"/>
      <c r="AY484" s="116"/>
      <c r="AZ484" s="116"/>
      <c r="BA484" s="116"/>
      <c r="BB484" s="116"/>
      <c r="BC484" s="116"/>
      <c r="BD484" s="116"/>
      <c r="BE484" s="116"/>
      <c r="BF484" s="116"/>
      <c r="BG484" s="116"/>
      <c r="BH484" s="116"/>
      <c r="BI484" s="116"/>
      <c r="BJ484" s="117"/>
    </row>
    <row r="485" spans="1:62" s="3" customFormat="1">
      <c r="A485" s="1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c r="AA485" s="16"/>
      <c r="AB485" s="16"/>
      <c r="AC485" s="16"/>
      <c r="AD485" s="16"/>
      <c r="AE485" s="16"/>
      <c r="AF485" s="16"/>
      <c r="AG485" s="16"/>
      <c r="AH485" s="16"/>
      <c r="AI485" s="16"/>
      <c r="AJ485" s="16"/>
      <c r="AK485" s="16"/>
      <c r="AL485" s="16"/>
      <c r="AM485" s="16"/>
      <c r="AN485" s="16"/>
      <c r="AO485" s="16"/>
      <c r="AP485" s="16"/>
      <c r="AQ485" s="16"/>
      <c r="AR485" s="16"/>
      <c r="AS485" s="116"/>
      <c r="AT485" s="116"/>
      <c r="AU485" s="116"/>
      <c r="AV485" s="116"/>
      <c r="AW485" s="116"/>
      <c r="AX485" s="116"/>
      <c r="AY485" s="116"/>
      <c r="AZ485" s="116"/>
      <c r="BA485" s="116"/>
      <c r="BB485" s="116"/>
      <c r="BC485" s="116"/>
      <c r="BD485" s="116"/>
      <c r="BE485" s="116"/>
      <c r="BF485" s="116"/>
      <c r="BG485" s="116"/>
      <c r="BH485" s="116"/>
      <c r="BI485" s="116"/>
      <c r="BJ485" s="117"/>
    </row>
    <row r="486" spans="1:62" s="3" customFormat="1">
      <c r="A486" s="1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c r="AA486" s="16"/>
      <c r="AB486" s="16"/>
      <c r="AC486" s="16"/>
      <c r="AD486" s="16"/>
      <c r="AE486" s="16"/>
      <c r="AF486" s="16"/>
      <c r="AG486" s="16"/>
      <c r="AH486" s="16"/>
      <c r="AI486" s="16"/>
      <c r="AJ486" s="16"/>
      <c r="AK486" s="16"/>
      <c r="AL486" s="16"/>
      <c r="AM486" s="16"/>
      <c r="AN486" s="16"/>
      <c r="AO486" s="16"/>
      <c r="AP486" s="16"/>
      <c r="AQ486" s="16"/>
      <c r="AR486" s="16"/>
      <c r="AS486" s="116"/>
      <c r="AT486" s="116"/>
      <c r="AU486" s="116"/>
      <c r="AV486" s="116"/>
      <c r="AW486" s="116"/>
      <c r="AX486" s="116"/>
      <c r="AY486" s="116"/>
      <c r="AZ486" s="116"/>
      <c r="BA486" s="116"/>
      <c r="BB486" s="116"/>
      <c r="BC486" s="116"/>
      <c r="BD486" s="116"/>
      <c r="BE486" s="116"/>
      <c r="BF486" s="116"/>
      <c r="BG486" s="116"/>
      <c r="BH486" s="116"/>
      <c r="BI486" s="116"/>
      <c r="BJ486" s="117"/>
    </row>
    <row r="487" spans="1:62" s="3" customFormat="1">
      <c r="A487" s="1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c r="AA487" s="16"/>
      <c r="AB487" s="16"/>
      <c r="AC487" s="16"/>
      <c r="AD487" s="16"/>
      <c r="AE487" s="16"/>
      <c r="AF487" s="16"/>
      <c r="AG487" s="16"/>
      <c r="AH487" s="16"/>
      <c r="AI487" s="16"/>
      <c r="AJ487" s="16"/>
      <c r="AK487" s="16"/>
      <c r="AL487" s="16"/>
      <c r="AM487" s="16"/>
      <c r="AN487" s="16"/>
      <c r="AO487" s="16"/>
      <c r="AP487" s="16"/>
      <c r="AQ487" s="16"/>
      <c r="AR487" s="16"/>
      <c r="AS487" s="116"/>
      <c r="AT487" s="116"/>
      <c r="AU487" s="116"/>
      <c r="AV487" s="116"/>
      <c r="AW487" s="116"/>
      <c r="AX487" s="116"/>
      <c r="AY487" s="116"/>
      <c r="AZ487" s="116"/>
      <c r="BA487" s="116"/>
      <c r="BB487" s="116"/>
      <c r="BC487" s="116"/>
      <c r="BD487" s="116"/>
      <c r="BE487" s="116"/>
      <c r="BF487" s="116"/>
      <c r="BG487" s="116"/>
      <c r="BH487" s="116"/>
      <c r="BI487" s="116"/>
      <c r="BJ487" s="117"/>
    </row>
    <row r="488" spans="1:62" s="3" customFormat="1">
      <c r="A488" s="1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c r="AA488" s="16"/>
      <c r="AB488" s="16"/>
      <c r="AC488" s="16"/>
      <c r="AD488" s="16"/>
      <c r="AE488" s="16"/>
      <c r="AF488" s="16"/>
      <c r="AG488" s="16"/>
      <c r="AH488" s="16"/>
      <c r="AI488" s="16"/>
      <c r="AJ488" s="16"/>
      <c r="AK488" s="16"/>
      <c r="AL488" s="16"/>
      <c r="AM488" s="16"/>
      <c r="AN488" s="16"/>
      <c r="AO488" s="16"/>
      <c r="AP488" s="16"/>
      <c r="AQ488" s="16"/>
      <c r="AR488" s="16"/>
      <c r="AS488" s="116"/>
      <c r="AT488" s="116"/>
      <c r="AU488" s="116"/>
      <c r="AV488" s="116"/>
      <c r="AW488" s="116"/>
      <c r="AX488" s="116"/>
      <c r="AY488" s="116"/>
      <c r="AZ488" s="116"/>
      <c r="BA488" s="116"/>
      <c r="BB488" s="116"/>
      <c r="BC488" s="116"/>
      <c r="BD488" s="116"/>
      <c r="BE488" s="116"/>
      <c r="BF488" s="116"/>
      <c r="BG488" s="116"/>
      <c r="BH488" s="116"/>
      <c r="BI488" s="116"/>
      <c r="BJ488" s="117"/>
    </row>
    <row r="489" spans="1:62" s="3" customFormat="1">
      <c r="A489" s="1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c r="AA489" s="16"/>
      <c r="AB489" s="16"/>
      <c r="AC489" s="16"/>
      <c r="AD489" s="16"/>
      <c r="AE489" s="16"/>
      <c r="AF489" s="16"/>
      <c r="AG489" s="16"/>
      <c r="AH489" s="16"/>
      <c r="AI489" s="16"/>
      <c r="AJ489" s="16"/>
      <c r="AK489" s="16"/>
      <c r="AL489" s="16"/>
      <c r="AM489" s="16"/>
      <c r="AN489" s="16"/>
      <c r="AO489" s="16"/>
      <c r="AP489" s="16"/>
      <c r="AQ489" s="16"/>
      <c r="AR489" s="16"/>
      <c r="AS489" s="116"/>
      <c r="AT489" s="116"/>
      <c r="AU489" s="116"/>
      <c r="AV489" s="116"/>
      <c r="AW489" s="116"/>
      <c r="AX489" s="116"/>
      <c r="AY489" s="116"/>
      <c r="AZ489" s="116"/>
      <c r="BA489" s="116"/>
      <c r="BB489" s="116"/>
      <c r="BC489" s="116"/>
      <c r="BD489" s="116"/>
      <c r="BE489" s="116"/>
      <c r="BF489" s="116"/>
      <c r="BG489" s="116"/>
      <c r="BH489" s="116"/>
      <c r="BI489" s="116"/>
      <c r="BJ489" s="117"/>
    </row>
    <row r="490" spans="1:62" s="3" customFormat="1">
      <c r="A490" s="1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c r="AA490" s="16"/>
      <c r="AB490" s="16"/>
      <c r="AC490" s="16"/>
      <c r="AD490" s="16"/>
      <c r="AE490" s="16"/>
      <c r="AF490" s="16"/>
      <c r="AG490" s="16"/>
      <c r="AH490" s="16"/>
      <c r="AI490" s="16"/>
      <c r="AJ490" s="16"/>
      <c r="AK490" s="16"/>
      <c r="AL490" s="16"/>
      <c r="AM490" s="16"/>
      <c r="AN490" s="16"/>
      <c r="AO490" s="16"/>
      <c r="AP490" s="16"/>
      <c r="AQ490" s="16"/>
      <c r="AR490" s="16"/>
      <c r="AS490" s="116"/>
      <c r="AT490" s="116"/>
      <c r="AU490" s="116"/>
      <c r="AV490" s="116"/>
      <c r="AW490" s="116"/>
      <c r="AX490" s="116"/>
      <c r="AY490" s="116"/>
      <c r="AZ490" s="116"/>
      <c r="BA490" s="116"/>
      <c r="BB490" s="116"/>
      <c r="BC490" s="116"/>
      <c r="BD490" s="116"/>
      <c r="BE490" s="116"/>
      <c r="BF490" s="116"/>
      <c r="BG490" s="116"/>
      <c r="BH490" s="116"/>
      <c r="BI490" s="116"/>
      <c r="BJ490" s="117"/>
    </row>
    <row r="491" spans="1:62" s="3" customFormat="1">
      <c r="A491" s="1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c r="AA491" s="16"/>
      <c r="AB491" s="16"/>
      <c r="AC491" s="16"/>
      <c r="AD491" s="16"/>
      <c r="AE491" s="16"/>
      <c r="AF491" s="16"/>
      <c r="AG491" s="16"/>
      <c r="AH491" s="16"/>
      <c r="AI491" s="16"/>
      <c r="AJ491" s="16"/>
      <c r="AK491" s="16"/>
      <c r="AL491" s="16"/>
      <c r="AM491" s="16"/>
      <c r="AN491" s="16"/>
      <c r="AO491" s="16"/>
      <c r="AP491" s="16"/>
      <c r="AQ491" s="16"/>
      <c r="AR491" s="16"/>
      <c r="AS491" s="116"/>
      <c r="AT491" s="116"/>
      <c r="AU491" s="116"/>
      <c r="AV491" s="116"/>
      <c r="AW491" s="116"/>
      <c r="AX491" s="116"/>
      <c r="AY491" s="116"/>
      <c r="AZ491" s="116"/>
      <c r="BA491" s="116"/>
      <c r="BB491" s="116"/>
      <c r="BC491" s="116"/>
      <c r="BD491" s="116"/>
      <c r="BE491" s="116"/>
      <c r="BF491" s="116"/>
      <c r="BG491" s="116"/>
      <c r="BH491" s="116"/>
      <c r="BI491" s="116"/>
      <c r="BJ491" s="117"/>
    </row>
    <row r="492" spans="1:62" s="3" customFormat="1">
      <c r="A492" s="1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c r="AA492" s="16"/>
      <c r="AB492" s="16"/>
      <c r="AC492" s="16"/>
      <c r="AD492" s="16"/>
      <c r="AE492" s="16"/>
      <c r="AF492" s="16"/>
      <c r="AG492" s="16"/>
      <c r="AH492" s="16"/>
      <c r="AI492" s="16"/>
      <c r="AJ492" s="16"/>
      <c r="AK492" s="16"/>
      <c r="AL492" s="16"/>
      <c r="AM492" s="16"/>
      <c r="AN492" s="16"/>
      <c r="AO492" s="16"/>
      <c r="AP492" s="16"/>
      <c r="AQ492" s="16"/>
      <c r="AR492" s="16"/>
      <c r="AS492" s="116"/>
      <c r="AT492" s="116"/>
      <c r="AU492" s="116"/>
      <c r="AV492" s="116"/>
      <c r="AW492" s="116"/>
      <c r="AX492" s="116"/>
      <c r="AY492" s="116"/>
      <c r="AZ492" s="116"/>
      <c r="BA492" s="116"/>
      <c r="BB492" s="116"/>
      <c r="BC492" s="116"/>
      <c r="BD492" s="116"/>
      <c r="BE492" s="116"/>
      <c r="BF492" s="116"/>
      <c r="BG492" s="116"/>
      <c r="BH492" s="116"/>
      <c r="BI492" s="116"/>
      <c r="BJ492" s="117"/>
    </row>
    <row r="493" spans="1:62" s="3" customFormat="1">
      <c r="A493" s="1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c r="AA493" s="16"/>
      <c r="AB493" s="16"/>
      <c r="AC493" s="16"/>
      <c r="AD493" s="16"/>
      <c r="AE493" s="16"/>
      <c r="AF493" s="16"/>
      <c r="AG493" s="16"/>
      <c r="AH493" s="16"/>
      <c r="AI493" s="16"/>
      <c r="AJ493" s="16"/>
      <c r="AK493" s="16"/>
      <c r="AL493" s="16"/>
      <c r="AM493" s="16"/>
      <c r="AN493" s="16"/>
      <c r="AO493" s="16"/>
      <c r="AP493" s="16"/>
      <c r="AQ493" s="16"/>
      <c r="AR493" s="16"/>
      <c r="AS493" s="116"/>
      <c r="AT493" s="116"/>
      <c r="AU493" s="116"/>
      <c r="AV493" s="116"/>
      <c r="AW493" s="116"/>
      <c r="AX493" s="116"/>
      <c r="AY493" s="116"/>
      <c r="AZ493" s="116"/>
      <c r="BA493" s="116"/>
      <c r="BB493" s="116"/>
      <c r="BC493" s="116"/>
      <c r="BD493" s="116"/>
      <c r="BE493" s="116"/>
      <c r="BF493" s="116"/>
      <c r="BG493" s="116"/>
      <c r="BH493" s="116"/>
      <c r="BI493" s="116"/>
      <c r="BJ493" s="117"/>
    </row>
    <row r="494" spans="1:62" s="3" customFormat="1">
      <c r="A494" s="1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c r="AA494" s="16"/>
      <c r="AB494" s="16"/>
      <c r="AC494" s="16"/>
      <c r="AD494" s="16"/>
      <c r="AE494" s="16"/>
      <c r="AF494" s="16"/>
      <c r="AG494" s="16"/>
      <c r="AH494" s="16"/>
      <c r="AI494" s="16"/>
      <c r="AJ494" s="16"/>
      <c r="AK494" s="16"/>
      <c r="AL494" s="16"/>
      <c r="AM494" s="16"/>
      <c r="AN494" s="16"/>
      <c r="AO494" s="16"/>
      <c r="AP494" s="16"/>
      <c r="AQ494" s="16"/>
      <c r="AR494" s="16"/>
      <c r="AS494" s="116"/>
      <c r="AT494" s="116"/>
      <c r="AU494" s="116"/>
      <c r="AV494" s="116"/>
      <c r="AW494" s="116"/>
      <c r="AX494" s="116"/>
      <c r="AY494" s="116"/>
      <c r="AZ494" s="116"/>
      <c r="BA494" s="116"/>
      <c r="BB494" s="116"/>
      <c r="BC494" s="116"/>
      <c r="BD494" s="116"/>
      <c r="BE494" s="116"/>
      <c r="BF494" s="116"/>
      <c r="BG494" s="116"/>
      <c r="BH494" s="116"/>
      <c r="BI494" s="116"/>
      <c r="BJ494" s="117"/>
    </row>
    <row r="495" spans="1:62" s="3" customFormat="1">
      <c r="A495" s="1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c r="AA495" s="16"/>
      <c r="AB495" s="16"/>
      <c r="AC495" s="16"/>
      <c r="AD495" s="16"/>
      <c r="AE495" s="16"/>
      <c r="AF495" s="16"/>
      <c r="AG495" s="16"/>
      <c r="AH495" s="16"/>
      <c r="AI495" s="16"/>
      <c r="AJ495" s="16"/>
      <c r="AK495" s="16"/>
      <c r="AL495" s="16"/>
      <c r="AM495" s="16"/>
      <c r="AN495" s="16"/>
      <c r="AO495" s="16"/>
      <c r="AP495" s="16"/>
      <c r="AQ495" s="16"/>
      <c r="AR495" s="16"/>
      <c r="AS495" s="116"/>
      <c r="AT495" s="116"/>
      <c r="AU495" s="116"/>
      <c r="AV495" s="116"/>
      <c r="AW495" s="116"/>
      <c r="AX495" s="116"/>
      <c r="AY495" s="116"/>
      <c r="AZ495" s="116"/>
      <c r="BA495" s="116"/>
      <c r="BB495" s="116"/>
      <c r="BC495" s="116"/>
      <c r="BD495" s="116"/>
      <c r="BE495" s="116"/>
      <c r="BF495" s="116"/>
      <c r="BG495" s="116"/>
      <c r="BH495" s="116"/>
      <c r="BI495" s="116"/>
      <c r="BJ495" s="117"/>
    </row>
    <row r="496" spans="1:62" s="3" customFormat="1">
      <c r="A496" s="1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c r="AA496" s="16"/>
      <c r="AB496" s="16"/>
      <c r="AC496" s="16"/>
      <c r="AD496" s="16"/>
      <c r="AE496" s="16"/>
      <c r="AF496" s="16"/>
      <c r="AG496" s="16"/>
      <c r="AH496" s="16"/>
      <c r="AI496" s="16"/>
      <c r="AJ496" s="16"/>
      <c r="AK496" s="16"/>
      <c r="AL496" s="16"/>
      <c r="AM496" s="16"/>
      <c r="AN496" s="16"/>
      <c r="AO496" s="16"/>
      <c r="AP496" s="16"/>
      <c r="AQ496" s="16"/>
      <c r="AR496" s="16"/>
      <c r="AS496" s="116"/>
      <c r="AT496" s="116"/>
      <c r="AU496" s="116"/>
      <c r="AV496" s="116"/>
      <c r="AW496" s="116"/>
      <c r="AX496" s="116"/>
      <c r="AY496" s="116"/>
      <c r="AZ496" s="116"/>
      <c r="BA496" s="116"/>
      <c r="BB496" s="116"/>
      <c r="BC496" s="116"/>
      <c r="BD496" s="116"/>
      <c r="BE496" s="116"/>
      <c r="BF496" s="116"/>
      <c r="BG496" s="116"/>
      <c r="BH496" s="116"/>
      <c r="BI496" s="116"/>
      <c r="BJ496" s="117"/>
    </row>
    <row r="497" spans="1:62" s="3" customFormat="1">
      <c r="A497" s="1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c r="AA497" s="16"/>
      <c r="AB497" s="16"/>
      <c r="AC497" s="16"/>
      <c r="AD497" s="16"/>
      <c r="AE497" s="16"/>
      <c r="AF497" s="16"/>
      <c r="AG497" s="16"/>
      <c r="AH497" s="16"/>
      <c r="AI497" s="16"/>
      <c r="AJ497" s="16"/>
      <c r="AK497" s="16"/>
      <c r="AL497" s="16"/>
      <c r="AM497" s="16"/>
      <c r="AN497" s="16"/>
      <c r="AO497" s="16"/>
      <c r="AP497" s="16"/>
      <c r="AQ497" s="16"/>
      <c r="AR497" s="16"/>
      <c r="AS497" s="116"/>
      <c r="AT497" s="116"/>
      <c r="AU497" s="116"/>
      <c r="AV497" s="116"/>
      <c r="AW497" s="116"/>
      <c r="AX497" s="116"/>
      <c r="AY497" s="116"/>
      <c r="AZ497" s="116"/>
      <c r="BA497" s="116"/>
      <c r="BB497" s="116"/>
      <c r="BC497" s="116"/>
      <c r="BD497" s="116"/>
      <c r="BE497" s="116"/>
      <c r="BF497" s="116"/>
      <c r="BG497" s="116"/>
      <c r="BH497" s="116"/>
      <c r="BI497" s="116"/>
      <c r="BJ497" s="117"/>
    </row>
    <row r="498" spans="1:62" s="3" customFormat="1">
      <c r="A498" s="1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c r="AA498" s="16"/>
      <c r="AB498" s="16"/>
      <c r="AC498" s="16"/>
      <c r="AD498" s="16"/>
      <c r="AE498" s="16"/>
      <c r="AF498" s="16"/>
      <c r="AG498" s="16"/>
      <c r="AH498" s="16"/>
      <c r="AI498" s="16"/>
      <c r="AJ498" s="16"/>
      <c r="AK498" s="16"/>
      <c r="AL498" s="16"/>
      <c r="AM498" s="16"/>
      <c r="AN498" s="16"/>
      <c r="AO498" s="16"/>
      <c r="AP498" s="16"/>
      <c r="AQ498" s="16"/>
      <c r="AR498" s="16"/>
      <c r="AS498" s="116"/>
      <c r="AT498" s="116"/>
      <c r="AU498" s="116"/>
      <c r="AV498" s="116"/>
      <c r="AW498" s="116"/>
      <c r="AX498" s="116"/>
      <c r="AY498" s="116"/>
      <c r="AZ498" s="116"/>
      <c r="BA498" s="116"/>
      <c r="BB498" s="116"/>
      <c r="BC498" s="116"/>
      <c r="BD498" s="116"/>
      <c r="BE498" s="116"/>
      <c r="BF498" s="116"/>
      <c r="BG498" s="116"/>
      <c r="BH498" s="116"/>
      <c r="BI498" s="116"/>
      <c r="BJ498" s="117"/>
    </row>
    <row r="499" spans="1:62" s="3" customFormat="1">
      <c r="A499" s="1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c r="AA499" s="16"/>
      <c r="AB499" s="16"/>
      <c r="AC499" s="16"/>
      <c r="AD499" s="16"/>
      <c r="AE499" s="16"/>
      <c r="AF499" s="16"/>
      <c r="AG499" s="16"/>
      <c r="AH499" s="16"/>
      <c r="AI499" s="16"/>
      <c r="AJ499" s="16"/>
      <c r="AK499" s="16"/>
      <c r="AL499" s="16"/>
      <c r="AM499" s="16"/>
      <c r="AN499" s="16"/>
      <c r="AO499" s="16"/>
      <c r="AP499" s="16"/>
      <c r="AQ499" s="16"/>
      <c r="AR499" s="16"/>
      <c r="AS499" s="116"/>
      <c r="AT499" s="116"/>
      <c r="AU499" s="116"/>
      <c r="AV499" s="116"/>
      <c r="AW499" s="116"/>
      <c r="AX499" s="116"/>
      <c r="AY499" s="116"/>
      <c r="AZ499" s="116"/>
      <c r="BA499" s="116"/>
      <c r="BB499" s="116"/>
      <c r="BC499" s="116"/>
      <c r="BD499" s="116"/>
      <c r="BE499" s="116"/>
      <c r="BF499" s="116"/>
      <c r="BG499" s="116"/>
      <c r="BH499" s="116"/>
      <c r="BI499" s="116"/>
      <c r="BJ499" s="117"/>
    </row>
    <row r="500" spans="1:62" s="3" customFormat="1">
      <c r="A500" s="1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c r="AA500" s="16"/>
      <c r="AB500" s="16"/>
      <c r="AC500" s="16"/>
      <c r="AD500" s="16"/>
      <c r="AE500" s="16"/>
      <c r="AF500" s="16"/>
      <c r="AG500" s="16"/>
      <c r="AH500" s="16"/>
      <c r="AI500" s="16"/>
      <c r="AJ500" s="16"/>
      <c r="AK500" s="16"/>
      <c r="AL500" s="16"/>
      <c r="AM500" s="16"/>
      <c r="AN500" s="16"/>
      <c r="AO500" s="16"/>
      <c r="AP500" s="16"/>
      <c r="AQ500" s="16"/>
      <c r="AR500" s="16"/>
      <c r="AS500" s="116"/>
      <c r="AT500" s="116"/>
      <c r="AU500" s="116"/>
      <c r="AV500" s="116"/>
      <c r="AW500" s="116"/>
      <c r="AX500" s="116"/>
      <c r="AY500" s="116"/>
      <c r="AZ500" s="116"/>
      <c r="BA500" s="116"/>
      <c r="BB500" s="116"/>
      <c r="BC500" s="116"/>
      <c r="BD500" s="116"/>
      <c r="BE500" s="116"/>
      <c r="BF500" s="116"/>
      <c r="BG500" s="116"/>
      <c r="BH500" s="116"/>
      <c r="BI500" s="116"/>
      <c r="BJ500" s="117"/>
    </row>
    <row r="501" spans="1:62" s="3" customFormat="1">
      <c r="A501" s="1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c r="AA501" s="16"/>
      <c r="AB501" s="16"/>
      <c r="AC501" s="16"/>
      <c r="AD501" s="16"/>
      <c r="AE501" s="16"/>
      <c r="AF501" s="16"/>
      <c r="AG501" s="16"/>
      <c r="AH501" s="16"/>
      <c r="AI501" s="16"/>
      <c r="AJ501" s="16"/>
      <c r="AK501" s="16"/>
      <c r="AL501" s="16"/>
      <c r="AM501" s="16"/>
      <c r="AN501" s="16"/>
      <c r="AO501" s="16"/>
      <c r="AP501" s="16"/>
      <c r="AQ501" s="16"/>
      <c r="AR501" s="16"/>
      <c r="AS501" s="116"/>
      <c r="AT501" s="116"/>
      <c r="AU501" s="116"/>
      <c r="AV501" s="116"/>
      <c r="AW501" s="116"/>
      <c r="AX501" s="116"/>
      <c r="AY501" s="116"/>
      <c r="AZ501" s="116"/>
      <c r="BA501" s="116"/>
      <c r="BB501" s="116"/>
      <c r="BC501" s="116"/>
      <c r="BD501" s="116"/>
      <c r="BE501" s="116"/>
      <c r="BF501" s="116"/>
      <c r="BG501" s="116"/>
      <c r="BH501" s="116"/>
      <c r="BI501" s="116"/>
      <c r="BJ501" s="117"/>
    </row>
    <row r="502" spans="1:62" s="3" customFormat="1">
      <c r="A502" s="1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c r="AA502" s="16"/>
      <c r="AB502" s="16"/>
      <c r="AC502" s="16"/>
      <c r="AD502" s="16"/>
      <c r="AE502" s="16"/>
      <c r="AF502" s="16"/>
      <c r="AG502" s="16"/>
      <c r="AH502" s="16"/>
      <c r="AI502" s="16"/>
      <c r="AJ502" s="16"/>
      <c r="AK502" s="16"/>
      <c r="AL502" s="16"/>
      <c r="AM502" s="16"/>
      <c r="AN502" s="16"/>
      <c r="AO502" s="16"/>
      <c r="AP502" s="16"/>
      <c r="AQ502" s="16"/>
      <c r="AR502" s="16"/>
      <c r="AS502" s="116"/>
      <c r="AT502" s="116"/>
      <c r="AU502" s="116"/>
      <c r="AV502" s="116"/>
      <c r="AW502" s="116"/>
      <c r="AX502" s="116"/>
      <c r="AY502" s="116"/>
      <c r="AZ502" s="116"/>
      <c r="BA502" s="116"/>
      <c r="BB502" s="116"/>
      <c r="BC502" s="116"/>
      <c r="BD502" s="116"/>
      <c r="BE502" s="116"/>
      <c r="BF502" s="116"/>
      <c r="BG502" s="116"/>
      <c r="BH502" s="116"/>
      <c r="BI502" s="116"/>
      <c r="BJ502" s="117"/>
    </row>
    <row r="503" spans="1:62" s="3" customFormat="1">
      <c r="A503" s="1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c r="AA503" s="16"/>
      <c r="AB503" s="16"/>
      <c r="AC503" s="16"/>
      <c r="AD503" s="16"/>
      <c r="AE503" s="16"/>
      <c r="AF503" s="16"/>
      <c r="AG503" s="16"/>
      <c r="AH503" s="16"/>
      <c r="AI503" s="16"/>
      <c r="AJ503" s="16"/>
      <c r="AK503" s="16"/>
      <c r="AL503" s="16"/>
      <c r="AM503" s="16"/>
      <c r="AN503" s="16"/>
      <c r="AO503" s="16"/>
      <c r="AP503" s="16"/>
      <c r="AQ503" s="16"/>
      <c r="AR503" s="16"/>
      <c r="AS503" s="116"/>
      <c r="AT503" s="116"/>
      <c r="AU503" s="116"/>
      <c r="AV503" s="116"/>
      <c r="AW503" s="116"/>
      <c r="AX503" s="116"/>
      <c r="AY503" s="116"/>
      <c r="AZ503" s="116"/>
      <c r="BA503" s="116"/>
      <c r="BB503" s="116"/>
      <c r="BC503" s="116"/>
      <c r="BD503" s="116"/>
      <c r="BE503" s="116"/>
      <c r="BF503" s="116"/>
      <c r="BG503" s="116"/>
      <c r="BH503" s="116"/>
      <c r="BI503" s="116"/>
      <c r="BJ503" s="117"/>
    </row>
    <row r="504" spans="1:62" s="3" customFormat="1">
      <c r="A504" s="1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c r="AA504" s="16"/>
      <c r="AB504" s="16"/>
      <c r="AC504" s="16"/>
      <c r="AD504" s="16"/>
      <c r="AE504" s="16"/>
      <c r="AF504" s="16"/>
      <c r="AG504" s="16"/>
      <c r="AH504" s="16"/>
      <c r="AI504" s="16"/>
      <c r="AJ504" s="16"/>
      <c r="AK504" s="16"/>
      <c r="AL504" s="16"/>
      <c r="AM504" s="16"/>
      <c r="AN504" s="16"/>
      <c r="AO504" s="16"/>
      <c r="AP504" s="16"/>
      <c r="AQ504" s="16"/>
      <c r="AR504" s="16"/>
      <c r="AS504" s="116"/>
      <c r="AT504" s="116"/>
      <c r="AU504" s="116"/>
      <c r="AV504" s="116"/>
      <c r="AW504" s="116"/>
      <c r="AX504" s="116"/>
      <c r="AY504" s="116"/>
      <c r="AZ504" s="116"/>
      <c r="BA504" s="116"/>
      <c r="BB504" s="116"/>
      <c r="BC504" s="116"/>
      <c r="BD504" s="116"/>
      <c r="BE504" s="116"/>
      <c r="BF504" s="116"/>
      <c r="BG504" s="116"/>
      <c r="BH504" s="116"/>
      <c r="BI504" s="116"/>
      <c r="BJ504" s="117"/>
    </row>
    <row r="505" spans="1:62" s="3" customFormat="1">
      <c r="A505" s="1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c r="AA505" s="16"/>
      <c r="AB505" s="16"/>
      <c r="AC505" s="16"/>
      <c r="AD505" s="16"/>
      <c r="AE505" s="16"/>
      <c r="AF505" s="16"/>
      <c r="AG505" s="16"/>
      <c r="AH505" s="16"/>
      <c r="AI505" s="16"/>
      <c r="AJ505" s="16"/>
      <c r="AK505" s="16"/>
      <c r="AL505" s="16"/>
      <c r="AM505" s="16"/>
      <c r="AN505" s="16"/>
      <c r="AO505" s="16"/>
      <c r="AP505" s="16"/>
      <c r="AQ505" s="16"/>
      <c r="AR505" s="16"/>
      <c r="AS505" s="116"/>
      <c r="AT505" s="116"/>
      <c r="AU505" s="116"/>
      <c r="AV505" s="116"/>
      <c r="AW505" s="116"/>
      <c r="AX505" s="116"/>
      <c r="AY505" s="116"/>
      <c r="AZ505" s="116"/>
      <c r="BA505" s="116"/>
      <c r="BB505" s="116"/>
      <c r="BC505" s="116"/>
      <c r="BD505" s="116"/>
      <c r="BE505" s="116"/>
      <c r="BF505" s="116"/>
      <c r="BG505" s="116"/>
      <c r="BH505" s="116"/>
      <c r="BI505" s="116"/>
      <c r="BJ505" s="117"/>
    </row>
    <row r="506" spans="1:62" s="3" customFormat="1">
      <c r="A506" s="1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c r="AA506" s="16"/>
      <c r="AB506" s="16"/>
      <c r="AC506" s="16"/>
      <c r="AD506" s="16"/>
      <c r="AE506" s="16"/>
      <c r="AF506" s="16"/>
      <c r="AG506" s="16"/>
      <c r="AH506" s="16"/>
      <c r="AI506" s="16"/>
      <c r="AJ506" s="16"/>
      <c r="AK506" s="16"/>
      <c r="AL506" s="16"/>
      <c r="AM506" s="16"/>
      <c r="AN506" s="16"/>
      <c r="AO506" s="16"/>
      <c r="AP506" s="16"/>
      <c r="AQ506" s="16"/>
      <c r="AR506" s="16"/>
      <c r="AS506" s="116"/>
      <c r="AT506" s="116"/>
      <c r="AU506" s="116"/>
      <c r="AV506" s="116"/>
      <c r="AW506" s="116"/>
      <c r="AX506" s="116"/>
      <c r="AY506" s="116"/>
      <c r="AZ506" s="116"/>
      <c r="BA506" s="116"/>
      <c r="BB506" s="116"/>
      <c r="BC506" s="116"/>
      <c r="BD506" s="116"/>
      <c r="BE506" s="116"/>
      <c r="BF506" s="116"/>
      <c r="BG506" s="116"/>
      <c r="BH506" s="116"/>
      <c r="BI506" s="116"/>
      <c r="BJ506" s="117"/>
    </row>
    <row r="507" spans="1:62" s="3" customFormat="1">
      <c r="A507" s="1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c r="AA507" s="16"/>
      <c r="AB507" s="16"/>
      <c r="AC507" s="16"/>
      <c r="AD507" s="16"/>
      <c r="AE507" s="16"/>
      <c r="AF507" s="16"/>
      <c r="AG507" s="16"/>
      <c r="AH507" s="16"/>
      <c r="AI507" s="16"/>
      <c r="AJ507" s="16"/>
      <c r="AK507" s="16"/>
      <c r="AL507" s="16"/>
      <c r="AM507" s="16"/>
      <c r="AN507" s="16"/>
      <c r="AO507" s="16"/>
      <c r="AP507" s="16"/>
      <c r="AQ507" s="16"/>
      <c r="AR507" s="16"/>
      <c r="AS507" s="116"/>
      <c r="AT507" s="116"/>
      <c r="AU507" s="116"/>
      <c r="AV507" s="116"/>
      <c r="AW507" s="116"/>
      <c r="AX507" s="116"/>
      <c r="AY507" s="116"/>
      <c r="AZ507" s="116"/>
      <c r="BA507" s="116"/>
      <c r="BB507" s="116"/>
      <c r="BC507" s="116"/>
      <c r="BD507" s="116"/>
      <c r="BE507" s="116"/>
      <c r="BF507" s="116"/>
      <c r="BG507" s="116"/>
      <c r="BH507" s="116"/>
      <c r="BI507" s="116"/>
      <c r="BJ507" s="117"/>
    </row>
    <row r="508" spans="1:62" s="3" customFormat="1">
      <c r="A508" s="1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c r="AA508" s="16"/>
      <c r="AB508" s="16"/>
      <c r="AC508" s="16"/>
      <c r="AD508" s="16"/>
      <c r="AE508" s="16"/>
      <c r="AF508" s="16"/>
      <c r="AG508" s="16"/>
      <c r="AH508" s="16"/>
      <c r="AI508" s="16"/>
      <c r="AJ508" s="16"/>
      <c r="AK508" s="16"/>
      <c r="AL508" s="16"/>
      <c r="AM508" s="16"/>
      <c r="AN508" s="16"/>
      <c r="AO508" s="16"/>
      <c r="AP508" s="16"/>
      <c r="AQ508" s="16"/>
      <c r="AR508" s="16"/>
      <c r="AS508" s="116"/>
      <c r="AT508" s="116"/>
      <c r="AU508" s="116"/>
      <c r="AV508" s="116"/>
      <c r="AW508" s="116"/>
      <c r="AX508" s="116"/>
      <c r="AY508" s="116"/>
      <c r="AZ508" s="116"/>
      <c r="BA508" s="116"/>
      <c r="BB508" s="116"/>
      <c r="BC508" s="116"/>
      <c r="BD508" s="116"/>
      <c r="BE508" s="116"/>
      <c r="BF508" s="116"/>
      <c r="BG508" s="116"/>
      <c r="BH508" s="116"/>
      <c r="BI508" s="116"/>
      <c r="BJ508" s="117"/>
    </row>
    <row r="509" spans="1:62" s="3" customFormat="1">
      <c r="A509" s="1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c r="AA509" s="16"/>
      <c r="AB509" s="16"/>
      <c r="AC509" s="16"/>
      <c r="AD509" s="16"/>
      <c r="AE509" s="16"/>
      <c r="AF509" s="16"/>
      <c r="AG509" s="16"/>
      <c r="AH509" s="16"/>
      <c r="AI509" s="16"/>
      <c r="AJ509" s="16"/>
      <c r="AK509" s="16"/>
      <c r="AL509" s="16"/>
      <c r="AM509" s="16"/>
      <c r="AN509" s="16"/>
      <c r="AO509" s="16"/>
      <c r="AP509" s="16"/>
      <c r="AQ509" s="16"/>
      <c r="AR509" s="16"/>
      <c r="AS509" s="116"/>
      <c r="AT509" s="116"/>
      <c r="AU509" s="116"/>
      <c r="AV509" s="116"/>
      <c r="AW509" s="116"/>
      <c r="AX509" s="116"/>
      <c r="AY509" s="116"/>
      <c r="AZ509" s="116"/>
      <c r="BA509" s="116"/>
      <c r="BB509" s="116"/>
      <c r="BC509" s="116"/>
      <c r="BD509" s="116"/>
      <c r="BE509" s="116"/>
      <c r="BF509" s="116"/>
      <c r="BG509" s="116"/>
      <c r="BH509" s="116"/>
      <c r="BI509" s="116"/>
      <c r="BJ509" s="117"/>
    </row>
    <row r="510" spans="1:62" s="3" customFormat="1">
      <c r="A510" s="1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c r="AA510" s="16"/>
      <c r="AB510" s="16"/>
      <c r="AC510" s="16"/>
      <c r="AD510" s="16"/>
      <c r="AE510" s="16"/>
      <c r="AF510" s="16"/>
      <c r="AG510" s="16"/>
      <c r="AH510" s="16"/>
      <c r="AI510" s="16"/>
      <c r="AJ510" s="16"/>
      <c r="AK510" s="16"/>
      <c r="AL510" s="16"/>
      <c r="AM510" s="16"/>
      <c r="AN510" s="16"/>
      <c r="AO510" s="16"/>
      <c r="AP510" s="16"/>
      <c r="AQ510" s="16"/>
      <c r="AR510" s="16"/>
      <c r="AS510" s="116"/>
      <c r="AT510" s="116"/>
      <c r="AU510" s="116"/>
      <c r="AV510" s="116"/>
      <c r="AW510" s="116"/>
      <c r="AX510" s="116"/>
      <c r="AY510" s="116"/>
      <c r="AZ510" s="116"/>
      <c r="BA510" s="116"/>
      <c r="BB510" s="116"/>
      <c r="BC510" s="116"/>
      <c r="BD510" s="116"/>
      <c r="BE510" s="116"/>
      <c r="BF510" s="116"/>
      <c r="BG510" s="116"/>
      <c r="BH510" s="116"/>
      <c r="BI510" s="116"/>
      <c r="BJ510" s="117"/>
    </row>
    <row r="511" spans="1:62" s="3" customFormat="1">
      <c r="A511" s="1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c r="AA511" s="16"/>
      <c r="AB511" s="16"/>
      <c r="AC511" s="16"/>
      <c r="AD511" s="16"/>
      <c r="AE511" s="16"/>
      <c r="AF511" s="16"/>
      <c r="AG511" s="16"/>
      <c r="AH511" s="16"/>
      <c r="AI511" s="16"/>
      <c r="AJ511" s="16"/>
      <c r="AK511" s="16"/>
      <c r="AL511" s="16"/>
      <c r="AM511" s="16"/>
      <c r="AN511" s="16"/>
      <c r="AO511" s="16"/>
      <c r="AP511" s="16"/>
      <c r="AQ511" s="16"/>
      <c r="AR511" s="16"/>
      <c r="AS511" s="116"/>
      <c r="AT511" s="116"/>
      <c r="AU511" s="116"/>
      <c r="AV511" s="116"/>
      <c r="AW511" s="116"/>
      <c r="AX511" s="116"/>
      <c r="AY511" s="116"/>
      <c r="AZ511" s="116"/>
      <c r="BA511" s="116"/>
      <c r="BB511" s="116"/>
      <c r="BC511" s="116"/>
      <c r="BD511" s="116"/>
      <c r="BE511" s="116"/>
      <c r="BF511" s="116"/>
      <c r="BG511" s="116"/>
      <c r="BH511" s="116"/>
      <c r="BI511" s="116"/>
      <c r="BJ511" s="117"/>
    </row>
    <row r="512" spans="1:62" s="3" customFormat="1">
      <c r="A512" s="1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c r="AA512" s="16"/>
      <c r="AB512" s="16"/>
      <c r="AC512" s="16"/>
      <c r="AD512" s="16"/>
      <c r="AE512" s="16"/>
      <c r="AF512" s="16"/>
      <c r="AG512" s="16"/>
      <c r="AH512" s="16"/>
      <c r="AI512" s="16"/>
      <c r="AJ512" s="16"/>
      <c r="AK512" s="16"/>
      <c r="AL512" s="16"/>
      <c r="AM512" s="16"/>
      <c r="AN512" s="16"/>
      <c r="AO512" s="16"/>
      <c r="AP512" s="16"/>
      <c r="AQ512" s="16"/>
      <c r="AR512" s="16"/>
      <c r="AS512" s="116"/>
      <c r="AT512" s="116"/>
      <c r="AU512" s="116"/>
      <c r="AV512" s="116"/>
      <c r="AW512" s="116"/>
      <c r="AX512" s="116"/>
      <c r="AY512" s="116"/>
      <c r="AZ512" s="116"/>
      <c r="BA512" s="116"/>
      <c r="BB512" s="116"/>
      <c r="BC512" s="116"/>
      <c r="BD512" s="116"/>
      <c r="BE512" s="116"/>
      <c r="BF512" s="116"/>
      <c r="BG512" s="116"/>
      <c r="BH512" s="116"/>
      <c r="BI512" s="116"/>
      <c r="BJ512" s="117"/>
    </row>
    <row r="513" spans="1:62" s="3" customFormat="1">
      <c r="A513" s="1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c r="AD513" s="16"/>
      <c r="AE513" s="16"/>
      <c r="AF513" s="16"/>
      <c r="AG513" s="16"/>
      <c r="AH513" s="16"/>
      <c r="AI513" s="16"/>
      <c r="AJ513" s="16"/>
      <c r="AK513" s="16"/>
      <c r="AL513" s="16"/>
      <c r="AM513" s="16"/>
      <c r="AN513" s="16"/>
      <c r="AO513" s="16"/>
      <c r="AP513" s="16"/>
      <c r="AQ513" s="16"/>
      <c r="AR513" s="16"/>
      <c r="AS513" s="116"/>
      <c r="AT513" s="116"/>
      <c r="AU513" s="116"/>
      <c r="AV513" s="116"/>
      <c r="AW513" s="116"/>
      <c r="AX513" s="116"/>
      <c r="AY513" s="116"/>
      <c r="AZ513" s="116"/>
      <c r="BA513" s="116"/>
      <c r="BB513" s="116"/>
      <c r="BC513" s="116"/>
      <c r="BD513" s="116"/>
      <c r="BE513" s="116"/>
      <c r="BF513" s="116"/>
      <c r="BG513" s="116"/>
      <c r="BH513" s="116"/>
      <c r="BI513" s="116"/>
      <c r="BJ513" s="117"/>
    </row>
    <row r="514" spans="1:62" s="3" customFormat="1">
      <c r="A514" s="1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c r="AA514" s="16"/>
      <c r="AB514" s="16"/>
      <c r="AC514" s="16"/>
      <c r="AD514" s="16"/>
      <c r="AE514" s="16"/>
      <c r="AF514" s="16"/>
      <c r="AG514" s="16"/>
      <c r="AH514" s="16"/>
      <c r="AI514" s="16"/>
      <c r="AJ514" s="16"/>
      <c r="AK514" s="16"/>
      <c r="AL514" s="16"/>
      <c r="AM514" s="16"/>
      <c r="AN514" s="16"/>
      <c r="AO514" s="16"/>
      <c r="AP514" s="16"/>
      <c r="AQ514" s="16"/>
      <c r="AR514" s="16"/>
      <c r="AS514" s="116"/>
      <c r="AT514" s="116"/>
      <c r="AU514" s="116"/>
      <c r="AV514" s="116"/>
      <c r="AW514" s="116"/>
      <c r="AX514" s="116"/>
      <c r="AY514" s="116"/>
      <c r="AZ514" s="116"/>
      <c r="BA514" s="116"/>
      <c r="BB514" s="116"/>
      <c r="BC514" s="116"/>
      <c r="BD514" s="116"/>
      <c r="BE514" s="116"/>
      <c r="BF514" s="116"/>
      <c r="BG514" s="116"/>
      <c r="BH514" s="116"/>
      <c r="BI514" s="116"/>
      <c r="BJ514" s="117"/>
    </row>
    <row r="515" spans="1:62" s="3" customFormat="1">
      <c r="A515" s="1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c r="AA515" s="16"/>
      <c r="AB515" s="16"/>
      <c r="AC515" s="16"/>
      <c r="AD515" s="16"/>
      <c r="AE515" s="16"/>
      <c r="AF515" s="16"/>
      <c r="AG515" s="16"/>
      <c r="AH515" s="16"/>
      <c r="AI515" s="16"/>
      <c r="AJ515" s="16"/>
      <c r="AK515" s="16"/>
      <c r="AL515" s="16"/>
      <c r="AM515" s="16"/>
      <c r="AN515" s="16"/>
      <c r="AO515" s="16"/>
      <c r="AP515" s="16"/>
      <c r="AQ515" s="16"/>
      <c r="AR515" s="16"/>
      <c r="AS515" s="116"/>
      <c r="AT515" s="116"/>
      <c r="AU515" s="116"/>
      <c r="AV515" s="116"/>
      <c r="AW515" s="116"/>
      <c r="AX515" s="116"/>
      <c r="AY515" s="116"/>
      <c r="AZ515" s="116"/>
      <c r="BA515" s="116"/>
      <c r="BB515" s="116"/>
      <c r="BC515" s="116"/>
      <c r="BD515" s="116"/>
      <c r="BE515" s="116"/>
      <c r="BF515" s="116"/>
      <c r="BG515" s="116"/>
      <c r="BH515" s="116"/>
      <c r="BI515" s="116"/>
      <c r="BJ515" s="117"/>
    </row>
    <row r="516" spans="1:62" s="3" customFormat="1">
      <c r="A516" s="1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c r="AA516" s="16"/>
      <c r="AB516" s="16"/>
      <c r="AC516" s="16"/>
      <c r="AD516" s="16"/>
      <c r="AE516" s="16"/>
      <c r="AF516" s="16"/>
      <c r="AG516" s="16"/>
      <c r="AH516" s="16"/>
      <c r="AI516" s="16"/>
      <c r="AJ516" s="16"/>
      <c r="AK516" s="16"/>
      <c r="AL516" s="16"/>
      <c r="AM516" s="16"/>
      <c r="AN516" s="16"/>
      <c r="AO516" s="16"/>
      <c r="AP516" s="16"/>
      <c r="AQ516" s="16"/>
      <c r="AR516" s="16"/>
      <c r="AS516" s="116"/>
      <c r="AT516" s="116"/>
      <c r="AU516" s="116"/>
      <c r="AV516" s="116"/>
      <c r="AW516" s="116"/>
      <c r="AX516" s="116"/>
      <c r="AY516" s="116"/>
      <c r="AZ516" s="116"/>
      <c r="BA516" s="116"/>
      <c r="BB516" s="116"/>
      <c r="BC516" s="116"/>
      <c r="BD516" s="116"/>
      <c r="BE516" s="116"/>
      <c r="BF516" s="116"/>
      <c r="BG516" s="116"/>
      <c r="BH516" s="116"/>
      <c r="BI516" s="116"/>
      <c r="BJ516" s="117"/>
    </row>
    <row r="517" spans="1:62" s="3" customFormat="1">
      <c r="A517" s="1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c r="AA517" s="16"/>
      <c r="AB517" s="16"/>
      <c r="AC517" s="16"/>
      <c r="AD517" s="16"/>
      <c r="AE517" s="16"/>
      <c r="AF517" s="16"/>
      <c r="AG517" s="16"/>
      <c r="AH517" s="16"/>
      <c r="AI517" s="16"/>
      <c r="AJ517" s="16"/>
      <c r="AK517" s="16"/>
      <c r="AL517" s="16"/>
      <c r="AM517" s="16"/>
      <c r="AN517" s="16"/>
      <c r="AO517" s="16"/>
      <c r="AP517" s="16"/>
      <c r="AQ517" s="16"/>
      <c r="AR517" s="16"/>
      <c r="AS517" s="116"/>
      <c r="AT517" s="116"/>
      <c r="AU517" s="116"/>
      <c r="AV517" s="116"/>
      <c r="AW517" s="116"/>
      <c r="AX517" s="116"/>
      <c r="AY517" s="116"/>
      <c r="AZ517" s="116"/>
      <c r="BA517" s="116"/>
      <c r="BB517" s="116"/>
      <c r="BC517" s="116"/>
      <c r="BD517" s="116"/>
      <c r="BE517" s="116"/>
      <c r="BF517" s="116"/>
      <c r="BG517" s="116"/>
      <c r="BH517" s="116"/>
      <c r="BI517" s="116"/>
      <c r="BJ517" s="117"/>
    </row>
    <row r="518" spans="1:62" s="3" customFormat="1">
      <c r="A518" s="1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c r="AA518" s="16"/>
      <c r="AB518" s="16"/>
      <c r="AC518" s="16"/>
      <c r="AD518" s="16"/>
      <c r="AE518" s="16"/>
      <c r="AF518" s="16"/>
      <c r="AG518" s="16"/>
      <c r="AH518" s="16"/>
      <c r="AI518" s="16"/>
      <c r="AJ518" s="16"/>
      <c r="AK518" s="16"/>
      <c r="AL518" s="16"/>
      <c r="AM518" s="16"/>
      <c r="AN518" s="16"/>
      <c r="AO518" s="16"/>
      <c r="AP518" s="16"/>
      <c r="AQ518" s="16"/>
      <c r="AR518" s="16"/>
      <c r="AS518" s="116"/>
      <c r="AT518" s="116"/>
      <c r="AU518" s="116"/>
      <c r="AV518" s="116"/>
      <c r="AW518" s="116"/>
      <c r="AX518" s="116"/>
      <c r="AY518" s="116"/>
      <c r="AZ518" s="116"/>
      <c r="BA518" s="116"/>
      <c r="BB518" s="116"/>
      <c r="BC518" s="116"/>
      <c r="BD518" s="116"/>
      <c r="BE518" s="116"/>
      <c r="BF518" s="116"/>
      <c r="BG518" s="116"/>
      <c r="BH518" s="116"/>
      <c r="BI518" s="116"/>
      <c r="BJ518" s="117"/>
    </row>
    <row r="519" spans="1:62" s="3" customFormat="1">
      <c r="A519" s="1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c r="AA519" s="16"/>
      <c r="AB519" s="16"/>
      <c r="AC519" s="16"/>
      <c r="AD519" s="16"/>
      <c r="AE519" s="16"/>
      <c r="AF519" s="16"/>
      <c r="AG519" s="16"/>
      <c r="AH519" s="16"/>
      <c r="AI519" s="16"/>
      <c r="AJ519" s="16"/>
      <c r="AK519" s="16"/>
      <c r="AL519" s="16"/>
      <c r="AM519" s="16"/>
      <c r="AN519" s="16"/>
      <c r="AO519" s="16"/>
      <c r="AP519" s="16"/>
      <c r="AQ519" s="16"/>
      <c r="AR519" s="16"/>
      <c r="AS519" s="116"/>
      <c r="AT519" s="116"/>
      <c r="AU519" s="116"/>
      <c r="AV519" s="116"/>
      <c r="AW519" s="116"/>
      <c r="AX519" s="116"/>
      <c r="AY519" s="116"/>
      <c r="AZ519" s="116"/>
      <c r="BA519" s="116"/>
      <c r="BB519" s="116"/>
      <c r="BC519" s="116"/>
      <c r="BD519" s="116"/>
      <c r="BE519" s="116"/>
      <c r="BF519" s="116"/>
      <c r="BG519" s="116"/>
      <c r="BH519" s="116"/>
      <c r="BI519" s="116"/>
      <c r="BJ519" s="117"/>
    </row>
    <row r="520" spans="1:62" s="3" customFormat="1">
      <c r="A520" s="1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c r="AA520" s="16"/>
      <c r="AB520" s="16"/>
      <c r="AC520" s="16"/>
      <c r="AD520" s="16"/>
      <c r="AE520" s="16"/>
      <c r="AF520" s="16"/>
      <c r="AG520" s="16"/>
      <c r="AH520" s="16"/>
      <c r="AI520" s="16"/>
      <c r="AJ520" s="16"/>
      <c r="AK520" s="16"/>
      <c r="AL520" s="16"/>
      <c r="AM520" s="16"/>
      <c r="AN520" s="16"/>
      <c r="AO520" s="16"/>
      <c r="AP520" s="16"/>
      <c r="AQ520" s="16"/>
      <c r="AR520" s="16"/>
      <c r="AS520" s="116"/>
      <c r="AT520" s="116"/>
      <c r="AU520" s="116"/>
      <c r="AV520" s="116"/>
      <c r="AW520" s="116"/>
      <c r="AX520" s="116"/>
      <c r="AY520" s="116"/>
      <c r="AZ520" s="116"/>
      <c r="BA520" s="116"/>
      <c r="BB520" s="116"/>
      <c r="BC520" s="116"/>
      <c r="BD520" s="116"/>
      <c r="BE520" s="116"/>
      <c r="BF520" s="116"/>
      <c r="BG520" s="116"/>
      <c r="BH520" s="116"/>
      <c r="BI520" s="116"/>
      <c r="BJ520" s="117"/>
    </row>
    <row r="521" spans="1:62" s="3" customFormat="1">
      <c r="A521" s="1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c r="AA521" s="16"/>
      <c r="AB521" s="16"/>
      <c r="AC521" s="16"/>
      <c r="AD521" s="16"/>
      <c r="AE521" s="16"/>
      <c r="AF521" s="16"/>
      <c r="AG521" s="16"/>
      <c r="AH521" s="16"/>
      <c r="AI521" s="16"/>
      <c r="AJ521" s="16"/>
      <c r="AK521" s="16"/>
      <c r="AL521" s="16"/>
      <c r="AM521" s="16"/>
      <c r="AN521" s="16"/>
      <c r="AO521" s="16"/>
      <c r="AP521" s="16"/>
      <c r="AQ521" s="16"/>
      <c r="AR521" s="16"/>
      <c r="AS521" s="116"/>
      <c r="AT521" s="116"/>
      <c r="AU521" s="116"/>
      <c r="AV521" s="116"/>
      <c r="AW521" s="116"/>
      <c r="AX521" s="116"/>
      <c r="AY521" s="116"/>
      <c r="AZ521" s="116"/>
      <c r="BA521" s="116"/>
      <c r="BB521" s="116"/>
      <c r="BC521" s="116"/>
      <c r="BD521" s="116"/>
      <c r="BE521" s="116"/>
      <c r="BF521" s="116"/>
      <c r="BG521" s="116"/>
      <c r="BH521" s="116"/>
      <c r="BI521" s="116"/>
      <c r="BJ521" s="117"/>
    </row>
    <row r="522" spans="1:62" s="3" customFormat="1">
      <c r="A522" s="1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c r="AA522" s="16"/>
      <c r="AB522" s="16"/>
      <c r="AC522" s="16"/>
      <c r="AD522" s="16"/>
      <c r="AE522" s="16"/>
      <c r="AF522" s="16"/>
      <c r="AG522" s="16"/>
      <c r="AH522" s="16"/>
      <c r="AI522" s="16"/>
      <c r="AJ522" s="16"/>
      <c r="AK522" s="16"/>
      <c r="AL522" s="16"/>
      <c r="AM522" s="16"/>
      <c r="AN522" s="16"/>
      <c r="AO522" s="16"/>
      <c r="AP522" s="16"/>
      <c r="AQ522" s="16"/>
      <c r="AR522" s="16"/>
      <c r="AS522" s="116"/>
      <c r="AT522" s="116"/>
      <c r="AU522" s="116"/>
      <c r="AV522" s="116"/>
      <c r="AW522" s="116"/>
      <c r="AX522" s="116"/>
      <c r="AY522" s="116"/>
      <c r="AZ522" s="116"/>
      <c r="BA522" s="116"/>
      <c r="BB522" s="116"/>
      <c r="BC522" s="116"/>
      <c r="BD522" s="116"/>
      <c r="BE522" s="116"/>
      <c r="BF522" s="116"/>
      <c r="BG522" s="116"/>
      <c r="BH522" s="116"/>
      <c r="BI522" s="116"/>
      <c r="BJ522" s="117"/>
    </row>
    <row r="523" spans="1:62" s="3" customFormat="1">
      <c r="A523" s="1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c r="AA523" s="16"/>
      <c r="AB523" s="16"/>
      <c r="AC523" s="16"/>
      <c r="AD523" s="16"/>
      <c r="AE523" s="16"/>
      <c r="AF523" s="16"/>
      <c r="AG523" s="16"/>
      <c r="AH523" s="16"/>
      <c r="AI523" s="16"/>
      <c r="AJ523" s="16"/>
      <c r="AK523" s="16"/>
      <c r="AL523" s="16"/>
      <c r="AM523" s="16"/>
      <c r="AN523" s="16"/>
      <c r="AO523" s="16"/>
      <c r="AP523" s="16"/>
      <c r="AQ523" s="16"/>
      <c r="AR523" s="16"/>
      <c r="AS523" s="116"/>
      <c r="AT523" s="116"/>
      <c r="AU523" s="116"/>
      <c r="AV523" s="116"/>
      <c r="AW523" s="116"/>
      <c r="AX523" s="116"/>
      <c r="AY523" s="116"/>
      <c r="AZ523" s="116"/>
      <c r="BA523" s="116"/>
      <c r="BB523" s="116"/>
      <c r="BC523" s="116"/>
      <c r="BD523" s="116"/>
      <c r="BE523" s="116"/>
      <c r="BF523" s="116"/>
      <c r="BG523" s="116"/>
      <c r="BH523" s="116"/>
      <c r="BI523" s="116"/>
      <c r="BJ523" s="117"/>
    </row>
    <row r="524" spans="1:62" s="3" customFormat="1">
      <c r="A524" s="1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c r="AA524" s="16"/>
      <c r="AB524" s="16"/>
      <c r="AC524" s="16"/>
      <c r="AD524" s="16"/>
      <c r="AE524" s="16"/>
      <c r="AF524" s="16"/>
      <c r="AG524" s="16"/>
      <c r="AH524" s="16"/>
      <c r="AI524" s="16"/>
      <c r="AJ524" s="16"/>
      <c r="AK524" s="16"/>
      <c r="AL524" s="16"/>
      <c r="AM524" s="16"/>
      <c r="AN524" s="16"/>
      <c r="AO524" s="16"/>
      <c r="AP524" s="16"/>
      <c r="AQ524" s="16"/>
      <c r="AR524" s="16"/>
      <c r="AS524" s="116"/>
      <c r="AT524" s="116"/>
      <c r="AU524" s="116"/>
      <c r="AV524" s="116"/>
      <c r="AW524" s="116"/>
      <c r="AX524" s="116"/>
      <c r="AY524" s="116"/>
      <c r="AZ524" s="116"/>
      <c r="BA524" s="116"/>
      <c r="BB524" s="116"/>
      <c r="BC524" s="116"/>
      <c r="BD524" s="116"/>
      <c r="BE524" s="116"/>
      <c r="BF524" s="116"/>
      <c r="BG524" s="116"/>
      <c r="BH524" s="116"/>
      <c r="BI524" s="116"/>
      <c r="BJ524" s="117"/>
    </row>
    <row r="525" spans="1:62" s="3" customFormat="1">
      <c r="A525" s="1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c r="AA525" s="16"/>
      <c r="AB525" s="16"/>
      <c r="AC525" s="16"/>
      <c r="AD525" s="16"/>
      <c r="AE525" s="16"/>
      <c r="AF525" s="16"/>
      <c r="AG525" s="16"/>
      <c r="AH525" s="16"/>
      <c r="AI525" s="16"/>
      <c r="AJ525" s="16"/>
      <c r="AK525" s="16"/>
      <c r="AL525" s="16"/>
      <c r="AM525" s="16"/>
      <c r="AN525" s="16"/>
      <c r="AO525" s="16"/>
      <c r="AP525" s="16"/>
      <c r="AQ525" s="16"/>
      <c r="AR525" s="16"/>
      <c r="AS525" s="116"/>
      <c r="AT525" s="116"/>
      <c r="AU525" s="116"/>
      <c r="AV525" s="116"/>
      <c r="AW525" s="116"/>
      <c r="AX525" s="116"/>
      <c r="AY525" s="116"/>
      <c r="AZ525" s="116"/>
      <c r="BA525" s="116"/>
      <c r="BB525" s="116"/>
      <c r="BC525" s="116"/>
      <c r="BD525" s="116"/>
      <c r="BE525" s="116"/>
      <c r="BF525" s="116"/>
      <c r="BG525" s="116"/>
      <c r="BH525" s="116"/>
      <c r="BI525" s="116"/>
      <c r="BJ525" s="117"/>
    </row>
    <row r="526" spans="1:62" s="3" customFormat="1">
      <c r="A526" s="1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c r="AA526" s="16"/>
      <c r="AB526" s="16"/>
      <c r="AC526" s="16"/>
      <c r="AD526" s="16"/>
      <c r="AE526" s="16"/>
      <c r="AF526" s="16"/>
      <c r="AG526" s="16"/>
      <c r="AH526" s="16"/>
      <c r="AI526" s="16"/>
      <c r="AJ526" s="16"/>
      <c r="AK526" s="16"/>
      <c r="AL526" s="16"/>
      <c r="AM526" s="16"/>
      <c r="AN526" s="16"/>
      <c r="AO526" s="16"/>
      <c r="AP526" s="16"/>
      <c r="AQ526" s="16"/>
      <c r="AR526" s="16"/>
      <c r="AS526" s="116"/>
      <c r="AT526" s="116"/>
      <c r="AU526" s="116"/>
      <c r="AV526" s="116"/>
      <c r="AW526" s="116"/>
      <c r="AX526" s="116"/>
      <c r="AY526" s="116"/>
      <c r="AZ526" s="116"/>
      <c r="BA526" s="116"/>
      <c r="BB526" s="116"/>
      <c r="BC526" s="116"/>
      <c r="BD526" s="116"/>
      <c r="BE526" s="116"/>
      <c r="BF526" s="116"/>
      <c r="BG526" s="116"/>
      <c r="BH526" s="116"/>
      <c r="BI526" s="116"/>
      <c r="BJ526" s="117"/>
    </row>
    <row r="527" spans="1:62" s="3" customFormat="1">
      <c r="A527" s="1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c r="AA527" s="16"/>
      <c r="AB527" s="16"/>
      <c r="AC527" s="16"/>
      <c r="AD527" s="16"/>
      <c r="AE527" s="16"/>
      <c r="AF527" s="16"/>
      <c r="AG527" s="16"/>
      <c r="AH527" s="16"/>
      <c r="AI527" s="16"/>
      <c r="AJ527" s="16"/>
      <c r="AK527" s="16"/>
      <c r="AL527" s="16"/>
      <c r="AM527" s="16"/>
      <c r="AN527" s="16"/>
      <c r="AO527" s="16"/>
      <c r="AP527" s="16"/>
      <c r="AQ527" s="16"/>
      <c r="AR527" s="16"/>
      <c r="AS527" s="116"/>
      <c r="AT527" s="116"/>
      <c r="AU527" s="116"/>
      <c r="AV527" s="116"/>
      <c r="AW527" s="116"/>
      <c r="AX527" s="116"/>
      <c r="AY527" s="116"/>
      <c r="AZ527" s="116"/>
      <c r="BA527" s="116"/>
      <c r="BB527" s="116"/>
      <c r="BC527" s="116"/>
      <c r="BD527" s="116"/>
      <c r="BE527" s="116"/>
      <c r="BF527" s="116"/>
      <c r="BG527" s="116"/>
      <c r="BH527" s="116"/>
      <c r="BI527" s="116"/>
      <c r="BJ527" s="117"/>
    </row>
    <row r="528" spans="1:62" s="3" customFormat="1">
      <c r="A528" s="1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c r="AA528" s="16"/>
      <c r="AB528" s="16"/>
      <c r="AC528" s="16"/>
      <c r="AD528" s="16"/>
      <c r="AE528" s="16"/>
      <c r="AF528" s="16"/>
      <c r="AG528" s="16"/>
      <c r="AH528" s="16"/>
      <c r="AI528" s="16"/>
      <c r="AJ528" s="16"/>
      <c r="AK528" s="16"/>
      <c r="AL528" s="16"/>
      <c r="AM528" s="16"/>
      <c r="AN528" s="16"/>
      <c r="AO528" s="16"/>
      <c r="AP528" s="16"/>
      <c r="AQ528" s="16"/>
      <c r="AR528" s="16"/>
      <c r="AS528" s="116"/>
      <c r="AT528" s="116"/>
      <c r="AU528" s="116"/>
      <c r="AV528" s="116"/>
      <c r="AW528" s="116"/>
      <c r="AX528" s="116"/>
      <c r="AY528" s="116"/>
      <c r="AZ528" s="116"/>
      <c r="BA528" s="116"/>
      <c r="BB528" s="116"/>
      <c r="BC528" s="116"/>
      <c r="BD528" s="116"/>
      <c r="BE528" s="116"/>
      <c r="BF528" s="116"/>
      <c r="BG528" s="116"/>
      <c r="BH528" s="116"/>
      <c r="BI528" s="116"/>
      <c r="BJ528" s="117"/>
    </row>
    <row r="529" spans="1:62" s="3" customFormat="1">
      <c r="A529" s="1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c r="AA529" s="16"/>
      <c r="AB529" s="16"/>
      <c r="AC529" s="16"/>
      <c r="AD529" s="16"/>
      <c r="AE529" s="16"/>
      <c r="AF529" s="16"/>
      <c r="AG529" s="16"/>
      <c r="AH529" s="16"/>
      <c r="AI529" s="16"/>
      <c r="AJ529" s="16"/>
      <c r="AK529" s="16"/>
      <c r="AL529" s="16"/>
      <c r="AM529" s="16"/>
      <c r="AN529" s="16"/>
      <c r="AO529" s="16"/>
      <c r="AP529" s="16"/>
      <c r="AQ529" s="16"/>
      <c r="AR529" s="16"/>
      <c r="AS529" s="116"/>
      <c r="AT529" s="116"/>
      <c r="AU529" s="116"/>
      <c r="AV529" s="116"/>
      <c r="AW529" s="116"/>
      <c r="AX529" s="116"/>
      <c r="AY529" s="116"/>
      <c r="AZ529" s="116"/>
      <c r="BA529" s="116"/>
      <c r="BB529" s="116"/>
      <c r="BC529" s="116"/>
      <c r="BD529" s="116"/>
      <c r="BE529" s="116"/>
      <c r="BF529" s="116"/>
      <c r="BG529" s="116"/>
      <c r="BH529" s="116"/>
      <c r="BI529" s="116"/>
      <c r="BJ529" s="117"/>
    </row>
    <row r="530" spans="1:62" s="3" customFormat="1">
      <c r="A530" s="1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c r="AA530" s="16"/>
      <c r="AB530" s="16"/>
      <c r="AC530" s="16"/>
      <c r="AD530" s="16"/>
      <c r="AE530" s="16"/>
      <c r="AF530" s="16"/>
      <c r="AG530" s="16"/>
      <c r="AH530" s="16"/>
      <c r="AI530" s="16"/>
      <c r="AJ530" s="16"/>
      <c r="AK530" s="16"/>
      <c r="AL530" s="16"/>
      <c r="AM530" s="16"/>
      <c r="AN530" s="16"/>
      <c r="AO530" s="16"/>
      <c r="AP530" s="16"/>
      <c r="AQ530" s="16"/>
      <c r="AR530" s="16"/>
      <c r="AS530" s="116"/>
      <c r="AT530" s="116"/>
      <c r="AU530" s="116"/>
      <c r="AV530" s="116"/>
      <c r="AW530" s="116"/>
      <c r="AX530" s="116"/>
      <c r="AY530" s="116"/>
      <c r="AZ530" s="116"/>
      <c r="BA530" s="116"/>
      <c r="BB530" s="116"/>
      <c r="BC530" s="116"/>
      <c r="BD530" s="116"/>
      <c r="BE530" s="116"/>
      <c r="BF530" s="116"/>
      <c r="BG530" s="116"/>
      <c r="BH530" s="116"/>
      <c r="BI530" s="116"/>
      <c r="BJ530" s="117"/>
    </row>
    <row r="531" spans="1:62" s="3" customFormat="1">
      <c r="B531" s="36"/>
      <c r="C531" s="36"/>
      <c r="D531" s="36"/>
      <c r="E531" s="36"/>
      <c r="F531" s="36"/>
      <c r="G531" s="36"/>
      <c r="H531" s="36"/>
      <c r="I531" s="36"/>
      <c r="J531" s="36"/>
      <c r="K531" s="36"/>
      <c r="L531" s="36"/>
      <c r="M531" s="36"/>
      <c r="N531" s="36"/>
      <c r="O531" s="36"/>
      <c r="P531" s="36"/>
      <c r="Q531" s="36"/>
      <c r="R531" s="36"/>
      <c r="S531" s="16"/>
      <c r="T531" s="16"/>
      <c r="U531" s="16"/>
      <c r="V531" s="16"/>
      <c r="W531" s="16"/>
      <c r="X531" s="16"/>
      <c r="Y531" s="16"/>
      <c r="Z531" s="16"/>
      <c r="AA531" s="16"/>
      <c r="AB531" s="16"/>
      <c r="AC531" s="16"/>
      <c r="AD531" s="16"/>
      <c r="AE531" s="16"/>
      <c r="AF531" s="16"/>
      <c r="AG531" s="16"/>
      <c r="AH531" s="16"/>
      <c r="AI531" s="16"/>
      <c r="AJ531" s="16"/>
      <c r="AK531" s="16"/>
      <c r="AL531" s="16"/>
      <c r="AM531" s="16"/>
      <c r="AN531" s="16"/>
      <c r="AO531" s="16"/>
      <c r="AP531" s="16"/>
      <c r="AQ531" s="16"/>
      <c r="AR531" s="16"/>
      <c r="AS531" s="116"/>
      <c r="AT531" s="116"/>
      <c r="AU531" s="116"/>
      <c r="AV531" s="116"/>
      <c r="AW531" s="116"/>
      <c r="AX531" s="116"/>
      <c r="AY531" s="116"/>
      <c r="AZ531" s="116"/>
      <c r="BA531" s="116"/>
      <c r="BB531" s="116"/>
      <c r="BC531" s="116"/>
      <c r="BD531" s="116"/>
      <c r="BE531" s="116"/>
      <c r="BF531" s="116"/>
      <c r="BG531" s="116"/>
      <c r="BH531" s="116"/>
      <c r="BI531" s="116"/>
      <c r="BJ531" s="117"/>
    </row>
    <row r="532" spans="1:62" s="3" customFormat="1">
      <c r="B532" s="36"/>
      <c r="C532" s="36"/>
      <c r="D532" s="36"/>
      <c r="E532" s="36"/>
      <c r="F532" s="36"/>
      <c r="G532" s="36"/>
      <c r="H532" s="36"/>
      <c r="I532" s="36"/>
      <c r="J532" s="36"/>
      <c r="K532" s="36"/>
      <c r="L532" s="36"/>
      <c r="M532" s="36"/>
      <c r="N532" s="36"/>
      <c r="O532" s="36"/>
      <c r="P532" s="36"/>
      <c r="Q532" s="36"/>
      <c r="R532" s="36"/>
      <c r="S532" s="16"/>
      <c r="T532" s="16"/>
      <c r="U532" s="16"/>
      <c r="V532" s="16"/>
      <c r="W532" s="16"/>
      <c r="X532" s="16"/>
      <c r="Y532" s="16"/>
      <c r="Z532" s="16"/>
      <c r="AA532" s="16"/>
      <c r="AB532" s="16"/>
      <c r="AC532" s="16"/>
      <c r="AD532" s="16"/>
      <c r="AE532" s="16"/>
      <c r="AF532" s="16"/>
      <c r="AG532" s="16"/>
      <c r="AH532" s="16"/>
      <c r="AI532" s="16"/>
      <c r="AJ532" s="16"/>
      <c r="AK532" s="16"/>
      <c r="AL532" s="16"/>
      <c r="AM532" s="16"/>
      <c r="AN532" s="16"/>
      <c r="AO532" s="16"/>
      <c r="AP532" s="16"/>
      <c r="AQ532" s="16"/>
      <c r="AR532" s="16"/>
      <c r="AS532" s="116"/>
      <c r="AT532" s="116"/>
      <c r="AU532" s="116"/>
      <c r="AV532" s="116"/>
      <c r="AW532" s="116"/>
      <c r="AX532" s="116"/>
      <c r="AY532" s="116"/>
      <c r="AZ532" s="116"/>
      <c r="BA532" s="116"/>
      <c r="BB532" s="116"/>
      <c r="BC532" s="116"/>
      <c r="BD532" s="116"/>
      <c r="BE532" s="116"/>
      <c r="BF532" s="116"/>
      <c r="BG532" s="116"/>
      <c r="BH532" s="116"/>
      <c r="BI532" s="116"/>
      <c r="BJ532" s="117"/>
    </row>
    <row r="533" spans="1:62" s="3" customFormat="1">
      <c r="B533" s="36"/>
      <c r="C533" s="36"/>
      <c r="D533" s="36"/>
      <c r="E533" s="36"/>
      <c r="F533" s="36"/>
      <c r="G533" s="36"/>
      <c r="H533" s="36"/>
      <c r="I533" s="36"/>
      <c r="J533" s="36"/>
      <c r="K533" s="36"/>
      <c r="L533" s="36"/>
      <c r="M533" s="36"/>
      <c r="N533" s="36"/>
      <c r="O533" s="36"/>
      <c r="P533" s="36"/>
      <c r="Q533" s="36"/>
      <c r="R533" s="36"/>
      <c r="S533" s="16"/>
      <c r="T533" s="16"/>
      <c r="U533" s="16"/>
      <c r="V533" s="16"/>
      <c r="W533" s="16"/>
      <c r="X533" s="16"/>
      <c r="Y533" s="16"/>
      <c r="Z533" s="16"/>
      <c r="AA533" s="16"/>
      <c r="AB533" s="16"/>
      <c r="AC533" s="16"/>
      <c r="AD533" s="16"/>
      <c r="AE533" s="16"/>
      <c r="AF533" s="16"/>
      <c r="AG533" s="16"/>
      <c r="AH533" s="16"/>
      <c r="AI533" s="16"/>
      <c r="AJ533" s="16"/>
      <c r="AK533" s="16"/>
      <c r="AL533" s="16"/>
      <c r="AM533" s="16"/>
      <c r="AN533" s="16"/>
      <c r="AO533" s="16"/>
      <c r="AP533" s="16"/>
      <c r="AQ533" s="16"/>
      <c r="AR533" s="16"/>
      <c r="AS533" s="116"/>
      <c r="AT533" s="116"/>
      <c r="AU533" s="116"/>
      <c r="AV533" s="116"/>
      <c r="AW533" s="116"/>
      <c r="AX533" s="116"/>
      <c r="AY533" s="116"/>
      <c r="AZ533" s="116"/>
      <c r="BA533" s="116"/>
      <c r="BB533" s="116"/>
      <c r="BC533" s="116"/>
      <c r="BD533" s="116"/>
      <c r="BE533" s="116"/>
      <c r="BF533" s="116"/>
      <c r="BG533" s="116"/>
      <c r="BH533" s="116"/>
      <c r="BI533" s="116"/>
      <c r="BJ533" s="117"/>
    </row>
    <row r="534" spans="1:62" s="3" customFormat="1">
      <c r="B534" s="36"/>
      <c r="C534" s="36"/>
      <c r="D534" s="36"/>
      <c r="E534" s="36"/>
      <c r="F534" s="36"/>
      <c r="G534" s="36"/>
      <c r="H534" s="36"/>
      <c r="I534" s="36"/>
      <c r="J534" s="36"/>
      <c r="K534" s="36"/>
      <c r="L534" s="36"/>
      <c r="M534" s="36"/>
      <c r="N534" s="36"/>
      <c r="O534" s="36"/>
      <c r="P534" s="36"/>
      <c r="Q534" s="36"/>
      <c r="R534" s="36"/>
      <c r="S534" s="16"/>
      <c r="T534" s="16"/>
      <c r="U534" s="16"/>
      <c r="V534" s="16"/>
      <c r="W534" s="16"/>
      <c r="X534" s="16"/>
      <c r="Y534" s="16"/>
      <c r="Z534" s="16"/>
      <c r="AA534" s="16"/>
      <c r="AB534" s="16"/>
      <c r="AC534" s="16"/>
      <c r="AD534" s="16"/>
      <c r="AE534" s="16"/>
      <c r="AF534" s="16"/>
      <c r="AG534" s="16"/>
      <c r="AH534" s="16"/>
      <c r="AI534" s="16"/>
      <c r="AJ534" s="16"/>
      <c r="AK534" s="16"/>
      <c r="AL534" s="16"/>
      <c r="AM534" s="16"/>
      <c r="AN534" s="16"/>
      <c r="AO534" s="16"/>
      <c r="AP534" s="16"/>
      <c r="AQ534" s="16"/>
      <c r="AR534" s="16"/>
      <c r="AS534" s="116"/>
      <c r="AT534" s="116"/>
      <c r="AU534" s="116"/>
      <c r="AV534" s="116"/>
      <c r="AW534" s="116"/>
      <c r="AX534" s="116"/>
      <c r="AY534" s="116"/>
      <c r="AZ534" s="116"/>
      <c r="BA534" s="116"/>
      <c r="BB534" s="116"/>
      <c r="BC534" s="116"/>
      <c r="BD534" s="116"/>
      <c r="BE534" s="116"/>
      <c r="BF534" s="116"/>
      <c r="BG534" s="116"/>
      <c r="BH534" s="116"/>
      <c r="BI534" s="116"/>
      <c r="BJ534" s="117"/>
    </row>
    <row r="535" spans="1:62" ht="5.0999999999999996" customHeight="1">
      <c r="C535" s="28"/>
      <c r="D535" s="29"/>
      <c r="E535" s="29"/>
      <c r="F535" s="29"/>
      <c r="G535" s="29"/>
      <c r="H535" s="29"/>
      <c r="I535" s="29"/>
      <c r="J535" s="29"/>
      <c r="K535" s="29"/>
      <c r="L535" s="29"/>
      <c r="M535" s="119"/>
      <c r="N535" s="16"/>
      <c r="O535" s="16"/>
      <c r="V535" s="16"/>
      <c r="W535" s="16"/>
      <c r="X535" s="16"/>
      <c r="Y535" s="16"/>
      <c r="Z535" s="16"/>
      <c r="AA535" s="16"/>
      <c r="AB535" s="16"/>
      <c r="AC535" s="16"/>
      <c r="AD535" s="16"/>
      <c r="AE535" s="16"/>
      <c r="AF535" s="16"/>
      <c r="AG535" s="16"/>
      <c r="AH535" s="16"/>
      <c r="AI535" s="16"/>
      <c r="AJ535" s="16"/>
      <c r="AK535" s="16"/>
      <c r="AL535" s="16"/>
      <c r="AM535" s="16"/>
      <c r="AN535" s="16"/>
      <c r="AO535" s="16"/>
      <c r="AP535" s="16"/>
      <c r="AQ535" s="16"/>
      <c r="AR535" s="16"/>
      <c r="AS535" s="116"/>
      <c r="AT535" s="116"/>
      <c r="AU535" s="116"/>
      <c r="AV535" s="116"/>
      <c r="AW535" s="116"/>
      <c r="AX535" s="116"/>
      <c r="AY535" s="116"/>
      <c r="AZ535" s="116"/>
      <c r="BA535" s="116"/>
      <c r="BB535" s="116"/>
      <c r="BC535" s="116"/>
      <c r="BD535" s="116"/>
      <c r="BE535" s="116"/>
      <c r="BF535" s="116"/>
      <c r="BG535" s="116"/>
      <c r="BH535" s="116"/>
      <c r="BI535" s="116"/>
      <c r="BJ535" s="117"/>
    </row>
    <row r="536" spans="1:62" ht="5.0999999999999996" customHeight="1" thickBot="1">
      <c r="C536" s="31"/>
      <c r="D536" s="37"/>
      <c r="E536" s="37"/>
      <c r="F536" s="37"/>
      <c r="G536" s="37"/>
      <c r="H536" s="37"/>
      <c r="I536" s="37"/>
      <c r="J536" s="37"/>
      <c r="K536" s="37"/>
      <c r="L536" s="37"/>
      <c r="M536" s="128"/>
      <c r="N536" s="127"/>
      <c r="O536" s="16"/>
      <c r="V536" s="16"/>
      <c r="W536" s="16"/>
      <c r="X536" s="16"/>
      <c r="Y536" s="16"/>
      <c r="Z536" s="16"/>
      <c r="AA536" s="16"/>
      <c r="AB536" s="16"/>
      <c r="AC536" s="16"/>
      <c r="AD536" s="16"/>
      <c r="AE536" s="16"/>
      <c r="AF536" s="16"/>
      <c r="AG536" s="16"/>
      <c r="AH536" s="16"/>
      <c r="AI536" s="16"/>
      <c r="AJ536" s="16"/>
      <c r="AK536" s="16"/>
      <c r="AL536" s="16"/>
      <c r="AM536" s="16"/>
      <c r="AN536" s="16"/>
      <c r="AO536" s="16"/>
      <c r="AP536" s="16"/>
      <c r="AQ536" s="16"/>
      <c r="AR536" s="16"/>
      <c r="AS536" s="116"/>
      <c r="AT536" s="116"/>
      <c r="AU536" s="116"/>
      <c r="AV536" s="116"/>
      <c r="AW536" s="116"/>
      <c r="AX536" s="116"/>
      <c r="AY536" s="116"/>
      <c r="AZ536" s="116"/>
      <c r="BA536" s="116"/>
      <c r="BB536" s="116"/>
      <c r="BC536" s="116"/>
      <c r="BD536" s="116"/>
      <c r="BE536" s="116"/>
      <c r="BF536" s="116"/>
      <c r="BG536" s="116"/>
      <c r="BH536" s="116"/>
      <c r="BI536" s="116"/>
      <c r="BJ536" s="117"/>
    </row>
    <row r="537" spans="1:62" ht="19.8" thickBot="1">
      <c r="C537" s="61"/>
      <c r="D537" s="1148" t="s">
        <v>448</v>
      </c>
      <c r="E537" s="1149"/>
      <c r="F537" s="762"/>
      <c r="G537" s="539"/>
      <c r="H537" s="539"/>
      <c r="I537" s="740"/>
      <c r="J537" s="740"/>
      <c r="K537" s="740"/>
      <c r="L537" s="481"/>
      <c r="M537" s="132"/>
      <c r="N537" s="131"/>
      <c r="O537" s="16"/>
      <c r="V537" s="16"/>
      <c r="W537" s="16"/>
      <c r="X537" s="16"/>
      <c r="Y537" s="16"/>
      <c r="Z537" s="16"/>
      <c r="AA537" s="16"/>
      <c r="AB537" s="16"/>
      <c r="AC537" s="16"/>
      <c r="AD537" s="16"/>
      <c r="AE537" s="16"/>
      <c r="AF537" s="16"/>
      <c r="AG537" s="16"/>
      <c r="AH537" s="16"/>
      <c r="AI537" s="16"/>
      <c r="AJ537" s="16"/>
      <c r="AK537" s="16"/>
      <c r="AL537" s="16"/>
      <c r="AM537" s="16"/>
      <c r="AN537" s="16"/>
      <c r="AO537" s="16"/>
      <c r="AP537" s="16"/>
      <c r="AQ537" s="16"/>
      <c r="AR537" s="16"/>
      <c r="AS537" s="116"/>
      <c r="AT537" s="116"/>
      <c r="AU537" s="116"/>
      <c r="AV537" s="116"/>
      <c r="AW537" s="116"/>
      <c r="AX537" s="116"/>
      <c r="AY537" s="116"/>
      <c r="AZ537" s="116"/>
      <c r="BA537" s="116"/>
      <c r="BB537" s="116"/>
      <c r="BC537" s="116"/>
      <c r="BD537" s="116"/>
      <c r="BE537" s="116"/>
      <c r="BF537" s="116"/>
      <c r="BG537" s="116"/>
      <c r="BH537" s="116"/>
      <c r="BI537" s="116"/>
      <c r="BJ537" s="117"/>
    </row>
    <row r="538" spans="1:62" ht="8.1" customHeight="1">
      <c r="C538" s="61"/>
      <c r="D538" s="4"/>
      <c r="E538" s="4"/>
      <c r="F538" s="5"/>
      <c r="G538" s="5"/>
      <c r="H538" s="5"/>
      <c r="I538" s="4"/>
      <c r="J538" s="4"/>
      <c r="K538" s="4"/>
      <c r="L538" s="4"/>
      <c r="M538" s="134"/>
      <c r="N538" s="133"/>
      <c r="O538" s="16"/>
      <c r="V538" s="16"/>
      <c r="W538" s="16"/>
      <c r="X538" s="16"/>
      <c r="Y538" s="16"/>
      <c r="Z538" s="16"/>
      <c r="AA538" s="16"/>
      <c r="AB538" s="16"/>
      <c r="AC538" s="16"/>
      <c r="AD538" s="16"/>
      <c r="AE538" s="16"/>
      <c r="AF538" s="16"/>
      <c r="AG538" s="16"/>
      <c r="AH538" s="16"/>
      <c r="AI538" s="16"/>
      <c r="AJ538" s="16"/>
      <c r="AK538" s="16"/>
      <c r="AL538" s="16"/>
      <c r="AM538" s="16"/>
      <c r="AN538" s="16"/>
      <c r="AO538" s="16"/>
      <c r="AP538" s="16"/>
      <c r="AQ538" s="16"/>
      <c r="AR538" s="16"/>
      <c r="AS538" s="116"/>
      <c r="AT538" s="116"/>
      <c r="AU538" s="116"/>
      <c r="AV538" s="116"/>
      <c r="AW538" s="116"/>
      <c r="AX538" s="116"/>
      <c r="AY538" s="116"/>
      <c r="AZ538" s="116"/>
      <c r="BA538" s="116"/>
      <c r="BB538" s="116"/>
      <c r="BC538" s="116"/>
      <c r="BD538" s="116"/>
      <c r="BE538" s="116"/>
      <c r="BF538" s="116"/>
      <c r="BG538" s="116"/>
      <c r="BH538" s="116"/>
      <c r="BI538" s="116"/>
      <c r="BJ538" s="117"/>
    </row>
    <row r="539" spans="1:62" ht="19.2">
      <c r="C539" s="61"/>
      <c r="D539" s="885" t="s">
        <v>303</v>
      </c>
      <c r="E539" s="62"/>
      <c r="F539" s="62"/>
      <c r="G539" s="62"/>
      <c r="H539" s="62"/>
      <c r="I539" s="62"/>
      <c r="J539" s="62"/>
      <c r="K539" s="62"/>
      <c r="L539" s="62"/>
      <c r="M539" s="136"/>
      <c r="N539" s="135"/>
      <c r="O539" s="16"/>
      <c r="V539" s="16"/>
      <c r="W539" s="16"/>
      <c r="X539" s="16"/>
      <c r="Y539" s="16"/>
      <c r="Z539" s="16"/>
      <c r="AA539" s="16"/>
      <c r="AB539" s="16"/>
      <c r="AC539" s="16"/>
      <c r="AD539" s="16"/>
      <c r="AE539" s="16"/>
      <c r="AF539" s="16"/>
      <c r="AG539" s="16"/>
      <c r="AH539" s="16"/>
      <c r="AI539" s="16"/>
      <c r="AJ539" s="16"/>
      <c r="AK539" s="16"/>
      <c r="AL539" s="16"/>
      <c r="AM539" s="16"/>
      <c r="AN539" s="16"/>
      <c r="AO539" s="16"/>
      <c r="AP539" s="16"/>
      <c r="AQ539" s="16"/>
      <c r="AR539" s="16"/>
      <c r="AS539" s="116"/>
      <c r="AT539" s="116"/>
      <c r="AU539" s="116"/>
      <c r="AV539" s="116"/>
      <c r="AW539" s="116"/>
      <c r="AX539" s="116"/>
      <c r="AY539" s="116"/>
      <c r="AZ539" s="116"/>
      <c r="BA539" s="116"/>
      <c r="BB539" s="116"/>
      <c r="BC539" s="116"/>
      <c r="BD539" s="116"/>
      <c r="BE539" s="116"/>
      <c r="BF539" s="116"/>
      <c r="BG539" s="116"/>
      <c r="BH539" s="116"/>
      <c r="BI539" s="116"/>
      <c r="BJ539" s="117"/>
    </row>
    <row r="540" spans="1:62" ht="14.25" customHeight="1">
      <c r="C540" s="61"/>
      <c r="D540" s="565" t="s">
        <v>304</v>
      </c>
      <c r="E540" s="63"/>
      <c r="F540" s="63"/>
      <c r="G540" s="63"/>
      <c r="H540" s="63"/>
      <c r="I540" s="63"/>
      <c r="J540" s="63"/>
      <c r="K540" s="63"/>
      <c r="L540" s="63"/>
      <c r="M540" s="138"/>
      <c r="N540" s="137"/>
      <c r="O540" s="16"/>
      <c r="V540" s="16"/>
      <c r="W540" s="16"/>
      <c r="X540" s="16"/>
      <c r="Y540" s="16"/>
      <c r="Z540" s="16"/>
      <c r="AA540" s="16"/>
      <c r="AB540" s="16"/>
      <c r="AC540" s="16"/>
      <c r="AD540" s="16"/>
      <c r="AE540" s="16"/>
      <c r="AF540" s="16"/>
      <c r="AG540" s="16"/>
      <c r="AH540" s="16"/>
      <c r="AI540" s="16"/>
      <c r="AJ540" s="16"/>
      <c r="AK540" s="16"/>
      <c r="AL540" s="16"/>
      <c r="AM540" s="16"/>
      <c r="AN540" s="16"/>
      <c r="AO540" s="16"/>
      <c r="AP540" s="16"/>
      <c r="AQ540" s="16"/>
      <c r="AR540" s="16"/>
      <c r="AS540" s="116"/>
      <c r="AT540" s="116"/>
      <c r="AU540" s="116"/>
      <c r="AV540" s="116"/>
      <c r="AW540" s="116"/>
      <c r="AX540" s="116"/>
      <c r="AY540" s="116"/>
      <c r="AZ540" s="116"/>
      <c r="BA540" s="116"/>
      <c r="BB540" s="116"/>
      <c r="BC540" s="116"/>
      <c r="BD540" s="116"/>
      <c r="BE540" s="116"/>
      <c r="BF540" s="116"/>
      <c r="BG540" s="116"/>
      <c r="BH540" s="116"/>
      <c r="BI540" s="116"/>
      <c r="BJ540" s="117"/>
    </row>
    <row r="541" spans="1:62" ht="8.1" customHeight="1">
      <c r="C541" s="61"/>
      <c r="D541" s="5"/>
      <c r="E541" s="18"/>
      <c r="F541" s="5"/>
      <c r="G541" s="5"/>
      <c r="H541" s="5"/>
      <c r="I541" s="18"/>
      <c r="J541" s="18"/>
      <c r="K541" s="18"/>
      <c r="L541" s="18"/>
      <c r="M541" s="140"/>
      <c r="N541" s="141"/>
      <c r="O541" s="16"/>
      <c r="V541" s="16"/>
      <c r="W541" s="16"/>
      <c r="X541" s="16"/>
      <c r="Y541" s="16"/>
      <c r="Z541" s="16"/>
      <c r="AA541" s="16"/>
      <c r="AB541" s="16"/>
      <c r="AC541" s="16"/>
      <c r="AD541" s="16"/>
      <c r="AE541" s="16"/>
      <c r="AF541" s="16"/>
      <c r="AG541" s="16"/>
      <c r="AH541" s="16"/>
      <c r="AI541" s="16"/>
      <c r="AJ541" s="16"/>
      <c r="AK541" s="16"/>
      <c r="AL541" s="16"/>
      <c r="AM541" s="16"/>
      <c r="AN541" s="16"/>
      <c r="AO541" s="16"/>
      <c r="AP541" s="16"/>
      <c r="AQ541" s="16"/>
      <c r="AR541" s="16"/>
      <c r="AS541" s="116"/>
      <c r="AT541" s="116"/>
      <c r="AU541" s="116"/>
      <c r="AV541" s="116"/>
      <c r="AW541" s="116"/>
      <c r="AX541" s="116"/>
      <c r="AY541" s="116"/>
      <c r="AZ541" s="116"/>
      <c r="BA541" s="116"/>
      <c r="BB541" s="116"/>
      <c r="BC541" s="116"/>
      <c r="BD541" s="116"/>
      <c r="BE541" s="116"/>
      <c r="BF541" s="116"/>
      <c r="BG541" s="116"/>
      <c r="BH541" s="116"/>
      <c r="BI541" s="116"/>
      <c r="BJ541" s="117"/>
    </row>
    <row r="542" spans="1:62" ht="15" customHeight="1">
      <c r="C542" s="61"/>
      <c r="D542" s="64" t="s">
        <v>307</v>
      </c>
      <c r="E542" s="5"/>
      <c r="F542" s="5"/>
      <c r="G542" s="5"/>
      <c r="H542" s="5"/>
      <c r="I542" s="18"/>
      <c r="J542" s="18"/>
      <c r="K542" s="18"/>
      <c r="L542" s="18"/>
      <c r="M542" s="140"/>
      <c r="N542" s="141"/>
      <c r="O542" s="16"/>
      <c r="V542" s="16"/>
      <c r="W542" s="16"/>
      <c r="X542" s="16"/>
      <c r="Y542" s="16"/>
      <c r="Z542" s="16"/>
      <c r="AA542" s="16"/>
      <c r="AB542" s="16"/>
      <c r="AC542" s="16"/>
      <c r="AD542" s="16"/>
      <c r="AE542" s="16"/>
      <c r="AF542" s="16"/>
      <c r="AG542" s="16"/>
      <c r="AH542" s="16"/>
      <c r="AI542" s="16"/>
      <c r="AJ542" s="16"/>
      <c r="AK542" s="16"/>
      <c r="AL542" s="16"/>
      <c r="AM542" s="16"/>
      <c r="AN542" s="16"/>
      <c r="AO542" s="16"/>
      <c r="AP542" s="16"/>
      <c r="AQ542" s="16"/>
      <c r="AR542" s="16"/>
      <c r="AS542" s="116"/>
      <c r="AT542" s="116"/>
      <c r="AU542" s="116"/>
      <c r="AV542" s="116"/>
      <c r="AW542" s="116"/>
      <c r="AX542" s="116"/>
      <c r="AY542" s="116"/>
      <c r="AZ542" s="116"/>
      <c r="BA542" s="116"/>
      <c r="BB542" s="116"/>
      <c r="BC542" s="116"/>
      <c r="BD542" s="116"/>
      <c r="BE542" s="116"/>
      <c r="BF542" s="116"/>
      <c r="BG542" s="116"/>
      <c r="BH542" s="116"/>
      <c r="BI542" s="116"/>
      <c r="BJ542" s="117"/>
    </row>
    <row r="543" spans="1:62" ht="15" customHeight="1">
      <c r="C543" s="61"/>
      <c r="D543" s="518" t="s">
        <v>370</v>
      </c>
      <c r="E543" s="5"/>
      <c r="F543" s="5"/>
      <c r="G543" s="5"/>
      <c r="H543" s="5"/>
      <c r="I543" s="18"/>
      <c r="J543" s="18"/>
      <c r="K543" s="18"/>
      <c r="L543" s="18"/>
      <c r="M543" s="140"/>
      <c r="N543" s="141"/>
      <c r="O543" s="16"/>
      <c r="V543" s="16"/>
      <c r="W543" s="16"/>
      <c r="X543" s="16"/>
      <c r="Y543" s="16"/>
      <c r="Z543" s="16"/>
      <c r="AA543" s="16"/>
      <c r="AB543" s="16"/>
      <c r="AC543" s="16"/>
      <c r="AD543" s="16"/>
      <c r="AE543" s="16"/>
      <c r="AF543" s="16"/>
      <c r="AG543" s="16"/>
      <c r="AH543" s="16"/>
      <c r="AI543" s="16"/>
      <c r="AJ543" s="16"/>
      <c r="AK543" s="16"/>
      <c r="AL543" s="16"/>
      <c r="AM543" s="16"/>
      <c r="AN543" s="16"/>
      <c r="AO543" s="16"/>
      <c r="AP543" s="16"/>
      <c r="AQ543" s="16"/>
      <c r="AR543" s="16"/>
      <c r="AS543" s="116"/>
      <c r="AT543" s="116"/>
      <c r="AU543" s="116"/>
      <c r="AV543" s="116"/>
      <c r="AW543" s="116"/>
      <c r="AX543" s="116"/>
      <c r="AY543" s="116"/>
      <c r="AZ543" s="116"/>
      <c r="BA543" s="116"/>
      <c r="BB543" s="116"/>
      <c r="BC543" s="116"/>
      <c r="BD543" s="116"/>
      <c r="BE543" s="116"/>
      <c r="BF543" s="116"/>
      <c r="BG543" s="116"/>
      <c r="BH543" s="116"/>
      <c r="BI543" s="116"/>
      <c r="BJ543" s="117"/>
    </row>
    <row r="544" spans="1:62" ht="12.9" customHeight="1">
      <c r="C544" s="61"/>
      <c r="D544" s="518" t="s">
        <v>371</v>
      </c>
      <c r="E544" s="18"/>
      <c r="F544" s="5"/>
      <c r="G544" s="5"/>
      <c r="H544" s="5"/>
      <c r="I544" s="18"/>
      <c r="J544" s="18"/>
      <c r="K544" s="18"/>
      <c r="L544" s="18"/>
      <c r="M544" s="140"/>
      <c r="N544" s="141"/>
      <c r="O544" s="16"/>
      <c r="V544" s="16"/>
      <c r="W544" s="16"/>
      <c r="X544" s="16"/>
      <c r="Y544" s="16"/>
      <c r="Z544" s="16"/>
      <c r="AA544" s="16"/>
      <c r="AB544" s="16"/>
      <c r="AC544" s="16"/>
      <c r="AD544" s="16"/>
      <c r="AE544" s="16"/>
      <c r="AF544" s="16"/>
      <c r="AG544" s="16"/>
      <c r="AH544" s="16"/>
      <c r="AI544" s="16"/>
      <c r="AJ544" s="16"/>
      <c r="AK544" s="16"/>
      <c r="AL544" s="16"/>
      <c r="AM544" s="16"/>
      <c r="AN544" s="16"/>
      <c r="AO544" s="16"/>
      <c r="AP544" s="16"/>
      <c r="AQ544" s="16"/>
      <c r="AR544" s="16"/>
      <c r="AS544" s="116"/>
      <c r="AT544" s="116"/>
      <c r="AU544" s="116"/>
      <c r="AV544" s="116"/>
      <c r="AW544" s="116"/>
      <c r="AX544" s="116"/>
      <c r="AY544" s="116"/>
      <c r="AZ544" s="116"/>
      <c r="BA544" s="116"/>
      <c r="BB544" s="116"/>
      <c r="BC544" s="116"/>
      <c r="BD544" s="116"/>
      <c r="BE544" s="116"/>
      <c r="BF544" s="116"/>
      <c r="BG544" s="116"/>
      <c r="BH544" s="116"/>
      <c r="BI544" s="116"/>
      <c r="BJ544" s="117"/>
    </row>
    <row r="545" spans="3:62" ht="12.9" customHeight="1">
      <c r="C545" s="61"/>
      <c r="D545" s="518" t="s">
        <v>372</v>
      </c>
      <c r="E545" s="18"/>
      <c r="F545" s="5"/>
      <c r="G545" s="5"/>
      <c r="H545" s="5"/>
      <c r="I545" s="18"/>
      <c r="J545" s="18"/>
      <c r="K545" s="18"/>
      <c r="L545" s="18"/>
      <c r="M545" s="140"/>
      <c r="N545" s="141"/>
      <c r="O545" s="16"/>
      <c r="V545" s="16"/>
      <c r="W545" s="16"/>
      <c r="X545" s="16"/>
      <c r="Y545" s="16"/>
      <c r="Z545" s="16"/>
      <c r="AA545" s="16"/>
      <c r="AB545" s="16"/>
      <c r="AC545" s="16"/>
      <c r="AD545" s="16"/>
      <c r="AE545" s="16"/>
      <c r="AF545" s="16"/>
      <c r="AG545" s="16"/>
      <c r="AH545" s="16"/>
      <c r="AI545" s="16"/>
      <c r="AJ545" s="16"/>
      <c r="AK545" s="16"/>
      <c r="AL545" s="16"/>
      <c r="AM545" s="16"/>
      <c r="AN545" s="16"/>
      <c r="AO545" s="16"/>
      <c r="AP545" s="16"/>
      <c r="AQ545" s="16"/>
      <c r="AR545" s="16"/>
      <c r="AS545" s="116"/>
      <c r="AT545" s="116"/>
      <c r="AU545" s="116"/>
      <c r="AV545" s="116"/>
      <c r="AW545" s="116"/>
      <c r="AX545" s="116"/>
      <c r="AY545" s="116"/>
      <c r="AZ545" s="116"/>
      <c r="BA545" s="116"/>
      <c r="BB545" s="116"/>
      <c r="BC545" s="116"/>
      <c r="BD545" s="116"/>
      <c r="BE545" s="116"/>
      <c r="BF545" s="116"/>
      <c r="BG545" s="116"/>
      <c r="BH545" s="116"/>
      <c r="BI545" s="116"/>
      <c r="BJ545" s="117"/>
    </row>
    <row r="546" spans="3:62" ht="12.9" customHeight="1">
      <c r="C546" s="61"/>
      <c r="D546" s="69" t="s">
        <v>308</v>
      </c>
      <c r="E546" s="18"/>
      <c r="F546" s="5"/>
      <c r="G546" s="5"/>
      <c r="H546" s="5"/>
      <c r="I546" s="18"/>
      <c r="J546" s="18"/>
      <c r="K546" s="18"/>
      <c r="L546" s="18"/>
      <c r="M546" s="140"/>
      <c r="N546" s="141"/>
      <c r="O546" s="16"/>
      <c r="V546" s="16"/>
      <c r="W546" s="16"/>
      <c r="X546" s="16"/>
      <c r="Y546" s="16"/>
      <c r="Z546" s="16"/>
      <c r="AA546" s="16"/>
      <c r="AB546" s="16"/>
      <c r="AC546" s="16"/>
      <c r="AD546" s="16"/>
      <c r="AE546" s="16"/>
      <c r="AF546" s="16"/>
      <c r="AG546" s="16"/>
      <c r="AH546" s="16"/>
      <c r="AI546" s="16"/>
      <c r="AJ546" s="16"/>
      <c r="AK546" s="16"/>
      <c r="AL546" s="16"/>
      <c r="AM546" s="16"/>
      <c r="AN546" s="16"/>
      <c r="AO546" s="16"/>
      <c r="AP546" s="16"/>
      <c r="AQ546" s="16"/>
      <c r="AR546" s="16"/>
      <c r="AS546" s="116"/>
      <c r="AT546" s="116"/>
      <c r="AU546" s="116"/>
      <c r="AV546" s="116"/>
      <c r="AW546" s="116"/>
      <c r="AX546" s="116"/>
      <c r="AY546" s="116"/>
      <c r="AZ546" s="116"/>
      <c r="BA546" s="116"/>
      <c r="BB546" s="116"/>
      <c r="BC546" s="116"/>
      <c r="BD546" s="116"/>
      <c r="BE546" s="116"/>
      <c r="BF546" s="116"/>
      <c r="BG546" s="116"/>
      <c r="BH546" s="116"/>
      <c r="BI546" s="116"/>
      <c r="BJ546" s="117"/>
    </row>
    <row r="547" spans="3:62" ht="8.1" customHeight="1">
      <c r="C547" s="61"/>
      <c r="D547" s="5"/>
      <c r="E547" s="18"/>
      <c r="F547" s="5"/>
      <c r="G547" s="5"/>
      <c r="H547" s="5"/>
      <c r="I547" s="18"/>
      <c r="J547" s="18"/>
      <c r="K547" s="18"/>
      <c r="L547" s="18"/>
      <c r="M547" s="140"/>
      <c r="N547" s="141"/>
      <c r="O547" s="16"/>
      <c r="V547" s="16"/>
      <c r="W547" s="16"/>
      <c r="X547" s="16"/>
      <c r="Y547" s="16"/>
      <c r="Z547" s="16"/>
      <c r="AA547" s="16"/>
      <c r="AB547" s="16"/>
      <c r="AC547" s="16"/>
      <c r="AD547" s="16"/>
      <c r="AE547" s="16"/>
      <c r="AF547" s="16"/>
      <c r="AG547" s="16"/>
      <c r="AH547" s="16"/>
      <c r="AI547" s="16"/>
      <c r="AJ547" s="16"/>
      <c r="AK547" s="16"/>
      <c r="AL547" s="16"/>
      <c r="AM547" s="16"/>
      <c r="AN547" s="16"/>
      <c r="AO547" s="16"/>
      <c r="AP547" s="16"/>
      <c r="AQ547" s="16"/>
      <c r="AR547" s="16"/>
      <c r="AS547" s="116"/>
      <c r="AT547" s="116"/>
      <c r="AU547" s="116"/>
      <c r="AV547" s="116"/>
      <c r="AW547" s="116"/>
      <c r="AX547" s="116"/>
      <c r="AY547" s="116"/>
      <c r="AZ547" s="116"/>
      <c r="BA547" s="116"/>
      <c r="BB547" s="116"/>
      <c r="BC547" s="116"/>
      <c r="BD547" s="116"/>
      <c r="BE547" s="116"/>
      <c r="BF547" s="116"/>
      <c r="BG547" s="116"/>
      <c r="BH547" s="116"/>
      <c r="BI547" s="116"/>
      <c r="BJ547" s="117"/>
    </row>
    <row r="548" spans="3:62" ht="12.9" customHeight="1">
      <c r="C548" s="61"/>
      <c r="D548" s="64" t="s">
        <v>298</v>
      </c>
      <c r="E548" s="18"/>
      <c r="F548" s="5"/>
      <c r="G548" s="5"/>
      <c r="H548" s="5"/>
      <c r="I548" s="18"/>
      <c r="J548" s="18"/>
      <c r="K548" s="18"/>
      <c r="L548" s="18"/>
      <c r="M548" s="140"/>
      <c r="N548" s="141"/>
      <c r="O548" s="16"/>
      <c r="V548" s="16"/>
      <c r="W548" s="16"/>
      <c r="X548" s="16"/>
      <c r="Y548" s="16"/>
      <c r="Z548" s="16"/>
      <c r="AA548" s="16"/>
      <c r="AB548" s="16"/>
      <c r="AC548" s="16"/>
      <c r="AD548" s="16"/>
      <c r="AE548" s="16"/>
      <c r="AF548" s="16"/>
      <c r="AG548" s="16"/>
      <c r="AH548" s="16"/>
      <c r="AI548" s="16"/>
      <c r="AJ548" s="16"/>
      <c r="AK548" s="16"/>
      <c r="AL548" s="16"/>
      <c r="AM548" s="16"/>
      <c r="AN548" s="16"/>
      <c r="AO548" s="16"/>
      <c r="AP548" s="16"/>
      <c r="AQ548" s="16"/>
      <c r="AR548" s="16"/>
      <c r="AS548" s="116"/>
      <c r="AT548" s="116"/>
      <c r="AU548" s="116"/>
      <c r="AV548" s="116"/>
      <c r="AW548" s="116"/>
      <c r="AX548" s="116"/>
      <c r="AY548" s="116"/>
      <c r="AZ548" s="116"/>
      <c r="BA548" s="116"/>
      <c r="BB548" s="116"/>
      <c r="BC548" s="116"/>
      <c r="BD548" s="116"/>
      <c r="BE548" s="116"/>
      <c r="BF548" s="116"/>
      <c r="BG548" s="116"/>
      <c r="BH548" s="116"/>
      <c r="BI548" s="116"/>
      <c r="BJ548" s="117"/>
    </row>
    <row r="549" spans="3:62" ht="12.9" customHeight="1">
      <c r="C549" s="61"/>
      <c r="D549" s="518" t="s">
        <v>309</v>
      </c>
      <c r="E549" s="18"/>
      <c r="F549" s="5"/>
      <c r="G549" s="5"/>
      <c r="H549" s="5"/>
      <c r="I549" s="18"/>
      <c r="J549" s="18"/>
      <c r="K549" s="18"/>
      <c r="L549" s="18"/>
      <c r="M549" s="140"/>
      <c r="N549" s="141"/>
      <c r="O549" s="16"/>
      <c r="V549" s="16"/>
      <c r="W549" s="16"/>
      <c r="X549" s="16"/>
      <c r="Y549" s="16"/>
      <c r="Z549" s="16"/>
      <c r="AA549" s="16"/>
      <c r="AB549" s="16"/>
      <c r="AC549" s="16"/>
      <c r="AD549" s="16"/>
      <c r="AE549" s="16"/>
      <c r="AF549" s="16"/>
      <c r="AG549" s="16"/>
      <c r="AH549" s="16"/>
      <c r="AI549" s="16"/>
      <c r="AJ549" s="16"/>
      <c r="AK549" s="16"/>
      <c r="AL549" s="16"/>
      <c r="AM549" s="16"/>
      <c r="AN549" s="16"/>
      <c r="AO549" s="16"/>
      <c r="AP549" s="16"/>
      <c r="AQ549" s="16"/>
      <c r="AR549" s="16"/>
      <c r="AS549" s="116"/>
      <c r="AT549" s="116"/>
      <c r="AU549" s="116"/>
      <c r="AV549" s="116"/>
      <c r="AW549" s="116"/>
      <c r="AX549" s="116"/>
      <c r="AY549" s="116"/>
      <c r="AZ549" s="116"/>
      <c r="BA549" s="116"/>
      <c r="BB549" s="116"/>
      <c r="BC549" s="116"/>
      <c r="BD549" s="116"/>
      <c r="BE549" s="116"/>
      <c r="BF549" s="116"/>
      <c r="BG549" s="116"/>
      <c r="BH549" s="116"/>
      <c r="BI549" s="116"/>
      <c r="BJ549" s="117"/>
    </row>
    <row r="550" spans="3:62" ht="14.25" customHeight="1">
      <c r="C550" s="61"/>
      <c r="D550" s="69" t="s">
        <v>317</v>
      </c>
      <c r="E550" s="18"/>
      <c r="F550" s="5"/>
      <c r="G550" s="5"/>
      <c r="H550" s="5"/>
      <c r="I550" s="18"/>
      <c r="J550" s="18"/>
      <c r="K550" s="18"/>
      <c r="L550" s="18"/>
      <c r="M550" s="140"/>
      <c r="N550" s="141"/>
      <c r="O550" s="16"/>
      <c r="V550" s="16"/>
      <c r="W550" s="16"/>
      <c r="X550" s="16"/>
      <c r="Y550" s="16"/>
      <c r="Z550" s="16"/>
      <c r="AA550" s="16"/>
      <c r="AB550" s="16"/>
      <c r="AC550" s="16"/>
      <c r="AD550" s="16"/>
      <c r="AE550" s="16"/>
      <c r="AF550" s="16"/>
      <c r="AG550" s="16"/>
      <c r="AH550" s="16"/>
      <c r="AI550" s="16"/>
      <c r="AJ550" s="16"/>
      <c r="AK550" s="16"/>
      <c r="AL550" s="16"/>
      <c r="AM550" s="16"/>
      <c r="AN550" s="16"/>
      <c r="AO550" s="16"/>
      <c r="AP550" s="16"/>
      <c r="AQ550" s="16"/>
      <c r="AR550" s="16"/>
      <c r="AS550" s="116"/>
      <c r="AT550" s="116"/>
      <c r="AU550" s="116"/>
      <c r="AV550" s="116"/>
      <c r="AW550" s="116"/>
      <c r="AX550" s="116"/>
      <c r="AY550" s="116"/>
      <c r="AZ550" s="116"/>
      <c r="BA550" s="116"/>
      <c r="BB550" s="116"/>
      <c r="BC550" s="116"/>
      <c r="BD550" s="116"/>
      <c r="BE550" s="116"/>
      <c r="BF550" s="116"/>
      <c r="BG550" s="116"/>
      <c r="BH550" s="116"/>
      <c r="BI550" s="116"/>
      <c r="BJ550" s="117"/>
    </row>
    <row r="551" spans="3:62" ht="14.25" customHeight="1">
      <c r="C551" s="61"/>
      <c r="D551" s="518" t="s">
        <v>310</v>
      </c>
      <c r="E551" s="18"/>
      <c r="F551" s="5"/>
      <c r="G551" s="5"/>
      <c r="H551" s="5"/>
      <c r="I551" s="18"/>
      <c r="J551" s="18"/>
      <c r="K551" s="18"/>
      <c r="L551" s="18"/>
      <c r="M551" s="140"/>
      <c r="N551" s="141"/>
      <c r="O551" s="16"/>
      <c r="V551" s="16"/>
      <c r="W551" s="16"/>
      <c r="X551" s="16"/>
      <c r="Y551" s="16"/>
      <c r="Z551" s="16"/>
      <c r="AA551" s="16"/>
      <c r="AB551" s="16"/>
      <c r="AC551" s="16"/>
      <c r="AD551" s="16"/>
      <c r="AE551" s="16"/>
      <c r="AF551" s="16"/>
      <c r="AG551" s="16"/>
      <c r="AH551" s="16"/>
      <c r="AI551" s="16"/>
      <c r="AJ551" s="16"/>
      <c r="AK551" s="16"/>
      <c r="AL551" s="16"/>
      <c r="AM551" s="16"/>
      <c r="AN551" s="16"/>
      <c r="AO551" s="16"/>
      <c r="AP551" s="16"/>
      <c r="AQ551" s="16"/>
      <c r="AR551" s="16"/>
      <c r="AS551" s="116"/>
      <c r="AT551" s="116"/>
      <c r="AU551" s="116"/>
      <c r="AV551" s="116"/>
      <c r="AW551" s="116"/>
      <c r="AX551" s="116"/>
      <c r="AY551" s="116"/>
      <c r="AZ551" s="116"/>
      <c r="BA551" s="116"/>
      <c r="BB551" s="116"/>
      <c r="BC551" s="116"/>
      <c r="BD551" s="116"/>
      <c r="BE551" s="116"/>
      <c r="BF551" s="116"/>
      <c r="BG551" s="116"/>
      <c r="BH551" s="116"/>
      <c r="BI551" s="116"/>
      <c r="BJ551" s="117"/>
    </row>
    <row r="552" spans="3:62" ht="14.25" customHeight="1">
      <c r="C552" s="61"/>
      <c r="D552" s="518" t="s">
        <v>311</v>
      </c>
      <c r="E552" s="517"/>
      <c r="F552" s="5"/>
      <c r="G552" s="5"/>
      <c r="H552" s="5"/>
      <c r="I552" s="517"/>
      <c r="J552" s="517"/>
      <c r="K552" s="517"/>
      <c r="L552" s="517"/>
      <c r="M552" s="143"/>
      <c r="N552" s="133"/>
      <c r="O552" s="16"/>
      <c r="V552" s="16"/>
      <c r="W552" s="16"/>
      <c r="X552" s="16"/>
      <c r="Y552" s="16"/>
      <c r="Z552" s="16"/>
      <c r="AA552" s="16"/>
      <c r="AB552" s="16"/>
      <c r="AC552" s="16"/>
      <c r="AD552" s="16"/>
      <c r="AE552" s="16"/>
      <c r="AF552" s="16"/>
      <c r="AG552" s="16"/>
      <c r="AH552" s="16"/>
      <c r="AI552" s="16"/>
      <c r="AJ552" s="16"/>
      <c r="AK552" s="16"/>
      <c r="AL552" s="16"/>
      <c r="AM552" s="16"/>
      <c r="AN552" s="16"/>
      <c r="AO552" s="16"/>
      <c r="AP552" s="16"/>
      <c r="AQ552" s="16"/>
      <c r="AR552" s="16"/>
      <c r="AS552" s="116"/>
      <c r="AT552" s="116"/>
      <c r="AU552" s="116"/>
      <c r="AV552" s="116"/>
      <c r="AW552" s="116"/>
      <c r="AX552" s="116"/>
      <c r="AY552" s="116"/>
      <c r="AZ552" s="116"/>
      <c r="BA552" s="116"/>
      <c r="BB552" s="116"/>
      <c r="BC552" s="116"/>
      <c r="BD552" s="116"/>
      <c r="BE552" s="116"/>
      <c r="BF552" s="116"/>
      <c r="BG552" s="116"/>
      <c r="BH552" s="116"/>
      <c r="BI552" s="116"/>
      <c r="BJ552" s="117"/>
    </row>
    <row r="553" spans="3:62" ht="14.25" customHeight="1">
      <c r="C553" s="61"/>
      <c r="D553" s="518" t="s">
        <v>316</v>
      </c>
      <c r="E553" s="517"/>
      <c r="F553" s="5"/>
      <c r="G553" s="5"/>
      <c r="H553" s="5"/>
      <c r="I553" s="517"/>
      <c r="J553" s="517"/>
      <c r="K553" s="517"/>
      <c r="L553" s="542"/>
      <c r="M553" s="142"/>
      <c r="N553" s="133"/>
      <c r="O553" s="16"/>
      <c r="V553" s="16"/>
      <c r="W553" s="16"/>
      <c r="X553" s="16"/>
      <c r="Y553" s="16"/>
      <c r="Z553" s="16"/>
      <c r="AA553" s="16"/>
      <c r="AB553" s="16"/>
      <c r="AC553" s="16"/>
      <c r="AD553" s="16"/>
      <c r="AE553" s="16"/>
      <c r="AF553" s="16"/>
      <c r="AG553" s="16"/>
      <c r="AH553" s="16"/>
      <c r="AI553" s="16"/>
      <c r="AJ553" s="16"/>
      <c r="AK553" s="16"/>
      <c r="AL553" s="16"/>
      <c r="AM553" s="16"/>
      <c r="AN553" s="16"/>
      <c r="AO553" s="16"/>
      <c r="AP553" s="16"/>
      <c r="AQ553" s="16"/>
      <c r="AR553" s="16"/>
      <c r="AS553" s="116"/>
      <c r="AT553" s="116"/>
      <c r="AU553" s="116"/>
      <c r="AV553" s="116"/>
      <c r="AW553" s="116"/>
      <c r="AX553" s="116"/>
      <c r="AY553" s="116"/>
      <c r="AZ553" s="116"/>
      <c r="BA553" s="116"/>
      <c r="BB553" s="116"/>
      <c r="BC553" s="116"/>
      <c r="BD553" s="116"/>
      <c r="BE553" s="116"/>
      <c r="BF553" s="116"/>
      <c r="BG553" s="116"/>
      <c r="BH553" s="116"/>
      <c r="BI553" s="116"/>
      <c r="BJ553" s="117"/>
    </row>
    <row r="554" spans="3:62" ht="15.6" thickBot="1">
      <c r="C554" s="61"/>
      <c r="D554" s="66"/>
      <c r="E554" s="67"/>
      <c r="F554" s="5"/>
      <c r="G554" s="517"/>
      <c r="H554" s="517"/>
      <c r="I554" s="517"/>
      <c r="J554" s="517"/>
      <c r="K554" s="517"/>
      <c r="L554" s="542"/>
      <c r="M554" s="142"/>
      <c r="N554" s="133"/>
      <c r="O554" s="16"/>
      <c r="V554" s="16"/>
      <c r="W554" s="16"/>
      <c r="X554" s="16"/>
      <c r="Y554" s="16"/>
      <c r="Z554" s="16"/>
      <c r="AA554" s="16"/>
      <c r="AB554" s="16"/>
      <c r="AC554" s="16"/>
      <c r="AD554" s="16"/>
      <c r="AE554" s="16"/>
      <c r="AF554" s="16"/>
      <c r="AG554" s="16"/>
      <c r="AH554" s="16"/>
      <c r="AI554" s="16"/>
      <c r="AJ554" s="16"/>
      <c r="AK554" s="16"/>
      <c r="AL554" s="16"/>
      <c r="AM554" s="16"/>
      <c r="AN554" s="16"/>
      <c r="AO554" s="16"/>
      <c r="AP554" s="16"/>
      <c r="AQ554" s="16"/>
      <c r="AR554" s="16"/>
      <c r="AS554" s="116"/>
      <c r="AT554" s="116"/>
      <c r="AU554" s="116"/>
      <c r="AV554" s="116"/>
      <c r="AW554" s="116"/>
      <c r="AX554" s="116"/>
      <c r="AY554" s="116"/>
      <c r="AZ554" s="116"/>
      <c r="BA554" s="116"/>
      <c r="BB554" s="116"/>
      <c r="BC554" s="116"/>
      <c r="BD554" s="116"/>
      <c r="BE554" s="116"/>
      <c r="BF554" s="116"/>
      <c r="BG554" s="116"/>
      <c r="BH554" s="116"/>
      <c r="BI554" s="116"/>
      <c r="BJ554" s="117"/>
    </row>
    <row r="555" spans="3:62" ht="19.2">
      <c r="C555" s="61"/>
      <c r="D555" s="1150" t="s">
        <v>443</v>
      </c>
      <c r="E555" s="1151"/>
      <c r="F555" s="539"/>
      <c r="G555" s="540"/>
      <c r="H555" s="540"/>
      <c r="I555" s="540"/>
      <c r="J555" s="540"/>
      <c r="K555" s="540"/>
      <c r="L555" s="542"/>
      <c r="M555" s="142"/>
      <c r="N555" s="133"/>
      <c r="O555" s="16"/>
      <c r="P555" s="16"/>
      <c r="Q555" s="16"/>
      <c r="V555" s="16"/>
      <c r="W555" s="16"/>
      <c r="X555" s="16"/>
      <c r="Y555" s="16"/>
      <c r="Z555" s="16"/>
      <c r="AA555" s="16"/>
      <c r="AB555" s="16"/>
      <c r="AC555" s="16"/>
      <c r="AD555" s="16"/>
      <c r="AE555" s="16"/>
      <c r="AF555" s="16"/>
      <c r="AG555" s="16"/>
      <c r="AH555" s="16"/>
      <c r="AI555" s="16"/>
      <c r="AJ555" s="16"/>
      <c r="AK555" s="16"/>
      <c r="AL555" s="16"/>
      <c r="AM555" s="16"/>
      <c r="AN555" s="16"/>
      <c r="AO555" s="16"/>
      <c r="AP555" s="16"/>
      <c r="AQ555" s="16"/>
      <c r="AR555" s="16"/>
      <c r="AS555" s="116"/>
      <c r="AT555" s="116"/>
      <c r="AU555" s="116"/>
      <c r="AV555" s="116"/>
      <c r="AW555" s="116"/>
      <c r="AX555" s="116"/>
      <c r="AY555" s="116"/>
      <c r="AZ555" s="116"/>
      <c r="BA555" s="116"/>
      <c r="BB555" s="116"/>
      <c r="BC555" s="116"/>
      <c r="BD555" s="116"/>
      <c r="BE555" s="116"/>
      <c r="BF555" s="116"/>
      <c r="BG555" s="116"/>
      <c r="BH555" s="116"/>
      <c r="BI555" s="116"/>
      <c r="BJ555" s="117"/>
    </row>
    <row r="556" spans="3:62" ht="8.1" customHeight="1">
      <c r="C556" s="61"/>
      <c r="D556" s="4"/>
      <c r="E556" s="517"/>
      <c r="F556" s="5"/>
      <c r="G556" s="517"/>
      <c r="H556" s="517"/>
      <c r="I556" s="517"/>
      <c r="J556" s="517"/>
      <c r="K556" s="517"/>
      <c r="L556" s="542"/>
      <c r="M556" s="142"/>
      <c r="N556" s="133"/>
      <c r="O556" s="16"/>
      <c r="P556" s="16"/>
      <c r="Q556" s="16"/>
      <c r="V556" s="16"/>
      <c r="W556" s="16"/>
      <c r="X556" s="16"/>
      <c r="Y556" s="16"/>
      <c r="Z556" s="16"/>
      <c r="AA556" s="16"/>
      <c r="AB556" s="16"/>
      <c r="AC556" s="16"/>
      <c r="AD556" s="16"/>
      <c r="AE556" s="16"/>
      <c r="AF556" s="16"/>
      <c r="AG556" s="16"/>
      <c r="AH556" s="16"/>
      <c r="AI556" s="16"/>
      <c r="AJ556" s="16"/>
      <c r="AK556" s="16"/>
      <c r="AL556" s="16"/>
      <c r="AM556" s="16"/>
      <c r="AN556" s="16"/>
      <c r="AO556" s="16"/>
      <c r="AP556" s="16"/>
      <c r="AQ556" s="16"/>
      <c r="AR556" s="16"/>
      <c r="AS556" s="116"/>
      <c r="AT556" s="116"/>
      <c r="AU556" s="116"/>
      <c r="AV556" s="116"/>
      <c r="AW556" s="116"/>
      <c r="AX556" s="116"/>
      <c r="AY556" s="116"/>
      <c r="AZ556" s="116"/>
      <c r="BA556" s="116"/>
      <c r="BB556" s="116"/>
      <c r="BC556" s="116"/>
      <c r="BD556" s="116"/>
      <c r="BE556" s="116"/>
      <c r="BF556" s="116"/>
      <c r="BG556" s="116"/>
      <c r="BH556" s="116"/>
      <c r="BI556" s="116"/>
      <c r="BJ556" s="117"/>
    </row>
    <row r="557" spans="3:62" ht="19.2">
      <c r="C557" s="61"/>
      <c r="D557" s="885" t="s">
        <v>429</v>
      </c>
      <c r="E557" s="517"/>
      <c r="F557" s="5"/>
      <c r="G557" s="517"/>
      <c r="H557" s="517"/>
      <c r="I557" s="517"/>
      <c r="J557" s="517"/>
      <c r="K557" s="517"/>
      <c r="L557" s="542"/>
      <c r="M557" s="142"/>
      <c r="N557" s="133"/>
      <c r="O557" s="16"/>
      <c r="P557" s="16"/>
      <c r="Q557" s="16"/>
      <c r="V557" s="16"/>
      <c r="W557" s="16"/>
      <c r="X557" s="16"/>
      <c r="Y557" s="16"/>
      <c r="Z557" s="16"/>
      <c r="AA557" s="16"/>
      <c r="AB557" s="16"/>
      <c r="AC557" s="16"/>
      <c r="AD557" s="16"/>
      <c r="AE557" s="16"/>
      <c r="AF557" s="16"/>
      <c r="AG557" s="16"/>
      <c r="AH557" s="16"/>
      <c r="AI557" s="16"/>
      <c r="AJ557" s="16"/>
      <c r="AK557" s="16"/>
      <c r="AL557" s="16"/>
      <c r="AM557" s="16"/>
      <c r="AN557" s="16"/>
      <c r="AO557" s="16"/>
      <c r="AP557" s="16"/>
      <c r="AQ557" s="16"/>
      <c r="AR557" s="16"/>
      <c r="AS557" s="116"/>
      <c r="AT557" s="116"/>
      <c r="AU557" s="116"/>
      <c r="AV557" s="116"/>
      <c r="AW557" s="116"/>
      <c r="AX557" s="116"/>
      <c r="AY557" s="116"/>
      <c r="AZ557" s="116"/>
      <c r="BA557" s="116"/>
      <c r="BB557" s="116"/>
      <c r="BC557" s="116"/>
      <c r="BD557" s="116"/>
      <c r="BE557" s="116"/>
      <c r="BF557" s="116"/>
      <c r="BG557" s="116"/>
      <c r="BH557" s="116"/>
      <c r="BI557" s="116"/>
      <c r="BJ557" s="117"/>
    </row>
    <row r="558" spans="3:62" ht="16.05" customHeight="1">
      <c r="C558" s="61"/>
      <c r="D558" s="885" t="s">
        <v>434</v>
      </c>
      <c r="E558" s="517"/>
      <c r="F558" s="5"/>
      <c r="G558" s="517"/>
      <c r="H558" s="517"/>
      <c r="I558" s="517"/>
      <c r="J558" s="517"/>
      <c r="K558" s="517"/>
      <c r="L558" s="542"/>
      <c r="M558" s="142"/>
      <c r="N558" s="133"/>
      <c r="O558" s="16"/>
      <c r="P558" s="16"/>
      <c r="Q558" s="16"/>
      <c r="V558" s="16"/>
      <c r="W558" s="16"/>
      <c r="X558" s="16"/>
      <c r="Y558" s="16"/>
      <c r="Z558" s="16"/>
      <c r="AA558" s="16"/>
      <c r="AB558" s="16"/>
      <c r="AC558" s="16"/>
      <c r="AD558" s="16"/>
      <c r="AE558" s="16"/>
      <c r="AF558" s="16"/>
      <c r="AG558" s="16"/>
      <c r="AH558" s="16"/>
      <c r="AI558" s="16"/>
      <c r="AJ558" s="16"/>
      <c r="AK558" s="16"/>
      <c r="AL558" s="16"/>
      <c r="AM558" s="16"/>
      <c r="AN558" s="16"/>
      <c r="AO558" s="16"/>
      <c r="AP558" s="16"/>
      <c r="AQ558" s="16"/>
      <c r="AR558" s="16"/>
      <c r="AS558" s="116"/>
      <c r="AT558" s="116"/>
      <c r="AU558" s="116"/>
      <c r="AV558" s="116"/>
      <c r="AW558" s="116"/>
      <c r="AX558" s="116"/>
      <c r="AY558" s="116"/>
      <c r="AZ558" s="116"/>
      <c r="BA558" s="116"/>
      <c r="BB558" s="116"/>
      <c r="BC558" s="116"/>
      <c r="BD558" s="116"/>
      <c r="BE558" s="116"/>
      <c r="BF558" s="116"/>
      <c r="BG558" s="116"/>
      <c r="BH558" s="116"/>
      <c r="BI558" s="116"/>
      <c r="BJ558" s="117"/>
    </row>
    <row r="559" spans="3:62" ht="15">
      <c r="C559" s="61"/>
      <c r="D559" s="5" t="s">
        <v>381</v>
      </c>
      <c r="E559" s="517"/>
      <c r="F559" s="5"/>
      <c r="G559" s="517"/>
      <c r="H559" s="517"/>
      <c r="I559" s="517"/>
      <c r="J559" s="517"/>
      <c r="K559" s="517"/>
      <c r="L559" s="542"/>
      <c r="M559" s="142"/>
      <c r="N559" s="133"/>
      <c r="O559" s="16"/>
      <c r="P559" s="16"/>
      <c r="Q559" s="16"/>
      <c r="V559" s="16"/>
      <c r="W559" s="16"/>
      <c r="X559" s="16"/>
      <c r="Y559" s="16"/>
      <c r="Z559" s="16"/>
      <c r="AA559" s="16"/>
      <c r="AB559" s="16"/>
      <c r="AC559" s="16"/>
      <c r="AD559" s="16"/>
      <c r="AE559" s="16"/>
      <c r="AF559" s="16"/>
      <c r="AG559" s="16"/>
      <c r="AH559" s="16"/>
      <c r="AI559" s="16"/>
      <c r="AJ559" s="16"/>
      <c r="AK559" s="16"/>
      <c r="AL559" s="16"/>
      <c r="AM559" s="16"/>
      <c r="AN559" s="16"/>
      <c r="AO559" s="16"/>
      <c r="AP559" s="16"/>
      <c r="AQ559" s="16"/>
      <c r="AR559" s="16"/>
      <c r="AS559" s="116"/>
      <c r="AT559" s="116"/>
      <c r="AU559" s="116"/>
      <c r="AV559" s="116"/>
      <c r="AW559" s="116"/>
      <c r="AX559" s="116"/>
      <c r="AY559" s="116"/>
      <c r="AZ559" s="116"/>
      <c r="BA559" s="116"/>
      <c r="BB559" s="116"/>
      <c r="BC559" s="116"/>
      <c r="BD559" s="116"/>
      <c r="BE559" s="116"/>
      <c r="BF559" s="116"/>
      <c r="BG559" s="116"/>
      <c r="BH559" s="116"/>
      <c r="BI559" s="116"/>
      <c r="BJ559" s="117"/>
    </row>
    <row r="560" spans="3:62" ht="15">
      <c r="C560" s="61"/>
      <c r="D560" s="5" t="s">
        <v>382</v>
      </c>
      <c r="E560" s="517"/>
      <c r="F560" s="5"/>
      <c r="G560" s="517"/>
      <c r="H560" s="517"/>
      <c r="I560" s="517"/>
      <c r="J560" s="517"/>
      <c r="K560" s="517"/>
      <c r="L560" s="542"/>
      <c r="M560" s="150"/>
      <c r="N560" s="141"/>
      <c r="O560" s="16"/>
      <c r="P560" s="16"/>
      <c r="Q560" s="16"/>
      <c r="V560" s="16"/>
      <c r="W560" s="16"/>
      <c r="X560" s="16"/>
      <c r="Y560" s="16"/>
      <c r="Z560" s="16"/>
      <c r="AA560" s="16"/>
      <c r="AB560" s="16"/>
      <c r="AC560" s="16"/>
      <c r="AD560" s="16"/>
      <c r="AE560" s="16"/>
      <c r="AF560" s="16"/>
      <c r="AG560" s="16"/>
      <c r="AH560" s="16"/>
      <c r="AI560" s="16"/>
      <c r="AJ560" s="16"/>
      <c r="AK560" s="16"/>
      <c r="AL560" s="16"/>
      <c r="AM560" s="16"/>
      <c r="AN560" s="16"/>
      <c r="AO560" s="16"/>
      <c r="AP560" s="16"/>
      <c r="AQ560" s="16"/>
      <c r="AR560" s="16"/>
      <c r="AS560" s="116"/>
      <c r="AT560" s="116"/>
      <c r="AU560" s="116"/>
      <c r="AV560" s="116"/>
      <c r="AW560" s="116"/>
      <c r="AX560" s="116"/>
      <c r="AY560" s="116"/>
      <c r="AZ560" s="116"/>
      <c r="BA560" s="116"/>
      <c r="BB560" s="116"/>
      <c r="BC560" s="116"/>
      <c r="BD560" s="116"/>
      <c r="BE560" s="116"/>
      <c r="BF560" s="116"/>
      <c r="BG560" s="116"/>
      <c r="BH560" s="116"/>
      <c r="BI560" s="116"/>
      <c r="BJ560" s="117"/>
    </row>
    <row r="561" spans="2:62" ht="15">
      <c r="C561" s="61"/>
      <c r="D561" s="5" t="s">
        <v>383</v>
      </c>
      <c r="E561" s="517"/>
      <c r="F561" s="5"/>
      <c r="G561" s="517"/>
      <c r="H561" s="517"/>
      <c r="I561" s="517"/>
      <c r="J561" s="517"/>
      <c r="K561" s="517"/>
      <c r="L561" s="542"/>
      <c r="M561" s="141"/>
      <c r="N561" s="141"/>
      <c r="O561" s="16"/>
      <c r="P561" s="16"/>
      <c r="Q561" s="16"/>
      <c r="V561" s="16"/>
      <c r="W561" s="16"/>
      <c r="X561" s="16"/>
      <c r="Y561" s="16"/>
      <c r="Z561" s="16"/>
      <c r="AA561" s="16"/>
      <c r="AB561" s="16"/>
      <c r="AC561" s="16"/>
      <c r="AD561" s="16"/>
      <c r="AE561" s="16"/>
      <c r="AF561" s="16"/>
      <c r="AG561" s="16"/>
      <c r="AH561" s="16"/>
      <c r="AI561" s="16"/>
      <c r="AJ561" s="16"/>
      <c r="AK561" s="16"/>
      <c r="AL561" s="16"/>
      <c r="AM561" s="16"/>
      <c r="AN561" s="16"/>
      <c r="AO561" s="16"/>
      <c r="AP561" s="16"/>
      <c r="AQ561" s="16"/>
      <c r="AR561" s="16"/>
      <c r="AS561" s="116"/>
      <c r="AT561" s="116"/>
      <c r="AU561" s="116"/>
      <c r="AV561" s="116"/>
      <c r="AW561" s="116"/>
      <c r="AX561" s="116"/>
      <c r="AY561" s="116"/>
      <c r="AZ561" s="116"/>
      <c r="BA561" s="116"/>
      <c r="BB561" s="116"/>
      <c r="BC561" s="116"/>
      <c r="BD561" s="116"/>
      <c r="BE561" s="116"/>
      <c r="BF561" s="116"/>
      <c r="BG561" s="116"/>
      <c r="BH561" s="116"/>
      <c r="BI561" s="116"/>
      <c r="BJ561" s="117"/>
    </row>
    <row r="562" spans="2:62" ht="15">
      <c r="C562" s="61"/>
      <c r="D562" s="5" t="s">
        <v>384</v>
      </c>
      <c r="E562" s="517"/>
      <c r="F562" s="5"/>
      <c r="G562" s="517"/>
      <c r="H562" s="517"/>
      <c r="I562" s="517"/>
      <c r="J562" s="517"/>
      <c r="K562" s="517"/>
      <c r="L562" s="542"/>
      <c r="M562" s="141"/>
      <c r="N562" s="141"/>
      <c r="O562" s="16"/>
      <c r="P562" s="16"/>
      <c r="Q562" s="16"/>
      <c r="V562" s="16"/>
      <c r="W562" s="16"/>
      <c r="X562" s="16"/>
      <c r="Y562" s="16"/>
      <c r="Z562" s="16"/>
      <c r="AA562" s="16"/>
      <c r="AB562" s="16"/>
      <c r="AC562" s="16"/>
      <c r="AD562" s="16"/>
      <c r="AE562" s="16"/>
      <c r="AF562" s="16"/>
      <c r="AG562" s="16"/>
      <c r="AH562" s="16"/>
      <c r="AI562" s="16"/>
      <c r="AJ562" s="16"/>
      <c r="AK562" s="16"/>
      <c r="AL562" s="16"/>
      <c r="AM562" s="16"/>
      <c r="AN562" s="16"/>
      <c r="AO562" s="16"/>
      <c r="AP562" s="16"/>
      <c r="AQ562" s="16"/>
      <c r="AR562" s="16"/>
      <c r="AS562" s="116"/>
      <c r="AT562" s="116"/>
      <c r="AU562" s="116"/>
      <c r="AV562" s="116"/>
      <c r="AW562" s="116"/>
      <c r="AX562" s="116"/>
      <c r="AY562" s="116"/>
      <c r="AZ562" s="116"/>
      <c r="BA562" s="116"/>
      <c r="BB562" s="116"/>
      <c r="BC562" s="116"/>
      <c r="BD562" s="116"/>
      <c r="BE562" s="116"/>
      <c r="BF562" s="116"/>
      <c r="BG562" s="116"/>
      <c r="BH562" s="116"/>
      <c r="BI562" s="116"/>
      <c r="BJ562" s="117"/>
    </row>
    <row r="563" spans="2:62" ht="15">
      <c r="C563" s="61"/>
      <c r="D563" s="5" t="s">
        <v>385</v>
      </c>
      <c r="E563" s="517"/>
      <c r="F563" s="5"/>
      <c r="G563" s="517"/>
      <c r="H563" s="517"/>
      <c r="I563" s="517"/>
      <c r="J563" s="517"/>
      <c r="K563" s="517"/>
      <c r="L563" s="542"/>
      <c r="M563" s="141"/>
      <c r="N563" s="141"/>
      <c r="O563" s="16"/>
      <c r="P563" s="16"/>
      <c r="Q563" s="16"/>
      <c r="V563" s="16"/>
      <c r="W563" s="16"/>
      <c r="X563" s="16"/>
      <c r="Y563" s="16"/>
      <c r="Z563" s="16"/>
      <c r="AA563" s="16"/>
      <c r="AB563" s="16"/>
      <c r="AC563" s="16"/>
      <c r="AD563" s="16"/>
      <c r="AE563" s="16"/>
      <c r="AF563" s="16"/>
      <c r="AG563" s="16"/>
      <c r="AH563" s="16"/>
      <c r="AI563" s="16"/>
      <c r="AJ563" s="16"/>
      <c r="AK563" s="16"/>
      <c r="AL563" s="16"/>
      <c r="AM563" s="16"/>
      <c r="AN563" s="16"/>
      <c r="AO563" s="16"/>
      <c r="AP563" s="16"/>
      <c r="AQ563" s="16"/>
      <c r="AR563" s="16"/>
      <c r="AS563" s="116"/>
      <c r="AT563" s="116"/>
      <c r="AU563" s="116"/>
      <c r="AV563" s="116"/>
      <c r="AW563" s="116"/>
      <c r="AX563" s="116"/>
      <c r="AY563" s="116"/>
      <c r="AZ563" s="116"/>
      <c r="BA563" s="116"/>
      <c r="BB563" s="116"/>
      <c r="BC563" s="116"/>
      <c r="BD563" s="116"/>
      <c r="BE563" s="116"/>
      <c r="BF563" s="116"/>
      <c r="BG563" s="116"/>
      <c r="BH563" s="116"/>
      <c r="BI563" s="116"/>
      <c r="BJ563" s="117"/>
    </row>
    <row r="564" spans="2:62" ht="15">
      <c r="C564" s="61"/>
      <c r="D564" s="5"/>
      <c r="E564" s="517"/>
      <c r="F564" s="5"/>
      <c r="G564" s="517"/>
      <c r="H564" s="517"/>
      <c r="I564" s="517"/>
      <c r="J564" s="517"/>
      <c r="K564" s="517"/>
      <c r="L564" s="542"/>
      <c r="M564" s="141"/>
      <c r="N564" s="141"/>
      <c r="O564" s="16"/>
      <c r="P564" s="16"/>
      <c r="Q564" s="16"/>
      <c r="V564" s="16"/>
      <c r="W564" s="16"/>
      <c r="X564" s="16"/>
      <c r="Y564" s="16"/>
      <c r="Z564" s="16"/>
      <c r="AA564" s="16"/>
      <c r="AB564" s="16"/>
      <c r="AC564" s="16"/>
      <c r="AD564" s="16"/>
      <c r="AE564" s="16"/>
      <c r="AF564" s="16"/>
      <c r="AG564" s="16"/>
      <c r="AH564" s="16"/>
      <c r="AI564" s="16"/>
      <c r="AJ564" s="16"/>
      <c r="AK564" s="16"/>
      <c r="AL564" s="16"/>
      <c r="AM564" s="16"/>
      <c r="AN564" s="16"/>
      <c r="AO564" s="16"/>
      <c r="AP564" s="16"/>
      <c r="AQ564" s="16"/>
      <c r="AR564" s="16"/>
      <c r="AS564" s="116"/>
      <c r="AT564" s="116"/>
      <c r="AU564" s="116"/>
      <c r="AV564" s="116"/>
      <c r="AW564" s="116"/>
      <c r="AX564" s="116"/>
      <c r="AY564" s="116"/>
      <c r="AZ564" s="116"/>
      <c r="BA564" s="116"/>
      <c r="BB564" s="116"/>
      <c r="BC564" s="116"/>
      <c r="BD564" s="116"/>
      <c r="BE564" s="116"/>
      <c r="BF564" s="116"/>
      <c r="BG564" s="116"/>
      <c r="BH564" s="116"/>
      <c r="BI564" s="116"/>
      <c r="BJ564" s="117"/>
    </row>
    <row r="565" spans="2:62" ht="15">
      <c r="C565" s="61"/>
      <c r="D565" s="5"/>
      <c r="E565" s="517"/>
      <c r="F565" s="5"/>
      <c r="G565" s="517"/>
      <c r="H565" s="517"/>
      <c r="I565" s="517"/>
      <c r="J565" s="517"/>
      <c r="K565" s="517"/>
      <c r="L565" s="542"/>
      <c r="M565" s="141"/>
      <c r="N565" s="141"/>
      <c r="O565" s="16"/>
      <c r="P565" s="16"/>
      <c r="Q565" s="16"/>
      <c r="V565" s="16"/>
      <c r="W565" s="16"/>
      <c r="X565" s="16"/>
      <c r="Y565" s="16"/>
      <c r="Z565" s="16"/>
      <c r="AA565" s="16"/>
      <c r="AB565" s="16"/>
      <c r="AC565" s="16"/>
      <c r="AD565" s="16"/>
      <c r="AE565" s="16"/>
      <c r="AF565" s="16"/>
      <c r="AG565" s="16"/>
      <c r="AH565" s="16"/>
      <c r="AI565" s="16"/>
      <c r="AJ565" s="16"/>
      <c r="AK565" s="16"/>
      <c r="AL565" s="16"/>
      <c r="AM565" s="16"/>
      <c r="AN565" s="16"/>
      <c r="AO565" s="16"/>
      <c r="AP565" s="16"/>
      <c r="AQ565" s="16"/>
      <c r="AR565" s="16"/>
      <c r="AS565" s="116"/>
      <c r="AT565" s="116"/>
      <c r="AU565" s="116"/>
      <c r="AV565" s="116"/>
      <c r="AW565" s="116"/>
      <c r="AX565" s="116"/>
      <c r="AY565" s="116"/>
      <c r="AZ565" s="116"/>
      <c r="BA565" s="116"/>
      <c r="BB565" s="116"/>
      <c r="BC565" s="116"/>
      <c r="BD565" s="116"/>
      <c r="BE565" s="116"/>
      <c r="BF565" s="116"/>
      <c r="BG565" s="116"/>
      <c r="BH565" s="116"/>
      <c r="BI565" s="116"/>
      <c r="BJ565" s="117"/>
    </row>
    <row r="566" spans="2:62" ht="15">
      <c r="C566" s="61"/>
      <c r="D566" s="5"/>
      <c r="E566" s="517"/>
      <c r="F566" s="5"/>
      <c r="G566" s="517"/>
      <c r="H566" s="517"/>
      <c r="I566" s="517"/>
      <c r="J566" s="517"/>
      <c r="K566" s="517"/>
      <c r="L566" s="542"/>
      <c r="M566" s="141"/>
      <c r="N566" s="141"/>
      <c r="O566" s="16"/>
      <c r="P566" s="16"/>
      <c r="Q566" s="16"/>
      <c r="V566" s="16"/>
      <c r="W566" s="16"/>
      <c r="X566" s="16"/>
      <c r="Y566" s="16"/>
      <c r="Z566" s="16"/>
      <c r="AA566" s="16"/>
      <c r="AB566" s="16"/>
      <c r="AC566" s="16"/>
      <c r="AD566" s="16"/>
      <c r="AE566" s="16"/>
      <c r="AF566" s="16"/>
      <c r="AG566" s="16"/>
      <c r="AH566" s="16"/>
      <c r="AI566" s="16"/>
      <c r="AJ566" s="16"/>
      <c r="AK566" s="16"/>
      <c r="AL566" s="16"/>
      <c r="AM566" s="16"/>
      <c r="AN566" s="16"/>
      <c r="AO566" s="16"/>
      <c r="AP566" s="16"/>
      <c r="AQ566" s="16"/>
      <c r="AR566" s="16"/>
      <c r="AS566" s="116"/>
      <c r="AT566" s="116"/>
      <c r="AU566" s="116"/>
      <c r="AV566" s="116"/>
      <c r="AW566" s="116"/>
      <c r="AX566" s="116"/>
      <c r="AY566" s="116"/>
      <c r="AZ566" s="116"/>
      <c r="BA566" s="116"/>
      <c r="BB566" s="116"/>
      <c r="BC566" s="116"/>
      <c r="BD566" s="116"/>
      <c r="BE566" s="116"/>
      <c r="BF566" s="116"/>
      <c r="BG566" s="116"/>
      <c r="BH566" s="116"/>
      <c r="BI566" s="116"/>
      <c r="BJ566" s="117"/>
    </row>
    <row r="567" spans="2:62" ht="15">
      <c r="C567" s="61"/>
      <c r="D567" s="5"/>
      <c r="E567" s="517"/>
      <c r="F567" s="5"/>
      <c r="G567" s="517"/>
      <c r="H567" s="517"/>
      <c r="I567" s="517"/>
      <c r="J567" s="517"/>
      <c r="K567" s="517"/>
      <c r="L567" s="542"/>
      <c r="M567" s="141"/>
      <c r="N567" s="141"/>
      <c r="O567" s="16"/>
      <c r="P567" s="16"/>
      <c r="Q567" s="16"/>
      <c r="V567" s="16"/>
      <c r="W567" s="16"/>
      <c r="X567" s="16"/>
      <c r="Y567" s="16"/>
      <c r="Z567" s="16"/>
      <c r="AA567" s="16"/>
      <c r="AB567" s="16"/>
      <c r="AC567" s="16"/>
      <c r="AD567" s="16"/>
      <c r="AE567" s="16"/>
      <c r="AF567" s="16"/>
      <c r="AG567" s="16"/>
      <c r="AH567" s="16"/>
      <c r="AI567" s="16"/>
      <c r="AJ567" s="16"/>
      <c r="AK567" s="16"/>
      <c r="AL567" s="16"/>
      <c r="AM567" s="16"/>
      <c r="AN567" s="16"/>
      <c r="AO567" s="16"/>
      <c r="AP567" s="16"/>
      <c r="AQ567" s="16"/>
      <c r="AR567" s="16"/>
      <c r="AS567" s="116"/>
      <c r="AT567" s="116"/>
      <c r="AU567" s="116"/>
      <c r="AV567" s="116"/>
      <c r="AW567" s="116"/>
      <c r="AX567" s="116"/>
      <c r="AY567" s="116"/>
      <c r="AZ567" s="116"/>
      <c r="BA567" s="116"/>
      <c r="BB567" s="116"/>
      <c r="BC567" s="116"/>
      <c r="BD567" s="116"/>
      <c r="BE567" s="116"/>
      <c r="BF567" s="116"/>
      <c r="BG567" s="116"/>
      <c r="BH567" s="116"/>
      <c r="BI567" s="116"/>
      <c r="BJ567" s="117"/>
    </row>
    <row r="568" spans="2:62" ht="15">
      <c r="C568" s="57"/>
      <c r="D568" s="66"/>
      <c r="E568" s="67"/>
      <c r="F568" s="58"/>
      <c r="G568" s="67"/>
      <c r="H568" s="67"/>
      <c r="I568" s="67"/>
      <c r="J568" s="67"/>
      <c r="K568" s="67"/>
      <c r="L568" s="395"/>
      <c r="M568" s="141"/>
      <c r="N568" s="141"/>
      <c r="O568" s="16"/>
      <c r="P568" s="16"/>
      <c r="Q568" s="16"/>
      <c r="V568" s="16"/>
      <c r="W568" s="16"/>
      <c r="X568" s="16"/>
      <c r="Y568" s="16"/>
      <c r="Z568" s="16"/>
      <c r="AA568" s="16"/>
      <c r="AB568" s="16"/>
      <c r="AC568" s="16"/>
      <c r="AD568" s="16"/>
      <c r="AE568" s="16"/>
      <c r="AF568" s="16"/>
      <c r="AG568" s="16"/>
      <c r="AH568" s="16"/>
      <c r="AI568" s="16"/>
      <c r="AJ568" s="16"/>
      <c r="AK568" s="16"/>
      <c r="AL568" s="16"/>
      <c r="AM568" s="16"/>
      <c r="AN568" s="16"/>
      <c r="AO568" s="16"/>
      <c r="AP568" s="16"/>
      <c r="AQ568" s="16"/>
      <c r="AR568" s="16"/>
      <c r="AS568" s="116"/>
      <c r="AT568" s="116"/>
      <c r="AU568" s="116"/>
      <c r="AV568" s="116"/>
      <c r="AW568" s="116"/>
      <c r="AX568" s="116"/>
      <c r="AY568" s="116"/>
      <c r="AZ568" s="116"/>
      <c r="BA568" s="116"/>
      <c r="BB568" s="116"/>
      <c r="BC568" s="116"/>
      <c r="BD568" s="116"/>
      <c r="BE568" s="116"/>
      <c r="BF568" s="116"/>
      <c r="BG568" s="116"/>
      <c r="BH568" s="116"/>
      <c r="BI568" s="116"/>
      <c r="BJ568" s="117"/>
    </row>
    <row r="569" spans="2:62" s="3" customFormat="1">
      <c r="B569" s="36"/>
      <c r="C569" s="16"/>
      <c r="D569" s="16"/>
      <c r="E569" s="16"/>
      <c r="F569" s="16"/>
      <c r="G569" s="16"/>
      <c r="H569" s="16"/>
      <c r="I569" s="16"/>
      <c r="J569" s="16"/>
      <c r="K569" s="16"/>
      <c r="L569" s="16"/>
      <c r="M569" s="16"/>
      <c r="N569" s="16"/>
      <c r="O569" s="16"/>
      <c r="P569" s="16"/>
      <c r="Q569" s="16"/>
      <c r="R569" s="36"/>
      <c r="S569" s="16"/>
      <c r="T569" s="16"/>
      <c r="U569" s="16"/>
      <c r="V569" s="16"/>
      <c r="W569" s="16"/>
      <c r="X569" s="16"/>
      <c r="Y569" s="16"/>
      <c r="Z569" s="16"/>
      <c r="AA569" s="16"/>
      <c r="AB569" s="16"/>
      <c r="AC569" s="16"/>
      <c r="AD569" s="16"/>
      <c r="AE569" s="16"/>
      <c r="AF569" s="16"/>
      <c r="AG569" s="16"/>
      <c r="AH569" s="16"/>
      <c r="AI569" s="16"/>
      <c r="AJ569" s="16"/>
      <c r="AK569" s="16"/>
      <c r="AL569" s="16"/>
      <c r="AM569" s="16"/>
      <c r="AN569" s="16"/>
      <c r="AO569" s="16"/>
      <c r="AP569" s="16"/>
      <c r="AQ569" s="16"/>
      <c r="AR569" s="16"/>
      <c r="AS569" s="116"/>
      <c r="AT569" s="116"/>
      <c r="AU569" s="116"/>
      <c r="AV569" s="116"/>
      <c r="AW569" s="116"/>
      <c r="AX569" s="116"/>
      <c r="AY569" s="116"/>
      <c r="AZ569" s="116"/>
      <c r="BA569" s="116"/>
      <c r="BB569" s="116"/>
      <c r="BC569" s="116"/>
      <c r="BD569" s="116"/>
      <c r="BE569" s="116"/>
      <c r="BF569" s="116"/>
      <c r="BG569" s="116"/>
      <c r="BH569" s="116"/>
      <c r="BI569" s="116"/>
      <c r="BJ569" s="117"/>
    </row>
    <row r="570" spans="2:62" s="3" customFormat="1">
      <c r="B570" s="36"/>
      <c r="C570" s="16"/>
      <c r="D570" s="16"/>
      <c r="E570" s="16"/>
      <c r="F570" s="16"/>
      <c r="G570" s="16"/>
      <c r="H570" s="16"/>
      <c r="I570" s="16"/>
      <c r="J570" s="16"/>
      <c r="K570" s="16"/>
      <c r="L570" s="16"/>
      <c r="M570" s="16"/>
      <c r="N570" s="16"/>
      <c r="O570" s="16"/>
      <c r="P570" s="16"/>
      <c r="Q570" s="16"/>
      <c r="R570" s="36"/>
      <c r="S570" s="16"/>
      <c r="T570" s="16"/>
      <c r="U570" s="16"/>
      <c r="V570" s="16"/>
      <c r="W570" s="16"/>
      <c r="X570" s="16"/>
      <c r="Y570" s="16"/>
      <c r="Z570" s="16"/>
      <c r="AA570" s="16"/>
      <c r="AB570" s="16"/>
      <c r="AC570" s="16"/>
      <c r="AD570" s="16"/>
      <c r="AE570" s="16"/>
      <c r="AF570" s="16"/>
      <c r="AG570" s="16"/>
      <c r="AH570" s="16"/>
      <c r="AI570" s="16"/>
      <c r="AJ570" s="16"/>
      <c r="AK570" s="16"/>
      <c r="AL570" s="16"/>
      <c r="AM570" s="16"/>
      <c r="AN570" s="16"/>
      <c r="AO570" s="16"/>
      <c r="AP570" s="16"/>
      <c r="AQ570" s="16"/>
      <c r="AR570" s="16"/>
      <c r="AS570" s="116"/>
      <c r="AT570" s="116"/>
      <c r="AU570" s="116"/>
      <c r="AV570" s="116"/>
      <c r="AW570" s="116"/>
      <c r="AX570" s="116"/>
      <c r="AY570" s="116"/>
      <c r="AZ570" s="116"/>
      <c r="BA570" s="116"/>
      <c r="BB570" s="116"/>
      <c r="BC570" s="116"/>
      <c r="BD570" s="116"/>
      <c r="BE570" s="116"/>
      <c r="BF570" s="116"/>
      <c r="BG570" s="116"/>
      <c r="BH570" s="116"/>
      <c r="BI570" s="116"/>
      <c r="BJ570" s="117"/>
    </row>
    <row r="571" spans="2:62" s="3" customFormat="1">
      <c r="B571" s="36"/>
      <c r="C571" s="16"/>
      <c r="D571" s="16"/>
      <c r="E571" s="16"/>
      <c r="F571" s="16"/>
      <c r="G571" s="16"/>
      <c r="H571" s="16"/>
      <c r="I571" s="16"/>
      <c r="J571" s="16"/>
      <c r="K571" s="16"/>
      <c r="L571" s="16"/>
      <c r="M571" s="16"/>
      <c r="N571" s="16"/>
      <c r="O571" s="16"/>
      <c r="P571" s="16"/>
      <c r="Q571" s="16"/>
      <c r="R571" s="36"/>
      <c r="S571" s="16"/>
      <c r="T571" s="16"/>
      <c r="U571" s="16"/>
      <c r="V571" s="16"/>
      <c r="W571" s="16"/>
      <c r="X571" s="16"/>
      <c r="Y571" s="16"/>
      <c r="Z571" s="16"/>
      <c r="AA571" s="16"/>
      <c r="AB571" s="16"/>
      <c r="AC571" s="16"/>
      <c r="AD571" s="16"/>
      <c r="AE571" s="16"/>
      <c r="AF571" s="16"/>
      <c r="AG571" s="16"/>
      <c r="AH571" s="16"/>
      <c r="AI571" s="16"/>
      <c r="AJ571" s="16"/>
      <c r="AK571" s="16"/>
      <c r="AL571" s="16"/>
      <c r="AM571" s="16"/>
      <c r="AN571" s="16"/>
      <c r="AO571" s="16"/>
      <c r="AP571" s="16"/>
      <c r="AQ571" s="16"/>
      <c r="AR571" s="16"/>
      <c r="AS571" s="116"/>
      <c r="AT571" s="116"/>
      <c r="AU571" s="116"/>
      <c r="AV571" s="116"/>
      <c r="AW571" s="116"/>
      <c r="AX571" s="116"/>
      <c r="AY571" s="116"/>
      <c r="AZ571" s="116"/>
      <c r="BA571" s="116"/>
      <c r="BB571" s="116"/>
      <c r="BC571" s="116"/>
      <c r="BD571" s="116"/>
      <c r="BE571" s="116"/>
      <c r="BF571" s="116"/>
      <c r="BG571" s="116"/>
      <c r="BH571" s="116"/>
      <c r="BI571" s="116"/>
      <c r="BJ571" s="117"/>
    </row>
    <row r="572" spans="2:62" s="3" customFormat="1">
      <c r="B572" s="36"/>
      <c r="C572" s="16"/>
      <c r="D572" s="16"/>
      <c r="E572" s="16"/>
      <c r="F572" s="16"/>
      <c r="G572" s="16"/>
      <c r="H572" s="16"/>
      <c r="I572" s="16"/>
      <c r="J572" s="16"/>
      <c r="K572" s="16"/>
      <c r="L572" s="16"/>
      <c r="M572" s="16"/>
      <c r="N572" s="16"/>
      <c r="O572" s="16"/>
      <c r="P572" s="16"/>
      <c r="Q572" s="16"/>
      <c r="R572" s="36"/>
      <c r="S572" s="16"/>
      <c r="T572" s="16"/>
      <c r="U572" s="16"/>
      <c r="V572" s="16"/>
      <c r="W572" s="16"/>
      <c r="X572" s="16"/>
      <c r="Y572" s="16"/>
      <c r="Z572" s="16"/>
      <c r="AA572" s="16"/>
      <c r="AB572" s="16"/>
      <c r="AC572" s="16"/>
      <c r="AD572" s="16"/>
      <c r="AE572" s="16"/>
      <c r="AF572" s="16"/>
      <c r="AG572" s="16"/>
      <c r="AH572" s="16"/>
      <c r="AI572" s="16"/>
      <c r="AJ572" s="16"/>
      <c r="AK572" s="16"/>
      <c r="AL572" s="16"/>
      <c r="AM572" s="16"/>
      <c r="AN572" s="16"/>
      <c r="AO572" s="16"/>
      <c r="AP572" s="16"/>
      <c r="AQ572" s="16"/>
      <c r="AR572" s="16"/>
      <c r="AS572" s="116"/>
      <c r="AT572" s="116"/>
      <c r="AU572" s="116"/>
      <c r="AV572" s="116"/>
      <c r="AW572" s="116"/>
      <c r="AX572" s="116"/>
      <c r="AY572" s="116"/>
      <c r="AZ572" s="116"/>
      <c r="BA572" s="116"/>
      <c r="BB572" s="116"/>
      <c r="BC572" s="116"/>
      <c r="BD572" s="116"/>
      <c r="BE572" s="116"/>
      <c r="BF572" s="116"/>
      <c r="BG572" s="116"/>
      <c r="BH572" s="116"/>
      <c r="BI572" s="116"/>
      <c r="BJ572" s="117"/>
    </row>
    <row r="573" spans="2:62" s="3" customFormat="1">
      <c r="B573" s="36"/>
      <c r="C573" s="16"/>
      <c r="D573" s="16"/>
      <c r="E573" s="16"/>
      <c r="F573" s="16"/>
      <c r="G573" s="16"/>
      <c r="H573" s="16"/>
      <c r="I573" s="16"/>
      <c r="J573" s="16"/>
      <c r="K573" s="16"/>
      <c r="L573" s="16"/>
      <c r="M573" s="16"/>
      <c r="N573" s="16"/>
      <c r="O573" s="16"/>
      <c r="P573" s="16"/>
      <c r="Q573" s="16"/>
      <c r="R573" s="36"/>
      <c r="S573" s="16"/>
      <c r="T573" s="16"/>
      <c r="U573" s="16"/>
      <c r="V573" s="16"/>
      <c r="W573" s="16"/>
      <c r="X573" s="16"/>
      <c r="Y573" s="16"/>
      <c r="Z573" s="16"/>
      <c r="AA573" s="16"/>
      <c r="AB573" s="16"/>
      <c r="AC573" s="16"/>
      <c r="AD573" s="16"/>
      <c r="AE573" s="16"/>
      <c r="AF573" s="16"/>
      <c r="AG573" s="16"/>
      <c r="AH573" s="16"/>
      <c r="AI573" s="16"/>
      <c r="AJ573" s="16"/>
      <c r="AK573" s="16"/>
      <c r="AL573" s="16"/>
      <c r="AM573" s="16"/>
      <c r="AN573" s="16"/>
      <c r="AO573" s="16"/>
      <c r="AP573" s="16"/>
      <c r="AQ573" s="16"/>
      <c r="AR573" s="16"/>
      <c r="AS573" s="116"/>
      <c r="AT573" s="116"/>
      <c r="AU573" s="116"/>
      <c r="AV573" s="116"/>
      <c r="AW573" s="116"/>
      <c r="AX573" s="116"/>
      <c r="AY573" s="116"/>
      <c r="AZ573" s="116"/>
      <c r="BA573" s="116"/>
      <c r="BB573" s="116"/>
      <c r="BC573" s="116"/>
      <c r="BD573" s="116"/>
      <c r="BE573" s="116"/>
      <c r="BF573" s="116"/>
      <c r="BG573" s="116"/>
      <c r="BH573" s="116"/>
      <c r="BI573" s="116"/>
      <c r="BJ573" s="117"/>
    </row>
    <row r="574" spans="2:62" s="3" customFormat="1">
      <c r="B574" s="36"/>
      <c r="C574" s="16"/>
      <c r="D574" s="16"/>
      <c r="E574" s="16"/>
      <c r="F574" s="16"/>
      <c r="G574" s="16"/>
      <c r="H574" s="16"/>
      <c r="I574" s="16"/>
      <c r="J574" s="16"/>
      <c r="K574" s="16"/>
      <c r="L574" s="16"/>
      <c r="M574" s="16"/>
      <c r="N574" s="16"/>
      <c r="O574" s="16"/>
      <c r="P574" s="16"/>
      <c r="Q574" s="16"/>
      <c r="R574" s="36"/>
      <c r="S574" s="16"/>
      <c r="T574" s="16"/>
      <c r="U574" s="16"/>
      <c r="V574" s="16"/>
      <c r="W574" s="16"/>
      <c r="X574" s="16"/>
      <c r="Y574" s="16"/>
      <c r="Z574" s="16"/>
      <c r="AA574" s="16"/>
      <c r="AB574" s="16"/>
      <c r="AC574" s="16"/>
      <c r="AD574" s="16"/>
      <c r="AE574" s="16"/>
      <c r="AF574" s="16"/>
      <c r="AG574" s="16"/>
      <c r="AH574" s="16"/>
      <c r="AI574" s="16"/>
      <c r="AJ574" s="16"/>
      <c r="AK574" s="16"/>
      <c r="AL574" s="16"/>
      <c r="AM574" s="16"/>
      <c r="AN574" s="16"/>
      <c r="AO574" s="16"/>
      <c r="AP574" s="16"/>
      <c r="AQ574" s="16"/>
      <c r="AR574" s="16"/>
      <c r="AS574" s="116"/>
      <c r="AT574" s="116"/>
      <c r="AU574" s="116"/>
      <c r="AV574" s="116"/>
      <c r="AW574" s="116"/>
      <c r="AX574" s="116"/>
      <c r="AY574" s="116"/>
      <c r="AZ574" s="116"/>
      <c r="BA574" s="116"/>
      <c r="BB574" s="116"/>
      <c r="BC574" s="116"/>
      <c r="BD574" s="116"/>
      <c r="BE574" s="116"/>
      <c r="BF574" s="116"/>
      <c r="BG574" s="116"/>
      <c r="BH574" s="116"/>
      <c r="BI574" s="116"/>
      <c r="BJ574" s="117"/>
    </row>
    <row r="575" spans="2:62" s="3" customFormat="1">
      <c r="B575" s="36"/>
      <c r="C575" s="36"/>
      <c r="D575" s="36"/>
      <c r="E575" s="36"/>
      <c r="F575" s="36"/>
      <c r="G575" s="36"/>
      <c r="H575" s="36"/>
      <c r="I575" s="36"/>
      <c r="J575" s="36"/>
      <c r="K575" s="36"/>
      <c r="L575" s="36"/>
      <c r="M575" s="36"/>
      <c r="N575" s="36"/>
      <c r="O575" s="36"/>
      <c r="P575" s="36"/>
      <c r="Q575" s="36"/>
      <c r="R575" s="36"/>
      <c r="S575" s="16"/>
      <c r="T575" s="16"/>
      <c r="U575" s="16"/>
      <c r="V575" s="16"/>
      <c r="W575" s="16"/>
      <c r="X575" s="16"/>
      <c r="Y575" s="16"/>
      <c r="Z575" s="16"/>
      <c r="AA575" s="16"/>
      <c r="AB575" s="16"/>
      <c r="AC575" s="16"/>
      <c r="AD575" s="16"/>
      <c r="AE575" s="16"/>
      <c r="AF575" s="16"/>
      <c r="AG575" s="16"/>
      <c r="AH575" s="16"/>
      <c r="AI575" s="16"/>
      <c r="AJ575" s="16"/>
      <c r="AK575" s="16"/>
      <c r="AL575" s="16"/>
      <c r="AM575" s="16"/>
      <c r="AN575" s="16"/>
      <c r="AO575" s="16"/>
      <c r="AP575" s="16"/>
      <c r="AQ575" s="16"/>
      <c r="AR575" s="16"/>
      <c r="AS575" s="116"/>
      <c r="AT575" s="116"/>
      <c r="AU575" s="116"/>
      <c r="AV575" s="116"/>
      <c r="AW575" s="116"/>
      <c r="AX575" s="116"/>
      <c r="AY575" s="116"/>
      <c r="AZ575" s="116"/>
      <c r="BA575" s="116"/>
      <c r="BB575" s="116"/>
      <c r="BC575" s="116"/>
      <c r="BD575" s="116"/>
      <c r="BE575" s="116"/>
      <c r="BF575" s="116"/>
      <c r="BG575" s="116"/>
      <c r="BH575" s="116"/>
      <c r="BI575" s="116"/>
      <c r="BJ575" s="117"/>
    </row>
    <row r="576" spans="2:62" s="3" customFormat="1">
      <c r="B576" s="36"/>
      <c r="C576" s="36"/>
      <c r="D576" s="36"/>
      <c r="E576" s="36"/>
      <c r="F576" s="36"/>
      <c r="G576" s="36"/>
      <c r="H576" s="36"/>
      <c r="I576" s="36"/>
      <c r="J576" s="36"/>
      <c r="K576" s="36"/>
      <c r="L576" s="36"/>
      <c r="M576" s="36"/>
      <c r="N576" s="36"/>
      <c r="O576" s="36"/>
      <c r="P576" s="36"/>
      <c r="Q576" s="36"/>
      <c r="R576" s="36"/>
      <c r="S576" s="16"/>
      <c r="T576" s="16"/>
      <c r="U576" s="16"/>
      <c r="V576" s="16"/>
      <c r="W576" s="16"/>
      <c r="X576" s="16"/>
      <c r="Y576" s="16"/>
      <c r="Z576" s="16"/>
      <c r="AA576" s="16"/>
      <c r="AB576" s="16"/>
      <c r="AC576" s="16"/>
      <c r="AD576" s="16"/>
      <c r="AE576" s="16"/>
      <c r="AF576" s="16"/>
      <c r="AG576" s="16"/>
      <c r="AH576" s="16"/>
      <c r="AI576" s="16"/>
      <c r="AJ576" s="16"/>
      <c r="AK576" s="16"/>
      <c r="AL576" s="16"/>
      <c r="AM576" s="16"/>
      <c r="AN576" s="16"/>
      <c r="AO576" s="16"/>
      <c r="AP576" s="16"/>
      <c r="AQ576" s="16"/>
      <c r="AR576" s="16"/>
      <c r="AS576" s="116"/>
      <c r="AT576" s="116"/>
      <c r="AU576" s="116"/>
      <c r="AV576" s="116"/>
      <c r="AW576" s="116"/>
      <c r="AX576" s="116"/>
      <c r="AY576" s="116"/>
      <c r="AZ576" s="116"/>
      <c r="BA576" s="116"/>
      <c r="BB576" s="116"/>
      <c r="BC576" s="116"/>
      <c r="BD576" s="116"/>
      <c r="BE576" s="116"/>
      <c r="BF576" s="116"/>
      <c r="BG576" s="116"/>
      <c r="BH576" s="116"/>
      <c r="BI576" s="116"/>
      <c r="BJ576" s="117"/>
    </row>
    <row r="577" spans="2:62" s="3" customFormat="1">
      <c r="B577" s="36"/>
      <c r="C577" s="36"/>
      <c r="D577" s="36"/>
      <c r="E577" s="36"/>
      <c r="F577" s="36"/>
      <c r="G577" s="36"/>
      <c r="H577" s="36"/>
      <c r="I577" s="36"/>
      <c r="J577" s="36"/>
      <c r="K577" s="36"/>
      <c r="L577" s="36"/>
      <c r="M577" s="36"/>
      <c r="N577" s="36"/>
      <c r="O577" s="36"/>
      <c r="P577" s="36"/>
      <c r="Q577" s="36"/>
      <c r="R577" s="36"/>
      <c r="S577" s="16"/>
      <c r="T577" s="16"/>
      <c r="U577" s="16"/>
      <c r="V577" s="16"/>
      <c r="W577" s="16"/>
      <c r="X577" s="16"/>
      <c r="Y577" s="16"/>
      <c r="Z577" s="16"/>
      <c r="AA577" s="16"/>
      <c r="AB577" s="16"/>
      <c r="AC577" s="16"/>
      <c r="AD577" s="16"/>
      <c r="AE577" s="16"/>
      <c r="AF577" s="16"/>
      <c r="AG577" s="16"/>
      <c r="AH577" s="16"/>
      <c r="AI577" s="16"/>
      <c r="AJ577" s="16"/>
      <c r="AK577" s="16"/>
      <c r="AL577" s="16"/>
      <c r="AM577" s="16"/>
      <c r="AN577" s="16"/>
      <c r="AO577" s="16"/>
      <c r="AP577" s="16"/>
      <c r="AQ577" s="16"/>
      <c r="AR577" s="16"/>
      <c r="AS577" s="116"/>
      <c r="AT577" s="116"/>
      <c r="AU577" s="116"/>
      <c r="AV577" s="116"/>
      <c r="AW577" s="116"/>
      <c r="AX577" s="116"/>
      <c r="AY577" s="116"/>
      <c r="AZ577" s="116"/>
      <c r="BA577" s="116"/>
      <c r="BB577" s="116"/>
      <c r="BC577" s="116"/>
      <c r="BD577" s="116"/>
      <c r="BE577" s="116"/>
      <c r="BF577" s="116"/>
      <c r="BG577" s="116"/>
      <c r="BH577" s="116"/>
      <c r="BI577" s="116"/>
      <c r="BJ577" s="117"/>
    </row>
    <row r="578" spans="2:62" s="3" customFormat="1">
      <c r="B578" s="36"/>
      <c r="C578" s="36"/>
      <c r="D578" s="36"/>
      <c r="E578" s="36"/>
      <c r="F578" s="36"/>
      <c r="G578" s="36"/>
      <c r="H578" s="36"/>
      <c r="I578" s="36"/>
      <c r="J578" s="36"/>
      <c r="K578" s="36"/>
      <c r="L578" s="36"/>
      <c r="M578" s="36"/>
      <c r="N578" s="36"/>
      <c r="O578" s="36"/>
      <c r="P578" s="36"/>
      <c r="Q578" s="36"/>
      <c r="R578" s="36"/>
      <c r="S578" s="16"/>
      <c r="T578" s="16"/>
      <c r="U578" s="16"/>
      <c r="V578" s="16"/>
      <c r="W578" s="16"/>
      <c r="X578" s="16"/>
      <c r="Y578" s="16"/>
      <c r="Z578" s="16"/>
      <c r="AA578" s="16"/>
      <c r="AB578" s="16"/>
      <c r="AC578" s="16"/>
      <c r="AD578" s="16"/>
      <c r="AE578" s="16"/>
      <c r="AF578" s="16"/>
      <c r="AG578" s="16"/>
      <c r="AH578" s="16"/>
      <c r="AI578" s="16"/>
      <c r="AJ578" s="16"/>
      <c r="AK578" s="16"/>
      <c r="AL578" s="16"/>
      <c r="AM578" s="16"/>
      <c r="AN578" s="16"/>
      <c r="AO578" s="16"/>
      <c r="AP578" s="16"/>
      <c r="AQ578" s="16"/>
      <c r="AR578" s="16"/>
      <c r="AS578" s="116"/>
      <c r="AT578" s="116"/>
      <c r="AU578" s="116"/>
      <c r="AV578" s="116"/>
      <c r="AW578" s="116"/>
      <c r="AX578" s="116"/>
      <c r="AY578" s="116"/>
      <c r="AZ578" s="116"/>
      <c r="BA578" s="116"/>
      <c r="BB578" s="116"/>
      <c r="BC578" s="116"/>
      <c r="BD578" s="116"/>
      <c r="BE578" s="116"/>
      <c r="BF578" s="116"/>
      <c r="BG578" s="116"/>
      <c r="BH578" s="116"/>
      <c r="BI578" s="116"/>
      <c r="BJ578" s="117"/>
    </row>
    <row r="579" spans="2:62" s="3" customFormat="1">
      <c r="B579" s="36"/>
      <c r="C579" s="36"/>
      <c r="D579" s="36"/>
      <c r="E579" s="36"/>
      <c r="F579" s="36"/>
      <c r="G579" s="36"/>
      <c r="H579" s="36"/>
      <c r="I579" s="36"/>
      <c r="J579" s="36"/>
      <c r="K579" s="36"/>
      <c r="L579" s="36"/>
      <c r="M579" s="36"/>
      <c r="N579" s="36"/>
      <c r="O579" s="36"/>
      <c r="P579" s="36"/>
      <c r="Q579" s="36"/>
      <c r="R579" s="36"/>
      <c r="S579" s="16"/>
      <c r="T579" s="16"/>
      <c r="U579" s="16"/>
      <c r="V579" s="16"/>
      <c r="W579" s="16"/>
      <c r="X579" s="16"/>
      <c r="Y579" s="16"/>
      <c r="Z579" s="16"/>
      <c r="AA579" s="16"/>
      <c r="AB579" s="16"/>
      <c r="AC579" s="16"/>
      <c r="AD579" s="16"/>
      <c r="AE579" s="16"/>
      <c r="AF579" s="16"/>
      <c r="AG579" s="16"/>
      <c r="AH579" s="16"/>
      <c r="AI579" s="16"/>
      <c r="AJ579" s="16"/>
      <c r="AK579" s="16"/>
      <c r="AL579" s="16"/>
      <c r="AM579" s="16"/>
      <c r="AN579" s="16"/>
      <c r="AO579" s="16"/>
      <c r="AP579" s="16"/>
      <c r="AQ579" s="16"/>
      <c r="AR579" s="16"/>
      <c r="AS579" s="116"/>
      <c r="AT579" s="116"/>
      <c r="AU579" s="116"/>
      <c r="AV579" s="116"/>
      <c r="AW579" s="116"/>
      <c r="AX579" s="116"/>
      <c r="AY579" s="116"/>
      <c r="AZ579" s="116"/>
      <c r="BA579" s="116"/>
      <c r="BB579" s="116"/>
      <c r="BC579" s="116"/>
      <c r="BD579" s="116"/>
      <c r="BE579" s="116"/>
      <c r="BF579" s="116"/>
      <c r="BG579" s="116"/>
      <c r="BH579" s="116"/>
      <c r="BI579" s="116"/>
      <c r="BJ579" s="117"/>
    </row>
    <row r="580" spans="2:62" s="3" customFormat="1">
      <c r="B580" s="36"/>
      <c r="C580" s="36"/>
      <c r="D580" s="36"/>
      <c r="E580" s="36"/>
      <c r="F580" s="36"/>
      <c r="G580" s="36"/>
      <c r="H580" s="36"/>
      <c r="I580" s="36"/>
      <c r="J580" s="36"/>
      <c r="K580" s="36"/>
      <c r="L580" s="36"/>
      <c r="M580" s="36"/>
      <c r="N580" s="36"/>
      <c r="O580" s="36"/>
      <c r="P580" s="36"/>
      <c r="Q580" s="36"/>
      <c r="R580" s="36"/>
      <c r="S580" s="16"/>
      <c r="T580" s="16"/>
      <c r="U580" s="16"/>
      <c r="V580" s="16"/>
      <c r="W580" s="16"/>
      <c r="X580" s="16"/>
      <c r="Y580" s="16"/>
      <c r="Z580" s="16"/>
      <c r="AA580" s="16"/>
      <c r="AB580" s="16"/>
      <c r="AC580" s="16"/>
      <c r="AD580" s="16"/>
      <c r="AE580" s="16"/>
      <c r="AF580" s="16"/>
      <c r="AG580" s="16"/>
      <c r="AH580" s="16"/>
      <c r="AI580" s="16"/>
      <c r="AJ580" s="16"/>
      <c r="AK580" s="16"/>
      <c r="AL580" s="16"/>
      <c r="AM580" s="16"/>
      <c r="AN580" s="16"/>
      <c r="AO580" s="16"/>
      <c r="AP580" s="16"/>
      <c r="AQ580" s="16"/>
      <c r="AR580" s="16"/>
      <c r="AS580" s="116"/>
      <c r="AT580" s="116"/>
      <c r="AU580" s="116"/>
      <c r="AV580" s="116"/>
      <c r="AW580" s="116"/>
      <c r="AX580" s="116"/>
      <c r="AY580" s="116"/>
      <c r="AZ580" s="116"/>
      <c r="BA580" s="116"/>
      <c r="BB580" s="116"/>
      <c r="BC580" s="116"/>
      <c r="BD580" s="116"/>
      <c r="BE580" s="116"/>
      <c r="BF580" s="116"/>
      <c r="BG580" s="116"/>
      <c r="BH580" s="116"/>
      <c r="BI580" s="116"/>
      <c r="BJ580" s="117"/>
    </row>
    <row r="581" spans="2:62" s="3" customFormat="1">
      <c r="B581" s="36"/>
      <c r="C581" s="36"/>
      <c r="D581" s="36"/>
      <c r="E581" s="36"/>
      <c r="F581" s="36"/>
      <c r="G581" s="36"/>
      <c r="H581" s="36"/>
      <c r="I581" s="36"/>
      <c r="J581" s="36"/>
      <c r="K581" s="36"/>
      <c r="L581" s="36"/>
      <c r="M581" s="36"/>
      <c r="N581" s="36"/>
      <c r="O581" s="36"/>
      <c r="P581" s="36"/>
      <c r="Q581" s="36"/>
      <c r="R581" s="36"/>
      <c r="S581" s="16"/>
      <c r="T581" s="16"/>
      <c r="U581" s="16"/>
      <c r="V581" s="16"/>
      <c r="W581" s="16"/>
      <c r="X581" s="16"/>
      <c r="Y581" s="16"/>
      <c r="Z581" s="16"/>
      <c r="AA581" s="16"/>
      <c r="AB581" s="16"/>
      <c r="AC581" s="16"/>
      <c r="AD581" s="16"/>
      <c r="AE581" s="16"/>
      <c r="AF581" s="16"/>
      <c r="AG581" s="16"/>
      <c r="AH581" s="16"/>
      <c r="AI581" s="16"/>
      <c r="AJ581" s="16"/>
      <c r="AK581" s="16"/>
      <c r="AL581" s="16"/>
      <c r="AM581" s="16"/>
      <c r="AN581" s="16"/>
      <c r="AO581" s="16"/>
      <c r="AP581" s="16"/>
      <c r="AQ581" s="16"/>
      <c r="AR581" s="16"/>
      <c r="AS581" s="116"/>
      <c r="AT581" s="116"/>
      <c r="AU581" s="116"/>
      <c r="AV581" s="116"/>
      <c r="AW581" s="116"/>
      <c r="AX581" s="116"/>
      <c r="AY581" s="116"/>
      <c r="AZ581" s="116"/>
      <c r="BA581" s="116"/>
      <c r="BB581" s="116"/>
      <c r="BC581" s="116"/>
      <c r="BD581" s="116"/>
      <c r="BE581" s="116"/>
      <c r="BF581" s="116"/>
      <c r="BG581" s="116"/>
      <c r="BH581" s="116"/>
      <c r="BI581" s="116"/>
      <c r="BJ581" s="117"/>
    </row>
    <row r="582" spans="2:62" s="3" customFormat="1">
      <c r="B582" s="36"/>
      <c r="C582" s="36"/>
      <c r="D582" s="36"/>
      <c r="E582" s="36"/>
      <c r="F582" s="36"/>
      <c r="G582" s="36"/>
      <c r="H582" s="36"/>
      <c r="I582" s="36"/>
      <c r="J582" s="36"/>
      <c r="K582" s="36"/>
      <c r="L582" s="36"/>
      <c r="M582" s="36"/>
      <c r="N582" s="36"/>
      <c r="O582" s="36"/>
      <c r="P582" s="36"/>
      <c r="Q582" s="36"/>
      <c r="R582" s="36"/>
      <c r="S582" s="16"/>
      <c r="T582" s="16"/>
      <c r="U582" s="16"/>
      <c r="V582" s="16"/>
      <c r="W582" s="16"/>
      <c r="X582" s="16"/>
      <c r="Y582" s="16"/>
      <c r="Z582" s="16"/>
      <c r="AA582" s="16"/>
      <c r="AB582" s="16"/>
      <c r="AC582" s="16"/>
      <c r="AD582" s="16"/>
      <c r="AE582" s="16"/>
      <c r="AF582" s="16"/>
      <c r="AG582" s="16"/>
      <c r="AH582" s="16"/>
      <c r="AI582" s="16"/>
      <c r="AJ582" s="16"/>
      <c r="AK582" s="16"/>
      <c r="AL582" s="16"/>
      <c r="AM582" s="16"/>
      <c r="AN582" s="16"/>
      <c r="AO582" s="16"/>
      <c r="AP582" s="16"/>
      <c r="AQ582" s="16"/>
      <c r="AR582" s="16"/>
      <c r="AS582" s="116"/>
      <c r="AT582" s="116"/>
      <c r="AU582" s="116"/>
      <c r="AV582" s="116"/>
      <c r="AW582" s="116"/>
      <c r="AX582" s="116"/>
      <c r="AY582" s="116"/>
      <c r="AZ582" s="116"/>
      <c r="BA582" s="116"/>
      <c r="BB582" s="116"/>
      <c r="BC582" s="116"/>
      <c r="BD582" s="116"/>
      <c r="BE582" s="116"/>
      <c r="BF582" s="116"/>
      <c r="BG582" s="116"/>
      <c r="BH582" s="116"/>
      <c r="BI582" s="116"/>
      <c r="BJ582" s="117"/>
    </row>
    <row r="583" spans="2:62" s="3" customFormat="1">
      <c r="B583" s="36"/>
      <c r="C583" s="36"/>
      <c r="D583" s="36"/>
      <c r="E583" s="36"/>
      <c r="F583" s="36"/>
      <c r="G583" s="36"/>
      <c r="H583" s="36"/>
      <c r="I583" s="36"/>
      <c r="J583" s="36"/>
      <c r="K583" s="36"/>
      <c r="L583" s="36"/>
      <c r="M583" s="36"/>
      <c r="N583" s="36"/>
      <c r="O583" s="36"/>
      <c r="P583" s="36"/>
      <c r="Q583" s="36"/>
      <c r="R583" s="36"/>
      <c r="S583" s="16"/>
      <c r="T583" s="16"/>
      <c r="U583" s="16"/>
      <c r="V583" s="16"/>
      <c r="W583" s="16"/>
      <c r="X583" s="16"/>
      <c r="Y583" s="16"/>
      <c r="Z583" s="16"/>
      <c r="AA583" s="16"/>
      <c r="AB583" s="16"/>
      <c r="AC583" s="16"/>
      <c r="AD583" s="16"/>
      <c r="AE583" s="16"/>
      <c r="AF583" s="16"/>
      <c r="AG583" s="16"/>
      <c r="AH583" s="16"/>
      <c r="AI583" s="16"/>
      <c r="AJ583" s="16"/>
      <c r="AK583" s="16"/>
      <c r="AL583" s="16"/>
      <c r="AM583" s="16"/>
      <c r="AN583" s="16"/>
      <c r="AO583" s="16"/>
      <c r="AP583" s="16"/>
      <c r="AQ583" s="16"/>
      <c r="AR583" s="16"/>
      <c r="AS583" s="116"/>
      <c r="AT583" s="116"/>
      <c r="AU583" s="116"/>
      <c r="AV583" s="116"/>
      <c r="AW583" s="116"/>
      <c r="AX583" s="116"/>
      <c r="AY583" s="116"/>
      <c r="AZ583" s="116"/>
      <c r="BA583" s="116"/>
      <c r="BB583" s="116"/>
      <c r="BC583" s="116"/>
      <c r="BD583" s="116"/>
      <c r="BE583" s="116"/>
      <c r="BF583" s="116"/>
      <c r="BG583" s="116"/>
      <c r="BH583" s="116"/>
      <c r="BI583" s="116"/>
      <c r="BJ583" s="117"/>
    </row>
    <row r="584" spans="2:62" s="3" customFormat="1">
      <c r="B584" s="36"/>
      <c r="C584" s="36"/>
      <c r="D584" s="36"/>
      <c r="E584" s="36"/>
      <c r="F584" s="36"/>
      <c r="G584" s="36"/>
      <c r="H584" s="36"/>
      <c r="I584" s="36"/>
      <c r="J584" s="36"/>
      <c r="K584" s="36"/>
      <c r="L584" s="36"/>
      <c r="M584" s="36"/>
      <c r="N584" s="36"/>
      <c r="O584" s="36"/>
      <c r="P584" s="36"/>
      <c r="Q584" s="36"/>
      <c r="R584" s="36"/>
      <c r="S584" s="16"/>
      <c r="T584" s="16"/>
      <c r="U584" s="16"/>
      <c r="V584" s="16"/>
      <c r="W584" s="16"/>
      <c r="X584" s="16"/>
      <c r="Y584" s="16"/>
      <c r="Z584" s="16"/>
      <c r="AA584" s="16"/>
      <c r="AB584" s="16"/>
      <c r="AC584" s="16"/>
      <c r="AD584" s="16"/>
      <c r="AE584" s="16"/>
      <c r="AF584" s="16"/>
      <c r="AG584" s="16"/>
      <c r="AH584" s="16"/>
      <c r="AI584" s="16"/>
      <c r="AJ584" s="16"/>
      <c r="AK584" s="16"/>
      <c r="AL584" s="16"/>
      <c r="AM584" s="16"/>
      <c r="AN584" s="16"/>
      <c r="AO584" s="16"/>
      <c r="AP584" s="16"/>
      <c r="AQ584" s="16"/>
      <c r="AR584" s="16"/>
      <c r="AS584" s="116"/>
      <c r="AT584" s="116"/>
      <c r="AU584" s="116"/>
      <c r="AV584" s="116"/>
      <c r="AW584" s="116"/>
      <c r="AX584" s="116"/>
      <c r="AY584" s="116"/>
      <c r="AZ584" s="116"/>
      <c r="BA584" s="116"/>
      <c r="BB584" s="116"/>
      <c r="BC584" s="116"/>
      <c r="BD584" s="116"/>
      <c r="BE584" s="116"/>
      <c r="BF584" s="116"/>
      <c r="BG584" s="116"/>
      <c r="BH584" s="116"/>
      <c r="BI584" s="116"/>
      <c r="BJ584" s="117"/>
    </row>
    <row r="585" spans="2:62" s="3" customFormat="1">
      <c r="B585" s="36"/>
      <c r="C585" s="36"/>
      <c r="D585" s="36"/>
      <c r="E585" s="36"/>
      <c r="F585" s="36"/>
      <c r="G585" s="36"/>
      <c r="H585" s="36"/>
      <c r="I585" s="36"/>
      <c r="J585" s="36"/>
      <c r="K585" s="36"/>
      <c r="L585" s="36"/>
      <c r="M585" s="36"/>
      <c r="N585" s="36"/>
      <c r="O585" s="36"/>
      <c r="P585" s="36"/>
      <c r="Q585" s="36"/>
      <c r="R585" s="36"/>
      <c r="S585" s="16"/>
      <c r="T585" s="16"/>
      <c r="U585" s="16"/>
      <c r="V585" s="16"/>
      <c r="W585" s="16"/>
      <c r="X585" s="16"/>
      <c r="Y585" s="16"/>
      <c r="Z585" s="16"/>
      <c r="AA585" s="16"/>
      <c r="AB585" s="16"/>
      <c r="AC585" s="16"/>
      <c r="AD585" s="16"/>
      <c r="AE585" s="16"/>
      <c r="AF585" s="16"/>
      <c r="AG585" s="16"/>
      <c r="AH585" s="16"/>
      <c r="AI585" s="16"/>
      <c r="AJ585" s="16"/>
      <c r="AK585" s="16"/>
      <c r="AL585" s="16"/>
      <c r="AM585" s="16"/>
      <c r="AN585" s="16"/>
      <c r="AO585" s="16"/>
      <c r="AP585" s="16"/>
      <c r="AQ585" s="16"/>
      <c r="AR585" s="16"/>
      <c r="AS585" s="116"/>
      <c r="AT585" s="116"/>
      <c r="AU585" s="116"/>
      <c r="AV585" s="116"/>
      <c r="AW585" s="116"/>
      <c r="AX585" s="116"/>
      <c r="AY585" s="116"/>
      <c r="AZ585" s="116"/>
      <c r="BA585" s="116"/>
      <c r="BB585" s="116"/>
      <c r="BC585" s="116"/>
      <c r="BD585" s="116"/>
      <c r="BE585" s="116"/>
      <c r="BF585" s="116"/>
      <c r="BG585" s="116"/>
      <c r="BH585" s="116"/>
      <c r="BI585" s="116"/>
      <c r="BJ585" s="117"/>
    </row>
    <row r="586" spans="2:62" s="3" customFormat="1">
      <c r="B586" s="36"/>
      <c r="C586" s="36"/>
      <c r="D586" s="36"/>
      <c r="E586" s="36"/>
      <c r="F586" s="36"/>
      <c r="G586" s="36"/>
      <c r="H586" s="36"/>
      <c r="I586" s="36"/>
      <c r="J586" s="36"/>
      <c r="K586" s="36"/>
      <c r="L586" s="36"/>
      <c r="M586" s="36"/>
      <c r="N586" s="36"/>
      <c r="O586" s="36"/>
      <c r="P586" s="36"/>
      <c r="Q586" s="36"/>
      <c r="R586" s="36"/>
      <c r="S586" s="16"/>
      <c r="T586" s="16"/>
      <c r="U586" s="16"/>
      <c r="V586" s="16"/>
      <c r="W586" s="16"/>
      <c r="X586" s="16"/>
      <c r="Y586" s="16"/>
      <c r="Z586" s="16"/>
      <c r="AA586" s="16"/>
      <c r="AB586" s="16"/>
      <c r="AC586" s="16"/>
      <c r="AD586" s="16"/>
      <c r="AE586" s="16"/>
      <c r="AF586" s="16"/>
      <c r="AG586" s="16"/>
      <c r="AH586" s="16"/>
      <c r="AI586" s="16"/>
      <c r="AJ586" s="16"/>
      <c r="AK586" s="16"/>
      <c r="AL586" s="16"/>
      <c r="AM586" s="16"/>
      <c r="AN586" s="16"/>
      <c r="AO586" s="16"/>
      <c r="AP586" s="16"/>
      <c r="AQ586" s="16"/>
      <c r="AR586" s="16"/>
      <c r="AS586" s="116"/>
      <c r="AT586" s="116"/>
      <c r="AU586" s="116"/>
      <c r="AV586" s="116"/>
      <c r="AW586" s="116"/>
      <c r="AX586" s="116"/>
      <c r="AY586" s="116"/>
      <c r="AZ586" s="116"/>
      <c r="BA586" s="116"/>
      <c r="BB586" s="116"/>
      <c r="BC586" s="116"/>
      <c r="BD586" s="116"/>
      <c r="BE586" s="116"/>
      <c r="BF586" s="116"/>
      <c r="BG586" s="116"/>
      <c r="BH586" s="116"/>
      <c r="BI586" s="116"/>
      <c r="BJ586" s="117"/>
    </row>
    <row r="587" spans="2:62" s="3" customFormat="1">
      <c r="B587" s="36"/>
      <c r="C587" s="36"/>
      <c r="D587" s="36"/>
      <c r="E587" s="36"/>
      <c r="F587" s="36"/>
      <c r="G587" s="36"/>
      <c r="H587" s="36"/>
      <c r="I587" s="36"/>
      <c r="J587" s="36"/>
      <c r="K587" s="36"/>
      <c r="L587" s="36"/>
      <c r="M587" s="36"/>
      <c r="N587" s="36"/>
      <c r="O587" s="36"/>
      <c r="P587" s="36"/>
      <c r="Q587" s="36"/>
      <c r="R587" s="36"/>
      <c r="S587" s="16"/>
      <c r="T587" s="16"/>
      <c r="U587" s="16"/>
      <c r="V587" s="16"/>
      <c r="W587" s="16"/>
      <c r="X587" s="16"/>
      <c r="Y587" s="16"/>
      <c r="Z587" s="16"/>
      <c r="AA587" s="16"/>
      <c r="AB587" s="16"/>
      <c r="AC587" s="16"/>
      <c r="AD587" s="16"/>
      <c r="AE587" s="16"/>
      <c r="AF587" s="16"/>
      <c r="AG587" s="16"/>
      <c r="AH587" s="16"/>
      <c r="AI587" s="16"/>
      <c r="AJ587" s="16"/>
      <c r="AK587" s="16"/>
      <c r="AL587" s="16"/>
      <c r="AM587" s="16"/>
      <c r="AN587" s="16"/>
      <c r="AO587" s="16"/>
      <c r="AP587" s="16"/>
      <c r="AQ587" s="16"/>
      <c r="AR587" s="16"/>
      <c r="AS587" s="116"/>
      <c r="AT587" s="116"/>
      <c r="AU587" s="116"/>
      <c r="AV587" s="116"/>
      <c r="AW587" s="116"/>
      <c r="AX587" s="116"/>
      <c r="AY587" s="116"/>
      <c r="AZ587" s="116"/>
      <c r="BA587" s="116"/>
      <c r="BB587" s="116"/>
      <c r="BC587" s="116"/>
      <c r="BD587" s="116"/>
      <c r="BE587" s="116"/>
      <c r="BF587" s="116"/>
      <c r="BG587" s="116"/>
      <c r="BH587" s="116"/>
      <c r="BI587" s="116"/>
      <c r="BJ587" s="117"/>
    </row>
    <row r="588" spans="2:62" s="3" customFormat="1">
      <c r="B588" s="36"/>
      <c r="C588" s="36"/>
      <c r="D588" s="36"/>
      <c r="E588" s="36"/>
      <c r="F588" s="36"/>
      <c r="G588" s="36"/>
      <c r="H588" s="36"/>
      <c r="I588" s="36"/>
      <c r="J588" s="36"/>
      <c r="K588" s="36"/>
      <c r="L588" s="36"/>
      <c r="M588" s="36"/>
      <c r="N588" s="36"/>
      <c r="O588" s="36"/>
      <c r="P588" s="36"/>
      <c r="Q588" s="36"/>
      <c r="R588" s="36"/>
      <c r="S588" s="16"/>
      <c r="T588" s="16"/>
      <c r="U588" s="16"/>
      <c r="V588" s="16"/>
      <c r="W588" s="16"/>
      <c r="X588" s="16"/>
      <c r="Y588" s="16"/>
      <c r="Z588" s="16"/>
      <c r="AA588" s="16"/>
      <c r="AB588" s="16"/>
      <c r="AC588" s="16"/>
      <c r="AD588" s="16"/>
      <c r="AE588" s="16"/>
      <c r="AF588" s="16"/>
      <c r="AG588" s="16"/>
      <c r="AH588" s="16"/>
      <c r="AI588" s="16"/>
      <c r="AJ588" s="16"/>
      <c r="AK588" s="16"/>
      <c r="AL588" s="16"/>
      <c r="AM588" s="16"/>
      <c r="AN588" s="16"/>
      <c r="AO588" s="16"/>
      <c r="AP588" s="16"/>
      <c r="AQ588" s="16"/>
      <c r="AR588" s="16"/>
      <c r="AS588" s="116"/>
      <c r="AT588" s="116"/>
      <c r="AU588" s="116"/>
      <c r="AV588" s="116"/>
      <c r="AW588" s="116"/>
      <c r="AX588" s="116"/>
      <c r="AY588" s="116"/>
      <c r="AZ588" s="116"/>
      <c r="BA588" s="116"/>
      <c r="BB588" s="116"/>
      <c r="BC588" s="116"/>
      <c r="BD588" s="116"/>
      <c r="BE588" s="116"/>
      <c r="BF588" s="116"/>
      <c r="BG588" s="116"/>
      <c r="BH588" s="116"/>
      <c r="BI588" s="116"/>
      <c r="BJ588" s="117"/>
    </row>
    <row r="589" spans="2:62" s="3" customFormat="1">
      <c r="B589" s="36"/>
      <c r="C589" s="36"/>
      <c r="D589" s="36"/>
      <c r="E589" s="36"/>
      <c r="F589" s="36"/>
      <c r="G589" s="36"/>
      <c r="H589" s="36"/>
      <c r="I589" s="36"/>
      <c r="J589" s="36"/>
      <c r="K589" s="36"/>
      <c r="L589" s="36"/>
      <c r="M589" s="36"/>
      <c r="N589" s="36"/>
      <c r="O589" s="36"/>
      <c r="P589" s="36"/>
      <c r="Q589" s="36"/>
      <c r="R589" s="36"/>
      <c r="S589" s="16"/>
      <c r="T589" s="16"/>
      <c r="U589" s="16"/>
      <c r="V589" s="16"/>
      <c r="W589" s="16"/>
      <c r="X589" s="16"/>
      <c r="Y589" s="16"/>
      <c r="Z589" s="16"/>
      <c r="AA589" s="16"/>
      <c r="AB589" s="16"/>
      <c r="AC589" s="16"/>
      <c r="AD589" s="16"/>
      <c r="AE589" s="16"/>
      <c r="AF589" s="16"/>
      <c r="AG589" s="16"/>
      <c r="AH589" s="16"/>
      <c r="AI589" s="16"/>
      <c r="AJ589" s="16"/>
      <c r="AK589" s="16"/>
      <c r="AL589" s="16"/>
      <c r="AM589" s="16"/>
      <c r="AN589" s="16"/>
      <c r="AO589" s="16"/>
      <c r="AP589" s="16"/>
      <c r="AQ589" s="16"/>
      <c r="AR589" s="16"/>
      <c r="AS589" s="116"/>
      <c r="AT589" s="116"/>
      <c r="AU589" s="116"/>
      <c r="AV589" s="116"/>
      <c r="AW589" s="116"/>
      <c r="AX589" s="116"/>
      <c r="AY589" s="116"/>
      <c r="AZ589" s="116"/>
      <c r="BA589" s="116"/>
      <c r="BB589" s="116"/>
      <c r="BC589" s="116"/>
      <c r="BD589" s="116"/>
      <c r="BE589" s="116"/>
      <c r="BF589" s="116"/>
      <c r="BG589" s="116"/>
      <c r="BH589" s="116"/>
      <c r="BI589" s="116"/>
      <c r="BJ589" s="117"/>
    </row>
    <row r="590" spans="2:62" s="3" customFormat="1">
      <c r="B590" s="36"/>
      <c r="C590" s="36"/>
      <c r="D590" s="36"/>
      <c r="E590" s="36"/>
      <c r="F590" s="36"/>
      <c r="G590" s="36"/>
      <c r="H590" s="36"/>
      <c r="I590" s="36"/>
      <c r="J590" s="36"/>
      <c r="K590" s="36"/>
      <c r="L590" s="36"/>
      <c r="M590" s="36"/>
      <c r="N590" s="36"/>
      <c r="O590" s="36"/>
      <c r="P590" s="36"/>
      <c r="Q590" s="36"/>
      <c r="R590" s="36"/>
      <c r="S590" s="16"/>
      <c r="T590" s="16"/>
      <c r="U590" s="16"/>
      <c r="V590" s="16"/>
      <c r="W590" s="16"/>
      <c r="X590" s="16"/>
      <c r="Y590" s="16"/>
      <c r="Z590" s="16"/>
      <c r="AA590" s="16"/>
      <c r="AB590" s="16"/>
      <c r="AC590" s="16"/>
      <c r="AD590" s="16"/>
      <c r="AE590" s="16"/>
      <c r="AF590" s="16"/>
      <c r="AG590" s="16"/>
      <c r="AH590" s="16"/>
      <c r="AI590" s="16"/>
      <c r="AJ590" s="16"/>
      <c r="AK590" s="16"/>
      <c r="AL590" s="16"/>
      <c r="AM590" s="16"/>
      <c r="AN590" s="16"/>
      <c r="AO590" s="16"/>
      <c r="AP590" s="16"/>
      <c r="AQ590" s="16"/>
      <c r="AR590" s="16"/>
      <c r="AS590" s="116"/>
      <c r="AT590" s="116"/>
      <c r="AU590" s="116"/>
      <c r="AV590" s="116"/>
      <c r="AW590" s="116"/>
      <c r="AX590" s="116"/>
      <c r="AY590" s="116"/>
      <c r="AZ590" s="116"/>
      <c r="BA590" s="116"/>
      <c r="BB590" s="116"/>
      <c r="BC590" s="116"/>
      <c r="BD590" s="116"/>
      <c r="BE590" s="116"/>
      <c r="BF590" s="116"/>
      <c r="BG590" s="116"/>
      <c r="BH590" s="116"/>
      <c r="BI590" s="116"/>
      <c r="BJ590" s="117"/>
    </row>
    <row r="591" spans="2:62" s="3" customFormat="1">
      <c r="B591" s="36"/>
      <c r="C591" s="36"/>
      <c r="D591" s="36"/>
      <c r="E591" s="36"/>
      <c r="F591" s="36"/>
      <c r="G591" s="36"/>
      <c r="H591" s="36"/>
      <c r="I591" s="36"/>
      <c r="J591" s="36"/>
      <c r="K591" s="36"/>
      <c r="L591" s="36"/>
      <c r="M591" s="36"/>
      <c r="N591" s="36"/>
      <c r="O591" s="36"/>
      <c r="P591" s="36"/>
      <c r="Q591" s="36"/>
      <c r="R591" s="36"/>
      <c r="S591" s="16"/>
      <c r="T591" s="16"/>
      <c r="U591" s="16"/>
      <c r="V591" s="16"/>
      <c r="W591" s="16"/>
      <c r="X591" s="16"/>
      <c r="Y591" s="16"/>
      <c r="Z591" s="16"/>
      <c r="AA591" s="16"/>
      <c r="AB591" s="16"/>
      <c r="AC591" s="16"/>
      <c r="AD591" s="16"/>
      <c r="AE591" s="16"/>
      <c r="AF591" s="16"/>
      <c r="AG591" s="16"/>
      <c r="AH591" s="16"/>
      <c r="AI591" s="16"/>
      <c r="AJ591" s="16"/>
      <c r="AK591" s="16"/>
      <c r="AL591" s="16"/>
      <c r="AM591" s="16"/>
      <c r="AN591" s="16"/>
      <c r="AO591" s="16"/>
      <c r="AP591" s="16"/>
      <c r="AQ591" s="16"/>
      <c r="AR591" s="16"/>
      <c r="AS591" s="116"/>
      <c r="AT591" s="116"/>
      <c r="AU591" s="116"/>
      <c r="AV591" s="116"/>
      <c r="AW591" s="116"/>
      <c r="AX591" s="116"/>
      <c r="AY591" s="116"/>
      <c r="AZ591" s="116"/>
      <c r="BA591" s="116"/>
      <c r="BB591" s="116"/>
      <c r="BC591" s="116"/>
      <c r="BD591" s="116"/>
      <c r="BE591" s="116"/>
      <c r="BF591" s="116"/>
      <c r="BG591" s="116"/>
      <c r="BH591" s="116"/>
      <c r="BI591" s="116"/>
      <c r="BJ591" s="117"/>
    </row>
    <row r="592" spans="2:62" s="3" customFormat="1">
      <c r="B592" s="36"/>
      <c r="C592" s="36"/>
      <c r="D592" s="36"/>
      <c r="E592" s="36"/>
      <c r="F592" s="36"/>
      <c r="G592" s="36"/>
      <c r="H592" s="36"/>
      <c r="I592" s="36"/>
      <c r="J592" s="36"/>
      <c r="K592" s="36"/>
      <c r="L592" s="36"/>
      <c r="M592" s="36"/>
      <c r="N592" s="36"/>
      <c r="O592" s="36"/>
      <c r="P592" s="36"/>
      <c r="Q592" s="36"/>
      <c r="R592" s="36"/>
      <c r="S592" s="16"/>
      <c r="T592" s="16"/>
      <c r="U592" s="16"/>
      <c r="V592" s="16"/>
      <c r="W592" s="16"/>
      <c r="X592" s="16"/>
      <c r="Y592" s="16"/>
      <c r="Z592" s="16"/>
      <c r="AA592" s="16"/>
      <c r="AB592" s="16"/>
      <c r="AC592" s="16"/>
      <c r="AD592" s="16"/>
      <c r="AE592" s="16"/>
      <c r="AF592" s="16"/>
      <c r="AG592" s="16"/>
      <c r="AH592" s="16"/>
      <c r="AI592" s="16"/>
      <c r="AJ592" s="16"/>
      <c r="AK592" s="16"/>
      <c r="AL592" s="16"/>
      <c r="AM592" s="16"/>
      <c r="AN592" s="16"/>
      <c r="AO592" s="16"/>
      <c r="AP592" s="16"/>
      <c r="AQ592" s="16"/>
      <c r="AR592" s="16"/>
      <c r="AS592" s="116"/>
      <c r="AT592" s="116"/>
      <c r="AU592" s="116"/>
      <c r="AV592" s="116"/>
      <c r="AW592" s="116"/>
      <c r="AX592" s="116"/>
      <c r="AY592" s="116"/>
      <c r="AZ592" s="116"/>
      <c r="BA592" s="116"/>
      <c r="BB592" s="116"/>
      <c r="BC592" s="116"/>
      <c r="BD592" s="116"/>
      <c r="BE592" s="116"/>
      <c r="BF592" s="116"/>
      <c r="BG592" s="116"/>
      <c r="BH592" s="116"/>
      <c r="BI592" s="116"/>
      <c r="BJ592" s="117"/>
    </row>
    <row r="593" spans="2:62" s="3" customFormat="1">
      <c r="B593" s="36"/>
      <c r="C593" s="36"/>
      <c r="D593" s="36"/>
      <c r="E593" s="36"/>
      <c r="F593" s="36"/>
      <c r="G593" s="36"/>
      <c r="H593" s="36"/>
      <c r="I593" s="36"/>
      <c r="J593" s="36"/>
      <c r="K593" s="36"/>
      <c r="L593" s="36"/>
      <c r="M593" s="36"/>
      <c r="N593" s="36"/>
      <c r="O593" s="36"/>
      <c r="P593" s="36"/>
      <c r="Q593" s="36"/>
      <c r="R593" s="36"/>
      <c r="S593" s="16"/>
      <c r="T593" s="16"/>
      <c r="U593" s="16"/>
      <c r="V593" s="16"/>
      <c r="W593" s="16"/>
      <c r="X593" s="16"/>
      <c r="Y593" s="16"/>
      <c r="Z593" s="16"/>
      <c r="AA593" s="16"/>
      <c r="AB593" s="16"/>
      <c r="AC593" s="16"/>
      <c r="AD593" s="16"/>
      <c r="AE593" s="16"/>
      <c r="AF593" s="16"/>
      <c r="AG593" s="16"/>
      <c r="AH593" s="16"/>
      <c r="AI593" s="16"/>
      <c r="AJ593" s="16"/>
      <c r="AK593" s="16"/>
      <c r="AL593" s="16"/>
      <c r="AM593" s="16"/>
      <c r="AN593" s="16"/>
      <c r="AO593" s="16"/>
      <c r="AP593" s="16"/>
      <c r="AQ593" s="16"/>
      <c r="AR593" s="16"/>
      <c r="AS593" s="116"/>
      <c r="AT593" s="116"/>
      <c r="AU593" s="116"/>
      <c r="AV593" s="116"/>
      <c r="AW593" s="116"/>
      <c r="AX593" s="116"/>
      <c r="AY593" s="116"/>
      <c r="AZ593" s="116"/>
      <c r="BA593" s="116"/>
      <c r="BB593" s="116"/>
      <c r="BC593" s="116"/>
      <c r="BD593" s="116"/>
      <c r="BE593" s="116"/>
      <c r="BF593" s="116"/>
      <c r="BG593" s="116"/>
      <c r="BH593" s="116"/>
      <c r="BI593" s="116"/>
      <c r="BJ593" s="117"/>
    </row>
    <row r="594" spans="2:62" s="3" customFormat="1">
      <c r="B594" s="36"/>
      <c r="C594" s="36"/>
      <c r="D594" s="36"/>
      <c r="E594" s="36"/>
      <c r="F594" s="36"/>
      <c r="G594" s="36"/>
      <c r="H594" s="36"/>
      <c r="I594" s="36"/>
      <c r="J594" s="36"/>
      <c r="K594" s="36"/>
      <c r="L594" s="36"/>
      <c r="M594" s="36"/>
      <c r="N594" s="36"/>
      <c r="O594" s="36"/>
      <c r="P594" s="36"/>
      <c r="Q594" s="36"/>
      <c r="R594" s="36"/>
      <c r="S594" s="16"/>
      <c r="T594" s="16"/>
      <c r="U594" s="16"/>
      <c r="V594" s="16"/>
      <c r="W594" s="16"/>
      <c r="X594" s="16"/>
      <c r="Y594" s="16"/>
      <c r="Z594" s="16"/>
      <c r="AA594" s="16"/>
      <c r="AB594" s="16"/>
      <c r="AC594" s="16"/>
      <c r="AD594" s="16"/>
      <c r="AE594" s="16"/>
      <c r="AF594" s="16"/>
      <c r="AG594" s="16"/>
      <c r="AH594" s="16"/>
      <c r="AI594" s="16"/>
      <c r="AJ594" s="16"/>
      <c r="AK594" s="16"/>
      <c r="AL594" s="16"/>
      <c r="AM594" s="16"/>
      <c r="AN594" s="16"/>
      <c r="AO594" s="16"/>
      <c r="AP594" s="16"/>
      <c r="AQ594" s="16"/>
      <c r="AR594" s="16"/>
      <c r="AS594" s="116"/>
      <c r="AT594" s="116"/>
      <c r="AU594" s="116"/>
      <c r="AV594" s="116"/>
      <c r="AW594" s="116"/>
      <c r="AX594" s="116"/>
      <c r="AY594" s="116"/>
      <c r="AZ594" s="116"/>
      <c r="BA594" s="116"/>
      <c r="BB594" s="116"/>
      <c r="BC594" s="116"/>
      <c r="BD594" s="116"/>
      <c r="BE594" s="116"/>
      <c r="BF594" s="116"/>
      <c r="BG594" s="116"/>
      <c r="BH594" s="116"/>
      <c r="BI594" s="116"/>
      <c r="BJ594" s="117"/>
    </row>
    <row r="595" spans="2:62" s="3" customFormat="1">
      <c r="B595" s="36"/>
      <c r="C595" s="36"/>
      <c r="D595" s="36"/>
      <c r="E595" s="36"/>
      <c r="F595" s="36"/>
      <c r="G595" s="36"/>
      <c r="H595" s="36"/>
      <c r="I595" s="36"/>
      <c r="J595" s="36"/>
      <c r="K595" s="36"/>
      <c r="L595" s="36"/>
      <c r="M595" s="36"/>
      <c r="N595" s="36"/>
      <c r="O595" s="36"/>
      <c r="P595" s="36"/>
      <c r="Q595" s="36"/>
      <c r="R595" s="36"/>
      <c r="S595" s="16"/>
      <c r="T595" s="16"/>
      <c r="U595" s="16"/>
      <c r="V595" s="16"/>
      <c r="W595" s="16"/>
      <c r="X595" s="16"/>
      <c r="Y595" s="16"/>
      <c r="Z595" s="16"/>
      <c r="AA595" s="16"/>
      <c r="AB595" s="16"/>
      <c r="AC595" s="16"/>
      <c r="AD595" s="16"/>
      <c r="AE595" s="16"/>
      <c r="AF595" s="16"/>
      <c r="AG595" s="16"/>
      <c r="AH595" s="16"/>
      <c r="AI595" s="16"/>
      <c r="AJ595" s="16"/>
      <c r="AK595" s="16"/>
      <c r="AL595" s="16"/>
      <c r="AM595" s="16"/>
      <c r="AN595" s="16"/>
      <c r="AO595" s="16"/>
      <c r="AP595" s="16"/>
      <c r="AQ595" s="16"/>
      <c r="AR595" s="16"/>
      <c r="AS595" s="116"/>
      <c r="AT595" s="116"/>
      <c r="AU595" s="116"/>
      <c r="AV595" s="116"/>
      <c r="AW595" s="116"/>
      <c r="AX595" s="116"/>
      <c r="AY595" s="116"/>
      <c r="AZ595" s="116"/>
      <c r="BA595" s="116"/>
      <c r="BB595" s="116"/>
      <c r="BC595" s="116"/>
      <c r="BD595" s="116"/>
      <c r="BE595" s="116"/>
      <c r="BF595" s="116"/>
      <c r="BG595" s="116"/>
      <c r="BH595" s="116"/>
      <c r="BI595" s="116"/>
      <c r="BJ595" s="117"/>
    </row>
    <row r="596" spans="2:62" s="3" customFormat="1">
      <c r="B596" s="36"/>
      <c r="C596" s="36"/>
      <c r="D596" s="36"/>
      <c r="E596" s="36"/>
      <c r="F596" s="36"/>
      <c r="G596" s="36"/>
      <c r="H596" s="36"/>
      <c r="I596" s="36"/>
      <c r="J596" s="36"/>
      <c r="K596" s="36"/>
      <c r="L596" s="36"/>
      <c r="M596" s="36"/>
      <c r="N596" s="36"/>
      <c r="O596" s="36"/>
      <c r="P596" s="36"/>
      <c r="Q596" s="36"/>
      <c r="R596" s="36"/>
      <c r="S596" s="16"/>
      <c r="T596" s="16"/>
      <c r="U596" s="16"/>
      <c r="V596" s="16"/>
      <c r="W596" s="16"/>
      <c r="X596" s="16"/>
      <c r="Y596" s="16"/>
      <c r="Z596" s="16"/>
      <c r="AA596" s="16"/>
      <c r="AB596" s="16"/>
      <c r="AC596" s="16"/>
      <c r="AD596" s="16"/>
      <c r="AE596" s="16"/>
      <c r="AF596" s="16"/>
      <c r="AG596" s="16"/>
      <c r="AH596" s="16"/>
      <c r="AI596" s="16"/>
      <c r="AJ596" s="16"/>
      <c r="AK596" s="16"/>
      <c r="AL596" s="16"/>
      <c r="AM596" s="16"/>
      <c r="AN596" s="16"/>
      <c r="AO596" s="16"/>
      <c r="AP596" s="16"/>
      <c r="AQ596" s="16"/>
      <c r="AR596" s="16"/>
      <c r="AS596" s="116"/>
      <c r="AT596" s="116"/>
      <c r="AU596" s="116"/>
      <c r="AV596" s="116"/>
      <c r="AW596" s="116"/>
      <c r="AX596" s="116"/>
      <c r="AY596" s="116"/>
      <c r="AZ596" s="116"/>
      <c r="BA596" s="116"/>
      <c r="BB596" s="116"/>
      <c r="BC596" s="116"/>
      <c r="BD596" s="116"/>
      <c r="BE596" s="116"/>
      <c r="BF596" s="116"/>
      <c r="BG596" s="116"/>
      <c r="BH596" s="116"/>
      <c r="BI596" s="116"/>
      <c r="BJ596" s="117"/>
    </row>
    <row r="597" spans="2:62" s="3" customFormat="1">
      <c r="B597" s="36"/>
      <c r="C597" s="36"/>
      <c r="D597" s="36"/>
      <c r="E597" s="36"/>
      <c r="F597" s="36"/>
      <c r="G597" s="36"/>
      <c r="H597" s="36"/>
      <c r="I597" s="36"/>
      <c r="J597" s="36"/>
      <c r="K597" s="36"/>
      <c r="L597" s="36"/>
      <c r="M597" s="36"/>
      <c r="N597" s="36"/>
      <c r="O597" s="36"/>
      <c r="P597" s="36"/>
      <c r="Q597" s="36"/>
      <c r="R597" s="36"/>
      <c r="S597" s="16"/>
      <c r="T597" s="16"/>
      <c r="U597" s="16"/>
      <c r="V597" s="16"/>
      <c r="W597" s="16"/>
      <c r="X597" s="16"/>
      <c r="Y597" s="16"/>
      <c r="Z597" s="16"/>
      <c r="AA597" s="16"/>
      <c r="AB597" s="16"/>
      <c r="AC597" s="16"/>
      <c r="AD597" s="16"/>
      <c r="AE597" s="16"/>
      <c r="AF597" s="16"/>
      <c r="AG597" s="16"/>
      <c r="AH597" s="16"/>
      <c r="AI597" s="16"/>
      <c r="AJ597" s="16"/>
      <c r="AK597" s="16"/>
      <c r="AL597" s="16"/>
      <c r="AM597" s="16"/>
      <c r="AN597" s="16"/>
      <c r="AO597" s="16"/>
      <c r="AP597" s="16"/>
      <c r="AQ597" s="16"/>
      <c r="AR597" s="16"/>
      <c r="AS597" s="116"/>
      <c r="AT597" s="116"/>
      <c r="AU597" s="116"/>
      <c r="AV597" s="116"/>
      <c r="AW597" s="116"/>
      <c r="AX597" s="116"/>
      <c r="AY597" s="116"/>
      <c r="AZ597" s="116"/>
      <c r="BA597" s="116"/>
      <c r="BB597" s="116"/>
      <c r="BC597" s="116"/>
      <c r="BD597" s="116"/>
      <c r="BE597" s="116"/>
      <c r="BF597" s="116"/>
      <c r="BG597" s="116"/>
      <c r="BH597" s="116"/>
      <c r="BI597" s="116"/>
      <c r="BJ597" s="117"/>
    </row>
    <row r="598" spans="2:62" s="3" customFormat="1">
      <c r="B598" s="36"/>
      <c r="C598" s="36"/>
      <c r="D598" s="36"/>
      <c r="E598" s="36"/>
      <c r="F598" s="36"/>
      <c r="G598" s="36"/>
      <c r="H598" s="36"/>
      <c r="I598" s="36"/>
      <c r="J598" s="36"/>
      <c r="K598" s="36"/>
      <c r="L598" s="36"/>
      <c r="M598" s="36"/>
      <c r="N598" s="36"/>
      <c r="O598" s="36"/>
      <c r="P598" s="36"/>
      <c r="Q598" s="36"/>
      <c r="R598" s="36"/>
      <c r="S598" s="16"/>
      <c r="T598" s="16"/>
      <c r="U598" s="16"/>
      <c r="V598" s="16"/>
      <c r="W598" s="16"/>
      <c r="X598" s="16"/>
      <c r="Y598" s="16"/>
      <c r="Z598" s="16"/>
      <c r="AA598" s="16"/>
      <c r="AB598" s="16"/>
      <c r="AC598" s="16"/>
      <c r="AD598" s="16"/>
      <c r="AE598" s="16"/>
      <c r="AF598" s="16"/>
      <c r="AG598" s="16"/>
      <c r="AH598" s="16"/>
      <c r="AI598" s="16"/>
      <c r="AJ598" s="16"/>
      <c r="AK598" s="16"/>
      <c r="AL598" s="16"/>
      <c r="AM598" s="16"/>
      <c r="AN598" s="16"/>
      <c r="AO598" s="16"/>
      <c r="AP598" s="16"/>
      <c r="AQ598" s="16"/>
      <c r="AR598" s="16"/>
      <c r="AS598" s="116"/>
      <c r="AT598" s="116"/>
      <c r="AU598" s="116"/>
      <c r="AV598" s="116"/>
      <c r="AW598" s="116"/>
      <c r="AX598" s="116"/>
      <c r="AY598" s="116"/>
      <c r="AZ598" s="116"/>
      <c r="BA598" s="116"/>
      <c r="BB598" s="116"/>
      <c r="BC598" s="116"/>
      <c r="BD598" s="116"/>
      <c r="BE598" s="116"/>
      <c r="BF598" s="116"/>
      <c r="BG598" s="116"/>
      <c r="BH598" s="116"/>
      <c r="BI598" s="116"/>
      <c r="BJ598" s="117"/>
    </row>
    <row r="599" spans="2:62" s="3" customFormat="1">
      <c r="B599" s="36"/>
      <c r="C599" s="36"/>
      <c r="D599" s="36"/>
      <c r="E599" s="36"/>
      <c r="F599" s="36"/>
      <c r="G599" s="36"/>
      <c r="H599" s="36"/>
      <c r="I599" s="36"/>
      <c r="J599" s="36"/>
      <c r="K599" s="36"/>
      <c r="L599" s="36"/>
      <c r="M599" s="36"/>
      <c r="N599" s="36"/>
      <c r="O599" s="36"/>
      <c r="P599" s="36"/>
      <c r="Q599" s="36"/>
      <c r="R599" s="36"/>
      <c r="S599" s="16"/>
      <c r="T599" s="16"/>
      <c r="U599" s="16"/>
      <c r="V599" s="16"/>
      <c r="W599" s="16"/>
      <c r="X599" s="16"/>
      <c r="Y599" s="16"/>
      <c r="Z599" s="16"/>
      <c r="AA599" s="16"/>
      <c r="AB599" s="16"/>
      <c r="AC599" s="16"/>
      <c r="AD599" s="16"/>
      <c r="AE599" s="16"/>
      <c r="AF599" s="16"/>
      <c r="AG599" s="16"/>
      <c r="AH599" s="16"/>
      <c r="AI599" s="16"/>
      <c r="AJ599" s="16"/>
      <c r="AK599" s="16"/>
      <c r="AL599" s="16"/>
      <c r="AM599" s="16"/>
      <c r="AN599" s="16"/>
      <c r="AO599" s="16"/>
      <c r="AP599" s="16"/>
      <c r="AQ599" s="16"/>
      <c r="AR599" s="16"/>
      <c r="AS599" s="116"/>
      <c r="AT599" s="116"/>
      <c r="AU599" s="116"/>
      <c r="AV599" s="116"/>
      <c r="AW599" s="116"/>
      <c r="AX599" s="116"/>
      <c r="AY599" s="116"/>
      <c r="AZ599" s="116"/>
      <c r="BA599" s="116"/>
      <c r="BB599" s="116"/>
      <c r="BC599" s="116"/>
      <c r="BD599" s="116"/>
      <c r="BE599" s="116"/>
      <c r="BF599" s="116"/>
      <c r="BG599" s="116"/>
      <c r="BH599" s="116"/>
      <c r="BI599" s="116"/>
      <c r="BJ599" s="117"/>
    </row>
    <row r="600" spans="2:62" s="3" customFormat="1">
      <c r="B600" s="36"/>
      <c r="C600" s="36"/>
      <c r="D600" s="36"/>
      <c r="E600" s="36"/>
      <c r="F600" s="36"/>
      <c r="G600" s="36"/>
      <c r="H600" s="36"/>
      <c r="I600" s="36"/>
      <c r="J600" s="36"/>
      <c r="K600" s="36"/>
      <c r="L600" s="36"/>
      <c r="M600" s="36"/>
      <c r="N600" s="36"/>
      <c r="O600" s="36"/>
      <c r="P600" s="36"/>
      <c r="Q600" s="36"/>
      <c r="R600" s="36"/>
      <c r="S600" s="16"/>
      <c r="T600" s="16"/>
      <c r="U600" s="16"/>
      <c r="V600" s="16"/>
      <c r="W600" s="16"/>
      <c r="X600" s="16"/>
      <c r="Y600" s="16"/>
      <c r="Z600" s="16"/>
      <c r="AA600" s="16"/>
      <c r="AB600" s="16"/>
      <c r="AC600" s="16"/>
      <c r="AD600" s="16"/>
      <c r="AE600" s="16"/>
      <c r="AF600" s="16"/>
      <c r="AG600" s="16"/>
      <c r="AH600" s="16"/>
      <c r="AI600" s="16"/>
      <c r="AJ600" s="16"/>
      <c r="AK600" s="16"/>
      <c r="AL600" s="16"/>
      <c r="AM600" s="16"/>
      <c r="AN600" s="16"/>
      <c r="AO600" s="16"/>
      <c r="AP600" s="16"/>
      <c r="AQ600" s="16"/>
      <c r="AR600" s="16"/>
      <c r="AS600" s="116"/>
      <c r="AT600" s="116"/>
      <c r="AU600" s="116"/>
      <c r="AV600" s="116"/>
      <c r="AW600" s="116"/>
      <c r="AX600" s="116"/>
      <c r="AY600" s="116"/>
      <c r="AZ600" s="116"/>
      <c r="BA600" s="116"/>
      <c r="BB600" s="116"/>
      <c r="BC600" s="116"/>
      <c r="BD600" s="116"/>
      <c r="BE600" s="116"/>
      <c r="BF600" s="116"/>
      <c r="BG600" s="116"/>
      <c r="BH600" s="116"/>
      <c r="BI600" s="116"/>
      <c r="BJ600" s="117"/>
    </row>
    <row r="601" spans="2:62" s="3" customFormat="1">
      <c r="B601" s="36"/>
      <c r="C601" s="36"/>
      <c r="D601" s="36"/>
      <c r="E601" s="36"/>
      <c r="F601" s="36"/>
      <c r="G601" s="36"/>
      <c r="H601" s="36"/>
      <c r="I601" s="36"/>
      <c r="J601" s="36"/>
      <c r="K601" s="36"/>
      <c r="L601" s="36"/>
      <c r="M601" s="36"/>
      <c r="N601" s="36"/>
      <c r="O601" s="36"/>
      <c r="P601" s="36"/>
      <c r="Q601" s="36"/>
      <c r="R601" s="36"/>
      <c r="S601" s="16"/>
      <c r="T601" s="16"/>
      <c r="U601" s="16"/>
      <c r="V601" s="16"/>
      <c r="W601" s="16"/>
      <c r="X601" s="16"/>
      <c r="Y601" s="16"/>
      <c r="Z601" s="16"/>
      <c r="AA601" s="16"/>
      <c r="AB601" s="16"/>
      <c r="AC601" s="16"/>
      <c r="AD601" s="16"/>
      <c r="AE601" s="16"/>
      <c r="AF601" s="16"/>
      <c r="AG601" s="16"/>
      <c r="AH601" s="16"/>
      <c r="AI601" s="16"/>
      <c r="AJ601" s="16"/>
      <c r="AK601" s="16"/>
      <c r="AL601" s="16"/>
      <c r="AM601" s="16"/>
      <c r="AN601" s="16"/>
      <c r="AO601" s="16"/>
      <c r="AP601" s="16"/>
      <c r="AQ601" s="16"/>
      <c r="AR601" s="16"/>
      <c r="AS601" s="116"/>
      <c r="AT601" s="116"/>
      <c r="AU601" s="116"/>
      <c r="AV601" s="116"/>
      <c r="AW601" s="116"/>
      <c r="AX601" s="116"/>
      <c r="AY601" s="116"/>
      <c r="AZ601" s="116"/>
      <c r="BA601" s="116"/>
      <c r="BB601" s="116"/>
      <c r="BC601" s="116"/>
      <c r="BD601" s="116"/>
      <c r="BE601" s="116"/>
      <c r="BF601" s="116"/>
      <c r="BG601" s="116"/>
      <c r="BH601" s="116"/>
      <c r="BI601" s="116"/>
      <c r="BJ601" s="117"/>
    </row>
    <row r="602" spans="2:62" s="3" customFormat="1">
      <c r="B602" s="36"/>
      <c r="C602" s="36"/>
      <c r="D602" s="36"/>
      <c r="E602" s="36"/>
      <c r="F602" s="36"/>
      <c r="G602" s="36"/>
      <c r="H602" s="36"/>
      <c r="I602" s="36"/>
      <c r="J602" s="36"/>
      <c r="K602" s="36"/>
      <c r="L602" s="36"/>
      <c r="M602" s="36"/>
      <c r="N602" s="36"/>
      <c r="O602" s="36"/>
      <c r="P602" s="36"/>
      <c r="Q602" s="36"/>
      <c r="R602" s="36"/>
      <c r="S602" s="16"/>
      <c r="T602" s="16"/>
      <c r="U602" s="16"/>
      <c r="V602" s="16"/>
      <c r="W602" s="16"/>
      <c r="X602" s="16"/>
      <c r="Y602" s="16"/>
      <c r="Z602" s="16"/>
      <c r="AA602" s="16"/>
      <c r="AB602" s="16"/>
      <c r="AC602" s="16"/>
      <c r="AD602" s="16"/>
      <c r="AE602" s="16"/>
      <c r="AF602" s="16"/>
      <c r="AG602" s="16"/>
      <c r="AH602" s="16"/>
      <c r="AI602" s="16"/>
      <c r="AJ602" s="16"/>
      <c r="AK602" s="16"/>
      <c r="AL602" s="16"/>
      <c r="AM602" s="16"/>
      <c r="AN602" s="16"/>
      <c r="AO602" s="16"/>
      <c r="AP602" s="16"/>
      <c r="AQ602" s="16"/>
      <c r="AR602" s="16"/>
      <c r="AS602" s="116"/>
      <c r="AT602" s="116"/>
      <c r="AU602" s="116"/>
      <c r="AV602" s="116"/>
      <c r="AW602" s="116"/>
      <c r="AX602" s="116"/>
      <c r="AY602" s="116"/>
      <c r="AZ602" s="116"/>
      <c r="BA602" s="116"/>
      <c r="BB602" s="116"/>
      <c r="BC602" s="116"/>
      <c r="BD602" s="116"/>
      <c r="BE602" s="116"/>
      <c r="BF602" s="116"/>
      <c r="BG602" s="116"/>
      <c r="BH602" s="116"/>
      <c r="BI602" s="116"/>
      <c r="BJ602" s="117"/>
    </row>
    <row r="603" spans="2:62" s="3" customFormat="1">
      <c r="B603" s="36"/>
      <c r="C603" s="36"/>
      <c r="D603" s="36"/>
      <c r="E603" s="36"/>
      <c r="F603" s="36"/>
      <c r="G603" s="36"/>
      <c r="H603" s="36"/>
      <c r="I603" s="36"/>
      <c r="J603" s="36"/>
      <c r="K603" s="36"/>
      <c r="L603" s="36"/>
      <c r="M603" s="36"/>
      <c r="N603" s="36"/>
      <c r="O603" s="36"/>
      <c r="P603" s="36"/>
      <c r="Q603" s="36"/>
      <c r="R603" s="36"/>
      <c r="S603" s="16"/>
      <c r="T603" s="16"/>
      <c r="U603" s="16"/>
      <c r="V603" s="16"/>
      <c r="W603" s="16"/>
      <c r="X603" s="16"/>
      <c r="Y603" s="16"/>
      <c r="Z603" s="16"/>
      <c r="AA603" s="16"/>
      <c r="AB603" s="16"/>
      <c r="AC603" s="16"/>
      <c r="AD603" s="16"/>
      <c r="AE603" s="16"/>
      <c r="AF603" s="16"/>
      <c r="AG603" s="16"/>
      <c r="AH603" s="16"/>
      <c r="AI603" s="16"/>
      <c r="AJ603" s="16"/>
      <c r="AK603" s="16"/>
      <c r="AL603" s="16"/>
      <c r="AM603" s="16"/>
      <c r="AN603" s="16"/>
      <c r="AO603" s="16"/>
      <c r="AP603" s="16"/>
      <c r="AQ603" s="16"/>
      <c r="AR603" s="16"/>
      <c r="AS603" s="116"/>
      <c r="AT603" s="116"/>
      <c r="AU603" s="116"/>
      <c r="AV603" s="116"/>
      <c r="AW603" s="116"/>
      <c r="AX603" s="116"/>
      <c r="AY603" s="116"/>
      <c r="AZ603" s="116"/>
      <c r="BA603" s="116"/>
      <c r="BB603" s="116"/>
      <c r="BC603" s="116"/>
      <c r="BD603" s="116"/>
      <c r="BE603" s="116"/>
      <c r="BF603" s="116"/>
      <c r="BG603" s="116"/>
      <c r="BH603" s="116"/>
      <c r="BI603" s="116"/>
      <c r="BJ603" s="117"/>
    </row>
    <row r="604" spans="2:62" s="3" customFormat="1">
      <c r="B604" s="36"/>
      <c r="C604" s="36"/>
      <c r="D604" s="36"/>
      <c r="E604" s="36"/>
      <c r="F604" s="36"/>
      <c r="G604" s="36"/>
      <c r="H604" s="36"/>
      <c r="I604" s="36"/>
      <c r="J604" s="36"/>
      <c r="K604" s="36"/>
      <c r="L604" s="36"/>
      <c r="M604" s="36"/>
      <c r="N604" s="36"/>
      <c r="O604" s="36"/>
      <c r="P604" s="36"/>
      <c r="Q604" s="36"/>
      <c r="R604" s="36"/>
      <c r="S604" s="16"/>
      <c r="T604" s="16"/>
      <c r="U604" s="16"/>
      <c r="V604" s="16"/>
      <c r="W604" s="16"/>
      <c r="X604" s="16"/>
      <c r="Y604" s="16"/>
      <c r="Z604" s="16"/>
      <c r="AA604" s="16"/>
      <c r="AB604" s="16"/>
      <c r="AC604" s="16"/>
      <c r="AD604" s="16"/>
      <c r="AE604" s="16"/>
      <c r="AF604" s="16"/>
      <c r="AG604" s="16"/>
      <c r="AH604" s="16"/>
      <c r="AI604" s="16"/>
      <c r="AJ604" s="16"/>
      <c r="AK604" s="16"/>
      <c r="AL604" s="16"/>
      <c r="AM604" s="16"/>
      <c r="AN604" s="16"/>
      <c r="AO604" s="16"/>
      <c r="AP604" s="16"/>
      <c r="AQ604" s="16"/>
      <c r="AR604" s="16"/>
      <c r="AS604" s="116"/>
      <c r="AT604" s="116"/>
      <c r="AU604" s="116"/>
      <c r="AV604" s="116"/>
      <c r="AW604" s="116"/>
      <c r="AX604" s="116"/>
      <c r="AY604" s="116"/>
      <c r="AZ604" s="116"/>
      <c r="BA604" s="116"/>
      <c r="BB604" s="116"/>
      <c r="BC604" s="116"/>
      <c r="BD604" s="116"/>
      <c r="BE604" s="116"/>
      <c r="BF604" s="116"/>
      <c r="BG604" s="116"/>
      <c r="BH604" s="116"/>
      <c r="BI604" s="116"/>
      <c r="BJ604" s="117"/>
    </row>
    <row r="605" spans="2:62" s="3" customFormat="1">
      <c r="B605" s="36"/>
      <c r="C605" s="36"/>
      <c r="D605" s="36"/>
      <c r="E605" s="36"/>
      <c r="F605" s="36"/>
      <c r="G605" s="36"/>
      <c r="H605" s="36"/>
      <c r="I605" s="36"/>
      <c r="J605" s="36"/>
      <c r="K605" s="36"/>
      <c r="L605" s="36"/>
      <c r="M605" s="36"/>
      <c r="N605" s="36"/>
      <c r="O605" s="36"/>
      <c r="P605" s="36"/>
      <c r="Q605" s="36"/>
      <c r="R605" s="36"/>
      <c r="S605" s="16"/>
      <c r="T605" s="16"/>
      <c r="U605" s="16"/>
      <c r="V605" s="16"/>
      <c r="W605" s="16"/>
      <c r="X605" s="16"/>
      <c r="Y605" s="16"/>
      <c r="Z605" s="16"/>
      <c r="AA605" s="16"/>
      <c r="AB605" s="16"/>
      <c r="AC605" s="16"/>
      <c r="AD605" s="16"/>
      <c r="AE605" s="16"/>
      <c r="AF605" s="16"/>
      <c r="AG605" s="16"/>
      <c r="AH605" s="16"/>
      <c r="AI605" s="16"/>
      <c r="AJ605" s="16"/>
      <c r="AK605" s="16"/>
      <c r="AL605" s="16"/>
      <c r="AM605" s="16"/>
      <c r="AN605" s="16"/>
      <c r="AO605" s="16"/>
      <c r="AP605" s="16"/>
      <c r="AQ605" s="16"/>
      <c r="AR605" s="16"/>
      <c r="AS605" s="116"/>
      <c r="AT605" s="116"/>
      <c r="AU605" s="116"/>
      <c r="AV605" s="116"/>
      <c r="AW605" s="116"/>
      <c r="AX605" s="116"/>
      <c r="AY605" s="116"/>
      <c r="AZ605" s="116"/>
      <c r="BA605" s="116"/>
      <c r="BB605" s="116"/>
      <c r="BC605" s="116"/>
      <c r="BD605" s="116"/>
      <c r="BE605" s="116"/>
      <c r="BF605" s="116"/>
      <c r="BG605" s="116"/>
      <c r="BH605" s="116"/>
      <c r="BI605" s="116"/>
      <c r="BJ605" s="117"/>
    </row>
    <row r="606" spans="2:62" s="3" customFormat="1">
      <c r="B606" s="36"/>
      <c r="C606" s="36"/>
      <c r="D606" s="36"/>
      <c r="E606" s="36"/>
      <c r="F606" s="36"/>
      <c r="G606" s="36"/>
      <c r="H606" s="36"/>
      <c r="I606" s="36"/>
      <c r="J606" s="36"/>
      <c r="K606" s="36"/>
      <c r="L606" s="36"/>
      <c r="M606" s="36"/>
      <c r="N606" s="36"/>
      <c r="O606" s="36"/>
      <c r="P606" s="36"/>
      <c r="Q606" s="36"/>
      <c r="R606" s="36"/>
      <c r="S606" s="16"/>
      <c r="T606" s="16"/>
      <c r="U606" s="16"/>
      <c r="V606" s="16"/>
      <c r="W606" s="16"/>
      <c r="X606" s="16"/>
      <c r="Y606" s="16"/>
      <c r="Z606" s="16"/>
      <c r="AA606" s="16"/>
      <c r="AB606" s="16"/>
      <c r="AC606" s="16"/>
      <c r="AD606" s="16"/>
      <c r="AE606" s="16"/>
      <c r="AF606" s="16"/>
      <c r="AG606" s="16"/>
      <c r="AH606" s="16"/>
      <c r="AI606" s="16"/>
      <c r="AJ606" s="16"/>
      <c r="AK606" s="16"/>
      <c r="AL606" s="16"/>
      <c r="AM606" s="16"/>
      <c r="AN606" s="16"/>
      <c r="AO606" s="16"/>
      <c r="AP606" s="16"/>
      <c r="AQ606" s="16"/>
      <c r="AR606" s="16"/>
      <c r="AS606" s="116"/>
      <c r="AT606" s="116"/>
      <c r="AU606" s="116"/>
      <c r="AV606" s="116"/>
      <c r="AW606" s="116"/>
      <c r="AX606" s="116"/>
      <c r="AY606" s="116"/>
      <c r="AZ606" s="116"/>
      <c r="BA606" s="116"/>
      <c r="BB606" s="116"/>
      <c r="BC606" s="116"/>
      <c r="BD606" s="116"/>
      <c r="BE606" s="116"/>
      <c r="BF606" s="116"/>
      <c r="BG606" s="116"/>
      <c r="BH606" s="116"/>
      <c r="BI606" s="116"/>
      <c r="BJ606" s="117"/>
    </row>
    <row r="607" spans="2:62" s="3" customFormat="1">
      <c r="B607" s="36"/>
      <c r="C607" s="36"/>
      <c r="D607" s="36"/>
      <c r="E607" s="36"/>
      <c r="F607" s="36"/>
      <c r="G607" s="36"/>
      <c r="H607" s="36"/>
      <c r="I607" s="36"/>
      <c r="J607" s="36"/>
      <c r="K607" s="36"/>
      <c r="L607" s="36"/>
      <c r="M607" s="36"/>
      <c r="N607" s="36"/>
      <c r="O607" s="36"/>
      <c r="P607" s="36"/>
      <c r="Q607" s="36"/>
      <c r="R607" s="36"/>
      <c r="S607" s="16"/>
      <c r="T607" s="16"/>
      <c r="U607" s="16"/>
      <c r="V607" s="16"/>
      <c r="W607" s="16"/>
      <c r="X607" s="16"/>
      <c r="Y607" s="16"/>
      <c r="Z607" s="16"/>
      <c r="AA607" s="16"/>
      <c r="AB607" s="16"/>
      <c r="AC607" s="16"/>
      <c r="AD607" s="16"/>
      <c r="AE607" s="16"/>
      <c r="AF607" s="16"/>
      <c r="AG607" s="16"/>
      <c r="AH607" s="16"/>
      <c r="AI607" s="16"/>
      <c r="AJ607" s="16"/>
      <c r="AK607" s="16"/>
      <c r="AL607" s="16"/>
      <c r="AM607" s="16"/>
      <c r="AN607" s="16"/>
      <c r="AO607" s="16"/>
      <c r="AP607" s="16"/>
      <c r="AQ607" s="16"/>
      <c r="AR607" s="16"/>
      <c r="AS607" s="116"/>
      <c r="AT607" s="116"/>
      <c r="AU607" s="116"/>
      <c r="AV607" s="116"/>
      <c r="AW607" s="116"/>
      <c r="AX607" s="116"/>
      <c r="AY607" s="116"/>
      <c r="AZ607" s="116"/>
      <c r="BA607" s="116"/>
      <c r="BB607" s="116"/>
      <c r="BC607" s="116"/>
      <c r="BD607" s="116"/>
      <c r="BE607" s="116"/>
      <c r="BF607" s="116"/>
      <c r="BG607" s="116"/>
      <c r="BH607" s="116"/>
      <c r="BI607" s="116"/>
      <c r="BJ607" s="117"/>
    </row>
    <row r="608" spans="2:62" s="3" customFormat="1">
      <c r="B608" s="36"/>
      <c r="C608" s="36"/>
      <c r="D608" s="36"/>
      <c r="E608" s="36"/>
      <c r="F608" s="36"/>
      <c r="G608" s="36"/>
      <c r="H608" s="36"/>
      <c r="I608" s="36"/>
      <c r="J608" s="36"/>
      <c r="K608" s="36"/>
      <c r="L608" s="36"/>
      <c r="M608" s="36"/>
      <c r="N608" s="36"/>
      <c r="O608" s="36"/>
      <c r="P608" s="36"/>
      <c r="Q608" s="36"/>
      <c r="R608" s="36"/>
      <c r="S608" s="16"/>
      <c r="T608" s="16"/>
      <c r="U608" s="16"/>
      <c r="V608" s="16"/>
      <c r="W608" s="16"/>
      <c r="X608" s="16"/>
      <c r="Y608" s="16"/>
      <c r="Z608" s="16"/>
      <c r="AA608" s="16"/>
      <c r="AB608" s="16"/>
      <c r="AC608" s="16"/>
      <c r="AD608" s="16"/>
      <c r="AE608" s="16"/>
      <c r="AF608" s="16"/>
      <c r="AG608" s="16"/>
      <c r="AH608" s="16"/>
      <c r="AI608" s="16"/>
      <c r="AJ608" s="16"/>
      <c r="AK608" s="16"/>
      <c r="AL608" s="16"/>
      <c r="AM608" s="16"/>
      <c r="AN608" s="16"/>
      <c r="AO608" s="16"/>
      <c r="AP608" s="16"/>
      <c r="AQ608" s="16"/>
      <c r="AR608" s="16"/>
      <c r="AS608" s="116"/>
      <c r="AT608" s="116"/>
      <c r="AU608" s="116"/>
      <c r="AV608" s="116"/>
      <c r="AW608" s="116"/>
      <c r="AX608" s="116"/>
      <c r="AY608" s="116"/>
      <c r="AZ608" s="116"/>
      <c r="BA608" s="116"/>
      <c r="BB608" s="116"/>
      <c r="BC608" s="116"/>
      <c r="BD608" s="116"/>
      <c r="BE608" s="116"/>
      <c r="BF608" s="116"/>
      <c r="BG608" s="116"/>
      <c r="BH608" s="116"/>
      <c r="BI608" s="116"/>
      <c r="BJ608" s="117"/>
    </row>
    <row r="609" spans="2:62" s="3" customFormat="1">
      <c r="B609" s="36"/>
      <c r="C609" s="36"/>
      <c r="D609" s="36"/>
      <c r="E609" s="36"/>
      <c r="F609" s="36"/>
      <c r="G609" s="36"/>
      <c r="H609" s="36"/>
      <c r="I609" s="36"/>
      <c r="J609" s="36"/>
      <c r="K609" s="36"/>
      <c r="L609" s="36"/>
      <c r="M609" s="36"/>
      <c r="N609" s="36"/>
      <c r="O609" s="36"/>
      <c r="P609" s="36"/>
      <c r="Q609" s="36"/>
      <c r="R609" s="36"/>
      <c r="S609" s="16"/>
      <c r="T609" s="16"/>
      <c r="U609" s="16"/>
      <c r="V609" s="16"/>
      <c r="W609" s="16"/>
      <c r="X609" s="16"/>
      <c r="Y609" s="16"/>
      <c r="Z609" s="16"/>
      <c r="AA609" s="16"/>
      <c r="AB609" s="16"/>
      <c r="AC609" s="16"/>
      <c r="AD609" s="16"/>
      <c r="AE609" s="16"/>
      <c r="AF609" s="16"/>
      <c r="AG609" s="16"/>
      <c r="AH609" s="16"/>
      <c r="AI609" s="16"/>
      <c r="AJ609" s="16"/>
      <c r="AK609" s="16"/>
      <c r="AL609" s="16"/>
      <c r="AM609" s="16"/>
      <c r="AN609" s="16"/>
      <c r="AO609" s="16"/>
      <c r="AP609" s="16"/>
      <c r="AQ609" s="16"/>
      <c r="AR609" s="16"/>
      <c r="AS609" s="116"/>
      <c r="AT609" s="116"/>
      <c r="AU609" s="116"/>
      <c r="AV609" s="116"/>
      <c r="AW609" s="116"/>
      <c r="AX609" s="116"/>
      <c r="AY609" s="116"/>
      <c r="AZ609" s="116"/>
      <c r="BA609" s="116"/>
      <c r="BB609" s="116"/>
      <c r="BC609" s="116"/>
      <c r="BD609" s="116"/>
      <c r="BE609" s="116"/>
      <c r="BF609" s="116"/>
      <c r="BG609" s="116"/>
      <c r="BH609" s="116"/>
      <c r="BI609" s="116"/>
      <c r="BJ609" s="117"/>
    </row>
    <row r="610" spans="2:62" s="3" customFormat="1">
      <c r="B610" s="36"/>
      <c r="C610" s="36"/>
      <c r="D610" s="36"/>
      <c r="E610" s="36"/>
      <c r="F610" s="36"/>
      <c r="G610" s="36"/>
      <c r="H610" s="36"/>
      <c r="I610" s="36"/>
      <c r="J610" s="36"/>
      <c r="K610" s="36"/>
      <c r="L610" s="36"/>
      <c r="M610" s="36"/>
      <c r="N610" s="36"/>
      <c r="O610" s="36"/>
      <c r="P610" s="36"/>
      <c r="Q610" s="36"/>
      <c r="R610" s="36"/>
      <c r="S610" s="16"/>
      <c r="T610" s="16"/>
      <c r="U610" s="16"/>
      <c r="V610" s="16"/>
      <c r="W610" s="16"/>
      <c r="X610" s="16"/>
      <c r="Y610" s="16"/>
      <c r="Z610" s="16"/>
      <c r="AA610" s="16"/>
      <c r="AB610" s="16"/>
      <c r="AC610" s="16"/>
      <c r="AD610" s="16"/>
      <c r="AE610" s="16"/>
      <c r="AF610" s="16"/>
      <c r="AG610" s="16"/>
      <c r="AH610" s="16"/>
      <c r="AI610" s="16"/>
      <c r="AJ610" s="16"/>
      <c r="AK610" s="16"/>
      <c r="AL610" s="16"/>
      <c r="AM610" s="16"/>
      <c r="AN610" s="16"/>
      <c r="AO610" s="16"/>
      <c r="AP610" s="16"/>
      <c r="AQ610" s="16"/>
      <c r="AR610" s="16"/>
      <c r="AS610" s="116"/>
      <c r="AT610" s="116"/>
      <c r="AU610" s="116"/>
      <c r="AV610" s="116"/>
      <c r="AW610" s="116"/>
      <c r="AX610" s="116"/>
      <c r="AY610" s="116"/>
      <c r="AZ610" s="116"/>
      <c r="BA610" s="116"/>
      <c r="BB610" s="116"/>
      <c r="BC610" s="116"/>
      <c r="BD610" s="116"/>
      <c r="BE610" s="116"/>
      <c r="BF610" s="116"/>
      <c r="BG610" s="116"/>
      <c r="BH610" s="116"/>
      <c r="BI610" s="116"/>
      <c r="BJ610" s="117"/>
    </row>
    <row r="611" spans="2:62" s="3" customFormat="1">
      <c r="B611" s="36"/>
      <c r="C611" s="36"/>
      <c r="D611" s="36"/>
      <c r="E611" s="36"/>
      <c r="F611" s="36"/>
      <c r="G611" s="36"/>
      <c r="H611" s="36"/>
      <c r="I611" s="36"/>
      <c r="J611" s="36"/>
      <c r="K611" s="36"/>
      <c r="L611" s="36"/>
      <c r="M611" s="36"/>
      <c r="N611" s="36"/>
      <c r="O611" s="36"/>
      <c r="P611" s="36"/>
      <c r="Q611" s="36"/>
      <c r="R611" s="36"/>
      <c r="S611" s="16"/>
      <c r="T611" s="16"/>
      <c r="U611" s="16"/>
      <c r="V611" s="16"/>
      <c r="W611" s="16"/>
      <c r="X611" s="16"/>
      <c r="Y611" s="16"/>
      <c r="Z611" s="16"/>
      <c r="AA611" s="16"/>
      <c r="AB611" s="16"/>
      <c r="AC611" s="16"/>
      <c r="AD611" s="16"/>
      <c r="AE611" s="16"/>
      <c r="AF611" s="16"/>
      <c r="AG611" s="16"/>
      <c r="AH611" s="16"/>
      <c r="AI611" s="16"/>
      <c r="AJ611" s="16"/>
      <c r="AK611" s="16"/>
      <c r="AL611" s="16"/>
      <c r="AM611" s="16"/>
      <c r="AN611" s="16"/>
      <c r="AO611" s="16"/>
      <c r="AP611" s="16"/>
      <c r="AQ611" s="16"/>
      <c r="AR611" s="16"/>
      <c r="AS611" s="116"/>
      <c r="AT611" s="116"/>
      <c r="AU611" s="116"/>
      <c r="AV611" s="116"/>
      <c r="AW611" s="116"/>
      <c r="AX611" s="116"/>
      <c r="AY611" s="116"/>
      <c r="AZ611" s="116"/>
      <c r="BA611" s="116"/>
      <c r="BB611" s="116"/>
      <c r="BC611" s="116"/>
      <c r="BD611" s="116"/>
      <c r="BE611" s="116"/>
      <c r="BF611" s="116"/>
      <c r="BG611" s="116"/>
      <c r="BH611" s="116"/>
      <c r="BI611" s="116"/>
      <c r="BJ611" s="117"/>
    </row>
    <row r="612" spans="2:62" s="3" customFormat="1">
      <c r="B612" s="36"/>
      <c r="C612" s="36"/>
      <c r="D612" s="36"/>
      <c r="E612" s="36"/>
      <c r="F612" s="36"/>
      <c r="G612" s="36"/>
      <c r="H612" s="36"/>
      <c r="I612" s="36"/>
      <c r="J612" s="36"/>
      <c r="K612" s="36"/>
      <c r="L612" s="36"/>
      <c r="M612" s="36"/>
      <c r="N612" s="36"/>
      <c r="O612" s="36"/>
      <c r="P612" s="36"/>
      <c r="Q612" s="36"/>
      <c r="R612" s="36"/>
      <c r="S612" s="16"/>
      <c r="T612" s="16"/>
      <c r="U612" s="16"/>
      <c r="V612" s="16"/>
      <c r="W612" s="16"/>
      <c r="X612" s="16"/>
      <c r="Y612" s="16"/>
      <c r="Z612" s="16"/>
      <c r="AA612" s="16"/>
      <c r="AB612" s="16"/>
      <c r="AC612" s="16"/>
      <c r="AD612" s="16"/>
      <c r="AE612" s="16"/>
      <c r="AF612" s="16"/>
      <c r="AG612" s="16"/>
      <c r="AH612" s="16"/>
      <c r="AI612" s="16"/>
      <c r="AJ612" s="16"/>
      <c r="AK612" s="16"/>
      <c r="AL612" s="16"/>
      <c r="AM612" s="16"/>
      <c r="AN612" s="16"/>
      <c r="AO612" s="16"/>
      <c r="AP612" s="16"/>
      <c r="AQ612" s="16"/>
      <c r="AR612" s="16"/>
      <c r="AS612" s="116"/>
      <c r="AT612" s="116"/>
      <c r="AU612" s="116"/>
      <c r="AV612" s="116"/>
      <c r="AW612" s="116"/>
      <c r="AX612" s="116"/>
      <c r="AY612" s="116"/>
      <c r="AZ612" s="116"/>
      <c r="BA612" s="116"/>
      <c r="BB612" s="116"/>
      <c r="BC612" s="116"/>
      <c r="BD612" s="116"/>
      <c r="BE612" s="116"/>
      <c r="BF612" s="116"/>
      <c r="BG612" s="116"/>
      <c r="BH612" s="116"/>
      <c r="BI612" s="116"/>
      <c r="BJ612" s="117"/>
    </row>
    <row r="613" spans="2:62" s="3" customFormat="1">
      <c r="B613" s="36"/>
      <c r="C613" s="36"/>
      <c r="D613" s="36"/>
      <c r="E613" s="36"/>
      <c r="F613" s="36"/>
      <c r="G613" s="36"/>
      <c r="H613" s="36"/>
      <c r="I613" s="36"/>
      <c r="J613" s="36"/>
      <c r="K613" s="36"/>
      <c r="L613" s="36"/>
      <c r="M613" s="36"/>
      <c r="N613" s="36"/>
      <c r="O613" s="36"/>
      <c r="P613" s="36"/>
      <c r="Q613" s="36"/>
      <c r="R613" s="36"/>
      <c r="S613" s="16"/>
      <c r="T613" s="16"/>
      <c r="U613" s="16"/>
      <c r="V613" s="16"/>
      <c r="W613" s="16"/>
      <c r="X613" s="16"/>
      <c r="Y613" s="16"/>
      <c r="Z613" s="16"/>
      <c r="AA613" s="16"/>
      <c r="AB613" s="16"/>
      <c r="AC613" s="16"/>
      <c r="AD613" s="16"/>
      <c r="AE613" s="16"/>
      <c r="AF613" s="16"/>
      <c r="AG613" s="16"/>
      <c r="AH613" s="16"/>
      <c r="AI613" s="16"/>
      <c r="AJ613" s="16"/>
      <c r="AK613" s="16"/>
      <c r="AL613" s="16"/>
      <c r="AM613" s="16"/>
      <c r="AN613" s="16"/>
      <c r="AO613" s="16"/>
      <c r="AP613" s="16"/>
      <c r="AQ613" s="16"/>
      <c r="AR613" s="16"/>
      <c r="AS613" s="116"/>
      <c r="AT613" s="116"/>
      <c r="AU613" s="116"/>
      <c r="AV613" s="116"/>
      <c r="AW613" s="116"/>
      <c r="AX613" s="116"/>
      <c r="AY613" s="116"/>
      <c r="AZ613" s="116"/>
      <c r="BA613" s="116"/>
      <c r="BB613" s="116"/>
      <c r="BC613" s="116"/>
      <c r="BD613" s="116"/>
      <c r="BE613" s="116"/>
      <c r="BF613" s="116"/>
      <c r="BG613" s="116"/>
      <c r="BH613" s="116"/>
      <c r="BI613" s="116"/>
      <c r="BJ613" s="117"/>
    </row>
    <row r="614" spans="2:62" s="3" customFormat="1">
      <c r="B614" s="36"/>
      <c r="C614" s="36"/>
      <c r="D614" s="36"/>
      <c r="E614" s="36"/>
      <c r="F614" s="36"/>
      <c r="G614" s="36"/>
      <c r="H614" s="36"/>
      <c r="I614" s="36"/>
      <c r="J614" s="36"/>
      <c r="K614" s="36"/>
      <c r="L614" s="36"/>
      <c r="M614" s="36"/>
      <c r="N614" s="36"/>
      <c r="O614" s="36"/>
      <c r="P614" s="36"/>
      <c r="Q614" s="36"/>
      <c r="R614" s="36"/>
      <c r="S614" s="16"/>
      <c r="T614" s="16"/>
      <c r="U614" s="16"/>
      <c r="V614" s="16"/>
      <c r="W614" s="16"/>
      <c r="X614" s="16"/>
      <c r="Y614" s="16"/>
      <c r="Z614" s="16"/>
      <c r="AA614" s="16"/>
      <c r="AB614" s="16"/>
      <c r="AC614" s="16"/>
      <c r="AD614" s="16"/>
      <c r="AE614" s="16"/>
      <c r="AF614" s="16"/>
      <c r="AG614" s="16"/>
      <c r="AH614" s="16"/>
      <c r="AI614" s="16"/>
      <c r="AJ614" s="16"/>
      <c r="AK614" s="16"/>
      <c r="AL614" s="16"/>
      <c r="AM614" s="16"/>
      <c r="AN614" s="16"/>
      <c r="AO614" s="16"/>
      <c r="AP614" s="16"/>
      <c r="AQ614" s="16"/>
      <c r="AR614" s="16"/>
      <c r="AS614" s="116"/>
      <c r="AT614" s="116"/>
      <c r="AU614" s="116"/>
      <c r="AV614" s="116"/>
      <c r="AW614" s="116"/>
      <c r="AX614" s="116"/>
      <c r="AY614" s="116"/>
      <c r="AZ614" s="116"/>
      <c r="BA614" s="116"/>
      <c r="BB614" s="116"/>
      <c r="BC614" s="116"/>
      <c r="BD614" s="116"/>
      <c r="BE614" s="116"/>
      <c r="BF614" s="116"/>
      <c r="BG614" s="116"/>
      <c r="BH614" s="116"/>
      <c r="BI614" s="116"/>
      <c r="BJ614" s="117"/>
    </row>
    <row r="615" spans="2:62" s="3" customFormat="1">
      <c r="B615" s="36"/>
      <c r="C615" s="36"/>
      <c r="D615" s="36"/>
      <c r="E615" s="36"/>
      <c r="F615" s="36"/>
      <c r="G615" s="36"/>
      <c r="H615" s="36"/>
      <c r="I615" s="36"/>
      <c r="J615" s="36"/>
      <c r="K615" s="36"/>
      <c r="L615" s="36"/>
      <c r="M615" s="36"/>
      <c r="N615" s="36"/>
      <c r="O615" s="36"/>
      <c r="P615" s="36"/>
      <c r="Q615" s="36"/>
      <c r="R615" s="36"/>
      <c r="S615" s="16"/>
      <c r="T615" s="16"/>
      <c r="U615" s="16"/>
      <c r="V615" s="16"/>
      <c r="W615" s="16"/>
      <c r="X615" s="16"/>
      <c r="Y615" s="16"/>
      <c r="Z615" s="16"/>
      <c r="AA615" s="16"/>
      <c r="AB615" s="16"/>
      <c r="AC615" s="16"/>
      <c r="AD615" s="16"/>
      <c r="AE615" s="16"/>
      <c r="AF615" s="16"/>
      <c r="AG615" s="16"/>
      <c r="AH615" s="16"/>
      <c r="AI615" s="16"/>
      <c r="AJ615" s="16"/>
      <c r="AK615" s="16"/>
      <c r="AL615" s="16"/>
      <c r="AM615" s="16"/>
      <c r="AN615" s="16"/>
      <c r="AO615" s="16"/>
      <c r="AP615" s="16"/>
      <c r="AQ615" s="16"/>
      <c r="AR615" s="16"/>
      <c r="AS615" s="116"/>
      <c r="AT615" s="116"/>
      <c r="AU615" s="116"/>
      <c r="AV615" s="116"/>
      <c r="AW615" s="116"/>
      <c r="AX615" s="116"/>
      <c r="AY615" s="116"/>
      <c r="AZ615" s="116"/>
      <c r="BA615" s="116"/>
      <c r="BB615" s="116"/>
      <c r="BC615" s="116"/>
      <c r="BD615" s="116"/>
      <c r="BE615" s="116"/>
      <c r="BF615" s="116"/>
      <c r="BG615" s="116"/>
      <c r="BH615" s="116"/>
      <c r="BI615" s="116"/>
      <c r="BJ615" s="117"/>
    </row>
    <row r="616" spans="2:62" s="3" customFormat="1">
      <c r="B616" s="36"/>
      <c r="C616" s="36"/>
      <c r="D616" s="36"/>
      <c r="E616" s="36"/>
      <c r="F616" s="36"/>
      <c r="G616" s="36"/>
      <c r="H616" s="36"/>
      <c r="I616" s="36"/>
      <c r="J616" s="36"/>
      <c r="K616" s="36"/>
      <c r="L616" s="36"/>
      <c r="M616" s="36"/>
      <c r="N616" s="36"/>
      <c r="O616" s="36"/>
      <c r="P616" s="36"/>
      <c r="Q616" s="36"/>
      <c r="R616" s="36"/>
      <c r="S616" s="16"/>
      <c r="T616" s="16"/>
      <c r="U616" s="16"/>
      <c r="V616" s="16"/>
      <c r="W616" s="16"/>
      <c r="X616" s="16"/>
      <c r="Y616" s="16"/>
      <c r="Z616" s="16"/>
      <c r="AA616" s="16"/>
      <c r="AB616" s="16"/>
      <c r="AC616" s="16"/>
      <c r="AD616" s="16"/>
      <c r="AE616" s="16"/>
      <c r="AF616" s="16"/>
      <c r="AG616" s="16"/>
      <c r="AH616" s="16"/>
      <c r="AI616" s="16"/>
      <c r="AJ616" s="16"/>
      <c r="AK616" s="16"/>
      <c r="AL616" s="16"/>
      <c r="AM616" s="16"/>
      <c r="AN616" s="16"/>
      <c r="AO616" s="16"/>
      <c r="AP616" s="16"/>
      <c r="AQ616" s="16"/>
      <c r="AR616" s="16"/>
      <c r="AS616" s="116"/>
      <c r="AT616" s="116"/>
      <c r="AU616" s="116"/>
      <c r="AV616" s="116"/>
      <c r="AW616" s="116"/>
      <c r="AX616" s="116"/>
      <c r="AY616" s="116"/>
      <c r="AZ616" s="116"/>
      <c r="BA616" s="116"/>
      <c r="BB616" s="116"/>
      <c r="BC616" s="116"/>
      <c r="BD616" s="116"/>
      <c r="BE616" s="116"/>
      <c r="BF616" s="116"/>
      <c r="BG616" s="116"/>
      <c r="BH616" s="116"/>
      <c r="BI616" s="116"/>
      <c r="BJ616" s="117"/>
    </row>
    <row r="617" spans="2:62" s="3" customFormat="1">
      <c r="B617" s="36"/>
      <c r="C617" s="36"/>
      <c r="D617" s="36"/>
      <c r="E617" s="36"/>
      <c r="F617" s="36"/>
      <c r="G617" s="36"/>
      <c r="H617" s="36"/>
      <c r="I617" s="36"/>
      <c r="J617" s="36"/>
      <c r="K617" s="36"/>
      <c r="L617" s="36"/>
      <c r="M617" s="36"/>
      <c r="N617" s="36"/>
      <c r="O617" s="36"/>
      <c r="P617" s="36"/>
      <c r="Q617" s="36"/>
      <c r="R617" s="36"/>
      <c r="S617" s="16"/>
      <c r="T617" s="16"/>
      <c r="U617" s="16"/>
      <c r="V617" s="16"/>
      <c r="W617" s="16"/>
      <c r="X617" s="16"/>
      <c r="Y617" s="16"/>
      <c r="Z617" s="16"/>
      <c r="AA617" s="16"/>
      <c r="AB617" s="16"/>
      <c r="AC617" s="16"/>
      <c r="AD617" s="16"/>
      <c r="AE617" s="16"/>
      <c r="AF617" s="16"/>
      <c r="AG617" s="16"/>
      <c r="AH617" s="16"/>
      <c r="AI617" s="16"/>
      <c r="AJ617" s="16"/>
      <c r="AK617" s="16"/>
      <c r="AL617" s="16"/>
      <c r="AM617" s="16"/>
      <c r="AN617" s="16"/>
      <c r="AO617" s="16"/>
      <c r="AP617" s="16"/>
      <c r="AQ617" s="16"/>
      <c r="AR617" s="16"/>
      <c r="AS617" s="116"/>
      <c r="AT617" s="116"/>
      <c r="AU617" s="116"/>
      <c r="AV617" s="116"/>
      <c r="AW617" s="116"/>
      <c r="AX617" s="116"/>
      <c r="AY617" s="116"/>
      <c r="AZ617" s="116"/>
      <c r="BA617" s="116"/>
      <c r="BB617" s="116"/>
      <c r="BC617" s="116"/>
      <c r="BD617" s="116"/>
      <c r="BE617" s="116"/>
      <c r="BF617" s="116"/>
      <c r="BG617" s="116"/>
      <c r="BH617" s="116"/>
      <c r="BI617" s="116"/>
      <c r="BJ617" s="117"/>
    </row>
    <row r="618" spans="2:62" s="3" customFormat="1">
      <c r="B618" s="36"/>
      <c r="C618" s="36"/>
      <c r="D618" s="36"/>
      <c r="E618" s="36"/>
      <c r="F618" s="36"/>
      <c r="G618" s="36"/>
      <c r="H618" s="36"/>
      <c r="I618" s="36"/>
      <c r="J618" s="36"/>
      <c r="K618" s="36"/>
      <c r="L618" s="36"/>
      <c r="M618" s="36"/>
      <c r="N618" s="36"/>
      <c r="O618" s="36"/>
      <c r="P618" s="36"/>
      <c r="Q618" s="36"/>
      <c r="R618" s="36"/>
      <c r="S618" s="16"/>
      <c r="T618" s="16"/>
      <c r="U618" s="16"/>
      <c r="V618" s="16"/>
      <c r="W618" s="16"/>
      <c r="X618" s="16"/>
      <c r="Y618" s="16"/>
      <c r="Z618" s="16"/>
      <c r="AA618" s="16"/>
      <c r="AB618" s="16"/>
      <c r="AC618" s="16"/>
      <c r="AD618" s="16"/>
      <c r="AE618" s="16"/>
      <c r="AF618" s="16"/>
      <c r="AG618" s="16"/>
      <c r="AH618" s="16"/>
      <c r="AI618" s="16"/>
      <c r="AJ618" s="16"/>
      <c r="AK618" s="16"/>
      <c r="AL618" s="16"/>
      <c r="AM618" s="16"/>
      <c r="AN618" s="16"/>
      <c r="AO618" s="16"/>
      <c r="AP618" s="16"/>
      <c r="AQ618" s="16"/>
      <c r="AR618" s="16"/>
      <c r="AS618" s="116"/>
      <c r="AT618" s="116"/>
      <c r="AU618" s="116"/>
      <c r="AV618" s="116"/>
      <c r="AW618" s="116"/>
      <c r="AX618" s="116"/>
      <c r="AY618" s="116"/>
      <c r="AZ618" s="116"/>
      <c r="BA618" s="116"/>
      <c r="BB618" s="116"/>
      <c r="BC618" s="116"/>
      <c r="BD618" s="116"/>
      <c r="BE618" s="116"/>
      <c r="BF618" s="116"/>
      <c r="BG618" s="116"/>
      <c r="BH618" s="116"/>
      <c r="BI618" s="116"/>
      <c r="BJ618" s="117"/>
    </row>
    <row r="619" spans="2:62" s="3" customFormat="1">
      <c r="B619" s="36"/>
      <c r="C619" s="36"/>
      <c r="D619" s="36"/>
      <c r="E619" s="36"/>
      <c r="F619" s="36"/>
      <c r="G619" s="36"/>
      <c r="H619" s="36"/>
      <c r="I619" s="36"/>
      <c r="J619" s="36"/>
      <c r="K619" s="36"/>
      <c r="L619" s="36"/>
      <c r="M619" s="36"/>
      <c r="N619" s="36"/>
      <c r="O619" s="36"/>
      <c r="P619" s="36"/>
      <c r="Q619" s="36"/>
      <c r="R619" s="36"/>
      <c r="S619" s="16"/>
      <c r="T619" s="16"/>
      <c r="U619" s="16"/>
      <c r="V619" s="16"/>
      <c r="W619" s="16"/>
      <c r="X619" s="16"/>
      <c r="Y619" s="16"/>
      <c r="Z619" s="16"/>
      <c r="AA619" s="16"/>
      <c r="AB619" s="16"/>
      <c r="AC619" s="16"/>
      <c r="AD619" s="16"/>
      <c r="AE619" s="16"/>
      <c r="AF619" s="16"/>
      <c r="AG619" s="16"/>
      <c r="AH619" s="16"/>
      <c r="AI619" s="16"/>
      <c r="AJ619" s="16"/>
      <c r="AK619" s="16"/>
      <c r="AL619" s="16"/>
      <c r="AM619" s="16"/>
      <c r="AN619" s="16"/>
      <c r="AO619" s="16"/>
      <c r="AP619" s="16"/>
      <c r="AQ619" s="16"/>
      <c r="AR619" s="16"/>
      <c r="AS619" s="116"/>
      <c r="AT619" s="116"/>
      <c r="AU619" s="116"/>
      <c r="AV619" s="116"/>
      <c r="AW619" s="116"/>
      <c r="AX619" s="116"/>
      <c r="AY619" s="116"/>
      <c r="AZ619" s="116"/>
      <c r="BA619" s="116"/>
      <c r="BB619" s="116"/>
      <c r="BC619" s="116"/>
      <c r="BD619" s="116"/>
      <c r="BE619" s="116"/>
      <c r="BF619" s="116"/>
      <c r="BG619" s="116"/>
      <c r="BH619" s="116"/>
      <c r="BI619" s="116"/>
      <c r="BJ619" s="117"/>
    </row>
    <row r="620" spans="2:62" s="3" customFormat="1">
      <c r="B620" s="36"/>
      <c r="C620" s="36"/>
      <c r="D620" s="36"/>
      <c r="E620" s="36"/>
      <c r="F620" s="36"/>
      <c r="G620" s="36"/>
      <c r="H620" s="36"/>
      <c r="I620" s="36"/>
      <c r="J620" s="36"/>
      <c r="K620" s="36"/>
      <c r="L620" s="36"/>
      <c r="M620" s="36"/>
      <c r="N620" s="36"/>
      <c r="O620" s="36"/>
      <c r="P620" s="36"/>
      <c r="Q620" s="36"/>
      <c r="R620" s="36"/>
      <c r="S620" s="16"/>
      <c r="T620" s="16"/>
      <c r="U620" s="16"/>
      <c r="V620" s="16"/>
      <c r="W620" s="16"/>
      <c r="X620" s="16"/>
      <c r="Y620" s="16"/>
      <c r="Z620" s="16"/>
      <c r="AA620" s="16"/>
      <c r="AB620" s="16"/>
      <c r="AC620" s="16"/>
      <c r="AD620" s="16"/>
      <c r="AE620" s="16"/>
      <c r="AF620" s="16"/>
      <c r="AG620" s="16"/>
      <c r="AH620" s="16"/>
      <c r="AI620" s="16"/>
      <c r="AJ620" s="16"/>
      <c r="AK620" s="16"/>
      <c r="AL620" s="16"/>
      <c r="AM620" s="16"/>
      <c r="AN620" s="16"/>
      <c r="AO620" s="16"/>
      <c r="AP620" s="16"/>
      <c r="AQ620" s="16"/>
      <c r="AR620" s="16"/>
      <c r="AS620" s="116"/>
      <c r="AT620" s="116"/>
      <c r="AU620" s="116"/>
      <c r="AV620" s="116"/>
      <c r="AW620" s="116"/>
      <c r="AX620" s="116"/>
      <c r="AY620" s="116"/>
      <c r="AZ620" s="116"/>
      <c r="BA620" s="116"/>
      <c r="BB620" s="116"/>
      <c r="BC620" s="116"/>
      <c r="BD620" s="116"/>
      <c r="BE620" s="116"/>
      <c r="BF620" s="116"/>
      <c r="BG620" s="116"/>
      <c r="BH620" s="116"/>
      <c r="BI620" s="116"/>
      <c r="BJ620" s="117"/>
    </row>
    <row r="621" spans="2:62" s="3" customFormat="1">
      <c r="B621" s="36"/>
      <c r="C621" s="36"/>
      <c r="D621" s="36"/>
      <c r="E621" s="36"/>
      <c r="F621" s="36"/>
      <c r="G621" s="36"/>
      <c r="H621" s="36"/>
      <c r="I621" s="36"/>
      <c r="J621" s="36"/>
      <c r="K621" s="36"/>
      <c r="L621" s="36"/>
      <c r="M621" s="36"/>
      <c r="N621" s="36"/>
      <c r="O621" s="36"/>
      <c r="P621" s="36"/>
      <c r="Q621" s="36"/>
      <c r="R621" s="36"/>
      <c r="S621" s="16"/>
      <c r="T621" s="16"/>
      <c r="U621" s="16"/>
      <c r="V621" s="16"/>
      <c r="W621" s="16"/>
      <c r="X621" s="16"/>
      <c r="Y621" s="16"/>
      <c r="Z621" s="16"/>
      <c r="AA621" s="16"/>
      <c r="AB621" s="16"/>
      <c r="AC621" s="16"/>
      <c r="AD621" s="16"/>
      <c r="AE621" s="16"/>
      <c r="AF621" s="16"/>
      <c r="AG621" s="16"/>
      <c r="AH621" s="16"/>
      <c r="AI621" s="16"/>
      <c r="AJ621" s="16"/>
      <c r="AK621" s="16"/>
      <c r="AL621" s="16"/>
      <c r="AM621" s="16"/>
      <c r="AN621" s="16"/>
      <c r="AO621" s="16"/>
      <c r="AP621" s="16"/>
      <c r="AQ621" s="16"/>
      <c r="AR621" s="16"/>
      <c r="AS621" s="116"/>
      <c r="AT621" s="116"/>
      <c r="AU621" s="116"/>
      <c r="AV621" s="116"/>
      <c r="AW621" s="116"/>
      <c r="AX621" s="116"/>
      <c r="AY621" s="116"/>
      <c r="AZ621" s="116"/>
      <c r="BA621" s="116"/>
      <c r="BB621" s="116"/>
      <c r="BC621" s="116"/>
      <c r="BD621" s="116"/>
      <c r="BE621" s="116"/>
      <c r="BF621" s="116"/>
      <c r="BG621" s="116"/>
      <c r="BH621" s="116"/>
      <c r="BI621" s="116"/>
      <c r="BJ621" s="117"/>
    </row>
    <row r="622" spans="2:62" s="3" customFormat="1">
      <c r="B622" s="36"/>
      <c r="C622" s="36"/>
      <c r="D622" s="36"/>
      <c r="E622" s="36"/>
      <c r="F622" s="36"/>
      <c r="G622" s="36"/>
      <c r="H622" s="36"/>
      <c r="I622" s="36"/>
      <c r="J622" s="36"/>
      <c r="K622" s="36"/>
      <c r="L622" s="36"/>
      <c r="M622" s="36"/>
      <c r="N622" s="36"/>
      <c r="O622" s="36"/>
      <c r="P622" s="36"/>
      <c r="Q622" s="36"/>
      <c r="R622" s="36"/>
      <c r="S622" s="16"/>
      <c r="T622" s="16"/>
      <c r="U622" s="16"/>
      <c r="V622" s="16"/>
      <c r="W622" s="16"/>
      <c r="X622" s="16"/>
      <c r="Y622" s="16"/>
      <c r="Z622" s="16"/>
      <c r="AA622" s="16"/>
      <c r="AB622" s="16"/>
      <c r="AC622" s="16"/>
      <c r="AD622" s="16"/>
      <c r="AE622" s="16"/>
      <c r="AF622" s="16"/>
      <c r="AG622" s="16"/>
      <c r="AH622" s="16"/>
      <c r="AI622" s="16"/>
      <c r="AJ622" s="16"/>
      <c r="AK622" s="16"/>
      <c r="AL622" s="16"/>
      <c r="AM622" s="16"/>
      <c r="AN622" s="16"/>
      <c r="AO622" s="16"/>
      <c r="AP622" s="16"/>
      <c r="AQ622" s="16"/>
      <c r="AR622" s="16"/>
      <c r="AS622" s="116"/>
      <c r="AT622" s="116"/>
      <c r="AU622" s="116"/>
      <c r="AV622" s="116"/>
      <c r="AW622" s="116"/>
      <c r="AX622" s="116"/>
      <c r="AY622" s="116"/>
      <c r="AZ622" s="116"/>
      <c r="BA622" s="116"/>
      <c r="BB622" s="116"/>
      <c r="BC622" s="116"/>
      <c r="BD622" s="116"/>
      <c r="BE622" s="116"/>
      <c r="BF622" s="116"/>
      <c r="BG622" s="116"/>
      <c r="BH622" s="116"/>
      <c r="BI622" s="116"/>
      <c r="BJ622" s="117"/>
    </row>
    <row r="623" spans="2:62" s="3" customFormat="1">
      <c r="B623" s="36"/>
      <c r="C623" s="36"/>
      <c r="D623" s="36"/>
      <c r="E623" s="36"/>
      <c r="F623" s="36"/>
      <c r="G623" s="36"/>
      <c r="H623" s="36"/>
      <c r="I623" s="36"/>
      <c r="J623" s="36"/>
      <c r="K623" s="36"/>
      <c r="L623" s="36"/>
      <c r="M623" s="36"/>
      <c r="N623" s="36"/>
      <c r="O623" s="36"/>
      <c r="P623" s="36"/>
      <c r="Q623" s="36"/>
      <c r="R623" s="36"/>
      <c r="S623" s="16"/>
      <c r="T623" s="16"/>
      <c r="U623" s="16"/>
      <c r="V623" s="16"/>
      <c r="W623" s="16"/>
      <c r="X623" s="16"/>
      <c r="Y623" s="16"/>
      <c r="Z623" s="16"/>
      <c r="AA623" s="16"/>
      <c r="AB623" s="16"/>
      <c r="AC623" s="16"/>
      <c r="AD623" s="16"/>
      <c r="AE623" s="16"/>
      <c r="AF623" s="16"/>
      <c r="AG623" s="16"/>
      <c r="AH623" s="16"/>
      <c r="AI623" s="16"/>
      <c r="AJ623" s="16"/>
      <c r="AK623" s="16"/>
      <c r="AL623" s="16"/>
      <c r="AM623" s="16"/>
      <c r="AN623" s="16"/>
      <c r="AO623" s="16"/>
      <c r="AP623" s="16"/>
      <c r="AQ623" s="16"/>
      <c r="AR623" s="16"/>
      <c r="AS623" s="116"/>
      <c r="AT623" s="116"/>
      <c r="AU623" s="116"/>
      <c r="AV623" s="116"/>
      <c r="AW623" s="116"/>
      <c r="AX623" s="116"/>
      <c r="AY623" s="116"/>
      <c r="AZ623" s="116"/>
      <c r="BA623" s="116"/>
      <c r="BB623" s="116"/>
      <c r="BC623" s="116"/>
      <c r="BD623" s="116"/>
      <c r="BE623" s="116"/>
      <c r="BF623" s="116"/>
      <c r="BG623" s="116"/>
      <c r="BH623" s="116"/>
      <c r="BI623" s="116"/>
      <c r="BJ623" s="117"/>
    </row>
    <row r="624" spans="2:62" s="3" customFormat="1">
      <c r="B624" s="36"/>
      <c r="C624" s="36"/>
      <c r="D624" s="36"/>
      <c r="E624" s="36"/>
      <c r="F624" s="36"/>
      <c r="G624" s="36"/>
      <c r="H624" s="36"/>
      <c r="I624" s="36"/>
      <c r="J624" s="36"/>
      <c r="K624" s="36"/>
      <c r="L624" s="36"/>
      <c r="M624" s="36"/>
      <c r="N624" s="36"/>
      <c r="O624" s="36"/>
      <c r="P624" s="36"/>
      <c r="Q624" s="36"/>
      <c r="R624" s="36"/>
      <c r="S624" s="16"/>
      <c r="T624" s="16"/>
      <c r="U624" s="16"/>
      <c r="V624" s="16"/>
      <c r="W624" s="16"/>
      <c r="X624" s="16"/>
      <c r="Y624" s="16"/>
      <c r="Z624" s="16"/>
      <c r="AA624" s="16"/>
      <c r="AB624" s="16"/>
      <c r="AC624" s="16"/>
      <c r="AD624" s="16"/>
      <c r="AE624" s="16"/>
      <c r="AF624" s="16"/>
      <c r="AG624" s="16"/>
      <c r="AH624" s="16"/>
      <c r="AI624" s="16"/>
      <c r="AJ624" s="16"/>
      <c r="AK624" s="16"/>
      <c r="AL624" s="16"/>
      <c r="AM624" s="16"/>
      <c r="AN624" s="16"/>
      <c r="AO624" s="16"/>
      <c r="AP624" s="16"/>
      <c r="AQ624" s="16"/>
      <c r="AR624" s="16"/>
      <c r="AS624" s="116"/>
      <c r="AT624" s="116"/>
      <c r="AU624" s="116"/>
      <c r="AV624" s="116"/>
      <c r="AW624" s="116"/>
      <c r="AX624" s="116"/>
      <c r="AY624" s="116"/>
      <c r="AZ624" s="116"/>
      <c r="BA624" s="116"/>
      <c r="BB624" s="116"/>
      <c r="BC624" s="116"/>
      <c r="BD624" s="116"/>
      <c r="BE624" s="116"/>
      <c r="BF624" s="116"/>
      <c r="BG624" s="116"/>
      <c r="BH624" s="116"/>
      <c r="BI624" s="116"/>
      <c r="BJ624" s="117"/>
    </row>
    <row r="625" spans="2:62" s="3" customFormat="1">
      <c r="B625" s="36"/>
      <c r="C625" s="36"/>
      <c r="D625" s="36"/>
      <c r="E625" s="36"/>
      <c r="F625" s="36"/>
      <c r="G625" s="36"/>
      <c r="H625" s="36"/>
      <c r="I625" s="36"/>
      <c r="J625" s="36"/>
      <c r="K625" s="36"/>
      <c r="L625" s="36"/>
      <c r="M625" s="36"/>
      <c r="N625" s="36"/>
      <c r="O625" s="36"/>
      <c r="P625" s="36"/>
      <c r="Q625" s="36"/>
      <c r="R625" s="36"/>
      <c r="S625" s="16"/>
      <c r="T625" s="16"/>
      <c r="U625" s="16"/>
      <c r="V625" s="16"/>
      <c r="W625" s="16"/>
      <c r="X625" s="16"/>
      <c r="Y625" s="16"/>
      <c r="Z625" s="16"/>
      <c r="AA625" s="16"/>
      <c r="AB625" s="16"/>
      <c r="AC625" s="16"/>
      <c r="AD625" s="16"/>
      <c r="AE625" s="16"/>
      <c r="AF625" s="16"/>
      <c r="AG625" s="16"/>
      <c r="AH625" s="16"/>
      <c r="AI625" s="16"/>
      <c r="AJ625" s="16"/>
      <c r="AK625" s="16"/>
      <c r="AL625" s="16"/>
      <c r="AM625" s="16"/>
      <c r="AN625" s="16"/>
      <c r="AO625" s="16"/>
      <c r="AP625" s="16"/>
      <c r="AQ625" s="16"/>
      <c r="AR625" s="16"/>
      <c r="AS625" s="116"/>
      <c r="AT625" s="116"/>
      <c r="AU625" s="116"/>
      <c r="AV625" s="116"/>
      <c r="AW625" s="116"/>
      <c r="AX625" s="116"/>
      <c r="AY625" s="116"/>
      <c r="AZ625" s="116"/>
      <c r="BA625" s="116"/>
      <c r="BB625" s="116"/>
      <c r="BC625" s="116"/>
      <c r="BD625" s="116"/>
      <c r="BE625" s="116"/>
      <c r="BF625" s="116"/>
      <c r="BG625" s="116"/>
      <c r="BH625" s="116"/>
      <c r="BI625" s="116"/>
      <c r="BJ625" s="117"/>
    </row>
    <row r="626" spans="2:62" s="3" customFormat="1">
      <c r="B626" s="36"/>
      <c r="C626" s="36"/>
      <c r="D626" s="36"/>
      <c r="E626" s="36"/>
      <c r="F626" s="36"/>
      <c r="G626" s="36"/>
      <c r="H626" s="36"/>
      <c r="I626" s="36"/>
      <c r="J626" s="36"/>
      <c r="K626" s="36"/>
      <c r="L626" s="36"/>
      <c r="M626" s="36"/>
      <c r="N626" s="36"/>
      <c r="O626" s="36"/>
      <c r="P626" s="36"/>
      <c r="Q626" s="36"/>
      <c r="R626" s="36"/>
      <c r="S626" s="16"/>
      <c r="T626" s="16"/>
      <c r="U626" s="16"/>
      <c r="V626" s="16"/>
      <c r="W626" s="16"/>
      <c r="X626" s="16"/>
      <c r="Y626" s="16"/>
      <c r="Z626" s="16"/>
      <c r="AA626" s="16"/>
      <c r="AB626" s="16"/>
      <c r="AC626" s="16"/>
      <c r="AD626" s="16"/>
      <c r="AE626" s="16"/>
      <c r="AF626" s="16"/>
      <c r="AG626" s="16"/>
      <c r="AH626" s="16"/>
      <c r="AI626" s="16"/>
      <c r="AJ626" s="16"/>
      <c r="AK626" s="16"/>
      <c r="AL626" s="16"/>
      <c r="AM626" s="16"/>
      <c r="AN626" s="16"/>
      <c r="AO626" s="16"/>
      <c r="AP626" s="16"/>
      <c r="AQ626" s="16"/>
      <c r="AR626" s="16"/>
      <c r="AS626" s="116"/>
      <c r="AT626" s="116"/>
      <c r="AU626" s="116"/>
      <c r="AV626" s="116"/>
      <c r="AW626" s="116"/>
      <c r="AX626" s="116"/>
      <c r="AY626" s="116"/>
      <c r="AZ626" s="116"/>
      <c r="BA626" s="116"/>
      <c r="BB626" s="116"/>
      <c r="BC626" s="116"/>
      <c r="BD626" s="116"/>
      <c r="BE626" s="116"/>
      <c r="BF626" s="116"/>
      <c r="BG626" s="116"/>
      <c r="BH626" s="116"/>
      <c r="BI626" s="116"/>
      <c r="BJ626" s="117"/>
    </row>
    <row r="627" spans="2:62" s="3" customFormat="1">
      <c r="B627" s="36"/>
      <c r="C627" s="36"/>
      <c r="D627" s="36"/>
      <c r="E627" s="36"/>
      <c r="F627" s="36"/>
      <c r="G627" s="36"/>
      <c r="H627" s="36"/>
      <c r="I627" s="36"/>
      <c r="J627" s="36"/>
      <c r="K627" s="36"/>
      <c r="L627" s="36"/>
      <c r="M627" s="36"/>
      <c r="N627" s="36"/>
      <c r="O627" s="36"/>
      <c r="P627" s="36"/>
      <c r="Q627" s="36"/>
      <c r="R627" s="36"/>
      <c r="S627" s="16"/>
      <c r="T627" s="16"/>
      <c r="U627" s="16"/>
      <c r="V627" s="16"/>
      <c r="W627" s="16"/>
      <c r="X627" s="16"/>
      <c r="Y627" s="16"/>
      <c r="Z627" s="16"/>
      <c r="AA627" s="16"/>
      <c r="AB627" s="16"/>
      <c r="AC627" s="16"/>
      <c r="AD627" s="16"/>
      <c r="AE627" s="16"/>
      <c r="AF627" s="16"/>
      <c r="AG627" s="16"/>
      <c r="AH627" s="16"/>
      <c r="AI627" s="16"/>
      <c r="AJ627" s="16"/>
      <c r="AK627" s="16"/>
      <c r="AL627" s="16"/>
      <c r="AM627" s="16"/>
      <c r="AN627" s="16"/>
      <c r="AO627" s="16"/>
      <c r="AP627" s="16"/>
      <c r="AQ627" s="16"/>
      <c r="AR627" s="16"/>
      <c r="AS627" s="116"/>
      <c r="AT627" s="116"/>
      <c r="AU627" s="116"/>
      <c r="AV627" s="116"/>
      <c r="AW627" s="116"/>
      <c r="AX627" s="116"/>
      <c r="AY627" s="116"/>
      <c r="AZ627" s="116"/>
      <c r="BA627" s="116"/>
      <c r="BB627" s="116"/>
      <c r="BC627" s="116"/>
      <c r="BD627" s="116"/>
      <c r="BE627" s="116"/>
      <c r="BF627" s="116"/>
      <c r="BG627" s="116"/>
      <c r="BH627" s="116"/>
      <c r="BI627" s="116"/>
      <c r="BJ627" s="117"/>
    </row>
    <row r="628" spans="2:62" s="3" customFormat="1">
      <c r="B628" s="36"/>
      <c r="C628" s="36"/>
      <c r="D628" s="36"/>
      <c r="E628" s="36"/>
      <c r="F628" s="36"/>
      <c r="G628" s="36"/>
      <c r="H628" s="36"/>
      <c r="I628" s="36"/>
      <c r="J628" s="36"/>
      <c r="K628" s="36"/>
      <c r="L628" s="36"/>
      <c r="M628" s="36"/>
      <c r="N628" s="36"/>
      <c r="O628" s="36"/>
      <c r="P628" s="36"/>
      <c r="Q628" s="36"/>
      <c r="R628" s="36"/>
      <c r="S628" s="16"/>
      <c r="T628" s="16"/>
      <c r="U628" s="16"/>
      <c r="V628" s="16"/>
      <c r="W628" s="16"/>
      <c r="X628" s="16"/>
      <c r="Y628" s="16"/>
      <c r="Z628" s="16"/>
      <c r="AA628" s="16"/>
      <c r="AB628" s="16"/>
      <c r="AC628" s="16"/>
      <c r="AD628" s="16"/>
      <c r="AE628" s="16"/>
      <c r="AF628" s="16"/>
      <c r="AG628" s="16"/>
      <c r="AH628" s="16"/>
      <c r="AI628" s="16"/>
      <c r="AJ628" s="16"/>
      <c r="AK628" s="16"/>
      <c r="AL628" s="16"/>
      <c r="AM628" s="16"/>
      <c r="AN628" s="16"/>
      <c r="AO628" s="16"/>
      <c r="AP628" s="16"/>
      <c r="AQ628" s="16"/>
      <c r="AR628" s="16"/>
      <c r="AS628" s="116"/>
      <c r="AT628" s="116"/>
      <c r="AU628" s="116"/>
      <c r="AV628" s="116"/>
      <c r="AW628" s="116"/>
      <c r="AX628" s="116"/>
      <c r="AY628" s="116"/>
      <c r="AZ628" s="116"/>
      <c r="BA628" s="116"/>
      <c r="BB628" s="116"/>
      <c r="BC628" s="116"/>
      <c r="BD628" s="116"/>
      <c r="BE628" s="116"/>
      <c r="BF628" s="116"/>
      <c r="BG628" s="116"/>
      <c r="BH628" s="116"/>
      <c r="BI628" s="116"/>
      <c r="BJ628" s="117"/>
    </row>
    <row r="629" spans="2:62" s="3" customFormat="1">
      <c r="B629" s="36"/>
      <c r="C629" s="36"/>
      <c r="D629" s="36"/>
      <c r="E629" s="36"/>
      <c r="F629" s="36"/>
      <c r="G629" s="36"/>
      <c r="H629" s="36"/>
      <c r="I629" s="36"/>
      <c r="J629" s="36"/>
      <c r="K629" s="36"/>
      <c r="L629" s="36"/>
      <c r="M629" s="36"/>
      <c r="N629" s="36"/>
      <c r="O629" s="36"/>
      <c r="P629" s="36"/>
      <c r="Q629" s="36"/>
      <c r="R629" s="36"/>
      <c r="S629" s="16"/>
      <c r="T629" s="16"/>
      <c r="U629" s="16"/>
      <c r="V629" s="16"/>
      <c r="W629" s="16"/>
      <c r="X629" s="16"/>
      <c r="Y629" s="16"/>
      <c r="Z629" s="16"/>
      <c r="AA629" s="16"/>
      <c r="AB629" s="16"/>
      <c r="AC629" s="16"/>
      <c r="AD629" s="16"/>
      <c r="AE629" s="16"/>
      <c r="AF629" s="16"/>
      <c r="AG629" s="16"/>
      <c r="AH629" s="16"/>
      <c r="AI629" s="16"/>
      <c r="AJ629" s="16"/>
      <c r="AK629" s="16"/>
      <c r="AL629" s="16"/>
      <c r="AM629" s="16"/>
      <c r="AN629" s="16"/>
      <c r="AO629" s="16"/>
      <c r="AP629" s="16"/>
      <c r="AQ629" s="16"/>
      <c r="AR629" s="16"/>
      <c r="AS629" s="116"/>
      <c r="AT629" s="116"/>
      <c r="AU629" s="116"/>
      <c r="AV629" s="116"/>
      <c r="AW629" s="116"/>
      <c r="AX629" s="116"/>
      <c r="AY629" s="116"/>
      <c r="AZ629" s="116"/>
      <c r="BA629" s="116"/>
      <c r="BB629" s="116"/>
      <c r="BC629" s="116"/>
      <c r="BD629" s="116"/>
      <c r="BE629" s="116"/>
      <c r="BF629" s="116"/>
      <c r="BG629" s="116"/>
      <c r="BH629" s="116"/>
      <c r="BI629" s="116"/>
      <c r="BJ629" s="117"/>
    </row>
    <row r="630" spans="2:62" s="3" customFormat="1">
      <c r="B630" s="36"/>
      <c r="C630" s="36"/>
      <c r="D630" s="36"/>
      <c r="E630" s="36"/>
      <c r="F630" s="36"/>
      <c r="G630" s="36"/>
      <c r="H630" s="36"/>
      <c r="I630" s="36"/>
      <c r="J630" s="36"/>
      <c r="K630" s="36"/>
      <c r="L630" s="36"/>
      <c r="M630" s="36"/>
      <c r="N630" s="36"/>
      <c r="O630" s="36"/>
      <c r="P630" s="36"/>
      <c r="Q630" s="36"/>
      <c r="R630" s="36"/>
      <c r="S630" s="16"/>
      <c r="T630" s="16"/>
      <c r="U630" s="16"/>
      <c r="V630" s="16"/>
      <c r="W630" s="16"/>
      <c r="X630" s="16"/>
      <c r="Y630" s="16"/>
      <c r="Z630" s="16"/>
      <c r="AA630" s="16"/>
      <c r="AB630" s="16"/>
      <c r="AC630" s="16"/>
      <c r="AD630" s="16"/>
      <c r="AE630" s="16"/>
      <c r="AF630" s="16"/>
      <c r="AG630" s="16"/>
      <c r="AH630" s="16"/>
      <c r="AI630" s="16"/>
      <c r="AJ630" s="16"/>
      <c r="AK630" s="16"/>
      <c r="AL630" s="16"/>
      <c r="AM630" s="16"/>
      <c r="AN630" s="16"/>
      <c r="AO630" s="16"/>
      <c r="AP630" s="16"/>
      <c r="AQ630" s="16"/>
      <c r="AR630" s="16"/>
      <c r="AS630" s="116"/>
      <c r="AT630" s="116"/>
      <c r="AU630" s="116"/>
      <c r="AV630" s="116"/>
      <c r="AW630" s="116"/>
      <c r="AX630" s="116"/>
      <c r="AY630" s="116"/>
      <c r="AZ630" s="116"/>
      <c r="BA630" s="116"/>
      <c r="BB630" s="116"/>
      <c r="BC630" s="116"/>
      <c r="BD630" s="116"/>
      <c r="BE630" s="116"/>
      <c r="BF630" s="116"/>
      <c r="BG630" s="116"/>
      <c r="BH630" s="116"/>
      <c r="BI630" s="116"/>
      <c r="BJ630" s="117"/>
    </row>
    <row r="631" spans="2:62" s="3" customFormat="1">
      <c r="B631" s="36"/>
      <c r="C631" s="36"/>
      <c r="D631" s="36"/>
      <c r="E631" s="36"/>
      <c r="F631" s="36"/>
      <c r="G631" s="36"/>
      <c r="H631" s="36"/>
      <c r="I631" s="36"/>
      <c r="J631" s="36"/>
      <c r="K631" s="36"/>
      <c r="L631" s="36"/>
      <c r="M631" s="36"/>
      <c r="N631" s="36"/>
      <c r="O631" s="36"/>
      <c r="P631" s="36"/>
      <c r="Q631" s="36"/>
      <c r="R631" s="36"/>
      <c r="S631" s="16"/>
      <c r="T631" s="16"/>
      <c r="U631" s="16"/>
      <c r="V631" s="16"/>
      <c r="W631" s="16"/>
      <c r="X631" s="16"/>
      <c r="Y631" s="16"/>
      <c r="Z631" s="16"/>
      <c r="AA631" s="16"/>
      <c r="AB631" s="16"/>
      <c r="AC631" s="16"/>
      <c r="AD631" s="16"/>
      <c r="AE631" s="16"/>
      <c r="AF631" s="16"/>
      <c r="AG631" s="16"/>
      <c r="AH631" s="16"/>
      <c r="AI631" s="16"/>
      <c r="AJ631" s="16"/>
      <c r="AK631" s="16"/>
      <c r="AL631" s="16"/>
      <c r="AM631" s="16"/>
      <c r="AN631" s="16"/>
      <c r="AO631" s="16"/>
      <c r="AP631" s="16"/>
      <c r="AQ631" s="16"/>
      <c r="AR631" s="16"/>
      <c r="AS631" s="116"/>
      <c r="AT631" s="116"/>
      <c r="AU631" s="116"/>
      <c r="AV631" s="116"/>
      <c r="AW631" s="116"/>
      <c r="AX631" s="116"/>
      <c r="AY631" s="116"/>
      <c r="AZ631" s="116"/>
      <c r="BA631" s="116"/>
      <c r="BB631" s="116"/>
      <c r="BC631" s="116"/>
      <c r="BD631" s="116"/>
      <c r="BE631" s="116"/>
      <c r="BF631" s="116"/>
      <c r="BG631" s="116"/>
      <c r="BH631" s="116"/>
      <c r="BI631" s="116"/>
      <c r="BJ631" s="117"/>
    </row>
    <row r="632" spans="2:62" s="3" customFormat="1">
      <c r="B632" s="36"/>
      <c r="C632" s="36"/>
      <c r="D632" s="36"/>
      <c r="E632" s="36"/>
      <c r="F632" s="36"/>
      <c r="G632" s="36"/>
      <c r="H632" s="36"/>
      <c r="I632" s="36"/>
      <c r="J632" s="36"/>
      <c r="K632" s="36"/>
      <c r="L632" s="36"/>
      <c r="M632" s="36"/>
      <c r="N632" s="36"/>
      <c r="O632" s="36"/>
      <c r="P632" s="36"/>
      <c r="Q632" s="36"/>
      <c r="R632" s="36"/>
      <c r="S632" s="16"/>
      <c r="T632" s="16"/>
      <c r="U632" s="16"/>
      <c r="V632" s="16"/>
      <c r="W632" s="16"/>
      <c r="X632" s="16"/>
      <c r="Y632" s="16"/>
      <c r="Z632" s="16"/>
      <c r="AA632" s="16"/>
      <c r="AB632" s="16"/>
      <c r="AC632" s="16"/>
      <c r="AD632" s="16"/>
      <c r="AE632" s="16"/>
      <c r="AF632" s="16"/>
      <c r="AG632" s="16"/>
      <c r="AH632" s="16"/>
      <c r="AI632" s="16"/>
      <c r="AJ632" s="16"/>
      <c r="AK632" s="16"/>
      <c r="AL632" s="16"/>
      <c r="AM632" s="16"/>
      <c r="AN632" s="16"/>
      <c r="AO632" s="16"/>
      <c r="AP632" s="16"/>
      <c r="AQ632" s="16"/>
      <c r="AR632" s="16"/>
      <c r="AS632" s="116"/>
      <c r="AT632" s="116"/>
      <c r="AU632" s="116"/>
      <c r="AV632" s="116"/>
      <c r="AW632" s="116"/>
      <c r="AX632" s="116"/>
      <c r="AY632" s="116"/>
      <c r="AZ632" s="116"/>
      <c r="BA632" s="116"/>
      <c r="BB632" s="116"/>
      <c r="BC632" s="116"/>
      <c r="BD632" s="116"/>
      <c r="BE632" s="116"/>
      <c r="BF632" s="116"/>
      <c r="BG632" s="116"/>
      <c r="BH632" s="116"/>
      <c r="BI632" s="116"/>
      <c r="BJ632" s="117"/>
    </row>
    <row r="633" spans="2:62" s="3" customFormat="1">
      <c r="B633" s="36"/>
      <c r="C633" s="36"/>
      <c r="D633" s="36"/>
      <c r="E633" s="36"/>
      <c r="F633" s="36"/>
      <c r="G633" s="36"/>
      <c r="H633" s="36"/>
      <c r="I633" s="36"/>
      <c r="J633" s="36"/>
      <c r="K633" s="36"/>
      <c r="L633" s="36"/>
      <c r="M633" s="36"/>
      <c r="N633" s="36"/>
      <c r="O633" s="36"/>
      <c r="P633" s="36"/>
      <c r="Q633" s="36"/>
      <c r="R633" s="36"/>
      <c r="S633" s="16"/>
      <c r="T633" s="16"/>
      <c r="U633" s="16"/>
      <c r="V633" s="16"/>
      <c r="W633" s="16"/>
      <c r="X633" s="16"/>
      <c r="Y633" s="16"/>
      <c r="Z633" s="16"/>
      <c r="AA633" s="16"/>
      <c r="AB633" s="16"/>
      <c r="AC633" s="16"/>
      <c r="AD633" s="16"/>
      <c r="AE633" s="16"/>
      <c r="AF633" s="16"/>
      <c r="AG633" s="16"/>
      <c r="AH633" s="16"/>
      <c r="AI633" s="16"/>
      <c r="AJ633" s="16"/>
      <c r="AK633" s="16"/>
      <c r="AL633" s="16"/>
      <c r="AM633" s="16"/>
      <c r="AN633" s="16"/>
      <c r="AO633" s="16"/>
      <c r="AP633" s="16"/>
      <c r="AQ633" s="16"/>
      <c r="AR633" s="16"/>
      <c r="AS633" s="116"/>
      <c r="AT633" s="116"/>
      <c r="AU633" s="116"/>
      <c r="AV633" s="116"/>
      <c r="AW633" s="116"/>
      <c r="AX633" s="116"/>
      <c r="AY633" s="116"/>
      <c r="AZ633" s="116"/>
      <c r="BA633" s="116"/>
      <c r="BB633" s="116"/>
      <c r="BC633" s="116"/>
      <c r="BD633" s="116"/>
      <c r="BE633" s="116"/>
      <c r="BF633" s="116"/>
      <c r="BG633" s="116"/>
      <c r="BH633" s="116"/>
      <c r="BI633" s="116"/>
      <c r="BJ633" s="117"/>
    </row>
    <row r="634" spans="2:62" s="3" customFormat="1">
      <c r="B634" s="36"/>
      <c r="C634" s="36"/>
      <c r="D634" s="36"/>
      <c r="E634" s="36"/>
      <c r="F634" s="36"/>
      <c r="G634" s="36"/>
      <c r="H634" s="36"/>
      <c r="I634" s="36"/>
      <c r="J634" s="36"/>
      <c r="K634" s="36"/>
      <c r="L634" s="36"/>
      <c r="M634" s="36"/>
      <c r="N634" s="36"/>
      <c r="O634" s="36"/>
      <c r="P634" s="36"/>
      <c r="Q634" s="36"/>
      <c r="R634" s="36"/>
      <c r="S634" s="16"/>
      <c r="T634" s="16"/>
      <c r="U634" s="16"/>
      <c r="V634" s="16"/>
      <c r="W634" s="16"/>
      <c r="X634" s="16"/>
      <c r="Y634" s="16"/>
      <c r="Z634" s="16"/>
      <c r="AA634" s="16"/>
      <c r="AB634" s="16"/>
      <c r="AC634" s="16"/>
      <c r="AD634" s="16"/>
      <c r="AE634" s="16"/>
      <c r="AF634" s="16"/>
      <c r="AG634" s="16"/>
      <c r="AH634" s="16"/>
      <c r="AI634" s="16"/>
      <c r="AJ634" s="16"/>
      <c r="AK634" s="16"/>
      <c r="AL634" s="16"/>
      <c r="AM634" s="16"/>
      <c r="AN634" s="16"/>
      <c r="AO634" s="16"/>
      <c r="AP634" s="16"/>
      <c r="AQ634" s="16"/>
      <c r="AR634" s="16"/>
      <c r="AS634" s="116"/>
      <c r="AT634" s="116"/>
      <c r="AU634" s="116"/>
      <c r="AV634" s="116"/>
      <c r="AW634" s="116"/>
      <c r="AX634" s="116"/>
      <c r="AY634" s="116"/>
      <c r="AZ634" s="116"/>
      <c r="BA634" s="116"/>
      <c r="BB634" s="116"/>
      <c r="BC634" s="116"/>
      <c r="BD634" s="116"/>
      <c r="BE634" s="116"/>
      <c r="BF634" s="116"/>
      <c r="BG634" s="116"/>
      <c r="BH634" s="116"/>
      <c r="BI634" s="116"/>
      <c r="BJ634" s="117"/>
    </row>
    <row r="635" spans="2:62" s="3" customFormat="1">
      <c r="B635" s="36"/>
      <c r="C635" s="36"/>
      <c r="D635" s="36"/>
      <c r="E635" s="36"/>
      <c r="F635" s="36"/>
      <c r="G635" s="36"/>
      <c r="H635" s="36"/>
      <c r="I635" s="36"/>
      <c r="J635" s="36"/>
      <c r="K635" s="36"/>
      <c r="L635" s="36"/>
      <c r="M635" s="36"/>
      <c r="N635" s="36"/>
      <c r="O635" s="36"/>
      <c r="P635" s="36"/>
      <c r="Q635" s="36"/>
      <c r="R635" s="36"/>
      <c r="S635" s="16"/>
      <c r="T635" s="16"/>
      <c r="U635" s="16"/>
      <c r="V635" s="16"/>
      <c r="W635" s="16"/>
      <c r="X635" s="16"/>
      <c r="Y635" s="16"/>
      <c r="Z635" s="16"/>
      <c r="AA635" s="16"/>
      <c r="AB635" s="16"/>
      <c r="AC635" s="16"/>
      <c r="AD635" s="16"/>
      <c r="AE635" s="16"/>
      <c r="AF635" s="16"/>
      <c r="AG635" s="16"/>
      <c r="AH635" s="16"/>
      <c r="AI635" s="16"/>
      <c r="AJ635" s="16"/>
      <c r="AK635" s="16"/>
      <c r="AL635" s="16"/>
      <c r="AM635" s="16"/>
      <c r="AN635" s="16"/>
      <c r="AO635" s="16"/>
      <c r="AP635" s="16"/>
      <c r="AQ635" s="16"/>
      <c r="AR635" s="16"/>
      <c r="AS635" s="116"/>
      <c r="AT635" s="116"/>
      <c r="AU635" s="116"/>
      <c r="AV635" s="116"/>
      <c r="AW635" s="116"/>
      <c r="AX635" s="116"/>
      <c r="AY635" s="116"/>
      <c r="AZ635" s="116"/>
      <c r="BA635" s="116"/>
      <c r="BB635" s="116"/>
      <c r="BC635" s="116"/>
      <c r="BD635" s="116"/>
      <c r="BE635" s="116"/>
      <c r="BF635" s="116"/>
      <c r="BG635" s="116"/>
      <c r="BH635" s="116"/>
      <c r="BI635" s="116"/>
      <c r="BJ635" s="117"/>
    </row>
    <row r="636" spans="2:62" s="3" customFormat="1">
      <c r="B636" s="36"/>
      <c r="C636" s="36"/>
      <c r="D636" s="36"/>
      <c r="E636" s="36"/>
      <c r="F636" s="36"/>
      <c r="G636" s="36"/>
      <c r="H636" s="36"/>
      <c r="I636" s="36"/>
      <c r="J636" s="36"/>
      <c r="K636" s="36"/>
      <c r="L636" s="36"/>
      <c r="M636" s="36"/>
      <c r="N636" s="36"/>
      <c r="O636" s="36"/>
      <c r="P636" s="36"/>
      <c r="Q636" s="36"/>
      <c r="R636" s="36"/>
      <c r="S636" s="16"/>
      <c r="T636" s="16"/>
      <c r="U636" s="16"/>
      <c r="V636" s="16"/>
      <c r="W636" s="16"/>
      <c r="X636" s="16"/>
      <c r="Y636" s="16"/>
      <c r="Z636" s="16"/>
      <c r="AA636" s="16"/>
      <c r="AB636" s="16"/>
      <c r="AC636" s="16"/>
      <c r="AD636" s="16"/>
      <c r="AE636" s="16"/>
      <c r="AF636" s="16"/>
      <c r="AG636" s="16"/>
      <c r="AH636" s="16"/>
      <c r="AI636" s="16"/>
      <c r="AJ636" s="16"/>
      <c r="AK636" s="16"/>
      <c r="AL636" s="16"/>
      <c r="AM636" s="16"/>
      <c r="AN636" s="16"/>
      <c r="AO636" s="16"/>
      <c r="AP636" s="16"/>
      <c r="AQ636" s="16"/>
      <c r="AR636" s="16"/>
      <c r="AS636" s="116"/>
      <c r="AT636" s="116"/>
      <c r="AU636" s="116"/>
      <c r="AV636" s="116"/>
      <c r="AW636" s="116"/>
      <c r="AX636" s="116"/>
      <c r="AY636" s="116"/>
      <c r="AZ636" s="116"/>
      <c r="BA636" s="116"/>
      <c r="BB636" s="116"/>
      <c r="BC636" s="116"/>
      <c r="BD636" s="116"/>
      <c r="BE636" s="116"/>
      <c r="BF636" s="116"/>
      <c r="BG636" s="116"/>
      <c r="BH636" s="116"/>
      <c r="BI636" s="116"/>
      <c r="BJ636" s="117"/>
    </row>
    <row r="637" spans="2:62" s="3" customFormat="1">
      <c r="B637" s="36"/>
      <c r="C637" s="36"/>
      <c r="D637" s="36"/>
      <c r="E637" s="36"/>
      <c r="F637" s="36"/>
      <c r="G637" s="36"/>
      <c r="H637" s="36"/>
      <c r="I637" s="36"/>
      <c r="J637" s="36"/>
      <c r="K637" s="36"/>
      <c r="L637" s="36"/>
      <c r="M637" s="36"/>
      <c r="N637" s="36"/>
      <c r="O637" s="36"/>
      <c r="P637" s="36"/>
      <c r="Q637" s="36"/>
      <c r="R637" s="36"/>
      <c r="S637" s="16"/>
      <c r="T637" s="16"/>
      <c r="U637" s="16"/>
      <c r="V637" s="16"/>
      <c r="W637" s="16"/>
      <c r="X637" s="16"/>
      <c r="Y637" s="16"/>
      <c r="Z637" s="16"/>
      <c r="AA637" s="16"/>
      <c r="AB637" s="16"/>
      <c r="AC637" s="16"/>
      <c r="AD637" s="16"/>
      <c r="AE637" s="16"/>
      <c r="AF637" s="16"/>
      <c r="AG637" s="16"/>
      <c r="AH637" s="16"/>
      <c r="AI637" s="16"/>
      <c r="AJ637" s="16"/>
      <c r="AK637" s="16"/>
      <c r="AL637" s="16"/>
      <c r="AM637" s="16"/>
      <c r="AN637" s="16"/>
      <c r="AO637" s="16"/>
      <c r="AP637" s="16"/>
      <c r="AQ637" s="16"/>
      <c r="AR637" s="16"/>
      <c r="AS637" s="116"/>
      <c r="AT637" s="116"/>
      <c r="AU637" s="116"/>
      <c r="AV637" s="116"/>
      <c r="AW637" s="116"/>
      <c r="AX637" s="116"/>
      <c r="AY637" s="116"/>
      <c r="AZ637" s="116"/>
      <c r="BA637" s="116"/>
      <c r="BB637" s="116"/>
      <c r="BC637" s="116"/>
      <c r="BD637" s="116"/>
      <c r="BE637" s="116"/>
      <c r="BF637" s="116"/>
      <c r="BG637" s="116"/>
      <c r="BH637" s="116"/>
      <c r="BI637" s="116"/>
      <c r="BJ637" s="117"/>
    </row>
    <row r="638" spans="2:62" s="3" customFormat="1">
      <c r="B638" s="36"/>
      <c r="C638" s="36"/>
      <c r="D638" s="36"/>
      <c r="E638" s="36"/>
      <c r="F638" s="36"/>
      <c r="G638" s="36"/>
      <c r="H638" s="36"/>
      <c r="I638" s="36"/>
      <c r="J638" s="36"/>
      <c r="K638" s="36"/>
      <c r="L638" s="36"/>
      <c r="M638" s="36"/>
      <c r="N638" s="36"/>
      <c r="O638" s="36"/>
      <c r="P638" s="36"/>
      <c r="Q638" s="36"/>
      <c r="R638" s="36"/>
      <c r="S638" s="16"/>
      <c r="T638" s="16"/>
      <c r="U638" s="16"/>
      <c r="V638" s="16"/>
      <c r="W638" s="16"/>
      <c r="X638" s="16"/>
      <c r="Y638" s="16"/>
      <c r="Z638" s="16"/>
      <c r="AA638" s="16"/>
      <c r="AB638" s="16"/>
      <c r="AC638" s="16"/>
      <c r="AD638" s="16"/>
      <c r="AE638" s="16"/>
      <c r="AF638" s="16"/>
      <c r="AG638" s="16"/>
      <c r="AH638" s="16"/>
      <c r="AI638" s="16"/>
      <c r="AJ638" s="16"/>
      <c r="AK638" s="16"/>
      <c r="AL638" s="16"/>
      <c r="AM638" s="16"/>
      <c r="AN638" s="16"/>
      <c r="AO638" s="16"/>
      <c r="AP638" s="16"/>
      <c r="AQ638" s="16"/>
      <c r="AR638" s="16"/>
      <c r="AS638" s="116"/>
      <c r="AT638" s="116"/>
      <c r="AU638" s="116"/>
      <c r="AV638" s="116"/>
      <c r="AW638" s="116"/>
      <c r="AX638" s="116"/>
      <c r="AY638" s="116"/>
      <c r="AZ638" s="116"/>
      <c r="BA638" s="116"/>
      <c r="BB638" s="116"/>
      <c r="BC638" s="116"/>
      <c r="BD638" s="116"/>
      <c r="BE638" s="116"/>
      <c r="BF638" s="116"/>
      <c r="BG638" s="116"/>
      <c r="BH638" s="116"/>
      <c r="BI638" s="116"/>
      <c r="BJ638" s="117"/>
    </row>
    <row r="639" spans="2:62" s="3" customFormat="1">
      <c r="B639" s="36"/>
      <c r="C639" s="36"/>
      <c r="D639" s="36"/>
      <c r="E639" s="36"/>
      <c r="F639" s="36"/>
      <c r="G639" s="36"/>
      <c r="H639" s="36"/>
      <c r="I639" s="36"/>
      <c r="J639" s="36"/>
      <c r="K639" s="36"/>
      <c r="L639" s="36"/>
      <c r="M639" s="36"/>
      <c r="N639" s="36"/>
      <c r="O639" s="36"/>
      <c r="P639" s="36"/>
      <c r="Q639" s="36"/>
      <c r="R639" s="36"/>
      <c r="S639" s="16"/>
      <c r="T639" s="16"/>
      <c r="U639" s="16"/>
      <c r="V639" s="16"/>
      <c r="W639" s="16"/>
      <c r="X639" s="16"/>
      <c r="Y639" s="16"/>
      <c r="Z639" s="16"/>
      <c r="AA639" s="16"/>
      <c r="AB639" s="16"/>
      <c r="AC639" s="16"/>
      <c r="AD639" s="16"/>
      <c r="AE639" s="16"/>
      <c r="AF639" s="16"/>
      <c r="AG639" s="16"/>
      <c r="AH639" s="16"/>
      <c r="AI639" s="16"/>
      <c r="AJ639" s="16"/>
      <c r="AK639" s="16"/>
      <c r="AL639" s="16"/>
      <c r="AM639" s="16"/>
      <c r="AN639" s="16"/>
      <c r="AO639" s="16"/>
      <c r="AP639" s="16"/>
      <c r="AQ639" s="16"/>
      <c r="AR639" s="16"/>
      <c r="AS639" s="116"/>
      <c r="AT639" s="116"/>
      <c r="AU639" s="116"/>
      <c r="AV639" s="116"/>
      <c r="AW639" s="116"/>
      <c r="AX639" s="116"/>
      <c r="AY639" s="116"/>
      <c r="AZ639" s="116"/>
      <c r="BA639" s="116"/>
      <c r="BB639" s="116"/>
      <c r="BC639" s="116"/>
      <c r="BD639" s="116"/>
      <c r="BE639" s="116"/>
      <c r="BF639" s="116"/>
      <c r="BG639" s="116"/>
      <c r="BH639" s="116"/>
      <c r="BI639" s="116"/>
      <c r="BJ639" s="117"/>
    </row>
    <row r="640" spans="2:62" s="3" customFormat="1">
      <c r="B640" s="36"/>
      <c r="C640" s="36"/>
      <c r="D640" s="36"/>
      <c r="E640" s="36"/>
      <c r="F640" s="36"/>
      <c r="G640" s="36"/>
      <c r="H640" s="36"/>
      <c r="I640" s="36"/>
      <c r="J640" s="36"/>
      <c r="K640" s="36"/>
      <c r="L640" s="36"/>
      <c r="M640" s="36"/>
      <c r="N640" s="36"/>
      <c r="O640" s="36"/>
      <c r="P640" s="36"/>
      <c r="Q640" s="36"/>
      <c r="R640" s="36"/>
      <c r="S640" s="16"/>
      <c r="T640" s="16"/>
      <c r="U640" s="16"/>
      <c r="V640" s="16"/>
      <c r="W640" s="16"/>
      <c r="X640" s="16"/>
      <c r="Y640" s="16"/>
      <c r="Z640" s="16"/>
      <c r="AA640" s="16"/>
      <c r="AB640" s="16"/>
      <c r="AC640" s="16"/>
      <c r="AD640" s="16"/>
      <c r="AE640" s="16"/>
      <c r="AF640" s="16"/>
      <c r="AG640" s="16"/>
      <c r="AH640" s="16"/>
      <c r="AI640" s="16"/>
      <c r="AJ640" s="16"/>
      <c r="AK640" s="16"/>
      <c r="AL640" s="16"/>
      <c r="AM640" s="16"/>
      <c r="AN640" s="16"/>
      <c r="AO640" s="16"/>
      <c r="AP640" s="16"/>
      <c r="AQ640" s="16"/>
      <c r="AR640" s="16"/>
      <c r="AS640" s="116"/>
      <c r="AT640" s="116"/>
      <c r="AU640" s="116"/>
      <c r="AV640" s="116"/>
      <c r="AW640" s="116"/>
      <c r="AX640" s="116"/>
      <c r="AY640" s="116"/>
      <c r="AZ640" s="116"/>
      <c r="BA640" s="116"/>
      <c r="BB640" s="116"/>
      <c r="BC640" s="116"/>
      <c r="BD640" s="116"/>
      <c r="BE640" s="116"/>
      <c r="BF640" s="116"/>
      <c r="BG640" s="116"/>
      <c r="BH640" s="116"/>
      <c r="BI640" s="116"/>
      <c r="BJ640" s="117"/>
    </row>
    <row r="641" spans="1:62" s="3" customFormat="1">
      <c r="B641" s="36"/>
      <c r="C641" s="36"/>
      <c r="D641" s="36"/>
      <c r="E641" s="36"/>
      <c r="F641" s="36"/>
      <c r="G641" s="36"/>
      <c r="H641" s="36"/>
      <c r="I641" s="36"/>
      <c r="J641" s="36"/>
      <c r="K641" s="36"/>
      <c r="L641" s="36"/>
      <c r="M641" s="36"/>
      <c r="N641" s="36"/>
      <c r="O641" s="36"/>
      <c r="P641" s="36"/>
      <c r="Q641" s="36"/>
      <c r="R641" s="36"/>
      <c r="S641" s="16"/>
      <c r="T641" s="16"/>
      <c r="U641" s="16"/>
      <c r="V641" s="16"/>
      <c r="W641" s="16"/>
      <c r="X641" s="16"/>
      <c r="Y641" s="16"/>
      <c r="Z641" s="16"/>
      <c r="AA641" s="16"/>
      <c r="AB641" s="16"/>
      <c r="AC641" s="16"/>
      <c r="AD641" s="16"/>
      <c r="AE641" s="16"/>
      <c r="AF641" s="16"/>
      <c r="AG641" s="16"/>
      <c r="AH641" s="16"/>
      <c r="AI641" s="16"/>
      <c r="AJ641" s="16"/>
      <c r="AK641" s="16"/>
      <c r="AL641" s="16"/>
      <c r="AM641" s="16"/>
      <c r="AN641" s="16"/>
      <c r="AO641" s="16"/>
      <c r="AP641" s="16"/>
      <c r="AQ641" s="16"/>
      <c r="AR641" s="16"/>
      <c r="AS641" s="116"/>
      <c r="AT641" s="116"/>
      <c r="AU641" s="116"/>
      <c r="AV641" s="116"/>
      <c r="AW641" s="116"/>
      <c r="AX641" s="116"/>
      <c r="AY641" s="116"/>
      <c r="AZ641" s="116"/>
      <c r="BA641" s="116"/>
      <c r="BB641" s="116"/>
      <c r="BC641" s="116"/>
      <c r="BD641" s="116"/>
      <c r="BE641" s="116"/>
      <c r="BF641" s="116"/>
      <c r="BG641" s="116"/>
      <c r="BH641" s="116"/>
      <c r="BI641" s="116"/>
      <c r="BJ641" s="117"/>
    </row>
    <row r="642" spans="1:62" s="3" customFormat="1">
      <c r="B642" s="36"/>
      <c r="C642" s="36"/>
      <c r="D642" s="36"/>
      <c r="E642" s="36"/>
      <c r="F642" s="36"/>
      <c r="G642" s="36"/>
      <c r="H642" s="36"/>
      <c r="I642" s="36"/>
      <c r="J642" s="36"/>
      <c r="K642" s="36"/>
      <c r="L642" s="36"/>
      <c r="M642" s="36"/>
      <c r="N642" s="36"/>
      <c r="O642" s="36"/>
      <c r="P642" s="36"/>
      <c r="Q642" s="36"/>
      <c r="R642" s="36"/>
      <c r="S642" s="16"/>
      <c r="T642" s="16"/>
      <c r="U642" s="16"/>
      <c r="V642" s="16"/>
      <c r="W642" s="16"/>
      <c r="X642" s="16"/>
      <c r="Y642" s="16"/>
      <c r="Z642" s="16"/>
      <c r="AA642" s="16"/>
      <c r="AB642" s="16"/>
      <c r="AC642" s="16"/>
      <c r="AD642" s="16"/>
      <c r="AE642" s="16"/>
      <c r="AF642" s="16"/>
      <c r="AG642" s="16"/>
      <c r="AH642" s="16"/>
      <c r="AI642" s="16"/>
      <c r="AJ642" s="16"/>
      <c r="AK642" s="16"/>
      <c r="AL642" s="16"/>
      <c r="AM642" s="16"/>
      <c r="AN642" s="16"/>
      <c r="AO642" s="16"/>
      <c r="AP642" s="16"/>
      <c r="AQ642" s="16"/>
      <c r="AR642" s="16"/>
      <c r="AS642" s="116"/>
      <c r="AT642" s="116"/>
      <c r="AU642" s="116"/>
      <c r="AV642" s="116"/>
      <c r="AW642" s="116"/>
      <c r="AX642" s="116"/>
      <c r="AY642" s="116"/>
      <c r="AZ642" s="116"/>
      <c r="BA642" s="116"/>
      <c r="BB642" s="116"/>
      <c r="BC642" s="116"/>
      <c r="BD642" s="116"/>
      <c r="BE642" s="116"/>
      <c r="BF642" s="116"/>
      <c r="BG642" s="116"/>
      <c r="BH642" s="116"/>
      <c r="BI642" s="116"/>
      <c r="BJ642" s="117"/>
    </row>
    <row r="643" spans="1:62" s="3" customFormat="1">
      <c r="B643" s="36"/>
      <c r="C643" s="36"/>
      <c r="D643" s="36"/>
      <c r="E643" s="36"/>
      <c r="F643" s="36"/>
      <c r="G643" s="36"/>
      <c r="H643" s="36"/>
      <c r="I643" s="36"/>
      <c r="J643" s="36"/>
      <c r="K643" s="36"/>
      <c r="L643" s="36"/>
      <c r="M643" s="36"/>
      <c r="N643" s="36"/>
      <c r="O643" s="36"/>
      <c r="P643" s="36"/>
      <c r="Q643" s="36"/>
      <c r="R643" s="36"/>
      <c r="S643" s="16"/>
      <c r="T643" s="16"/>
      <c r="U643" s="16"/>
      <c r="V643" s="16"/>
      <c r="W643" s="16"/>
      <c r="X643" s="16"/>
      <c r="Y643" s="16"/>
      <c r="Z643" s="16"/>
      <c r="AA643" s="16"/>
      <c r="AB643" s="16"/>
      <c r="AC643" s="16"/>
      <c r="AD643" s="16"/>
      <c r="AE643" s="16"/>
      <c r="AF643" s="16"/>
      <c r="AG643" s="16"/>
      <c r="AH643" s="16"/>
      <c r="AI643" s="16"/>
      <c r="AJ643" s="16"/>
      <c r="AK643" s="16"/>
      <c r="AL643" s="16"/>
      <c r="AM643" s="16"/>
      <c r="AN643" s="16"/>
      <c r="AO643" s="16"/>
      <c r="AP643" s="16"/>
      <c r="AQ643" s="16"/>
      <c r="AR643" s="16"/>
      <c r="AS643" s="116"/>
      <c r="AT643" s="116"/>
      <c r="AU643" s="116"/>
      <c r="AV643" s="116"/>
      <c r="AW643" s="116"/>
      <c r="AX643" s="116"/>
      <c r="AY643" s="116"/>
      <c r="AZ643" s="116"/>
      <c r="BA643" s="116"/>
      <c r="BB643" s="116"/>
      <c r="BC643" s="116"/>
      <c r="BD643" s="116"/>
      <c r="BE643" s="116"/>
      <c r="BF643" s="116"/>
      <c r="BG643" s="116"/>
      <c r="BH643" s="116"/>
      <c r="BI643" s="116"/>
      <c r="BJ643" s="117"/>
    </row>
    <row r="644" spans="1:62" s="3" customFormat="1">
      <c r="B644" s="36"/>
      <c r="C644" s="36"/>
      <c r="D644" s="36"/>
      <c r="E644" s="36"/>
      <c r="F644" s="36"/>
      <c r="G644" s="36"/>
      <c r="H644" s="36"/>
      <c r="I644" s="36"/>
      <c r="J644" s="36"/>
      <c r="K644" s="36"/>
      <c r="L644" s="36"/>
      <c r="M644" s="36"/>
      <c r="N644" s="36"/>
      <c r="O644" s="36"/>
      <c r="P644" s="36"/>
      <c r="Q644" s="36"/>
      <c r="R644" s="36"/>
      <c r="S644" s="16"/>
      <c r="T644" s="16"/>
      <c r="U644" s="16"/>
      <c r="V644" s="16"/>
      <c r="W644" s="16"/>
      <c r="X644" s="16"/>
      <c r="Y644" s="16"/>
      <c r="Z644" s="16"/>
      <c r="AA644" s="16"/>
      <c r="AB644" s="16"/>
      <c r="AC644" s="16"/>
      <c r="AD644" s="16"/>
      <c r="AE644" s="16"/>
      <c r="AF644" s="16"/>
      <c r="AG644" s="16"/>
      <c r="AH644" s="16"/>
      <c r="AI644" s="16"/>
      <c r="AJ644" s="16"/>
      <c r="AK644" s="16"/>
      <c r="AL644" s="16"/>
      <c r="AM644" s="16"/>
      <c r="AN644" s="16"/>
      <c r="AO644" s="16"/>
      <c r="AP644" s="16"/>
      <c r="AQ644" s="16"/>
      <c r="AR644" s="16"/>
      <c r="AS644" s="116"/>
      <c r="AT644" s="116"/>
      <c r="AU644" s="116"/>
      <c r="AV644" s="116"/>
      <c r="AW644" s="116"/>
      <c r="AX644" s="116"/>
      <c r="AY644" s="116"/>
      <c r="AZ644" s="116"/>
      <c r="BA644" s="116"/>
      <c r="BB644" s="116"/>
      <c r="BC644" s="116"/>
      <c r="BD644" s="116"/>
      <c r="BE644" s="116"/>
      <c r="BF644" s="116"/>
      <c r="BG644" s="116"/>
      <c r="BH644" s="116"/>
      <c r="BI644" s="116"/>
      <c r="BJ644" s="117"/>
    </row>
    <row r="645" spans="1:62" s="3" customFormat="1">
      <c r="B645" s="36"/>
      <c r="C645" s="36"/>
      <c r="D645" s="36"/>
      <c r="E645" s="36"/>
      <c r="F645" s="36"/>
      <c r="G645" s="36"/>
      <c r="H645" s="36"/>
      <c r="I645" s="36"/>
      <c r="J645" s="36"/>
      <c r="K645" s="36"/>
      <c r="L645" s="36"/>
      <c r="M645" s="36"/>
      <c r="N645" s="36"/>
      <c r="O645" s="36"/>
      <c r="P645" s="36"/>
      <c r="Q645" s="36"/>
      <c r="R645" s="36"/>
      <c r="S645" s="16"/>
      <c r="T645" s="16"/>
      <c r="U645" s="16"/>
      <c r="V645" s="16"/>
      <c r="W645" s="16"/>
      <c r="X645" s="16"/>
      <c r="Y645" s="16"/>
      <c r="Z645" s="16"/>
      <c r="AA645" s="16"/>
      <c r="AB645" s="16"/>
      <c r="AC645" s="16"/>
      <c r="AD645" s="16"/>
      <c r="AE645" s="16"/>
      <c r="AF645" s="16"/>
      <c r="AG645" s="16"/>
      <c r="AH645" s="16"/>
      <c r="AI645" s="16"/>
      <c r="AJ645" s="16"/>
      <c r="AK645" s="16"/>
      <c r="AL645" s="16"/>
      <c r="AM645" s="16"/>
      <c r="AN645" s="16"/>
      <c r="AO645" s="16"/>
      <c r="AP645" s="16"/>
      <c r="AQ645" s="16"/>
      <c r="AR645" s="16"/>
      <c r="AS645" s="116"/>
      <c r="AT645" s="116"/>
      <c r="AU645" s="116"/>
      <c r="AV645" s="116"/>
      <c r="AW645" s="116"/>
      <c r="AX645" s="116"/>
      <c r="AY645" s="116"/>
      <c r="AZ645" s="116"/>
      <c r="BA645" s="116"/>
      <c r="BB645" s="116"/>
      <c r="BC645" s="116"/>
      <c r="BD645" s="116"/>
      <c r="BE645" s="116"/>
      <c r="BF645" s="116"/>
      <c r="BG645" s="116"/>
      <c r="BH645" s="116"/>
      <c r="BI645" s="116"/>
      <c r="BJ645" s="117"/>
    </row>
    <row r="646" spans="1:62" s="3" customFormat="1">
      <c r="B646" s="36"/>
      <c r="C646" s="36"/>
      <c r="D646" s="36"/>
      <c r="E646" s="36"/>
      <c r="F646" s="36"/>
      <c r="G646" s="36"/>
      <c r="H646" s="36"/>
      <c r="I646" s="36"/>
      <c r="J646" s="36"/>
      <c r="K646" s="36"/>
      <c r="L646" s="36"/>
      <c r="M646" s="36"/>
      <c r="N646" s="36"/>
      <c r="O646" s="36"/>
      <c r="P646" s="36"/>
      <c r="Q646" s="36"/>
      <c r="R646" s="36"/>
      <c r="S646" s="16"/>
      <c r="T646" s="16"/>
      <c r="U646" s="16"/>
      <c r="V646" s="16"/>
      <c r="W646" s="16"/>
      <c r="X646" s="16"/>
      <c r="Y646" s="16"/>
      <c r="Z646" s="16"/>
      <c r="AA646" s="16"/>
      <c r="AB646" s="16"/>
      <c r="AC646" s="16"/>
      <c r="AD646" s="16"/>
      <c r="AE646" s="16"/>
      <c r="AF646" s="16"/>
      <c r="AG646" s="16"/>
      <c r="AH646" s="16"/>
      <c r="AI646" s="16"/>
      <c r="AJ646" s="16"/>
      <c r="AK646" s="16"/>
      <c r="AL646" s="16"/>
      <c r="AM646" s="16"/>
      <c r="AN646" s="16"/>
      <c r="AO646" s="16"/>
      <c r="AP646" s="16"/>
      <c r="AQ646" s="16"/>
      <c r="AR646" s="16"/>
      <c r="AS646" s="116"/>
      <c r="AT646" s="116"/>
      <c r="AU646" s="116"/>
      <c r="AV646" s="116"/>
      <c r="AW646" s="116"/>
      <c r="AX646" s="116"/>
      <c r="AY646" s="116"/>
      <c r="AZ646" s="116"/>
      <c r="BA646" s="116"/>
      <c r="BB646" s="116"/>
      <c r="BC646" s="116"/>
      <c r="BD646" s="116"/>
      <c r="BE646" s="116"/>
      <c r="BF646" s="116"/>
      <c r="BG646" s="116"/>
      <c r="BH646" s="116"/>
      <c r="BI646" s="116"/>
      <c r="BJ646" s="117"/>
    </row>
    <row r="647" spans="1:62" s="3" customFormat="1">
      <c r="B647" s="36"/>
      <c r="C647" s="36"/>
      <c r="D647" s="36"/>
      <c r="E647" s="36"/>
      <c r="F647" s="36"/>
      <c r="G647" s="36"/>
      <c r="H647" s="36"/>
      <c r="I647" s="36"/>
      <c r="J647" s="36"/>
      <c r="K647" s="36"/>
      <c r="L647" s="36"/>
      <c r="M647" s="36"/>
      <c r="N647" s="36"/>
      <c r="O647" s="36"/>
      <c r="P647" s="36"/>
      <c r="Q647" s="36"/>
      <c r="R647" s="36"/>
      <c r="S647" s="16"/>
      <c r="T647" s="16"/>
      <c r="U647" s="16"/>
      <c r="V647" s="16"/>
      <c r="W647" s="16"/>
      <c r="X647" s="16"/>
      <c r="Y647" s="16"/>
      <c r="Z647" s="16"/>
      <c r="AA647" s="16"/>
      <c r="AB647" s="16"/>
      <c r="AC647" s="16"/>
      <c r="AD647" s="16"/>
      <c r="AE647" s="16"/>
      <c r="AF647" s="16"/>
      <c r="AG647" s="16"/>
      <c r="AH647" s="16"/>
      <c r="AI647" s="16"/>
      <c r="AJ647" s="16"/>
      <c r="AK647" s="16"/>
      <c r="AL647" s="16"/>
      <c r="AM647" s="16"/>
      <c r="AN647" s="16"/>
      <c r="AO647" s="16"/>
      <c r="AP647" s="16"/>
      <c r="AQ647" s="16"/>
      <c r="AR647" s="16"/>
      <c r="AS647" s="116"/>
      <c r="AT647" s="116"/>
      <c r="AU647" s="116"/>
      <c r="AV647" s="116"/>
      <c r="AW647" s="116"/>
      <c r="AX647" s="116"/>
      <c r="AY647" s="116"/>
      <c r="AZ647" s="116"/>
      <c r="BA647" s="116"/>
      <c r="BB647" s="116"/>
      <c r="BC647" s="116"/>
      <c r="BD647" s="116"/>
      <c r="BE647" s="116"/>
      <c r="BF647" s="116"/>
      <c r="BG647" s="116"/>
      <c r="BH647" s="116"/>
      <c r="BI647" s="116"/>
      <c r="BJ647" s="117"/>
    </row>
    <row r="648" spans="1:62" s="3" customFormat="1">
      <c r="B648" s="36"/>
      <c r="C648" s="36"/>
      <c r="D648" s="36"/>
      <c r="E648" s="36"/>
      <c r="F648" s="36"/>
      <c r="G648" s="36"/>
      <c r="H648" s="36"/>
      <c r="I648" s="36"/>
      <c r="J648" s="36"/>
      <c r="K648" s="36"/>
      <c r="L648" s="36"/>
      <c r="M648" s="36"/>
      <c r="N648" s="36"/>
      <c r="O648" s="36"/>
      <c r="P648" s="36"/>
      <c r="Q648" s="36"/>
      <c r="R648" s="36"/>
      <c r="S648" s="16"/>
      <c r="T648" s="16"/>
      <c r="U648" s="16"/>
      <c r="V648" s="16"/>
      <c r="W648" s="16"/>
      <c r="X648" s="16"/>
      <c r="Y648" s="16"/>
      <c r="Z648" s="16"/>
      <c r="AA648" s="16"/>
      <c r="AB648" s="16"/>
      <c r="AC648" s="16"/>
      <c r="AD648" s="16"/>
      <c r="AE648" s="16"/>
      <c r="AF648" s="16"/>
      <c r="AG648" s="16"/>
      <c r="AH648" s="16"/>
      <c r="AI648" s="16"/>
      <c r="AJ648" s="16"/>
      <c r="AK648" s="16"/>
      <c r="AL648" s="16"/>
      <c r="AM648" s="16"/>
      <c r="AN648" s="16"/>
      <c r="AO648" s="16"/>
      <c r="AP648" s="16"/>
      <c r="AQ648" s="16"/>
      <c r="AR648" s="16"/>
      <c r="AS648" s="116"/>
      <c r="AT648" s="116"/>
      <c r="AU648" s="116"/>
      <c r="AV648" s="116"/>
      <c r="AW648" s="116"/>
      <c r="AX648" s="116"/>
      <c r="AY648" s="116"/>
      <c r="AZ648" s="116"/>
      <c r="BA648" s="116"/>
      <c r="BB648" s="116"/>
      <c r="BC648" s="116"/>
      <c r="BD648" s="116"/>
      <c r="BE648" s="116"/>
      <c r="BF648" s="116"/>
      <c r="BG648" s="116"/>
      <c r="BH648" s="116"/>
      <c r="BI648" s="116"/>
      <c r="BJ648" s="117"/>
    </row>
    <row r="649" spans="1:62" s="3" customFormat="1">
      <c r="B649" s="36"/>
      <c r="C649" s="36"/>
      <c r="D649" s="36"/>
      <c r="E649" s="36"/>
      <c r="F649" s="36"/>
      <c r="G649" s="36"/>
      <c r="H649" s="36"/>
      <c r="I649" s="36"/>
      <c r="J649" s="36"/>
      <c r="K649" s="36"/>
      <c r="L649" s="36"/>
      <c r="M649" s="36"/>
      <c r="N649" s="36"/>
      <c r="O649" s="36"/>
      <c r="P649" s="36"/>
      <c r="Q649" s="36"/>
      <c r="R649" s="36"/>
      <c r="S649" s="16"/>
      <c r="T649" s="16"/>
      <c r="U649" s="16"/>
      <c r="V649" s="16"/>
      <c r="W649" s="16"/>
      <c r="X649" s="16"/>
      <c r="Y649" s="16"/>
      <c r="Z649" s="16"/>
      <c r="AA649" s="16"/>
      <c r="AB649" s="16"/>
      <c r="AC649" s="16"/>
      <c r="AD649" s="16"/>
      <c r="AE649" s="16"/>
      <c r="AF649" s="16"/>
      <c r="AG649" s="16"/>
      <c r="AH649" s="16"/>
      <c r="AI649" s="16"/>
      <c r="AJ649" s="16"/>
      <c r="AK649" s="16"/>
      <c r="AL649" s="16"/>
      <c r="AM649" s="16"/>
      <c r="AN649" s="16"/>
      <c r="AO649" s="16"/>
      <c r="AP649" s="16"/>
      <c r="AQ649" s="16"/>
      <c r="AR649" s="16"/>
      <c r="AS649" s="116"/>
      <c r="AT649" s="116"/>
      <c r="AU649" s="116"/>
      <c r="AV649" s="116"/>
      <c r="AW649" s="116"/>
      <c r="AX649" s="116"/>
      <c r="AY649" s="116"/>
      <c r="AZ649" s="116"/>
      <c r="BA649" s="116"/>
      <c r="BB649" s="116"/>
      <c r="BC649" s="116"/>
      <c r="BD649" s="116"/>
      <c r="BE649" s="116"/>
      <c r="BF649" s="116"/>
      <c r="BG649" s="116"/>
      <c r="BH649" s="116"/>
      <c r="BI649" s="116"/>
      <c r="BJ649" s="117"/>
    </row>
    <row r="650" spans="1:62" s="3" customFormat="1">
      <c r="B650" s="36"/>
      <c r="C650" s="36"/>
      <c r="D650" s="36"/>
      <c r="E650" s="36"/>
      <c r="F650" s="36"/>
      <c r="G650" s="36"/>
      <c r="H650" s="36"/>
      <c r="I650" s="36"/>
      <c r="J650" s="36"/>
      <c r="K650" s="36"/>
      <c r="L650" s="36"/>
      <c r="M650" s="36"/>
      <c r="N650" s="36"/>
      <c r="O650" s="36"/>
      <c r="P650" s="36"/>
      <c r="Q650" s="36"/>
      <c r="R650" s="36"/>
      <c r="S650" s="16"/>
      <c r="T650" s="16"/>
      <c r="U650" s="16"/>
      <c r="V650" s="16"/>
      <c r="W650" s="16"/>
      <c r="X650" s="16"/>
      <c r="Y650" s="16"/>
      <c r="Z650" s="16"/>
      <c r="AA650" s="16"/>
      <c r="AB650" s="16"/>
      <c r="AC650" s="16"/>
      <c r="AD650" s="16"/>
      <c r="AE650" s="16"/>
      <c r="AF650" s="16"/>
      <c r="AG650" s="16"/>
      <c r="AH650" s="16"/>
      <c r="AI650" s="16"/>
      <c r="AJ650" s="16"/>
      <c r="AK650" s="16"/>
      <c r="AL650" s="16"/>
      <c r="AM650" s="16"/>
      <c r="AN650" s="16"/>
      <c r="AO650" s="16"/>
      <c r="AP650" s="16"/>
      <c r="AQ650" s="16"/>
      <c r="AR650" s="16"/>
      <c r="AS650" s="116"/>
      <c r="AT650" s="116"/>
      <c r="AU650" s="116"/>
      <c r="AV650" s="116"/>
      <c r="AW650" s="116"/>
      <c r="AX650" s="116"/>
      <c r="AY650" s="116"/>
      <c r="AZ650" s="116"/>
      <c r="BA650" s="116"/>
      <c r="BB650" s="116"/>
      <c r="BC650" s="116"/>
      <c r="BD650" s="116"/>
      <c r="BE650" s="116"/>
      <c r="BF650" s="116"/>
      <c r="BG650" s="116"/>
      <c r="BH650" s="116"/>
      <c r="BI650" s="116"/>
      <c r="BJ650" s="117"/>
    </row>
    <row r="651" spans="1:62" s="3" customFormat="1">
      <c r="B651" s="36"/>
      <c r="C651" s="36"/>
      <c r="D651" s="36"/>
      <c r="E651" s="36"/>
      <c r="F651" s="36"/>
      <c r="G651" s="36"/>
      <c r="H651" s="36"/>
      <c r="I651" s="36"/>
      <c r="J651" s="36"/>
      <c r="K651" s="36"/>
      <c r="L651" s="36"/>
      <c r="M651" s="36"/>
      <c r="N651" s="36"/>
      <c r="O651" s="36"/>
      <c r="P651" s="36"/>
      <c r="Q651" s="36"/>
      <c r="R651" s="36"/>
      <c r="S651" s="16"/>
      <c r="T651" s="16"/>
      <c r="U651" s="16"/>
      <c r="V651" s="16"/>
      <c r="W651" s="16"/>
      <c r="X651" s="16"/>
      <c r="Y651" s="16"/>
      <c r="Z651" s="16"/>
      <c r="AA651" s="16"/>
      <c r="AB651" s="16"/>
      <c r="AC651" s="16"/>
      <c r="AD651" s="16"/>
      <c r="AE651" s="16"/>
      <c r="AF651" s="16"/>
      <c r="AG651" s="16"/>
      <c r="AH651" s="16"/>
      <c r="AI651" s="16"/>
      <c r="AJ651" s="16"/>
      <c r="AK651" s="16"/>
      <c r="AL651" s="16"/>
      <c r="AM651" s="16"/>
      <c r="AN651" s="16"/>
      <c r="AO651" s="16"/>
      <c r="AP651" s="16"/>
      <c r="AQ651" s="16"/>
      <c r="AR651" s="16"/>
      <c r="AS651" s="116"/>
      <c r="AT651" s="116"/>
      <c r="AU651" s="116"/>
      <c r="AV651" s="116"/>
      <c r="AW651" s="116"/>
      <c r="AX651" s="116"/>
      <c r="AY651" s="116"/>
      <c r="AZ651" s="116"/>
      <c r="BA651" s="116"/>
      <c r="BB651" s="116"/>
      <c r="BC651" s="116"/>
      <c r="BD651" s="116"/>
      <c r="BE651" s="116"/>
      <c r="BF651" s="116"/>
      <c r="BG651" s="116"/>
      <c r="BH651" s="116"/>
      <c r="BI651" s="116"/>
      <c r="BJ651" s="117"/>
    </row>
    <row r="652" spans="1:62" s="3" customFormat="1">
      <c r="B652" s="36"/>
      <c r="C652" s="36"/>
      <c r="D652" s="36"/>
      <c r="E652" s="36"/>
      <c r="F652" s="36"/>
      <c r="G652" s="36"/>
      <c r="H652" s="36"/>
      <c r="I652" s="36"/>
      <c r="J652" s="36"/>
      <c r="K652" s="36"/>
      <c r="L652" s="36"/>
      <c r="M652" s="36"/>
      <c r="N652" s="36"/>
      <c r="O652" s="36"/>
      <c r="P652" s="36"/>
      <c r="Q652" s="36"/>
      <c r="R652" s="36"/>
      <c r="S652" s="16"/>
      <c r="T652" s="16"/>
      <c r="U652" s="16"/>
      <c r="V652" s="16"/>
      <c r="W652" s="16"/>
      <c r="X652" s="16"/>
      <c r="Y652" s="16"/>
      <c r="Z652" s="16"/>
      <c r="AA652" s="16"/>
      <c r="AB652" s="16"/>
      <c r="AC652" s="16"/>
      <c r="AD652" s="16"/>
      <c r="AE652" s="16"/>
      <c r="AF652" s="16"/>
      <c r="AG652" s="16"/>
      <c r="AH652" s="16"/>
      <c r="AI652" s="16"/>
      <c r="AJ652" s="16"/>
      <c r="AK652" s="16"/>
      <c r="AL652" s="16"/>
      <c r="AM652" s="16"/>
      <c r="AN652" s="16"/>
      <c r="AO652" s="16"/>
      <c r="AP652" s="16"/>
      <c r="AQ652" s="16"/>
      <c r="AR652" s="16"/>
      <c r="AS652" s="116"/>
      <c r="AT652" s="116"/>
      <c r="AU652" s="116"/>
      <c r="AV652" s="116"/>
      <c r="AW652" s="116"/>
      <c r="AX652" s="116"/>
      <c r="AY652" s="116"/>
      <c r="AZ652" s="116"/>
      <c r="BA652" s="116"/>
      <c r="BB652" s="116"/>
      <c r="BC652" s="116"/>
      <c r="BD652" s="116"/>
      <c r="BE652" s="116"/>
      <c r="BF652" s="116"/>
      <c r="BG652" s="116"/>
      <c r="BH652" s="116"/>
      <c r="BI652" s="116"/>
      <c r="BJ652" s="117"/>
    </row>
    <row r="653" spans="1:62" s="3" customFormat="1">
      <c r="B653" s="36"/>
      <c r="C653" s="36"/>
      <c r="D653" s="36"/>
      <c r="E653" s="36"/>
      <c r="F653" s="36"/>
      <c r="G653" s="36"/>
      <c r="H653" s="36"/>
      <c r="I653" s="36"/>
      <c r="J653" s="36"/>
      <c r="K653" s="36"/>
      <c r="L653" s="36"/>
      <c r="M653" s="36"/>
      <c r="N653" s="36"/>
      <c r="O653" s="36"/>
      <c r="P653" s="36"/>
      <c r="Q653" s="36"/>
      <c r="R653" s="36"/>
      <c r="S653" s="16"/>
      <c r="T653" s="16"/>
      <c r="U653" s="16"/>
      <c r="V653" s="16"/>
      <c r="W653" s="16"/>
      <c r="X653" s="16"/>
      <c r="Y653" s="16"/>
      <c r="Z653" s="16"/>
      <c r="AA653" s="16"/>
      <c r="AB653" s="16"/>
      <c r="AC653" s="16"/>
      <c r="AD653" s="16"/>
      <c r="AE653" s="16"/>
      <c r="AF653" s="16"/>
      <c r="AG653" s="16"/>
      <c r="AH653" s="16"/>
      <c r="AI653" s="16"/>
      <c r="AJ653" s="16"/>
      <c r="AK653" s="16"/>
      <c r="AL653" s="16"/>
      <c r="AM653" s="16"/>
      <c r="AN653" s="16"/>
      <c r="AO653" s="16"/>
      <c r="AP653" s="16"/>
      <c r="AQ653" s="16"/>
      <c r="AR653" s="16"/>
      <c r="AS653" s="116"/>
      <c r="AT653" s="116"/>
      <c r="AU653" s="116"/>
      <c r="AV653" s="116"/>
      <c r="AW653" s="116"/>
      <c r="AX653" s="116"/>
      <c r="AY653" s="116"/>
      <c r="AZ653" s="116"/>
      <c r="BA653" s="116"/>
      <c r="BB653" s="116"/>
      <c r="BC653" s="116"/>
      <c r="BD653" s="116"/>
      <c r="BE653" s="116"/>
      <c r="BF653" s="116"/>
      <c r="BG653" s="116"/>
      <c r="BH653" s="116"/>
      <c r="BI653" s="116"/>
      <c r="BJ653" s="117"/>
    </row>
    <row r="654" spans="1:62" s="3" customFormat="1">
      <c r="B654" s="36"/>
      <c r="C654" s="36"/>
      <c r="D654" s="36"/>
      <c r="E654" s="36"/>
      <c r="F654" s="36"/>
      <c r="G654" s="36"/>
      <c r="H654" s="36"/>
      <c r="I654" s="36"/>
      <c r="J654" s="36"/>
      <c r="K654" s="36"/>
      <c r="L654" s="36"/>
      <c r="M654" s="36"/>
      <c r="N654" s="36"/>
      <c r="O654" s="36"/>
      <c r="P654" s="36"/>
      <c r="Q654" s="36"/>
      <c r="R654" s="36"/>
      <c r="S654" s="16"/>
      <c r="T654" s="16"/>
      <c r="U654" s="16"/>
      <c r="V654" s="16"/>
      <c r="W654" s="16"/>
      <c r="X654" s="16"/>
      <c r="Y654" s="16"/>
      <c r="Z654" s="16"/>
      <c r="AA654" s="16"/>
      <c r="AB654" s="16"/>
      <c r="AC654" s="16"/>
      <c r="AD654" s="16"/>
      <c r="AE654" s="16"/>
      <c r="AF654" s="16"/>
      <c r="AG654" s="16"/>
      <c r="AH654" s="16"/>
      <c r="AI654" s="16"/>
      <c r="AJ654" s="16"/>
      <c r="AK654" s="16"/>
      <c r="AL654" s="16"/>
      <c r="AM654" s="16"/>
      <c r="AN654" s="16"/>
      <c r="AO654" s="16"/>
      <c r="AP654" s="16"/>
      <c r="AQ654" s="16"/>
      <c r="AR654" s="16"/>
      <c r="AS654" s="116"/>
      <c r="AT654" s="116"/>
      <c r="AU654" s="116"/>
      <c r="AV654" s="116"/>
      <c r="AW654" s="116"/>
      <c r="AX654" s="116"/>
      <c r="AY654" s="116"/>
      <c r="AZ654" s="116"/>
      <c r="BA654" s="116"/>
      <c r="BB654" s="116"/>
      <c r="BC654" s="116"/>
      <c r="BD654" s="116"/>
      <c r="BE654" s="116"/>
      <c r="BF654" s="116"/>
      <c r="BG654" s="116"/>
      <c r="BH654" s="116"/>
      <c r="BI654" s="116"/>
      <c r="BJ654" s="117"/>
    </row>
    <row r="655" spans="1:62" s="3" customFormat="1">
      <c r="A655" s="1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c r="AA655" s="16"/>
      <c r="AB655" s="16"/>
      <c r="AC655" s="16"/>
      <c r="AD655" s="16"/>
      <c r="AE655" s="16"/>
      <c r="AF655" s="16"/>
      <c r="AG655" s="16"/>
      <c r="AH655" s="16"/>
      <c r="AI655" s="16"/>
      <c r="AJ655" s="16"/>
      <c r="AK655" s="16"/>
      <c r="AL655" s="16"/>
      <c r="AM655" s="16"/>
      <c r="AN655" s="16"/>
      <c r="AO655" s="16"/>
      <c r="AP655" s="16"/>
      <c r="AQ655" s="16"/>
      <c r="AR655" s="16"/>
      <c r="AS655" s="116"/>
      <c r="AT655" s="116"/>
      <c r="AU655" s="116"/>
      <c r="AV655" s="116"/>
      <c r="AW655" s="116"/>
      <c r="AX655" s="116"/>
      <c r="AY655" s="116"/>
      <c r="AZ655" s="116"/>
      <c r="BA655" s="116"/>
      <c r="BB655" s="116"/>
      <c r="BC655" s="116"/>
      <c r="BD655" s="116"/>
      <c r="BE655" s="116"/>
      <c r="BF655" s="116"/>
      <c r="BG655" s="116"/>
      <c r="BH655" s="116"/>
      <c r="BI655" s="116"/>
      <c r="BJ655" s="117"/>
    </row>
    <row r="656" spans="1:62" s="3" customFormat="1">
      <c r="A656" s="1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c r="AA656" s="16"/>
      <c r="AB656" s="16"/>
      <c r="AC656" s="16"/>
      <c r="AD656" s="16"/>
      <c r="AE656" s="16"/>
      <c r="AF656" s="16"/>
      <c r="AG656" s="16"/>
      <c r="AH656" s="16"/>
      <c r="AI656" s="16"/>
      <c r="AJ656" s="16"/>
      <c r="AK656" s="16"/>
      <c r="AL656" s="16"/>
      <c r="AM656" s="16"/>
      <c r="AN656" s="16"/>
      <c r="AO656" s="16"/>
      <c r="AP656" s="16"/>
      <c r="AQ656" s="16"/>
      <c r="AR656" s="16"/>
      <c r="AS656" s="116"/>
      <c r="AT656" s="116"/>
      <c r="AU656" s="116"/>
      <c r="AV656" s="116"/>
      <c r="AW656" s="116"/>
      <c r="AX656" s="116"/>
      <c r="AY656" s="116"/>
      <c r="AZ656" s="116"/>
      <c r="BA656" s="116"/>
      <c r="BB656" s="116"/>
      <c r="BC656" s="116"/>
      <c r="BD656" s="116"/>
      <c r="BE656" s="116"/>
      <c r="BF656" s="116"/>
      <c r="BG656" s="116"/>
      <c r="BH656" s="116"/>
      <c r="BI656" s="116"/>
      <c r="BJ656" s="117"/>
    </row>
    <row r="657" spans="1:62" s="3" customFormat="1">
      <c r="A657" s="1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c r="AA657" s="16"/>
      <c r="AB657" s="16"/>
      <c r="AC657" s="16"/>
      <c r="AD657" s="16"/>
      <c r="AE657" s="16"/>
      <c r="AF657" s="16"/>
      <c r="AG657" s="16"/>
      <c r="AH657" s="16"/>
      <c r="AI657" s="16"/>
      <c r="AJ657" s="16"/>
      <c r="AK657" s="16"/>
      <c r="AL657" s="16"/>
      <c r="AM657" s="16"/>
      <c r="AN657" s="16"/>
      <c r="AO657" s="16"/>
      <c r="AP657" s="16"/>
      <c r="AQ657" s="16"/>
      <c r="AR657" s="16"/>
      <c r="AS657" s="116"/>
      <c r="AT657" s="116"/>
      <c r="AU657" s="116"/>
      <c r="AV657" s="116"/>
      <c r="AW657" s="116"/>
      <c r="AX657" s="116"/>
      <c r="AY657" s="116"/>
      <c r="AZ657" s="116"/>
      <c r="BA657" s="116"/>
      <c r="BB657" s="116"/>
      <c r="BC657" s="116"/>
      <c r="BD657" s="116"/>
      <c r="BE657" s="116"/>
      <c r="BF657" s="116"/>
      <c r="BG657" s="116"/>
      <c r="BH657" s="116"/>
      <c r="BI657" s="116"/>
      <c r="BJ657" s="117"/>
    </row>
    <row r="658" spans="1:62" s="3" customFormat="1">
      <c r="A658" s="1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c r="AA658" s="16"/>
      <c r="AB658" s="16"/>
      <c r="AC658" s="16"/>
      <c r="AD658" s="16"/>
      <c r="AE658" s="16"/>
      <c r="AF658" s="16"/>
      <c r="AG658" s="16"/>
      <c r="AH658" s="16"/>
      <c r="AI658" s="16"/>
      <c r="AJ658" s="16"/>
      <c r="AK658" s="16"/>
      <c r="AL658" s="16"/>
      <c r="AM658" s="16"/>
      <c r="AN658" s="16"/>
      <c r="AO658" s="16"/>
      <c r="AP658" s="16"/>
      <c r="AQ658" s="16"/>
      <c r="AR658" s="16"/>
      <c r="AS658" s="116"/>
      <c r="AT658" s="116"/>
      <c r="AU658" s="116"/>
      <c r="AV658" s="116"/>
      <c r="AW658" s="116"/>
      <c r="AX658" s="116"/>
      <c r="AY658" s="116"/>
      <c r="AZ658" s="116"/>
      <c r="BA658" s="116"/>
      <c r="BB658" s="116"/>
      <c r="BC658" s="116"/>
      <c r="BD658" s="116"/>
      <c r="BE658" s="116"/>
      <c r="BF658" s="116"/>
      <c r="BG658" s="116"/>
      <c r="BH658" s="116"/>
      <c r="BI658" s="116"/>
      <c r="BJ658" s="117"/>
    </row>
    <row r="659" spans="1:62" s="3" customFormat="1">
      <c r="A659" s="1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c r="AA659" s="16"/>
      <c r="AB659" s="16"/>
      <c r="AC659" s="16"/>
      <c r="AD659" s="16"/>
      <c r="AE659" s="16"/>
      <c r="AF659" s="16"/>
      <c r="AG659" s="16"/>
      <c r="AH659" s="16"/>
      <c r="AI659" s="16"/>
      <c r="AJ659" s="16"/>
      <c r="AK659" s="16"/>
      <c r="AL659" s="16"/>
      <c r="AM659" s="16"/>
      <c r="AN659" s="16"/>
      <c r="AO659" s="16"/>
      <c r="AP659" s="16"/>
      <c r="AQ659" s="16"/>
      <c r="AR659" s="16"/>
      <c r="AS659" s="116"/>
      <c r="AT659" s="116"/>
      <c r="AU659" s="116"/>
      <c r="AV659" s="116"/>
      <c r="AW659" s="116"/>
      <c r="AX659" s="116"/>
      <c r="AY659" s="116"/>
      <c r="AZ659" s="116"/>
      <c r="BA659" s="116"/>
      <c r="BB659" s="116"/>
      <c r="BC659" s="116"/>
      <c r="BD659" s="116"/>
      <c r="BE659" s="116"/>
      <c r="BF659" s="116"/>
      <c r="BG659" s="116"/>
      <c r="BH659" s="116"/>
      <c r="BI659" s="116"/>
      <c r="BJ659" s="117"/>
    </row>
    <row r="660" spans="1:62" s="3" customFormat="1">
      <c r="A660" s="1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c r="AA660" s="16"/>
      <c r="AB660" s="16"/>
      <c r="AC660" s="16"/>
      <c r="AD660" s="16"/>
      <c r="AE660" s="16"/>
      <c r="AF660" s="16"/>
      <c r="AG660" s="16"/>
      <c r="AH660" s="16"/>
      <c r="AI660" s="16"/>
      <c r="AJ660" s="16"/>
      <c r="AK660" s="16"/>
      <c r="AL660" s="16"/>
      <c r="AM660" s="16"/>
      <c r="AN660" s="16"/>
      <c r="AO660" s="16"/>
      <c r="AP660" s="16"/>
      <c r="AQ660" s="16"/>
      <c r="AR660" s="16"/>
      <c r="AS660" s="116"/>
      <c r="AT660" s="116"/>
      <c r="AU660" s="116"/>
      <c r="AV660" s="116"/>
      <c r="AW660" s="116"/>
      <c r="AX660" s="116"/>
      <c r="AY660" s="116"/>
      <c r="AZ660" s="116"/>
      <c r="BA660" s="116"/>
      <c r="BB660" s="116"/>
      <c r="BC660" s="116"/>
      <c r="BD660" s="116"/>
      <c r="BE660" s="116"/>
      <c r="BF660" s="116"/>
      <c r="BG660" s="116"/>
      <c r="BH660" s="116"/>
      <c r="BI660" s="116"/>
      <c r="BJ660" s="117"/>
    </row>
    <row r="661" spans="1:62" s="3" customFormat="1">
      <c r="A661" s="1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c r="AA661" s="16"/>
      <c r="AB661" s="16"/>
      <c r="AC661" s="16"/>
      <c r="AD661" s="16"/>
      <c r="AE661" s="16"/>
      <c r="AF661" s="16"/>
      <c r="AG661" s="16"/>
      <c r="AH661" s="16"/>
      <c r="AI661" s="16"/>
      <c r="AJ661" s="16"/>
      <c r="AK661" s="16"/>
      <c r="AL661" s="16"/>
      <c r="AM661" s="16"/>
      <c r="AN661" s="16"/>
      <c r="AO661" s="16"/>
      <c r="AP661" s="16"/>
      <c r="AQ661" s="16"/>
      <c r="AR661" s="16"/>
      <c r="AS661" s="116"/>
      <c r="AT661" s="116"/>
      <c r="AU661" s="116"/>
      <c r="AV661" s="116"/>
      <c r="AW661" s="116"/>
      <c r="AX661" s="116"/>
      <c r="AY661" s="116"/>
      <c r="AZ661" s="116"/>
      <c r="BA661" s="116"/>
      <c r="BB661" s="116"/>
      <c r="BC661" s="116"/>
      <c r="BD661" s="116"/>
      <c r="BE661" s="116"/>
      <c r="BF661" s="116"/>
      <c r="BG661" s="116"/>
      <c r="BH661" s="116"/>
      <c r="BI661" s="116"/>
      <c r="BJ661" s="117"/>
    </row>
    <row r="662" spans="1:62" s="3" customFormat="1">
      <c r="A662" s="1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c r="AA662" s="16"/>
      <c r="AB662" s="16"/>
      <c r="AC662" s="16"/>
      <c r="AD662" s="16"/>
      <c r="AE662" s="16"/>
      <c r="AF662" s="16"/>
      <c r="AG662" s="16"/>
      <c r="AH662" s="16"/>
      <c r="AI662" s="16"/>
      <c r="AJ662" s="16"/>
      <c r="AK662" s="16"/>
      <c r="AL662" s="16"/>
      <c r="AM662" s="16"/>
      <c r="AN662" s="16"/>
      <c r="AO662" s="16"/>
      <c r="AP662" s="16"/>
      <c r="AQ662" s="16"/>
      <c r="AR662" s="16"/>
      <c r="AS662" s="116"/>
      <c r="AT662" s="116"/>
      <c r="AU662" s="116"/>
      <c r="AV662" s="116"/>
      <c r="AW662" s="116"/>
      <c r="AX662" s="116"/>
      <c r="AY662" s="116"/>
      <c r="AZ662" s="116"/>
      <c r="BA662" s="116"/>
      <c r="BB662" s="116"/>
      <c r="BC662" s="116"/>
      <c r="BD662" s="116"/>
      <c r="BE662" s="116"/>
      <c r="BF662" s="116"/>
      <c r="BG662" s="116"/>
      <c r="BH662" s="116"/>
      <c r="BI662" s="116"/>
      <c r="BJ662" s="117"/>
    </row>
    <row r="663" spans="1:62" s="3" customFormat="1">
      <c r="A663" s="1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c r="AA663" s="16"/>
      <c r="AB663" s="16"/>
      <c r="AC663" s="16"/>
      <c r="AD663" s="16"/>
      <c r="AE663" s="16"/>
      <c r="AF663" s="16"/>
      <c r="AG663" s="16"/>
      <c r="AH663" s="16"/>
      <c r="AI663" s="16"/>
      <c r="AJ663" s="16"/>
      <c r="AK663" s="16"/>
      <c r="AL663" s="16"/>
      <c r="AM663" s="16"/>
      <c r="AN663" s="16"/>
      <c r="AO663" s="16"/>
      <c r="AP663" s="16"/>
      <c r="AQ663" s="16"/>
      <c r="AR663" s="16"/>
      <c r="AS663" s="116"/>
      <c r="AT663" s="116"/>
      <c r="AU663" s="116"/>
      <c r="AV663" s="116"/>
      <c r="AW663" s="116"/>
      <c r="AX663" s="116"/>
      <c r="AY663" s="116"/>
      <c r="AZ663" s="116"/>
      <c r="BA663" s="116"/>
      <c r="BB663" s="116"/>
      <c r="BC663" s="116"/>
      <c r="BD663" s="116"/>
      <c r="BE663" s="116"/>
      <c r="BF663" s="116"/>
      <c r="BG663" s="116"/>
      <c r="BH663" s="116"/>
      <c r="BI663" s="116"/>
      <c r="BJ663" s="117"/>
    </row>
    <row r="664" spans="1:62" s="3" customFormat="1">
      <c r="A664" s="1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c r="AA664" s="16"/>
      <c r="AB664" s="16"/>
      <c r="AC664" s="16"/>
      <c r="AD664" s="16"/>
      <c r="AE664" s="16"/>
      <c r="AF664" s="16"/>
      <c r="AG664" s="16"/>
      <c r="AH664" s="16"/>
      <c r="AI664" s="16"/>
      <c r="AJ664" s="16"/>
      <c r="AK664" s="16"/>
      <c r="AL664" s="16"/>
      <c r="AM664" s="16"/>
      <c r="AN664" s="16"/>
      <c r="AO664" s="16"/>
      <c r="AP664" s="16"/>
      <c r="AQ664" s="16"/>
      <c r="AR664" s="16"/>
      <c r="AS664" s="116"/>
      <c r="AT664" s="116"/>
      <c r="AU664" s="116"/>
      <c r="AV664" s="116"/>
      <c r="AW664" s="116"/>
      <c r="AX664" s="116"/>
      <c r="AY664" s="116"/>
      <c r="AZ664" s="116"/>
      <c r="BA664" s="116"/>
      <c r="BB664" s="116"/>
      <c r="BC664" s="116"/>
      <c r="BD664" s="116"/>
      <c r="BE664" s="116"/>
      <c r="BF664" s="116"/>
      <c r="BG664" s="116"/>
      <c r="BH664" s="116"/>
      <c r="BI664" s="116"/>
      <c r="BJ664" s="117"/>
    </row>
    <row r="665" spans="1:62" s="3" customFormat="1">
      <c r="A665" s="1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c r="AA665" s="16"/>
      <c r="AB665" s="16"/>
      <c r="AC665" s="16"/>
      <c r="AD665" s="16"/>
      <c r="AE665" s="16"/>
      <c r="AF665" s="16"/>
      <c r="AG665" s="16"/>
      <c r="AH665" s="16"/>
      <c r="AI665" s="16"/>
      <c r="AJ665" s="16"/>
      <c r="AK665" s="16"/>
      <c r="AL665" s="16"/>
      <c r="AM665" s="16"/>
      <c r="AN665" s="16"/>
      <c r="AO665" s="16"/>
      <c r="AP665" s="16"/>
      <c r="AQ665" s="16"/>
      <c r="AR665" s="16"/>
      <c r="AS665" s="116"/>
      <c r="AT665" s="116"/>
      <c r="AU665" s="116"/>
      <c r="AV665" s="116"/>
      <c r="AW665" s="116"/>
      <c r="AX665" s="116"/>
      <c r="AY665" s="116"/>
      <c r="AZ665" s="116"/>
      <c r="BA665" s="116"/>
      <c r="BB665" s="116"/>
      <c r="BC665" s="116"/>
      <c r="BD665" s="116"/>
      <c r="BE665" s="116"/>
      <c r="BF665" s="116"/>
      <c r="BG665" s="116"/>
      <c r="BH665" s="116"/>
      <c r="BI665" s="116"/>
      <c r="BJ665" s="117"/>
    </row>
    <row r="666" spans="1:62" s="3" customFormat="1">
      <c r="A666" s="1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c r="AA666" s="16"/>
      <c r="AB666" s="16"/>
      <c r="AC666" s="16"/>
      <c r="AD666" s="16"/>
      <c r="AE666" s="16"/>
      <c r="AF666" s="16"/>
      <c r="AG666" s="16"/>
      <c r="AH666" s="16"/>
      <c r="AI666" s="16"/>
      <c r="AJ666" s="16"/>
      <c r="AK666" s="16"/>
      <c r="AL666" s="16"/>
      <c r="AM666" s="16"/>
      <c r="AN666" s="16"/>
      <c r="AO666" s="16"/>
      <c r="AP666" s="16"/>
      <c r="AQ666" s="16"/>
      <c r="AR666" s="16"/>
      <c r="AS666" s="116"/>
      <c r="AT666" s="116"/>
      <c r="AU666" s="116"/>
      <c r="AV666" s="116"/>
      <c r="AW666" s="116"/>
      <c r="AX666" s="116"/>
      <c r="AY666" s="116"/>
      <c r="AZ666" s="116"/>
      <c r="BA666" s="116"/>
      <c r="BB666" s="116"/>
      <c r="BC666" s="116"/>
      <c r="BD666" s="116"/>
      <c r="BE666" s="116"/>
      <c r="BF666" s="116"/>
      <c r="BG666" s="116"/>
      <c r="BH666" s="116"/>
      <c r="BI666" s="116"/>
      <c r="BJ666" s="117"/>
    </row>
    <row r="667" spans="1:62" s="3" customFormat="1">
      <c r="A667" s="1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c r="AA667" s="16"/>
      <c r="AB667" s="16"/>
      <c r="AC667" s="16"/>
      <c r="AD667" s="16"/>
      <c r="AE667" s="16"/>
      <c r="AF667" s="16"/>
      <c r="AG667" s="16"/>
      <c r="AH667" s="16"/>
      <c r="AI667" s="16"/>
      <c r="AJ667" s="16"/>
      <c r="AK667" s="16"/>
      <c r="AL667" s="16"/>
      <c r="AM667" s="16"/>
      <c r="AN667" s="16"/>
      <c r="AO667" s="16"/>
      <c r="AP667" s="16"/>
      <c r="AQ667" s="16"/>
      <c r="AR667" s="16"/>
      <c r="AS667" s="116"/>
      <c r="AT667" s="116"/>
      <c r="AU667" s="116"/>
      <c r="AV667" s="116"/>
      <c r="AW667" s="116"/>
      <c r="AX667" s="116"/>
      <c r="AY667" s="116"/>
      <c r="AZ667" s="116"/>
      <c r="BA667" s="116"/>
      <c r="BB667" s="116"/>
      <c r="BC667" s="116"/>
      <c r="BD667" s="116"/>
      <c r="BE667" s="116"/>
      <c r="BF667" s="116"/>
      <c r="BG667" s="116"/>
      <c r="BH667" s="116"/>
      <c r="BI667" s="116"/>
      <c r="BJ667" s="117"/>
    </row>
    <row r="668" spans="1:62" s="3" customFormat="1">
      <c r="A668" s="1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c r="AA668" s="16"/>
      <c r="AB668" s="16"/>
      <c r="AC668" s="16"/>
      <c r="AD668" s="16"/>
      <c r="AE668" s="16"/>
      <c r="AF668" s="16"/>
      <c r="AG668" s="16"/>
      <c r="AH668" s="16"/>
      <c r="AI668" s="16"/>
      <c r="AJ668" s="16"/>
      <c r="AK668" s="16"/>
      <c r="AL668" s="16"/>
      <c r="AM668" s="16"/>
      <c r="AN668" s="16"/>
      <c r="AO668" s="16"/>
      <c r="AP668" s="16"/>
      <c r="AQ668" s="16"/>
      <c r="AR668" s="16"/>
      <c r="AS668" s="116"/>
      <c r="AT668" s="116"/>
      <c r="AU668" s="116"/>
      <c r="AV668" s="116"/>
      <c r="AW668" s="116"/>
      <c r="AX668" s="116"/>
      <c r="AY668" s="116"/>
      <c r="AZ668" s="116"/>
      <c r="BA668" s="116"/>
      <c r="BB668" s="116"/>
      <c r="BC668" s="116"/>
      <c r="BD668" s="116"/>
      <c r="BE668" s="116"/>
      <c r="BF668" s="116"/>
      <c r="BG668" s="116"/>
      <c r="BH668" s="116"/>
      <c r="BI668" s="116"/>
      <c r="BJ668" s="117"/>
    </row>
    <row r="669" spans="1:62" s="3" customFormat="1">
      <c r="A669" s="1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c r="AA669" s="16"/>
      <c r="AB669" s="16"/>
      <c r="AC669" s="16"/>
      <c r="AD669" s="16"/>
      <c r="AE669" s="16"/>
      <c r="AF669" s="16"/>
      <c r="AG669" s="16"/>
      <c r="AH669" s="16"/>
      <c r="AI669" s="16"/>
      <c r="AJ669" s="16"/>
      <c r="AK669" s="16"/>
      <c r="AL669" s="16"/>
      <c r="AM669" s="16"/>
      <c r="AN669" s="16"/>
      <c r="AO669" s="16"/>
      <c r="AP669" s="16"/>
      <c r="AQ669" s="16"/>
      <c r="AR669" s="16"/>
      <c r="AS669" s="116"/>
      <c r="AT669" s="116"/>
      <c r="AU669" s="116"/>
      <c r="AV669" s="116"/>
      <c r="AW669" s="116"/>
      <c r="AX669" s="116"/>
      <c r="AY669" s="116"/>
      <c r="AZ669" s="116"/>
      <c r="BA669" s="116"/>
      <c r="BB669" s="116"/>
      <c r="BC669" s="116"/>
      <c r="BD669" s="116"/>
      <c r="BE669" s="116"/>
      <c r="BF669" s="116"/>
      <c r="BG669" s="116"/>
      <c r="BH669" s="116"/>
      <c r="BI669" s="116"/>
      <c r="BJ669" s="117"/>
    </row>
    <row r="670" spans="1:62" s="3" customFormat="1">
      <c r="A670" s="1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c r="AA670" s="16"/>
      <c r="AB670" s="16"/>
      <c r="AC670" s="16"/>
      <c r="AD670" s="16"/>
      <c r="AE670" s="16"/>
      <c r="AF670" s="16"/>
      <c r="AG670" s="16"/>
      <c r="AH670" s="16"/>
      <c r="AI670" s="16"/>
      <c r="AJ670" s="16"/>
      <c r="AK670" s="16"/>
      <c r="AL670" s="16"/>
      <c r="AM670" s="16"/>
      <c r="AN670" s="16"/>
      <c r="AO670" s="16"/>
      <c r="AP670" s="16"/>
      <c r="AQ670" s="16"/>
      <c r="AR670" s="16"/>
      <c r="AS670" s="116"/>
      <c r="AT670" s="116"/>
      <c r="AU670" s="116"/>
      <c r="AV670" s="116"/>
      <c r="AW670" s="116"/>
      <c r="AX670" s="116"/>
      <c r="AY670" s="116"/>
      <c r="AZ670" s="116"/>
      <c r="BA670" s="116"/>
      <c r="BB670" s="116"/>
      <c r="BC670" s="116"/>
      <c r="BD670" s="116"/>
      <c r="BE670" s="116"/>
      <c r="BF670" s="116"/>
      <c r="BG670" s="116"/>
      <c r="BH670" s="116"/>
      <c r="BI670" s="116"/>
      <c r="BJ670" s="117"/>
    </row>
    <row r="671" spans="1:62" s="3" customFormat="1">
      <c r="A671" s="1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c r="AA671" s="16"/>
      <c r="AB671" s="16"/>
      <c r="AC671" s="16"/>
      <c r="AD671" s="16"/>
      <c r="AE671" s="16"/>
      <c r="AF671" s="16"/>
      <c r="AG671" s="16"/>
      <c r="AH671" s="16"/>
      <c r="AI671" s="16"/>
      <c r="AJ671" s="16"/>
      <c r="AK671" s="16"/>
      <c r="AL671" s="16"/>
      <c r="AM671" s="16"/>
      <c r="AN671" s="16"/>
      <c r="AO671" s="16"/>
      <c r="AP671" s="16"/>
      <c r="AQ671" s="16"/>
      <c r="AR671" s="16"/>
      <c r="AS671" s="116"/>
      <c r="AT671" s="116"/>
      <c r="AU671" s="116"/>
      <c r="AV671" s="116"/>
      <c r="AW671" s="116"/>
      <c r="AX671" s="116"/>
      <c r="AY671" s="116"/>
      <c r="AZ671" s="116"/>
      <c r="BA671" s="116"/>
      <c r="BB671" s="116"/>
      <c r="BC671" s="116"/>
      <c r="BD671" s="116"/>
      <c r="BE671" s="116"/>
      <c r="BF671" s="116"/>
      <c r="BG671" s="116"/>
      <c r="BH671" s="116"/>
      <c r="BI671" s="116"/>
      <c r="BJ671" s="117"/>
    </row>
    <row r="672" spans="1:62" s="3" customFormat="1">
      <c r="A672" s="1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c r="AA672" s="16"/>
      <c r="AB672" s="16"/>
      <c r="AC672" s="16"/>
      <c r="AD672" s="16"/>
      <c r="AE672" s="16"/>
      <c r="AF672" s="16"/>
      <c r="AG672" s="16"/>
      <c r="AH672" s="16"/>
      <c r="AI672" s="16"/>
      <c r="AJ672" s="16"/>
      <c r="AK672" s="16"/>
      <c r="AL672" s="16"/>
      <c r="AM672" s="16"/>
      <c r="AN672" s="16"/>
      <c r="AO672" s="16"/>
      <c r="AP672" s="16"/>
      <c r="AQ672" s="16"/>
      <c r="AR672" s="16"/>
      <c r="AS672" s="116"/>
      <c r="AT672" s="116"/>
      <c r="AU672" s="116"/>
      <c r="AV672" s="116"/>
      <c r="AW672" s="116"/>
      <c r="AX672" s="116"/>
      <c r="AY672" s="116"/>
      <c r="AZ672" s="116"/>
      <c r="BA672" s="116"/>
      <c r="BB672" s="116"/>
      <c r="BC672" s="116"/>
      <c r="BD672" s="116"/>
      <c r="BE672" s="116"/>
      <c r="BF672" s="116"/>
      <c r="BG672" s="116"/>
      <c r="BH672" s="116"/>
      <c r="BI672" s="116"/>
      <c r="BJ672" s="117"/>
    </row>
    <row r="673" spans="1:62" s="3" customFormat="1">
      <c r="A673" s="1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c r="AA673" s="16"/>
      <c r="AB673" s="16"/>
      <c r="AC673" s="16"/>
      <c r="AD673" s="16"/>
      <c r="AE673" s="16"/>
      <c r="AF673" s="16"/>
      <c r="AG673" s="16"/>
      <c r="AH673" s="16"/>
      <c r="AI673" s="16"/>
      <c r="AJ673" s="16"/>
      <c r="AK673" s="16"/>
      <c r="AL673" s="16"/>
      <c r="AM673" s="16"/>
      <c r="AN673" s="16"/>
      <c r="AO673" s="16"/>
      <c r="AP673" s="16"/>
      <c r="AQ673" s="16"/>
      <c r="AR673" s="16"/>
      <c r="AS673" s="116"/>
      <c r="AT673" s="116"/>
      <c r="AU673" s="116"/>
      <c r="AV673" s="116"/>
      <c r="AW673" s="116"/>
      <c r="AX673" s="116"/>
      <c r="AY673" s="116"/>
      <c r="AZ673" s="116"/>
      <c r="BA673" s="116"/>
      <c r="BB673" s="116"/>
      <c r="BC673" s="116"/>
      <c r="BD673" s="116"/>
      <c r="BE673" s="116"/>
      <c r="BF673" s="116"/>
      <c r="BG673" s="116"/>
      <c r="BH673" s="116"/>
      <c r="BI673" s="116"/>
      <c r="BJ673" s="117"/>
    </row>
    <row r="674" spans="1:62" s="3" customFormat="1">
      <c r="A674" s="1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c r="AA674" s="16"/>
      <c r="AB674" s="16"/>
      <c r="AC674" s="16"/>
      <c r="AD674" s="16"/>
      <c r="AE674" s="16"/>
      <c r="AF674" s="16"/>
      <c r="AG674" s="16"/>
      <c r="AH674" s="16"/>
      <c r="AI674" s="16"/>
      <c r="AJ674" s="16"/>
      <c r="AK674" s="16"/>
      <c r="AL674" s="16"/>
      <c r="AM674" s="16"/>
      <c r="AN674" s="16"/>
      <c r="AO674" s="16"/>
      <c r="AP674" s="16"/>
      <c r="AQ674" s="16"/>
      <c r="AR674" s="16"/>
      <c r="AS674" s="116"/>
      <c r="AT674" s="116"/>
      <c r="AU674" s="116"/>
      <c r="AV674" s="116"/>
      <c r="AW674" s="116"/>
      <c r="AX674" s="116"/>
      <c r="AY674" s="116"/>
      <c r="AZ674" s="116"/>
      <c r="BA674" s="116"/>
      <c r="BB674" s="116"/>
      <c r="BC674" s="116"/>
      <c r="BD674" s="116"/>
      <c r="BE674" s="116"/>
      <c r="BF674" s="116"/>
      <c r="BG674" s="116"/>
      <c r="BH674" s="116"/>
      <c r="BI674" s="116"/>
      <c r="BJ674" s="117"/>
    </row>
    <row r="675" spans="1:62" s="3" customFormat="1">
      <c r="A675" s="1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c r="AA675" s="16"/>
      <c r="AB675" s="16"/>
      <c r="AC675" s="16"/>
      <c r="AD675" s="16"/>
      <c r="AE675" s="16"/>
      <c r="AF675" s="16"/>
      <c r="AG675" s="16"/>
      <c r="AH675" s="16"/>
      <c r="AI675" s="16"/>
      <c r="AJ675" s="16"/>
      <c r="AK675" s="16"/>
      <c r="AL675" s="16"/>
      <c r="AM675" s="16"/>
      <c r="AN675" s="16"/>
      <c r="AO675" s="16"/>
      <c r="AP675" s="16"/>
      <c r="AQ675" s="16"/>
      <c r="AR675" s="16"/>
      <c r="AS675" s="116"/>
      <c r="AT675" s="116"/>
      <c r="AU675" s="116"/>
      <c r="AV675" s="116"/>
      <c r="AW675" s="116"/>
      <c r="AX675" s="116"/>
      <c r="AY675" s="116"/>
      <c r="AZ675" s="116"/>
      <c r="BA675" s="116"/>
      <c r="BB675" s="116"/>
      <c r="BC675" s="116"/>
      <c r="BD675" s="116"/>
      <c r="BE675" s="116"/>
      <c r="BF675" s="116"/>
      <c r="BG675" s="116"/>
      <c r="BH675" s="116"/>
      <c r="BI675" s="116"/>
      <c r="BJ675" s="117"/>
    </row>
    <row r="676" spans="1:62" s="3" customFormat="1">
      <c r="A676" s="1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c r="AA676" s="16"/>
      <c r="AB676" s="16"/>
      <c r="AC676" s="16"/>
      <c r="AD676" s="16"/>
      <c r="AE676" s="16"/>
      <c r="AF676" s="16"/>
      <c r="AG676" s="16"/>
      <c r="AH676" s="16"/>
      <c r="AI676" s="16"/>
      <c r="AJ676" s="16"/>
      <c r="AK676" s="16"/>
      <c r="AL676" s="16"/>
      <c r="AM676" s="16"/>
      <c r="AN676" s="16"/>
      <c r="AO676" s="16"/>
      <c r="AP676" s="16"/>
      <c r="AQ676" s="16"/>
      <c r="AR676" s="16"/>
      <c r="AS676" s="116"/>
      <c r="AT676" s="116"/>
      <c r="AU676" s="116"/>
      <c r="AV676" s="116"/>
      <c r="AW676" s="116"/>
      <c r="AX676" s="116"/>
      <c r="AY676" s="116"/>
      <c r="AZ676" s="116"/>
      <c r="BA676" s="116"/>
      <c r="BB676" s="116"/>
      <c r="BC676" s="116"/>
      <c r="BD676" s="116"/>
      <c r="BE676" s="116"/>
      <c r="BF676" s="116"/>
      <c r="BG676" s="116"/>
      <c r="BH676" s="116"/>
      <c r="BI676" s="116"/>
      <c r="BJ676" s="117"/>
    </row>
    <row r="677" spans="1:62" s="3" customFormat="1">
      <c r="A677" s="1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c r="AA677" s="16"/>
      <c r="AB677" s="16"/>
      <c r="AC677" s="16"/>
      <c r="AD677" s="16"/>
      <c r="AE677" s="16"/>
      <c r="AF677" s="16"/>
      <c r="AG677" s="16"/>
      <c r="AH677" s="16"/>
      <c r="AI677" s="16"/>
      <c r="AJ677" s="16"/>
      <c r="AK677" s="16"/>
      <c r="AL677" s="16"/>
      <c r="AM677" s="16"/>
      <c r="AN677" s="16"/>
      <c r="AO677" s="16"/>
      <c r="AP677" s="16"/>
      <c r="AQ677" s="16"/>
      <c r="AR677" s="16"/>
      <c r="AS677" s="116"/>
      <c r="AT677" s="116"/>
      <c r="AU677" s="116"/>
      <c r="AV677" s="116"/>
      <c r="AW677" s="116"/>
      <c r="AX677" s="116"/>
      <c r="AY677" s="116"/>
      <c r="AZ677" s="116"/>
      <c r="BA677" s="116"/>
      <c r="BB677" s="116"/>
      <c r="BC677" s="116"/>
      <c r="BD677" s="116"/>
      <c r="BE677" s="116"/>
      <c r="BF677" s="116"/>
      <c r="BG677" s="116"/>
      <c r="BH677" s="116"/>
      <c r="BI677" s="116"/>
      <c r="BJ677" s="117"/>
    </row>
    <row r="678" spans="1:62" s="3" customFormat="1">
      <c r="A678" s="1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c r="AA678" s="16"/>
      <c r="AB678" s="16"/>
      <c r="AC678" s="16"/>
      <c r="AD678" s="16"/>
      <c r="AE678" s="16"/>
      <c r="AF678" s="16"/>
      <c r="AG678" s="16"/>
      <c r="AH678" s="16"/>
      <c r="AI678" s="16"/>
      <c r="AJ678" s="16"/>
      <c r="AK678" s="16"/>
      <c r="AL678" s="16"/>
      <c r="AM678" s="16"/>
      <c r="AN678" s="16"/>
      <c r="AO678" s="16"/>
      <c r="AP678" s="16"/>
      <c r="AQ678" s="16"/>
      <c r="AR678" s="16"/>
      <c r="AS678" s="116"/>
      <c r="AT678" s="116"/>
      <c r="AU678" s="116"/>
      <c r="AV678" s="116"/>
      <c r="AW678" s="116"/>
      <c r="AX678" s="116"/>
      <c r="AY678" s="116"/>
      <c r="AZ678" s="116"/>
      <c r="BA678" s="116"/>
      <c r="BB678" s="116"/>
      <c r="BC678" s="116"/>
      <c r="BD678" s="116"/>
      <c r="BE678" s="116"/>
      <c r="BF678" s="116"/>
      <c r="BG678" s="116"/>
      <c r="BH678" s="116"/>
      <c r="BI678" s="116"/>
      <c r="BJ678" s="117"/>
    </row>
    <row r="679" spans="1:62" s="3" customFormat="1">
      <c r="A679" s="1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c r="AA679" s="16"/>
      <c r="AB679" s="16"/>
      <c r="AC679" s="16"/>
      <c r="AD679" s="16"/>
      <c r="AE679" s="16"/>
      <c r="AF679" s="16"/>
      <c r="AG679" s="16"/>
      <c r="AH679" s="16"/>
      <c r="AI679" s="16"/>
      <c r="AJ679" s="16"/>
      <c r="AK679" s="16"/>
      <c r="AL679" s="16"/>
      <c r="AM679" s="16"/>
      <c r="AN679" s="16"/>
      <c r="AO679" s="16"/>
      <c r="AP679" s="16"/>
      <c r="AQ679" s="16"/>
      <c r="AR679" s="16"/>
      <c r="AS679" s="116"/>
      <c r="AT679" s="116"/>
      <c r="AU679" s="116"/>
      <c r="AV679" s="116"/>
      <c r="AW679" s="116"/>
      <c r="AX679" s="116"/>
      <c r="AY679" s="116"/>
      <c r="AZ679" s="116"/>
      <c r="BA679" s="116"/>
      <c r="BB679" s="116"/>
      <c r="BC679" s="116"/>
      <c r="BD679" s="116"/>
      <c r="BE679" s="116"/>
      <c r="BF679" s="116"/>
      <c r="BG679" s="116"/>
      <c r="BH679" s="116"/>
      <c r="BI679" s="116"/>
      <c r="BJ679" s="117"/>
    </row>
    <row r="680" spans="1:62" s="3" customFormat="1">
      <c r="A680" s="1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c r="AA680" s="16"/>
      <c r="AB680" s="16"/>
      <c r="AC680" s="16"/>
      <c r="AD680" s="16"/>
      <c r="AE680" s="16"/>
      <c r="AF680" s="16"/>
      <c r="AG680" s="16"/>
      <c r="AH680" s="16"/>
      <c r="AI680" s="16"/>
      <c r="AJ680" s="16"/>
      <c r="AK680" s="16"/>
      <c r="AL680" s="16"/>
      <c r="AM680" s="16"/>
      <c r="AN680" s="16"/>
      <c r="AO680" s="16"/>
      <c r="AP680" s="16"/>
      <c r="AQ680" s="16"/>
      <c r="AR680" s="16"/>
      <c r="AS680" s="116"/>
      <c r="AT680" s="116"/>
      <c r="AU680" s="116"/>
      <c r="AV680" s="116"/>
      <c r="AW680" s="116"/>
      <c r="AX680" s="116"/>
      <c r="AY680" s="116"/>
      <c r="AZ680" s="116"/>
      <c r="BA680" s="116"/>
      <c r="BB680" s="116"/>
      <c r="BC680" s="116"/>
      <c r="BD680" s="116"/>
      <c r="BE680" s="116"/>
      <c r="BF680" s="116"/>
      <c r="BG680" s="116"/>
      <c r="BH680" s="116"/>
      <c r="BI680" s="116"/>
      <c r="BJ680" s="117"/>
    </row>
    <row r="681" spans="1:62" s="3" customFormat="1">
      <c r="A681" s="627"/>
      <c r="B681" s="628"/>
      <c r="C681" s="628"/>
      <c r="D681" s="628"/>
      <c r="E681" s="628"/>
      <c r="F681" s="628"/>
      <c r="G681" s="628"/>
      <c r="H681" s="628"/>
      <c r="I681" s="628"/>
      <c r="J681" s="628"/>
      <c r="K681" s="628"/>
      <c r="L681" s="628"/>
      <c r="M681" s="628"/>
      <c r="N681" s="628"/>
      <c r="O681" s="628"/>
      <c r="P681" s="628"/>
      <c r="Q681" s="628"/>
      <c r="R681" s="628"/>
      <c r="S681" s="628"/>
      <c r="T681" s="628"/>
      <c r="U681" s="628"/>
      <c r="V681" s="628"/>
      <c r="W681" s="628"/>
      <c r="X681" s="628"/>
      <c r="Y681" s="628"/>
      <c r="Z681" s="628"/>
      <c r="AA681" s="628"/>
      <c r="AB681" s="628"/>
      <c r="AC681" s="628"/>
      <c r="AD681" s="628"/>
      <c r="AE681" s="628"/>
      <c r="AF681" s="628"/>
      <c r="AG681" s="628"/>
      <c r="AH681" s="628"/>
      <c r="AI681" s="628"/>
      <c r="AJ681" s="628"/>
      <c r="AK681" s="628"/>
      <c r="AL681" s="628"/>
      <c r="AM681" s="628"/>
      <c r="AN681" s="628"/>
      <c r="AO681" s="628"/>
      <c r="AP681" s="628"/>
      <c r="AQ681" s="628"/>
      <c r="AR681" s="628"/>
      <c r="AS681" s="627"/>
      <c r="AT681" s="627"/>
      <c r="AU681" s="627"/>
      <c r="AV681" s="627"/>
      <c r="AW681" s="627"/>
      <c r="AX681" s="627"/>
      <c r="AY681" s="627"/>
      <c r="AZ681" s="627"/>
      <c r="BA681" s="627"/>
      <c r="BB681" s="627"/>
      <c r="BC681" s="627"/>
      <c r="BD681" s="627"/>
      <c r="BE681" s="627"/>
      <c r="BF681" s="627"/>
      <c r="BG681" s="627"/>
      <c r="BH681" s="627"/>
      <c r="BI681" s="627"/>
      <c r="BJ681" s="629"/>
    </row>
    <row r="682" spans="1:62" s="3" customFormat="1">
      <c r="B682" s="36"/>
      <c r="C682" s="36"/>
      <c r="D682" s="36"/>
      <c r="E682" s="36"/>
      <c r="F682" s="36"/>
      <c r="G682" s="36"/>
      <c r="H682" s="36"/>
      <c r="I682" s="36"/>
      <c r="J682" s="36"/>
      <c r="K682" s="36"/>
      <c r="L682" s="36"/>
      <c r="M682" s="36"/>
      <c r="N682" s="36"/>
      <c r="O682" s="36"/>
      <c r="P682" s="36"/>
      <c r="Q682" s="36"/>
      <c r="R682" s="36"/>
      <c r="S682" s="16"/>
      <c r="T682" s="16"/>
      <c r="U682" s="16"/>
      <c r="V682" s="36"/>
      <c r="W682" s="36"/>
      <c r="X682" s="36"/>
      <c r="Y682" s="36"/>
      <c r="Z682" s="36"/>
      <c r="AA682" s="36"/>
      <c r="AB682" s="36"/>
      <c r="AC682" s="36"/>
      <c r="AD682" s="36"/>
      <c r="AE682" s="36"/>
      <c r="AF682" s="36"/>
      <c r="AG682" s="36"/>
      <c r="AH682" s="36"/>
      <c r="AI682" s="36"/>
      <c r="AJ682" s="36"/>
      <c r="AK682" s="36"/>
      <c r="AL682" s="36"/>
      <c r="AM682" s="36"/>
      <c r="AN682" s="36"/>
      <c r="AO682" s="36"/>
      <c r="AP682" s="36"/>
      <c r="AQ682" s="36"/>
      <c r="AR682" s="36"/>
    </row>
  </sheetData>
  <sheetProtection sheet="1" objects="1" scenarios="1" formatCells="0" formatColumns="0" formatRows="0"/>
  <mergeCells count="10">
    <mergeCell ref="E2:J2"/>
    <mergeCell ref="D555:E555"/>
    <mergeCell ref="D537:E537"/>
    <mergeCell ref="D62:K62"/>
    <mergeCell ref="D159:F159"/>
    <mergeCell ref="D196:F196"/>
    <mergeCell ref="D8:E8"/>
    <mergeCell ref="D10:E10"/>
    <mergeCell ref="D26:E26"/>
    <mergeCell ref="D24:E24"/>
  </mergeCells>
  <conditionalFormatting sqref="G26:K26">
    <cfRule type="colorScale" priority="2">
      <colorScale>
        <cfvo type="min"/>
        <cfvo type="max"/>
        <color rgb="FFFF7128"/>
        <color rgb="FFFFEF9C"/>
      </colorScale>
    </cfRule>
  </conditionalFormatting>
  <conditionalFormatting sqref="G24:K24">
    <cfRule type="colorScale" priority="1">
      <colorScale>
        <cfvo type="min"/>
        <cfvo type="percentile" val="50"/>
        <cfvo type="max"/>
        <color rgb="FFF8696B"/>
        <color rgb="FFFFEB84"/>
        <color rgb="FF63BE7B"/>
      </colorScale>
    </cfRule>
  </conditionalFormatting>
  <dataValidations count="1">
    <dataValidation type="list" allowBlank="1" showInputMessage="1" showErrorMessage="1" sqref="G4:G5" xr:uid="{00000000-0002-0000-0700-000000000000}">
      <formula1>VENCIMIENTO</formula1>
    </dataValidation>
  </dataValidations>
  <printOptions horizontalCentered="1" verticalCentered="1"/>
  <pageMargins left="0.39370078740157483" right="0.55118110236220474" top="0.78740157480314965" bottom="0.78740157480314965" header="0" footer="0"/>
  <pageSetup paperSize="9" scale="93" orientation="landscape"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2" tint="-0.749992370372631"/>
    <pageSetUpPr autoPageBreaks="0" fitToPage="1"/>
  </sheetPr>
  <dimension ref="A1:BO764"/>
  <sheetViews>
    <sheetView showGridLines="0" showRowColHeaders="0" showOutlineSymbols="0" zoomScaleNormal="100" workbookViewId="0">
      <pane xSplit="4" ySplit="4" topLeftCell="E5" activePane="bottomRight" state="frozen"/>
      <selection activeCell="O13" sqref="O13"/>
      <selection pane="topRight" activeCell="O13" sqref="O13"/>
      <selection pane="bottomLeft" activeCell="O13" sqref="O13"/>
      <selection pane="bottomRight" activeCell="A5" sqref="A5:A46"/>
    </sheetView>
  </sheetViews>
  <sheetFormatPr baseColWidth="10" defaultColWidth="11.44140625" defaultRowHeight="13.2"/>
  <cols>
    <col min="1" max="1" width="11.44140625" style="1" hidden="1" customWidth="1"/>
    <col min="2" max="2" width="1.6640625" style="36" customWidth="1"/>
    <col min="3" max="3" width="2.44140625" style="17" customWidth="1"/>
    <col min="4" max="4" width="30.6640625" style="17" customWidth="1"/>
    <col min="5" max="5" width="0.88671875" style="17" customWidth="1"/>
    <col min="6" max="10" width="17.6640625" style="17" customWidth="1"/>
    <col min="11" max="11" width="2.44140625" style="17" customWidth="1"/>
    <col min="12" max="12" width="27.44140625" style="36" customWidth="1"/>
    <col min="13" max="13" width="43.44140625" style="36" customWidth="1"/>
    <col min="14" max="14" width="2.44140625" style="36" customWidth="1"/>
    <col min="15" max="17" width="11.109375" style="36" customWidth="1"/>
    <col min="18" max="18" width="5" style="16" customWidth="1"/>
    <col min="19" max="19" width="11.109375" style="16" customWidth="1"/>
    <col min="20" max="20" width="2.5546875" style="16" customWidth="1"/>
    <col min="21" max="23" width="11.109375" style="36" customWidth="1"/>
    <col min="24" max="24" width="12.33203125" style="36" customWidth="1"/>
    <col min="25" max="32" width="11.44140625" style="36"/>
    <col min="33" max="33" width="3.6640625" style="36" customWidth="1"/>
    <col min="34" max="37" width="0" style="36" hidden="1" customWidth="1"/>
    <col min="38" max="38" width="4.109375" style="36" customWidth="1"/>
    <col min="39" max="43" width="11.44140625" style="36"/>
    <col min="44" max="67" width="11.44140625" style="3"/>
    <col min="68" max="16384" width="11.44140625" style="1"/>
  </cols>
  <sheetData>
    <row r="1" spans="1:67" s="3" customFormat="1" ht="5.0999999999999996" customHeight="1" thickBot="1">
      <c r="B1" s="36"/>
      <c r="C1" s="36"/>
      <c r="D1" s="36"/>
      <c r="E1" s="36"/>
      <c r="F1" s="36"/>
      <c r="G1" s="36"/>
      <c r="H1" s="36"/>
      <c r="I1" s="36"/>
      <c r="J1" s="36"/>
      <c r="K1" s="36"/>
      <c r="L1" s="36"/>
      <c r="M1" s="36"/>
      <c r="N1" s="36"/>
      <c r="O1" s="36"/>
      <c r="P1" s="36"/>
      <c r="Q1" s="36"/>
      <c r="R1" s="16"/>
      <c r="S1" s="16"/>
      <c r="T1" s="16"/>
      <c r="U1" s="36"/>
      <c r="V1" s="36"/>
      <c r="W1" s="36"/>
      <c r="X1" s="36"/>
      <c r="Y1" s="36"/>
      <c r="Z1" s="36"/>
      <c r="AA1" s="36"/>
      <c r="AB1" s="36"/>
      <c r="AC1" s="16"/>
      <c r="AD1" s="16"/>
      <c r="AE1" s="16"/>
      <c r="AF1" s="16"/>
      <c r="AG1" s="16"/>
      <c r="AH1" s="16"/>
      <c r="AI1" s="16"/>
      <c r="AJ1" s="16"/>
      <c r="AK1" s="16"/>
      <c r="AL1" s="16"/>
      <c r="AM1" s="16"/>
      <c r="AN1" s="16"/>
      <c r="AO1" s="16"/>
      <c r="AP1" s="16"/>
      <c r="AQ1" s="16"/>
      <c r="AR1" s="116"/>
      <c r="AS1" s="116"/>
      <c r="AT1" s="116"/>
      <c r="AU1" s="116"/>
      <c r="AV1" s="116"/>
      <c r="AW1" s="116"/>
      <c r="AX1" s="116"/>
      <c r="AY1" s="116"/>
      <c r="AZ1" s="116"/>
      <c r="BA1" s="116"/>
      <c r="BB1" s="116"/>
      <c r="BC1" s="116"/>
      <c r="BD1" s="116"/>
      <c r="BE1" s="116"/>
      <c r="BF1" s="116"/>
      <c r="BG1" s="116"/>
      <c r="BH1" s="116"/>
      <c r="BI1" s="117"/>
    </row>
    <row r="2" spans="1:67" ht="24.75" customHeight="1" thickTop="1" thickBot="1">
      <c r="A2" s="2"/>
      <c r="C2" s="41"/>
      <c r="D2" s="335"/>
      <c r="E2" s="25"/>
      <c r="F2" s="1160" t="s">
        <v>439</v>
      </c>
      <c r="G2" s="1160"/>
      <c r="H2" s="1160"/>
      <c r="I2" s="25"/>
      <c r="J2" s="25"/>
      <c r="K2" s="25"/>
      <c r="L2" s="1076"/>
      <c r="M2" s="915"/>
      <c r="AC2" s="16"/>
      <c r="AD2" s="16"/>
      <c r="AE2" s="16"/>
      <c r="AF2" s="16"/>
      <c r="AG2" s="16"/>
      <c r="AH2" s="16"/>
      <c r="AI2" s="16"/>
      <c r="AJ2" s="16"/>
      <c r="AK2" s="16"/>
      <c r="AL2" s="16"/>
      <c r="AM2" s="16"/>
      <c r="AN2" s="16"/>
      <c r="AO2" s="16"/>
      <c r="AP2" s="16"/>
      <c r="AQ2" s="16"/>
      <c r="AR2" s="116"/>
      <c r="AS2" s="116"/>
      <c r="AT2" s="116"/>
      <c r="AU2" s="116"/>
      <c r="AV2" s="116"/>
      <c r="AW2" s="116"/>
      <c r="AX2" s="116"/>
      <c r="AY2" s="116"/>
      <c r="AZ2" s="116"/>
      <c r="BA2" s="116"/>
      <c r="BB2" s="116"/>
      <c r="BC2" s="116"/>
      <c r="BD2" s="116"/>
      <c r="BE2" s="116"/>
      <c r="BF2" s="116"/>
      <c r="BG2" s="116"/>
      <c r="BH2" s="116"/>
      <c r="BI2" s="117"/>
    </row>
    <row r="3" spans="1:67" s="17" customFormat="1" ht="8.1" customHeight="1" thickTop="1" thickBot="1">
      <c r="A3" s="22"/>
      <c r="B3" s="36"/>
      <c r="C3" s="89"/>
      <c r="D3" s="39"/>
      <c r="E3" s="163"/>
      <c r="F3" s="90"/>
      <c r="G3" s="90"/>
      <c r="H3" s="90"/>
      <c r="I3" s="90"/>
      <c r="J3" s="90"/>
      <c r="K3" s="90"/>
      <c r="L3" s="934"/>
      <c r="M3" s="915"/>
      <c r="N3" s="16"/>
      <c r="O3" s="36"/>
      <c r="P3" s="36"/>
      <c r="Q3" s="36"/>
      <c r="R3" s="16"/>
      <c r="S3" s="16"/>
      <c r="T3" s="16"/>
      <c r="U3" s="36"/>
      <c r="V3" s="36"/>
      <c r="W3" s="36"/>
      <c r="X3" s="36"/>
      <c r="Y3" s="36"/>
      <c r="Z3" s="36"/>
      <c r="AA3" s="36"/>
      <c r="AB3" s="3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20"/>
      <c r="BJ3" s="36"/>
      <c r="BK3" s="36"/>
      <c r="BL3" s="36"/>
      <c r="BM3" s="36"/>
      <c r="BN3" s="36"/>
      <c r="BO3" s="36"/>
    </row>
    <row r="4" spans="1:67" s="17" customFormat="1" ht="18" customHeight="1" thickBot="1">
      <c r="A4" s="22"/>
      <c r="B4" s="36"/>
      <c r="C4" s="89"/>
      <c r="D4" s="1152" t="s">
        <v>507</v>
      </c>
      <c r="E4" s="1153"/>
      <c r="F4" s="962">
        <f>CashFlow!G8</f>
        <v>2020</v>
      </c>
      <c r="G4" s="963">
        <f>CashFlow!H8</f>
        <v>2021</v>
      </c>
      <c r="H4" s="964">
        <f>CashFlow!I8</f>
        <v>2022</v>
      </c>
      <c r="I4" s="965">
        <f>CashFlow!J8</f>
        <v>2023</v>
      </c>
      <c r="J4" s="966">
        <f>CashFlow!K8</f>
        <v>2024</v>
      </c>
      <c r="K4" s="167"/>
      <c r="L4" s="934"/>
      <c r="M4" s="1077"/>
      <c r="N4" s="16"/>
      <c r="O4" s="36"/>
      <c r="P4" s="36"/>
      <c r="Q4" s="36"/>
      <c r="R4" s="16"/>
      <c r="S4" s="16"/>
      <c r="T4" s="16"/>
      <c r="U4" s="36"/>
      <c r="V4" s="36"/>
      <c r="W4" s="36"/>
      <c r="X4" s="36"/>
      <c r="Y4" s="36"/>
      <c r="Z4" s="36"/>
      <c r="AA4" s="36"/>
      <c r="AB4" s="3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20"/>
      <c r="BJ4" s="36"/>
      <c r="BK4" s="36"/>
      <c r="BL4" s="36"/>
      <c r="BM4" s="36"/>
      <c r="BN4" s="36"/>
      <c r="BO4" s="36"/>
    </row>
    <row r="5" spans="1:67" s="17" customFormat="1" ht="9.9" customHeight="1">
      <c r="A5" s="22"/>
      <c r="B5" s="36"/>
      <c r="C5" s="89"/>
      <c r="D5" s="97"/>
      <c r="E5" s="163"/>
      <c r="F5" s="97"/>
      <c r="G5" s="97"/>
      <c r="H5" s="97"/>
      <c r="I5" s="97"/>
      <c r="J5" s="97"/>
      <c r="K5" s="167"/>
      <c r="L5" s="934"/>
      <c r="M5" s="1077"/>
      <c r="N5" s="16"/>
      <c r="O5" s="36"/>
      <c r="P5" s="36"/>
      <c r="Q5" s="36"/>
      <c r="R5" s="16"/>
      <c r="S5" s="16"/>
      <c r="T5" s="16"/>
      <c r="U5" s="36"/>
      <c r="V5" s="36"/>
      <c r="W5" s="36"/>
      <c r="X5" s="36"/>
      <c r="Y5" s="36"/>
      <c r="Z5" s="36"/>
      <c r="AA5" s="36"/>
      <c r="AB5" s="3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20"/>
      <c r="BJ5" s="36"/>
      <c r="BK5" s="36"/>
      <c r="BL5" s="36"/>
      <c r="BM5" s="36"/>
      <c r="BN5" s="36"/>
      <c r="BO5" s="36"/>
    </row>
    <row r="6" spans="1:67" s="17" customFormat="1" ht="18" customHeight="1" thickBot="1">
      <c r="A6" s="22"/>
      <c r="B6" s="36"/>
      <c r="C6" s="89"/>
      <c r="D6" s="994" t="s">
        <v>147</v>
      </c>
      <c r="E6" s="45"/>
      <c r="F6" s="221">
        <f>F7-F8</f>
        <v>0</v>
      </c>
      <c r="G6" s="221">
        <f>G7-G8</f>
        <v>0</v>
      </c>
      <c r="H6" s="221">
        <f>H7-H8</f>
        <v>0</v>
      </c>
      <c r="I6" s="221">
        <f>I7-I8</f>
        <v>0</v>
      </c>
      <c r="J6" s="221">
        <f>J7-J8</f>
        <v>0</v>
      </c>
      <c r="K6" s="168"/>
      <c r="L6" s="934"/>
      <c r="M6" s="915"/>
      <c r="N6" s="16"/>
      <c r="O6" s="36"/>
      <c r="P6" s="36"/>
      <c r="Q6" s="36"/>
      <c r="R6" s="16"/>
      <c r="S6" s="16"/>
      <c r="T6" s="16"/>
      <c r="U6" s="36"/>
      <c r="V6" s="36"/>
      <c r="W6" s="36"/>
      <c r="X6" s="36"/>
      <c r="Y6" s="36"/>
      <c r="Z6" s="36"/>
      <c r="AA6" s="36"/>
      <c r="AB6" s="3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20"/>
      <c r="BJ6" s="36"/>
      <c r="BK6" s="36"/>
      <c r="BL6" s="36"/>
      <c r="BM6" s="36"/>
      <c r="BN6" s="36"/>
      <c r="BO6" s="36"/>
    </row>
    <row r="7" spans="1:67" s="17" customFormat="1" ht="14.1" customHeight="1">
      <c r="A7" s="22"/>
      <c r="B7" s="36"/>
      <c r="C7" s="89"/>
      <c r="D7" s="787" t="s">
        <v>14</v>
      </c>
      <c r="E7" s="222"/>
      <c r="F7" s="223">
        <f>SB!H109</f>
        <v>0</v>
      </c>
      <c r="G7" s="223">
        <f>SB!I109</f>
        <v>0</v>
      </c>
      <c r="H7" s="223">
        <f>SB!J109</f>
        <v>0</v>
      </c>
      <c r="I7" s="223">
        <f>SB!K109</f>
        <v>0</v>
      </c>
      <c r="J7" s="223">
        <f>SB!L109</f>
        <v>0</v>
      </c>
      <c r="K7" s="169"/>
      <c r="L7" s="935"/>
      <c r="M7" s="1086"/>
      <c r="N7" s="16"/>
      <c r="O7" s="36"/>
      <c r="P7" s="36"/>
      <c r="Q7" s="36"/>
      <c r="R7" s="16"/>
      <c r="S7" s="16"/>
      <c r="T7" s="16"/>
      <c r="U7" s="36"/>
      <c r="V7" s="36"/>
      <c r="W7" s="36"/>
      <c r="X7" s="36"/>
      <c r="Y7" s="36"/>
      <c r="Z7" s="36"/>
      <c r="AA7" s="36"/>
      <c r="AB7" s="3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20"/>
      <c r="BJ7" s="36"/>
      <c r="BK7" s="36"/>
      <c r="BL7" s="36"/>
      <c r="BM7" s="36"/>
      <c r="BN7" s="36"/>
      <c r="BO7" s="36"/>
    </row>
    <row r="8" spans="1:67" s="17" customFormat="1" ht="14.1" customHeight="1">
      <c r="A8" s="22"/>
      <c r="B8" s="36"/>
      <c r="C8" s="89"/>
      <c r="D8" s="788" t="s">
        <v>13</v>
      </c>
      <c r="E8" s="222"/>
      <c r="F8" s="209">
        <f>SB!H163</f>
        <v>0</v>
      </c>
      <c r="G8" s="209">
        <f>SB!I163</f>
        <v>0</v>
      </c>
      <c r="H8" s="209">
        <f>SB!J163</f>
        <v>0</v>
      </c>
      <c r="I8" s="209">
        <f>SB!K163</f>
        <v>0</v>
      </c>
      <c r="J8" s="209">
        <f>SB!L163</f>
        <v>0</v>
      </c>
      <c r="K8" s="169"/>
      <c r="L8" s="935"/>
      <c r="M8" s="1095"/>
      <c r="N8" s="16"/>
      <c r="O8" s="36"/>
      <c r="P8" s="36"/>
      <c r="Q8" s="36"/>
      <c r="R8" s="16"/>
      <c r="S8" s="16"/>
      <c r="T8" s="16"/>
      <c r="U8" s="36"/>
      <c r="V8" s="36"/>
      <c r="W8" s="36"/>
      <c r="X8" s="36"/>
      <c r="Y8" s="36"/>
      <c r="Z8" s="36"/>
      <c r="AA8" s="36"/>
      <c r="AB8" s="3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20"/>
      <c r="BJ8" s="36"/>
      <c r="BK8" s="36"/>
      <c r="BL8" s="36"/>
      <c r="BM8" s="36"/>
      <c r="BN8" s="36"/>
      <c r="BO8" s="36"/>
    </row>
    <row r="9" spans="1:67" s="17" customFormat="1" ht="18" customHeight="1" thickBot="1">
      <c r="A9" s="22"/>
      <c r="B9" s="36"/>
      <c r="C9" s="89"/>
      <c r="D9" s="994" t="s">
        <v>146</v>
      </c>
      <c r="E9" s="45"/>
      <c r="F9" s="221">
        <f>SUM(F10:F12)</f>
        <v>0</v>
      </c>
      <c r="G9" s="221">
        <f>SUM(G10:G12)</f>
        <v>0</v>
      </c>
      <c r="H9" s="221">
        <f>SUM(H10:H12)</f>
        <v>0</v>
      </c>
      <c r="I9" s="221">
        <f>SUM(I10:I12)</f>
        <v>0</v>
      </c>
      <c r="J9" s="221">
        <f>SUM(J10:J12)</f>
        <v>0</v>
      </c>
      <c r="K9" s="169"/>
      <c r="L9" s="935"/>
      <c r="M9" s="1095"/>
      <c r="N9" s="16"/>
      <c r="O9" s="36"/>
      <c r="P9" s="36"/>
      <c r="Q9" s="36"/>
      <c r="R9" s="16"/>
      <c r="S9" s="16"/>
      <c r="T9" s="16"/>
      <c r="U9" s="36"/>
      <c r="V9" s="36"/>
      <c r="W9" s="36"/>
      <c r="X9" s="36"/>
      <c r="Y9" s="36"/>
      <c r="Z9" s="36"/>
      <c r="AA9" s="36"/>
      <c r="AB9" s="3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20"/>
      <c r="BJ9" s="36"/>
      <c r="BK9" s="36"/>
      <c r="BL9" s="36"/>
      <c r="BM9" s="36"/>
      <c r="BN9" s="36"/>
      <c r="BO9" s="36"/>
    </row>
    <row r="10" spans="1:67" s="17" customFormat="1" ht="14.1" customHeight="1">
      <c r="A10" s="22"/>
      <c r="B10" s="36"/>
      <c r="C10" s="89"/>
      <c r="D10" s="789" t="s">
        <v>15</v>
      </c>
      <c r="E10" s="222"/>
      <c r="F10" s="223">
        <f>SB!G206</f>
        <v>0</v>
      </c>
      <c r="G10" s="223">
        <f>SB!H206</f>
        <v>0</v>
      </c>
      <c r="H10" s="223">
        <f>SB!I206</f>
        <v>0</v>
      </c>
      <c r="I10" s="223">
        <f>SB!J206</f>
        <v>0</v>
      </c>
      <c r="J10" s="223">
        <f>SB!K206</f>
        <v>0</v>
      </c>
      <c r="K10" s="169"/>
      <c r="L10" s="1094"/>
      <c r="M10" s="1096"/>
      <c r="N10" s="710"/>
      <c r="O10" s="710"/>
      <c r="P10" s="710"/>
      <c r="Q10" s="36"/>
      <c r="R10" s="16"/>
      <c r="S10" s="16"/>
      <c r="T10" s="16"/>
      <c r="U10" s="36"/>
      <c r="V10" s="36"/>
      <c r="W10" s="36"/>
      <c r="X10" s="36"/>
      <c r="Y10" s="36"/>
      <c r="Z10" s="36"/>
      <c r="AA10" s="36"/>
      <c r="AB10" s="3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20"/>
      <c r="BJ10" s="36"/>
      <c r="BK10" s="36"/>
      <c r="BL10" s="36"/>
      <c r="BM10" s="36"/>
      <c r="BN10" s="36"/>
      <c r="BO10" s="36"/>
    </row>
    <row r="11" spans="1:67" s="17" customFormat="1" ht="14.1" customHeight="1">
      <c r="A11" s="22"/>
      <c r="B11" s="36"/>
      <c r="C11" s="89"/>
      <c r="D11" s="790" t="s">
        <v>148</v>
      </c>
      <c r="E11" s="222"/>
      <c r="F11" s="224">
        <f>SB!G9</f>
        <v>0</v>
      </c>
      <c r="G11" s="224">
        <f>SB!H9</f>
        <v>0</v>
      </c>
      <c r="H11" s="224">
        <f>SB!I9</f>
        <v>0</v>
      </c>
      <c r="I11" s="224">
        <f>SB!J9</f>
        <v>0</v>
      </c>
      <c r="J11" s="224">
        <f>SB!K9</f>
        <v>0</v>
      </c>
      <c r="K11" s="169"/>
      <c r="L11" s="935"/>
      <c r="M11" s="1086"/>
      <c r="N11" s="16"/>
      <c r="O11" s="36"/>
      <c r="P11" s="36"/>
      <c r="Q11" s="36"/>
      <c r="R11" s="16"/>
      <c r="S11" s="16"/>
      <c r="T11" s="16"/>
      <c r="U11" s="36"/>
      <c r="V11" s="36"/>
      <c r="W11" s="36"/>
      <c r="X11" s="36"/>
      <c r="Y11" s="36"/>
      <c r="Z11" s="36"/>
      <c r="AA11" s="36"/>
      <c r="AB11" s="3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20"/>
      <c r="BJ11" s="36"/>
      <c r="BK11" s="36"/>
      <c r="BL11" s="36"/>
      <c r="BM11" s="36"/>
      <c r="BN11" s="36"/>
      <c r="BO11" s="36"/>
    </row>
    <row r="12" spans="1:67" s="17" customFormat="1" ht="14.1" customHeight="1">
      <c r="A12" s="22"/>
      <c r="B12" s="36"/>
      <c r="C12" s="89"/>
      <c r="D12" s="788" t="s">
        <v>149</v>
      </c>
      <c r="E12" s="222"/>
      <c r="F12" s="209">
        <f>IF(CashFlow!G26&gt;0,CashFlow!G26,0)</f>
        <v>0</v>
      </c>
      <c r="G12" s="209">
        <f>IF(CashFlow!H26&gt;0,CashFlow!H26,0)</f>
        <v>0</v>
      </c>
      <c r="H12" s="209">
        <f>IF(CashFlow!I26&gt;0,CashFlow!I26,0)</f>
        <v>0</v>
      </c>
      <c r="I12" s="209">
        <f>IF(CashFlow!J26&gt;0,CashFlow!J26,0)</f>
        <v>0</v>
      </c>
      <c r="J12" s="209">
        <f>IF(CashFlow!K26&gt;0,CashFlow!K26,0)</f>
        <v>0</v>
      </c>
      <c r="K12" s="169"/>
      <c r="L12" s="935"/>
      <c r="M12" s="1086"/>
      <c r="N12" s="16"/>
      <c r="O12" s="36"/>
      <c r="P12" s="36"/>
      <c r="Q12" s="36"/>
      <c r="R12" s="16"/>
      <c r="S12" s="16"/>
      <c r="T12" s="16"/>
      <c r="U12" s="36"/>
      <c r="V12" s="36"/>
      <c r="W12" s="36"/>
      <c r="X12" s="36"/>
      <c r="Y12" s="36"/>
      <c r="Z12" s="36"/>
      <c r="AA12" s="36"/>
      <c r="AB12" s="3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20"/>
      <c r="BJ12" s="36"/>
      <c r="BK12" s="36"/>
      <c r="BL12" s="36"/>
      <c r="BM12" s="36"/>
      <c r="BN12" s="36"/>
      <c r="BO12" s="36"/>
    </row>
    <row r="13" spans="1:67" s="17" customFormat="1" ht="5.0999999999999996" customHeight="1">
      <c r="A13" s="22"/>
      <c r="B13" s="36"/>
      <c r="C13" s="89"/>
      <c r="D13" s="218"/>
      <c r="E13" s="220"/>
      <c r="F13" s="219"/>
      <c r="G13" s="219"/>
      <c r="H13" s="219"/>
      <c r="I13" s="219"/>
      <c r="J13" s="219"/>
      <c r="K13" s="169"/>
      <c r="L13" s="935"/>
      <c r="M13" s="1086"/>
      <c r="N13" s="16"/>
      <c r="O13" s="36"/>
      <c r="P13" s="36"/>
      <c r="Q13" s="36"/>
      <c r="R13" s="16"/>
      <c r="S13" s="16"/>
      <c r="T13" s="16"/>
      <c r="U13" s="36"/>
      <c r="V13" s="36"/>
      <c r="W13" s="36"/>
      <c r="X13" s="36"/>
      <c r="Y13" s="36"/>
      <c r="Z13" s="36"/>
      <c r="AA13" s="36"/>
      <c r="AB13" s="3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20"/>
      <c r="BJ13" s="36"/>
      <c r="BK13" s="36"/>
      <c r="BL13" s="36"/>
      <c r="BM13" s="36"/>
      <c r="BN13" s="36"/>
      <c r="BO13" s="36"/>
    </row>
    <row r="14" spans="1:67" s="17" customFormat="1" ht="18" customHeight="1" thickBot="1">
      <c r="A14" s="22"/>
      <c r="B14" s="36"/>
      <c r="C14" s="89"/>
      <c r="D14" s="994" t="s">
        <v>19</v>
      </c>
      <c r="E14" s="45"/>
      <c r="F14" s="225">
        <f>F7-F8+F10+F11+F12</f>
        <v>0</v>
      </c>
      <c r="G14" s="225">
        <f>G7-G8+G10+G11+G12</f>
        <v>0</v>
      </c>
      <c r="H14" s="225">
        <f>H7-H8+H10+H11+H12</f>
        <v>0</v>
      </c>
      <c r="I14" s="225">
        <f>I7-I8+I10+I11+I12</f>
        <v>0</v>
      </c>
      <c r="J14" s="225">
        <f>J7-J8+J10+J11+J12</f>
        <v>0</v>
      </c>
      <c r="K14" s="90"/>
      <c r="L14" s="935"/>
      <c r="M14" s="1090"/>
      <c r="N14" s="16"/>
      <c r="O14" s="36"/>
      <c r="P14" s="36"/>
      <c r="Q14" s="36"/>
      <c r="R14" s="16"/>
      <c r="S14" s="16"/>
      <c r="T14" s="16"/>
      <c r="U14" s="36"/>
      <c r="V14" s="36"/>
      <c r="W14" s="36"/>
      <c r="X14" s="36"/>
      <c r="Y14" s="36"/>
      <c r="Z14" s="36"/>
      <c r="AA14" s="36"/>
      <c r="AB14" s="3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20"/>
      <c r="BJ14" s="36"/>
      <c r="BK14" s="36"/>
      <c r="BL14" s="36"/>
      <c r="BM14" s="36"/>
      <c r="BN14" s="36"/>
      <c r="BO14" s="36"/>
    </row>
    <row r="15" spans="1:67" s="17" customFormat="1" ht="9.9" customHeight="1">
      <c r="A15" s="22"/>
      <c r="B15" s="36"/>
      <c r="C15" s="89"/>
      <c r="D15" s="40"/>
      <c r="E15" s="50"/>
      <c r="F15" s="48"/>
      <c r="G15" s="48"/>
      <c r="H15" s="48"/>
      <c r="I15" s="48"/>
      <c r="J15" s="48"/>
      <c r="K15" s="90"/>
      <c r="L15" s="935"/>
      <c r="M15" s="915"/>
      <c r="N15" s="16"/>
      <c r="O15" s="36"/>
      <c r="P15" s="36"/>
      <c r="Q15" s="36"/>
      <c r="R15" s="16"/>
      <c r="S15" s="16"/>
      <c r="T15" s="16"/>
      <c r="U15" s="36"/>
      <c r="V15" s="36"/>
      <c r="W15" s="36"/>
      <c r="X15" s="36"/>
      <c r="Y15" s="36"/>
      <c r="Z15" s="36"/>
      <c r="AA15" s="36"/>
      <c r="AB15" s="3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20"/>
      <c r="BJ15" s="36"/>
      <c r="BK15" s="36"/>
      <c r="BL15" s="36"/>
      <c r="BM15" s="36"/>
      <c r="BN15" s="36"/>
      <c r="BO15" s="36"/>
    </row>
    <row r="16" spans="1:67" s="17" customFormat="1" ht="18" customHeight="1" thickBot="1">
      <c r="A16" s="22"/>
      <c r="B16" s="36"/>
      <c r="C16" s="31"/>
      <c r="D16" s="995" t="s">
        <v>150</v>
      </c>
      <c r="E16" s="45"/>
      <c r="F16" s="227">
        <f>SUM(F17:F19)</f>
        <v>0</v>
      </c>
      <c r="G16" s="227">
        <f>SUM(G17:G19)</f>
        <v>0</v>
      </c>
      <c r="H16" s="227">
        <f>SUM(H17:H19)</f>
        <v>0</v>
      </c>
      <c r="I16" s="227">
        <f>SUM(I17:I19)</f>
        <v>0</v>
      </c>
      <c r="J16" s="227">
        <f>SUM(J17:J19)</f>
        <v>0</v>
      </c>
      <c r="K16" s="21"/>
      <c r="L16" s="934"/>
      <c r="M16" s="915"/>
      <c r="N16" s="16"/>
      <c r="O16" s="36"/>
      <c r="P16" s="36"/>
      <c r="Q16" s="36"/>
      <c r="R16" s="16"/>
      <c r="S16" s="16"/>
      <c r="T16" s="16"/>
      <c r="U16" s="36"/>
      <c r="V16" s="36"/>
      <c r="W16" s="36"/>
      <c r="X16" s="36"/>
      <c r="Y16" s="36"/>
      <c r="Z16" s="36"/>
      <c r="AA16" s="36"/>
      <c r="AB16" s="3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20"/>
      <c r="BJ16" s="36"/>
      <c r="BK16" s="36"/>
      <c r="BL16" s="36"/>
      <c r="BM16" s="36"/>
      <c r="BN16" s="36"/>
      <c r="BO16" s="36"/>
    </row>
    <row r="17" spans="1:67" s="17" customFormat="1" ht="14.1" customHeight="1">
      <c r="A17" s="22"/>
      <c r="B17" s="36"/>
      <c r="C17" s="31"/>
      <c r="D17" s="791" t="s">
        <v>154</v>
      </c>
      <c r="E17" s="220"/>
      <c r="F17" s="230">
        <f>SB!O35+'2'!H10</f>
        <v>0</v>
      </c>
      <c r="G17" s="230">
        <f>F17+'2'!I10</f>
        <v>0</v>
      </c>
      <c r="H17" s="230">
        <f>G17+'2'!J10</f>
        <v>0</v>
      </c>
      <c r="I17" s="230">
        <f>H17+'2'!K10</f>
        <v>0</v>
      </c>
      <c r="J17" s="230">
        <f>I17+'2'!L10</f>
        <v>0</v>
      </c>
      <c r="K17" s="168"/>
      <c r="L17" s="915"/>
      <c r="M17" s="915"/>
      <c r="N17" s="16"/>
      <c r="O17" s="36"/>
      <c r="P17" s="36"/>
      <c r="Q17" s="36"/>
      <c r="R17" s="16"/>
      <c r="S17" s="16"/>
      <c r="T17" s="16"/>
      <c r="U17" s="36"/>
      <c r="V17" s="36"/>
      <c r="W17" s="36"/>
      <c r="X17" s="36"/>
      <c r="Y17" s="36"/>
      <c r="Z17" s="36"/>
      <c r="AA17" s="36"/>
      <c r="AB17" s="3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20"/>
      <c r="BJ17" s="36"/>
      <c r="BK17" s="36"/>
      <c r="BL17" s="36"/>
      <c r="BM17" s="36"/>
      <c r="BN17" s="36"/>
      <c r="BO17" s="36"/>
    </row>
    <row r="18" spans="1:67" s="17" customFormat="1" ht="14.1" customHeight="1">
      <c r="A18" s="22"/>
      <c r="B18" s="36"/>
      <c r="C18" s="31"/>
      <c r="D18" s="792" t="s">
        <v>17</v>
      </c>
      <c r="E18" s="220"/>
      <c r="F18" s="231">
        <f>SB!G18</f>
        <v>0</v>
      </c>
      <c r="G18" s="231">
        <f>F18+SB!H18</f>
        <v>0</v>
      </c>
      <c r="H18" s="231">
        <f>G18+SB!I18</f>
        <v>0</v>
      </c>
      <c r="I18" s="231">
        <f>H18+SB!J18</f>
        <v>0</v>
      </c>
      <c r="J18" s="231">
        <f>I18+SB!K18</f>
        <v>0</v>
      </c>
      <c r="K18" s="168"/>
      <c r="L18" s="915"/>
      <c r="M18" s="915" t="s">
        <v>26</v>
      </c>
      <c r="N18" s="16"/>
      <c r="O18" s="36"/>
      <c r="P18" s="36"/>
      <c r="Q18" s="36"/>
      <c r="R18" s="16"/>
      <c r="S18" s="16"/>
      <c r="T18" s="16"/>
      <c r="U18" s="36"/>
      <c r="V18" s="36"/>
      <c r="W18" s="36"/>
      <c r="X18" s="36"/>
      <c r="Y18" s="36"/>
      <c r="Z18" s="36"/>
      <c r="AA18" s="36"/>
      <c r="AB18" s="3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20"/>
      <c r="BJ18" s="36"/>
      <c r="BK18" s="36"/>
      <c r="BL18" s="36"/>
      <c r="BM18" s="36"/>
      <c r="BN18" s="36"/>
      <c r="BO18" s="36"/>
    </row>
    <row r="19" spans="1:67" s="17" customFormat="1" ht="14.1" customHeight="1">
      <c r="A19" s="22"/>
      <c r="B19" s="36"/>
      <c r="C19" s="31"/>
      <c r="D19" s="793" t="s">
        <v>153</v>
      </c>
      <c r="E19" s="220"/>
      <c r="F19" s="232">
        <f>IF(Resultados!G22&lt;0,Resultados!G22,0)</f>
        <v>0</v>
      </c>
      <c r="G19" s="232">
        <f>F19+IF(Resultados!H22&lt;0,Resultados!H22,0)</f>
        <v>0</v>
      </c>
      <c r="H19" s="232">
        <f>G19+IF(Resultados!I22&lt;0,Resultados!I22,0)</f>
        <v>0</v>
      </c>
      <c r="I19" s="232">
        <f>H19+IF(Resultados!J22&lt;0,Resultados!J22,0)</f>
        <v>0</v>
      </c>
      <c r="J19" s="232">
        <f>I19+IF(Resultados!K22&lt;0,Resultados!K22,0)</f>
        <v>0</v>
      </c>
      <c r="K19" s="168"/>
      <c r="L19" s="915"/>
      <c r="M19" s="915"/>
      <c r="N19" s="16"/>
      <c r="O19" s="36"/>
      <c r="P19" s="36"/>
      <c r="Q19" s="36"/>
      <c r="R19" s="16"/>
      <c r="S19" s="16"/>
      <c r="T19" s="16"/>
      <c r="U19" s="36"/>
      <c r="V19" s="36"/>
      <c r="W19" s="36"/>
      <c r="X19" s="36"/>
      <c r="Y19" s="36"/>
      <c r="Z19" s="36"/>
      <c r="AA19" s="36"/>
      <c r="AB19" s="3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20"/>
      <c r="BJ19" s="36"/>
      <c r="BK19" s="36"/>
      <c r="BL19" s="36"/>
      <c r="BM19" s="36"/>
      <c r="BN19" s="36"/>
      <c r="BO19" s="36"/>
    </row>
    <row r="20" spans="1:67" s="17" customFormat="1" ht="18" customHeight="1" thickBot="1">
      <c r="A20" s="22"/>
      <c r="B20" s="36"/>
      <c r="C20" s="89"/>
      <c r="D20" s="995" t="s">
        <v>151</v>
      </c>
      <c r="E20" s="45"/>
      <c r="F20" s="227">
        <f>F21</f>
        <v>0</v>
      </c>
      <c r="G20" s="227">
        <f>G21</f>
        <v>0</v>
      </c>
      <c r="H20" s="227">
        <f>H21</f>
        <v>0</v>
      </c>
      <c r="I20" s="227">
        <f>I21</f>
        <v>0</v>
      </c>
      <c r="J20" s="227">
        <f>J21</f>
        <v>0</v>
      </c>
      <c r="K20" s="169"/>
      <c r="L20" s="915"/>
      <c r="M20" s="915"/>
      <c r="N20" s="16"/>
      <c r="O20" s="36"/>
      <c r="P20" s="36"/>
      <c r="Q20" s="36"/>
      <c r="R20" s="16"/>
      <c r="S20" s="16"/>
      <c r="T20" s="16"/>
      <c r="U20" s="36"/>
      <c r="V20" s="36"/>
      <c r="W20" s="36"/>
      <c r="X20" s="36"/>
      <c r="Y20" s="36"/>
      <c r="Z20" s="36"/>
      <c r="AA20" s="36"/>
      <c r="AB20" s="3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20"/>
      <c r="BJ20" s="36"/>
      <c r="BK20" s="36"/>
      <c r="BL20" s="36"/>
      <c r="BM20" s="36"/>
      <c r="BN20" s="36"/>
      <c r="BO20" s="36"/>
    </row>
    <row r="21" spans="1:67" s="17" customFormat="1" ht="14.1" customHeight="1">
      <c r="A21" s="22"/>
      <c r="B21" s="36"/>
      <c r="C21" s="31"/>
      <c r="D21" s="794" t="s">
        <v>152</v>
      </c>
      <c r="E21" s="220"/>
      <c r="F21" s="232">
        <f>SB!I175</f>
        <v>0</v>
      </c>
      <c r="G21" s="232">
        <f>SB!J175</f>
        <v>0</v>
      </c>
      <c r="H21" s="232">
        <f>SB!K175</f>
        <v>0</v>
      </c>
      <c r="I21" s="232">
        <f>SB!L175</f>
        <v>0</v>
      </c>
      <c r="J21" s="232">
        <f>SB!M175</f>
        <v>0</v>
      </c>
      <c r="K21" s="168"/>
      <c r="L21" s="915"/>
      <c r="M21" s="915"/>
      <c r="N21" s="16"/>
      <c r="O21" s="36"/>
      <c r="P21" s="36"/>
      <c r="Q21" s="36"/>
      <c r="R21" s="16"/>
      <c r="S21" s="16"/>
      <c r="T21" s="16"/>
      <c r="U21" s="36"/>
      <c r="V21" s="36"/>
      <c r="W21" s="36"/>
      <c r="X21" s="36"/>
      <c r="Y21" s="36"/>
      <c r="Z21" s="36"/>
      <c r="AA21" s="36"/>
      <c r="AB21" s="3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20"/>
      <c r="BJ21" s="36"/>
      <c r="BK21" s="36"/>
      <c r="BL21" s="36"/>
      <c r="BM21" s="36"/>
      <c r="BN21" s="36"/>
      <c r="BO21" s="36"/>
    </row>
    <row r="22" spans="1:67" s="17" customFormat="1" ht="18" hidden="1" customHeight="1" thickBot="1">
      <c r="A22" s="22"/>
      <c r="B22" s="36"/>
      <c r="C22" s="31"/>
      <c r="D22" s="226" t="s">
        <v>226</v>
      </c>
      <c r="E22" s="45"/>
      <c r="F22" s="227">
        <f>F20+F16</f>
        <v>0</v>
      </c>
      <c r="G22" s="227">
        <f>G20+G16</f>
        <v>0</v>
      </c>
      <c r="H22" s="227">
        <f>H20+H16</f>
        <v>0</v>
      </c>
      <c r="I22" s="227">
        <f>I20+I16</f>
        <v>0</v>
      </c>
      <c r="J22" s="227">
        <f>J20+J16</f>
        <v>0</v>
      </c>
      <c r="K22" s="168"/>
      <c r="L22" s="915"/>
      <c r="M22" s="915"/>
      <c r="N22" s="16"/>
      <c r="O22" s="36"/>
      <c r="P22" s="36"/>
      <c r="Q22" s="36"/>
      <c r="R22" s="16"/>
      <c r="S22" s="16"/>
      <c r="T22" s="16"/>
      <c r="U22" s="36"/>
      <c r="V22" s="36"/>
      <c r="W22" s="36"/>
      <c r="X22" s="36"/>
      <c r="Y22" s="36"/>
      <c r="Z22" s="36"/>
      <c r="AA22" s="36"/>
      <c r="AB22" s="3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20"/>
      <c r="BJ22" s="36"/>
      <c r="BK22" s="36"/>
      <c r="BL22" s="36"/>
      <c r="BM22" s="36"/>
      <c r="BN22" s="36"/>
      <c r="BO22" s="36"/>
    </row>
    <row r="23" spans="1:67" s="17" customFormat="1" ht="4.5" customHeight="1">
      <c r="A23" s="22"/>
      <c r="B23" s="36"/>
      <c r="C23" s="31"/>
      <c r="D23" s="217"/>
      <c r="E23" s="220"/>
      <c r="F23" s="228"/>
      <c r="G23" s="228"/>
      <c r="H23" s="228"/>
      <c r="I23" s="228"/>
      <c r="J23" s="228"/>
      <c r="K23" s="168"/>
      <c r="L23" s="915"/>
      <c r="M23" s="915"/>
      <c r="N23" s="16"/>
      <c r="O23" s="36"/>
      <c r="P23" s="36"/>
      <c r="Q23" s="36"/>
      <c r="R23" s="16"/>
      <c r="S23" s="16"/>
      <c r="T23" s="16"/>
      <c r="U23" s="36"/>
      <c r="V23" s="36"/>
      <c r="W23" s="36"/>
      <c r="X23" s="36"/>
      <c r="Y23" s="36"/>
      <c r="Z23" s="36"/>
      <c r="AA23" s="36"/>
      <c r="AB23" s="3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20"/>
      <c r="BJ23" s="36"/>
      <c r="BK23" s="36"/>
      <c r="BL23" s="36"/>
      <c r="BM23" s="36"/>
      <c r="BN23" s="36"/>
      <c r="BO23" s="36"/>
    </row>
    <row r="24" spans="1:67" s="17" customFormat="1" ht="18" customHeight="1" thickBot="1">
      <c r="A24" s="22"/>
      <c r="B24" s="36"/>
      <c r="C24" s="31"/>
      <c r="D24" s="995" t="s">
        <v>155</v>
      </c>
      <c r="E24" s="45"/>
      <c r="F24" s="227">
        <f>SUM(F25:F26)</f>
        <v>0</v>
      </c>
      <c r="G24" s="227">
        <f>SUM(G25:G26)</f>
        <v>0</v>
      </c>
      <c r="H24" s="227">
        <f>SUM(H25:H26)</f>
        <v>0</v>
      </c>
      <c r="I24" s="227">
        <f>SUM(I25:I26)</f>
        <v>0</v>
      </c>
      <c r="J24" s="227">
        <f>SUM(J25:J26)</f>
        <v>0</v>
      </c>
      <c r="K24" s="168"/>
      <c r="L24" s="915"/>
      <c r="M24" s="915"/>
      <c r="N24" s="16"/>
      <c r="O24" s="36"/>
      <c r="P24" s="36"/>
      <c r="Q24" s="36"/>
      <c r="R24" s="16"/>
      <c r="S24" s="16"/>
      <c r="T24" s="16"/>
      <c r="U24" s="36"/>
      <c r="V24" s="36"/>
      <c r="W24" s="36"/>
      <c r="X24" s="36"/>
      <c r="Y24" s="36"/>
      <c r="Z24" s="36"/>
      <c r="AA24" s="36"/>
      <c r="AB24" s="3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20"/>
      <c r="BJ24" s="36"/>
      <c r="BK24" s="36"/>
      <c r="BL24" s="36"/>
      <c r="BM24" s="36"/>
      <c r="BN24" s="36"/>
      <c r="BO24" s="36"/>
    </row>
    <row r="25" spans="1:67" s="17" customFormat="1" ht="14.1" customHeight="1">
      <c r="A25" s="22"/>
      <c r="B25" s="36"/>
      <c r="C25" s="31"/>
      <c r="D25" s="792" t="s">
        <v>18</v>
      </c>
      <c r="E25" s="220"/>
      <c r="F25" s="231">
        <f>SB!G12</f>
        <v>0</v>
      </c>
      <c r="G25" s="231">
        <f>SB!H12</f>
        <v>0</v>
      </c>
      <c r="H25" s="231">
        <f>SB!I12</f>
        <v>0</v>
      </c>
      <c r="I25" s="231">
        <f>SB!J12</f>
        <v>0</v>
      </c>
      <c r="J25" s="231">
        <f>SB!K12</f>
        <v>0</v>
      </c>
      <c r="K25" s="168"/>
      <c r="L25" s="915"/>
      <c r="M25" s="915"/>
      <c r="N25" s="16"/>
      <c r="O25" s="36"/>
      <c r="P25" s="36"/>
      <c r="Q25" s="36"/>
      <c r="R25" s="16"/>
      <c r="S25" s="16"/>
      <c r="T25" s="16"/>
      <c r="U25" s="36"/>
      <c r="V25" s="36"/>
      <c r="W25" s="36"/>
      <c r="X25" s="36"/>
      <c r="Y25" s="36"/>
      <c r="Z25" s="36"/>
      <c r="AA25" s="36"/>
      <c r="AB25" s="3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20"/>
      <c r="BJ25" s="36"/>
      <c r="BK25" s="36"/>
      <c r="BL25" s="36"/>
      <c r="BM25" s="36"/>
      <c r="BN25" s="36"/>
      <c r="BO25" s="36"/>
    </row>
    <row r="26" spans="1:67" s="17" customFormat="1" ht="14.1" customHeight="1">
      <c r="A26" s="22"/>
      <c r="B26" s="36"/>
      <c r="C26" s="31"/>
      <c r="D26" s="793" t="s">
        <v>173</v>
      </c>
      <c r="E26" s="220"/>
      <c r="F26" s="232">
        <f>IF(CashFlow!G26&lt;0,-CashFlow!G26,0)</f>
        <v>0</v>
      </c>
      <c r="G26" s="232">
        <f>IF(CashFlow!H26&lt;0,-CashFlow!H26,0)</f>
        <v>0</v>
      </c>
      <c r="H26" s="232">
        <f>IF(CashFlow!I26&lt;0,-CashFlow!I26,0)</f>
        <v>0</v>
      </c>
      <c r="I26" s="232">
        <f>IF(CashFlow!J26&lt;0,-CashFlow!J26,0)</f>
        <v>0</v>
      </c>
      <c r="J26" s="232">
        <f>IF(CashFlow!K26&lt;0,-CashFlow!K26,0)</f>
        <v>0</v>
      </c>
      <c r="K26" s="168"/>
      <c r="L26" s="915"/>
      <c r="M26" s="915"/>
      <c r="N26" s="16"/>
      <c r="O26" s="36"/>
      <c r="P26" s="36"/>
      <c r="Q26" s="36"/>
      <c r="R26" s="16"/>
      <c r="S26" s="16"/>
      <c r="T26" s="16"/>
      <c r="U26" s="36"/>
      <c r="V26" s="36"/>
      <c r="W26" s="36"/>
      <c r="X26" s="36"/>
      <c r="Y26" s="36"/>
      <c r="Z26" s="36"/>
      <c r="AA26" s="36"/>
      <c r="AB26" s="3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20"/>
      <c r="BJ26" s="36"/>
      <c r="BK26" s="36"/>
      <c r="BL26" s="36"/>
      <c r="BM26" s="36"/>
      <c r="BN26" s="36"/>
      <c r="BO26" s="36"/>
    </row>
    <row r="27" spans="1:67" s="17" customFormat="1" ht="5.0999999999999996" customHeight="1">
      <c r="A27" s="22"/>
      <c r="B27" s="36"/>
      <c r="C27" s="31"/>
      <c r="D27" s="233"/>
      <c r="E27" s="220"/>
      <c r="F27" s="229"/>
      <c r="G27" s="229"/>
      <c r="H27" s="229"/>
      <c r="I27" s="229"/>
      <c r="J27" s="229"/>
      <c r="K27" s="168"/>
      <c r="L27" s="915"/>
      <c r="M27" s="915"/>
      <c r="N27" s="16"/>
      <c r="O27" s="36"/>
      <c r="P27" s="36"/>
      <c r="Q27" s="36"/>
      <c r="R27" s="16"/>
      <c r="S27" s="16"/>
      <c r="T27" s="16"/>
      <c r="U27" s="36"/>
      <c r="V27" s="36"/>
      <c r="W27" s="36"/>
      <c r="X27" s="36"/>
      <c r="Y27" s="36"/>
      <c r="Z27" s="36"/>
      <c r="AA27" s="36"/>
      <c r="AB27" s="3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20"/>
      <c r="BJ27" s="36"/>
      <c r="BK27" s="36"/>
      <c r="BL27" s="36"/>
      <c r="BM27" s="36"/>
      <c r="BN27" s="36"/>
      <c r="BO27" s="36"/>
    </row>
    <row r="28" spans="1:67" s="17" customFormat="1" ht="18" customHeight="1" thickBot="1">
      <c r="A28" s="22"/>
      <c r="B28" s="36"/>
      <c r="C28" s="31"/>
      <c r="D28" s="995" t="s">
        <v>156</v>
      </c>
      <c r="E28" s="45"/>
      <c r="F28" s="227">
        <f>F22+F24</f>
        <v>0</v>
      </c>
      <c r="G28" s="227">
        <f>G22+G24</f>
        <v>0</v>
      </c>
      <c r="H28" s="227">
        <f>H22+H24</f>
        <v>0</v>
      </c>
      <c r="I28" s="227">
        <f>I22+I24</f>
        <v>0</v>
      </c>
      <c r="J28" s="227">
        <f>J22+J24</f>
        <v>0</v>
      </c>
      <c r="K28" s="168"/>
      <c r="L28" s="1182" t="str">
        <f>SB!$D$209</f>
        <v/>
      </c>
      <c r="M28" s="1183"/>
      <c r="N28" s="826"/>
      <c r="O28" s="826"/>
      <c r="P28" s="826"/>
      <c r="Q28" s="826"/>
      <c r="R28" s="16"/>
      <c r="S28" s="16"/>
      <c r="T28" s="16"/>
      <c r="U28" s="36"/>
      <c r="V28" s="36"/>
      <c r="W28" s="36"/>
      <c r="X28" s="36"/>
      <c r="Y28" s="36"/>
      <c r="Z28" s="36"/>
      <c r="AA28" s="36"/>
      <c r="AB28" s="3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20"/>
      <c r="BJ28" s="36"/>
      <c r="BK28" s="36"/>
      <c r="BL28" s="36"/>
      <c r="BM28" s="36"/>
      <c r="BN28" s="36"/>
      <c r="BO28" s="36"/>
    </row>
    <row r="29" spans="1:67" s="17" customFormat="1" ht="3.9" customHeight="1">
      <c r="A29" s="22"/>
      <c r="B29" s="36"/>
      <c r="C29" s="31"/>
      <c r="D29" s="334"/>
      <c r="E29" s="5"/>
      <c r="F29" s="5"/>
      <c r="G29" s="5"/>
      <c r="H29" s="5"/>
      <c r="I29" s="5"/>
      <c r="J29" s="5"/>
      <c r="K29" s="168"/>
      <c r="L29" s="1182"/>
      <c r="M29" s="1183"/>
      <c r="N29" s="826"/>
      <c r="O29" s="826"/>
      <c r="P29" s="826"/>
      <c r="Q29" s="826"/>
      <c r="R29" s="16"/>
      <c r="S29" s="16"/>
      <c r="T29" s="16"/>
      <c r="U29" s="36"/>
      <c r="V29" s="36"/>
      <c r="W29" s="36"/>
      <c r="X29" s="36"/>
      <c r="Y29" s="36"/>
      <c r="Z29" s="36"/>
      <c r="AA29" s="36"/>
      <c r="AB29" s="3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20"/>
      <c r="BJ29" s="36"/>
      <c r="BK29" s="36"/>
      <c r="BL29" s="36"/>
      <c r="BM29" s="36"/>
      <c r="BN29" s="36"/>
      <c r="BO29" s="36"/>
    </row>
    <row r="30" spans="1:67" s="17" customFormat="1" ht="12.9" customHeight="1">
      <c r="A30" s="22"/>
      <c r="B30" s="36"/>
      <c r="C30" s="31"/>
      <c r="D30" s="375"/>
      <c r="E30" s="5"/>
      <c r="F30" s="372" t="str">
        <f>IF(SB!E268=SB!E267,"","NO CUADRA")</f>
        <v/>
      </c>
      <c r="G30" s="372" t="str">
        <f>IF(SB!F268=SB!F267,"","NO CUADRA")</f>
        <v/>
      </c>
      <c r="H30" s="372" t="str">
        <f>IF(SB!G268=SB!G267,"","NO CUADRA")</f>
        <v/>
      </c>
      <c r="I30" s="372" t="str">
        <f>IF(SB!H268=SB!H267,"","NO CUADRA")</f>
        <v/>
      </c>
      <c r="J30" s="372" t="str">
        <f>IF(SB!I268=SB!I267,"","NO CUADRA")</f>
        <v/>
      </c>
      <c r="K30" s="168"/>
      <c r="L30" s="1182"/>
      <c r="M30" s="1183"/>
      <c r="N30" s="826"/>
      <c r="O30" s="826"/>
      <c r="P30" s="826"/>
      <c r="Q30" s="826"/>
      <c r="R30" s="16"/>
      <c r="S30" s="16"/>
      <c r="T30" s="16"/>
      <c r="U30" s="36"/>
      <c r="V30" s="36"/>
      <c r="W30" s="36"/>
      <c r="X30" s="36"/>
      <c r="Y30" s="36"/>
      <c r="Z30" s="36"/>
      <c r="AA30" s="36"/>
      <c r="AB30" s="3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20"/>
      <c r="BJ30" s="36"/>
      <c r="BK30" s="36"/>
      <c r="BL30" s="36"/>
      <c r="BM30" s="36"/>
      <c r="BN30" s="36"/>
      <c r="BO30" s="36"/>
    </row>
    <row r="31" spans="1:67" s="17" customFormat="1" ht="4.95" customHeight="1">
      <c r="A31" s="22"/>
      <c r="B31" s="36"/>
      <c r="C31" s="32"/>
      <c r="D31" s="541"/>
      <c r="E31" s="58"/>
      <c r="F31" s="376"/>
      <c r="G31" s="58"/>
      <c r="H31" s="58"/>
      <c r="I31" s="58"/>
      <c r="J31" s="58"/>
      <c r="K31" s="99"/>
      <c r="L31" s="1182"/>
      <c r="M31" s="1183"/>
      <c r="N31" s="16"/>
      <c r="O31" s="36"/>
      <c r="P31" s="36"/>
      <c r="Q31" s="36"/>
      <c r="R31" s="16"/>
      <c r="S31" s="16"/>
      <c r="T31" s="16"/>
      <c r="U31" s="36"/>
      <c r="V31" s="36"/>
      <c r="W31" s="36"/>
      <c r="X31" s="36"/>
      <c r="Y31" s="36"/>
      <c r="Z31" s="36"/>
      <c r="AA31" s="36"/>
      <c r="AB31" s="3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20"/>
      <c r="BJ31" s="36"/>
      <c r="BK31" s="36"/>
      <c r="BL31" s="36"/>
      <c r="BM31" s="36"/>
      <c r="BN31" s="36"/>
      <c r="BO31" s="36"/>
    </row>
    <row r="32" spans="1:67" s="17" customFormat="1" ht="14.1" customHeight="1">
      <c r="A32" s="22"/>
      <c r="B32" s="36"/>
      <c r="C32" s="933"/>
      <c r="D32" s="933"/>
      <c r="E32" s="933"/>
      <c r="F32" s="933"/>
      <c r="G32" s="933"/>
      <c r="H32" s="933"/>
      <c r="I32" s="933"/>
      <c r="J32" s="933"/>
      <c r="K32" s="933"/>
      <c r="L32" s="915"/>
      <c r="M32" s="915"/>
      <c r="N32" s="16"/>
      <c r="O32" s="36"/>
      <c r="P32" s="36"/>
      <c r="Q32" s="36"/>
      <c r="R32" s="16"/>
      <c r="S32" s="16"/>
      <c r="T32" s="16"/>
      <c r="U32" s="36"/>
      <c r="V32" s="36"/>
      <c r="W32" s="36"/>
      <c r="X32" s="36"/>
      <c r="Y32" s="36"/>
      <c r="Z32" s="36"/>
      <c r="AA32" s="36"/>
      <c r="AB32" s="3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20"/>
      <c r="BJ32" s="36"/>
      <c r="BK32" s="36"/>
      <c r="BL32" s="36"/>
      <c r="BM32" s="36"/>
      <c r="BN32" s="36"/>
      <c r="BO32" s="36"/>
    </row>
    <row r="33" spans="1:67" s="17" customFormat="1" ht="24.9" customHeight="1">
      <c r="A33" s="22"/>
      <c r="B33" s="36"/>
      <c r="C33" s="915"/>
      <c r="D33" s="915"/>
      <c r="E33" s="915"/>
      <c r="F33" s="915"/>
      <c r="G33" s="915"/>
      <c r="H33" s="915"/>
      <c r="I33" s="915"/>
      <c r="J33" s="915"/>
      <c r="K33" s="915"/>
      <c r="L33" s="915"/>
      <c r="M33" s="915"/>
      <c r="N33" s="16"/>
      <c r="O33" s="36"/>
      <c r="P33" s="36"/>
      <c r="Q33" s="36"/>
      <c r="R33" s="16"/>
      <c r="S33" s="16"/>
      <c r="T33" s="16"/>
      <c r="U33" s="36"/>
      <c r="V33" s="36"/>
      <c r="W33" s="36"/>
      <c r="X33" s="36"/>
      <c r="Y33" s="36"/>
      <c r="Z33" s="36"/>
      <c r="AA33" s="36"/>
      <c r="AB33" s="3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20"/>
      <c r="BJ33" s="36"/>
      <c r="BK33" s="36"/>
      <c r="BL33" s="36"/>
      <c r="BM33" s="36"/>
      <c r="BN33" s="36"/>
      <c r="BO33" s="36"/>
    </row>
    <row r="34" spans="1:67" s="17" customFormat="1" ht="24.9" customHeight="1">
      <c r="A34" s="22"/>
      <c r="B34" s="36"/>
      <c r="C34" s="915"/>
      <c r="D34" s="915"/>
      <c r="E34" s="915"/>
      <c r="F34" s="915"/>
      <c r="G34" s="915"/>
      <c r="H34" s="915"/>
      <c r="I34" s="915"/>
      <c r="J34" s="915"/>
      <c r="K34" s="915"/>
      <c r="L34" s="915"/>
      <c r="M34" s="915"/>
      <c r="N34" s="16"/>
      <c r="O34" s="36"/>
      <c r="P34" s="36"/>
      <c r="Q34" s="36"/>
      <c r="R34" s="16"/>
      <c r="S34" s="16"/>
      <c r="T34" s="16"/>
      <c r="U34" s="36"/>
      <c r="V34" s="36"/>
      <c r="W34" s="36"/>
      <c r="X34" s="36"/>
      <c r="Y34" s="36"/>
      <c r="Z34" s="36"/>
      <c r="AA34" s="36"/>
      <c r="AB34" s="3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20"/>
      <c r="BJ34" s="36"/>
      <c r="BK34" s="36"/>
      <c r="BL34" s="36"/>
      <c r="BM34" s="36"/>
      <c r="BN34" s="36"/>
      <c r="BO34" s="36"/>
    </row>
    <row r="35" spans="1:67" s="17" customFormat="1" ht="24.9" customHeight="1">
      <c r="A35" s="22"/>
      <c r="B35" s="36"/>
      <c r="C35" s="915"/>
      <c r="D35" s="915"/>
      <c r="E35" s="915"/>
      <c r="F35" s="915"/>
      <c r="G35" s="915"/>
      <c r="H35" s="915"/>
      <c r="I35" s="915"/>
      <c r="J35" s="915"/>
      <c r="K35" s="915"/>
      <c r="L35" s="915"/>
      <c r="M35" s="915"/>
      <c r="N35" s="16"/>
      <c r="O35" s="36"/>
      <c r="P35" s="36"/>
      <c r="Q35" s="36"/>
      <c r="R35" s="16"/>
      <c r="S35" s="16"/>
      <c r="T35" s="16"/>
      <c r="U35" s="36"/>
      <c r="V35" s="36"/>
      <c r="W35" s="36"/>
      <c r="X35" s="36"/>
      <c r="Y35" s="36"/>
      <c r="Z35" s="36"/>
      <c r="AA35" s="36"/>
      <c r="AB35" s="3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20"/>
      <c r="BJ35" s="36"/>
      <c r="BK35" s="36"/>
      <c r="BL35" s="36"/>
      <c r="BM35" s="36"/>
      <c r="BN35" s="36"/>
      <c r="BO35" s="36"/>
    </row>
    <row r="36" spans="1:67" s="17" customFormat="1" ht="24.9" customHeight="1">
      <c r="A36" s="22"/>
      <c r="B36" s="36"/>
      <c r="C36" s="915"/>
      <c r="D36" s="915"/>
      <c r="E36" s="915"/>
      <c r="F36" s="915"/>
      <c r="G36" s="915"/>
      <c r="H36" s="915"/>
      <c r="I36" s="915"/>
      <c r="J36" s="915"/>
      <c r="K36" s="915"/>
      <c r="L36" s="915"/>
      <c r="M36" s="915"/>
      <c r="N36" s="16"/>
      <c r="O36" s="36"/>
      <c r="P36" s="36"/>
      <c r="Q36" s="36"/>
      <c r="R36" s="16"/>
      <c r="S36" s="16"/>
      <c r="T36" s="16"/>
      <c r="U36" s="36"/>
      <c r="V36" s="36"/>
      <c r="W36" s="36"/>
      <c r="X36" s="36"/>
      <c r="Y36" s="36"/>
      <c r="Z36" s="36"/>
      <c r="AA36" s="36"/>
      <c r="AB36" s="3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20"/>
      <c r="BJ36" s="36"/>
      <c r="BK36" s="36"/>
      <c r="BL36" s="36"/>
      <c r="BM36" s="36"/>
      <c r="BN36" s="36"/>
      <c r="BO36" s="36"/>
    </row>
    <row r="37" spans="1:67" s="17" customFormat="1" ht="24.9" customHeight="1">
      <c r="A37" s="22"/>
      <c r="B37" s="36"/>
      <c r="C37" s="915"/>
      <c r="D37" s="915"/>
      <c r="E37" s="915"/>
      <c r="F37" s="915"/>
      <c r="G37" s="915"/>
      <c r="H37" s="915"/>
      <c r="I37" s="915"/>
      <c r="J37" s="915"/>
      <c r="K37" s="915"/>
      <c r="L37" s="915"/>
      <c r="M37" s="915"/>
      <c r="N37" s="16"/>
      <c r="O37" s="36"/>
      <c r="P37" s="36"/>
      <c r="Q37" s="36"/>
      <c r="R37" s="16"/>
      <c r="S37" s="16"/>
      <c r="T37" s="16"/>
      <c r="U37" s="36"/>
      <c r="V37" s="36"/>
      <c r="W37" s="36"/>
      <c r="X37" s="36"/>
      <c r="Y37" s="36"/>
      <c r="Z37" s="36"/>
      <c r="AA37" s="36"/>
      <c r="AB37" s="3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20"/>
      <c r="BJ37" s="36"/>
      <c r="BK37" s="36"/>
      <c r="BL37" s="36"/>
      <c r="BM37" s="36"/>
      <c r="BN37" s="36"/>
      <c r="BO37" s="36"/>
    </row>
    <row r="38" spans="1:67" s="17" customFormat="1" ht="24.9" customHeight="1">
      <c r="A38" s="22"/>
      <c r="B38" s="36"/>
      <c r="C38" s="915"/>
      <c r="D38" s="915"/>
      <c r="E38" s="915"/>
      <c r="F38" s="915"/>
      <c r="G38" s="915"/>
      <c r="H38" s="915"/>
      <c r="I38" s="915"/>
      <c r="J38" s="915"/>
      <c r="K38" s="915"/>
      <c r="L38" s="915"/>
      <c r="M38" s="915"/>
      <c r="N38" s="16"/>
      <c r="O38" s="36"/>
      <c r="P38" s="36"/>
      <c r="Q38" s="36"/>
      <c r="R38" s="16"/>
      <c r="S38" s="16"/>
      <c r="T38" s="16"/>
      <c r="U38" s="36"/>
      <c r="V38" s="36"/>
      <c r="W38" s="36"/>
      <c r="X38" s="36"/>
      <c r="Y38" s="36"/>
      <c r="Z38" s="36"/>
      <c r="AA38" s="36"/>
      <c r="AB38" s="3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20"/>
      <c r="BJ38" s="36"/>
      <c r="BK38" s="36"/>
      <c r="BL38" s="36"/>
      <c r="BM38" s="36"/>
      <c r="BN38" s="36"/>
      <c r="BO38" s="36"/>
    </row>
    <row r="39" spans="1:67" s="17" customFormat="1" ht="24.9" customHeight="1">
      <c r="A39" s="22"/>
      <c r="B39" s="36"/>
      <c r="C39" s="915"/>
      <c r="D39" s="915"/>
      <c r="E39" s="915"/>
      <c r="F39" s="915"/>
      <c r="G39" s="915"/>
      <c r="H39" s="915"/>
      <c r="I39" s="915"/>
      <c r="J39" s="915"/>
      <c r="K39" s="915"/>
      <c r="L39" s="915"/>
      <c r="M39" s="915"/>
      <c r="N39" s="16"/>
      <c r="O39" s="36"/>
      <c r="P39" s="36"/>
      <c r="Q39" s="36"/>
      <c r="R39" s="16"/>
      <c r="S39" s="16"/>
      <c r="T39" s="16"/>
      <c r="U39" s="36"/>
      <c r="V39" s="36"/>
      <c r="W39" s="36"/>
      <c r="X39" s="36"/>
      <c r="Y39" s="36"/>
      <c r="Z39" s="36"/>
      <c r="AA39" s="36"/>
      <c r="AB39" s="3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20"/>
      <c r="BJ39" s="36"/>
      <c r="BK39" s="36"/>
      <c r="BL39" s="36"/>
      <c r="BM39" s="36"/>
      <c r="BN39" s="36"/>
      <c r="BO39" s="36"/>
    </row>
    <row r="40" spans="1:67" s="17" customFormat="1" ht="24.9" customHeight="1">
      <c r="A40" s="22"/>
      <c r="B40" s="36"/>
      <c r="C40" s="915"/>
      <c r="D40" s="915"/>
      <c r="E40" s="915"/>
      <c r="F40" s="915"/>
      <c r="G40" s="915"/>
      <c r="H40" s="915"/>
      <c r="I40" s="915"/>
      <c r="J40" s="915"/>
      <c r="K40" s="915"/>
      <c r="L40" s="915"/>
      <c r="M40" s="915"/>
      <c r="N40" s="16"/>
      <c r="O40" s="36"/>
      <c r="P40" s="36"/>
      <c r="Q40" s="36"/>
      <c r="R40" s="16"/>
      <c r="S40" s="16"/>
      <c r="T40" s="16"/>
      <c r="U40" s="36"/>
      <c r="V40" s="36"/>
      <c r="W40" s="36"/>
      <c r="X40" s="36"/>
      <c r="Y40" s="36"/>
      <c r="Z40" s="36"/>
      <c r="AA40" s="36"/>
      <c r="AB40" s="3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20"/>
      <c r="BJ40" s="36"/>
      <c r="BK40" s="36"/>
      <c r="BL40" s="36"/>
      <c r="BM40" s="36"/>
      <c r="BN40" s="36"/>
      <c r="BO40" s="36"/>
    </row>
    <row r="41" spans="1:67" s="36" customFormat="1" ht="15" customHeight="1">
      <c r="C41" s="915"/>
      <c r="D41" s="915"/>
      <c r="E41" s="915"/>
      <c r="F41" s="915"/>
      <c r="G41" s="915"/>
      <c r="H41" s="915"/>
      <c r="I41" s="915"/>
      <c r="J41" s="915"/>
      <c r="K41" s="915"/>
      <c r="L41" s="915"/>
      <c r="M41" s="915"/>
      <c r="N41" s="16"/>
      <c r="R41" s="16"/>
      <c r="S41" s="16"/>
      <c r="T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20"/>
    </row>
    <row r="42" spans="1:67" s="36" customFormat="1" ht="15" customHeight="1">
      <c r="C42" s="16"/>
      <c r="D42" s="16"/>
      <c r="E42" s="16"/>
      <c r="F42" s="16"/>
      <c r="G42" s="16"/>
      <c r="H42" s="16"/>
      <c r="I42" s="16"/>
      <c r="J42" s="16"/>
      <c r="K42" s="16"/>
      <c r="L42" s="16"/>
      <c r="M42" s="16"/>
      <c r="N42" s="16"/>
      <c r="R42" s="16"/>
      <c r="S42" s="16"/>
      <c r="T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20"/>
    </row>
    <row r="43" spans="1:67" s="36" customFormat="1" ht="15" customHeight="1">
      <c r="C43" s="16"/>
      <c r="D43" s="16"/>
      <c r="E43" s="16"/>
      <c r="F43" s="16"/>
      <c r="G43" s="16"/>
      <c r="H43" s="16"/>
      <c r="I43" s="16"/>
      <c r="J43" s="16"/>
      <c r="K43" s="16"/>
      <c r="L43" s="16"/>
      <c r="M43" s="16"/>
      <c r="N43" s="16"/>
      <c r="R43" s="16"/>
      <c r="S43" s="16"/>
      <c r="T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20"/>
    </row>
    <row r="44" spans="1:67" s="36" customFormat="1" ht="15" customHeight="1">
      <c r="C44" s="16"/>
      <c r="D44" s="16"/>
      <c r="E44" s="16"/>
      <c r="F44" s="16"/>
      <c r="G44" s="16"/>
      <c r="H44" s="16"/>
      <c r="I44" s="16"/>
      <c r="J44" s="16"/>
      <c r="K44" s="16"/>
      <c r="L44" s="16"/>
      <c r="M44" s="16"/>
      <c r="N44" s="16"/>
      <c r="R44" s="16"/>
      <c r="S44" s="16"/>
      <c r="T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20"/>
    </row>
    <row r="45" spans="1:67" s="36" customFormat="1" ht="15" customHeight="1">
      <c r="C45" s="16"/>
      <c r="D45" s="16"/>
      <c r="E45" s="16"/>
      <c r="F45" s="16"/>
      <c r="G45" s="16"/>
      <c r="H45" s="16"/>
      <c r="I45" s="16"/>
      <c r="J45" s="16"/>
      <c r="K45" s="16"/>
      <c r="L45" s="16"/>
      <c r="M45" s="16"/>
      <c r="N45" s="16"/>
      <c r="R45" s="16"/>
      <c r="S45" s="16"/>
      <c r="T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20"/>
    </row>
    <row r="46" spans="1:67" s="36" customFormat="1" ht="15" customHeight="1">
      <c r="C46" s="16"/>
      <c r="D46" s="16"/>
      <c r="E46" s="16"/>
      <c r="F46" s="16"/>
      <c r="G46" s="16"/>
      <c r="H46" s="16"/>
      <c r="I46" s="16"/>
      <c r="J46" s="16"/>
      <c r="K46" s="16"/>
      <c r="L46" s="16"/>
      <c r="M46" s="16"/>
      <c r="N46" s="16"/>
      <c r="R46" s="16"/>
      <c r="S46" s="16"/>
      <c r="T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20"/>
    </row>
    <row r="47" spans="1:67" s="36" customFormat="1" ht="15" customHeight="1">
      <c r="C47" s="16"/>
      <c r="D47" s="16"/>
      <c r="E47" s="16"/>
      <c r="K47" s="16"/>
      <c r="L47" s="16"/>
      <c r="M47" s="16"/>
      <c r="N47" s="16"/>
      <c r="R47" s="16"/>
      <c r="S47" s="16"/>
      <c r="T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20"/>
    </row>
    <row r="48" spans="1:67" s="36" customFormat="1" ht="15" customHeight="1">
      <c r="C48" s="16"/>
      <c r="D48" s="16"/>
      <c r="E48" s="16"/>
      <c r="K48" s="16"/>
      <c r="L48" s="16"/>
      <c r="M48" s="16"/>
      <c r="N48" s="16"/>
      <c r="R48" s="16"/>
      <c r="S48" s="16"/>
      <c r="T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20"/>
    </row>
    <row r="49" spans="2:61" s="36" customFormat="1" ht="15" customHeight="1">
      <c r="C49" s="16"/>
      <c r="D49" s="16"/>
      <c r="E49" s="16"/>
      <c r="F49" s="16"/>
      <c r="G49" s="16"/>
      <c r="H49" s="16"/>
      <c r="I49" s="16"/>
      <c r="J49" s="16"/>
      <c r="K49" s="16"/>
      <c r="L49" s="16"/>
      <c r="M49" s="16"/>
      <c r="N49" s="16"/>
      <c r="R49" s="16"/>
      <c r="S49" s="16"/>
      <c r="T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20"/>
    </row>
    <row r="50" spans="2:61" s="36" customFormat="1" ht="15" customHeight="1">
      <c r="C50" s="16"/>
      <c r="D50" s="16"/>
      <c r="E50" s="16"/>
      <c r="F50" s="16"/>
      <c r="G50" s="16"/>
      <c r="H50" s="16"/>
      <c r="I50" s="16"/>
      <c r="J50" s="16"/>
      <c r="K50" s="16"/>
      <c r="L50" s="16"/>
      <c r="M50" s="16"/>
      <c r="N50" s="16"/>
      <c r="R50" s="16"/>
      <c r="S50" s="16"/>
      <c r="T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20"/>
    </row>
    <row r="51" spans="2:61" s="36" customFormat="1" ht="15" customHeight="1">
      <c r="C51" s="16"/>
      <c r="D51" s="16"/>
      <c r="E51" s="16"/>
      <c r="F51" s="16"/>
      <c r="G51" s="16"/>
      <c r="H51" s="16"/>
      <c r="I51" s="16"/>
      <c r="J51" s="16"/>
      <c r="K51" s="16"/>
      <c r="L51" s="16"/>
      <c r="M51" s="16"/>
      <c r="N51" s="16"/>
      <c r="R51" s="16"/>
      <c r="S51" s="16"/>
      <c r="T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20"/>
    </row>
    <row r="52" spans="2:61" s="36" customFormat="1" ht="15" customHeight="1">
      <c r="C52" s="16"/>
      <c r="D52" s="16"/>
      <c r="E52" s="16"/>
      <c r="F52" s="16"/>
      <c r="G52" s="16"/>
      <c r="H52" s="16"/>
      <c r="I52" s="16"/>
      <c r="J52" s="16"/>
      <c r="K52" s="16"/>
      <c r="L52" s="16"/>
      <c r="M52" s="16"/>
      <c r="N52" s="16"/>
      <c r="R52" s="16"/>
      <c r="S52" s="16"/>
      <c r="T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20"/>
    </row>
    <row r="53" spans="2:61" s="36" customFormat="1" ht="15" customHeight="1">
      <c r="C53" s="16"/>
      <c r="D53" s="16"/>
      <c r="E53" s="16"/>
      <c r="F53" s="16"/>
      <c r="G53" s="16"/>
      <c r="H53" s="16"/>
      <c r="I53" s="16"/>
      <c r="J53" s="16"/>
      <c r="K53" s="16"/>
      <c r="L53" s="16"/>
      <c r="M53" s="16"/>
      <c r="N53" s="16"/>
      <c r="R53" s="16"/>
      <c r="S53" s="16"/>
      <c r="T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20"/>
    </row>
    <row r="54" spans="2:61" s="36" customFormat="1" ht="15" customHeight="1">
      <c r="C54" s="16"/>
      <c r="D54" s="16"/>
      <c r="E54" s="16"/>
      <c r="F54" s="16"/>
      <c r="G54" s="16"/>
      <c r="H54" s="16"/>
      <c r="I54" s="16"/>
      <c r="J54" s="16"/>
      <c r="K54" s="16"/>
      <c r="L54" s="16"/>
      <c r="M54" s="16"/>
      <c r="N54" s="16"/>
      <c r="R54" s="16"/>
      <c r="S54" s="16"/>
      <c r="T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20"/>
    </row>
    <row r="55" spans="2:61" s="36" customFormat="1" ht="15" customHeight="1">
      <c r="C55" s="16"/>
      <c r="D55" s="16"/>
      <c r="E55" s="16"/>
      <c r="F55" s="16"/>
      <c r="G55" s="16"/>
      <c r="H55" s="16"/>
      <c r="I55" s="16"/>
      <c r="J55" s="16"/>
      <c r="K55" s="16"/>
      <c r="L55" s="16"/>
      <c r="M55" s="16"/>
      <c r="N55" s="16"/>
      <c r="R55" s="16"/>
      <c r="S55" s="16"/>
      <c r="T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20"/>
    </row>
    <row r="56" spans="2:61" s="36" customFormat="1" ht="15" customHeight="1">
      <c r="C56" s="16"/>
      <c r="D56" s="16"/>
      <c r="E56" s="16"/>
      <c r="F56" s="16"/>
      <c r="G56" s="16"/>
      <c r="H56" s="16"/>
      <c r="I56" s="16"/>
      <c r="J56" s="16"/>
      <c r="K56" s="16"/>
      <c r="L56" s="16"/>
      <c r="M56" s="16"/>
      <c r="N56" s="16"/>
      <c r="R56" s="16"/>
      <c r="S56" s="16"/>
      <c r="T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20"/>
    </row>
    <row r="57" spans="2:61" s="36" customFormat="1" ht="15" customHeight="1">
      <c r="C57" s="16"/>
      <c r="D57" s="16"/>
      <c r="E57" s="16"/>
      <c r="F57" s="16"/>
      <c r="G57" s="16"/>
      <c r="H57" s="16"/>
      <c r="I57" s="16"/>
      <c r="J57" s="16"/>
      <c r="K57" s="16"/>
      <c r="L57" s="16"/>
      <c r="M57" s="16"/>
      <c r="N57" s="16"/>
      <c r="R57" s="16"/>
      <c r="S57" s="16"/>
      <c r="T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20"/>
    </row>
    <row r="58" spans="2:61" s="36" customFormat="1" ht="15" customHeight="1">
      <c r="C58" s="16"/>
      <c r="D58" s="16"/>
      <c r="E58" s="16"/>
      <c r="F58" s="16"/>
      <c r="G58" s="16"/>
      <c r="H58" s="16"/>
      <c r="I58" s="16"/>
      <c r="J58" s="16"/>
      <c r="K58" s="16"/>
      <c r="L58" s="16"/>
      <c r="M58" s="16"/>
      <c r="N58" s="16"/>
      <c r="R58" s="16"/>
      <c r="S58" s="16"/>
      <c r="T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20"/>
    </row>
    <row r="59" spans="2:61" s="36" customFormat="1" ht="15" customHeight="1">
      <c r="C59" s="16"/>
      <c r="D59" s="16"/>
      <c r="E59" s="16"/>
      <c r="F59" s="16"/>
      <c r="G59" s="16"/>
      <c r="H59" s="16"/>
      <c r="I59" s="16"/>
      <c r="J59" s="16"/>
      <c r="K59" s="16"/>
      <c r="L59" s="16"/>
      <c r="M59" s="16"/>
      <c r="N59" s="16"/>
      <c r="R59" s="16"/>
      <c r="S59" s="16"/>
      <c r="T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20"/>
    </row>
    <row r="60" spans="2:61" s="36" customFormat="1" ht="15" customHeight="1">
      <c r="C60" s="16"/>
      <c r="D60" s="16"/>
      <c r="E60" s="16"/>
      <c r="F60" s="16"/>
      <c r="G60" s="16"/>
      <c r="H60" s="16"/>
      <c r="I60" s="16"/>
      <c r="J60" s="16"/>
      <c r="K60" s="16"/>
      <c r="L60" s="16"/>
      <c r="M60" s="16"/>
      <c r="N60" s="16"/>
      <c r="R60" s="16"/>
      <c r="S60" s="16"/>
      <c r="T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20"/>
    </row>
    <row r="61" spans="2:61" s="3" customFormat="1" ht="12.75" customHeight="1">
      <c r="B61" s="36"/>
      <c r="C61" s="16"/>
      <c r="D61" s="16"/>
      <c r="E61" s="16"/>
      <c r="F61" s="16"/>
      <c r="G61" s="16"/>
      <c r="H61" s="16"/>
      <c r="I61" s="16"/>
      <c r="J61" s="16"/>
      <c r="K61" s="16"/>
      <c r="L61" s="16"/>
      <c r="M61" s="16"/>
      <c r="N61" s="16"/>
      <c r="O61" s="36"/>
      <c r="P61" s="36"/>
      <c r="Q61" s="36"/>
      <c r="R61" s="16"/>
      <c r="S61" s="16"/>
      <c r="T61" s="16"/>
      <c r="U61" s="36"/>
      <c r="V61" s="36"/>
      <c r="W61" s="36"/>
      <c r="X61" s="36"/>
      <c r="Y61" s="36"/>
      <c r="Z61" s="36"/>
      <c r="AA61" s="36"/>
      <c r="AB61" s="36"/>
      <c r="AC61" s="16"/>
      <c r="AD61" s="16"/>
      <c r="AE61" s="16"/>
      <c r="AF61" s="16"/>
      <c r="AG61" s="16"/>
      <c r="AH61" s="16"/>
      <c r="AI61" s="16"/>
      <c r="AJ61" s="16"/>
      <c r="AK61" s="16"/>
      <c r="AL61" s="16"/>
      <c r="AM61" s="16"/>
      <c r="AN61" s="16"/>
      <c r="AO61" s="16"/>
      <c r="AP61" s="16"/>
      <c r="AQ61" s="16"/>
      <c r="AR61" s="116"/>
      <c r="AS61" s="116"/>
      <c r="AT61" s="116"/>
      <c r="AU61" s="116"/>
      <c r="AV61" s="116"/>
      <c r="AW61" s="116"/>
      <c r="AX61" s="116"/>
      <c r="AY61" s="116"/>
      <c r="AZ61" s="116"/>
      <c r="BA61" s="116"/>
      <c r="BB61" s="116"/>
      <c r="BC61" s="116"/>
      <c r="BD61" s="116"/>
      <c r="BE61" s="116"/>
      <c r="BF61" s="116"/>
      <c r="BG61" s="116"/>
      <c r="BH61" s="116"/>
      <c r="BI61" s="117"/>
    </row>
    <row r="62" spans="2:61" s="3" customFormat="1" ht="17.25" customHeight="1">
      <c r="B62" s="36"/>
      <c r="C62" s="16"/>
      <c r="D62" s="1135"/>
      <c r="E62" s="1135"/>
      <c r="F62" s="1135"/>
      <c r="G62" s="1135"/>
      <c r="H62" s="1135"/>
      <c r="I62" s="1135"/>
      <c r="J62" s="1135"/>
      <c r="K62" s="16"/>
      <c r="L62" s="16"/>
      <c r="M62" s="16"/>
      <c r="N62" s="16"/>
      <c r="O62" s="36"/>
      <c r="P62" s="36"/>
      <c r="Q62" s="36"/>
      <c r="R62" s="16"/>
      <c r="S62" s="16"/>
      <c r="T62" s="16"/>
      <c r="U62" s="36"/>
      <c r="V62" s="36"/>
      <c r="W62" s="36"/>
      <c r="X62" s="36"/>
      <c r="Y62" s="36"/>
      <c r="Z62" s="36"/>
      <c r="AA62" s="36"/>
      <c r="AB62" s="36"/>
      <c r="AC62" s="16"/>
      <c r="AD62" s="16"/>
      <c r="AE62" s="16"/>
      <c r="AF62" s="16"/>
      <c r="AG62" s="16"/>
      <c r="AH62" s="16"/>
      <c r="AI62" s="16"/>
      <c r="AJ62" s="16"/>
      <c r="AK62" s="16"/>
      <c r="AL62" s="16"/>
      <c r="AM62" s="16"/>
      <c r="AN62" s="16"/>
      <c r="AO62" s="16"/>
      <c r="AP62" s="16"/>
      <c r="AQ62" s="16"/>
      <c r="AR62" s="116"/>
      <c r="AS62" s="116"/>
      <c r="AT62" s="116"/>
      <c r="AU62" s="116"/>
      <c r="AV62" s="116"/>
      <c r="AW62" s="116"/>
      <c r="AX62" s="116"/>
      <c r="AY62" s="116"/>
      <c r="AZ62" s="116"/>
      <c r="BA62" s="116"/>
      <c r="BB62" s="116"/>
      <c r="BC62" s="116"/>
      <c r="BD62" s="116"/>
      <c r="BE62" s="116"/>
      <c r="BF62" s="116"/>
      <c r="BG62" s="116"/>
      <c r="BH62" s="116"/>
      <c r="BI62" s="117"/>
    </row>
    <row r="63" spans="2:61" s="3" customFormat="1" ht="9.9" customHeight="1">
      <c r="B63" s="36"/>
      <c r="C63" s="16"/>
      <c r="D63" s="16"/>
      <c r="E63" s="16"/>
      <c r="F63" s="16"/>
      <c r="G63" s="16"/>
      <c r="H63" s="16"/>
      <c r="I63" s="16"/>
      <c r="J63" s="16"/>
      <c r="K63" s="16"/>
      <c r="L63" s="16"/>
      <c r="M63" s="16"/>
      <c r="N63" s="16"/>
      <c r="O63" s="36"/>
      <c r="P63" s="36"/>
      <c r="Q63" s="36"/>
      <c r="R63" s="16"/>
      <c r="S63" s="16"/>
      <c r="T63" s="16"/>
      <c r="U63" s="36"/>
      <c r="V63" s="36"/>
      <c r="W63" s="36"/>
      <c r="X63" s="36"/>
      <c r="Y63" s="36"/>
      <c r="Z63" s="36"/>
      <c r="AA63" s="36"/>
      <c r="AB63" s="36"/>
      <c r="AC63" s="16"/>
      <c r="AD63" s="16"/>
      <c r="AE63" s="16"/>
      <c r="AF63" s="16"/>
      <c r="AG63" s="16"/>
      <c r="AH63" s="16"/>
      <c r="AI63" s="16"/>
      <c r="AJ63" s="16"/>
      <c r="AK63" s="16"/>
      <c r="AL63" s="16"/>
      <c r="AM63" s="16"/>
      <c r="AN63" s="16"/>
      <c r="AO63" s="16"/>
      <c r="AP63" s="16"/>
      <c r="AQ63" s="16"/>
      <c r="AR63" s="116"/>
      <c r="AS63" s="116"/>
      <c r="AT63" s="116"/>
      <c r="AU63" s="116"/>
      <c r="AV63" s="116"/>
      <c r="AW63" s="116"/>
      <c r="AX63" s="116"/>
      <c r="AY63" s="116"/>
      <c r="AZ63" s="116"/>
      <c r="BA63" s="116"/>
      <c r="BB63" s="116"/>
      <c r="BC63" s="116"/>
      <c r="BD63" s="116"/>
      <c r="BE63" s="116"/>
      <c r="BF63" s="116"/>
      <c r="BG63" s="116"/>
      <c r="BH63" s="116"/>
      <c r="BI63" s="117"/>
    </row>
    <row r="64" spans="2:61" s="3" customFormat="1" ht="15">
      <c r="B64" s="36"/>
      <c r="C64" s="16"/>
      <c r="D64" s="680"/>
      <c r="E64" s="703"/>
      <c r="F64" s="682"/>
      <c r="G64" s="682"/>
      <c r="H64" s="682"/>
      <c r="I64" s="682"/>
      <c r="J64" s="682"/>
      <c r="K64" s="16"/>
      <c r="L64" s="16"/>
      <c r="M64" s="16"/>
      <c r="N64" s="16"/>
      <c r="O64" s="36"/>
      <c r="P64" s="36"/>
      <c r="Q64" s="36"/>
      <c r="R64" s="16"/>
      <c r="S64" s="16"/>
      <c r="T64" s="16"/>
      <c r="U64" s="36"/>
      <c r="V64" s="36"/>
      <c r="W64" s="36"/>
      <c r="X64" s="36"/>
      <c r="Y64" s="36"/>
      <c r="Z64" s="36"/>
      <c r="AA64" s="36"/>
      <c r="AB64" s="36"/>
      <c r="AC64" s="16"/>
      <c r="AD64" s="16"/>
      <c r="AE64" s="16"/>
      <c r="AF64" s="16"/>
      <c r="AG64" s="16"/>
      <c r="AH64" s="16"/>
      <c r="AI64" s="16"/>
      <c r="AJ64" s="16"/>
      <c r="AK64" s="16"/>
      <c r="AL64" s="16"/>
      <c r="AM64" s="16"/>
      <c r="AN64" s="16"/>
      <c r="AO64" s="16"/>
      <c r="AP64" s="16"/>
      <c r="AQ64" s="16"/>
      <c r="AR64" s="116"/>
      <c r="AS64" s="116"/>
      <c r="AT64" s="116"/>
      <c r="AU64" s="116"/>
      <c r="AV64" s="116"/>
      <c r="AW64" s="116"/>
      <c r="AX64" s="116"/>
      <c r="AY64" s="116"/>
      <c r="AZ64" s="116"/>
      <c r="BA64" s="116"/>
      <c r="BB64" s="116"/>
      <c r="BC64" s="116"/>
      <c r="BD64" s="116"/>
      <c r="BE64" s="116"/>
      <c r="BF64" s="116"/>
      <c r="BG64" s="116"/>
      <c r="BH64" s="116"/>
      <c r="BI64" s="117"/>
    </row>
    <row r="65" spans="2:61" s="3" customFormat="1" ht="15">
      <c r="B65" s="36"/>
      <c r="C65" s="16"/>
      <c r="D65" s="684"/>
      <c r="E65" s="692"/>
      <c r="F65" s="693"/>
      <c r="G65" s="693"/>
      <c r="H65" s="693"/>
      <c r="I65" s="693"/>
      <c r="J65" s="693"/>
      <c r="K65" s="687"/>
      <c r="L65" s="16"/>
      <c r="M65" s="16"/>
      <c r="N65" s="16"/>
      <c r="O65" s="36"/>
      <c r="P65" s="36"/>
      <c r="Q65" s="36"/>
      <c r="R65" s="16"/>
      <c r="S65" s="16"/>
      <c r="T65" s="16"/>
      <c r="U65" s="36"/>
      <c r="V65" s="36"/>
      <c r="W65" s="36"/>
      <c r="X65" s="36"/>
      <c r="Y65" s="36"/>
      <c r="Z65" s="36"/>
      <c r="AA65" s="36"/>
      <c r="AB65" s="36"/>
      <c r="AC65" s="16"/>
      <c r="AD65" s="16"/>
      <c r="AE65" s="16"/>
      <c r="AF65" s="16"/>
      <c r="AG65" s="16"/>
      <c r="AH65" s="16"/>
      <c r="AI65" s="16"/>
      <c r="AJ65" s="16"/>
      <c r="AK65" s="16"/>
      <c r="AL65" s="16"/>
      <c r="AM65" s="16"/>
      <c r="AN65" s="16"/>
      <c r="AO65" s="16"/>
      <c r="AP65" s="16"/>
      <c r="AQ65" s="16"/>
      <c r="AR65" s="116"/>
      <c r="AS65" s="116"/>
      <c r="AT65" s="116"/>
      <c r="AU65" s="116"/>
      <c r="AV65" s="116"/>
      <c r="AW65" s="116"/>
      <c r="AX65" s="116"/>
      <c r="AY65" s="116"/>
      <c r="AZ65" s="116"/>
      <c r="BA65" s="116"/>
      <c r="BB65" s="116"/>
      <c r="BC65" s="116"/>
      <c r="BD65" s="116"/>
      <c r="BE65" s="116"/>
      <c r="BF65" s="116"/>
      <c r="BG65" s="116"/>
      <c r="BH65" s="116"/>
      <c r="BI65" s="117"/>
    </row>
    <row r="66" spans="2:61" s="3" customFormat="1" ht="15">
      <c r="B66" s="36"/>
      <c r="C66" s="16"/>
      <c r="D66" s="684"/>
      <c r="E66" s="692"/>
      <c r="F66" s="693"/>
      <c r="G66" s="693"/>
      <c r="H66" s="693"/>
      <c r="I66" s="693"/>
      <c r="J66" s="693"/>
      <c r="K66" s="687"/>
      <c r="L66" s="16"/>
      <c r="M66" s="16"/>
      <c r="N66" s="16"/>
      <c r="O66" s="36"/>
      <c r="P66" s="36"/>
      <c r="Q66" s="36"/>
      <c r="R66" s="16"/>
      <c r="S66" s="16"/>
      <c r="T66" s="16"/>
      <c r="U66" s="36"/>
      <c r="V66" s="36"/>
      <c r="W66" s="36"/>
      <c r="X66" s="36"/>
      <c r="Y66" s="36"/>
      <c r="Z66" s="36"/>
      <c r="AA66" s="36"/>
      <c r="AB66" s="36"/>
      <c r="AC66" s="16"/>
      <c r="AD66" s="16"/>
      <c r="AE66" s="16"/>
      <c r="AF66" s="16"/>
      <c r="AG66" s="16"/>
      <c r="AH66" s="16"/>
      <c r="AI66" s="16"/>
      <c r="AJ66" s="16"/>
      <c r="AK66" s="16"/>
      <c r="AL66" s="16"/>
      <c r="AM66" s="16"/>
      <c r="AN66" s="16"/>
      <c r="AO66" s="16"/>
      <c r="AP66" s="16"/>
      <c r="AQ66" s="16"/>
      <c r="AR66" s="116"/>
      <c r="AS66" s="116"/>
      <c r="AT66" s="116"/>
      <c r="AU66" s="116"/>
      <c r="AV66" s="116"/>
      <c r="AW66" s="116"/>
      <c r="AX66" s="116"/>
      <c r="AY66" s="116"/>
      <c r="AZ66" s="116"/>
      <c r="BA66" s="116"/>
      <c r="BB66" s="116"/>
      <c r="BC66" s="116"/>
      <c r="BD66" s="116"/>
      <c r="BE66" s="116"/>
      <c r="BF66" s="116"/>
      <c r="BG66" s="116"/>
      <c r="BH66" s="116"/>
      <c r="BI66" s="117"/>
    </row>
    <row r="67" spans="2:61" s="3" customFormat="1" ht="15">
      <c r="B67" s="36"/>
      <c r="C67" s="16"/>
      <c r="D67" s="684"/>
      <c r="E67" s="692"/>
      <c r="F67" s="693"/>
      <c r="G67" s="693"/>
      <c r="H67" s="693"/>
      <c r="I67" s="693"/>
      <c r="J67" s="693"/>
      <c r="K67" s="687"/>
      <c r="L67" s="16"/>
      <c r="M67" s="16"/>
      <c r="N67" s="16"/>
      <c r="O67" s="36"/>
      <c r="P67" s="36"/>
      <c r="Q67" s="36"/>
      <c r="R67" s="16"/>
      <c r="S67" s="16"/>
      <c r="T67" s="16"/>
      <c r="U67" s="36"/>
      <c r="V67" s="36"/>
      <c r="W67" s="36"/>
      <c r="X67" s="36"/>
      <c r="Y67" s="36"/>
      <c r="Z67" s="36"/>
      <c r="AA67" s="36"/>
      <c r="AB67" s="36"/>
      <c r="AC67" s="16"/>
      <c r="AD67" s="16"/>
      <c r="AE67" s="16"/>
      <c r="AF67" s="16"/>
      <c r="AG67" s="16"/>
      <c r="AH67" s="16"/>
      <c r="AI67" s="16"/>
      <c r="AJ67" s="16"/>
      <c r="AK67" s="16"/>
      <c r="AL67" s="16"/>
      <c r="AM67" s="16"/>
      <c r="AN67" s="16"/>
      <c r="AO67" s="16"/>
      <c r="AP67" s="16"/>
      <c r="AQ67" s="16"/>
      <c r="AR67" s="116"/>
      <c r="AS67" s="116"/>
      <c r="AT67" s="116"/>
      <c r="AU67" s="116"/>
      <c r="AV67" s="116"/>
      <c r="AW67" s="116"/>
      <c r="AX67" s="116"/>
      <c r="AY67" s="116"/>
      <c r="AZ67" s="116"/>
      <c r="BA67" s="116"/>
      <c r="BB67" s="116"/>
      <c r="BC67" s="116"/>
      <c r="BD67" s="116"/>
      <c r="BE67" s="116"/>
      <c r="BF67" s="116"/>
      <c r="BG67" s="116"/>
      <c r="BH67" s="116"/>
      <c r="BI67" s="117"/>
    </row>
    <row r="68" spans="2:61" s="3" customFormat="1" ht="15">
      <c r="B68" s="36"/>
      <c r="C68" s="16"/>
      <c r="D68" s="684"/>
      <c r="E68" s="692"/>
      <c r="F68" s="693"/>
      <c r="G68" s="693"/>
      <c r="H68" s="693"/>
      <c r="I68" s="693"/>
      <c r="J68" s="693"/>
      <c r="K68" s="687"/>
      <c r="L68" s="16"/>
      <c r="M68" s="16"/>
      <c r="N68" s="16"/>
      <c r="O68" s="36"/>
      <c r="P68" s="36"/>
      <c r="Q68" s="36"/>
      <c r="R68" s="16"/>
      <c r="S68" s="16"/>
      <c r="T68" s="16"/>
      <c r="U68" s="36"/>
      <c r="V68" s="36"/>
      <c r="W68" s="36"/>
      <c r="X68" s="36"/>
      <c r="Y68" s="36"/>
      <c r="Z68" s="36"/>
      <c r="AA68" s="36"/>
      <c r="AB68" s="36"/>
      <c r="AC68" s="16"/>
      <c r="AD68" s="16"/>
      <c r="AE68" s="16"/>
      <c r="AF68" s="16"/>
      <c r="AG68" s="16"/>
      <c r="AH68" s="16"/>
      <c r="AI68" s="16"/>
      <c r="AJ68" s="16"/>
      <c r="AK68" s="16"/>
      <c r="AL68" s="16"/>
      <c r="AM68" s="16"/>
      <c r="AN68" s="16"/>
      <c r="AO68" s="16"/>
      <c r="AP68" s="16"/>
      <c r="AQ68" s="16"/>
      <c r="AR68" s="116"/>
      <c r="AS68" s="116"/>
      <c r="AT68" s="116"/>
      <c r="AU68" s="116"/>
      <c r="AV68" s="116"/>
      <c r="AW68" s="116"/>
      <c r="AX68" s="116"/>
      <c r="AY68" s="116"/>
      <c r="AZ68" s="116"/>
      <c r="BA68" s="116"/>
      <c r="BB68" s="116"/>
      <c r="BC68" s="116"/>
      <c r="BD68" s="116"/>
      <c r="BE68" s="116"/>
      <c r="BF68" s="116"/>
      <c r="BG68" s="116"/>
      <c r="BH68" s="116"/>
      <c r="BI68" s="117"/>
    </row>
    <row r="69" spans="2:61" s="3" customFormat="1" ht="15">
      <c r="B69" s="36"/>
      <c r="C69" s="16"/>
      <c r="D69" s="684"/>
      <c r="E69" s="692"/>
      <c r="F69" s="693"/>
      <c r="G69" s="693"/>
      <c r="H69" s="693"/>
      <c r="I69" s="693"/>
      <c r="J69" s="693"/>
      <c r="K69" s="687"/>
      <c r="L69" s="16"/>
      <c r="M69" s="16"/>
      <c r="N69" s="16"/>
      <c r="O69" s="36"/>
      <c r="P69" s="36"/>
      <c r="Q69" s="36"/>
      <c r="R69" s="16"/>
      <c r="S69" s="16"/>
      <c r="T69" s="16"/>
      <c r="U69" s="36"/>
      <c r="V69" s="36"/>
      <c r="W69" s="36"/>
      <c r="X69" s="36"/>
      <c r="Y69" s="36"/>
      <c r="Z69" s="36"/>
      <c r="AA69" s="36"/>
      <c r="AB69" s="36"/>
      <c r="AC69" s="16"/>
      <c r="AD69" s="16"/>
      <c r="AE69" s="16"/>
      <c r="AF69" s="16"/>
      <c r="AG69" s="16"/>
      <c r="AH69" s="16"/>
      <c r="AI69" s="16"/>
      <c r="AJ69" s="16"/>
      <c r="AK69" s="16"/>
      <c r="AL69" s="16"/>
      <c r="AM69" s="16"/>
      <c r="AN69" s="16"/>
      <c r="AO69" s="16"/>
      <c r="AP69" s="16"/>
      <c r="AQ69" s="16"/>
      <c r="AR69" s="116"/>
      <c r="AS69" s="116"/>
      <c r="AT69" s="116"/>
      <c r="AU69" s="116"/>
      <c r="AV69" s="116"/>
      <c r="AW69" s="116"/>
      <c r="AX69" s="116"/>
      <c r="AY69" s="116"/>
      <c r="AZ69" s="116"/>
      <c r="BA69" s="116"/>
      <c r="BB69" s="116"/>
      <c r="BC69" s="116"/>
      <c r="BD69" s="116"/>
      <c r="BE69" s="116"/>
      <c r="BF69" s="116"/>
      <c r="BG69" s="116"/>
      <c r="BH69" s="116"/>
      <c r="BI69" s="117"/>
    </row>
    <row r="70" spans="2:61" s="3" customFormat="1" ht="15">
      <c r="B70" s="36"/>
      <c r="C70" s="16"/>
      <c r="D70" s="684"/>
      <c r="E70" s="692"/>
      <c r="F70" s="693"/>
      <c r="G70" s="693"/>
      <c r="H70" s="693"/>
      <c r="I70" s="693"/>
      <c r="J70" s="693"/>
      <c r="K70" s="687"/>
      <c r="L70" s="16"/>
      <c r="M70" s="16"/>
      <c r="N70" s="16"/>
      <c r="O70" s="36"/>
      <c r="P70" s="36"/>
      <c r="Q70" s="36"/>
      <c r="R70" s="16"/>
      <c r="S70" s="16"/>
      <c r="T70" s="16"/>
      <c r="U70" s="36"/>
      <c r="V70" s="36"/>
      <c r="W70" s="36"/>
      <c r="X70" s="36"/>
      <c r="Y70" s="36"/>
      <c r="Z70" s="36"/>
      <c r="AA70" s="36"/>
      <c r="AB70" s="36"/>
      <c r="AC70" s="16"/>
      <c r="AD70" s="16"/>
      <c r="AE70" s="16"/>
      <c r="AF70" s="16"/>
      <c r="AG70" s="16"/>
      <c r="AH70" s="16"/>
      <c r="AI70" s="16"/>
      <c r="AJ70" s="16"/>
      <c r="AK70" s="16"/>
      <c r="AL70" s="16"/>
      <c r="AM70" s="16"/>
      <c r="AN70" s="16"/>
      <c r="AO70" s="16"/>
      <c r="AP70" s="16"/>
      <c r="AQ70" s="16"/>
      <c r="AR70" s="116"/>
      <c r="AS70" s="116"/>
      <c r="AT70" s="116"/>
      <c r="AU70" s="116"/>
      <c r="AV70" s="116"/>
      <c r="AW70" s="116"/>
      <c r="AX70" s="116"/>
      <c r="AY70" s="116"/>
      <c r="AZ70" s="116"/>
      <c r="BA70" s="116"/>
      <c r="BB70" s="116"/>
      <c r="BC70" s="116"/>
      <c r="BD70" s="116"/>
      <c r="BE70" s="116"/>
      <c r="BF70" s="116"/>
      <c r="BG70" s="116"/>
      <c r="BH70" s="116"/>
      <c r="BI70" s="117"/>
    </row>
    <row r="71" spans="2:61" s="3" customFormat="1" ht="15">
      <c r="B71" s="36"/>
      <c r="C71" s="16"/>
      <c r="D71" s="688"/>
      <c r="E71" s="692"/>
      <c r="F71" s="38"/>
      <c r="G71" s="38"/>
      <c r="H71" s="38"/>
      <c r="I71" s="38"/>
      <c r="J71" s="38"/>
      <c r="K71" s="38"/>
      <c r="L71" s="16"/>
      <c r="M71" s="16"/>
      <c r="N71" s="16"/>
      <c r="O71" s="36"/>
      <c r="P71" s="36"/>
      <c r="Q71" s="36"/>
      <c r="R71" s="16"/>
      <c r="S71" s="16"/>
      <c r="T71" s="16"/>
      <c r="U71" s="36"/>
      <c r="V71" s="36"/>
      <c r="W71" s="36"/>
      <c r="X71" s="36"/>
      <c r="Y71" s="36"/>
      <c r="Z71" s="36"/>
      <c r="AA71" s="36"/>
      <c r="AB71" s="36"/>
      <c r="AC71" s="16"/>
      <c r="AD71" s="16"/>
      <c r="AE71" s="16"/>
      <c r="AF71" s="16"/>
      <c r="AG71" s="16"/>
      <c r="AH71" s="16"/>
      <c r="AI71" s="16"/>
      <c r="AJ71" s="16"/>
      <c r="AK71" s="16"/>
      <c r="AL71" s="16"/>
      <c r="AM71" s="16"/>
      <c r="AN71" s="16"/>
      <c r="AO71" s="16"/>
      <c r="AP71" s="16"/>
      <c r="AQ71" s="16"/>
      <c r="AR71" s="116"/>
      <c r="AS71" s="116"/>
      <c r="AT71" s="116"/>
      <c r="AU71" s="116"/>
      <c r="AV71" s="116"/>
      <c r="AW71" s="116"/>
      <c r="AX71" s="116"/>
      <c r="AY71" s="116"/>
      <c r="AZ71" s="116"/>
      <c r="BA71" s="116"/>
      <c r="BB71" s="116"/>
      <c r="BC71" s="116"/>
      <c r="BD71" s="116"/>
      <c r="BE71" s="116"/>
      <c r="BF71" s="116"/>
      <c r="BG71" s="116"/>
      <c r="BH71" s="116"/>
      <c r="BI71" s="117"/>
    </row>
    <row r="72" spans="2:61" s="3" customFormat="1">
      <c r="B72" s="36"/>
      <c r="C72" s="16"/>
      <c r="D72" s="16"/>
      <c r="E72" s="16"/>
      <c r="F72" s="16"/>
      <c r="G72" s="16"/>
      <c r="H72" s="16"/>
      <c r="I72" s="16"/>
      <c r="J72" s="16"/>
      <c r="K72" s="16"/>
      <c r="L72" s="16"/>
      <c r="M72" s="16"/>
      <c r="N72" s="16"/>
      <c r="O72" s="36"/>
      <c r="P72" s="36"/>
      <c r="Q72" s="36"/>
      <c r="R72" s="16"/>
      <c r="S72" s="16"/>
      <c r="T72" s="16"/>
      <c r="U72" s="36"/>
      <c r="V72" s="36"/>
      <c r="W72" s="36"/>
      <c r="X72" s="36"/>
      <c r="Y72" s="36"/>
      <c r="Z72" s="36"/>
      <c r="AA72" s="36"/>
      <c r="AB72" s="36"/>
      <c r="AC72" s="16"/>
      <c r="AD72" s="16"/>
      <c r="AE72" s="16"/>
      <c r="AF72" s="16"/>
      <c r="AG72" s="16"/>
      <c r="AH72" s="16"/>
      <c r="AI72" s="16"/>
      <c r="AJ72" s="16"/>
      <c r="AK72" s="16"/>
      <c r="AL72" s="16"/>
      <c r="AM72" s="16"/>
      <c r="AN72" s="16"/>
      <c r="AO72" s="16"/>
      <c r="AP72" s="16"/>
      <c r="AQ72" s="16"/>
      <c r="AR72" s="116"/>
      <c r="AS72" s="116"/>
      <c r="AT72" s="116"/>
      <c r="AU72" s="116"/>
      <c r="AV72" s="116"/>
      <c r="AW72" s="116"/>
      <c r="AX72" s="116"/>
      <c r="AY72" s="116"/>
      <c r="AZ72" s="116"/>
      <c r="BA72" s="116"/>
      <c r="BB72" s="116"/>
      <c r="BC72" s="116"/>
      <c r="BD72" s="116"/>
      <c r="BE72" s="116"/>
      <c r="BF72" s="116"/>
      <c r="BG72" s="116"/>
      <c r="BH72" s="116"/>
      <c r="BI72" s="117"/>
    </row>
    <row r="73" spans="2:61" s="3" customFormat="1" ht="15">
      <c r="B73" s="36"/>
      <c r="C73" s="16"/>
      <c r="D73" s="680"/>
      <c r="E73" s="703"/>
      <c r="F73" s="682"/>
      <c r="G73" s="682"/>
      <c r="H73" s="682"/>
      <c r="I73" s="682"/>
      <c r="J73" s="682"/>
      <c r="K73" s="16"/>
      <c r="L73" s="16"/>
      <c r="M73" s="16"/>
      <c r="N73" s="16"/>
      <c r="O73" s="36"/>
      <c r="P73" s="36"/>
      <c r="Q73" s="36"/>
      <c r="R73" s="16"/>
      <c r="S73" s="16"/>
      <c r="T73" s="16"/>
      <c r="U73" s="36"/>
      <c r="V73" s="36"/>
      <c r="W73" s="36"/>
      <c r="X73" s="36"/>
      <c r="Y73" s="36"/>
      <c r="Z73" s="36"/>
      <c r="AA73" s="36"/>
      <c r="AB73" s="36"/>
      <c r="AC73" s="16"/>
      <c r="AD73" s="16"/>
      <c r="AE73" s="16"/>
      <c r="AF73" s="16"/>
      <c r="AG73" s="16"/>
      <c r="AH73" s="16"/>
      <c r="AI73" s="16"/>
      <c r="AJ73" s="16"/>
      <c r="AK73" s="16"/>
      <c r="AL73" s="16"/>
      <c r="AM73" s="16"/>
      <c r="AN73" s="16"/>
      <c r="AO73" s="16"/>
      <c r="AP73" s="16"/>
      <c r="AQ73" s="16"/>
      <c r="AR73" s="116"/>
      <c r="AS73" s="116"/>
      <c r="AT73" s="116"/>
      <c r="AU73" s="116"/>
      <c r="AV73" s="116"/>
      <c r="AW73" s="116"/>
      <c r="AX73" s="116"/>
      <c r="AY73" s="116"/>
      <c r="AZ73" s="116"/>
      <c r="BA73" s="116"/>
      <c r="BB73" s="116"/>
      <c r="BC73" s="116"/>
      <c r="BD73" s="116"/>
      <c r="BE73" s="116"/>
      <c r="BF73" s="116"/>
      <c r="BG73" s="116"/>
      <c r="BH73" s="116"/>
      <c r="BI73" s="117"/>
    </row>
    <row r="74" spans="2:61" s="3" customFormat="1" ht="15">
      <c r="B74" s="36"/>
      <c r="C74" s="16"/>
      <c r="D74" s="684"/>
      <c r="E74" s="692"/>
      <c r="F74" s="693"/>
      <c r="G74" s="693"/>
      <c r="H74" s="693"/>
      <c r="I74" s="693"/>
      <c r="J74" s="693"/>
      <c r="K74" s="16"/>
      <c r="L74" s="16"/>
      <c r="M74" s="16"/>
      <c r="N74" s="16"/>
      <c r="O74" s="36"/>
      <c r="P74" s="36"/>
      <c r="Q74" s="36"/>
      <c r="R74" s="16"/>
      <c r="S74" s="16"/>
      <c r="T74" s="16"/>
      <c r="U74" s="36"/>
      <c r="V74" s="36"/>
      <c r="W74" s="36"/>
      <c r="X74" s="36"/>
      <c r="Y74" s="36"/>
      <c r="Z74" s="36"/>
      <c r="AA74" s="36"/>
      <c r="AB74" s="36"/>
      <c r="AC74" s="16"/>
      <c r="AD74" s="16"/>
      <c r="AE74" s="16"/>
      <c r="AF74" s="16"/>
      <c r="AG74" s="16"/>
      <c r="AH74" s="16"/>
      <c r="AI74" s="16"/>
      <c r="AJ74" s="16"/>
      <c r="AK74" s="16"/>
      <c r="AL74" s="16"/>
      <c r="AM74" s="16"/>
      <c r="AN74" s="16"/>
      <c r="AO74" s="16"/>
      <c r="AP74" s="16"/>
      <c r="AQ74" s="16"/>
      <c r="AR74" s="116"/>
      <c r="AS74" s="116"/>
      <c r="AT74" s="116"/>
      <c r="AU74" s="116"/>
      <c r="AV74" s="116"/>
      <c r="AW74" s="116"/>
      <c r="AX74" s="116"/>
      <c r="AY74" s="116"/>
      <c r="AZ74" s="116"/>
      <c r="BA74" s="116"/>
      <c r="BB74" s="116"/>
      <c r="BC74" s="116"/>
      <c r="BD74" s="116"/>
      <c r="BE74" s="116"/>
      <c r="BF74" s="116"/>
      <c r="BG74" s="116"/>
      <c r="BH74" s="116"/>
      <c r="BI74" s="117"/>
    </row>
    <row r="75" spans="2:61" s="3" customFormat="1" ht="15">
      <c r="B75" s="36"/>
      <c r="C75" s="16"/>
      <c r="D75" s="684"/>
      <c r="E75" s="692"/>
      <c r="F75" s="693"/>
      <c r="G75" s="693"/>
      <c r="H75" s="693"/>
      <c r="I75" s="693"/>
      <c r="J75" s="693"/>
      <c r="K75" s="16"/>
      <c r="L75" s="16"/>
      <c r="M75" s="16"/>
      <c r="N75" s="16"/>
      <c r="O75" s="36"/>
      <c r="P75" s="36"/>
      <c r="Q75" s="36"/>
      <c r="R75" s="16"/>
      <c r="S75" s="16"/>
      <c r="T75" s="16"/>
      <c r="U75" s="36"/>
      <c r="V75" s="36"/>
      <c r="W75" s="36"/>
      <c r="X75" s="36"/>
      <c r="Y75" s="36"/>
      <c r="Z75" s="36"/>
      <c r="AA75" s="36"/>
      <c r="AB75" s="36"/>
      <c r="AC75" s="16"/>
      <c r="AD75" s="16"/>
      <c r="AE75" s="16"/>
      <c r="AF75" s="16"/>
      <c r="AG75" s="16"/>
      <c r="AH75" s="16"/>
      <c r="AI75" s="16"/>
      <c r="AJ75" s="16"/>
      <c r="AK75" s="16"/>
      <c r="AL75" s="16"/>
      <c r="AM75" s="16"/>
      <c r="AN75" s="16"/>
      <c r="AO75" s="16"/>
      <c r="AP75" s="16"/>
      <c r="AQ75" s="16"/>
      <c r="AR75" s="116"/>
      <c r="AS75" s="116"/>
      <c r="AT75" s="116"/>
      <c r="AU75" s="116"/>
      <c r="AV75" s="116"/>
      <c r="AW75" s="116"/>
      <c r="AX75" s="116"/>
      <c r="AY75" s="116"/>
      <c r="AZ75" s="116"/>
      <c r="BA75" s="116"/>
      <c r="BB75" s="116"/>
      <c r="BC75" s="116"/>
      <c r="BD75" s="116"/>
      <c r="BE75" s="116"/>
      <c r="BF75" s="116"/>
      <c r="BG75" s="116"/>
      <c r="BH75" s="116"/>
      <c r="BI75" s="117"/>
    </row>
    <row r="76" spans="2:61" s="3" customFormat="1" ht="15">
      <c r="B76" s="36"/>
      <c r="C76" s="16"/>
      <c r="D76" s="684"/>
      <c r="E76" s="692"/>
      <c r="F76" s="693"/>
      <c r="G76" s="693"/>
      <c r="H76" s="693"/>
      <c r="I76" s="693"/>
      <c r="J76" s="693"/>
      <c r="K76" s="16"/>
      <c r="L76" s="16"/>
      <c r="M76" s="16"/>
      <c r="N76" s="16"/>
      <c r="O76" s="36"/>
      <c r="P76" s="36"/>
      <c r="Q76" s="36"/>
      <c r="R76" s="16"/>
      <c r="S76" s="16"/>
      <c r="T76" s="16"/>
      <c r="U76" s="36"/>
      <c r="V76" s="36"/>
      <c r="W76" s="36"/>
      <c r="X76" s="36"/>
      <c r="Y76" s="36"/>
      <c r="Z76" s="36"/>
      <c r="AA76" s="36"/>
      <c r="AB76" s="36"/>
      <c r="AC76" s="16"/>
      <c r="AD76" s="16"/>
      <c r="AE76" s="16"/>
      <c r="AF76" s="16"/>
      <c r="AG76" s="16"/>
      <c r="AH76" s="16"/>
      <c r="AI76" s="16"/>
      <c r="AJ76" s="16"/>
      <c r="AK76" s="16"/>
      <c r="AL76" s="16"/>
      <c r="AM76" s="16"/>
      <c r="AN76" s="16"/>
      <c r="AO76" s="16"/>
      <c r="AP76" s="16"/>
      <c r="AQ76" s="16"/>
      <c r="AR76" s="116"/>
      <c r="AS76" s="116"/>
      <c r="AT76" s="116"/>
      <c r="AU76" s="116"/>
      <c r="AV76" s="116"/>
      <c r="AW76" s="116"/>
      <c r="AX76" s="116"/>
      <c r="AY76" s="116"/>
      <c r="AZ76" s="116"/>
      <c r="BA76" s="116"/>
      <c r="BB76" s="116"/>
      <c r="BC76" s="116"/>
      <c r="BD76" s="116"/>
      <c r="BE76" s="116"/>
      <c r="BF76" s="116"/>
      <c r="BG76" s="116"/>
      <c r="BH76" s="116"/>
      <c r="BI76" s="117"/>
    </row>
    <row r="77" spans="2:61" s="3" customFormat="1" ht="15">
      <c r="B77" s="36"/>
      <c r="C77" s="16"/>
      <c r="D77" s="684"/>
      <c r="E77" s="692"/>
      <c r="F77" s="693"/>
      <c r="G77" s="693"/>
      <c r="H77" s="693"/>
      <c r="I77" s="693"/>
      <c r="J77" s="693"/>
      <c r="K77" s="16"/>
      <c r="L77" s="16"/>
      <c r="M77" s="16"/>
      <c r="N77" s="16"/>
      <c r="O77" s="36"/>
      <c r="P77" s="36"/>
      <c r="Q77" s="36"/>
      <c r="R77" s="16"/>
      <c r="S77" s="16"/>
      <c r="T77" s="16"/>
      <c r="U77" s="36"/>
      <c r="V77" s="36"/>
      <c r="W77" s="36"/>
      <c r="X77" s="36"/>
      <c r="Y77" s="36"/>
      <c r="Z77" s="36"/>
      <c r="AA77" s="36"/>
      <c r="AB77" s="36"/>
      <c r="AC77" s="16"/>
      <c r="AD77" s="16"/>
      <c r="AE77" s="16"/>
      <c r="AF77" s="16"/>
      <c r="AG77" s="16"/>
      <c r="AH77" s="16"/>
      <c r="AI77" s="16"/>
      <c r="AJ77" s="16"/>
      <c r="AK77" s="16"/>
      <c r="AL77" s="16"/>
      <c r="AM77" s="16"/>
      <c r="AN77" s="16"/>
      <c r="AO77" s="16"/>
      <c r="AP77" s="16"/>
      <c r="AQ77" s="16"/>
      <c r="AR77" s="116"/>
      <c r="AS77" s="116"/>
      <c r="AT77" s="116"/>
      <c r="AU77" s="116"/>
      <c r="AV77" s="116"/>
      <c r="AW77" s="116"/>
      <c r="AX77" s="116"/>
      <c r="AY77" s="116"/>
      <c r="AZ77" s="116"/>
      <c r="BA77" s="116"/>
      <c r="BB77" s="116"/>
      <c r="BC77" s="116"/>
      <c r="BD77" s="116"/>
      <c r="BE77" s="116"/>
      <c r="BF77" s="116"/>
      <c r="BG77" s="116"/>
      <c r="BH77" s="116"/>
      <c r="BI77" s="117"/>
    </row>
    <row r="78" spans="2:61" s="3" customFormat="1" ht="15">
      <c r="B78" s="36"/>
      <c r="C78" s="16"/>
      <c r="D78" s="684"/>
      <c r="E78" s="692"/>
      <c r="F78" s="693"/>
      <c r="G78" s="693"/>
      <c r="H78" s="693"/>
      <c r="I78" s="693"/>
      <c r="J78" s="693"/>
      <c r="K78" s="16"/>
      <c r="L78" s="16"/>
      <c r="M78" s="16"/>
      <c r="N78" s="16"/>
      <c r="O78" s="36"/>
      <c r="P78" s="36"/>
      <c r="Q78" s="36"/>
      <c r="R78" s="16"/>
      <c r="S78" s="16"/>
      <c r="T78" s="16"/>
      <c r="U78" s="36"/>
      <c r="V78" s="36"/>
      <c r="W78" s="36"/>
      <c r="X78" s="36"/>
      <c r="Y78" s="36"/>
      <c r="Z78" s="36"/>
      <c r="AA78" s="36"/>
      <c r="AB78" s="36"/>
      <c r="AC78" s="16"/>
      <c r="AD78" s="16"/>
      <c r="AE78" s="16"/>
      <c r="AF78" s="16"/>
      <c r="AG78" s="16"/>
      <c r="AH78" s="16"/>
      <c r="AI78" s="16"/>
      <c r="AJ78" s="16"/>
      <c r="AK78" s="16"/>
      <c r="AL78" s="16"/>
      <c r="AM78" s="16"/>
      <c r="AN78" s="16"/>
      <c r="AO78" s="16"/>
      <c r="AP78" s="16"/>
      <c r="AQ78" s="16"/>
      <c r="AR78" s="116"/>
      <c r="AS78" s="116"/>
      <c r="AT78" s="116"/>
      <c r="AU78" s="116"/>
      <c r="AV78" s="116"/>
      <c r="AW78" s="116"/>
      <c r="AX78" s="116"/>
      <c r="AY78" s="116"/>
      <c r="AZ78" s="116"/>
      <c r="BA78" s="116"/>
      <c r="BB78" s="116"/>
      <c r="BC78" s="116"/>
      <c r="BD78" s="116"/>
      <c r="BE78" s="116"/>
      <c r="BF78" s="116"/>
      <c r="BG78" s="116"/>
      <c r="BH78" s="116"/>
      <c r="BI78" s="117"/>
    </row>
    <row r="79" spans="2:61" s="3" customFormat="1" ht="15">
      <c r="B79" s="36"/>
      <c r="C79" s="16"/>
      <c r="D79" s="684"/>
      <c r="E79" s="692"/>
      <c r="F79" s="693"/>
      <c r="G79" s="693"/>
      <c r="H79" s="693"/>
      <c r="I79" s="693"/>
      <c r="J79" s="693"/>
      <c r="K79" s="16"/>
      <c r="L79" s="16"/>
      <c r="M79" s="16"/>
      <c r="N79" s="16"/>
      <c r="O79" s="36"/>
      <c r="P79" s="36"/>
      <c r="Q79" s="36"/>
      <c r="R79" s="16"/>
      <c r="S79" s="16"/>
      <c r="T79" s="16"/>
      <c r="U79" s="36"/>
      <c r="V79" s="36"/>
      <c r="W79" s="36"/>
      <c r="X79" s="36"/>
      <c r="Y79" s="36"/>
      <c r="Z79" s="36"/>
      <c r="AA79" s="36"/>
      <c r="AB79" s="36"/>
      <c r="AC79" s="16"/>
      <c r="AD79" s="16"/>
      <c r="AE79" s="16"/>
      <c r="AF79" s="16"/>
      <c r="AG79" s="16"/>
      <c r="AH79" s="16"/>
      <c r="AI79" s="16"/>
      <c r="AJ79" s="16"/>
      <c r="AK79" s="16"/>
      <c r="AL79" s="16"/>
      <c r="AM79" s="16"/>
      <c r="AN79" s="16"/>
      <c r="AO79" s="16"/>
      <c r="AP79" s="16"/>
      <c r="AQ79" s="16"/>
      <c r="AR79" s="116"/>
      <c r="AS79" s="116"/>
      <c r="AT79" s="116"/>
      <c r="AU79" s="116"/>
      <c r="AV79" s="116"/>
      <c r="AW79" s="116"/>
      <c r="AX79" s="116"/>
      <c r="AY79" s="116"/>
      <c r="AZ79" s="116"/>
      <c r="BA79" s="116"/>
      <c r="BB79" s="116"/>
      <c r="BC79" s="116"/>
      <c r="BD79" s="116"/>
      <c r="BE79" s="116"/>
      <c r="BF79" s="116"/>
      <c r="BG79" s="116"/>
      <c r="BH79" s="116"/>
      <c r="BI79" s="117"/>
    </row>
    <row r="80" spans="2:61" s="3" customFormat="1" ht="15">
      <c r="B80" s="36"/>
      <c r="C80" s="16"/>
      <c r="D80" s="688"/>
      <c r="E80" s="692"/>
      <c r="F80" s="38"/>
      <c r="G80" s="38"/>
      <c r="H80" s="38"/>
      <c r="I80" s="38"/>
      <c r="J80" s="38"/>
      <c r="K80" s="16"/>
      <c r="L80" s="16"/>
      <c r="M80" s="16"/>
      <c r="N80" s="16"/>
      <c r="O80" s="36"/>
      <c r="P80" s="36"/>
      <c r="Q80" s="36"/>
      <c r="R80" s="16"/>
      <c r="S80" s="16"/>
      <c r="T80" s="16"/>
      <c r="U80" s="36"/>
      <c r="V80" s="36"/>
      <c r="W80" s="36"/>
      <c r="X80" s="36"/>
      <c r="Y80" s="36"/>
      <c r="Z80" s="36"/>
      <c r="AA80" s="36"/>
      <c r="AB80" s="36"/>
      <c r="AC80" s="16"/>
      <c r="AD80" s="16"/>
      <c r="AE80" s="16"/>
      <c r="AF80" s="16"/>
      <c r="AG80" s="16"/>
      <c r="AH80" s="16"/>
      <c r="AI80" s="16"/>
      <c r="AJ80" s="16"/>
      <c r="AK80" s="16"/>
      <c r="AL80" s="16"/>
      <c r="AM80" s="16"/>
      <c r="AN80" s="16"/>
      <c r="AO80" s="16"/>
      <c r="AP80" s="16"/>
      <c r="AQ80" s="16"/>
      <c r="AR80" s="116"/>
      <c r="AS80" s="116"/>
      <c r="AT80" s="116"/>
      <c r="AU80" s="116"/>
      <c r="AV80" s="116"/>
      <c r="AW80" s="116"/>
      <c r="AX80" s="116"/>
      <c r="AY80" s="116"/>
      <c r="AZ80" s="116"/>
      <c r="BA80" s="116"/>
      <c r="BB80" s="116"/>
      <c r="BC80" s="116"/>
      <c r="BD80" s="116"/>
      <c r="BE80" s="116"/>
      <c r="BF80" s="116"/>
      <c r="BG80" s="116"/>
      <c r="BH80" s="116"/>
      <c r="BI80" s="117"/>
    </row>
    <row r="81" spans="2:61" s="3" customFormat="1">
      <c r="B81" s="36"/>
      <c r="C81" s="16"/>
      <c r="D81" s="16"/>
      <c r="E81" s="16"/>
      <c r="F81" s="704"/>
      <c r="G81" s="704"/>
      <c r="H81" s="704"/>
      <c r="I81" s="704"/>
      <c r="J81" s="704"/>
      <c r="K81" s="16"/>
      <c r="L81" s="16"/>
      <c r="M81" s="16"/>
      <c r="N81" s="16"/>
      <c r="O81" s="36"/>
      <c r="P81" s="36"/>
      <c r="Q81" s="36"/>
      <c r="R81" s="16"/>
      <c r="S81" s="16"/>
      <c r="T81" s="16"/>
      <c r="U81" s="36"/>
      <c r="V81" s="36"/>
      <c r="W81" s="36"/>
      <c r="X81" s="36"/>
      <c r="Y81" s="36"/>
      <c r="Z81" s="36"/>
      <c r="AA81" s="36"/>
      <c r="AB81" s="36"/>
      <c r="AC81" s="16"/>
      <c r="AD81" s="16"/>
      <c r="AE81" s="16"/>
      <c r="AF81" s="16"/>
      <c r="AG81" s="16"/>
      <c r="AH81" s="16"/>
      <c r="AI81" s="16"/>
      <c r="AJ81" s="16"/>
      <c r="AK81" s="16"/>
      <c r="AL81" s="16"/>
      <c r="AM81" s="16"/>
      <c r="AN81" s="16"/>
      <c r="AO81" s="16"/>
      <c r="AP81" s="16"/>
      <c r="AQ81" s="16"/>
      <c r="AR81" s="116"/>
      <c r="AS81" s="116"/>
      <c r="AT81" s="116"/>
      <c r="AU81" s="116"/>
      <c r="AV81" s="116"/>
      <c r="AW81" s="116"/>
      <c r="AX81" s="116"/>
      <c r="AY81" s="116"/>
      <c r="AZ81" s="116"/>
      <c r="BA81" s="116"/>
      <c r="BB81" s="116"/>
      <c r="BC81" s="116"/>
      <c r="BD81" s="116"/>
      <c r="BE81" s="116"/>
      <c r="BF81" s="116"/>
      <c r="BG81" s="116"/>
      <c r="BH81" s="116"/>
      <c r="BI81" s="117"/>
    </row>
    <row r="82" spans="2:61" s="3" customFormat="1" ht="15">
      <c r="B82" s="36"/>
      <c r="C82" s="16"/>
      <c r="D82" s="680"/>
      <c r="E82" s="703"/>
      <c r="F82" s="691"/>
      <c r="G82" s="691"/>
      <c r="H82" s="691"/>
      <c r="I82" s="691"/>
      <c r="J82" s="691"/>
      <c r="K82" s="16"/>
      <c r="L82" s="16"/>
      <c r="M82" s="16"/>
      <c r="N82" s="16"/>
      <c r="O82" s="36"/>
      <c r="P82" s="36"/>
      <c r="Q82" s="36"/>
      <c r="R82" s="16"/>
      <c r="S82" s="16"/>
      <c r="T82" s="16"/>
      <c r="U82" s="36"/>
      <c r="V82" s="36"/>
      <c r="W82" s="36"/>
      <c r="X82" s="36"/>
      <c r="Y82" s="36"/>
      <c r="Z82" s="36"/>
      <c r="AA82" s="36"/>
      <c r="AB82" s="36"/>
      <c r="AC82" s="16"/>
      <c r="AD82" s="16"/>
      <c r="AE82" s="16"/>
      <c r="AF82" s="16"/>
      <c r="AG82" s="16"/>
      <c r="AH82" s="16"/>
      <c r="AI82" s="16"/>
      <c r="AJ82" s="16"/>
      <c r="AK82" s="16"/>
      <c r="AL82" s="16"/>
      <c r="AM82" s="16"/>
      <c r="AN82" s="16"/>
      <c r="AO82" s="16"/>
      <c r="AP82" s="16"/>
      <c r="AQ82" s="16"/>
      <c r="AR82" s="116"/>
      <c r="AS82" s="116"/>
      <c r="AT82" s="116"/>
      <c r="AU82" s="116"/>
      <c r="AV82" s="116"/>
      <c r="AW82" s="116"/>
      <c r="AX82" s="116"/>
      <c r="AY82" s="116"/>
      <c r="AZ82" s="116"/>
      <c r="BA82" s="116"/>
      <c r="BB82" s="116"/>
      <c r="BC82" s="116"/>
      <c r="BD82" s="116"/>
      <c r="BE82" s="116"/>
      <c r="BF82" s="116"/>
      <c r="BG82" s="116"/>
      <c r="BH82" s="116"/>
      <c r="BI82" s="117"/>
    </row>
    <row r="83" spans="2:61" s="3" customFormat="1" ht="15">
      <c r="B83" s="36"/>
      <c r="C83" s="16"/>
      <c r="D83" s="684"/>
      <c r="E83" s="692"/>
      <c r="F83" s="693"/>
      <c r="G83" s="693"/>
      <c r="H83" s="693"/>
      <c r="I83" s="693"/>
      <c r="J83" s="693"/>
      <c r="K83" s="16"/>
      <c r="L83" s="16"/>
      <c r="M83" s="16"/>
      <c r="N83" s="16"/>
      <c r="O83" s="36"/>
      <c r="P83" s="36"/>
      <c r="Q83" s="36"/>
      <c r="R83" s="16"/>
      <c r="S83" s="16"/>
      <c r="T83" s="16"/>
      <c r="U83" s="36"/>
      <c r="V83" s="36"/>
      <c r="W83" s="36"/>
      <c r="X83" s="36"/>
      <c r="Y83" s="36"/>
      <c r="Z83" s="36"/>
      <c r="AA83" s="36"/>
      <c r="AB83" s="36"/>
      <c r="AC83" s="16"/>
      <c r="AD83" s="16"/>
      <c r="AE83" s="16"/>
      <c r="AF83" s="16"/>
      <c r="AG83" s="16"/>
      <c r="AH83" s="16"/>
      <c r="AI83" s="16"/>
      <c r="AJ83" s="16"/>
      <c r="AK83" s="16"/>
      <c r="AL83" s="16"/>
      <c r="AM83" s="16"/>
      <c r="AN83" s="16"/>
      <c r="AO83" s="16"/>
      <c r="AP83" s="16"/>
      <c r="AQ83" s="16"/>
      <c r="AR83" s="116"/>
      <c r="AS83" s="116"/>
      <c r="AT83" s="116"/>
      <c r="AU83" s="116"/>
      <c r="AV83" s="116"/>
      <c r="AW83" s="116"/>
      <c r="AX83" s="116"/>
      <c r="AY83" s="116"/>
      <c r="AZ83" s="116"/>
      <c r="BA83" s="116"/>
      <c r="BB83" s="116"/>
      <c r="BC83" s="116"/>
      <c r="BD83" s="116"/>
      <c r="BE83" s="116"/>
      <c r="BF83" s="116"/>
      <c r="BG83" s="116"/>
      <c r="BH83" s="116"/>
      <c r="BI83" s="117"/>
    </row>
    <row r="84" spans="2:61" s="3" customFormat="1" ht="15">
      <c r="B84" s="36"/>
      <c r="C84" s="16"/>
      <c r="D84" s="684"/>
      <c r="E84" s="692"/>
      <c r="F84" s="693"/>
      <c r="G84" s="693"/>
      <c r="H84" s="693"/>
      <c r="I84" s="693"/>
      <c r="J84" s="693"/>
      <c r="K84" s="16"/>
      <c r="L84" s="16"/>
      <c r="M84" s="16"/>
      <c r="N84" s="16"/>
      <c r="O84" s="36"/>
      <c r="P84" s="36"/>
      <c r="Q84" s="36"/>
      <c r="R84" s="16"/>
      <c r="S84" s="16"/>
      <c r="T84" s="16"/>
      <c r="U84" s="36"/>
      <c r="V84" s="36"/>
      <c r="W84" s="36"/>
      <c r="X84" s="36"/>
      <c r="Y84" s="36"/>
      <c r="Z84" s="36"/>
      <c r="AA84" s="36"/>
      <c r="AB84" s="36"/>
      <c r="AC84" s="16"/>
      <c r="AD84" s="16"/>
      <c r="AE84" s="16"/>
      <c r="AF84" s="16"/>
      <c r="AG84" s="16"/>
      <c r="AH84" s="16"/>
      <c r="AI84" s="16"/>
      <c r="AJ84" s="16"/>
      <c r="AK84" s="16"/>
      <c r="AL84" s="16"/>
      <c r="AM84" s="16"/>
      <c r="AN84" s="16"/>
      <c r="AO84" s="16"/>
      <c r="AP84" s="16"/>
      <c r="AQ84" s="16"/>
      <c r="AR84" s="116"/>
      <c r="AS84" s="116"/>
      <c r="AT84" s="116"/>
      <c r="AU84" s="116"/>
      <c r="AV84" s="116"/>
      <c r="AW84" s="116"/>
      <c r="AX84" s="116"/>
      <c r="AY84" s="116"/>
      <c r="AZ84" s="116"/>
      <c r="BA84" s="116"/>
      <c r="BB84" s="116"/>
      <c r="BC84" s="116"/>
      <c r="BD84" s="116"/>
      <c r="BE84" s="116"/>
      <c r="BF84" s="116"/>
      <c r="BG84" s="116"/>
      <c r="BH84" s="116"/>
      <c r="BI84" s="117"/>
    </row>
    <row r="85" spans="2:61" s="3" customFormat="1" ht="15">
      <c r="B85" s="36"/>
      <c r="C85" s="16"/>
      <c r="D85" s="684"/>
      <c r="E85" s="692"/>
      <c r="F85" s="693"/>
      <c r="G85" s="693"/>
      <c r="H85" s="693"/>
      <c r="I85" s="693"/>
      <c r="J85" s="693"/>
      <c r="K85" s="16"/>
      <c r="L85" s="16"/>
      <c r="M85" s="16"/>
      <c r="N85" s="16"/>
      <c r="O85" s="36"/>
      <c r="P85" s="36"/>
      <c r="Q85" s="36"/>
      <c r="R85" s="16"/>
      <c r="S85" s="16"/>
      <c r="T85" s="16"/>
      <c r="U85" s="36"/>
      <c r="V85" s="36"/>
      <c r="W85" s="36"/>
      <c r="X85" s="36"/>
      <c r="Y85" s="36"/>
      <c r="Z85" s="36"/>
      <c r="AA85" s="36"/>
      <c r="AB85" s="36"/>
      <c r="AC85" s="16"/>
      <c r="AD85" s="16"/>
      <c r="AE85" s="16"/>
      <c r="AF85" s="16"/>
      <c r="AG85" s="16"/>
      <c r="AH85" s="16"/>
      <c r="AI85" s="16"/>
      <c r="AJ85" s="16"/>
      <c r="AK85" s="16"/>
      <c r="AL85" s="16"/>
      <c r="AM85" s="16"/>
      <c r="AN85" s="16"/>
      <c r="AO85" s="16"/>
      <c r="AP85" s="16"/>
      <c r="AQ85" s="16"/>
      <c r="AR85" s="116"/>
      <c r="AS85" s="116"/>
      <c r="AT85" s="116"/>
      <c r="AU85" s="116"/>
      <c r="AV85" s="116"/>
      <c r="AW85" s="116"/>
      <c r="AX85" s="116"/>
      <c r="AY85" s="116"/>
      <c r="AZ85" s="116"/>
      <c r="BA85" s="116"/>
      <c r="BB85" s="116"/>
      <c r="BC85" s="116"/>
      <c r="BD85" s="116"/>
      <c r="BE85" s="116"/>
      <c r="BF85" s="116"/>
      <c r="BG85" s="116"/>
      <c r="BH85" s="116"/>
      <c r="BI85" s="117"/>
    </row>
    <row r="86" spans="2:61" s="3" customFormat="1" ht="15">
      <c r="B86" s="36"/>
      <c r="C86" s="16"/>
      <c r="D86" s="684"/>
      <c r="E86" s="692"/>
      <c r="F86" s="693"/>
      <c r="G86" s="693"/>
      <c r="H86" s="693"/>
      <c r="I86" s="693"/>
      <c r="J86" s="693"/>
      <c r="K86" s="16"/>
      <c r="L86" s="16"/>
      <c r="M86" s="16"/>
      <c r="N86" s="16"/>
      <c r="O86" s="36"/>
      <c r="P86" s="36"/>
      <c r="Q86" s="36"/>
      <c r="R86" s="16"/>
      <c r="S86" s="16"/>
      <c r="T86" s="16"/>
      <c r="U86" s="36"/>
      <c r="V86" s="36"/>
      <c r="W86" s="36"/>
      <c r="X86" s="36"/>
      <c r="Y86" s="36"/>
      <c r="Z86" s="36"/>
      <c r="AA86" s="36"/>
      <c r="AB86" s="36"/>
      <c r="AC86" s="16"/>
      <c r="AD86" s="16"/>
      <c r="AE86" s="16"/>
      <c r="AF86" s="16"/>
      <c r="AG86" s="16"/>
      <c r="AH86" s="16"/>
      <c r="AI86" s="16"/>
      <c r="AJ86" s="16"/>
      <c r="AK86" s="16"/>
      <c r="AL86" s="16"/>
      <c r="AM86" s="16"/>
      <c r="AN86" s="16"/>
      <c r="AO86" s="16"/>
      <c r="AP86" s="16"/>
      <c r="AQ86" s="16"/>
      <c r="AR86" s="116"/>
      <c r="AS86" s="116"/>
      <c r="AT86" s="116"/>
      <c r="AU86" s="116"/>
      <c r="AV86" s="116"/>
      <c r="AW86" s="116"/>
      <c r="AX86" s="116"/>
      <c r="AY86" s="116"/>
      <c r="AZ86" s="116"/>
      <c r="BA86" s="116"/>
      <c r="BB86" s="116"/>
      <c r="BC86" s="116"/>
      <c r="BD86" s="116"/>
      <c r="BE86" s="116"/>
      <c r="BF86" s="116"/>
      <c r="BG86" s="116"/>
      <c r="BH86" s="116"/>
      <c r="BI86" s="117"/>
    </row>
    <row r="87" spans="2:61" s="3" customFormat="1" ht="15">
      <c r="B87" s="36"/>
      <c r="C87" s="16"/>
      <c r="D87" s="684"/>
      <c r="E87" s="692"/>
      <c r="F87" s="693"/>
      <c r="G87" s="693"/>
      <c r="H87" s="693"/>
      <c r="I87" s="693"/>
      <c r="J87" s="693"/>
      <c r="K87" s="16"/>
      <c r="L87" s="16"/>
      <c r="M87" s="16"/>
      <c r="N87" s="16"/>
      <c r="O87" s="36"/>
      <c r="P87" s="36"/>
      <c r="Q87" s="36"/>
      <c r="R87" s="16"/>
      <c r="S87" s="16"/>
      <c r="T87" s="16"/>
      <c r="U87" s="36"/>
      <c r="V87" s="36"/>
      <c r="W87" s="36"/>
      <c r="X87" s="36"/>
      <c r="Y87" s="36"/>
      <c r="Z87" s="36"/>
      <c r="AA87" s="36"/>
      <c r="AB87" s="36"/>
      <c r="AC87" s="16"/>
      <c r="AD87" s="16"/>
      <c r="AE87" s="16"/>
      <c r="AF87" s="16"/>
      <c r="AG87" s="16"/>
      <c r="AH87" s="16"/>
      <c r="AI87" s="16"/>
      <c r="AJ87" s="16"/>
      <c r="AK87" s="16"/>
      <c r="AL87" s="16"/>
      <c r="AM87" s="16"/>
      <c r="AN87" s="16"/>
      <c r="AO87" s="16"/>
      <c r="AP87" s="16"/>
      <c r="AQ87" s="16"/>
      <c r="AR87" s="116"/>
      <c r="AS87" s="116"/>
      <c r="AT87" s="116"/>
      <c r="AU87" s="116"/>
      <c r="AV87" s="116"/>
      <c r="AW87" s="116"/>
      <c r="AX87" s="116"/>
      <c r="AY87" s="116"/>
      <c r="AZ87" s="116"/>
      <c r="BA87" s="116"/>
      <c r="BB87" s="116"/>
      <c r="BC87" s="116"/>
      <c r="BD87" s="116"/>
      <c r="BE87" s="116"/>
      <c r="BF87" s="116"/>
      <c r="BG87" s="116"/>
      <c r="BH87" s="116"/>
      <c r="BI87" s="117"/>
    </row>
    <row r="88" spans="2:61" s="3" customFormat="1" ht="15">
      <c r="B88" s="36"/>
      <c r="C88" s="16"/>
      <c r="D88" s="684"/>
      <c r="E88" s="692"/>
      <c r="F88" s="693"/>
      <c r="G88" s="693"/>
      <c r="H88" s="693"/>
      <c r="I88" s="693"/>
      <c r="J88" s="693"/>
      <c r="K88" s="16"/>
      <c r="L88" s="16"/>
      <c r="M88" s="16"/>
      <c r="N88" s="16"/>
      <c r="O88" s="36"/>
      <c r="P88" s="36"/>
      <c r="Q88" s="36"/>
      <c r="R88" s="16"/>
      <c r="S88" s="16"/>
      <c r="T88" s="16"/>
      <c r="U88" s="36"/>
      <c r="V88" s="36"/>
      <c r="W88" s="36"/>
      <c r="X88" s="36"/>
      <c r="Y88" s="36"/>
      <c r="Z88" s="36"/>
      <c r="AA88" s="36"/>
      <c r="AB88" s="36"/>
      <c r="AC88" s="16"/>
      <c r="AD88" s="16"/>
      <c r="AE88" s="16"/>
      <c r="AF88" s="16"/>
      <c r="AG88" s="16"/>
      <c r="AH88" s="16"/>
      <c r="AI88" s="16"/>
      <c r="AJ88" s="16"/>
      <c r="AK88" s="16"/>
      <c r="AL88" s="16"/>
      <c r="AM88" s="16"/>
      <c r="AN88" s="16"/>
      <c r="AO88" s="16"/>
      <c r="AP88" s="16"/>
      <c r="AQ88" s="16"/>
      <c r="AR88" s="116"/>
      <c r="AS88" s="116"/>
      <c r="AT88" s="116"/>
      <c r="AU88" s="116"/>
      <c r="AV88" s="116"/>
      <c r="AW88" s="116"/>
      <c r="AX88" s="116"/>
      <c r="AY88" s="116"/>
      <c r="AZ88" s="116"/>
      <c r="BA88" s="116"/>
      <c r="BB88" s="116"/>
      <c r="BC88" s="116"/>
      <c r="BD88" s="116"/>
      <c r="BE88" s="116"/>
      <c r="BF88" s="116"/>
      <c r="BG88" s="116"/>
      <c r="BH88" s="116"/>
      <c r="BI88" s="117"/>
    </row>
    <row r="89" spans="2:61" s="3" customFormat="1" ht="15">
      <c r="B89" s="36"/>
      <c r="C89" s="16"/>
      <c r="D89" s="688"/>
      <c r="E89" s="692"/>
      <c r="F89" s="38"/>
      <c r="G89" s="38"/>
      <c r="H89" s="38"/>
      <c r="I89" s="38"/>
      <c r="J89" s="38"/>
      <c r="K89" s="16"/>
      <c r="L89" s="16"/>
      <c r="M89" s="16"/>
      <c r="N89" s="16"/>
      <c r="O89" s="36"/>
      <c r="P89" s="36"/>
      <c r="Q89" s="36"/>
      <c r="R89" s="16"/>
      <c r="S89" s="16"/>
      <c r="T89" s="16"/>
      <c r="U89" s="36"/>
      <c r="V89" s="36"/>
      <c r="W89" s="36"/>
      <c r="X89" s="36"/>
      <c r="Y89" s="36"/>
      <c r="Z89" s="36"/>
      <c r="AA89" s="36"/>
      <c r="AB89" s="36"/>
      <c r="AC89" s="16"/>
      <c r="AD89" s="16"/>
      <c r="AE89" s="16"/>
      <c r="AF89" s="16"/>
      <c r="AG89" s="16"/>
      <c r="AH89" s="16"/>
      <c r="AI89" s="16"/>
      <c r="AJ89" s="16"/>
      <c r="AK89" s="16"/>
      <c r="AL89" s="16"/>
      <c r="AM89" s="16"/>
      <c r="AN89" s="16"/>
      <c r="AO89" s="16"/>
      <c r="AP89" s="16"/>
      <c r="AQ89" s="16"/>
      <c r="AR89" s="116"/>
      <c r="AS89" s="116"/>
      <c r="AT89" s="116"/>
      <c r="AU89" s="116"/>
      <c r="AV89" s="116"/>
      <c r="AW89" s="116"/>
      <c r="AX89" s="116"/>
      <c r="AY89" s="116"/>
      <c r="AZ89" s="116"/>
      <c r="BA89" s="116"/>
      <c r="BB89" s="116"/>
      <c r="BC89" s="116"/>
      <c r="BD89" s="116"/>
      <c r="BE89" s="116"/>
      <c r="BF89" s="116"/>
      <c r="BG89" s="116"/>
      <c r="BH89" s="116"/>
      <c r="BI89" s="117"/>
    </row>
    <row r="90" spans="2:61" s="3" customFormat="1" ht="9.9" customHeight="1">
      <c r="B90" s="36"/>
      <c r="C90" s="16"/>
      <c r="D90" s="16"/>
      <c r="E90" s="16"/>
      <c r="F90" s="16"/>
      <c r="G90" s="16"/>
      <c r="H90" s="16"/>
      <c r="I90" s="16"/>
      <c r="J90" s="16"/>
      <c r="K90" s="16"/>
      <c r="L90" s="16"/>
      <c r="M90" s="16"/>
      <c r="N90" s="16"/>
      <c r="O90" s="36"/>
      <c r="P90" s="36"/>
      <c r="Q90" s="36"/>
      <c r="R90" s="16"/>
      <c r="S90" s="16"/>
      <c r="T90" s="16"/>
      <c r="U90" s="36"/>
      <c r="V90" s="36"/>
      <c r="W90" s="36"/>
      <c r="X90" s="36"/>
      <c r="Y90" s="36"/>
      <c r="Z90" s="36"/>
      <c r="AA90" s="36"/>
      <c r="AB90" s="36"/>
      <c r="AC90" s="16"/>
      <c r="AD90" s="16"/>
      <c r="AE90" s="16"/>
      <c r="AF90" s="16"/>
      <c r="AG90" s="16"/>
      <c r="AH90" s="16"/>
      <c r="AI90" s="16"/>
      <c r="AJ90" s="16"/>
      <c r="AK90" s="16"/>
      <c r="AL90" s="16"/>
      <c r="AM90" s="16"/>
      <c r="AN90" s="16"/>
      <c r="AO90" s="16"/>
      <c r="AP90" s="16"/>
      <c r="AQ90" s="16"/>
      <c r="AR90" s="116"/>
      <c r="AS90" s="116"/>
      <c r="AT90" s="116"/>
      <c r="AU90" s="116"/>
      <c r="AV90" s="116"/>
      <c r="AW90" s="116"/>
      <c r="AX90" s="116"/>
      <c r="AY90" s="116"/>
      <c r="AZ90" s="116"/>
      <c r="BA90" s="116"/>
      <c r="BB90" s="116"/>
      <c r="BC90" s="116"/>
      <c r="BD90" s="116"/>
      <c r="BE90" s="116"/>
      <c r="BF90" s="116"/>
      <c r="BG90" s="116"/>
      <c r="BH90" s="116"/>
      <c r="BI90" s="117"/>
    </row>
    <row r="91" spans="2:61" s="3" customFormat="1">
      <c r="B91" s="36"/>
      <c r="C91" s="16"/>
      <c r="D91" s="16"/>
      <c r="E91" s="16"/>
      <c r="F91" s="16"/>
      <c r="G91" s="16"/>
      <c r="H91" s="16"/>
      <c r="I91" s="16"/>
      <c r="J91" s="16"/>
      <c r="K91" s="16"/>
      <c r="L91" s="16"/>
      <c r="M91" s="16"/>
      <c r="N91" s="16"/>
      <c r="O91" s="36"/>
      <c r="P91" s="36"/>
      <c r="Q91" s="36"/>
      <c r="R91" s="16"/>
      <c r="S91" s="16"/>
      <c r="T91" s="16"/>
      <c r="U91" s="36"/>
      <c r="V91" s="36"/>
      <c r="W91" s="36"/>
      <c r="X91" s="36"/>
      <c r="Y91" s="36"/>
      <c r="Z91" s="36"/>
      <c r="AA91" s="36"/>
      <c r="AB91" s="36"/>
      <c r="AC91" s="16"/>
      <c r="AD91" s="16"/>
      <c r="AE91" s="16"/>
      <c r="AF91" s="16"/>
      <c r="AG91" s="16"/>
      <c r="AH91" s="16"/>
      <c r="AI91" s="16"/>
      <c r="AJ91" s="16"/>
      <c r="AK91" s="16"/>
      <c r="AL91" s="16"/>
      <c r="AM91" s="16"/>
      <c r="AN91" s="16"/>
      <c r="AO91" s="16"/>
      <c r="AP91" s="16"/>
      <c r="AQ91" s="16"/>
      <c r="AR91" s="116"/>
      <c r="AS91" s="116"/>
      <c r="AT91" s="116"/>
      <c r="AU91" s="116"/>
      <c r="AV91" s="116"/>
      <c r="AW91" s="116"/>
      <c r="AX91" s="116"/>
      <c r="AY91" s="116"/>
      <c r="AZ91" s="116"/>
      <c r="BA91" s="116"/>
      <c r="BB91" s="116"/>
      <c r="BC91" s="116"/>
      <c r="BD91" s="116"/>
      <c r="BE91" s="116"/>
      <c r="BF91" s="116"/>
      <c r="BG91" s="116"/>
      <c r="BH91" s="116"/>
      <c r="BI91" s="117"/>
    </row>
    <row r="92" spans="2:61" s="3" customFormat="1">
      <c r="B92" s="36"/>
      <c r="C92" s="36"/>
      <c r="D92" s="36"/>
      <c r="E92" s="36"/>
      <c r="F92" s="36"/>
      <c r="G92" s="36"/>
      <c r="H92" s="36"/>
      <c r="I92" s="36"/>
      <c r="J92" s="36"/>
      <c r="K92" s="36"/>
      <c r="L92" s="36"/>
      <c r="M92" s="36"/>
      <c r="N92" s="36"/>
      <c r="O92" s="36"/>
      <c r="P92" s="36"/>
      <c r="Q92" s="36"/>
      <c r="R92" s="16"/>
      <c r="S92" s="16"/>
      <c r="T92" s="16"/>
      <c r="U92" s="36"/>
      <c r="V92" s="36"/>
      <c r="W92" s="36"/>
      <c r="X92" s="36"/>
      <c r="Y92" s="36"/>
      <c r="Z92" s="36"/>
      <c r="AA92" s="36"/>
      <c r="AB92" s="36"/>
      <c r="AC92" s="16"/>
      <c r="AD92" s="16"/>
      <c r="AE92" s="16"/>
      <c r="AF92" s="16"/>
      <c r="AG92" s="16"/>
      <c r="AH92" s="16"/>
      <c r="AI92" s="16"/>
      <c r="AJ92" s="16"/>
      <c r="AK92" s="16"/>
      <c r="AL92" s="16"/>
      <c r="AM92" s="16"/>
      <c r="AN92" s="16"/>
      <c r="AO92" s="16"/>
      <c r="AP92" s="16"/>
      <c r="AQ92" s="16"/>
      <c r="AR92" s="116"/>
      <c r="AS92" s="116"/>
      <c r="AT92" s="116"/>
      <c r="AU92" s="116"/>
      <c r="AV92" s="116"/>
      <c r="AW92" s="116"/>
      <c r="AX92" s="116"/>
      <c r="AY92" s="116"/>
      <c r="AZ92" s="116"/>
      <c r="BA92" s="116"/>
      <c r="BB92" s="116"/>
      <c r="BC92" s="116"/>
      <c r="BD92" s="116"/>
      <c r="BE92" s="116"/>
      <c r="BF92" s="116"/>
      <c r="BG92" s="116"/>
      <c r="BH92" s="116"/>
      <c r="BI92" s="117"/>
    </row>
    <row r="93" spans="2:61" s="3" customFormat="1">
      <c r="B93" s="36"/>
      <c r="C93" s="36"/>
      <c r="D93" s="36"/>
      <c r="E93" s="36"/>
      <c r="F93" s="36"/>
      <c r="G93" s="36"/>
      <c r="H93" s="36"/>
      <c r="I93" s="36"/>
      <c r="J93" s="36"/>
      <c r="K93" s="36"/>
      <c r="L93" s="36"/>
      <c r="M93" s="36"/>
      <c r="N93" s="36"/>
      <c r="O93" s="36"/>
      <c r="P93" s="36"/>
      <c r="Q93" s="36"/>
      <c r="R93" s="16"/>
      <c r="S93" s="16"/>
      <c r="T93" s="16"/>
      <c r="U93" s="36"/>
      <c r="V93" s="36"/>
      <c r="W93" s="36"/>
      <c r="X93" s="36"/>
      <c r="Y93" s="36"/>
      <c r="Z93" s="36"/>
      <c r="AA93" s="36"/>
      <c r="AB93" s="36"/>
      <c r="AC93" s="16"/>
      <c r="AD93" s="16"/>
      <c r="AE93" s="16"/>
      <c r="AF93" s="16"/>
      <c r="AG93" s="16"/>
      <c r="AH93" s="16"/>
      <c r="AI93" s="16"/>
      <c r="AJ93" s="16"/>
      <c r="AK93" s="16"/>
      <c r="AL93" s="16"/>
      <c r="AM93" s="16"/>
      <c r="AN93" s="16"/>
      <c r="AO93" s="16"/>
      <c r="AP93" s="16"/>
      <c r="AQ93" s="16"/>
      <c r="AR93" s="116"/>
      <c r="AS93" s="116"/>
      <c r="AT93" s="116"/>
      <c r="AU93" s="116"/>
      <c r="AV93" s="116"/>
      <c r="AW93" s="116"/>
      <c r="AX93" s="116"/>
      <c r="AY93" s="116"/>
      <c r="AZ93" s="116"/>
      <c r="BA93" s="116"/>
      <c r="BB93" s="116"/>
      <c r="BC93" s="116"/>
      <c r="BD93" s="116"/>
      <c r="BE93" s="116"/>
      <c r="BF93" s="116"/>
      <c r="BG93" s="116"/>
      <c r="BH93" s="116"/>
      <c r="BI93" s="117"/>
    </row>
    <row r="94" spans="2:61" s="3" customFormat="1">
      <c r="B94" s="36"/>
      <c r="C94" s="36"/>
      <c r="D94" s="36"/>
      <c r="E94" s="36"/>
      <c r="F94" s="36"/>
      <c r="G94" s="36"/>
      <c r="H94" s="36"/>
      <c r="I94" s="36"/>
      <c r="J94" s="36"/>
      <c r="K94" s="36"/>
      <c r="L94" s="36"/>
      <c r="M94" s="36"/>
      <c r="N94" s="36"/>
      <c r="O94" s="36"/>
      <c r="P94" s="36"/>
      <c r="Q94" s="36"/>
      <c r="R94" s="16"/>
      <c r="S94" s="16"/>
      <c r="T94" s="16"/>
      <c r="U94" s="36"/>
      <c r="V94" s="36"/>
      <c r="W94" s="36"/>
      <c r="X94" s="36"/>
      <c r="Y94" s="36"/>
      <c r="Z94" s="36"/>
      <c r="AA94" s="36"/>
      <c r="AB94" s="36"/>
      <c r="AC94" s="16"/>
      <c r="AD94" s="16"/>
      <c r="AE94" s="16"/>
      <c r="AF94" s="16"/>
      <c r="AG94" s="16"/>
      <c r="AH94" s="16"/>
      <c r="AI94" s="16"/>
      <c r="AJ94" s="16"/>
      <c r="AK94" s="16"/>
      <c r="AL94" s="16"/>
      <c r="AM94" s="16"/>
      <c r="AN94" s="16"/>
      <c r="AO94" s="16"/>
      <c r="AP94" s="16"/>
      <c r="AQ94" s="16"/>
      <c r="AR94" s="116"/>
      <c r="AS94" s="116"/>
      <c r="AT94" s="116"/>
      <c r="AU94" s="116"/>
      <c r="AV94" s="116"/>
      <c r="AW94" s="116"/>
      <c r="AX94" s="116"/>
      <c r="AY94" s="116"/>
      <c r="AZ94" s="116"/>
      <c r="BA94" s="116"/>
      <c r="BB94" s="116"/>
      <c r="BC94" s="116"/>
      <c r="BD94" s="116"/>
      <c r="BE94" s="116"/>
      <c r="BF94" s="116"/>
      <c r="BG94" s="116"/>
      <c r="BH94" s="116"/>
      <c r="BI94" s="117"/>
    </row>
    <row r="95" spans="2:61" s="3" customFormat="1">
      <c r="B95" s="36"/>
      <c r="C95" s="36"/>
      <c r="D95" s="36"/>
      <c r="E95" s="36"/>
      <c r="F95" s="36"/>
      <c r="G95" s="36"/>
      <c r="H95" s="36"/>
      <c r="I95" s="36"/>
      <c r="J95" s="36"/>
      <c r="K95" s="36"/>
      <c r="L95" s="36"/>
      <c r="M95" s="36"/>
      <c r="N95" s="36"/>
      <c r="O95" s="36"/>
      <c r="P95" s="36"/>
      <c r="Q95" s="36"/>
      <c r="R95" s="16"/>
      <c r="S95" s="16"/>
      <c r="T95" s="16"/>
      <c r="U95" s="36"/>
      <c r="V95" s="36"/>
      <c r="W95" s="36"/>
      <c r="X95" s="36"/>
      <c r="Y95" s="36"/>
      <c r="Z95" s="36"/>
      <c r="AA95" s="36"/>
      <c r="AB95" s="36"/>
      <c r="AC95" s="16"/>
      <c r="AD95" s="16"/>
      <c r="AE95" s="16"/>
      <c r="AF95" s="16"/>
      <c r="AG95" s="16"/>
      <c r="AH95" s="16"/>
      <c r="AI95" s="16"/>
      <c r="AJ95" s="16"/>
      <c r="AK95" s="16"/>
      <c r="AL95" s="16"/>
      <c r="AM95" s="16"/>
      <c r="AN95" s="16"/>
      <c r="AO95" s="16"/>
      <c r="AP95" s="16"/>
      <c r="AQ95" s="16"/>
      <c r="AR95" s="116"/>
      <c r="AS95" s="116"/>
      <c r="AT95" s="116"/>
      <c r="AU95" s="116"/>
      <c r="AV95" s="116"/>
      <c r="AW95" s="116"/>
      <c r="AX95" s="116"/>
      <c r="AY95" s="116"/>
      <c r="AZ95" s="116"/>
      <c r="BA95" s="116"/>
      <c r="BB95" s="116"/>
      <c r="BC95" s="116"/>
      <c r="BD95" s="116"/>
      <c r="BE95" s="116"/>
      <c r="BF95" s="116"/>
      <c r="BG95" s="116"/>
      <c r="BH95" s="116"/>
      <c r="BI95" s="117"/>
    </row>
    <row r="96" spans="2:61" s="3" customFormat="1">
      <c r="B96" s="36"/>
      <c r="C96" s="36"/>
      <c r="D96" s="36"/>
      <c r="E96" s="36"/>
      <c r="F96" s="36"/>
      <c r="G96" s="36"/>
      <c r="H96" s="36"/>
      <c r="I96" s="36"/>
      <c r="J96" s="36"/>
      <c r="K96" s="36"/>
      <c r="L96" s="36"/>
      <c r="M96" s="36"/>
      <c r="N96" s="36"/>
      <c r="O96" s="36"/>
      <c r="P96" s="36"/>
      <c r="Q96" s="36"/>
      <c r="R96" s="16"/>
      <c r="S96" s="16"/>
      <c r="T96" s="16"/>
      <c r="U96" s="36"/>
      <c r="V96" s="36"/>
      <c r="W96" s="36"/>
      <c r="X96" s="36"/>
      <c r="Y96" s="36"/>
      <c r="Z96" s="36"/>
      <c r="AA96" s="36"/>
      <c r="AB96" s="36"/>
      <c r="AC96" s="16"/>
      <c r="AD96" s="16"/>
      <c r="AE96" s="16"/>
      <c r="AF96" s="16"/>
      <c r="AG96" s="16"/>
      <c r="AH96" s="16"/>
      <c r="AI96" s="16"/>
      <c r="AJ96" s="16"/>
      <c r="AK96" s="16"/>
      <c r="AL96" s="16"/>
      <c r="AM96" s="16"/>
      <c r="AN96" s="16"/>
      <c r="AO96" s="16"/>
      <c r="AP96" s="16"/>
      <c r="AQ96" s="16"/>
      <c r="AR96" s="116"/>
      <c r="AS96" s="116"/>
      <c r="AT96" s="116"/>
      <c r="AU96" s="116"/>
      <c r="AV96" s="116"/>
      <c r="AW96" s="116"/>
      <c r="AX96" s="116"/>
      <c r="AY96" s="116"/>
      <c r="AZ96" s="116"/>
      <c r="BA96" s="116"/>
      <c r="BB96" s="116"/>
      <c r="BC96" s="116"/>
      <c r="BD96" s="116"/>
      <c r="BE96" s="116"/>
      <c r="BF96" s="116"/>
      <c r="BG96" s="116"/>
      <c r="BH96" s="116"/>
      <c r="BI96" s="117"/>
    </row>
    <row r="97" spans="2:61" s="3" customFormat="1">
      <c r="B97" s="36"/>
      <c r="C97" s="36"/>
      <c r="D97" s="36"/>
      <c r="E97" s="36"/>
      <c r="F97" s="36"/>
      <c r="G97" s="36"/>
      <c r="H97" s="36"/>
      <c r="I97" s="36"/>
      <c r="J97" s="36"/>
      <c r="K97" s="36"/>
      <c r="L97" s="36"/>
      <c r="M97" s="36"/>
      <c r="N97" s="36"/>
      <c r="O97" s="36"/>
      <c r="P97" s="36"/>
      <c r="Q97" s="36"/>
      <c r="R97" s="16"/>
      <c r="S97" s="16"/>
      <c r="T97" s="16"/>
      <c r="U97" s="36"/>
      <c r="V97" s="36"/>
      <c r="W97" s="36"/>
      <c r="X97" s="36"/>
      <c r="Y97" s="36"/>
      <c r="Z97" s="36"/>
      <c r="AA97" s="36"/>
      <c r="AB97" s="36"/>
      <c r="AC97" s="16"/>
      <c r="AD97" s="16"/>
      <c r="AE97" s="16"/>
      <c r="AF97" s="16"/>
      <c r="AG97" s="16"/>
      <c r="AH97" s="16"/>
      <c r="AI97" s="16"/>
      <c r="AJ97" s="16"/>
      <c r="AK97" s="16"/>
      <c r="AL97" s="16"/>
      <c r="AM97" s="16"/>
      <c r="AN97" s="16"/>
      <c r="AO97" s="16"/>
      <c r="AP97" s="16"/>
      <c r="AQ97" s="16"/>
      <c r="AR97" s="116"/>
      <c r="AS97" s="116"/>
      <c r="AT97" s="116"/>
      <c r="AU97" s="116"/>
      <c r="AV97" s="116"/>
      <c r="AW97" s="116"/>
      <c r="AX97" s="116"/>
      <c r="AY97" s="116"/>
      <c r="AZ97" s="116"/>
      <c r="BA97" s="116"/>
      <c r="BB97" s="116"/>
      <c r="BC97" s="116"/>
      <c r="BD97" s="116"/>
      <c r="BE97" s="116"/>
      <c r="BF97" s="116"/>
      <c r="BG97" s="116"/>
      <c r="BH97" s="116"/>
      <c r="BI97" s="117"/>
    </row>
    <row r="98" spans="2:61" s="3" customFormat="1">
      <c r="B98" s="36"/>
      <c r="C98" s="36"/>
      <c r="D98" s="36"/>
      <c r="E98" s="36"/>
      <c r="F98" s="36"/>
      <c r="G98" s="36"/>
      <c r="H98" s="36"/>
      <c r="I98" s="36"/>
      <c r="J98" s="36"/>
      <c r="K98" s="36"/>
      <c r="L98" s="36"/>
      <c r="M98" s="36"/>
      <c r="N98" s="36"/>
      <c r="O98" s="36"/>
      <c r="P98" s="36"/>
      <c r="Q98" s="36"/>
      <c r="R98" s="16"/>
      <c r="S98" s="16"/>
      <c r="T98" s="16"/>
      <c r="U98" s="36"/>
      <c r="V98" s="36"/>
      <c r="W98" s="36"/>
      <c r="X98" s="36"/>
      <c r="Y98" s="36"/>
      <c r="Z98" s="36"/>
      <c r="AA98" s="36"/>
      <c r="AB98" s="36"/>
      <c r="AC98" s="16"/>
      <c r="AD98" s="16"/>
      <c r="AE98" s="16"/>
      <c r="AF98" s="16"/>
      <c r="AG98" s="16"/>
      <c r="AH98" s="16"/>
      <c r="AI98" s="16"/>
      <c r="AJ98" s="16"/>
      <c r="AK98" s="16"/>
      <c r="AL98" s="16"/>
      <c r="AM98" s="16"/>
      <c r="AN98" s="16"/>
      <c r="AO98" s="16"/>
      <c r="AP98" s="16"/>
      <c r="AQ98" s="16"/>
      <c r="AR98" s="116"/>
      <c r="AS98" s="116"/>
      <c r="AT98" s="116"/>
      <c r="AU98" s="116"/>
      <c r="AV98" s="116"/>
      <c r="AW98" s="116"/>
      <c r="AX98" s="116"/>
      <c r="AY98" s="116"/>
      <c r="AZ98" s="116"/>
      <c r="BA98" s="116"/>
      <c r="BB98" s="116"/>
      <c r="BC98" s="116"/>
      <c r="BD98" s="116"/>
      <c r="BE98" s="116"/>
      <c r="BF98" s="116"/>
      <c r="BG98" s="116"/>
      <c r="BH98" s="116"/>
      <c r="BI98" s="117"/>
    </row>
    <row r="99" spans="2:61" s="3" customFormat="1">
      <c r="B99" s="36"/>
      <c r="C99" s="36"/>
      <c r="D99" s="36"/>
      <c r="E99" s="36"/>
      <c r="F99" s="36"/>
      <c r="G99" s="36"/>
      <c r="H99" s="36"/>
      <c r="I99" s="36"/>
      <c r="J99" s="36"/>
      <c r="K99" s="36"/>
      <c r="L99" s="36"/>
      <c r="M99" s="36"/>
      <c r="N99" s="36"/>
      <c r="O99" s="36"/>
      <c r="P99" s="36"/>
      <c r="Q99" s="36"/>
      <c r="R99" s="16"/>
      <c r="S99" s="16"/>
      <c r="T99" s="16"/>
      <c r="U99" s="36"/>
      <c r="V99" s="36"/>
      <c r="W99" s="36"/>
      <c r="X99" s="36"/>
      <c r="Y99" s="36"/>
      <c r="Z99" s="36"/>
      <c r="AA99" s="36"/>
      <c r="AB99" s="36"/>
      <c r="AC99" s="16"/>
      <c r="AD99" s="16"/>
      <c r="AE99" s="16"/>
      <c r="AF99" s="16"/>
      <c r="AG99" s="16"/>
      <c r="AH99" s="16"/>
      <c r="AI99" s="16"/>
      <c r="AJ99" s="16"/>
      <c r="AK99" s="16"/>
      <c r="AL99" s="16"/>
      <c r="AM99" s="16"/>
      <c r="AN99" s="16"/>
      <c r="AO99" s="16"/>
      <c r="AP99" s="16"/>
      <c r="AQ99" s="16"/>
      <c r="AR99" s="116"/>
      <c r="AS99" s="116"/>
      <c r="AT99" s="116"/>
      <c r="AU99" s="116"/>
      <c r="AV99" s="116"/>
      <c r="AW99" s="116"/>
      <c r="AX99" s="116"/>
      <c r="AY99" s="116"/>
      <c r="AZ99" s="116"/>
      <c r="BA99" s="116"/>
      <c r="BB99" s="116"/>
      <c r="BC99" s="116"/>
      <c r="BD99" s="116"/>
      <c r="BE99" s="116"/>
      <c r="BF99" s="116"/>
      <c r="BG99" s="116"/>
      <c r="BH99" s="116"/>
      <c r="BI99" s="117"/>
    </row>
    <row r="100" spans="2:61" s="3" customFormat="1">
      <c r="B100" s="36"/>
      <c r="C100" s="36"/>
      <c r="D100" s="36"/>
      <c r="E100" s="36"/>
      <c r="F100" s="36"/>
      <c r="G100" s="36"/>
      <c r="H100" s="36"/>
      <c r="I100" s="36"/>
      <c r="J100" s="36"/>
      <c r="K100" s="36"/>
      <c r="L100" s="36"/>
      <c r="M100" s="36"/>
      <c r="N100" s="36"/>
      <c r="O100" s="36"/>
      <c r="P100" s="36"/>
      <c r="Q100" s="36"/>
      <c r="R100" s="16"/>
      <c r="S100" s="16"/>
      <c r="T100" s="16"/>
      <c r="U100" s="36"/>
      <c r="V100" s="36"/>
      <c r="W100" s="36"/>
      <c r="X100" s="36"/>
      <c r="Y100" s="36"/>
      <c r="Z100" s="36"/>
      <c r="AA100" s="36"/>
      <c r="AB100" s="36"/>
      <c r="AC100" s="16"/>
      <c r="AD100" s="16"/>
      <c r="AE100" s="16"/>
      <c r="AF100" s="16"/>
      <c r="AG100" s="16"/>
      <c r="AH100" s="16"/>
      <c r="AI100" s="16"/>
      <c r="AJ100" s="16"/>
      <c r="AK100" s="16"/>
      <c r="AL100" s="16"/>
      <c r="AM100" s="16"/>
      <c r="AN100" s="16"/>
      <c r="AO100" s="16"/>
      <c r="AP100" s="16"/>
      <c r="AQ100" s="16"/>
      <c r="AR100" s="116"/>
      <c r="AS100" s="116"/>
      <c r="AT100" s="116"/>
      <c r="AU100" s="116"/>
      <c r="AV100" s="116"/>
      <c r="AW100" s="116"/>
      <c r="AX100" s="116"/>
      <c r="AY100" s="116"/>
      <c r="AZ100" s="116"/>
      <c r="BA100" s="116"/>
      <c r="BB100" s="116"/>
      <c r="BC100" s="116"/>
      <c r="BD100" s="116"/>
      <c r="BE100" s="116"/>
      <c r="BF100" s="116"/>
      <c r="BG100" s="116"/>
      <c r="BH100" s="116"/>
      <c r="BI100" s="117"/>
    </row>
    <row r="101" spans="2:61" s="3" customFormat="1">
      <c r="B101" s="36"/>
      <c r="C101" s="36"/>
      <c r="D101" s="36"/>
      <c r="E101" s="36"/>
      <c r="F101" s="36"/>
      <c r="G101" s="36"/>
      <c r="H101" s="36"/>
      <c r="I101" s="36"/>
      <c r="J101" s="36"/>
      <c r="K101" s="36"/>
      <c r="L101" s="36"/>
      <c r="M101" s="36"/>
      <c r="N101" s="36"/>
      <c r="O101" s="36"/>
      <c r="P101" s="36"/>
      <c r="Q101" s="36"/>
      <c r="R101" s="16"/>
      <c r="S101" s="16"/>
      <c r="T101" s="16"/>
      <c r="U101" s="36"/>
      <c r="V101" s="36"/>
      <c r="W101" s="36"/>
      <c r="X101" s="36"/>
      <c r="Y101" s="36"/>
      <c r="Z101" s="36"/>
      <c r="AA101" s="36"/>
      <c r="AB101" s="36"/>
      <c r="AC101" s="16"/>
      <c r="AD101" s="16"/>
      <c r="AE101" s="16"/>
      <c r="AF101" s="16"/>
      <c r="AG101" s="16"/>
      <c r="AH101" s="16"/>
      <c r="AI101" s="16"/>
      <c r="AJ101" s="16"/>
      <c r="AK101" s="16"/>
      <c r="AL101" s="16"/>
      <c r="AM101" s="16"/>
      <c r="AN101" s="16"/>
      <c r="AO101" s="16"/>
      <c r="AP101" s="16"/>
      <c r="AQ101" s="16"/>
      <c r="AR101" s="116"/>
      <c r="AS101" s="116"/>
      <c r="AT101" s="116"/>
      <c r="AU101" s="116"/>
      <c r="AV101" s="116"/>
      <c r="AW101" s="116"/>
      <c r="AX101" s="116"/>
      <c r="AY101" s="116"/>
      <c r="AZ101" s="116"/>
      <c r="BA101" s="116"/>
      <c r="BB101" s="116"/>
      <c r="BC101" s="116"/>
      <c r="BD101" s="116"/>
      <c r="BE101" s="116"/>
      <c r="BF101" s="116"/>
      <c r="BG101" s="116"/>
      <c r="BH101" s="116"/>
      <c r="BI101" s="117"/>
    </row>
    <row r="102" spans="2:61" s="3" customFormat="1">
      <c r="B102" s="36"/>
      <c r="C102" s="36"/>
      <c r="D102" s="36"/>
      <c r="E102" s="36"/>
      <c r="F102" s="36"/>
      <c r="G102" s="36"/>
      <c r="H102" s="36"/>
      <c r="I102" s="36"/>
      <c r="J102" s="36"/>
      <c r="K102" s="36"/>
      <c r="L102" s="36"/>
      <c r="M102" s="36"/>
      <c r="N102" s="36"/>
      <c r="O102" s="36"/>
      <c r="P102" s="36"/>
      <c r="Q102" s="36"/>
      <c r="R102" s="16"/>
      <c r="S102" s="16"/>
      <c r="T102" s="16"/>
      <c r="U102" s="36"/>
      <c r="V102" s="36"/>
      <c r="W102" s="36"/>
      <c r="X102" s="36"/>
      <c r="Y102" s="36"/>
      <c r="Z102" s="36"/>
      <c r="AA102" s="36"/>
      <c r="AB102" s="36"/>
      <c r="AC102" s="16"/>
      <c r="AD102" s="16"/>
      <c r="AE102" s="16"/>
      <c r="AF102" s="16"/>
      <c r="AG102" s="16"/>
      <c r="AH102" s="16"/>
      <c r="AI102" s="16"/>
      <c r="AJ102" s="16"/>
      <c r="AK102" s="16"/>
      <c r="AL102" s="16"/>
      <c r="AM102" s="16"/>
      <c r="AN102" s="16"/>
      <c r="AO102" s="16"/>
      <c r="AP102" s="16"/>
      <c r="AQ102" s="16"/>
      <c r="AR102" s="116"/>
      <c r="AS102" s="116"/>
      <c r="AT102" s="116"/>
      <c r="AU102" s="116"/>
      <c r="AV102" s="116"/>
      <c r="AW102" s="116"/>
      <c r="AX102" s="116"/>
      <c r="AY102" s="116"/>
      <c r="AZ102" s="116"/>
      <c r="BA102" s="116"/>
      <c r="BB102" s="116"/>
      <c r="BC102" s="116"/>
      <c r="BD102" s="116"/>
      <c r="BE102" s="116"/>
      <c r="BF102" s="116"/>
      <c r="BG102" s="116"/>
      <c r="BH102" s="116"/>
      <c r="BI102" s="117"/>
    </row>
    <row r="103" spans="2:61" s="3" customFormat="1">
      <c r="B103" s="36"/>
      <c r="C103" s="36"/>
      <c r="D103" s="36"/>
      <c r="E103" s="36"/>
      <c r="F103" s="36"/>
      <c r="G103" s="36"/>
      <c r="H103" s="36"/>
      <c r="I103" s="36"/>
      <c r="J103" s="36"/>
      <c r="K103" s="36"/>
      <c r="L103" s="36"/>
      <c r="M103" s="36"/>
      <c r="N103" s="36"/>
      <c r="O103" s="36"/>
      <c r="P103" s="36"/>
      <c r="Q103" s="36"/>
      <c r="R103" s="16"/>
      <c r="S103" s="16"/>
      <c r="T103" s="16"/>
      <c r="U103" s="36"/>
      <c r="V103" s="36"/>
      <c r="W103" s="36"/>
      <c r="X103" s="36"/>
      <c r="Y103" s="36"/>
      <c r="Z103" s="36"/>
      <c r="AA103" s="36"/>
      <c r="AB103" s="36"/>
      <c r="AC103" s="16"/>
      <c r="AD103" s="16"/>
      <c r="AE103" s="16"/>
      <c r="AF103" s="16"/>
      <c r="AG103" s="16"/>
      <c r="AH103" s="16"/>
      <c r="AI103" s="16"/>
      <c r="AJ103" s="16"/>
      <c r="AK103" s="16"/>
      <c r="AL103" s="16"/>
      <c r="AM103" s="16"/>
      <c r="AN103" s="16"/>
      <c r="AO103" s="16"/>
      <c r="AP103" s="16"/>
      <c r="AQ103" s="16"/>
      <c r="AR103" s="116"/>
      <c r="AS103" s="116"/>
      <c r="AT103" s="116"/>
      <c r="AU103" s="116"/>
      <c r="AV103" s="116"/>
      <c r="AW103" s="116"/>
      <c r="AX103" s="116"/>
      <c r="AY103" s="116"/>
      <c r="AZ103" s="116"/>
      <c r="BA103" s="116"/>
      <c r="BB103" s="116"/>
      <c r="BC103" s="116"/>
      <c r="BD103" s="116"/>
      <c r="BE103" s="116"/>
      <c r="BF103" s="116"/>
      <c r="BG103" s="116"/>
      <c r="BH103" s="116"/>
      <c r="BI103" s="117"/>
    </row>
    <row r="104" spans="2:61" s="3" customFormat="1">
      <c r="B104" s="36"/>
      <c r="C104" s="36"/>
      <c r="D104" s="36"/>
      <c r="E104" s="36"/>
      <c r="F104" s="36"/>
      <c r="G104" s="36"/>
      <c r="H104" s="36"/>
      <c r="I104" s="36"/>
      <c r="J104" s="36"/>
      <c r="K104" s="36"/>
      <c r="L104" s="36"/>
      <c r="M104" s="36"/>
      <c r="N104" s="36"/>
      <c r="O104" s="36"/>
      <c r="P104" s="36"/>
      <c r="Q104" s="36"/>
      <c r="R104" s="16"/>
      <c r="S104" s="16"/>
      <c r="T104" s="16"/>
      <c r="U104" s="36"/>
      <c r="V104" s="36"/>
      <c r="W104" s="36"/>
      <c r="X104" s="36"/>
      <c r="Y104" s="36"/>
      <c r="Z104" s="36"/>
      <c r="AA104" s="36"/>
      <c r="AB104" s="36"/>
      <c r="AC104" s="16"/>
      <c r="AD104" s="16"/>
      <c r="AE104" s="16"/>
      <c r="AF104" s="16"/>
      <c r="AG104" s="16"/>
      <c r="AH104" s="16"/>
      <c r="AI104" s="16"/>
      <c r="AJ104" s="16"/>
      <c r="AK104" s="16"/>
      <c r="AL104" s="16"/>
      <c r="AM104" s="16"/>
      <c r="AN104" s="16"/>
      <c r="AO104" s="16"/>
      <c r="AP104" s="16"/>
      <c r="AQ104" s="16"/>
      <c r="AR104" s="116"/>
      <c r="AS104" s="116"/>
      <c r="AT104" s="116"/>
      <c r="AU104" s="116"/>
      <c r="AV104" s="116"/>
      <c r="AW104" s="116"/>
      <c r="AX104" s="116"/>
      <c r="AY104" s="116"/>
      <c r="AZ104" s="116"/>
      <c r="BA104" s="116"/>
      <c r="BB104" s="116"/>
      <c r="BC104" s="116"/>
      <c r="BD104" s="116"/>
      <c r="BE104" s="116"/>
      <c r="BF104" s="116"/>
      <c r="BG104" s="116"/>
      <c r="BH104" s="116"/>
      <c r="BI104" s="117"/>
    </row>
    <row r="105" spans="2:61" s="3" customFormat="1">
      <c r="B105" s="36"/>
      <c r="C105" s="36"/>
      <c r="D105" s="36"/>
      <c r="E105" s="36"/>
      <c r="F105" s="36"/>
      <c r="G105" s="36"/>
      <c r="H105" s="36"/>
      <c r="I105" s="36"/>
      <c r="J105" s="36"/>
      <c r="K105" s="36"/>
      <c r="L105" s="36"/>
      <c r="M105" s="36"/>
      <c r="N105" s="36"/>
      <c r="O105" s="36"/>
      <c r="P105" s="36"/>
      <c r="Q105" s="36"/>
      <c r="R105" s="16"/>
      <c r="S105" s="16"/>
      <c r="T105" s="16"/>
      <c r="U105" s="36"/>
      <c r="V105" s="36"/>
      <c r="W105" s="36"/>
      <c r="X105" s="36"/>
      <c r="Y105" s="36"/>
      <c r="Z105" s="36"/>
      <c r="AA105" s="36"/>
      <c r="AB105" s="36"/>
      <c r="AC105" s="16"/>
      <c r="AD105" s="16"/>
      <c r="AE105" s="16"/>
      <c r="AF105" s="16"/>
      <c r="AG105" s="16"/>
      <c r="AH105" s="16"/>
      <c r="AI105" s="16"/>
      <c r="AJ105" s="16"/>
      <c r="AK105" s="16"/>
      <c r="AL105" s="16"/>
      <c r="AM105" s="16"/>
      <c r="AN105" s="16"/>
      <c r="AO105" s="16"/>
      <c r="AP105" s="16"/>
      <c r="AQ105" s="16"/>
      <c r="AR105" s="116"/>
      <c r="AS105" s="116"/>
      <c r="AT105" s="116"/>
      <c r="AU105" s="116"/>
      <c r="AV105" s="116"/>
      <c r="AW105" s="116"/>
      <c r="AX105" s="116"/>
      <c r="AY105" s="116"/>
      <c r="AZ105" s="116"/>
      <c r="BA105" s="116"/>
      <c r="BB105" s="116"/>
      <c r="BC105" s="116"/>
      <c r="BD105" s="116"/>
      <c r="BE105" s="116"/>
      <c r="BF105" s="116"/>
      <c r="BG105" s="116"/>
      <c r="BH105" s="116"/>
      <c r="BI105" s="117"/>
    </row>
    <row r="106" spans="2:61" s="3" customFormat="1">
      <c r="B106" s="36"/>
      <c r="C106" s="36"/>
      <c r="D106" s="36"/>
      <c r="E106" s="36"/>
      <c r="F106" s="36"/>
      <c r="G106" s="36"/>
      <c r="H106" s="36"/>
      <c r="I106" s="36"/>
      <c r="J106" s="36"/>
      <c r="K106" s="36"/>
      <c r="L106" s="36"/>
      <c r="M106" s="36"/>
      <c r="N106" s="36"/>
      <c r="O106" s="36"/>
      <c r="P106" s="36"/>
      <c r="Q106" s="36"/>
      <c r="R106" s="16"/>
      <c r="S106" s="16"/>
      <c r="T106" s="16"/>
      <c r="U106" s="36"/>
      <c r="V106" s="36"/>
      <c r="W106" s="36"/>
      <c r="X106" s="36"/>
      <c r="Y106" s="36"/>
      <c r="Z106" s="36"/>
      <c r="AA106" s="36"/>
      <c r="AB106" s="36"/>
      <c r="AC106" s="16"/>
      <c r="AD106" s="16"/>
      <c r="AE106" s="16"/>
      <c r="AF106" s="16"/>
      <c r="AG106" s="16"/>
      <c r="AH106" s="16"/>
      <c r="AI106" s="16"/>
      <c r="AJ106" s="16"/>
      <c r="AK106" s="16"/>
      <c r="AL106" s="16"/>
      <c r="AM106" s="16"/>
      <c r="AN106" s="16"/>
      <c r="AO106" s="16"/>
      <c r="AP106" s="16"/>
      <c r="AQ106" s="16"/>
      <c r="AR106" s="116"/>
      <c r="AS106" s="116"/>
      <c r="AT106" s="116"/>
      <c r="AU106" s="116"/>
      <c r="AV106" s="116"/>
      <c r="AW106" s="116"/>
      <c r="AX106" s="116"/>
      <c r="AY106" s="116"/>
      <c r="AZ106" s="116"/>
      <c r="BA106" s="116"/>
      <c r="BB106" s="116"/>
      <c r="BC106" s="116"/>
      <c r="BD106" s="116"/>
      <c r="BE106" s="116"/>
      <c r="BF106" s="116"/>
      <c r="BG106" s="116"/>
      <c r="BH106" s="116"/>
      <c r="BI106" s="117"/>
    </row>
    <row r="107" spans="2:61" s="3" customFormat="1">
      <c r="B107" s="36"/>
      <c r="C107" s="36"/>
      <c r="D107" s="36"/>
      <c r="E107" s="36"/>
      <c r="F107" s="36"/>
      <c r="G107" s="36"/>
      <c r="H107" s="36"/>
      <c r="I107" s="36"/>
      <c r="J107" s="36"/>
      <c r="K107" s="36"/>
      <c r="L107" s="36"/>
      <c r="M107" s="36"/>
      <c r="N107" s="36"/>
      <c r="O107" s="36"/>
      <c r="P107" s="36"/>
      <c r="Q107" s="36"/>
      <c r="R107" s="16"/>
      <c r="S107" s="16"/>
      <c r="T107" s="16"/>
      <c r="U107" s="36"/>
      <c r="V107" s="36"/>
      <c r="W107" s="36"/>
      <c r="X107" s="36"/>
      <c r="Y107" s="36"/>
      <c r="Z107" s="36"/>
      <c r="AA107" s="36"/>
      <c r="AB107" s="36"/>
      <c r="AC107" s="16"/>
      <c r="AD107" s="16"/>
      <c r="AE107" s="16"/>
      <c r="AF107" s="16"/>
      <c r="AG107" s="16"/>
      <c r="AH107" s="16"/>
      <c r="AI107" s="16"/>
      <c r="AJ107" s="16"/>
      <c r="AK107" s="16"/>
      <c r="AL107" s="16"/>
      <c r="AM107" s="16"/>
      <c r="AN107" s="16"/>
      <c r="AO107" s="16"/>
      <c r="AP107" s="16"/>
      <c r="AQ107" s="16"/>
      <c r="AR107" s="116"/>
      <c r="AS107" s="116"/>
      <c r="AT107" s="116"/>
      <c r="AU107" s="116"/>
      <c r="AV107" s="116"/>
      <c r="AW107" s="116"/>
      <c r="AX107" s="116"/>
      <c r="AY107" s="116"/>
      <c r="AZ107" s="116"/>
      <c r="BA107" s="116"/>
      <c r="BB107" s="116"/>
      <c r="BC107" s="116"/>
      <c r="BD107" s="116"/>
      <c r="BE107" s="116"/>
      <c r="BF107" s="116"/>
      <c r="BG107" s="116"/>
      <c r="BH107" s="116"/>
      <c r="BI107" s="117"/>
    </row>
    <row r="108" spans="2:61" s="3" customFormat="1">
      <c r="B108" s="36"/>
      <c r="C108" s="36"/>
      <c r="D108" s="36"/>
      <c r="E108" s="36"/>
      <c r="F108" s="36"/>
      <c r="G108" s="36"/>
      <c r="H108" s="36"/>
      <c r="I108" s="36"/>
      <c r="J108" s="36"/>
      <c r="K108" s="36"/>
      <c r="L108" s="36"/>
      <c r="M108" s="36"/>
      <c r="N108" s="36"/>
      <c r="O108" s="36"/>
      <c r="P108" s="36"/>
      <c r="Q108" s="36"/>
      <c r="R108" s="16"/>
      <c r="S108" s="16"/>
      <c r="T108" s="16"/>
      <c r="U108" s="36"/>
      <c r="V108" s="36"/>
      <c r="W108" s="36"/>
      <c r="X108" s="36"/>
      <c r="Y108" s="36"/>
      <c r="Z108" s="36"/>
      <c r="AA108" s="36"/>
      <c r="AB108" s="36"/>
      <c r="AC108" s="16"/>
      <c r="AD108" s="16"/>
      <c r="AE108" s="16"/>
      <c r="AF108" s="16"/>
      <c r="AG108" s="16"/>
      <c r="AH108" s="16"/>
      <c r="AI108" s="16"/>
      <c r="AJ108" s="16"/>
      <c r="AK108" s="16"/>
      <c r="AL108" s="16"/>
      <c r="AM108" s="16"/>
      <c r="AN108" s="16"/>
      <c r="AO108" s="16"/>
      <c r="AP108" s="16"/>
      <c r="AQ108" s="16"/>
      <c r="AR108" s="116"/>
      <c r="AS108" s="116"/>
      <c r="AT108" s="116"/>
      <c r="AU108" s="116"/>
      <c r="AV108" s="116"/>
      <c r="AW108" s="116"/>
      <c r="AX108" s="116"/>
      <c r="AY108" s="116"/>
      <c r="AZ108" s="116"/>
      <c r="BA108" s="116"/>
      <c r="BB108" s="116"/>
      <c r="BC108" s="116"/>
      <c r="BD108" s="116"/>
      <c r="BE108" s="116"/>
      <c r="BF108" s="116"/>
      <c r="BG108" s="116"/>
      <c r="BH108" s="116"/>
      <c r="BI108" s="117"/>
    </row>
    <row r="109" spans="2:61" s="3" customFormat="1">
      <c r="B109" s="36"/>
      <c r="C109" s="36"/>
      <c r="D109" s="36"/>
      <c r="E109" s="36"/>
      <c r="F109" s="36"/>
      <c r="G109" s="36"/>
      <c r="H109" s="36"/>
      <c r="I109" s="36"/>
      <c r="J109" s="36"/>
      <c r="K109" s="36"/>
      <c r="L109" s="36"/>
      <c r="M109" s="36"/>
      <c r="N109" s="36"/>
      <c r="O109" s="36"/>
      <c r="P109" s="36"/>
      <c r="Q109" s="36"/>
      <c r="R109" s="16"/>
      <c r="S109" s="16"/>
      <c r="T109" s="16"/>
      <c r="U109" s="36"/>
      <c r="V109" s="36"/>
      <c r="W109" s="36"/>
      <c r="X109" s="36"/>
      <c r="Y109" s="36"/>
      <c r="Z109" s="36"/>
      <c r="AA109" s="36"/>
      <c r="AB109" s="36"/>
      <c r="AC109" s="16"/>
      <c r="AD109" s="16"/>
      <c r="AE109" s="16"/>
      <c r="AF109" s="16"/>
      <c r="AG109" s="16"/>
      <c r="AH109" s="16"/>
      <c r="AI109" s="16"/>
      <c r="AJ109" s="16"/>
      <c r="AK109" s="16"/>
      <c r="AL109" s="16"/>
      <c r="AM109" s="16"/>
      <c r="AN109" s="16"/>
      <c r="AO109" s="16"/>
      <c r="AP109" s="16"/>
      <c r="AQ109" s="16"/>
      <c r="AR109" s="116"/>
      <c r="AS109" s="116"/>
      <c r="AT109" s="116"/>
      <c r="AU109" s="116"/>
      <c r="AV109" s="116"/>
      <c r="AW109" s="116"/>
      <c r="AX109" s="116"/>
      <c r="AY109" s="116"/>
      <c r="AZ109" s="116"/>
      <c r="BA109" s="116"/>
      <c r="BB109" s="116"/>
      <c r="BC109" s="116"/>
      <c r="BD109" s="116"/>
      <c r="BE109" s="116"/>
      <c r="BF109" s="116"/>
      <c r="BG109" s="116"/>
      <c r="BH109" s="116"/>
      <c r="BI109" s="117"/>
    </row>
    <row r="110" spans="2:61" s="3" customFormat="1">
      <c r="B110" s="36"/>
      <c r="C110" s="36"/>
      <c r="D110" s="36"/>
      <c r="E110" s="36"/>
      <c r="F110" s="36"/>
      <c r="G110" s="36"/>
      <c r="H110" s="36"/>
      <c r="I110" s="36"/>
      <c r="J110" s="36"/>
      <c r="K110" s="36"/>
      <c r="L110" s="36"/>
      <c r="M110" s="36"/>
      <c r="N110" s="36"/>
      <c r="O110" s="36"/>
      <c r="P110" s="36"/>
      <c r="Q110" s="36"/>
      <c r="R110" s="16"/>
      <c r="S110" s="16"/>
      <c r="T110" s="16"/>
      <c r="U110" s="36"/>
      <c r="V110" s="36"/>
      <c r="W110" s="36"/>
      <c r="X110" s="36"/>
      <c r="Y110" s="36"/>
      <c r="Z110" s="36"/>
      <c r="AA110" s="36"/>
      <c r="AB110" s="36"/>
      <c r="AC110" s="16"/>
      <c r="AD110" s="16"/>
      <c r="AE110" s="16"/>
      <c r="AF110" s="16"/>
      <c r="AG110" s="16"/>
      <c r="AH110" s="16"/>
      <c r="AI110" s="16"/>
      <c r="AJ110" s="16"/>
      <c r="AK110" s="16"/>
      <c r="AL110" s="16"/>
      <c r="AM110" s="16"/>
      <c r="AN110" s="16"/>
      <c r="AO110" s="16"/>
      <c r="AP110" s="16"/>
      <c r="AQ110" s="16"/>
      <c r="AR110" s="116"/>
      <c r="AS110" s="116"/>
      <c r="AT110" s="116"/>
      <c r="AU110" s="116"/>
      <c r="AV110" s="116"/>
      <c r="AW110" s="116"/>
      <c r="AX110" s="116"/>
      <c r="AY110" s="116"/>
      <c r="AZ110" s="116"/>
      <c r="BA110" s="116"/>
      <c r="BB110" s="116"/>
      <c r="BC110" s="116"/>
      <c r="BD110" s="116"/>
      <c r="BE110" s="116"/>
      <c r="BF110" s="116"/>
      <c r="BG110" s="116"/>
      <c r="BH110" s="116"/>
      <c r="BI110" s="117"/>
    </row>
    <row r="111" spans="2:61" s="3" customFormat="1">
      <c r="B111" s="36"/>
      <c r="C111" s="36"/>
      <c r="D111" s="36"/>
      <c r="E111" s="36"/>
      <c r="F111" s="36"/>
      <c r="G111" s="36"/>
      <c r="H111" s="36"/>
      <c r="I111" s="36"/>
      <c r="J111" s="36"/>
      <c r="K111" s="36"/>
      <c r="L111" s="36"/>
      <c r="M111" s="36"/>
      <c r="N111" s="36"/>
      <c r="O111" s="36"/>
      <c r="P111" s="36"/>
      <c r="Q111" s="36"/>
      <c r="R111" s="16"/>
      <c r="S111" s="16"/>
      <c r="T111" s="16"/>
      <c r="U111" s="36"/>
      <c r="V111" s="36"/>
      <c r="W111" s="36"/>
      <c r="X111" s="36"/>
      <c r="Y111" s="36"/>
      <c r="Z111" s="36"/>
      <c r="AA111" s="36"/>
      <c r="AB111" s="36"/>
      <c r="AC111" s="16"/>
      <c r="AD111" s="16"/>
      <c r="AE111" s="16"/>
      <c r="AF111" s="16"/>
      <c r="AG111" s="16"/>
      <c r="AH111" s="16"/>
      <c r="AI111" s="16"/>
      <c r="AJ111" s="16"/>
      <c r="AK111" s="16"/>
      <c r="AL111" s="16"/>
      <c r="AM111" s="16"/>
      <c r="AN111" s="16"/>
      <c r="AO111" s="16"/>
      <c r="AP111" s="16"/>
      <c r="AQ111" s="16"/>
      <c r="AR111" s="116"/>
      <c r="AS111" s="116"/>
      <c r="AT111" s="116"/>
      <c r="AU111" s="116"/>
      <c r="AV111" s="116"/>
      <c r="AW111" s="116"/>
      <c r="AX111" s="116"/>
      <c r="AY111" s="116"/>
      <c r="AZ111" s="116"/>
      <c r="BA111" s="116"/>
      <c r="BB111" s="116"/>
      <c r="BC111" s="116"/>
      <c r="BD111" s="116"/>
      <c r="BE111" s="116"/>
      <c r="BF111" s="116"/>
      <c r="BG111" s="116"/>
      <c r="BH111" s="116"/>
      <c r="BI111" s="117"/>
    </row>
    <row r="112" spans="2:61" s="3" customFormat="1">
      <c r="B112" s="36"/>
      <c r="C112" s="36"/>
      <c r="D112" s="36"/>
      <c r="E112" s="36"/>
      <c r="F112" s="36"/>
      <c r="G112" s="36"/>
      <c r="H112" s="36"/>
      <c r="I112" s="36"/>
      <c r="J112" s="36"/>
      <c r="K112" s="36"/>
      <c r="L112" s="36"/>
      <c r="M112" s="36"/>
      <c r="N112" s="36"/>
      <c r="O112" s="36"/>
      <c r="P112" s="36"/>
      <c r="Q112" s="36"/>
      <c r="R112" s="16"/>
      <c r="S112" s="16"/>
      <c r="T112" s="16"/>
      <c r="U112" s="36"/>
      <c r="V112" s="36"/>
      <c r="W112" s="36"/>
      <c r="X112" s="36"/>
      <c r="Y112" s="36"/>
      <c r="Z112" s="36"/>
      <c r="AA112" s="36"/>
      <c r="AB112" s="36"/>
      <c r="AC112" s="16"/>
      <c r="AD112" s="16"/>
      <c r="AE112" s="16"/>
      <c r="AF112" s="16"/>
      <c r="AG112" s="16"/>
      <c r="AH112" s="16"/>
      <c r="AI112" s="16"/>
      <c r="AJ112" s="16"/>
      <c r="AK112" s="16"/>
      <c r="AL112" s="16"/>
      <c r="AM112" s="16"/>
      <c r="AN112" s="16"/>
      <c r="AO112" s="16"/>
      <c r="AP112" s="16"/>
      <c r="AQ112" s="16"/>
      <c r="AR112" s="116"/>
      <c r="AS112" s="116"/>
      <c r="AT112" s="116"/>
      <c r="AU112" s="116"/>
      <c r="AV112" s="116"/>
      <c r="AW112" s="116"/>
      <c r="AX112" s="116"/>
      <c r="AY112" s="116"/>
      <c r="AZ112" s="116"/>
      <c r="BA112" s="116"/>
      <c r="BB112" s="116"/>
      <c r="BC112" s="116"/>
      <c r="BD112" s="116"/>
      <c r="BE112" s="116"/>
      <c r="BF112" s="116"/>
      <c r="BG112" s="116"/>
      <c r="BH112" s="116"/>
      <c r="BI112" s="117"/>
    </row>
    <row r="113" spans="2:61" s="3" customFormat="1">
      <c r="B113" s="36"/>
      <c r="C113" s="36"/>
      <c r="D113" s="36"/>
      <c r="E113" s="36"/>
      <c r="F113" s="36"/>
      <c r="G113" s="36"/>
      <c r="H113" s="36"/>
      <c r="I113" s="36"/>
      <c r="J113" s="36"/>
      <c r="K113" s="36"/>
      <c r="L113" s="36"/>
      <c r="M113" s="36"/>
      <c r="N113" s="36"/>
      <c r="O113" s="36"/>
      <c r="P113" s="36"/>
      <c r="Q113" s="36"/>
      <c r="R113" s="16"/>
      <c r="S113" s="16"/>
      <c r="T113" s="16"/>
      <c r="U113" s="36"/>
      <c r="V113" s="36"/>
      <c r="W113" s="36"/>
      <c r="X113" s="36"/>
      <c r="Y113" s="36"/>
      <c r="Z113" s="36"/>
      <c r="AA113" s="36"/>
      <c r="AB113" s="36"/>
      <c r="AC113" s="16"/>
      <c r="AD113" s="16"/>
      <c r="AE113" s="16"/>
      <c r="AF113" s="16"/>
      <c r="AG113" s="16"/>
      <c r="AH113" s="16"/>
      <c r="AI113" s="16"/>
      <c r="AJ113" s="16"/>
      <c r="AK113" s="16"/>
      <c r="AL113" s="16"/>
      <c r="AM113" s="16"/>
      <c r="AN113" s="16"/>
      <c r="AO113" s="16"/>
      <c r="AP113" s="16"/>
      <c r="AQ113" s="16"/>
      <c r="AR113" s="116"/>
      <c r="AS113" s="116"/>
      <c r="AT113" s="116"/>
      <c r="AU113" s="116"/>
      <c r="AV113" s="116"/>
      <c r="AW113" s="116"/>
      <c r="AX113" s="116"/>
      <c r="AY113" s="116"/>
      <c r="AZ113" s="116"/>
      <c r="BA113" s="116"/>
      <c r="BB113" s="116"/>
      <c r="BC113" s="116"/>
      <c r="BD113" s="116"/>
      <c r="BE113" s="116"/>
      <c r="BF113" s="116"/>
      <c r="BG113" s="116"/>
      <c r="BH113" s="116"/>
      <c r="BI113" s="117"/>
    </row>
    <row r="114" spans="2:61" s="3" customFormat="1">
      <c r="B114" s="36"/>
      <c r="C114" s="36"/>
      <c r="D114" s="36"/>
      <c r="E114" s="36"/>
      <c r="F114" s="36"/>
      <c r="G114" s="36"/>
      <c r="H114" s="36"/>
      <c r="I114" s="36"/>
      <c r="J114" s="36"/>
      <c r="K114" s="36"/>
      <c r="L114" s="36"/>
      <c r="M114" s="36"/>
      <c r="N114" s="36"/>
      <c r="O114" s="36"/>
      <c r="P114" s="36"/>
      <c r="Q114" s="36"/>
      <c r="R114" s="16"/>
      <c r="S114" s="16"/>
      <c r="T114" s="16"/>
      <c r="U114" s="36"/>
      <c r="V114" s="36"/>
      <c r="W114" s="36"/>
      <c r="X114" s="36"/>
      <c r="Y114" s="36"/>
      <c r="Z114" s="36"/>
      <c r="AA114" s="36"/>
      <c r="AB114" s="36"/>
      <c r="AC114" s="16"/>
      <c r="AD114" s="16"/>
      <c r="AE114" s="16"/>
      <c r="AF114" s="16"/>
      <c r="AG114" s="16"/>
      <c r="AH114" s="16"/>
      <c r="AI114" s="16"/>
      <c r="AJ114" s="16"/>
      <c r="AK114" s="16"/>
      <c r="AL114" s="16"/>
      <c r="AM114" s="16"/>
      <c r="AN114" s="16"/>
      <c r="AO114" s="16"/>
      <c r="AP114" s="16"/>
      <c r="AQ114" s="16"/>
      <c r="AR114" s="116"/>
      <c r="AS114" s="116"/>
      <c r="AT114" s="116"/>
      <c r="AU114" s="116"/>
      <c r="AV114" s="116"/>
      <c r="AW114" s="116"/>
      <c r="AX114" s="116"/>
      <c r="AY114" s="116"/>
      <c r="AZ114" s="116"/>
      <c r="BA114" s="116"/>
      <c r="BB114" s="116"/>
      <c r="BC114" s="116"/>
      <c r="BD114" s="116"/>
      <c r="BE114" s="116"/>
      <c r="BF114" s="116"/>
      <c r="BG114" s="116"/>
      <c r="BH114" s="116"/>
      <c r="BI114" s="117"/>
    </row>
    <row r="115" spans="2:61" s="3" customFormat="1">
      <c r="B115" s="36"/>
      <c r="C115" s="36"/>
      <c r="D115" s="36"/>
      <c r="E115" s="36"/>
      <c r="F115" s="36"/>
      <c r="G115" s="36"/>
      <c r="H115" s="36"/>
      <c r="I115" s="36"/>
      <c r="J115" s="36"/>
      <c r="K115" s="36"/>
      <c r="L115" s="36"/>
      <c r="M115" s="36"/>
      <c r="N115" s="36"/>
      <c r="O115" s="36"/>
      <c r="P115" s="36"/>
      <c r="Q115" s="36"/>
      <c r="R115" s="16"/>
      <c r="S115" s="16"/>
      <c r="T115" s="16"/>
      <c r="U115" s="36"/>
      <c r="V115" s="36"/>
      <c r="W115" s="36"/>
      <c r="X115" s="36"/>
      <c r="Y115" s="36"/>
      <c r="Z115" s="36"/>
      <c r="AA115" s="36"/>
      <c r="AB115" s="36"/>
      <c r="AC115" s="16"/>
      <c r="AD115" s="16"/>
      <c r="AE115" s="16"/>
      <c r="AF115" s="16"/>
      <c r="AG115" s="16"/>
      <c r="AH115" s="16"/>
      <c r="AI115" s="16"/>
      <c r="AJ115" s="16"/>
      <c r="AK115" s="16"/>
      <c r="AL115" s="16"/>
      <c r="AM115" s="16"/>
      <c r="AN115" s="16"/>
      <c r="AO115" s="16"/>
      <c r="AP115" s="16"/>
      <c r="AQ115" s="16"/>
      <c r="AR115" s="116"/>
      <c r="AS115" s="116"/>
      <c r="AT115" s="116"/>
      <c r="AU115" s="116"/>
      <c r="AV115" s="116"/>
      <c r="AW115" s="116"/>
      <c r="AX115" s="116"/>
      <c r="AY115" s="116"/>
      <c r="AZ115" s="116"/>
      <c r="BA115" s="116"/>
      <c r="BB115" s="116"/>
      <c r="BC115" s="116"/>
      <c r="BD115" s="116"/>
      <c r="BE115" s="116"/>
      <c r="BF115" s="116"/>
      <c r="BG115" s="116"/>
      <c r="BH115" s="116"/>
      <c r="BI115" s="117"/>
    </row>
    <row r="116" spans="2:61" s="3" customFormat="1">
      <c r="B116" s="36"/>
      <c r="C116" s="36"/>
      <c r="D116" s="36"/>
      <c r="E116" s="36"/>
      <c r="F116" s="36"/>
      <c r="G116" s="36"/>
      <c r="H116" s="36"/>
      <c r="I116" s="36"/>
      <c r="J116" s="36"/>
      <c r="K116" s="36"/>
      <c r="L116" s="36"/>
      <c r="M116" s="36"/>
      <c r="N116" s="36"/>
      <c r="O116" s="36"/>
      <c r="P116" s="36"/>
      <c r="Q116" s="36"/>
      <c r="R116" s="16"/>
      <c r="S116" s="16"/>
      <c r="T116" s="16"/>
      <c r="U116" s="36"/>
      <c r="V116" s="36"/>
      <c r="W116" s="36"/>
      <c r="X116" s="36"/>
      <c r="Y116" s="36"/>
      <c r="Z116" s="36"/>
      <c r="AA116" s="36"/>
      <c r="AB116" s="36"/>
      <c r="AC116" s="16"/>
      <c r="AD116" s="16"/>
      <c r="AE116" s="16"/>
      <c r="AF116" s="16"/>
      <c r="AG116" s="16"/>
      <c r="AH116" s="16"/>
      <c r="AI116" s="16"/>
      <c r="AJ116" s="16"/>
      <c r="AK116" s="16"/>
      <c r="AL116" s="16"/>
      <c r="AM116" s="16"/>
      <c r="AN116" s="16"/>
      <c r="AO116" s="16"/>
      <c r="AP116" s="16"/>
      <c r="AQ116" s="16"/>
      <c r="AR116" s="116"/>
      <c r="AS116" s="116"/>
      <c r="AT116" s="116"/>
      <c r="AU116" s="116"/>
      <c r="AV116" s="116"/>
      <c r="AW116" s="116"/>
      <c r="AX116" s="116"/>
      <c r="AY116" s="116"/>
      <c r="AZ116" s="116"/>
      <c r="BA116" s="116"/>
      <c r="BB116" s="116"/>
      <c r="BC116" s="116"/>
      <c r="BD116" s="116"/>
      <c r="BE116" s="116"/>
      <c r="BF116" s="116"/>
      <c r="BG116" s="116"/>
      <c r="BH116" s="116"/>
      <c r="BI116" s="117"/>
    </row>
    <row r="117" spans="2:61" s="3" customFormat="1">
      <c r="B117" s="36"/>
      <c r="C117" s="36"/>
      <c r="D117" s="36"/>
      <c r="E117" s="36"/>
      <c r="F117" s="36"/>
      <c r="G117" s="36"/>
      <c r="H117" s="36"/>
      <c r="I117" s="36"/>
      <c r="J117" s="36"/>
      <c r="K117" s="36"/>
      <c r="L117" s="36"/>
      <c r="M117" s="36"/>
      <c r="N117" s="36"/>
      <c r="O117" s="36"/>
      <c r="P117" s="36"/>
      <c r="Q117" s="36"/>
      <c r="R117" s="16"/>
      <c r="S117" s="16"/>
      <c r="T117" s="16"/>
      <c r="U117" s="36"/>
      <c r="V117" s="36"/>
      <c r="W117" s="36"/>
      <c r="X117" s="36"/>
      <c r="Y117" s="36"/>
      <c r="Z117" s="36"/>
      <c r="AA117" s="36"/>
      <c r="AB117" s="36"/>
      <c r="AC117" s="16"/>
      <c r="AD117" s="16"/>
      <c r="AE117" s="16"/>
      <c r="AF117" s="16"/>
      <c r="AG117" s="16"/>
      <c r="AH117" s="16"/>
      <c r="AI117" s="16"/>
      <c r="AJ117" s="16"/>
      <c r="AK117" s="16"/>
      <c r="AL117" s="16"/>
      <c r="AM117" s="16"/>
      <c r="AN117" s="16"/>
      <c r="AO117" s="16"/>
      <c r="AP117" s="16"/>
      <c r="AQ117" s="16"/>
      <c r="AR117" s="116"/>
      <c r="AS117" s="116"/>
      <c r="AT117" s="116"/>
      <c r="AU117" s="116"/>
      <c r="AV117" s="116"/>
      <c r="AW117" s="116"/>
      <c r="AX117" s="116"/>
      <c r="AY117" s="116"/>
      <c r="AZ117" s="116"/>
      <c r="BA117" s="116"/>
      <c r="BB117" s="116"/>
      <c r="BC117" s="116"/>
      <c r="BD117" s="116"/>
      <c r="BE117" s="116"/>
      <c r="BF117" s="116"/>
      <c r="BG117" s="116"/>
      <c r="BH117" s="116"/>
      <c r="BI117" s="117"/>
    </row>
    <row r="118" spans="2:61" s="3" customFormat="1">
      <c r="B118" s="36"/>
      <c r="C118" s="36"/>
      <c r="D118" s="36"/>
      <c r="E118" s="36"/>
      <c r="F118" s="36"/>
      <c r="G118" s="36"/>
      <c r="H118" s="36"/>
      <c r="I118" s="36"/>
      <c r="J118" s="36"/>
      <c r="K118" s="36"/>
      <c r="L118" s="36"/>
      <c r="M118" s="36"/>
      <c r="N118" s="36"/>
      <c r="O118" s="36"/>
      <c r="P118" s="36"/>
      <c r="Q118" s="36"/>
      <c r="R118" s="16"/>
      <c r="S118" s="16"/>
      <c r="T118" s="16"/>
      <c r="U118" s="36"/>
      <c r="V118" s="36"/>
      <c r="W118" s="36"/>
      <c r="X118" s="36"/>
      <c r="Y118" s="36"/>
      <c r="Z118" s="36"/>
      <c r="AA118" s="36"/>
      <c r="AB118" s="36"/>
      <c r="AC118" s="16"/>
      <c r="AD118" s="16"/>
      <c r="AE118" s="16"/>
      <c r="AF118" s="16"/>
      <c r="AG118" s="16"/>
      <c r="AH118" s="16"/>
      <c r="AI118" s="16"/>
      <c r="AJ118" s="16"/>
      <c r="AK118" s="16"/>
      <c r="AL118" s="16"/>
      <c r="AM118" s="16"/>
      <c r="AN118" s="16"/>
      <c r="AO118" s="16"/>
      <c r="AP118" s="16"/>
      <c r="AQ118" s="16"/>
      <c r="AR118" s="116"/>
      <c r="AS118" s="116"/>
      <c r="AT118" s="116"/>
      <c r="AU118" s="116"/>
      <c r="AV118" s="116"/>
      <c r="AW118" s="116"/>
      <c r="AX118" s="116"/>
      <c r="AY118" s="116"/>
      <c r="AZ118" s="116"/>
      <c r="BA118" s="116"/>
      <c r="BB118" s="116"/>
      <c r="BC118" s="116"/>
      <c r="BD118" s="116"/>
      <c r="BE118" s="116"/>
      <c r="BF118" s="116"/>
      <c r="BG118" s="116"/>
      <c r="BH118" s="116"/>
      <c r="BI118" s="117"/>
    </row>
    <row r="119" spans="2:61" s="3" customFormat="1">
      <c r="B119" s="36"/>
      <c r="C119" s="36"/>
      <c r="D119" s="36"/>
      <c r="E119" s="36"/>
      <c r="F119" s="36"/>
      <c r="G119" s="36"/>
      <c r="H119" s="36"/>
      <c r="I119" s="36"/>
      <c r="J119" s="36"/>
      <c r="K119" s="36"/>
      <c r="L119" s="36"/>
      <c r="M119" s="36"/>
      <c r="N119" s="36"/>
      <c r="O119" s="36"/>
      <c r="P119" s="36"/>
      <c r="Q119" s="36"/>
      <c r="R119" s="16"/>
      <c r="S119" s="16"/>
      <c r="T119" s="16"/>
      <c r="U119" s="36"/>
      <c r="V119" s="36"/>
      <c r="W119" s="36"/>
      <c r="X119" s="36"/>
      <c r="Y119" s="36"/>
      <c r="Z119" s="36"/>
      <c r="AA119" s="36"/>
      <c r="AB119" s="36"/>
      <c r="AC119" s="16"/>
      <c r="AD119" s="16"/>
      <c r="AE119" s="16"/>
      <c r="AF119" s="16"/>
      <c r="AG119" s="16"/>
      <c r="AH119" s="16"/>
      <c r="AI119" s="16"/>
      <c r="AJ119" s="16"/>
      <c r="AK119" s="16"/>
      <c r="AL119" s="16"/>
      <c r="AM119" s="16"/>
      <c r="AN119" s="16"/>
      <c r="AO119" s="16"/>
      <c r="AP119" s="16"/>
      <c r="AQ119" s="16"/>
      <c r="AR119" s="116"/>
      <c r="AS119" s="116"/>
      <c r="AT119" s="116"/>
      <c r="AU119" s="116"/>
      <c r="AV119" s="116"/>
      <c r="AW119" s="116"/>
      <c r="AX119" s="116"/>
      <c r="AY119" s="116"/>
      <c r="AZ119" s="116"/>
      <c r="BA119" s="116"/>
      <c r="BB119" s="116"/>
      <c r="BC119" s="116"/>
      <c r="BD119" s="116"/>
      <c r="BE119" s="116"/>
      <c r="BF119" s="116"/>
      <c r="BG119" s="116"/>
      <c r="BH119" s="116"/>
      <c r="BI119" s="117"/>
    </row>
    <row r="120" spans="2:61" s="3" customFormat="1">
      <c r="B120" s="36"/>
      <c r="C120" s="36"/>
      <c r="D120" s="36"/>
      <c r="E120" s="36"/>
      <c r="F120" s="36"/>
      <c r="G120" s="36"/>
      <c r="H120" s="36"/>
      <c r="I120" s="36"/>
      <c r="J120" s="36"/>
      <c r="K120" s="36"/>
      <c r="L120" s="36"/>
      <c r="M120" s="36"/>
      <c r="N120" s="36"/>
      <c r="O120" s="36"/>
      <c r="P120" s="36"/>
      <c r="Q120" s="36"/>
      <c r="R120" s="16"/>
      <c r="S120" s="16"/>
      <c r="T120" s="16"/>
      <c r="U120" s="36"/>
      <c r="V120" s="36"/>
      <c r="W120" s="36"/>
      <c r="X120" s="36"/>
      <c r="Y120" s="36"/>
      <c r="Z120" s="36"/>
      <c r="AA120" s="36"/>
      <c r="AB120" s="36"/>
      <c r="AC120" s="16"/>
      <c r="AD120" s="16"/>
      <c r="AE120" s="16"/>
      <c r="AF120" s="16"/>
      <c r="AG120" s="16"/>
      <c r="AH120" s="16"/>
      <c r="AI120" s="16"/>
      <c r="AJ120" s="16"/>
      <c r="AK120" s="16"/>
      <c r="AL120" s="16"/>
      <c r="AM120" s="16"/>
      <c r="AN120" s="16"/>
      <c r="AO120" s="16"/>
      <c r="AP120" s="16"/>
      <c r="AQ120" s="16"/>
      <c r="AR120" s="116"/>
      <c r="AS120" s="116"/>
      <c r="AT120" s="116"/>
      <c r="AU120" s="116"/>
      <c r="AV120" s="116"/>
      <c r="AW120" s="116"/>
      <c r="AX120" s="116"/>
      <c r="AY120" s="116"/>
      <c r="AZ120" s="116"/>
      <c r="BA120" s="116"/>
      <c r="BB120" s="116"/>
      <c r="BC120" s="116"/>
      <c r="BD120" s="116"/>
      <c r="BE120" s="116"/>
      <c r="BF120" s="116"/>
      <c r="BG120" s="116"/>
      <c r="BH120" s="116"/>
      <c r="BI120" s="117"/>
    </row>
    <row r="121" spans="2:61" s="3" customFormat="1">
      <c r="B121" s="36"/>
      <c r="C121" s="36"/>
      <c r="D121" s="36"/>
      <c r="E121" s="36"/>
      <c r="F121" s="36"/>
      <c r="G121" s="36"/>
      <c r="H121" s="36"/>
      <c r="I121" s="36"/>
      <c r="J121" s="36"/>
      <c r="K121" s="36"/>
      <c r="L121" s="36"/>
      <c r="M121" s="36"/>
      <c r="N121" s="36"/>
      <c r="O121" s="36"/>
      <c r="P121" s="36"/>
      <c r="Q121" s="36"/>
      <c r="R121" s="16"/>
      <c r="S121" s="16"/>
      <c r="T121" s="16"/>
      <c r="U121" s="36"/>
      <c r="V121" s="36"/>
      <c r="W121" s="36"/>
      <c r="X121" s="36"/>
      <c r="Y121" s="36"/>
      <c r="Z121" s="36"/>
      <c r="AA121" s="36"/>
      <c r="AB121" s="36"/>
      <c r="AC121" s="16"/>
      <c r="AD121" s="16"/>
      <c r="AE121" s="16"/>
      <c r="AF121" s="16"/>
      <c r="AG121" s="16"/>
      <c r="AH121" s="16"/>
      <c r="AI121" s="16"/>
      <c r="AJ121" s="16"/>
      <c r="AK121" s="16"/>
      <c r="AL121" s="16"/>
      <c r="AM121" s="16"/>
      <c r="AN121" s="16"/>
      <c r="AO121" s="16"/>
      <c r="AP121" s="16"/>
      <c r="AQ121" s="16"/>
      <c r="AR121" s="116"/>
      <c r="AS121" s="116"/>
      <c r="AT121" s="116"/>
      <c r="AU121" s="116"/>
      <c r="AV121" s="116"/>
      <c r="AW121" s="116"/>
      <c r="AX121" s="116"/>
      <c r="AY121" s="116"/>
      <c r="AZ121" s="116"/>
      <c r="BA121" s="116"/>
      <c r="BB121" s="116"/>
      <c r="BC121" s="116"/>
      <c r="BD121" s="116"/>
      <c r="BE121" s="116"/>
      <c r="BF121" s="116"/>
      <c r="BG121" s="116"/>
      <c r="BH121" s="116"/>
      <c r="BI121" s="117"/>
    </row>
    <row r="122" spans="2:61" s="3" customFormat="1">
      <c r="B122" s="36"/>
      <c r="C122" s="36"/>
      <c r="D122" s="36"/>
      <c r="E122" s="36"/>
      <c r="F122" s="36"/>
      <c r="G122" s="36"/>
      <c r="H122" s="36"/>
      <c r="I122" s="36"/>
      <c r="J122" s="36"/>
      <c r="K122" s="36"/>
      <c r="L122" s="36"/>
      <c r="M122" s="36"/>
      <c r="N122" s="36"/>
      <c r="O122" s="36"/>
      <c r="P122" s="36"/>
      <c r="Q122" s="36"/>
      <c r="R122" s="16"/>
      <c r="S122" s="16"/>
      <c r="T122" s="16"/>
      <c r="U122" s="36"/>
      <c r="V122" s="36"/>
      <c r="W122" s="36"/>
      <c r="X122" s="36"/>
      <c r="Y122" s="36"/>
      <c r="Z122" s="36"/>
      <c r="AA122" s="36"/>
      <c r="AB122" s="36"/>
      <c r="AC122" s="16"/>
      <c r="AD122" s="16"/>
      <c r="AE122" s="16"/>
      <c r="AF122" s="16"/>
      <c r="AG122" s="16"/>
      <c r="AH122" s="16"/>
      <c r="AI122" s="16"/>
      <c r="AJ122" s="16"/>
      <c r="AK122" s="16"/>
      <c r="AL122" s="16"/>
      <c r="AM122" s="16"/>
      <c r="AN122" s="16"/>
      <c r="AO122" s="16"/>
      <c r="AP122" s="16"/>
      <c r="AQ122" s="16"/>
      <c r="AR122" s="116"/>
      <c r="AS122" s="116"/>
      <c r="AT122" s="116"/>
      <c r="AU122" s="116"/>
      <c r="AV122" s="116"/>
      <c r="AW122" s="116"/>
      <c r="AX122" s="116"/>
      <c r="AY122" s="116"/>
      <c r="AZ122" s="116"/>
      <c r="BA122" s="116"/>
      <c r="BB122" s="116"/>
      <c r="BC122" s="116"/>
      <c r="BD122" s="116"/>
      <c r="BE122" s="116"/>
      <c r="BF122" s="116"/>
      <c r="BG122" s="116"/>
      <c r="BH122" s="116"/>
      <c r="BI122" s="117"/>
    </row>
    <row r="123" spans="2:61" s="3" customFormat="1">
      <c r="B123" s="36"/>
      <c r="C123" s="36"/>
      <c r="D123" s="36"/>
      <c r="E123" s="36"/>
      <c r="F123" s="36"/>
      <c r="G123" s="36"/>
      <c r="H123" s="36"/>
      <c r="I123" s="36"/>
      <c r="J123" s="36"/>
      <c r="K123" s="36"/>
      <c r="L123" s="36"/>
      <c r="M123" s="36"/>
      <c r="N123" s="36"/>
      <c r="O123" s="36"/>
      <c r="P123" s="36"/>
      <c r="Q123" s="36"/>
      <c r="R123" s="16"/>
      <c r="S123" s="16"/>
      <c r="T123" s="16"/>
      <c r="U123" s="36"/>
      <c r="V123" s="36"/>
      <c r="W123" s="36"/>
      <c r="X123" s="36"/>
      <c r="Y123" s="36"/>
      <c r="Z123" s="36"/>
      <c r="AA123" s="36"/>
      <c r="AB123" s="36"/>
      <c r="AC123" s="16"/>
      <c r="AD123" s="16"/>
      <c r="AE123" s="16"/>
      <c r="AF123" s="16"/>
      <c r="AG123" s="16"/>
      <c r="AH123" s="16"/>
      <c r="AI123" s="16"/>
      <c r="AJ123" s="16"/>
      <c r="AK123" s="16"/>
      <c r="AL123" s="16"/>
      <c r="AM123" s="16"/>
      <c r="AN123" s="16"/>
      <c r="AO123" s="16"/>
      <c r="AP123" s="16"/>
      <c r="AQ123" s="16"/>
      <c r="AR123" s="116"/>
      <c r="AS123" s="116"/>
      <c r="AT123" s="116"/>
      <c r="AU123" s="116"/>
      <c r="AV123" s="116"/>
      <c r="AW123" s="116"/>
      <c r="AX123" s="116"/>
      <c r="AY123" s="116"/>
      <c r="AZ123" s="116"/>
      <c r="BA123" s="116"/>
      <c r="BB123" s="116"/>
      <c r="BC123" s="116"/>
      <c r="BD123" s="116"/>
      <c r="BE123" s="116"/>
      <c r="BF123" s="116"/>
      <c r="BG123" s="116"/>
      <c r="BH123" s="116"/>
      <c r="BI123" s="117"/>
    </row>
    <row r="124" spans="2:61" s="3" customFormat="1">
      <c r="B124" s="36"/>
      <c r="C124" s="36"/>
      <c r="D124" s="36"/>
      <c r="E124" s="36"/>
      <c r="F124" s="36"/>
      <c r="G124" s="36"/>
      <c r="H124" s="36"/>
      <c r="I124" s="36"/>
      <c r="J124" s="36"/>
      <c r="K124" s="36"/>
      <c r="L124" s="36"/>
      <c r="M124" s="36"/>
      <c r="N124" s="36"/>
      <c r="O124" s="36"/>
      <c r="P124" s="36"/>
      <c r="Q124" s="36"/>
      <c r="R124" s="16"/>
      <c r="S124" s="16"/>
      <c r="T124" s="16"/>
      <c r="U124" s="36"/>
      <c r="V124" s="36"/>
      <c r="W124" s="36"/>
      <c r="X124" s="36"/>
      <c r="Y124" s="36"/>
      <c r="Z124" s="36"/>
      <c r="AA124" s="36"/>
      <c r="AB124" s="36"/>
      <c r="AC124" s="16"/>
      <c r="AD124" s="16"/>
      <c r="AE124" s="16"/>
      <c r="AF124" s="16"/>
      <c r="AG124" s="16"/>
      <c r="AH124" s="16"/>
      <c r="AI124" s="16"/>
      <c r="AJ124" s="16"/>
      <c r="AK124" s="16"/>
      <c r="AL124" s="16"/>
      <c r="AM124" s="16"/>
      <c r="AN124" s="16"/>
      <c r="AO124" s="16"/>
      <c r="AP124" s="16"/>
      <c r="AQ124" s="16"/>
      <c r="AR124" s="116"/>
      <c r="AS124" s="116"/>
      <c r="AT124" s="116"/>
      <c r="AU124" s="116"/>
      <c r="AV124" s="116"/>
      <c r="AW124" s="116"/>
      <c r="AX124" s="116"/>
      <c r="AY124" s="116"/>
      <c r="AZ124" s="116"/>
      <c r="BA124" s="116"/>
      <c r="BB124" s="116"/>
      <c r="BC124" s="116"/>
      <c r="BD124" s="116"/>
      <c r="BE124" s="116"/>
      <c r="BF124" s="116"/>
      <c r="BG124" s="116"/>
      <c r="BH124" s="116"/>
      <c r="BI124" s="117"/>
    </row>
    <row r="125" spans="2:61" s="3" customFormat="1">
      <c r="B125" s="36"/>
      <c r="C125" s="36"/>
      <c r="D125" s="36"/>
      <c r="E125" s="36"/>
      <c r="F125" s="36"/>
      <c r="G125" s="36"/>
      <c r="H125" s="36"/>
      <c r="I125" s="36"/>
      <c r="J125" s="36"/>
      <c r="K125" s="36"/>
      <c r="L125" s="36"/>
      <c r="M125" s="36"/>
      <c r="N125" s="36"/>
      <c r="O125" s="36"/>
      <c r="P125" s="36"/>
      <c r="Q125" s="36"/>
      <c r="R125" s="16"/>
      <c r="S125" s="16"/>
      <c r="T125" s="16"/>
      <c r="U125" s="36"/>
      <c r="V125" s="36"/>
      <c r="W125" s="36"/>
      <c r="X125" s="36"/>
      <c r="Y125" s="36"/>
      <c r="Z125" s="36"/>
      <c r="AA125" s="36"/>
      <c r="AB125" s="36"/>
      <c r="AC125" s="16"/>
      <c r="AD125" s="16"/>
      <c r="AE125" s="16"/>
      <c r="AF125" s="16"/>
      <c r="AG125" s="16"/>
      <c r="AH125" s="16"/>
      <c r="AI125" s="16"/>
      <c r="AJ125" s="16"/>
      <c r="AK125" s="16"/>
      <c r="AL125" s="16"/>
      <c r="AM125" s="16"/>
      <c r="AN125" s="16"/>
      <c r="AO125" s="16"/>
      <c r="AP125" s="16"/>
      <c r="AQ125" s="16"/>
      <c r="AR125" s="116"/>
      <c r="AS125" s="116"/>
      <c r="AT125" s="116"/>
      <c r="AU125" s="116"/>
      <c r="AV125" s="116"/>
      <c r="AW125" s="116"/>
      <c r="AX125" s="116"/>
      <c r="AY125" s="116"/>
      <c r="AZ125" s="116"/>
      <c r="BA125" s="116"/>
      <c r="BB125" s="116"/>
      <c r="BC125" s="116"/>
      <c r="BD125" s="116"/>
      <c r="BE125" s="116"/>
      <c r="BF125" s="116"/>
      <c r="BG125" s="116"/>
      <c r="BH125" s="116"/>
      <c r="BI125" s="117"/>
    </row>
    <row r="126" spans="2:61" s="3" customFormat="1">
      <c r="B126" s="36"/>
      <c r="C126" s="36"/>
      <c r="D126" s="36"/>
      <c r="E126" s="36"/>
      <c r="F126" s="36"/>
      <c r="G126" s="36"/>
      <c r="H126" s="36"/>
      <c r="I126" s="36"/>
      <c r="J126" s="36"/>
      <c r="K126" s="36"/>
      <c r="L126" s="36"/>
      <c r="M126" s="36"/>
      <c r="N126" s="36"/>
      <c r="O126" s="36"/>
      <c r="P126" s="36"/>
      <c r="Q126" s="36"/>
      <c r="R126" s="16"/>
      <c r="S126" s="16"/>
      <c r="T126" s="16"/>
      <c r="U126" s="36"/>
      <c r="V126" s="36"/>
      <c r="W126" s="36"/>
      <c r="X126" s="36"/>
      <c r="Y126" s="36"/>
      <c r="Z126" s="36"/>
      <c r="AA126" s="36"/>
      <c r="AB126" s="36"/>
      <c r="AC126" s="16"/>
      <c r="AD126" s="16"/>
      <c r="AE126" s="16"/>
      <c r="AF126" s="16"/>
      <c r="AG126" s="16"/>
      <c r="AH126" s="16"/>
      <c r="AI126" s="16"/>
      <c r="AJ126" s="16"/>
      <c r="AK126" s="16"/>
      <c r="AL126" s="16"/>
      <c r="AM126" s="16"/>
      <c r="AN126" s="16"/>
      <c r="AO126" s="16"/>
      <c r="AP126" s="16"/>
      <c r="AQ126" s="16"/>
      <c r="AR126" s="116"/>
      <c r="AS126" s="116"/>
      <c r="AT126" s="116"/>
      <c r="AU126" s="116"/>
      <c r="AV126" s="116"/>
      <c r="AW126" s="116"/>
      <c r="AX126" s="116"/>
      <c r="AY126" s="116"/>
      <c r="AZ126" s="116"/>
      <c r="BA126" s="116"/>
      <c r="BB126" s="116"/>
      <c r="BC126" s="116"/>
      <c r="BD126" s="116"/>
      <c r="BE126" s="116"/>
      <c r="BF126" s="116"/>
      <c r="BG126" s="116"/>
      <c r="BH126" s="116"/>
      <c r="BI126" s="117"/>
    </row>
    <row r="127" spans="2:61" s="3" customFormat="1">
      <c r="B127" s="36"/>
      <c r="C127" s="36"/>
      <c r="D127" s="36"/>
      <c r="E127" s="36"/>
      <c r="F127" s="36"/>
      <c r="G127" s="36"/>
      <c r="H127" s="36"/>
      <c r="I127" s="36"/>
      <c r="J127" s="36"/>
      <c r="K127" s="36"/>
      <c r="L127" s="36"/>
      <c r="M127" s="36"/>
      <c r="N127" s="36"/>
      <c r="O127" s="36"/>
      <c r="P127" s="36"/>
      <c r="Q127" s="36"/>
      <c r="R127" s="16"/>
      <c r="S127" s="16"/>
      <c r="T127" s="16"/>
      <c r="U127" s="36"/>
      <c r="V127" s="36"/>
      <c r="W127" s="36"/>
      <c r="X127" s="36"/>
      <c r="Y127" s="36"/>
      <c r="Z127" s="36"/>
      <c r="AA127" s="36"/>
      <c r="AB127" s="36"/>
      <c r="AC127" s="16"/>
      <c r="AD127" s="16"/>
      <c r="AE127" s="16"/>
      <c r="AF127" s="16"/>
      <c r="AG127" s="16"/>
      <c r="AH127" s="16"/>
      <c r="AI127" s="16"/>
      <c r="AJ127" s="16"/>
      <c r="AK127" s="16"/>
      <c r="AL127" s="16"/>
      <c r="AM127" s="16"/>
      <c r="AN127" s="16"/>
      <c r="AO127" s="16"/>
      <c r="AP127" s="16"/>
      <c r="AQ127" s="16"/>
      <c r="AR127" s="116"/>
      <c r="AS127" s="116"/>
      <c r="AT127" s="116"/>
      <c r="AU127" s="116"/>
      <c r="AV127" s="116"/>
      <c r="AW127" s="116"/>
      <c r="AX127" s="116"/>
      <c r="AY127" s="116"/>
      <c r="AZ127" s="116"/>
      <c r="BA127" s="116"/>
      <c r="BB127" s="116"/>
      <c r="BC127" s="116"/>
      <c r="BD127" s="116"/>
      <c r="BE127" s="116"/>
      <c r="BF127" s="116"/>
      <c r="BG127" s="116"/>
      <c r="BH127" s="116"/>
      <c r="BI127" s="117"/>
    </row>
    <row r="128" spans="2:61" s="3" customFormat="1">
      <c r="B128" s="36"/>
      <c r="C128" s="36"/>
      <c r="D128" s="36"/>
      <c r="E128" s="36"/>
      <c r="F128" s="36"/>
      <c r="G128" s="36"/>
      <c r="H128" s="36"/>
      <c r="I128" s="36"/>
      <c r="J128" s="36"/>
      <c r="K128" s="36"/>
      <c r="L128" s="36"/>
      <c r="M128" s="36"/>
      <c r="N128" s="36"/>
      <c r="O128" s="36"/>
      <c r="P128" s="36"/>
      <c r="Q128" s="36"/>
      <c r="R128" s="16"/>
      <c r="S128" s="16"/>
      <c r="T128" s="16"/>
      <c r="U128" s="36"/>
      <c r="V128" s="36"/>
      <c r="W128" s="36"/>
      <c r="X128" s="36"/>
      <c r="Y128" s="36"/>
      <c r="Z128" s="36"/>
      <c r="AA128" s="36"/>
      <c r="AB128" s="36"/>
      <c r="AC128" s="16"/>
      <c r="AD128" s="16"/>
      <c r="AE128" s="16"/>
      <c r="AF128" s="16"/>
      <c r="AG128" s="16"/>
      <c r="AH128" s="16"/>
      <c r="AI128" s="16"/>
      <c r="AJ128" s="16"/>
      <c r="AK128" s="16"/>
      <c r="AL128" s="16"/>
      <c r="AM128" s="16"/>
      <c r="AN128" s="16"/>
      <c r="AO128" s="16"/>
      <c r="AP128" s="16"/>
      <c r="AQ128" s="16"/>
      <c r="AR128" s="116"/>
      <c r="AS128" s="116"/>
      <c r="AT128" s="116"/>
      <c r="AU128" s="116"/>
      <c r="AV128" s="116"/>
      <c r="AW128" s="116"/>
      <c r="AX128" s="116"/>
      <c r="AY128" s="116"/>
      <c r="AZ128" s="116"/>
      <c r="BA128" s="116"/>
      <c r="BB128" s="116"/>
      <c r="BC128" s="116"/>
      <c r="BD128" s="116"/>
      <c r="BE128" s="116"/>
      <c r="BF128" s="116"/>
      <c r="BG128" s="116"/>
      <c r="BH128" s="116"/>
      <c r="BI128" s="117"/>
    </row>
    <row r="129" spans="2:61" s="3" customFormat="1">
      <c r="B129" s="36"/>
      <c r="C129" s="36"/>
      <c r="D129" s="36"/>
      <c r="E129" s="36"/>
      <c r="F129" s="36"/>
      <c r="G129" s="36"/>
      <c r="H129" s="36"/>
      <c r="I129" s="36"/>
      <c r="J129" s="36"/>
      <c r="K129" s="36"/>
      <c r="L129" s="36"/>
      <c r="M129" s="36"/>
      <c r="N129" s="36"/>
      <c r="O129" s="36"/>
      <c r="P129" s="36"/>
      <c r="Q129" s="36"/>
      <c r="R129" s="16"/>
      <c r="S129" s="16"/>
      <c r="T129" s="16"/>
      <c r="U129" s="36"/>
      <c r="V129" s="36"/>
      <c r="W129" s="36"/>
      <c r="X129" s="36"/>
      <c r="Y129" s="36"/>
      <c r="Z129" s="36"/>
      <c r="AA129" s="36"/>
      <c r="AB129" s="36"/>
      <c r="AC129" s="16"/>
      <c r="AD129" s="16"/>
      <c r="AE129" s="16"/>
      <c r="AF129" s="16"/>
      <c r="AG129" s="16"/>
      <c r="AH129" s="16"/>
      <c r="AI129" s="16"/>
      <c r="AJ129" s="16"/>
      <c r="AK129" s="16"/>
      <c r="AL129" s="16"/>
      <c r="AM129" s="16"/>
      <c r="AN129" s="16"/>
      <c r="AO129" s="16"/>
      <c r="AP129" s="16"/>
      <c r="AQ129" s="16"/>
      <c r="AR129" s="116"/>
      <c r="AS129" s="116"/>
      <c r="AT129" s="116"/>
      <c r="AU129" s="116"/>
      <c r="AV129" s="116"/>
      <c r="AW129" s="116"/>
      <c r="AX129" s="116"/>
      <c r="AY129" s="116"/>
      <c r="AZ129" s="116"/>
      <c r="BA129" s="116"/>
      <c r="BB129" s="116"/>
      <c r="BC129" s="116"/>
      <c r="BD129" s="116"/>
      <c r="BE129" s="116"/>
      <c r="BF129" s="116"/>
      <c r="BG129" s="116"/>
      <c r="BH129" s="116"/>
      <c r="BI129" s="117"/>
    </row>
    <row r="130" spans="2:61" s="3" customFormat="1">
      <c r="B130" s="36"/>
      <c r="C130" s="36"/>
      <c r="D130" s="36"/>
      <c r="E130" s="36"/>
      <c r="F130" s="36"/>
      <c r="G130" s="36"/>
      <c r="H130" s="36"/>
      <c r="I130" s="36"/>
      <c r="J130" s="36"/>
      <c r="K130" s="36"/>
      <c r="L130" s="36"/>
      <c r="M130" s="36"/>
      <c r="N130" s="36"/>
      <c r="O130" s="36"/>
      <c r="P130" s="36"/>
      <c r="Q130" s="36"/>
      <c r="R130" s="16"/>
      <c r="S130" s="16"/>
      <c r="T130" s="16"/>
      <c r="U130" s="36"/>
      <c r="V130" s="36"/>
      <c r="W130" s="36"/>
      <c r="X130" s="36"/>
      <c r="Y130" s="36"/>
      <c r="Z130" s="36"/>
      <c r="AA130" s="36"/>
      <c r="AB130" s="36"/>
      <c r="AC130" s="16"/>
      <c r="AD130" s="16"/>
      <c r="AE130" s="16"/>
      <c r="AF130" s="16"/>
      <c r="AG130" s="16"/>
      <c r="AH130" s="16"/>
      <c r="AI130" s="16"/>
      <c r="AJ130" s="16"/>
      <c r="AK130" s="16"/>
      <c r="AL130" s="16"/>
      <c r="AM130" s="16"/>
      <c r="AN130" s="16"/>
      <c r="AO130" s="16"/>
      <c r="AP130" s="16"/>
      <c r="AQ130" s="16"/>
      <c r="AR130" s="116"/>
      <c r="AS130" s="116"/>
      <c r="AT130" s="116"/>
      <c r="AU130" s="116"/>
      <c r="AV130" s="116"/>
      <c r="AW130" s="116"/>
      <c r="AX130" s="116"/>
      <c r="AY130" s="116"/>
      <c r="AZ130" s="116"/>
      <c r="BA130" s="116"/>
      <c r="BB130" s="116"/>
      <c r="BC130" s="116"/>
      <c r="BD130" s="116"/>
      <c r="BE130" s="116"/>
      <c r="BF130" s="116"/>
      <c r="BG130" s="116"/>
      <c r="BH130" s="116"/>
      <c r="BI130" s="117"/>
    </row>
    <row r="131" spans="2:61" s="3" customFormat="1">
      <c r="B131" s="36"/>
      <c r="C131" s="36"/>
      <c r="D131" s="36"/>
      <c r="E131" s="36"/>
      <c r="F131" s="36"/>
      <c r="G131" s="36"/>
      <c r="H131" s="36"/>
      <c r="I131" s="36"/>
      <c r="J131" s="36"/>
      <c r="K131" s="36"/>
      <c r="L131" s="36"/>
      <c r="M131" s="36"/>
      <c r="N131" s="36"/>
      <c r="O131" s="36"/>
      <c r="P131" s="36"/>
      <c r="Q131" s="36"/>
      <c r="R131" s="16"/>
      <c r="S131" s="16"/>
      <c r="T131" s="16"/>
      <c r="U131" s="36"/>
      <c r="V131" s="36"/>
      <c r="W131" s="36"/>
      <c r="X131" s="36"/>
      <c r="Y131" s="36"/>
      <c r="Z131" s="36"/>
      <c r="AA131" s="36"/>
      <c r="AB131" s="36"/>
      <c r="AC131" s="16"/>
      <c r="AD131" s="16"/>
      <c r="AE131" s="16"/>
      <c r="AF131" s="16"/>
      <c r="AG131" s="16"/>
      <c r="AH131" s="16"/>
      <c r="AI131" s="16"/>
      <c r="AJ131" s="16"/>
      <c r="AK131" s="16"/>
      <c r="AL131" s="16"/>
      <c r="AM131" s="16"/>
      <c r="AN131" s="16"/>
      <c r="AO131" s="16"/>
      <c r="AP131" s="16"/>
      <c r="AQ131" s="16"/>
      <c r="AR131" s="116"/>
      <c r="AS131" s="116"/>
      <c r="AT131" s="116"/>
      <c r="AU131" s="116"/>
      <c r="AV131" s="116"/>
      <c r="AW131" s="116"/>
      <c r="AX131" s="116"/>
      <c r="AY131" s="116"/>
      <c r="AZ131" s="116"/>
      <c r="BA131" s="116"/>
      <c r="BB131" s="116"/>
      <c r="BC131" s="116"/>
      <c r="BD131" s="116"/>
      <c r="BE131" s="116"/>
      <c r="BF131" s="116"/>
      <c r="BG131" s="116"/>
      <c r="BH131" s="116"/>
      <c r="BI131" s="117"/>
    </row>
    <row r="132" spans="2:61" s="3" customFormat="1">
      <c r="B132" s="36"/>
      <c r="C132" s="36"/>
      <c r="D132" s="36"/>
      <c r="E132" s="36"/>
      <c r="F132" s="36"/>
      <c r="G132" s="36"/>
      <c r="H132" s="36"/>
      <c r="I132" s="36"/>
      <c r="J132" s="36"/>
      <c r="K132" s="36"/>
      <c r="L132" s="36"/>
      <c r="M132" s="36"/>
      <c r="N132" s="36"/>
      <c r="O132" s="36"/>
      <c r="P132" s="36"/>
      <c r="Q132" s="36"/>
      <c r="R132" s="16"/>
      <c r="S132" s="16"/>
      <c r="T132" s="16"/>
      <c r="U132" s="36"/>
      <c r="V132" s="36"/>
      <c r="W132" s="36"/>
      <c r="X132" s="36"/>
      <c r="Y132" s="36"/>
      <c r="Z132" s="36"/>
      <c r="AA132" s="36"/>
      <c r="AB132" s="36"/>
      <c r="AC132" s="16"/>
      <c r="AD132" s="16"/>
      <c r="AE132" s="16"/>
      <c r="AF132" s="16"/>
      <c r="AG132" s="16"/>
      <c r="AH132" s="16"/>
      <c r="AI132" s="16"/>
      <c r="AJ132" s="16"/>
      <c r="AK132" s="16"/>
      <c r="AL132" s="16"/>
      <c r="AM132" s="16"/>
      <c r="AN132" s="16"/>
      <c r="AO132" s="16"/>
      <c r="AP132" s="16"/>
      <c r="AQ132" s="16"/>
      <c r="AR132" s="116"/>
      <c r="AS132" s="116"/>
      <c r="AT132" s="116"/>
      <c r="AU132" s="116"/>
      <c r="AV132" s="116"/>
      <c r="AW132" s="116"/>
      <c r="AX132" s="116"/>
      <c r="AY132" s="116"/>
      <c r="AZ132" s="116"/>
      <c r="BA132" s="116"/>
      <c r="BB132" s="116"/>
      <c r="BC132" s="116"/>
      <c r="BD132" s="116"/>
      <c r="BE132" s="116"/>
      <c r="BF132" s="116"/>
      <c r="BG132" s="116"/>
      <c r="BH132" s="116"/>
      <c r="BI132" s="117"/>
    </row>
    <row r="133" spans="2:61" s="3" customFormat="1">
      <c r="B133" s="36"/>
      <c r="C133" s="36"/>
      <c r="D133" s="36"/>
      <c r="E133" s="36"/>
      <c r="F133" s="36"/>
      <c r="G133" s="36"/>
      <c r="H133" s="36"/>
      <c r="I133" s="36"/>
      <c r="J133" s="36"/>
      <c r="K133" s="36"/>
      <c r="L133" s="36"/>
      <c r="M133" s="36"/>
      <c r="N133" s="36"/>
      <c r="O133" s="36"/>
      <c r="P133" s="36"/>
      <c r="Q133" s="36"/>
      <c r="R133" s="16"/>
      <c r="S133" s="16"/>
      <c r="T133" s="16"/>
      <c r="U133" s="36"/>
      <c r="V133" s="36"/>
      <c r="W133" s="36"/>
      <c r="X133" s="36"/>
      <c r="Y133" s="36"/>
      <c r="Z133" s="36"/>
      <c r="AA133" s="36"/>
      <c r="AB133" s="36"/>
      <c r="AC133" s="16"/>
      <c r="AD133" s="16"/>
      <c r="AE133" s="16"/>
      <c r="AF133" s="16"/>
      <c r="AG133" s="16"/>
      <c r="AH133" s="16"/>
      <c r="AI133" s="16"/>
      <c r="AJ133" s="16"/>
      <c r="AK133" s="16"/>
      <c r="AL133" s="16"/>
      <c r="AM133" s="16"/>
      <c r="AN133" s="16"/>
      <c r="AO133" s="16"/>
      <c r="AP133" s="16"/>
      <c r="AQ133" s="16"/>
      <c r="AR133" s="116"/>
      <c r="AS133" s="116"/>
      <c r="AT133" s="116"/>
      <c r="AU133" s="116"/>
      <c r="AV133" s="116"/>
      <c r="AW133" s="116"/>
      <c r="AX133" s="116"/>
      <c r="AY133" s="116"/>
      <c r="AZ133" s="116"/>
      <c r="BA133" s="116"/>
      <c r="BB133" s="116"/>
      <c r="BC133" s="116"/>
      <c r="BD133" s="116"/>
      <c r="BE133" s="116"/>
      <c r="BF133" s="116"/>
      <c r="BG133" s="116"/>
      <c r="BH133" s="116"/>
      <c r="BI133" s="117"/>
    </row>
    <row r="134" spans="2:61" s="3" customFormat="1">
      <c r="B134" s="36"/>
      <c r="C134" s="36"/>
      <c r="D134" s="36"/>
      <c r="E134" s="36"/>
      <c r="F134" s="36"/>
      <c r="G134" s="36"/>
      <c r="H134" s="36"/>
      <c r="I134" s="36"/>
      <c r="J134" s="36"/>
      <c r="K134" s="36"/>
      <c r="L134" s="36"/>
      <c r="M134" s="36"/>
      <c r="N134" s="36"/>
      <c r="O134" s="36"/>
      <c r="P134" s="36"/>
      <c r="Q134" s="36"/>
      <c r="R134" s="16"/>
      <c r="S134" s="16"/>
      <c r="T134" s="16"/>
      <c r="U134" s="36"/>
      <c r="V134" s="36"/>
      <c r="W134" s="36"/>
      <c r="X134" s="36"/>
      <c r="Y134" s="36"/>
      <c r="Z134" s="36"/>
      <c r="AA134" s="36"/>
      <c r="AB134" s="36"/>
      <c r="AC134" s="16"/>
      <c r="AD134" s="16"/>
      <c r="AE134" s="16"/>
      <c r="AF134" s="16"/>
      <c r="AG134" s="16"/>
      <c r="AH134" s="16"/>
      <c r="AI134" s="16"/>
      <c r="AJ134" s="16"/>
      <c r="AK134" s="16"/>
      <c r="AL134" s="16"/>
      <c r="AM134" s="16"/>
      <c r="AN134" s="16"/>
      <c r="AO134" s="16"/>
      <c r="AP134" s="16"/>
      <c r="AQ134" s="16"/>
      <c r="AR134" s="116"/>
      <c r="AS134" s="116"/>
      <c r="AT134" s="116"/>
      <c r="AU134" s="116"/>
      <c r="AV134" s="116"/>
      <c r="AW134" s="116"/>
      <c r="AX134" s="116"/>
      <c r="AY134" s="116"/>
      <c r="AZ134" s="116"/>
      <c r="BA134" s="116"/>
      <c r="BB134" s="116"/>
      <c r="BC134" s="116"/>
      <c r="BD134" s="116"/>
      <c r="BE134" s="116"/>
      <c r="BF134" s="116"/>
      <c r="BG134" s="116"/>
      <c r="BH134" s="116"/>
      <c r="BI134" s="117"/>
    </row>
    <row r="135" spans="2:61" s="3" customFormat="1">
      <c r="B135" s="36"/>
      <c r="C135" s="36"/>
      <c r="D135" s="36"/>
      <c r="E135" s="36"/>
      <c r="F135" s="36"/>
      <c r="G135" s="36"/>
      <c r="H135" s="36"/>
      <c r="I135" s="36"/>
      <c r="J135" s="36"/>
      <c r="K135" s="36"/>
      <c r="L135" s="36"/>
      <c r="M135" s="36"/>
      <c r="N135" s="36"/>
      <c r="O135" s="36"/>
      <c r="P135" s="36"/>
      <c r="Q135" s="36"/>
      <c r="R135" s="16"/>
      <c r="S135" s="16"/>
      <c r="T135" s="16"/>
      <c r="U135" s="36"/>
      <c r="V135" s="36"/>
      <c r="W135" s="36"/>
      <c r="X135" s="36"/>
      <c r="Y135" s="36"/>
      <c r="Z135" s="36"/>
      <c r="AA135" s="36"/>
      <c r="AB135" s="36"/>
      <c r="AC135" s="16"/>
      <c r="AD135" s="16"/>
      <c r="AE135" s="16"/>
      <c r="AF135" s="16"/>
      <c r="AG135" s="16"/>
      <c r="AH135" s="16"/>
      <c r="AI135" s="16"/>
      <c r="AJ135" s="16"/>
      <c r="AK135" s="16"/>
      <c r="AL135" s="16"/>
      <c r="AM135" s="16"/>
      <c r="AN135" s="16"/>
      <c r="AO135" s="16"/>
      <c r="AP135" s="16"/>
      <c r="AQ135" s="16"/>
      <c r="AR135" s="116"/>
      <c r="AS135" s="116"/>
      <c r="AT135" s="116"/>
      <c r="AU135" s="116"/>
      <c r="AV135" s="116"/>
      <c r="AW135" s="116"/>
      <c r="AX135" s="116"/>
      <c r="AY135" s="116"/>
      <c r="AZ135" s="116"/>
      <c r="BA135" s="116"/>
      <c r="BB135" s="116"/>
      <c r="BC135" s="116"/>
      <c r="BD135" s="116"/>
      <c r="BE135" s="116"/>
      <c r="BF135" s="116"/>
      <c r="BG135" s="116"/>
      <c r="BH135" s="116"/>
      <c r="BI135" s="117"/>
    </row>
    <row r="136" spans="2:61" s="3" customFormat="1">
      <c r="B136" s="36"/>
      <c r="C136" s="36"/>
      <c r="D136" s="36"/>
      <c r="E136" s="36"/>
      <c r="F136" s="36"/>
      <c r="G136" s="36"/>
      <c r="H136" s="36"/>
      <c r="I136" s="36"/>
      <c r="J136" s="36"/>
      <c r="K136" s="36"/>
      <c r="L136" s="36"/>
      <c r="M136" s="36"/>
      <c r="N136" s="36"/>
      <c r="O136" s="36"/>
      <c r="P136" s="36"/>
      <c r="Q136" s="36"/>
      <c r="R136" s="16"/>
      <c r="S136" s="16"/>
      <c r="T136" s="16"/>
      <c r="U136" s="36"/>
      <c r="V136" s="36"/>
      <c r="W136" s="36"/>
      <c r="X136" s="36"/>
      <c r="Y136" s="36"/>
      <c r="Z136" s="36"/>
      <c r="AA136" s="36"/>
      <c r="AB136" s="36"/>
      <c r="AC136" s="16"/>
      <c r="AD136" s="16"/>
      <c r="AE136" s="16"/>
      <c r="AF136" s="16"/>
      <c r="AG136" s="16"/>
      <c r="AH136" s="16"/>
      <c r="AI136" s="16"/>
      <c r="AJ136" s="16"/>
      <c r="AK136" s="16"/>
      <c r="AL136" s="16"/>
      <c r="AM136" s="16"/>
      <c r="AN136" s="16"/>
      <c r="AO136" s="16"/>
      <c r="AP136" s="16"/>
      <c r="AQ136" s="16"/>
      <c r="AR136" s="116"/>
      <c r="AS136" s="116"/>
      <c r="AT136" s="116"/>
      <c r="AU136" s="116"/>
      <c r="AV136" s="116"/>
      <c r="AW136" s="116"/>
      <c r="AX136" s="116"/>
      <c r="AY136" s="116"/>
      <c r="AZ136" s="116"/>
      <c r="BA136" s="116"/>
      <c r="BB136" s="116"/>
      <c r="BC136" s="116"/>
      <c r="BD136" s="116"/>
      <c r="BE136" s="116"/>
      <c r="BF136" s="116"/>
      <c r="BG136" s="116"/>
      <c r="BH136" s="116"/>
      <c r="BI136" s="117"/>
    </row>
    <row r="137" spans="2:61" s="3" customFormat="1">
      <c r="B137" s="36"/>
      <c r="C137" s="36"/>
      <c r="D137" s="36"/>
      <c r="E137" s="36"/>
      <c r="F137" s="36"/>
      <c r="G137" s="36"/>
      <c r="H137" s="36"/>
      <c r="I137" s="36"/>
      <c r="J137" s="36"/>
      <c r="K137" s="36"/>
      <c r="L137" s="36"/>
      <c r="M137" s="36"/>
      <c r="N137" s="36"/>
      <c r="O137" s="36"/>
      <c r="P137" s="36"/>
      <c r="Q137" s="36"/>
      <c r="R137" s="16"/>
      <c r="S137" s="16"/>
      <c r="T137" s="16"/>
      <c r="U137" s="36"/>
      <c r="V137" s="36"/>
      <c r="W137" s="36"/>
      <c r="X137" s="36"/>
      <c r="Y137" s="36"/>
      <c r="Z137" s="36"/>
      <c r="AA137" s="36"/>
      <c r="AB137" s="36"/>
      <c r="AC137" s="16"/>
      <c r="AD137" s="16"/>
      <c r="AE137" s="16"/>
      <c r="AF137" s="16"/>
      <c r="AG137" s="16"/>
      <c r="AH137" s="16"/>
      <c r="AI137" s="16"/>
      <c r="AJ137" s="16"/>
      <c r="AK137" s="16"/>
      <c r="AL137" s="16"/>
      <c r="AM137" s="16"/>
      <c r="AN137" s="16"/>
      <c r="AO137" s="16"/>
      <c r="AP137" s="16"/>
      <c r="AQ137" s="16"/>
      <c r="AR137" s="116"/>
      <c r="AS137" s="116"/>
      <c r="AT137" s="116"/>
      <c r="AU137" s="116"/>
      <c r="AV137" s="116"/>
      <c r="AW137" s="116"/>
      <c r="AX137" s="116"/>
      <c r="AY137" s="116"/>
      <c r="AZ137" s="116"/>
      <c r="BA137" s="116"/>
      <c r="BB137" s="116"/>
      <c r="BC137" s="116"/>
      <c r="BD137" s="116"/>
      <c r="BE137" s="116"/>
      <c r="BF137" s="116"/>
      <c r="BG137" s="116"/>
      <c r="BH137" s="116"/>
      <c r="BI137" s="117"/>
    </row>
    <row r="138" spans="2:61" s="3" customFormat="1">
      <c r="B138" s="36"/>
      <c r="C138" s="36"/>
      <c r="D138" s="36"/>
      <c r="E138" s="36"/>
      <c r="F138" s="36"/>
      <c r="G138" s="36"/>
      <c r="H138" s="36"/>
      <c r="I138" s="36"/>
      <c r="J138" s="36"/>
      <c r="K138" s="36"/>
      <c r="L138" s="36"/>
      <c r="M138" s="36"/>
      <c r="N138" s="36"/>
      <c r="O138" s="36"/>
      <c r="P138" s="36"/>
      <c r="Q138" s="36"/>
      <c r="R138" s="16"/>
      <c r="S138" s="16"/>
      <c r="T138" s="16"/>
      <c r="U138" s="36"/>
      <c r="V138" s="36"/>
      <c r="W138" s="36"/>
      <c r="X138" s="36"/>
      <c r="Y138" s="36"/>
      <c r="Z138" s="36"/>
      <c r="AA138" s="36"/>
      <c r="AB138" s="36"/>
      <c r="AC138" s="16"/>
      <c r="AD138" s="16"/>
      <c r="AE138" s="16"/>
      <c r="AF138" s="16"/>
      <c r="AG138" s="16"/>
      <c r="AH138" s="16"/>
      <c r="AI138" s="16"/>
      <c r="AJ138" s="16"/>
      <c r="AK138" s="16"/>
      <c r="AL138" s="16"/>
      <c r="AM138" s="16"/>
      <c r="AN138" s="16"/>
      <c r="AO138" s="16"/>
      <c r="AP138" s="16"/>
      <c r="AQ138" s="16"/>
      <c r="AR138" s="116"/>
      <c r="AS138" s="116"/>
      <c r="AT138" s="116"/>
      <c r="AU138" s="116"/>
      <c r="AV138" s="116"/>
      <c r="AW138" s="116"/>
      <c r="AX138" s="116"/>
      <c r="AY138" s="116"/>
      <c r="AZ138" s="116"/>
      <c r="BA138" s="116"/>
      <c r="BB138" s="116"/>
      <c r="BC138" s="116"/>
      <c r="BD138" s="116"/>
      <c r="BE138" s="116"/>
      <c r="BF138" s="116"/>
      <c r="BG138" s="116"/>
      <c r="BH138" s="116"/>
      <c r="BI138" s="117"/>
    </row>
    <row r="139" spans="2:61" s="3" customFormat="1">
      <c r="B139" s="36"/>
      <c r="C139" s="36"/>
      <c r="D139" s="36"/>
      <c r="E139" s="36"/>
      <c r="F139" s="36"/>
      <c r="G139" s="36"/>
      <c r="H139" s="36"/>
      <c r="I139" s="36"/>
      <c r="J139" s="36"/>
      <c r="K139" s="36"/>
      <c r="L139" s="36"/>
      <c r="M139" s="36"/>
      <c r="N139" s="36"/>
      <c r="O139" s="36"/>
      <c r="P139" s="36"/>
      <c r="Q139" s="36"/>
      <c r="R139" s="16"/>
      <c r="S139" s="16"/>
      <c r="T139" s="16"/>
      <c r="U139" s="36"/>
      <c r="V139" s="36"/>
      <c r="W139" s="36"/>
      <c r="X139" s="36"/>
      <c r="Y139" s="36"/>
      <c r="Z139" s="36"/>
      <c r="AA139" s="36"/>
      <c r="AB139" s="36"/>
      <c r="AC139" s="16"/>
      <c r="AD139" s="16"/>
      <c r="AE139" s="16"/>
      <c r="AF139" s="16"/>
      <c r="AG139" s="16"/>
      <c r="AH139" s="16"/>
      <c r="AI139" s="16"/>
      <c r="AJ139" s="16"/>
      <c r="AK139" s="16"/>
      <c r="AL139" s="16"/>
      <c r="AM139" s="16"/>
      <c r="AN139" s="16"/>
      <c r="AO139" s="16"/>
      <c r="AP139" s="16"/>
      <c r="AQ139" s="16"/>
      <c r="AR139" s="116"/>
      <c r="AS139" s="116"/>
      <c r="AT139" s="116"/>
      <c r="AU139" s="116"/>
      <c r="AV139" s="116"/>
      <c r="AW139" s="116"/>
      <c r="AX139" s="116"/>
      <c r="AY139" s="116"/>
      <c r="AZ139" s="116"/>
      <c r="BA139" s="116"/>
      <c r="BB139" s="116"/>
      <c r="BC139" s="116"/>
      <c r="BD139" s="116"/>
      <c r="BE139" s="116"/>
      <c r="BF139" s="116"/>
      <c r="BG139" s="116"/>
      <c r="BH139" s="116"/>
      <c r="BI139" s="117"/>
    </row>
    <row r="140" spans="2:61" s="3" customFormat="1">
      <c r="B140" s="36"/>
      <c r="C140" s="36"/>
      <c r="D140" s="36"/>
      <c r="E140" s="36"/>
      <c r="F140" s="36"/>
      <c r="G140" s="36"/>
      <c r="H140" s="36"/>
      <c r="I140" s="36"/>
      <c r="J140" s="36"/>
      <c r="K140" s="36"/>
      <c r="L140" s="36"/>
      <c r="M140" s="36"/>
      <c r="N140" s="36"/>
      <c r="O140" s="36"/>
      <c r="P140" s="36"/>
      <c r="Q140" s="36"/>
      <c r="R140" s="16"/>
      <c r="S140" s="16"/>
      <c r="T140" s="16"/>
      <c r="U140" s="36"/>
      <c r="V140" s="36"/>
      <c r="W140" s="36"/>
      <c r="X140" s="36"/>
      <c r="Y140" s="36"/>
      <c r="Z140" s="36"/>
      <c r="AA140" s="36"/>
      <c r="AB140" s="36"/>
      <c r="AC140" s="16"/>
      <c r="AD140" s="16"/>
      <c r="AE140" s="16"/>
      <c r="AF140" s="16"/>
      <c r="AG140" s="16"/>
      <c r="AH140" s="16"/>
      <c r="AI140" s="16"/>
      <c r="AJ140" s="16"/>
      <c r="AK140" s="16"/>
      <c r="AL140" s="16"/>
      <c r="AM140" s="16"/>
      <c r="AN140" s="16"/>
      <c r="AO140" s="16"/>
      <c r="AP140" s="16"/>
      <c r="AQ140" s="16"/>
      <c r="AR140" s="116"/>
      <c r="AS140" s="116"/>
      <c r="AT140" s="116"/>
      <c r="AU140" s="116"/>
      <c r="AV140" s="116"/>
      <c r="AW140" s="116"/>
      <c r="AX140" s="116"/>
      <c r="AY140" s="116"/>
      <c r="AZ140" s="116"/>
      <c r="BA140" s="116"/>
      <c r="BB140" s="116"/>
      <c r="BC140" s="116"/>
      <c r="BD140" s="116"/>
      <c r="BE140" s="116"/>
      <c r="BF140" s="116"/>
      <c r="BG140" s="116"/>
      <c r="BH140" s="116"/>
      <c r="BI140" s="117"/>
    </row>
    <row r="141" spans="2:61" s="3" customFormat="1">
      <c r="B141" s="36"/>
      <c r="C141" s="36"/>
      <c r="D141" s="36"/>
      <c r="E141" s="36"/>
      <c r="F141" s="36"/>
      <c r="G141" s="36"/>
      <c r="H141" s="36"/>
      <c r="I141" s="36"/>
      <c r="J141" s="36"/>
      <c r="K141" s="36"/>
      <c r="L141" s="36"/>
      <c r="M141" s="36"/>
      <c r="N141" s="36"/>
      <c r="O141" s="36"/>
      <c r="P141" s="36"/>
      <c r="Q141" s="36"/>
      <c r="R141" s="16"/>
      <c r="S141" s="16"/>
      <c r="T141" s="16"/>
      <c r="U141" s="36"/>
      <c r="V141" s="36"/>
      <c r="W141" s="36"/>
      <c r="X141" s="36"/>
      <c r="Y141" s="36"/>
      <c r="Z141" s="36"/>
      <c r="AA141" s="36"/>
      <c r="AB141" s="36"/>
      <c r="AC141" s="16"/>
      <c r="AD141" s="16"/>
      <c r="AE141" s="16"/>
      <c r="AF141" s="16"/>
      <c r="AG141" s="16"/>
      <c r="AH141" s="16"/>
      <c r="AI141" s="16"/>
      <c r="AJ141" s="16"/>
      <c r="AK141" s="16"/>
      <c r="AL141" s="16"/>
      <c r="AM141" s="16"/>
      <c r="AN141" s="16"/>
      <c r="AO141" s="16"/>
      <c r="AP141" s="16"/>
      <c r="AQ141" s="16"/>
      <c r="AR141" s="116"/>
      <c r="AS141" s="116"/>
      <c r="AT141" s="116"/>
      <c r="AU141" s="116"/>
      <c r="AV141" s="116"/>
      <c r="AW141" s="116"/>
      <c r="AX141" s="116"/>
      <c r="AY141" s="116"/>
      <c r="AZ141" s="116"/>
      <c r="BA141" s="116"/>
      <c r="BB141" s="116"/>
      <c r="BC141" s="116"/>
      <c r="BD141" s="116"/>
      <c r="BE141" s="116"/>
      <c r="BF141" s="116"/>
      <c r="BG141" s="116"/>
      <c r="BH141" s="116"/>
      <c r="BI141" s="117"/>
    </row>
    <row r="142" spans="2:61" s="3" customFormat="1">
      <c r="B142" s="36"/>
      <c r="C142" s="36"/>
      <c r="D142" s="36"/>
      <c r="E142" s="36"/>
      <c r="F142" s="36"/>
      <c r="G142" s="36"/>
      <c r="H142" s="36"/>
      <c r="I142" s="36"/>
      <c r="J142" s="36"/>
      <c r="K142" s="36"/>
      <c r="L142" s="36"/>
      <c r="M142" s="36"/>
      <c r="N142" s="36"/>
      <c r="O142" s="36"/>
      <c r="P142" s="36"/>
      <c r="Q142" s="36"/>
      <c r="R142" s="16"/>
      <c r="S142" s="16"/>
      <c r="T142" s="16"/>
      <c r="U142" s="36"/>
      <c r="V142" s="36"/>
      <c r="W142" s="36"/>
      <c r="X142" s="36"/>
      <c r="Y142" s="36"/>
      <c r="Z142" s="36"/>
      <c r="AA142" s="36"/>
      <c r="AB142" s="36"/>
      <c r="AC142" s="16"/>
      <c r="AD142" s="16"/>
      <c r="AE142" s="16"/>
      <c r="AF142" s="16"/>
      <c r="AG142" s="16"/>
      <c r="AH142" s="16"/>
      <c r="AI142" s="16"/>
      <c r="AJ142" s="16"/>
      <c r="AK142" s="16"/>
      <c r="AL142" s="16"/>
      <c r="AM142" s="16"/>
      <c r="AN142" s="16"/>
      <c r="AO142" s="16"/>
      <c r="AP142" s="16"/>
      <c r="AQ142" s="16"/>
      <c r="AR142" s="116"/>
      <c r="AS142" s="116"/>
      <c r="AT142" s="116"/>
      <c r="AU142" s="116"/>
      <c r="AV142" s="116"/>
      <c r="AW142" s="116"/>
      <c r="AX142" s="116"/>
      <c r="AY142" s="116"/>
      <c r="AZ142" s="116"/>
      <c r="BA142" s="116"/>
      <c r="BB142" s="116"/>
      <c r="BC142" s="116"/>
      <c r="BD142" s="116"/>
      <c r="BE142" s="116"/>
      <c r="BF142" s="116"/>
      <c r="BG142" s="116"/>
      <c r="BH142" s="116"/>
      <c r="BI142" s="117"/>
    </row>
    <row r="143" spans="2:61" s="3" customFormat="1">
      <c r="B143" s="36"/>
      <c r="C143" s="36"/>
      <c r="D143" s="36"/>
      <c r="E143" s="36"/>
      <c r="F143" s="36"/>
      <c r="G143" s="36"/>
      <c r="H143" s="36"/>
      <c r="I143" s="36"/>
      <c r="J143" s="36"/>
      <c r="K143" s="36"/>
      <c r="L143" s="36"/>
      <c r="M143" s="36"/>
      <c r="N143" s="36"/>
      <c r="O143" s="36"/>
      <c r="P143" s="36"/>
      <c r="Q143" s="36"/>
      <c r="R143" s="16"/>
      <c r="S143" s="16"/>
      <c r="T143" s="16"/>
      <c r="U143" s="36"/>
      <c r="V143" s="36"/>
      <c r="W143" s="36"/>
      <c r="X143" s="36"/>
      <c r="Y143" s="36"/>
      <c r="Z143" s="36"/>
      <c r="AA143" s="36"/>
      <c r="AB143" s="36"/>
      <c r="AC143" s="16"/>
      <c r="AD143" s="16"/>
      <c r="AE143" s="16"/>
      <c r="AF143" s="16"/>
      <c r="AG143" s="16"/>
      <c r="AH143" s="16"/>
      <c r="AI143" s="16"/>
      <c r="AJ143" s="16"/>
      <c r="AK143" s="16"/>
      <c r="AL143" s="16"/>
      <c r="AM143" s="16"/>
      <c r="AN143" s="16"/>
      <c r="AO143" s="16"/>
      <c r="AP143" s="16"/>
      <c r="AQ143" s="16"/>
      <c r="AR143" s="116"/>
      <c r="AS143" s="116"/>
      <c r="AT143" s="116"/>
      <c r="AU143" s="116"/>
      <c r="AV143" s="116"/>
      <c r="AW143" s="116"/>
      <c r="AX143" s="116"/>
      <c r="AY143" s="116"/>
      <c r="AZ143" s="116"/>
      <c r="BA143" s="116"/>
      <c r="BB143" s="116"/>
      <c r="BC143" s="116"/>
      <c r="BD143" s="116"/>
      <c r="BE143" s="116"/>
      <c r="BF143" s="116"/>
      <c r="BG143" s="116"/>
      <c r="BH143" s="116"/>
      <c r="BI143" s="117"/>
    </row>
    <row r="144" spans="2:61" s="3" customFormat="1">
      <c r="B144" s="36"/>
      <c r="C144" s="36"/>
      <c r="D144" s="36"/>
      <c r="E144" s="36"/>
      <c r="F144" s="36"/>
      <c r="G144" s="36"/>
      <c r="H144" s="36"/>
      <c r="I144" s="36"/>
      <c r="J144" s="36"/>
      <c r="K144" s="36"/>
      <c r="L144" s="36"/>
      <c r="M144" s="36"/>
      <c r="N144" s="36"/>
      <c r="O144" s="36"/>
      <c r="P144" s="36"/>
      <c r="Q144" s="36"/>
      <c r="R144" s="16"/>
      <c r="S144" s="16"/>
      <c r="T144" s="16"/>
      <c r="U144" s="36"/>
      <c r="V144" s="36"/>
      <c r="W144" s="36"/>
      <c r="X144" s="36"/>
      <c r="Y144" s="36"/>
      <c r="Z144" s="36"/>
      <c r="AA144" s="36"/>
      <c r="AB144" s="36"/>
      <c r="AC144" s="16"/>
      <c r="AD144" s="16"/>
      <c r="AE144" s="16"/>
      <c r="AF144" s="16"/>
      <c r="AG144" s="16"/>
      <c r="AH144" s="16"/>
      <c r="AI144" s="16"/>
      <c r="AJ144" s="16"/>
      <c r="AK144" s="16"/>
      <c r="AL144" s="16"/>
      <c r="AM144" s="16"/>
      <c r="AN144" s="16"/>
      <c r="AO144" s="16"/>
      <c r="AP144" s="16"/>
      <c r="AQ144" s="16"/>
      <c r="AR144" s="116"/>
      <c r="AS144" s="116"/>
      <c r="AT144" s="116"/>
      <c r="AU144" s="116"/>
      <c r="AV144" s="116"/>
      <c r="AW144" s="116"/>
      <c r="AX144" s="116"/>
      <c r="AY144" s="116"/>
      <c r="AZ144" s="116"/>
      <c r="BA144" s="116"/>
      <c r="BB144" s="116"/>
      <c r="BC144" s="116"/>
      <c r="BD144" s="116"/>
      <c r="BE144" s="116"/>
      <c r="BF144" s="116"/>
      <c r="BG144" s="116"/>
      <c r="BH144" s="116"/>
      <c r="BI144" s="117"/>
    </row>
    <row r="145" spans="2:61" s="3" customFormat="1">
      <c r="B145" s="36"/>
      <c r="C145" s="36"/>
      <c r="D145" s="36"/>
      <c r="E145" s="36"/>
      <c r="F145" s="36"/>
      <c r="G145" s="36"/>
      <c r="H145" s="36"/>
      <c r="I145" s="36"/>
      <c r="J145" s="36"/>
      <c r="K145" s="36"/>
      <c r="L145" s="36"/>
      <c r="M145" s="36"/>
      <c r="N145" s="36"/>
      <c r="O145" s="36"/>
      <c r="P145" s="36"/>
      <c r="Q145" s="36"/>
      <c r="R145" s="16"/>
      <c r="S145" s="16"/>
      <c r="T145" s="16"/>
      <c r="U145" s="36"/>
      <c r="V145" s="36"/>
      <c r="W145" s="36"/>
      <c r="X145" s="36"/>
      <c r="Y145" s="36"/>
      <c r="Z145" s="36"/>
      <c r="AA145" s="36"/>
      <c r="AB145" s="36"/>
      <c r="AC145" s="16"/>
      <c r="AD145" s="16"/>
      <c r="AE145" s="16"/>
      <c r="AF145" s="16"/>
      <c r="AG145" s="16"/>
      <c r="AH145" s="16"/>
      <c r="AI145" s="16"/>
      <c r="AJ145" s="16"/>
      <c r="AK145" s="16"/>
      <c r="AL145" s="16"/>
      <c r="AM145" s="16"/>
      <c r="AN145" s="16"/>
      <c r="AO145" s="16"/>
      <c r="AP145" s="16"/>
      <c r="AQ145" s="16"/>
      <c r="AR145" s="116"/>
      <c r="AS145" s="116"/>
      <c r="AT145" s="116"/>
      <c r="AU145" s="116"/>
      <c r="AV145" s="116"/>
      <c r="AW145" s="116"/>
      <c r="AX145" s="116"/>
      <c r="AY145" s="116"/>
      <c r="AZ145" s="116"/>
      <c r="BA145" s="116"/>
      <c r="BB145" s="116"/>
      <c r="BC145" s="116"/>
      <c r="BD145" s="116"/>
      <c r="BE145" s="116"/>
      <c r="BF145" s="116"/>
      <c r="BG145" s="116"/>
      <c r="BH145" s="116"/>
      <c r="BI145" s="117"/>
    </row>
    <row r="146" spans="2:61" s="3" customFormat="1">
      <c r="B146" s="36"/>
      <c r="C146" s="16"/>
      <c r="D146" s="16"/>
      <c r="E146" s="16"/>
      <c r="F146" s="16"/>
      <c r="G146" s="16"/>
      <c r="H146" s="16"/>
      <c r="I146" s="16"/>
      <c r="J146" s="16"/>
      <c r="K146" s="16"/>
      <c r="L146" s="16"/>
      <c r="M146" s="36"/>
      <c r="N146" s="36"/>
      <c r="O146" s="36"/>
      <c r="P146" s="36"/>
      <c r="Q146" s="36"/>
      <c r="R146" s="16"/>
      <c r="S146" s="16"/>
      <c r="T146" s="16"/>
      <c r="U146" s="36"/>
      <c r="V146" s="36"/>
      <c r="W146" s="36"/>
      <c r="X146" s="36"/>
      <c r="Y146" s="36"/>
      <c r="Z146" s="36"/>
      <c r="AA146" s="36"/>
      <c r="AB146" s="36"/>
      <c r="AC146" s="16"/>
      <c r="AD146" s="16"/>
      <c r="AE146" s="16"/>
      <c r="AF146" s="16"/>
      <c r="AG146" s="16"/>
      <c r="AH146" s="16"/>
      <c r="AI146" s="16"/>
      <c r="AJ146" s="16"/>
      <c r="AK146" s="16"/>
      <c r="AL146" s="16"/>
      <c r="AM146" s="16"/>
      <c r="AN146" s="16"/>
      <c r="AO146" s="16"/>
      <c r="AP146" s="16"/>
      <c r="AQ146" s="16"/>
      <c r="AR146" s="116"/>
      <c r="AS146" s="116"/>
      <c r="AT146" s="116"/>
      <c r="AU146" s="116"/>
      <c r="AV146" s="116"/>
      <c r="AW146" s="116"/>
      <c r="AX146" s="116"/>
      <c r="AY146" s="116"/>
      <c r="AZ146" s="116"/>
      <c r="BA146" s="116"/>
      <c r="BB146" s="116"/>
      <c r="BC146" s="116"/>
      <c r="BD146" s="116"/>
      <c r="BE146" s="116"/>
      <c r="BF146" s="116"/>
      <c r="BG146" s="116"/>
      <c r="BH146" s="116"/>
      <c r="BI146" s="117"/>
    </row>
    <row r="147" spans="2:61" s="3" customFormat="1" ht="20.399999999999999">
      <c r="B147" s="36"/>
      <c r="C147" s="16"/>
      <c r="D147" s="604"/>
      <c r="E147" s="16"/>
      <c r="F147" s="16"/>
      <c r="G147" s="16"/>
      <c r="H147" s="16"/>
      <c r="I147" s="16"/>
      <c r="J147" s="16"/>
      <c r="K147" s="16"/>
      <c r="L147" s="16"/>
      <c r="M147" s="36"/>
      <c r="N147" s="36"/>
      <c r="O147" s="36"/>
      <c r="P147" s="36"/>
      <c r="Q147" s="36"/>
      <c r="R147" s="16"/>
      <c r="S147" s="16"/>
      <c r="T147" s="16"/>
      <c r="U147" s="36"/>
      <c r="V147" s="36"/>
      <c r="W147" s="36"/>
      <c r="X147" s="36"/>
      <c r="Y147" s="36"/>
      <c r="Z147" s="36"/>
      <c r="AA147" s="36"/>
      <c r="AB147" s="36"/>
      <c r="AC147" s="16"/>
      <c r="AD147" s="16"/>
      <c r="AE147" s="16"/>
      <c r="AF147" s="16"/>
      <c r="AG147" s="16"/>
      <c r="AH147" s="16"/>
      <c r="AI147" s="16"/>
      <c r="AJ147" s="16"/>
      <c r="AK147" s="16"/>
      <c r="AL147" s="16"/>
      <c r="AM147" s="16"/>
      <c r="AN147" s="16"/>
      <c r="AO147" s="16"/>
      <c r="AP147" s="16"/>
      <c r="AQ147" s="16"/>
      <c r="AR147" s="116"/>
      <c r="AS147" s="116"/>
      <c r="AT147" s="116"/>
      <c r="AU147" s="116"/>
      <c r="AV147" s="116"/>
      <c r="AW147" s="116"/>
      <c r="AX147" s="116"/>
      <c r="AY147" s="116"/>
      <c r="AZ147" s="116"/>
      <c r="BA147" s="116"/>
      <c r="BB147" s="116"/>
      <c r="BC147" s="116"/>
      <c r="BD147" s="116"/>
      <c r="BE147" s="116"/>
      <c r="BF147" s="116"/>
      <c r="BG147" s="116"/>
      <c r="BH147" s="116"/>
      <c r="BI147" s="117"/>
    </row>
    <row r="148" spans="2:61" s="3" customFormat="1">
      <c r="B148" s="36"/>
      <c r="C148" s="16"/>
      <c r="D148" s="16"/>
      <c r="E148" s="16"/>
      <c r="F148" s="16"/>
      <c r="G148" s="16"/>
      <c r="H148" s="16"/>
      <c r="I148" s="16"/>
      <c r="J148" s="16"/>
      <c r="K148" s="16"/>
      <c r="L148" s="16"/>
      <c r="M148" s="36"/>
      <c r="N148" s="36"/>
      <c r="O148" s="36"/>
      <c r="P148" s="36"/>
      <c r="Q148" s="36"/>
      <c r="R148" s="16"/>
      <c r="S148" s="16"/>
      <c r="T148" s="16"/>
      <c r="U148" s="36"/>
      <c r="V148" s="36"/>
      <c r="W148" s="36"/>
      <c r="X148" s="36"/>
      <c r="Y148" s="36"/>
      <c r="Z148" s="36"/>
      <c r="AA148" s="36"/>
      <c r="AB148" s="36"/>
      <c r="AC148" s="16"/>
      <c r="AD148" s="16"/>
      <c r="AE148" s="16"/>
      <c r="AF148" s="16"/>
      <c r="AG148" s="16"/>
      <c r="AH148" s="16"/>
      <c r="AI148" s="16"/>
      <c r="AJ148" s="16"/>
      <c r="AK148" s="16"/>
      <c r="AL148" s="16"/>
      <c r="AM148" s="16"/>
      <c r="AN148" s="16"/>
      <c r="AO148" s="16"/>
      <c r="AP148" s="16"/>
      <c r="AQ148" s="16"/>
      <c r="AR148" s="116"/>
      <c r="AS148" s="116"/>
      <c r="AT148" s="116"/>
      <c r="AU148" s="116"/>
      <c r="AV148" s="116"/>
      <c r="AW148" s="116"/>
      <c r="AX148" s="116"/>
      <c r="AY148" s="116"/>
      <c r="AZ148" s="116"/>
      <c r="BA148" s="116"/>
      <c r="BB148" s="116"/>
      <c r="BC148" s="116"/>
      <c r="BD148" s="116"/>
      <c r="BE148" s="116"/>
      <c r="BF148" s="116"/>
      <c r="BG148" s="116"/>
      <c r="BH148" s="116"/>
      <c r="BI148" s="117"/>
    </row>
    <row r="149" spans="2:61" s="3" customFormat="1" ht="13.8">
      <c r="B149" s="36"/>
      <c r="C149" s="16"/>
      <c r="D149" s="605"/>
      <c r="E149" s="122"/>
      <c r="F149" s="122"/>
      <c r="G149" s="122"/>
      <c r="H149" s="122"/>
      <c r="I149" s="122"/>
      <c r="J149" s="122"/>
      <c r="K149" s="122"/>
      <c r="L149" s="122"/>
      <c r="M149" s="36"/>
      <c r="N149" s="36"/>
      <c r="O149" s="36"/>
      <c r="P149" s="36"/>
      <c r="Q149" s="36"/>
      <c r="R149" s="16"/>
      <c r="S149" s="16"/>
      <c r="T149" s="16"/>
      <c r="U149" s="36"/>
      <c r="V149" s="36"/>
      <c r="W149" s="36"/>
      <c r="X149" s="36"/>
      <c r="Y149" s="36"/>
      <c r="Z149" s="36"/>
      <c r="AA149" s="36"/>
      <c r="AB149" s="36"/>
      <c r="AC149" s="16"/>
      <c r="AD149" s="16"/>
      <c r="AE149" s="16"/>
      <c r="AF149" s="16"/>
      <c r="AG149" s="16"/>
      <c r="AH149" s="16"/>
      <c r="AI149" s="16"/>
      <c r="AJ149" s="16"/>
      <c r="AK149" s="16"/>
      <c r="AL149" s="16"/>
      <c r="AM149" s="16"/>
      <c r="AN149" s="16"/>
      <c r="AO149" s="16"/>
      <c r="AP149" s="16"/>
      <c r="AQ149" s="16"/>
      <c r="AR149" s="116"/>
      <c r="AS149" s="116"/>
      <c r="AT149" s="116"/>
      <c r="AU149" s="116"/>
      <c r="AV149" s="116"/>
      <c r="AW149" s="116"/>
      <c r="AX149" s="116"/>
      <c r="AY149" s="116"/>
      <c r="AZ149" s="116"/>
      <c r="BA149" s="116"/>
      <c r="BB149" s="116"/>
      <c r="BC149" s="116"/>
      <c r="BD149" s="116"/>
      <c r="BE149" s="116"/>
      <c r="BF149" s="116"/>
      <c r="BG149" s="116"/>
      <c r="BH149" s="116"/>
      <c r="BI149" s="117"/>
    </row>
    <row r="150" spans="2:61" s="3" customFormat="1" ht="17.25" customHeight="1">
      <c r="B150" s="36"/>
      <c r="C150" s="16"/>
      <c r="D150" s="606"/>
      <c r="E150" s="122"/>
      <c r="F150" s="122"/>
      <c r="G150" s="122"/>
      <c r="H150" s="122"/>
      <c r="I150" s="122"/>
      <c r="J150" s="122"/>
      <c r="K150" s="122"/>
      <c r="L150" s="122"/>
      <c r="M150" s="36"/>
      <c r="N150" s="36"/>
      <c r="O150" s="36"/>
      <c r="P150" s="36"/>
      <c r="Q150" s="36"/>
      <c r="R150" s="16"/>
      <c r="S150" s="16"/>
      <c r="T150" s="16"/>
      <c r="U150" s="36"/>
      <c r="V150" s="36"/>
      <c r="W150" s="36"/>
      <c r="X150" s="36"/>
      <c r="Y150" s="36"/>
      <c r="Z150" s="36"/>
      <c r="AA150" s="36"/>
      <c r="AB150" s="36"/>
      <c r="AC150" s="16"/>
      <c r="AD150" s="16"/>
      <c r="AE150" s="16"/>
      <c r="AF150" s="16"/>
      <c r="AG150" s="16"/>
      <c r="AH150" s="16"/>
      <c r="AI150" s="16"/>
      <c r="AJ150" s="16"/>
      <c r="AK150" s="16"/>
      <c r="AL150" s="16"/>
      <c r="AM150" s="16"/>
      <c r="AN150" s="16"/>
      <c r="AO150" s="16"/>
      <c r="AP150" s="16"/>
      <c r="AQ150" s="16"/>
      <c r="AR150" s="116"/>
      <c r="AS150" s="116"/>
      <c r="AT150" s="116"/>
      <c r="AU150" s="116"/>
      <c r="AV150" s="116"/>
      <c r="AW150" s="116"/>
      <c r="AX150" s="116"/>
      <c r="AY150" s="116"/>
      <c r="AZ150" s="116"/>
      <c r="BA150" s="116"/>
      <c r="BB150" s="116"/>
      <c r="BC150" s="116"/>
      <c r="BD150" s="116"/>
      <c r="BE150" s="116"/>
      <c r="BF150" s="116"/>
      <c r="BG150" s="116"/>
      <c r="BH150" s="116"/>
      <c r="BI150" s="117"/>
    </row>
    <row r="151" spans="2:61" s="3" customFormat="1" ht="3.75" customHeight="1">
      <c r="B151" s="36"/>
      <c r="C151" s="16"/>
      <c r="D151" s="607"/>
      <c r="E151" s="122"/>
      <c r="F151" s="122"/>
      <c r="G151" s="122"/>
      <c r="H151" s="122"/>
      <c r="I151" s="122"/>
      <c r="J151" s="122"/>
      <c r="K151" s="122"/>
      <c r="L151" s="122"/>
      <c r="M151" s="36"/>
      <c r="N151" s="36"/>
      <c r="O151" s="36"/>
      <c r="P151" s="36"/>
      <c r="Q151" s="36"/>
      <c r="R151" s="16"/>
      <c r="S151" s="16"/>
      <c r="T151" s="16"/>
      <c r="U151" s="36"/>
      <c r="V151" s="36"/>
      <c r="W151" s="36"/>
      <c r="X151" s="36"/>
      <c r="Y151" s="36"/>
      <c r="Z151" s="36"/>
      <c r="AA151" s="36"/>
      <c r="AB151" s="36"/>
      <c r="AC151" s="16"/>
      <c r="AD151" s="16"/>
      <c r="AE151" s="16"/>
      <c r="AF151" s="16"/>
      <c r="AG151" s="16"/>
      <c r="AH151" s="16"/>
      <c r="AI151" s="16"/>
      <c r="AJ151" s="16"/>
      <c r="AK151" s="16"/>
      <c r="AL151" s="16"/>
      <c r="AM151" s="16"/>
      <c r="AN151" s="16"/>
      <c r="AO151" s="16"/>
      <c r="AP151" s="16"/>
      <c r="AQ151" s="16"/>
      <c r="AR151" s="116"/>
      <c r="AS151" s="116"/>
      <c r="AT151" s="116"/>
      <c r="AU151" s="116"/>
      <c r="AV151" s="116"/>
      <c r="AW151" s="116"/>
      <c r="AX151" s="116"/>
      <c r="AY151" s="116"/>
      <c r="AZ151" s="116"/>
      <c r="BA151" s="116"/>
      <c r="BB151" s="116"/>
      <c r="BC151" s="116"/>
      <c r="BD151" s="116"/>
      <c r="BE151" s="116"/>
      <c r="BF151" s="116"/>
      <c r="BG151" s="116"/>
      <c r="BH151" s="116"/>
      <c r="BI151" s="117"/>
    </row>
    <row r="152" spans="2:61" s="3" customFormat="1">
      <c r="B152" s="36"/>
      <c r="C152" s="16"/>
      <c r="D152" s="607"/>
      <c r="E152" s="122"/>
      <c r="F152" s="122"/>
      <c r="G152" s="122"/>
      <c r="H152" s="122"/>
      <c r="I152" s="122"/>
      <c r="J152" s="122"/>
      <c r="K152" s="122"/>
      <c r="L152" s="122"/>
      <c r="M152" s="36"/>
      <c r="N152" s="36"/>
      <c r="O152" s="36"/>
      <c r="P152" s="36"/>
      <c r="Q152" s="36"/>
      <c r="R152" s="16"/>
      <c r="S152" s="16"/>
      <c r="T152" s="16"/>
      <c r="U152" s="36"/>
      <c r="V152" s="36"/>
      <c r="W152" s="36"/>
      <c r="X152" s="36"/>
      <c r="Y152" s="36"/>
      <c r="Z152" s="36"/>
      <c r="AA152" s="36"/>
      <c r="AB152" s="36"/>
      <c r="AC152" s="16"/>
      <c r="AD152" s="16"/>
      <c r="AE152" s="16"/>
      <c r="AF152" s="16"/>
      <c r="AG152" s="16"/>
      <c r="AH152" s="16"/>
      <c r="AI152" s="16"/>
      <c r="AJ152" s="16"/>
      <c r="AK152" s="16"/>
      <c r="AL152" s="16"/>
      <c r="AM152" s="16"/>
      <c r="AN152" s="16"/>
      <c r="AO152" s="16"/>
      <c r="AP152" s="16"/>
      <c r="AQ152" s="16"/>
      <c r="AR152" s="116"/>
      <c r="AS152" s="116"/>
      <c r="AT152" s="116"/>
      <c r="AU152" s="116"/>
      <c r="AV152" s="116"/>
      <c r="AW152" s="116"/>
      <c r="AX152" s="116"/>
      <c r="AY152" s="116"/>
      <c r="AZ152" s="116"/>
      <c r="BA152" s="116"/>
      <c r="BB152" s="116"/>
      <c r="BC152" s="116"/>
      <c r="BD152" s="116"/>
      <c r="BE152" s="116"/>
      <c r="BF152" s="116"/>
      <c r="BG152" s="116"/>
      <c r="BH152" s="116"/>
      <c r="BI152" s="117"/>
    </row>
    <row r="153" spans="2:61" s="3" customFormat="1" ht="16.5" customHeight="1">
      <c r="B153" s="36"/>
      <c r="C153" s="16"/>
      <c r="D153" s="608"/>
      <c r="E153" s="122"/>
      <c r="F153" s="122"/>
      <c r="G153" s="122"/>
      <c r="H153" s="122"/>
      <c r="I153" s="122"/>
      <c r="J153" s="122"/>
      <c r="K153" s="122"/>
      <c r="L153" s="122"/>
      <c r="M153" s="36"/>
      <c r="N153" s="36"/>
      <c r="O153" s="36"/>
      <c r="P153" s="36"/>
      <c r="Q153" s="36"/>
      <c r="R153" s="16"/>
      <c r="S153" s="16"/>
      <c r="T153" s="16"/>
      <c r="U153" s="36"/>
      <c r="V153" s="36"/>
      <c r="W153" s="36"/>
      <c r="X153" s="36"/>
      <c r="Y153" s="36"/>
      <c r="Z153" s="36"/>
      <c r="AA153" s="36"/>
      <c r="AB153" s="36"/>
      <c r="AC153" s="16"/>
      <c r="AD153" s="16"/>
      <c r="AE153" s="16"/>
      <c r="AF153" s="16"/>
      <c r="AG153" s="16"/>
      <c r="AH153" s="16"/>
      <c r="AI153" s="16"/>
      <c r="AJ153" s="16"/>
      <c r="AK153" s="16"/>
      <c r="AL153" s="16"/>
      <c r="AM153" s="16"/>
      <c r="AN153" s="16"/>
      <c r="AO153" s="16"/>
      <c r="AP153" s="16"/>
      <c r="AQ153" s="16"/>
      <c r="AR153" s="116"/>
      <c r="AS153" s="116"/>
      <c r="AT153" s="116"/>
      <c r="AU153" s="116"/>
      <c r="AV153" s="116"/>
      <c r="AW153" s="116"/>
      <c r="AX153" s="116"/>
      <c r="AY153" s="116"/>
      <c r="AZ153" s="116"/>
      <c r="BA153" s="116"/>
      <c r="BB153" s="116"/>
      <c r="BC153" s="116"/>
      <c r="BD153" s="116"/>
      <c r="BE153" s="116"/>
      <c r="BF153" s="116"/>
      <c r="BG153" s="116"/>
      <c r="BH153" s="116"/>
      <c r="BI153" s="117"/>
    </row>
    <row r="154" spans="2:61" s="3" customFormat="1">
      <c r="B154" s="36"/>
      <c r="C154" s="16"/>
      <c r="D154" s="608"/>
      <c r="E154" s="122"/>
      <c r="F154" s="122"/>
      <c r="G154" s="122"/>
      <c r="H154" s="122"/>
      <c r="I154" s="122"/>
      <c r="J154" s="122"/>
      <c r="K154" s="122"/>
      <c r="L154" s="122"/>
      <c r="M154" s="36"/>
      <c r="N154" s="36"/>
      <c r="O154" s="36"/>
      <c r="P154" s="36"/>
      <c r="Q154" s="36"/>
      <c r="R154" s="16"/>
      <c r="S154" s="16"/>
      <c r="T154" s="16"/>
      <c r="U154" s="36"/>
      <c r="V154" s="36"/>
      <c r="W154" s="36"/>
      <c r="X154" s="36"/>
      <c r="Y154" s="36"/>
      <c r="Z154" s="36"/>
      <c r="AA154" s="36"/>
      <c r="AB154" s="36"/>
      <c r="AC154" s="16"/>
      <c r="AD154" s="16"/>
      <c r="AE154" s="16"/>
      <c r="AF154" s="16"/>
      <c r="AG154" s="16"/>
      <c r="AH154" s="16"/>
      <c r="AI154" s="16"/>
      <c r="AJ154" s="16"/>
      <c r="AK154" s="16"/>
      <c r="AL154" s="16"/>
      <c r="AM154" s="16"/>
      <c r="AN154" s="16"/>
      <c r="AO154" s="16"/>
      <c r="AP154" s="16"/>
      <c r="AQ154" s="16"/>
      <c r="AR154" s="116"/>
      <c r="AS154" s="116"/>
      <c r="AT154" s="116"/>
      <c r="AU154" s="116"/>
      <c r="AV154" s="116"/>
      <c r="AW154" s="116"/>
      <c r="AX154" s="116"/>
      <c r="AY154" s="116"/>
      <c r="AZ154" s="116"/>
      <c r="BA154" s="116"/>
      <c r="BB154" s="116"/>
      <c r="BC154" s="116"/>
      <c r="BD154" s="116"/>
      <c r="BE154" s="116"/>
      <c r="BF154" s="116"/>
      <c r="BG154" s="116"/>
      <c r="BH154" s="116"/>
      <c r="BI154" s="117"/>
    </row>
    <row r="155" spans="2:61" s="3" customFormat="1">
      <c r="B155" s="36"/>
      <c r="C155" s="16"/>
      <c r="D155" s="608"/>
      <c r="E155" s="122"/>
      <c r="F155" s="122"/>
      <c r="G155" s="122"/>
      <c r="H155" s="122"/>
      <c r="I155" s="122"/>
      <c r="J155" s="122"/>
      <c r="K155" s="122"/>
      <c r="L155" s="122"/>
      <c r="M155" s="36"/>
      <c r="N155" s="36"/>
      <c r="O155" s="36"/>
      <c r="P155" s="36"/>
      <c r="Q155" s="36"/>
      <c r="R155" s="16"/>
      <c r="S155" s="16"/>
      <c r="T155" s="16"/>
      <c r="U155" s="36"/>
      <c r="V155" s="36"/>
      <c r="W155" s="36"/>
      <c r="X155" s="36"/>
      <c r="Y155" s="36"/>
      <c r="Z155" s="36"/>
      <c r="AA155" s="36"/>
      <c r="AB155" s="36"/>
      <c r="AC155" s="16"/>
      <c r="AD155" s="16"/>
      <c r="AE155" s="16"/>
      <c r="AF155" s="16"/>
      <c r="AG155" s="16"/>
      <c r="AH155" s="16"/>
      <c r="AI155" s="16"/>
      <c r="AJ155" s="16"/>
      <c r="AK155" s="16"/>
      <c r="AL155" s="16"/>
      <c r="AM155" s="16"/>
      <c r="AN155" s="16"/>
      <c r="AO155" s="16"/>
      <c r="AP155" s="16"/>
      <c r="AQ155" s="16"/>
      <c r="AR155" s="116"/>
      <c r="AS155" s="116"/>
      <c r="AT155" s="116"/>
      <c r="AU155" s="116"/>
      <c r="AV155" s="116"/>
      <c r="AW155" s="116"/>
      <c r="AX155" s="116"/>
      <c r="AY155" s="116"/>
      <c r="AZ155" s="116"/>
      <c r="BA155" s="116"/>
      <c r="BB155" s="116"/>
      <c r="BC155" s="116"/>
      <c r="BD155" s="116"/>
      <c r="BE155" s="116"/>
      <c r="BF155" s="116"/>
      <c r="BG155" s="116"/>
      <c r="BH155" s="116"/>
      <c r="BI155" s="117"/>
    </row>
    <row r="156" spans="2:61" s="3" customFormat="1">
      <c r="B156" s="36"/>
      <c r="C156" s="16"/>
      <c r="D156" s="608"/>
      <c r="E156" s="122"/>
      <c r="F156" s="122"/>
      <c r="G156" s="122"/>
      <c r="H156" s="122"/>
      <c r="I156" s="122"/>
      <c r="J156" s="122"/>
      <c r="K156" s="122"/>
      <c r="L156" s="122"/>
      <c r="M156" s="36"/>
      <c r="N156" s="36"/>
      <c r="O156" s="36"/>
      <c r="P156" s="36"/>
      <c r="Q156" s="36"/>
      <c r="R156" s="16"/>
      <c r="S156" s="16"/>
      <c r="T156" s="16"/>
      <c r="U156" s="36"/>
      <c r="V156" s="36"/>
      <c r="W156" s="36"/>
      <c r="X156" s="36"/>
      <c r="Y156" s="36"/>
      <c r="Z156" s="36"/>
      <c r="AA156" s="36"/>
      <c r="AB156" s="36"/>
      <c r="AC156" s="16"/>
      <c r="AD156" s="16"/>
      <c r="AE156" s="16"/>
      <c r="AF156" s="16"/>
      <c r="AG156" s="16"/>
      <c r="AH156" s="16"/>
      <c r="AI156" s="16"/>
      <c r="AJ156" s="16"/>
      <c r="AK156" s="16"/>
      <c r="AL156" s="16"/>
      <c r="AM156" s="16"/>
      <c r="AN156" s="16"/>
      <c r="AO156" s="16"/>
      <c r="AP156" s="16"/>
      <c r="AQ156" s="16"/>
      <c r="AR156" s="116"/>
      <c r="AS156" s="116"/>
      <c r="AT156" s="116"/>
      <c r="AU156" s="116"/>
      <c r="AV156" s="116"/>
      <c r="AW156" s="116"/>
      <c r="AX156" s="116"/>
      <c r="AY156" s="116"/>
      <c r="AZ156" s="116"/>
      <c r="BA156" s="116"/>
      <c r="BB156" s="116"/>
      <c r="BC156" s="116"/>
      <c r="BD156" s="116"/>
      <c r="BE156" s="116"/>
      <c r="BF156" s="116"/>
      <c r="BG156" s="116"/>
      <c r="BH156" s="116"/>
      <c r="BI156" s="117"/>
    </row>
    <row r="157" spans="2:61" s="3" customFormat="1" ht="9.9" customHeight="1">
      <c r="B157" s="36"/>
      <c r="C157" s="16"/>
      <c r="D157" s="607"/>
      <c r="E157" s="122"/>
      <c r="F157" s="122"/>
      <c r="G157" s="122"/>
      <c r="H157" s="122"/>
      <c r="I157" s="122"/>
      <c r="J157" s="122"/>
      <c r="K157" s="122"/>
      <c r="L157" s="122"/>
      <c r="M157" s="36"/>
      <c r="N157" s="36"/>
      <c r="O157" s="36"/>
      <c r="P157" s="36"/>
      <c r="Q157" s="36"/>
      <c r="R157" s="16"/>
      <c r="S157" s="16"/>
      <c r="T157" s="16"/>
      <c r="U157" s="36"/>
      <c r="V157" s="36"/>
      <c r="W157" s="36"/>
      <c r="X157" s="36"/>
      <c r="Y157" s="36"/>
      <c r="Z157" s="36"/>
      <c r="AA157" s="36"/>
      <c r="AB157" s="36"/>
      <c r="AC157" s="16"/>
      <c r="AD157" s="16"/>
      <c r="AE157" s="16"/>
      <c r="AF157" s="16"/>
      <c r="AG157" s="16"/>
      <c r="AH157" s="16"/>
      <c r="AI157" s="16"/>
      <c r="AJ157" s="16"/>
      <c r="AK157" s="16"/>
      <c r="AL157" s="16"/>
      <c r="AM157" s="16"/>
      <c r="AN157" s="16"/>
      <c r="AO157" s="16"/>
      <c r="AP157" s="16"/>
      <c r="AQ157" s="16"/>
      <c r="AR157" s="116"/>
      <c r="AS157" s="116"/>
      <c r="AT157" s="116"/>
      <c r="AU157" s="116"/>
      <c r="AV157" s="116"/>
      <c r="AW157" s="116"/>
      <c r="AX157" s="116"/>
      <c r="AY157" s="116"/>
      <c r="AZ157" s="116"/>
      <c r="BA157" s="116"/>
      <c r="BB157" s="116"/>
      <c r="BC157" s="116"/>
      <c r="BD157" s="116"/>
      <c r="BE157" s="116"/>
      <c r="BF157" s="116"/>
      <c r="BG157" s="116"/>
      <c r="BH157" s="116"/>
      <c r="BI157" s="117"/>
    </row>
    <row r="158" spans="2:61" s="3" customFormat="1" ht="9.9" customHeight="1">
      <c r="B158" s="36"/>
      <c r="C158" s="16"/>
      <c r="D158" s="631"/>
      <c r="E158" s="122"/>
      <c r="F158" s="122"/>
      <c r="G158" s="122"/>
      <c r="H158" s="122"/>
      <c r="I158" s="122"/>
      <c r="J158" s="122"/>
      <c r="K158" s="122"/>
      <c r="L158" s="122"/>
      <c r="M158" s="36"/>
      <c r="N158" s="36"/>
      <c r="O158" s="36"/>
      <c r="P158" s="36"/>
      <c r="Q158" s="36"/>
      <c r="R158" s="16"/>
      <c r="S158" s="16"/>
      <c r="T158" s="16"/>
      <c r="U158" s="36"/>
      <c r="V158" s="36"/>
      <c r="W158" s="36"/>
      <c r="X158" s="36"/>
      <c r="Y158" s="36"/>
      <c r="Z158" s="36"/>
      <c r="AA158" s="36"/>
      <c r="AB158" s="36"/>
      <c r="AC158" s="16"/>
      <c r="AD158" s="16"/>
      <c r="AE158" s="16"/>
      <c r="AF158" s="16"/>
      <c r="AG158" s="16"/>
      <c r="AH158" s="16"/>
      <c r="AI158" s="16"/>
      <c r="AJ158" s="16"/>
      <c r="AK158" s="16"/>
      <c r="AL158" s="16"/>
      <c r="AM158" s="16"/>
      <c r="AN158" s="16"/>
      <c r="AO158" s="16"/>
      <c r="AP158" s="16"/>
      <c r="AQ158" s="16"/>
      <c r="AR158" s="116"/>
      <c r="AS158" s="116"/>
      <c r="AT158" s="116"/>
      <c r="AU158" s="116"/>
      <c r="AV158" s="116"/>
      <c r="AW158" s="116"/>
      <c r="AX158" s="116"/>
      <c r="AY158" s="116"/>
      <c r="AZ158" s="116"/>
      <c r="BA158" s="116"/>
      <c r="BB158" s="116"/>
      <c r="BC158" s="116"/>
      <c r="BD158" s="116"/>
      <c r="BE158" s="116"/>
      <c r="BF158" s="116"/>
      <c r="BG158" s="116"/>
      <c r="BH158" s="116"/>
      <c r="BI158" s="117"/>
    </row>
    <row r="159" spans="2:61" s="3" customFormat="1" ht="16.8">
      <c r="B159" s="36"/>
      <c r="C159" s="16"/>
      <c r="D159" s="1132"/>
      <c r="E159" s="1132"/>
      <c r="F159" s="122"/>
      <c r="G159" s="122"/>
      <c r="H159" s="122"/>
      <c r="I159" s="122"/>
      <c r="J159" s="122"/>
      <c r="K159" s="122"/>
      <c r="L159" s="122"/>
      <c r="M159" s="36"/>
      <c r="N159" s="36"/>
      <c r="O159" s="36"/>
      <c r="P159" s="36"/>
      <c r="Q159" s="36"/>
      <c r="R159" s="16"/>
      <c r="S159" s="16"/>
      <c r="T159" s="16"/>
      <c r="U159" s="36"/>
      <c r="V159" s="36"/>
      <c r="W159" s="36"/>
      <c r="X159" s="36"/>
      <c r="Y159" s="36"/>
      <c r="Z159" s="36"/>
      <c r="AA159" s="36"/>
      <c r="AB159" s="36"/>
      <c r="AC159" s="16"/>
      <c r="AD159" s="16"/>
      <c r="AE159" s="16"/>
      <c r="AF159" s="16"/>
      <c r="AG159" s="16"/>
      <c r="AH159" s="16"/>
      <c r="AI159" s="16"/>
      <c r="AJ159" s="16"/>
      <c r="AK159" s="16"/>
      <c r="AL159" s="16"/>
      <c r="AM159" s="16"/>
      <c r="AN159" s="16"/>
      <c r="AO159" s="16"/>
      <c r="AP159" s="16"/>
      <c r="AQ159" s="16"/>
      <c r="AR159" s="116"/>
      <c r="AS159" s="116"/>
      <c r="AT159" s="116"/>
      <c r="AU159" s="116"/>
      <c r="AV159" s="116"/>
      <c r="AW159" s="116"/>
      <c r="AX159" s="116"/>
      <c r="AY159" s="116"/>
      <c r="AZ159" s="116"/>
      <c r="BA159" s="116"/>
      <c r="BB159" s="116"/>
      <c r="BC159" s="116"/>
      <c r="BD159" s="116"/>
      <c r="BE159" s="116"/>
      <c r="BF159" s="116"/>
      <c r="BG159" s="116"/>
      <c r="BH159" s="116"/>
      <c r="BI159" s="117"/>
    </row>
    <row r="160" spans="2:61" s="3" customFormat="1" ht="4.5" customHeight="1">
      <c r="B160" s="36"/>
      <c r="C160" s="16"/>
      <c r="D160" s="631"/>
      <c r="E160" s="122"/>
      <c r="F160" s="122"/>
      <c r="G160" s="122"/>
      <c r="H160" s="122"/>
      <c r="I160" s="122"/>
      <c r="J160" s="122"/>
      <c r="K160" s="122"/>
      <c r="L160" s="122"/>
      <c r="M160" s="36"/>
      <c r="N160" s="36"/>
      <c r="O160" s="36"/>
      <c r="P160" s="36"/>
      <c r="Q160" s="36"/>
      <c r="R160" s="16"/>
      <c r="S160" s="16"/>
      <c r="T160" s="16"/>
      <c r="U160" s="36"/>
      <c r="V160" s="36"/>
      <c r="W160" s="36"/>
      <c r="X160" s="36"/>
      <c r="Y160" s="36"/>
      <c r="Z160" s="36"/>
      <c r="AA160" s="36"/>
      <c r="AB160" s="36"/>
      <c r="AC160" s="16"/>
      <c r="AD160" s="16"/>
      <c r="AE160" s="16"/>
      <c r="AF160" s="16"/>
      <c r="AG160" s="16"/>
      <c r="AH160" s="16"/>
      <c r="AI160" s="16"/>
      <c r="AJ160" s="16"/>
      <c r="AK160" s="16"/>
      <c r="AL160" s="16"/>
      <c r="AM160" s="16"/>
      <c r="AN160" s="16"/>
      <c r="AO160" s="16"/>
      <c r="AP160" s="16"/>
      <c r="AQ160" s="16"/>
      <c r="AR160" s="116"/>
      <c r="AS160" s="116"/>
      <c r="AT160" s="116"/>
      <c r="AU160" s="116"/>
      <c r="AV160" s="116"/>
      <c r="AW160" s="116"/>
      <c r="AX160" s="116"/>
      <c r="AY160" s="116"/>
      <c r="AZ160" s="116"/>
      <c r="BA160" s="116"/>
      <c r="BB160" s="116"/>
      <c r="BC160" s="116"/>
      <c r="BD160" s="116"/>
      <c r="BE160" s="116"/>
      <c r="BF160" s="116"/>
      <c r="BG160" s="116"/>
      <c r="BH160" s="116"/>
      <c r="BI160" s="117"/>
    </row>
    <row r="161" spans="2:61" s="3" customFormat="1">
      <c r="B161" s="36"/>
      <c r="C161" s="16"/>
      <c r="D161" s="631"/>
      <c r="E161" s="122"/>
      <c r="F161" s="122"/>
      <c r="G161" s="122"/>
      <c r="H161" s="122"/>
      <c r="I161" s="122"/>
      <c r="J161" s="122"/>
      <c r="K161" s="122"/>
      <c r="L161" s="122"/>
      <c r="M161" s="36"/>
      <c r="N161" s="36"/>
      <c r="O161" s="36"/>
      <c r="P161" s="36"/>
      <c r="Q161" s="36"/>
      <c r="R161" s="16"/>
      <c r="S161" s="16"/>
      <c r="T161" s="16"/>
      <c r="U161" s="36"/>
      <c r="V161" s="36"/>
      <c r="W161" s="36"/>
      <c r="X161" s="36"/>
      <c r="Y161" s="36"/>
      <c r="Z161" s="36"/>
      <c r="AA161" s="36"/>
      <c r="AB161" s="36"/>
      <c r="AC161" s="16"/>
      <c r="AD161" s="16"/>
      <c r="AE161" s="16"/>
      <c r="AF161" s="16"/>
      <c r="AG161" s="16"/>
      <c r="AH161" s="16"/>
      <c r="AI161" s="16"/>
      <c r="AJ161" s="16"/>
      <c r="AK161" s="16"/>
      <c r="AL161" s="16"/>
      <c r="AM161" s="16"/>
      <c r="AN161" s="16"/>
      <c r="AO161" s="16"/>
      <c r="AP161" s="16"/>
      <c r="AQ161" s="16"/>
      <c r="AR161" s="116"/>
      <c r="AS161" s="116"/>
      <c r="AT161" s="116"/>
      <c r="AU161" s="116"/>
      <c r="AV161" s="116"/>
      <c r="AW161" s="116"/>
      <c r="AX161" s="116"/>
      <c r="AY161" s="116"/>
      <c r="AZ161" s="116"/>
      <c r="BA161" s="116"/>
      <c r="BB161" s="116"/>
      <c r="BC161" s="116"/>
      <c r="BD161" s="116"/>
      <c r="BE161" s="116"/>
      <c r="BF161" s="116"/>
      <c r="BG161" s="116"/>
      <c r="BH161" s="116"/>
      <c r="BI161" s="117"/>
    </row>
    <row r="162" spans="2:61" s="3" customFormat="1">
      <c r="B162" s="36"/>
      <c r="C162" s="16"/>
      <c r="D162" s="607"/>
      <c r="E162" s="122"/>
      <c r="F162" s="122"/>
      <c r="G162" s="122"/>
      <c r="H162" s="122"/>
      <c r="I162" s="122"/>
      <c r="J162" s="122"/>
      <c r="K162" s="122"/>
      <c r="L162" s="122"/>
      <c r="M162" s="36"/>
      <c r="N162" s="36"/>
      <c r="O162" s="36"/>
      <c r="P162" s="36"/>
      <c r="Q162" s="36"/>
      <c r="R162" s="16"/>
      <c r="S162" s="16"/>
      <c r="T162" s="16"/>
      <c r="U162" s="36"/>
      <c r="V162" s="36"/>
      <c r="W162" s="36"/>
      <c r="X162" s="36"/>
      <c r="Y162" s="36"/>
      <c r="Z162" s="36"/>
      <c r="AA162" s="36"/>
      <c r="AB162" s="36"/>
      <c r="AC162" s="16"/>
      <c r="AD162" s="16"/>
      <c r="AE162" s="16"/>
      <c r="AF162" s="16"/>
      <c r="AG162" s="16"/>
      <c r="AH162" s="16"/>
      <c r="AI162" s="16"/>
      <c r="AJ162" s="16"/>
      <c r="AK162" s="16"/>
      <c r="AL162" s="16"/>
      <c r="AM162" s="16"/>
      <c r="AN162" s="16"/>
      <c r="AO162" s="16"/>
      <c r="AP162" s="16"/>
      <c r="AQ162" s="16"/>
      <c r="AR162" s="116"/>
      <c r="AS162" s="116"/>
      <c r="AT162" s="116"/>
      <c r="AU162" s="116"/>
      <c r="AV162" s="116"/>
      <c r="AW162" s="116"/>
      <c r="AX162" s="116"/>
      <c r="AY162" s="116"/>
      <c r="AZ162" s="116"/>
      <c r="BA162" s="116"/>
      <c r="BB162" s="116"/>
      <c r="BC162" s="116"/>
      <c r="BD162" s="116"/>
      <c r="BE162" s="116"/>
      <c r="BF162" s="116"/>
      <c r="BG162" s="116"/>
      <c r="BH162" s="116"/>
      <c r="BI162" s="117"/>
    </row>
    <row r="163" spans="2:61" s="3" customFormat="1">
      <c r="B163" s="36"/>
      <c r="C163" s="16"/>
      <c r="D163" s="607"/>
      <c r="E163" s="122"/>
      <c r="F163" s="122"/>
      <c r="G163" s="122"/>
      <c r="H163" s="122"/>
      <c r="I163" s="122"/>
      <c r="J163" s="122"/>
      <c r="K163" s="122"/>
      <c r="L163" s="122"/>
      <c r="M163" s="36"/>
      <c r="N163" s="36"/>
      <c r="O163" s="36"/>
      <c r="P163" s="36"/>
      <c r="Q163" s="36"/>
      <c r="R163" s="16"/>
      <c r="S163" s="16"/>
      <c r="T163" s="16"/>
      <c r="U163" s="36"/>
      <c r="V163" s="36"/>
      <c r="W163" s="36"/>
      <c r="X163" s="36"/>
      <c r="Y163" s="36"/>
      <c r="Z163" s="36"/>
      <c r="AA163" s="36"/>
      <c r="AB163" s="36"/>
      <c r="AC163" s="16"/>
      <c r="AD163" s="16"/>
      <c r="AE163" s="16"/>
      <c r="AF163" s="16"/>
      <c r="AG163" s="16"/>
      <c r="AH163" s="16"/>
      <c r="AI163" s="16"/>
      <c r="AJ163" s="16"/>
      <c r="AK163" s="16"/>
      <c r="AL163" s="16"/>
      <c r="AM163" s="16"/>
      <c r="AN163" s="16"/>
      <c r="AO163" s="16"/>
      <c r="AP163" s="16"/>
      <c r="AQ163" s="16"/>
      <c r="AR163" s="116"/>
      <c r="AS163" s="116"/>
      <c r="AT163" s="116"/>
      <c r="AU163" s="116"/>
      <c r="AV163" s="116"/>
      <c r="AW163" s="116"/>
      <c r="AX163" s="116"/>
      <c r="AY163" s="116"/>
      <c r="AZ163" s="116"/>
      <c r="BA163" s="116"/>
      <c r="BB163" s="116"/>
      <c r="BC163" s="116"/>
      <c r="BD163" s="116"/>
      <c r="BE163" s="116"/>
      <c r="BF163" s="116"/>
      <c r="BG163" s="116"/>
      <c r="BH163" s="116"/>
      <c r="BI163" s="117"/>
    </row>
    <row r="164" spans="2:61" s="3" customFormat="1" ht="14.25" customHeight="1">
      <c r="B164" s="36"/>
      <c r="C164" s="16"/>
      <c r="D164" s="632"/>
      <c r="E164" s="122"/>
      <c r="F164" s="122"/>
      <c r="G164" s="122"/>
      <c r="H164" s="122"/>
      <c r="I164" s="122"/>
      <c r="J164" s="122"/>
      <c r="K164" s="122"/>
      <c r="L164" s="122"/>
      <c r="M164" s="36"/>
      <c r="N164" s="36"/>
      <c r="O164" s="36"/>
      <c r="P164" s="36"/>
      <c r="Q164" s="36"/>
      <c r="R164" s="16"/>
      <c r="S164" s="16"/>
      <c r="T164" s="16"/>
      <c r="U164" s="36"/>
      <c r="V164" s="36"/>
      <c r="W164" s="36"/>
      <c r="X164" s="36"/>
      <c r="Y164" s="36"/>
      <c r="Z164" s="36"/>
      <c r="AA164" s="36"/>
      <c r="AB164" s="36"/>
      <c r="AC164" s="16"/>
      <c r="AD164" s="16"/>
      <c r="AE164" s="16"/>
      <c r="AF164" s="16"/>
      <c r="AG164" s="16"/>
      <c r="AH164" s="16"/>
      <c r="AI164" s="16"/>
      <c r="AJ164" s="16"/>
      <c r="AK164" s="16"/>
      <c r="AL164" s="16"/>
      <c r="AM164" s="16"/>
      <c r="AN164" s="16"/>
      <c r="AO164" s="16"/>
      <c r="AP164" s="16"/>
      <c r="AQ164" s="16"/>
      <c r="AR164" s="116"/>
      <c r="AS164" s="116"/>
      <c r="AT164" s="116"/>
      <c r="AU164" s="116"/>
      <c r="AV164" s="116"/>
      <c r="AW164" s="116"/>
      <c r="AX164" s="116"/>
      <c r="AY164" s="116"/>
      <c r="AZ164" s="116"/>
      <c r="BA164" s="116"/>
      <c r="BB164" s="116"/>
      <c r="BC164" s="116"/>
      <c r="BD164" s="116"/>
      <c r="BE164" s="116"/>
      <c r="BF164" s="116"/>
      <c r="BG164" s="116"/>
      <c r="BH164" s="116"/>
      <c r="BI164" s="117"/>
    </row>
    <row r="165" spans="2:61" s="3" customFormat="1">
      <c r="B165" s="36"/>
      <c r="C165" s="16"/>
      <c r="D165" s="633"/>
      <c r="E165" s="122"/>
      <c r="F165" s="122"/>
      <c r="G165" s="122"/>
      <c r="H165" s="122"/>
      <c r="I165" s="122"/>
      <c r="J165" s="122"/>
      <c r="K165" s="122"/>
      <c r="L165" s="122"/>
      <c r="M165" s="36"/>
      <c r="N165" s="36"/>
      <c r="O165" s="36"/>
      <c r="P165" s="36"/>
      <c r="Q165" s="36"/>
      <c r="R165" s="16"/>
      <c r="S165" s="16"/>
      <c r="T165" s="16"/>
      <c r="U165" s="36"/>
      <c r="V165" s="36"/>
      <c r="W165" s="36"/>
      <c r="X165" s="36"/>
      <c r="Y165" s="36"/>
      <c r="Z165" s="36"/>
      <c r="AA165" s="36"/>
      <c r="AB165" s="36"/>
      <c r="AC165" s="16"/>
      <c r="AD165" s="16"/>
      <c r="AE165" s="16"/>
      <c r="AF165" s="16"/>
      <c r="AG165" s="16"/>
      <c r="AH165" s="16"/>
      <c r="AI165" s="16"/>
      <c r="AJ165" s="16"/>
      <c r="AK165" s="16"/>
      <c r="AL165" s="16"/>
      <c r="AM165" s="16"/>
      <c r="AN165" s="16"/>
      <c r="AO165" s="16"/>
      <c r="AP165" s="16"/>
      <c r="AQ165" s="16"/>
      <c r="AR165" s="116"/>
      <c r="AS165" s="116"/>
      <c r="AT165" s="116"/>
      <c r="AU165" s="116"/>
      <c r="AV165" s="116"/>
      <c r="AW165" s="116"/>
      <c r="AX165" s="116"/>
      <c r="AY165" s="116"/>
      <c r="AZ165" s="116"/>
      <c r="BA165" s="116"/>
      <c r="BB165" s="116"/>
      <c r="BC165" s="116"/>
      <c r="BD165" s="116"/>
      <c r="BE165" s="116"/>
      <c r="BF165" s="116"/>
      <c r="BG165" s="116"/>
      <c r="BH165" s="116"/>
      <c r="BI165" s="117"/>
    </row>
    <row r="166" spans="2:61" s="3" customFormat="1">
      <c r="B166" s="36"/>
      <c r="C166" s="16"/>
      <c r="D166" s="634"/>
      <c r="E166" s="122"/>
      <c r="F166" s="122"/>
      <c r="G166" s="122"/>
      <c r="H166" s="122"/>
      <c r="I166" s="122"/>
      <c r="J166" s="122"/>
      <c r="K166" s="122"/>
      <c r="L166" s="122"/>
      <c r="M166" s="36"/>
      <c r="N166" s="36"/>
      <c r="O166" s="36"/>
      <c r="P166" s="36"/>
      <c r="Q166" s="36"/>
      <c r="R166" s="16"/>
      <c r="S166" s="16"/>
      <c r="T166" s="16"/>
      <c r="U166" s="36"/>
      <c r="V166" s="36"/>
      <c r="W166" s="36"/>
      <c r="X166" s="36"/>
      <c r="Y166" s="36"/>
      <c r="Z166" s="36"/>
      <c r="AA166" s="36"/>
      <c r="AB166" s="36"/>
      <c r="AC166" s="16"/>
      <c r="AD166" s="16"/>
      <c r="AE166" s="16"/>
      <c r="AF166" s="16"/>
      <c r="AG166" s="16"/>
      <c r="AH166" s="16"/>
      <c r="AI166" s="16"/>
      <c r="AJ166" s="16"/>
      <c r="AK166" s="16"/>
      <c r="AL166" s="16"/>
      <c r="AM166" s="16"/>
      <c r="AN166" s="16"/>
      <c r="AO166" s="16"/>
      <c r="AP166" s="16"/>
      <c r="AQ166" s="16"/>
      <c r="AR166" s="116"/>
      <c r="AS166" s="116"/>
      <c r="AT166" s="116"/>
      <c r="AU166" s="116"/>
      <c r="AV166" s="116"/>
      <c r="AW166" s="116"/>
      <c r="AX166" s="116"/>
      <c r="AY166" s="116"/>
      <c r="AZ166" s="116"/>
      <c r="BA166" s="116"/>
      <c r="BB166" s="116"/>
      <c r="BC166" s="116"/>
      <c r="BD166" s="116"/>
      <c r="BE166" s="116"/>
      <c r="BF166" s="116"/>
      <c r="BG166" s="116"/>
      <c r="BH166" s="116"/>
      <c r="BI166" s="117"/>
    </row>
    <row r="167" spans="2:61" s="3" customFormat="1">
      <c r="B167" s="36"/>
      <c r="C167" s="16"/>
      <c r="D167" s="635"/>
      <c r="E167" s="122"/>
      <c r="F167" s="122"/>
      <c r="G167" s="122"/>
      <c r="H167" s="122"/>
      <c r="I167" s="122"/>
      <c r="J167" s="122"/>
      <c r="K167" s="122"/>
      <c r="L167" s="122"/>
      <c r="M167" s="36"/>
      <c r="N167" s="36"/>
      <c r="O167" s="36"/>
      <c r="P167" s="36"/>
      <c r="Q167" s="36"/>
      <c r="R167" s="16"/>
      <c r="S167" s="16"/>
      <c r="T167" s="16"/>
      <c r="U167" s="36"/>
      <c r="V167" s="36"/>
      <c r="W167" s="36"/>
      <c r="X167" s="36"/>
      <c r="Y167" s="36"/>
      <c r="Z167" s="36"/>
      <c r="AA167" s="36"/>
      <c r="AB167" s="36"/>
      <c r="AC167" s="16"/>
      <c r="AD167" s="16"/>
      <c r="AE167" s="16"/>
      <c r="AF167" s="16"/>
      <c r="AG167" s="16"/>
      <c r="AH167" s="16"/>
      <c r="AI167" s="16"/>
      <c r="AJ167" s="16"/>
      <c r="AK167" s="16"/>
      <c r="AL167" s="16"/>
      <c r="AM167" s="16"/>
      <c r="AN167" s="16"/>
      <c r="AO167" s="16"/>
      <c r="AP167" s="16"/>
      <c r="AQ167" s="16"/>
      <c r="AR167" s="116"/>
      <c r="AS167" s="116"/>
      <c r="AT167" s="116"/>
      <c r="AU167" s="116"/>
      <c r="AV167" s="116"/>
      <c r="AW167" s="116"/>
      <c r="AX167" s="116"/>
      <c r="AY167" s="116"/>
      <c r="AZ167" s="116"/>
      <c r="BA167" s="116"/>
      <c r="BB167" s="116"/>
      <c r="BC167" s="116"/>
      <c r="BD167" s="116"/>
      <c r="BE167" s="116"/>
      <c r="BF167" s="116"/>
      <c r="BG167" s="116"/>
      <c r="BH167" s="116"/>
      <c r="BI167" s="117"/>
    </row>
    <row r="168" spans="2:61" s="3" customFormat="1">
      <c r="B168" s="36"/>
      <c r="C168" s="16"/>
      <c r="D168" s="16"/>
      <c r="E168" s="122"/>
      <c r="F168" s="122"/>
      <c r="G168" s="122"/>
      <c r="H168" s="122"/>
      <c r="I168" s="122"/>
      <c r="J168" s="122"/>
      <c r="K168" s="122"/>
      <c r="L168" s="122"/>
      <c r="M168" s="36"/>
      <c r="N168" s="36"/>
      <c r="O168" s="36"/>
      <c r="P168" s="36"/>
      <c r="Q168" s="36"/>
      <c r="R168" s="16"/>
      <c r="S168" s="16"/>
      <c r="T168" s="16"/>
      <c r="U168" s="36"/>
      <c r="V168" s="36"/>
      <c r="W168" s="36"/>
      <c r="X168" s="36"/>
      <c r="Y168" s="36"/>
      <c r="Z168" s="36"/>
      <c r="AA168" s="36"/>
      <c r="AB168" s="36"/>
      <c r="AC168" s="16"/>
      <c r="AD168" s="16"/>
      <c r="AE168" s="16"/>
      <c r="AF168" s="16"/>
      <c r="AG168" s="16"/>
      <c r="AH168" s="16"/>
      <c r="AI168" s="16"/>
      <c r="AJ168" s="16"/>
      <c r="AK168" s="16"/>
      <c r="AL168" s="16"/>
      <c r="AM168" s="16"/>
      <c r="AN168" s="16"/>
      <c r="AO168" s="16"/>
      <c r="AP168" s="16"/>
      <c r="AQ168" s="16"/>
      <c r="AR168" s="116"/>
      <c r="AS168" s="116"/>
      <c r="AT168" s="116"/>
      <c r="AU168" s="116"/>
      <c r="AV168" s="116"/>
      <c r="AW168" s="116"/>
      <c r="AX168" s="116"/>
      <c r="AY168" s="116"/>
      <c r="AZ168" s="116"/>
      <c r="BA168" s="116"/>
      <c r="BB168" s="116"/>
      <c r="BC168" s="116"/>
      <c r="BD168" s="116"/>
      <c r="BE168" s="116"/>
      <c r="BF168" s="116"/>
      <c r="BG168" s="116"/>
      <c r="BH168" s="116"/>
      <c r="BI168" s="117"/>
    </row>
    <row r="169" spans="2:61" s="3" customFormat="1">
      <c r="B169" s="36"/>
      <c r="C169" s="16"/>
      <c r="D169" s="16"/>
      <c r="E169" s="122"/>
      <c r="F169" s="122"/>
      <c r="G169" s="122"/>
      <c r="H169" s="122"/>
      <c r="I169" s="122"/>
      <c r="J169" s="122"/>
      <c r="K169" s="122"/>
      <c r="L169" s="122"/>
      <c r="M169" s="36"/>
      <c r="N169" s="36"/>
      <c r="O169" s="36"/>
      <c r="P169" s="36"/>
      <c r="Q169" s="36"/>
      <c r="R169" s="16"/>
      <c r="S169" s="16"/>
      <c r="T169" s="16"/>
      <c r="U169" s="36"/>
      <c r="V169" s="36"/>
      <c r="W169" s="36"/>
      <c r="X169" s="36"/>
      <c r="Y169" s="36"/>
      <c r="Z169" s="36"/>
      <c r="AA169" s="36"/>
      <c r="AB169" s="36"/>
      <c r="AC169" s="16"/>
      <c r="AD169" s="16"/>
      <c r="AE169" s="16"/>
      <c r="AF169" s="16"/>
      <c r="AG169" s="16"/>
      <c r="AH169" s="16"/>
      <c r="AI169" s="16"/>
      <c r="AJ169" s="16"/>
      <c r="AK169" s="16"/>
      <c r="AL169" s="16"/>
      <c r="AM169" s="16"/>
      <c r="AN169" s="16"/>
      <c r="AO169" s="16"/>
      <c r="AP169" s="16"/>
      <c r="AQ169" s="16"/>
      <c r="AR169" s="116"/>
      <c r="AS169" s="116"/>
      <c r="AT169" s="116"/>
      <c r="AU169" s="116"/>
      <c r="AV169" s="116"/>
      <c r="AW169" s="116"/>
      <c r="AX169" s="116"/>
      <c r="AY169" s="116"/>
      <c r="AZ169" s="116"/>
      <c r="BA169" s="116"/>
      <c r="BB169" s="116"/>
      <c r="BC169" s="116"/>
      <c r="BD169" s="116"/>
      <c r="BE169" s="116"/>
      <c r="BF169" s="116"/>
      <c r="BG169" s="116"/>
      <c r="BH169" s="116"/>
      <c r="BI169" s="117"/>
    </row>
    <row r="170" spans="2:61" s="3" customFormat="1">
      <c r="B170" s="36"/>
      <c r="C170" s="16"/>
      <c r="D170" s="16"/>
      <c r="E170" s="122"/>
      <c r="F170" s="122"/>
      <c r="G170" s="122"/>
      <c r="H170" s="122"/>
      <c r="I170" s="122"/>
      <c r="J170" s="122"/>
      <c r="K170" s="122"/>
      <c r="L170" s="122"/>
      <c r="M170" s="36"/>
      <c r="N170" s="36"/>
      <c r="O170" s="36"/>
      <c r="P170" s="36"/>
      <c r="Q170" s="36"/>
      <c r="R170" s="16"/>
      <c r="S170" s="16"/>
      <c r="T170" s="16"/>
      <c r="U170" s="36"/>
      <c r="V170" s="36"/>
      <c r="W170" s="36"/>
      <c r="X170" s="36"/>
      <c r="Y170" s="36"/>
      <c r="Z170" s="36"/>
      <c r="AA170" s="36"/>
      <c r="AB170" s="36"/>
      <c r="AC170" s="16"/>
      <c r="AD170" s="16"/>
      <c r="AE170" s="16"/>
      <c r="AF170" s="16"/>
      <c r="AG170" s="16"/>
      <c r="AH170" s="16"/>
      <c r="AI170" s="16"/>
      <c r="AJ170" s="16"/>
      <c r="AK170" s="16"/>
      <c r="AL170" s="16"/>
      <c r="AM170" s="16"/>
      <c r="AN170" s="16"/>
      <c r="AO170" s="16"/>
      <c r="AP170" s="16"/>
      <c r="AQ170" s="16"/>
      <c r="AR170" s="116"/>
      <c r="AS170" s="116"/>
      <c r="AT170" s="116"/>
      <c r="AU170" s="116"/>
      <c r="AV170" s="116"/>
      <c r="AW170" s="116"/>
      <c r="AX170" s="116"/>
      <c r="AY170" s="116"/>
      <c r="AZ170" s="116"/>
      <c r="BA170" s="116"/>
      <c r="BB170" s="116"/>
      <c r="BC170" s="116"/>
      <c r="BD170" s="116"/>
      <c r="BE170" s="116"/>
      <c r="BF170" s="116"/>
      <c r="BG170" s="116"/>
      <c r="BH170" s="116"/>
      <c r="BI170" s="117"/>
    </row>
    <row r="171" spans="2:61" s="3" customFormat="1">
      <c r="B171" s="36"/>
      <c r="C171" s="16"/>
      <c r="D171" s="16"/>
      <c r="E171" s="122"/>
      <c r="F171" s="122"/>
      <c r="G171" s="122"/>
      <c r="H171" s="122"/>
      <c r="I171" s="122"/>
      <c r="J171" s="122"/>
      <c r="K171" s="122"/>
      <c r="L171" s="122"/>
      <c r="M171" s="36"/>
      <c r="N171" s="36"/>
      <c r="O171" s="36"/>
      <c r="P171" s="36"/>
      <c r="Q171" s="36"/>
      <c r="R171" s="16"/>
      <c r="S171" s="16"/>
      <c r="T171" s="16"/>
      <c r="U171" s="36"/>
      <c r="V171" s="36"/>
      <c r="W171" s="36"/>
      <c r="X171" s="36"/>
      <c r="Y171" s="36"/>
      <c r="Z171" s="36"/>
      <c r="AA171" s="36"/>
      <c r="AB171" s="36"/>
      <c r="AC171" s="16"/>
      <c r="AD171" s="16"/>
      <c r="AE171" s="16"/>
      <c r="AF171" s="16"/>
      <c r="AG171" s="16"/>
      <c r="AH171" s="16"/>
      <c r="AI171" s="16"/>
      <c r="AJ171" s="16"/>
      <c r="AK171" s="16"/>
      <c r="AL171" s="16"/>
      <c r="AM171" s="16"/>
      <c r="AN171" s="16"/>
      <c r="AO171" s="16"/>
      <c r="AP171" s="16"/>
      <c r="AQ171" s="16"/>
      <c r="AR171" s="116"/>
      <c r="AS171" s="116"/>
      <c r="AT171" s="116"/>
      <c r="AU171" s="116"/>
      <c r="AV171" s="116"/>
      <c r="AW171" s="116"/>
      <c r="AX171" s="116"/>
      <c r="AY171" s="116"/>
      <c r="AZ171" s="116"/>
      <c r="BA171" s="116"/>
      <c r="BB171" s="116"/>
      <c r="BC171" s="116"/>
      <c r="BD171" s="116"/>
      <c r="BE171" s="116"/>
      <c r="BF171" s="116"/>
      <c r="BG171" s="116"/>
      <c r="BH171" s="116"/>
      <c r="BI171" s="117"/>
    </row>
    <row r="172" spans="2:61" s="3" customFormat="1">
      <c r="B172" s="36"/>
      <c r="C172" s="16"/>
      <c r="D172" s="633"/>
      <c r="E172" s="122"/>
      <c r="F172" s="122"/>
      <c r="G172" s="122"/>
      <c r="H172" s="122"/>
      <c r="I172" s="122"/>
      <c r="J172" s="122"/>
      <c r="K172" s="122"/>
      <c r="L172" s="122"/>
      <c r="M172" s="36"/>
      <c r="N172" s="36"/>
      <c r="O172" s="36"/>
      <c r="P172" s="36"/>
      <c r="Q172" s="36"/>
      <c r="R172" s="16"/>
      <c r="S172" s="16"/>
      <c r="T172" s="16"/>
      <c r="U172" s="36"/>
      <c r="V172" s="36"/>
      <c r="W172" s="36"/>
      <c r="X172" s="36"/>
      <c r="Y172" s="36"/>
      <c r="Z172" s="36"/>
      <c r="AA172" s="36"/>
      <c r="AB172" s="36"/>
      <c r="AC172" s="16"/>
      <c r="AD172" s="16"/>
      <c r="AE172" s="16"/>
      <c r="AF172" s="16"/>
      <c r="AG172" s="16"/>
      <c r="AH172" s="16"/>
      <c r="AI172" s="16"/>
      <c r="AJ172" s="16"/>
      <c r="AK172" s="16"/>
      <c r="AL172" s="16"/>
      <c r="AM172" s="16"/>
      <c r="AN172" s="16"/>
      <c r="AO172" s="16"/>
      <c r="AP172" s="16"/>
      <c r="AQ172" s="16"/>
      <c r="AR172" s="116"/>
      <c r="AS172" s="116"/>
      <c r="AT172" s="116"/>
      <c r="AU172" s="116"/>
      <c r="AV172" s="116"/>
      <c r="AW172" s="116"/>
      <c r="AX172" s="116"/>
      <c r="AY172" s="116"/>
      <c r="AZ172" s="116"/>
      <c r="BA172" s="116"/>
      <c r="BB172" s="116"/>
      <c r="BC172" s="116"/>
      <c r="BD172" s="116"/>
      <c r="BE172" s="116"/>
      <c r="BF172" s="116"/>
      <c r="BG172" s="116"/>
      <c r="BH172" s="116"/>
      <c r="BI172" s="117"/>
    </row>
    <row r="173" spans="2:61" s="3" customFormat="1">
      <c r="B173" s="36"/>
      <c r="C173" s="16"/>
      <c r="D173" s="631"/>
      <c r="E173" s="122"/>
      <c r="F173" s="122"/>
      <c r="G173" s="122"/>
      <c r="H173" s="122"/>
      <c r="I173" s="122"/>
      <c r="J173" s="122"/>
      <c r="K173" s="122"/>
      <c r="L173" s="122"/>
      <c r="M173" s="36"/>
      <c r="N173" s="36"/>
      <c r="O173" s="36"/>
      <c r="P173" s="36"/>
      <c r="Q173" s="36"/>
      <c r="R173" s="16"/>
      <c r="S173" s="16"/>
      <c r="T173" s="16"/>
      <c r="U173" s="36"/>
      <c r="V173" s="36"/>
      <c r="W173" s="36"/>
      <c r="X173" s="36"/>
      <c r="Y173" s="36"/>
      <c r="Z173" s="36"/>
      <c r="AA173" s="36"/>
      <c r="AB173" s="36"/>
      <c r="AC173" s="16"/>
      <c r="AD173" s="16"/>
      <c r="AE173" s="16"/>
      <c r="AF173" s="16"/>
      <c r="AG173" s="16"/>
      <c r="AH173" s="16"/>
      <c r="AI173" s="16"/>
      <c r="AJ173" s="16"/>
      <c r="AK173" s="16"/>
      <c r="AL173" s="16"/>
      <c r="AM173" s="16"/>
      <c r="AN173" s="16"/>
      <c r="AO173" s="16"/>
      <c r="AP173" s="16"/>
      <c r="AQ173" s="16"/>
      <c r="AR173" s="116"/>
      <c r="AS173" s="116"/>
      <c r="AT173" s="116"/>
      <c r="AU173" s="116"/>
      <c r="AV173" s="116"/>
      <c r="AW173" s="116"/>
      <c r="AX173" s="116"/>
      <c r="AY173" s="116"/>
      <c r="AZ173" s="116"/>
      <c r="BA173" s="116"/>
      <c r="BB173" s="116"/>
      <c r="BC173" s="116"/>
      <c r="BD173" s="116"/>
      <c r="BE173" s="116"/>
      <c r="BF173" s="116"/>
      <c r="BG173" s="116"/>
      <c r="BH173" s="116"/>
      <c r="BI173" s="117"/>
    </row>
    <row r="174" spans="2:61" s="3" customFormat="1">
      <c r="B174" s="36"/>
      <c r="C174" s="16"/>
      <c r="D174" s="16"/>
      <c r="E174" s="122"/>
      <c r="F174" s="122"/>
      <c r="G174" s="122"/>
      <c r="H174" s="122"/>
      <c r="I174" s="122"/>
      <c r="J174" s="122"/>
      <c r="K174" s="122"/>
      <c r="L174" s="122"/>
      <c r="M174" s="36"/>
      <c r="N174" s="36"/>
      <c r="O174" s="36"/>
      <c r="P174" s="36"/>
      <c r="Q174" s="36"/>
      <c r="R174" s="16"/>
      <c r="S174" s="16"/>
      <c r="T174" s="16"/>
      <c r="U174" s="36"/>
      <c r="V174" s="36"/>
      <c r="W174" s="36"/>
      <c r="X174" s="36"/>
      <c r="Y174" s="36"/>
      <c r="Z174" s="36"/>
      <c r="AA174" s="36"/>
      <c r="AB174" s="36"/>
      <c r="AC174" s="16"/>
      <c r="AD174" s="16"/>
      <c r="AE174" s="16"/>
      <c r="AF174" s="16"/>
      <c r="AG174" s="16"/>
      <c r="AH174" s="16"/>
      <c r="AI174" s="16"/>
      <c r="AJ174" s="16"/>
      <c r="AK174" s="16"/>
      <c r="AL174" s="16"/>
      <c r="AM174" s="16"/>
      <c r="AN174" s="16"/>
      <c r="AO174" s="16"/>
      <c r="AP174" s="16"/>
      <c r="AQ174" s="16"/>
      <c r="AR174" s="116"/>
      <c r="AS174" s="116"/>
      <c r="AT174" s="116"/>
      <c r="AU174" s="116"/>
      <c r="AV174" s="116"/>
      <c r="AW174" s="116"/>
      <c r="AX174" s="116"/>
      <c r="AY174" s="116"/>
      <c r="AZ174" s="116"/>
      <c r="BA174" s="116"/>
      <c r="BB174" s="116"/>
      <c r="BC174" s="116"/>
      <c r="BD174" s="116"/>
      <c r="BE174" s="116"/>
      <c r="BF174" s="116"/>
      <c r="BG174" s="116"/>
      <c r="BH174" s="116"/>
      <c r="BI174" s="117"/>
    </row>
    <row r="175" spans="2:61" s="3" customFormat="1">
      <c r="B175" s="36"/>
      <c r="C175" s="16"/>
      <c r="D175" s="16"/>
      <c r="E175" s="122"/>
      <c r="F175" s="122"/>
      <c r="G175" s="122"/>
      <c r="H175" s="122"/>
      <c r="I175" s="122"/>
      <c r="J175" s="122"/>
      <c r="K175" s="122"/>
      <c r="L175" s="122"/>
      <c r="M175" s="36"/>
      <c r="N175" s="36"/>
      <c r="O175" s="36"/>
      <c r="P175" s="36"/>
      <c r="Q175" s="36"/>
      <c r="R175" s="16"/>
      <c r="S175" s="16"/>
      <c r="T175" s="16"/>
      <c r="U175" s="36"/>
      <c r="V175" s="36"/>
      <c r="W175" s="36"/>
      <c r="X175" s="36"/>
      <c r="Y175" s="36"/>
      <c r="Z175" s="36"/>
      <c r="AA175" s="36"/>
      <c r="AB175" s="36"/>
      <c r="AC175" s="16"/>
      <c r="AD175" s="16"/>
      <c r="AE175" s="16"/>
      <c r="AF175" s="16"/>
      <c r="AG175" s="16"/>
      <c r="AH175" s="16"/>
      <c r="AI175" s="16"/>
      <c r="AJ175" s="16"/>
      <c r="AK175" s="16"/>
      <c r="AL175" s="16"/>
      <c r="AM175" s="16"/>
      <c r="AN175" s="16"/>
      <c r="AO175" s="16"/>
      <c r="AP175" s="16"/>
      <c r="AQ175" s="16"/>
      <c r="AR175" s="116"/>
      <c r="AS175" s="116"/>
      <c r="AT175" s="116"/>
      <c r="AU175" s="116"/>
      <c r="AV175" s="116"/>
      <c r="AW175" s="116"/>
      <c r="AX175" s="116"/>
      <c r="AY175" s="116"/>
      <c r="AZ175" s="116"/>
      <c r="BA175" s="116"/>
      <c r="BB175" s="116"/>
      <c r="BC175" s="116"/>
      <c r="BD175" s="116"/>
      <c r="BE175" s="116"/>
      <c r="BF175" s="116"/>
      <c r="BG175" s="116"/>
      <c r="BH175" s="116"/>
      <c r="BI175" s="117"/>
    </row>
    <row r="176" spans="2:61" s="3" customFormat="1" ht="13.5" customHeight="1">
      <c r="B176" s="36"/>
      <c r="C176" s="16"/>
      <c r="D176" s="635"/>
      <c r="E176" s="122"/>
      <c r="F176" s="122"/>
      <c r="G176" s="122"/>
      <c r="H176" s="122"/>
      <c r="I176" s="122"/>
      <c r="J176" s="122"/>
      <c r="K176" s="122"/>
      <c r="L176" s="122"/>
      <c r="M176" s="36"/>
      <c r="N176" s="36"/>
      <c r="O176" s="36"/>
      <c r="P176" s="36"/>
      <c r="Q176" s="36"/>
      <c r="R176" s="16"/>
      <c r="S176" s="16"/>
      <c r="T176" s="16"/>
      <c r="U176" s="36"/>
      <c r="V176" s="36"/>
      <c r="W176" s="36"/>
      <c r="X176" s="36"/>
      <c r="Y176" s="36"/>
      <c r="Z176" s="36"/>
      <c r="AA176" s="36"/>
      <c r="AB176" s="36"/>
      <c r="AC176" s="16"/>
      <c r="AD176" s="16"/>
      <c r="AE176" s="16"/>
      <c r="AF176" s="16"/>
      <c r="AG176" s="16"/>
      <c r="AH176" s="16"/>
      <c r="AI176" s="16"/>
      <c r="AJ176" s="16"/>
      <c r="AK176" s="16"/>
      <c r="AL176" s="16"/>
      <c r="AM176" s="16"/>
      <c r="AN176" s="16"/>
      <c r="AO176" s="16"/>
      <c r="AP176" s="16"/>
      <c r="AQ176" s="16"/>
      <c r="AR176" s="116"/>
      <c r="AS176" s="116"/>
      <c r="AT176" s="116"/>
      <c r="AU176" s="116"/>
      <c r="AV176" s="116"/>
      <c r="AW176" s="116"/>
      <c r="AX176" s="116"/>
      <c r="AY176" s="116"/>
      <c r="AZ176" s="116"/>
      <c r="BA176" s="116"/>
      <c r="BB176" s="116"/>
      <c r="BC176" s="116"/>
      <c r="BD176" s="116"/>
      <c r="BE176" s="116"/>
      <c r="BF176" s="116"/>
      <c r="BG176" s="116"/>
      <c r="BH176" s="116"/>
      <c r="BI176" s="117"/>
    </row>
    <row r="177" spans="2:61" s="3" customFormat="1">
      <c r="B177" s="36"/>
      <c r="C177" s="16"/>
      <c r="D177" s="16"/>
      <c r="E177" s="122"/>
      <c r="F177" s="122"/>
      <c r="G177" s="122"/>
      <c r="H177" s="122"/>
      <c r="I177" s="122"/>
      <c r="J177" s="122"/>
      <c r="K177" s="122"/>
      <c r="L177" s="122"/>
      <c r="M177" s="36"/>
      <c r="N177" s="36"/>
      <c r="O177" s="36"/>
      <c r="P177" s="36"/>
      <c r="Q177" s="36"/>
      <c r="R177" s="16"/>
      <c r="S177" s="16"/>
      <c r="T177" s="16"/>
      <c r="U177" s="36"/>
      <c r="V177" s="36"/>
      <c r="W177" s="36"/>
      <c r="X177" s="36"/>
      <c r="Y177" s="36"/>
      <c r="Z177" s="36"/>
      <c r="AA177" s="36"/>
      <c r="AB177" s="36"/>
      <c r="AC177" s="16"/>
      <c r="AD177" s="16"/>
      <c r="AE177" s="16"/>
      <c r="AF177" s="16"/>
      <c r="AG177" s="16"/>
      <c r="AH177" s="16"/>
      <c r="AI177" s="16"/>
      <c r="AJ177" s="16"/>
      <c r="AK177" s="16"/>
      <c r="AL177" s="16"/>
      <c r="AM177" s="16"/>
      <c r="AN177" s="16"/>
      <c r="AO177" s="16"/>
      <c r="AP177" s="16"/>
      <c r="AQ177" s="16"/>
      <c r="AR177" s="116"/>
      <c r="AS177" s="116"/>
      <c r="AT177" s="116"/>
      <c r="AU177" s="116"/>
      <c r="AV177" s="116"/>
      <c r="AW177" s="116"/>
      <c r="AX177" s="116"/>
      <c r="AY177" s="116"/>
      <c r="AZ177" s="116"/>
      <c r="BA177" s="116"/>
      <c r="BB177" s="116"/>
      <c r="BC177" s="116"/>
      <c r="BD177" s="116"/>
      <c r="BE177" s="116"/>
      <c r="BF177" s="116"/>
      <c r="BG177" s="116"/>
      <c r="BH177" s="116"/>
      <c r="BI177" s="117"/>
    </row>
    <row r="178" spans="2:61" s="3" customFormat="1">
      <c r="B178" s="36"/>
      <c r="C178" s="16"/>
      <c r="D178" s="16"/>
      <c r="E178" s="122"/>
      <c r="F178" s="122"/>
      <c r="G178" s="122"/>
      <c r="H178" s="122"/>
      <c r="I178" s="122"/>
      <c r="J178" s="122"/>
      <c r="K178" s="122"/>
      <c r="L178" s="122"/>
      <c r="M178" s="36"/>
      <c r="N178" s="36"/>
      <c r="O178" s="36"/>
      <c r="P178" s="36"/>
      <c r="Q178" s="36"/>
      <c r="R178" s="16"/>
      <c r="S178" s="16"/>
      <c r="T178" s="16"/>
      <c r="U178" s="36"/>
      <c r="V178" s="36"/>
      <c r="W178" s="36"/>
      <c r="X178" s="36"/>
      <c r="Y178" s="36"/>
      <c r="Z178" s="36"/>
      <c r="AA178" s="36"/>
      <c r="AB178" s="36"/>
      <c r="AC178" s="16"/>
      <c r="AD178" s="16"/>
      <c r="AE178" s="16"/>
      <c r="AF178" s="16"/>
      <c r="AG178" s="16"/>
      <c r="AH178" s="16"/>
      <c r="AI178" s="16"/>
      <c r="AJ178" s="16"/>
      <c r="AK178" s="16"/>
      <c r="AL178" s="16"/>
      <c r="AM178" s="16"/>
      <c r="AN178" s="16"/>
      <c r="AO178" s="16"/>
      <c r="AP178" s="16"/>
      <c r="AQ178" s="16"/>
      <c r="AR178" s="116"/>
      <c r="AS178" s="116"/>
      <c r="AT178" s="116"/>
      <c r="AU178" s="116"/>
      <c r="AV178" s="116"/>
      <c r="AW178" s="116"/>
      <c r="AX178" s="116"/>
      <c r="AY178" s="116"/>
      <c r="AZ178" s="116"/>
      <c r="BA178" s="116"/>
      <c r="BB178" s="116"/>
      <c r="BC178" s="116"/>
      <c r="BD178" s="116"/>
      <c r="BE178" s="116"/>
      <c r="BF178" s="116"/>
      <c r="BG178" s="116"/>
      <c r="BH178" s="116"/>
      <c r="BI178" s="117"/>
    </row>
    <row r="179" spans="2:61" s="3" customFormat="1">
      <c r="B179" s="36"/>
      <c r="C179" s="16"/>
      <c r="D179" s="16"/>
      <c r="E179" s="122"/>
      <c r="F179" s="122"/>
      <c r="G179" s="122"/>
      <c r="H179" s="122"/>
      <c r="I179" s="122"/>
      <c r="J179" s="122"/>
      <c r="K179" s="122"/>
      <c r="L179" s="122"/>
      <c r="M179" s="36"/>
      <c r="N179" s="36"/>
      <c r="O179" s="36"/>
      <c r="P179" s="36"/>
      <c r="Q179" s="36"/>
      <c r="R179" s="16"/>
      <c r="S179" s="16"/>
      <c r="T179" s="16"/>
      <c r="U179" s="36"/>
      <c r="V179" s="36"/>
      <c r="W179" s="36"/>
      <c r="X179" s="36"/>
      <c r="Y179" s="36"/>
      <c r="Z179" s="36"/>
      <c r="AA179" s="36"/>
      <c r="AB179" s="36"/>
      <c r="AC179" s="16"/>
      <c r="AD179" s="16"/>
      <c r="AE179" s="16"/>
      <c r="AF179" s="16"/>
      <c r="AG179" s="16"/>
      <c r="AH179" s="16"/>
      <c r="AI179" s="16"/>
      <c r="AJ179" s="16"/>
      <c r="AK179" s="16"/>
      <c r="AL179" s="16"/>
      <c r="AM179" s="16"/>
      <c r="AN179" s="16"/>
      <c r="AO179" s="16"/>
      <c r="AP179" s="16"/>
      <c r="AQ179" s="16"/>
      <c r="AR179" s="116"/>
      <c r="AS179" s="116"/>
      <c r="AT179" s="116"/>
      <c r="AU179" s="116"/>
      <c r="AV179" s="116"/>
      <c r="AW179" s="116"/>
      <c r="AX179" s="116"/>
      <c r="AY179" s="116"/>
      <c r="AZ179" s="116"/>
      <c r="BA179" s="116"/>
      <c r="BB179" s="116"/>
      <c r="BC179" s="116"/>
      <c r="BD179" s="116"/>
      <c r="BE179" s="116"/>
      <c r="BF179" s="116"/>
      <c r="BG179" s="116"/>
      <c r="BH179" s="116"/>
      <c r="BI179" s="117"/>
    </row>
    <row r="180" spans="2:61" s="3" customFormat="1">
      <c r="B180" s="36"/>
      <c r="C180" s="16"/>
      <c r="D180" s="16"/>
      <c r="E180" s="122"/>
      <c r="F180" s="122"/>
      <c r="G180" s="122"/>
      <c r="H180" s="122"/>
      <c r="I180" s="122"/>
      <c r="J180" s="122"/>
      <c r="K180" s="122"/>
      <c r="L180" s="122"/>
      <c r="M180" s="36"/>
      <c r="N180" s="36"/>
      <c r="O180" s="36"/>
      <c r="P180" s="36"/>
      <c r="Q180" s="36"/>
      <c r="R180" s="16"/>
      <c r="S180" s="16"/>
      <c r="T180" s="16"/>
      <c r="U180" s="36"/>
      <c r="V180" s="36"/>
      <c r="W180" s="36"/>
      <c r="X180" s="36"/>
      <c r="Y180" s="36"/>
      <c r="Z180" s="36"/>
      <c r="AA180" s="36"/>
      <c r="AB180" s="36"/>
      <c r="AC180" s="16"/>
      <c r="AD180" s="16"/>
      <c r="AE180" s="16"/>
      <c r="AF180" s="16"/>
      <c r="AG180" s="16"/>
      <c r="AH180" s="16"/>
      <c r="AI180" s="16"/>
      <c r="AJ180" s="16"/>
      <c r="AK180" s="16"/>
      <c r="AL180" s="16"/>
      <c r="AM180" s="16"/>
      <c r="AN180" s="16"/>
      <c r="AO180" s="16"/>
      <c r="AP180" s="16"/>
      <c r="AQ180" s="16"/>
      <c r="AR180" s="116"/>
      <c r="AS180" s="116"/>
      <c r="AT180" s="116"/>
      <c r="AU180" s="116"/>
      <c r="AV180" s="116"/>
      <c r="AW180" s="116"/>
      <c r="AX180" s="116"/>
      <c r="AY180" s="116"/>
      <c r="AZ180" s="116"/>
      <c r="BA180" s="116"/>
      <c r="BB180" s="116"/>
      <c r="BC180" s="116"/>
      <c r="BD180" s="116"/>
      <c r="BE180" s="116"/>
      <c r="BF180" s="116"/>
      <c r="BG180" s="116"/>
      <c r="BH180" s="116"/>
      <c r="BI180" s="117"/>
    </row>
    <row r="181" spans="2:61" s="3" customFormat="1">
      <c r="B181" s="36"/>
      <c r="C181" s="16"/>
      <c r="D181" s="633"/>
      <c r="E181" s="122"/>
      <c r="F181" s="122"/>
      <c r="G181" s="122"/>
      <c r="H181" s="122"/>
      <c r="I181" s="122"/>
      <c r="J181" s="122"/>
      <c r="K181" s="122"/>
      <c r="L181" s="122"/>
      <c r="M181" s="36"/>
      <c r="N181" s="36"/>
      <c r="O181" s="36"/>
      <c r="P181" s="36"/>
      <c r="Q181" s="36"/>
      <c r="R181" s="16"/>
      <c r="S181" s="16"/>
      <c r="T181" s="16"/>
      <c r="U181" s="36"/>
      <c r="V181" s="36"/>
      <c r="W181" s="36"/>
      <c r="X181" s="36"/>
      <c r="Y181" s="36"/>
      <c r="Z181" s="36"/>
      <c r="AA181" s="36"/>
      <c r="AB181" s="36"/>
      <c r="AC181" s="16"/>
      <c r="AD181" s="16"/>
      <c r="AE181" s="16"/>
      <c r="AF181" s="16"/>
      <c r="AG181" s="16"/>
      <c r="AH181" s="16"/>
      <c r="AI181" s="16"/>
      <c r="AJ181" s="16"/>
      <c r="AK181" s="16"/>
      <c r="AL181" s="16"/>
      <c r="AM181" s="16"/>
      <c r="AN181" s="16"/>
      <c r="AO181" s="16"/>
      <c r="AP181" s="16"/>
      <c r="AQ181" s="16"/>
      <c r="AR181" s="116"/>
      <c r="AS181" s="116"/>
      <c r="AT181" s="116"/>
      <c r="AU181" s="116"/>
      <c r="AV181" s="116"/>
      <c r="AW181" s="116"/>
      <c r="AX181" s="116"/>
      <c r="AY181" s="116"/>
      <c r="AZ181" s="116"/>
      <c r="BA181" s="116"/>
      <c r="BB181" s="116"/>
      <c r="BC181" s="116"/>
      <c r="BD181" s="116"/>
      <c r="BE181" s="116"/>
      <c r="BF181" s="116"/>
      <c r="BG181" s="116"/>
      <c r="BH181" s="116"/>
      <c r="BI181" s="117"/>
    </row>
    <row r="182" spans="2:61" s="3" customFormat="1">
      <c r="B182" s="36"/>
      <c r="C182" s="16"/>
      <c r="D182" s="631"/>
      <c r="E182" s="122"/>
      <c r="F182" s="122"/>
      <c r="G182" s="122"/>
      <c r="H182" s="122"/>
      <c r="I182" s="122"/>
      <c r="J182" s="122"/>
      <c r="K182" s="122"/>
      <c r="L182" s="122"/>
      <c r="M182" s="36"/>
      <c r="N182" s="36"/>
      <c r="O182" s="36"/>
      <c r="P182" s="36"/>
      <c r="Q182" s="36"/>
      <c r="R182" s="16"/>
      <c r="S182" s="16"/>
      <c r="T182" s="16"/>
      <c r="U182" s="36"/>
      <c r="V182" s="36"/>
      <c r="W182" s="36"/>
      <c r="X182" s="36"/>
      <c r="Y182" s="36"/>
      <c r="Z182" s="36"/>
      <c r="AA182" s="36"/>
      <c r="AB182" s="36"/>
      <c r="AC182" s="16"/>
      <c r="AD182" s="16"/>
      <c r="AE182" s="16"/>
      <c r="AF182" s="16"/>
      <c r="AG182" s="16"/>
      <c r="AH182" s="16"/>
      <c r="AI182" s="16"/>
      <c r="AJ182" s="16"/>
      <c r="AK182" s="16"/>
      <c r="AL182" s="16"/>
      <c r="AM182" s="16"/>
      <c r="AN182" s="16"/>
      <c r="AO182" s="16"/>
      <c r="AP182" s="16"/>
      <c r="AQ182" s="16"/>
      <c r="AR182" s="116"/>
      <c r="AS182" s="116"/>
      <c r="AT182" s="116"/>
      <c r="AU182" s="116"/>
      <c r="AV182" s="116"/>
      <c r="AW182" s="116"/>
      <c r="AX182" s="116"/>
      <c r="AY182" s="116"/>
      <c r="AZ182" s="116"/>
      <c r="BA182" s="116"/>
      <c r="BB182" s="116"/>
      <c r="BC182" s="116"/>
      <c r="BD182" s="116"/>
      <c r="BE182" s="116"/>
      <c r="BF182" s="116"/>
      <c r="BG182" s="116"/>
      <c r="BH182" s="116"/>
      <c r="BI182" s="117"/>
    </row>
    <row r="183" spans="2:61" s="3" customFormat="1">
      <c r="B183" s="36"/>
      <c r="C183" s="16"/>
      <c r="D183" s="16"/>
      <c r="E183" s="122"/>
      <c r="F183" s="122"/>
      <c r="G183" s="122"/>
      <c r="H183" s="122"/>
      <c r="I183" s="122"/>
      <c r="J183" s="122"/>
      <c r="K183" s="122"/>
      <c r="L183" s="122"/>
      <c r="M183" s="36"/>
      <c r="N183" s="36"/>
      <c r="O183" s="36"/>
      <c r="P183" s="36"/>
      <c r="Q183" s="36"/>
      <c r="R183" s="16"/>
      <c r="S183" s="16"/>
      <c r="T183" s="16"/>
      <c r="U183" s="36"/>
      <c r="V183" s="36"/>
      <c r="W183" s="36"/>
      <c r="X183" s="36"/>
      <c r="Y183" s="36"/>
      <c r="Z183" s="36"/>
      <c r="AA183" s="36"/>
      <c r="AB183" s="36"/>
      <c r="AC183" s="16"/>
      <c r="AD183" s="16"/>
      <c r="AE183" s="16"/>
      <c r="AF183" s="16"/>
      <c r="AG183" s="16"/>
      <c r="AH183" s="16"/>
      <c r="AI183" s="16"/>
      <c r="AJ183" s="16"/>
      <c r="AK183" s="16"/>
      <c r="AL183" s="16"/>
      <c r="AM183" s="16"/>
      <c r="AN183" s="16"/>
      <c r="AO183" s="16"/>
      <c r="AP183" s="16"/>
      <c r="AQ183" s="16"/>
      <c r="AR183" s="116"/>
      <c r="AS183" s="116"/>
      <c r="AT183" s="116"/>
      <c r="AU183" s="116"/>
      <c r="AV183" s="116"/>
      <c r="AW183" s="116"/>
      <c r="AX183" s="116"/>
      <c r="AY183" s="116"/>
      <c r="AZ183" s="116"/>
      <c r="BA183" s="116"/>
      <c r="BB183" s="116"/>
      <c r="BC183" s="116"/>
      <c r="BD183" s="116"/>
      <c r="BE183" s="116"/>
      <c r="BF183" s="116"/>
      <c r="BG183" s="116"/>
      <c r="BH183" s="116"/>
      <c r="BI183" s="117"/>
    </row>
    <row r="184" spans="2:61" s="3" customFormat="1">
      <c r="B184" s="36"/>
      <c r="C184" s="16"/>
      <c r="D184" s="16"/>
      <c r="E184" s="122"/>
      <c r="F184" s="122"/>
      <c r="G184" s="122"/>
      <c r="H184" s="122"/>
      <c r="I184" s="122"/>
      <c r="J184" s="122"/>
      <c r="K184" s="122"/>
      <c r="L184" s="122"/>
      <c r="M184" s="36"/>
      <c r="N184" s="36"/>
      <c r="O184" s="36"/>
      <c r="P184" s="36"/>
      <c r="Q184" s="36"/>
      <c r="R184" s="16"/>
      <c r="S184" s="16"/>
      <c r="T184" s="16"/>
      <c r="U184" s="36"/>
      <c r="V184" s="36"/>
      <c r="W184" s="36"/>
      <c r="X184" s="36"/>
      <c r="Y184" s="36"/>
      <c r="Z184" s="36"/>
      <c r="AA184" s="36"/>
      <c r="AB184" s="36"/>
      <c r="AC184" s="16"/>
      <c r="AD184" s="16"/>
      <c r="AE184" s="16"/>
      <c r="AF184" s="16"/>
      <c r="AG184" s="16"/>
      <c r="AH184" s="16"/>
      <c r="AI184" s="16"/>
      <c r="AJ184" s="16"/>
      <c r="AK184" s="16"/>
      <c r="AL184" s="16"/>
      <c r="AM184" s="16"/>
      <c r="AN184" s="16"/>
      <c r="AO184" s="16"/>
      <c r="AP184" s="16"/>
      <c r="AQ184" s="16"/>
      <c r="AR184" s="116"/>
      <c r="AS184" s="116"/>
      <c r="AT184" s="116"/>
      <c r="AU184" s="116"/>
      <c r="AV184" s="116"/>
      <c r="AW184" s="116"/>
      <c r="AX184" s="116"/>
      <c r="AY184" s="116"/>
      <c r="AZ184" s="116"/>
      <c r="BA184" s="116"/>
      <c r="BB184" s="116"/>
      <c r="BC184" s="116"/>
      <c r="BD184" s="116"/>
      <c r="BE184" s="116"/>
      <c r="BF184" s="116"/>
      <c r="BG184" s="116"/>
      <c r="BH184" s="116"/>
      <c r="BI184" s="117"/>
    </row>
    <row r="185" spans="2:61" s="3" customFormat="1">
      <c r="B185" s="36"/>
      <c r="C185" s="16"/>
      <c r="D185" s="635"/>
      <c r="E185" s="122"/>
      <c r="F185" s="122"/>
      <c r="G185" s="122"/>
      <c r="H185" s="122"/>
      <c r="I185" s="122"/>
      <c r="J185" s="122"/>
      <c r="K185" s="122"/>
      <c r="L185" s="122"/>
      <c r="M185" s="36"/>
      <c r="N185" s="36"/>
      <c r="O185" s="36"/>
      <c r="P185" s="36"/>
      <c r="Q185" s="36"/>
      <c r="R185" s="16"/>
      <c r="S185" s="16"/>
      <c r="T185" s="16"/>
      <c r="U185" s="36"/>
      <c r="V185" s="36"/>
      <c r="W185" s="36"/>
      <c r="X185" s="36"/>
      <c r="Y185" s="36"/>
      <c r="Z185" s="36"/>
      <c r="AA185" s="36"/>
      <c r="AB185" s="36"/>
      <c r="AC185" s="16"/>
      <c r="AD185" s="16"/>
      <c r="AE185" s="16"/>
      <c r="AF185" s="16"/>
      <c r="AG185" s="16"/>
      <c r="AH185" s="16"/>
      <c r="AI185" s="16"/>
      <c r="AJ185" s="16"/>
      <c r="AK185" s="16"/>
      <c r="AL185" s="16"/>
      <c r="AM185" s="16"/>
      <c r="AN185" s="16"/>
      <c r="AO185" s="16"/>
      <c r="AP185" s="16"/>
      <c r="AQ185" s="16"/>
      <c r="AR185" s="116"/>
      <c r="AS185" s="116"/>
      <c r="AT185" s="116"/>
      <c r="AU185" s="116"/>
      <c r="AV185" s="116"/>
      <c r="AW185" s="116"/>
      <c r="AX185" s="116"/>
      <c r="AY185" s="116"/>
      <c r="AZ185" s="116"/>
      <c r="BA185" s="116"/>
      <c r="BB185" s="116"/>
      <c r="BC185" s="116"/>
      <c r="BD185" s="116"/>
      <c r="BE185" s="116"/>
      <c r="BF185" s="116"/>
      <c r="BG185" s="116"/>
      <c r="BH185" s="116"/>
      <c r="BI185" s="117"/>
    </row>
    <row r="186" spans="2:61" s="3" customFormat="1">
      <c r="B186" s="36"/>
      <c r="C186" s="16"/>
      <c r="D186" s="633"/>
      <c r="E186" s="122"/>
      <c r="F186" s="122"/>
      <c r="G186" s="122"/>
      <c r="H186" s="122"/>
      <c r="I186" s="122"/>
      <c r="J186" s="122"/>
      <c r="K186" s="122"/>
      <c r="L186" s="122"/>
      <c r="M186" s="36"/>
      <c r="N186" s="36"/>
      <c r="O186" s="36"/>
      <c r="P186" s="36"/>
      <c r="Q186" s="36"/>
      <c r="R186" s="16"/>
      <c r="S186" s="16"/>
      <c r="T186" s="16"/>
      <c r="U186" s="36"/>
      <c r="V186" s="36"/>
      <c r="W186" s="36"/>
      <c r="X186" s="36"/>
      <c r="Y186" s="36"/>
      <c r="Z186" s="36"/>
      <c r="AA186" s="36"/>
      <c r="AB186" s="36"/>
      <c r="AC186" s="16"/>
      <c r="AD186" s="16"/>
      <c r="AE186" s="16"/>
      <c r="AF186" s="16"/>
      <c r="AG186" s="16"/>
      <c r="AH186" s="16"/>
      <c r="AI186" s="16"/>
      <c r="AJ186" s="16"/>
      <c r="AK186" s="16"/>
      <c r="AL186" s="16"/>
      <c r="AM186" s="16"/>
      <c r="AN186" s="16"/>
      <c r="AO186" s="16"/>
      <c r="AP186" s="16"/>
      <c r="AQ186" s="16"/>
      <c r="AR186" s="116"/>
      <c r="AS186" s="116"/>
      <c r="AT186" s="116"/>
      <c r="AU186" s="116"/>
      <c r="AV186" s="116"/>
      <c r="AW186" s="116"/>
      <c r="AX186" s="116"/>
      <c r="AY186" s="116"/>
      <c r="AZ186" s="116"/>
      <c r="BA186" s="116"/>
      <c r="BB186" s="116"/>
      <c r="BC186" s="116"/>
      <c r="BD186" s="116"/>
      <c r="BE186" s="116"/>
      <c r="BF186" s="116"/>
      <c r="BG186" s="116"/>
      <c r="BH186" s="116"/>
      <c r="BI186" s="117"/>
    </row>
    <row r="187" spans="2:61" s="3" customFormat="1">
      <c r="B187" s="36"/>
      <c r="C187" s="16"/>
      <c r="D187" s="633"/>
      <c r="E187" s="122"/>
      <c r="F187" s="122"/>
      <c r="G187" s="122"/>
      <c r="H187" s="122"/>
      <c r="I187" s="122"/>
      <c r="J187" s="122"/>
      <c r="K187" s="122"/>
      <c r="L187" s="122"/>
      <c r="M187" s="36"/>
      <c r="N187" s="36"/>
      <c r="O187" s="36"/>
      <c r="P187" s="36"/>
      <c r="Q187" s="36"/>
      <c r="R187" s="16"/>
      <c r="S187" s="16"/>
      <c r="T187" s="16"/>
      <c r="U187" s="36"/>
      <c r="V187" s="36"/>
      <c r="W187" s="36"/>
      <c r="X187" s="36"/>
      <c r="Y187" s="36"/>
      <c r="Z187" s="36"/>
      <c r="AA187" s="36"/>
      <c r="AB187" s="36"/>
      <c r="AC187" s="16"/>
      <c r="AD187" s="16"/>
      <c r="AE187" s="16"/>
      <c r="AF187" s="16"/>
      <c r="AG187" s="16"/>
      <c r="AH187" s="16"/>
      <c r="AI187" s="16"/>
      <c r="AJ187" s="16"/>
      <c r="AK187" s="16"/>
      <c r="AL187" s="16"/>
      <c r="AM187" s="16"/>
      <c r="AN187" s="16"/>
      <c r="AO187" s="16"/>
      <c r="AP187" s="16"/>
      <c r="AQ187" s="16"/>
      <c r="AR187" s="116"/>
      <c r="AS187" s="116"/>
      <c r="AT187" s="116"/>
      <c r="AU187" s="116"/>
      <c r="AV187" s="116"/>
      <c r="AW187" s="116"/>
      <c r="AX187" s="116"/>
      <c r="AY187" s="116"/>
      <c r="AZ187" s="116"/>
      <c r="BA187" s="116"/>
      <c r="BB187" s="116"/>
      <c r="BC187" s="116"/>
      <c r="BD187" s="116"/>
      <c r="BE187" s="116"/>
      <c r="BF187" s="116"/>
      <c r="BG187" s="116"/>
      <c r="BH187" s="116"/>
      <c r="BI187" s="117"/>
    </row>
    <row r="188" spans="2:61" s="3" customFormat="1" ht="16.8">
      <c r="B188" s="36"/>
      <c r="C188" s="16"/>
      <c r="D188" s="637"/>
      <c r="E188" s="122"/>
      <c r="F188" s="122"/>
      <c r="G188" s="122"/>
      <c r="H188" s="122"/>
      <c r="I188" s="122"/>
      <c r="J188" s="122"/>
      <c r="K188" s="122"/>
      <c r="L188" s="122"/>
      <c r="M188" s="36"/>
      <c r="N188" s="36"/>
      <c r="O188" s="36"/>
      <c r="P188" s="36"/>
      <c r="Q188" s="36"/>
      <c r="R188" s="16"/>
      <c r="S188" s="16"/>
      <c r="T188" s="16"/>
      <c r="U188" s="36"/>
      <c r="V188" s="36"/>
      <c r="W188" s="36"/>
      <c r="X188" s="36"/>
      <c r="Y188" s="36"/>
      <c r="Z188" s="36"/>
      <c r="AA188" s="36"/>
      <c r="AB188" s="36"/>
      <c r="AC188" s="16"/>
      <c r="AD188" s="16"/>
      <c r="AE188" s="16"/>
      <c r="AF188" s="16"/>
      <c r="AG188" s="16"/>
      <c r="AH188" s="16"/>
      <c r="AI188" s="16"/>
      <c r="AJ188" s="16"/>
      <c r="AK188" s="16"/>
      <c r="AL188" s="16"/>
      <c r="AM188" s="16"/>
      <c r="AN188" s="16"/>
      <c r="AO188" s="16"/>
      <c r="AP188" s="16"/>
      <c r="AQ188" s="16"/>
      <c r="AR188" s="116"/>
      <c r="AS188" s="116"/>
      <c r="AT188" s="116"/>
      <c r="AU188" s="116"/>
      <c r="AV188" s="116"/>
      <c r="AW188" s="116"/>
      <c r="AX188" s="116"/>
      <c r="AY188" s="116"/>
      <c r="AZ188" s="116"/>
      <c r="BA188" s="116"/>
      <c r="BB188" s="116"/>
      <c r="BC188" s="116"/>
      <c r="BD188" s="116"/>
      <c r="BE188" s="116"/>
      <c r="BF188" s="116"/>
      <c r="BG188" s="116"/>
      <c r="BH188" s="116"/>
      <c r="BI188" s="117"/>
    </row>
    <row r="189" spans="2:61" s="3" customFormat="1">
      <c r="B189" s="36"/>
      <c r="C189" s="16"/>
      <c r="D189" s="633"/>
      <c r="E189" s="122"/>
      <c r="F189" s="122"/>
      <c r="G189" s="122"/>
      <c r="H189" s="122"/>
      <c r="I189" s="122"/>
      <c r="J189" s="122"/>
      <c r="K189" s="122"/>
      <c r="L189" s="122"/>
      <c r="M189" s="36"/>
      <c r="N189" s="36"/>
      <c r="O189" s="36"/>
      <c r="P189" s="36"/>
      <c r="Q189" s="36"/>
      <c r="R189" s="16"/>
      <c r="S189" s="16"/>
      <c r="T189" s="16"/>
      <c r="U189" s="36"/>
      <c r="V189" s="36"/>
      <c r="W189" s="36"/>
      <c r="X189" s="36"/>
      <c r="Y189" s="36"/>
      <c r="Z189" s="36"/>
      <c r="AA189" s="36"/>
      <c r="AB189" s="36"/>
      <c r="AC189" s="16"/>
      <c r="AD189" s="16"/>
      <c r="AE189" s="16"/>
      <c r="AF189" s="16"/>
      <c r="AG189" s="16"/>
      <c r="AH189" s="16"/>
      <c r="AI189" s="16"/>
      <c r="AJ189" s="16"/>
      <c r="AK189" s="16"/>
      <c r="AL189" s="16"/>
      <c r="AM189" s="16"/>
      <c r="AN189" s="16"/>
      <c r="AO189" s="16"/>
      <c r="AP189" s="16"/>
      <c r="AQ189" s="16"/>
      <c r="AR189" s="116"/>
      <c r="AS189" s="116"/>
      <c r="AT189" s="116"/>
      <c r="AU189" s="116"/>
      <c r="AV189" s="116"/>
      <c r="AW189" s="116"/>
      <c r="AX189" s="116"/>
      <c r="AY189" s="116"/>
      <c r="AZ189" s="116"/>
      <c r="BA189" s="116"/>
      <c r="BB189" s="116"/>
      <c r="BC189" s="116"/>
      <c r="BD189" s="116"/>
      <c r="BE189" s="116"/>
      <c r="BF189" s="116"/>
      <c r="BG189" s="116"/>
      <c r="BH189" s="116"/>
      <c r="BI189" s="117"/>
    </row>
    <row r="190" spans="2:61" s="3" customFormat="1">
      <c r="B190" s="36"/>
      <c r="C190" s="16"/>
      <c r="D190" s="16"/>
      <c r="E190" s="122"/>
      <c r="F190" s="122"/>
      <c r="G190" s="122"/>
      <c r="H190" s="122"/>
      <c r="I190" s="122"/>
      <c r="J190" s="122"/>
      <c r="K190" s="122"/>
      <c r="L190" s="122"/>
      <c r="M190" s="36"/>
      <c r="N190" s="36"/>
      <c r="O190" s="36"/>
      <c r="P190" s="36"/>
      <c r="Q190" s="36"/>
      <c r="R190" s="16"/>
      <c r="S190" s="16"/>
      <c r="T190" s="16"/>
      <c r="U190" s="36"/>
      <c r="V190" s="36"/>
      <c r="W190" s="36"/>
      <c r="X190" s="36"/>
      <c r="Y190" s="36"/>
      <c r="Z190" s="36"/>
      <c r="AA190" s="36"/>
      <c r="AB190" s="36"/>
      <c r="AC190" s="16"/>
      <c r="AD190" s="16"/>
      <c r="AE190" s="16"/>
      <c r="AF190" s="16"/>
      <c r="AG190" s="16"/>
      <c r="AH190" s="16"/>
      <c r="AI190" s="16"/>
      <c r="AJ190" s="16"/>
      <c r="AK190" s="16"/>
      <c r="AL190" s="16"/>
      <c r="AM190" s="16"/>
      <c r="AN190" s="16"/>
      <c r="AO190" s="16"/>
      <c r="AP190" s="16"/>
      <c r="AQ190" s="16"/>
      <c r="AR190" s="116"/>
      <c r="AS190" s="116"/>
      <c r="AT190" s="116"/>
      <c r="AU190" s="116"/>
      <c r="AV190" s="116"/>
      <c r="AW190" s="116"/>
      <c r="AX190" s="116"/>
      <c r="AY190" s="116"/>
      <c r="AZ190" s="116"/>
      <c r="BA190" s="116"/>
      <c r="BB190" s="116"/>
      <c r="BC190" s="116"/>
      <c r="BD190" s="116"/>
      <c r="BE190" s="116"/>
      <c r="BF190" s="116"/>
      <c r="BG190" s="116"/>
      <c r="BH190" s="116"/>
      <c r="BI190" s="117"/>
    </row>
    <row r="191" spans="2:61" s="3" customFormat="1">
      <c r="B191" s="36"/>
      <c r="C191" s="16"/>
      <c r="D191" s="16"/>
      <c r="E191" s="122"/>
      <c r="F191" s="122"/>
      <c r="G191" s="122"/>
      <c r="H191" s="122"/>
      <c r="I191" s="122"/>
      <c r="J191" s="122"/>
      <c r="K191" s="122"/>
      <c r="L191" s="122"/>
      <c r="M191" s="36"/>
      <c r="N191" s="36"/>
      <c r="O191" s="36"/>
      <c r="P191" s="36"/>
      <c r="Q191" s="36"/>
      <c r="R191" s="16"/>
      <c r="S191" s="16"/>
      <c r="T191" s="16"/>
      <c r="U191" s="36"/>
      <c r="V191" s="36"/>
      <c r="W191" s="36"/>
      <c r="X191" s="36"/>
      <c r="Y191" s="36"/>
      <c r="Z191" s="36"/>
      <c r="AA191" s="36"/>
      <c r="AB191" s="36"/>
      <c r="AC191" s="16"/>
      <c r="AD191" s="16"/>
      <c r="AE191" s="16"/>
      <c r="AF191" s="16"/>
      <c r="AG191" s="16"/>
      <c r="AH191" s="16"/>
      <c r="AI191" s="16"/>
      <c r="AJ191" s="16"/>
      <c r="AK191" s="16"/>
      <c r="AL191" s="16"/>
      <c r="AM191" s="16"/>
      <c r="AN191" s="16"/>
      <c r="AO191" s="16"/>
      <c r="AP191" s="16"/>
      <c r="AQ191" s="16"/>
      <c r="AR191" s="116"/>
      <c r="AS191" s="116"/>
      <c r="AT191" s="116"/>
      <c r="AU191" s="116"/>
      <c r="AV191" s="116"/>
      <c r="AW191" s="116"/>
      <c r="AX191" s="116"/>
      <c r="AY191" s="116"/>
      <c r="AZ191" s="116"/>
      <c r="BA191" s="116"/>
      <c r="BB191" s="116"/>
      <c r="BC191" s="116"/>
      <c r="BD191" s="116"/>
      <c r="BE191" s="116"/>
      <c r="BF191" s="116"/>
      <c r="BG191" s="116"/>
      <c r="BH191" s="116"/>
      <c r="BI191" s="117"/>
    </row>
    <row r="192" spans="2:61" s="3" customFormat="1">
      <c r="B192" s="36"/>
      <c r="C192" s="16"/>
      <c r="D192" s="16"/>
      <c r="E192" s="122"/>
      <c r="F192" s="122"/>
      <c r="G192" s="122"/>
      <c r="H192" s="122"/>
      <c r="I192" s="122"/>
      <c r="J192" s="122"/>
      <c r="K192" s="122"/>
      <c r="L192" s="122"/>
      <c r="M192" s="36"/>
      <c r="N192" s="36"/>
      <c r="O192" s="36"/>
      <c r="P192" s="36"/>
      <c r="Q192" s="36"/>
      <c r="R192" s="16"/>
      <c r="S192" s="16"/>
      <c r="T192" s="16"/>
      <c r="U192" s="36"/>
      <c r="V192" s="36"/>
      <c r="W192" s="36"/>
      <c r="X192" s="36"/>
      <c r="Y192" s="36"/>
      <c r="Z192" s="36"/>
      <c r="AA192" s="36"/>
      <c r="AB192" s="36"/>
      <c r="AC192" s="16"/>
      <c r="AD192" s="16"/>
      <c r="AE192" s="16"/>
      <c r="AF192" s="16"/>
      <c r="AG192" s="16"/>
      <c r="AH192" s="16"/>
      <c r="AI192" s="16"/>
      <c r="AJ192" s="16"/>
      <c r="AK192" s="16"/>
      <c r="AL192" s="16"/>
      <c r="AM192" s="16"/>
      <c r="AN192" s="16"/>
      <c r="AO192" s="16"/>
      <c r="AP192" s="16"/>
      <c r="AQ192" s="16"/>
      <c r="AR192" s="116"/>
      <c r="AS192" s="116"/>
      <c r="AT192" s="116"/>
      <c r="AU192" s="116"/>
      <c r="AV192" s="116"/>
      <c r="AW192" s="116"/>
      <c r="AX192" s="116"/>
      <c r="AY192" s="116"/>
      <c r="AZ192" s="116"/>
      <c r="BA192" s="116"/>
      <c r="BB192" s="116"/>
      <c r="BC192" s="116"/>
      <c r="BD192" s="116"/>
      <c r="BE192" s="116"/>
      <c r="BF192" s="116"/>
      <c r="BG192" s="116"/>
      <c r="BH192" s="116"/>
      <c r="BI192" s="117"/>
    </row>
    <row r="193" spans="2:61" s="3" customFormat="1">
      <c r="B193" s="36"/>
      <c r="C193" s="16"/>
      <c r="D193" s="607"/>
      <c r="E193" s="122"/>
      <c r="F193" s="122"/>
      <c r="G193" s="122"/>
      <c r="H193" s="122"/>
      <c r="I193" s="122"/>
      <c r="J193" s="122"/>
      <c r="K193" s="122"/>
      <c r="L193" s="122"/>
      <c r="M193" s="36"/>
      <c r="N193" s="36"/>
      <c r="O193" s="36"/>
      <c r="P193" s="36"/>
      <c r="Q193" s="36"/>
      <c r="R193" s="16"/>
      <c r="S193" s="16"/>
      <c r="T193" s="16"/>
      <c r="U193" s="36"/>
      <c r="V193" s="36"/>
      <c r="W193" s="36"/>
      <c r="X193" s="36"/>
      <c r="Y193" s="36"/>
      <c r="Z193" s="36"/>
      <c r="AA193" s="36"/>
      <c r="AB193" s="36"/>
      <c r="AC193" s="16"/>
      <c r="AD193" s="16"/>
      <c r="AE193" s="16"/>
      <c r="AF193" s="16"/>
      <c r="AG193" s="16"/>
      <c r="AH193" s="16"/>
      <c r="AI193" s="16"/>
      <c r="AJ193" s="16"/>
      <c r="AK193" s="16"/>
      <c r="AL193" s="16"/>
      <c r="AM193" s="16"/>
      <c r="AN193" s="16"/>
      <c r="AO193" s="16"/>
      <c r="AP193" s="16"/>
      <c r="AQ193" s="16"/>
      <c r="AR193" s="116"/>
      <c r="AS193" s="116"/>
      <c r="AT193" s="116"/>
      <c r="AU193" s="116"/>
      <c r="AV193" s="116"/>
      <c r="AW193" s="116"/>
      <c r="AX193" s="116"/>
      <c r="AY193" s="116"/>
      <c r="AZ193" s="116"/>
      <c r="BA193" s="116"/>
      <c r="BB193" s="116"/>
      <c r="BC193" s="116"/>
      <c r="BD193" s="116"/>
      <c r="BE193" s="116"/>
      <c r="BF193" s="116"/>
      <c r="BG193" s="116"/>
      <c r="BH193" s="116"/>
      <c r="BI193" s="117"/>
    </row>
    <row r="194" spans="2:61" s="3" customFormat="1" ht="9.9" customHeight="1">
      <c r="B194" s="36"/>
      <c r="C194" s="16"/>
      <c r="D194" s="607"/>
      <c r="E194" s="122"/>
      <c r="F194" s="122"/>
      <c r="G194" s="122"/>
      <c r="H194" s="122"/>
      <c r="I194" s="122"/>
      <c r="J194" s="122"/>
      <c r="K194" s="122"/>
      <c r="L194" s="122"/>
      <c r="M194" s="36"/>
      <c r="N194" s="36"/>
      <c r="O194" s="36"/>
      <c r="P194" s="36"/>
      <c r="Q194" s="36"/>
      <c r="R194" s="16"/>
      <c r="S194" s="16"/>
      <c r="T194" s="16"/>
      <c r="U194" s="36"/>
      <c r="V194" s="36"/>
      <c r="W194" s="36"/>
      <c r="X194" s="36"/>
      <c r="Y194" s="36"/>
      <c r="Z194" s="36"/>
      <c r="AA194" s="36"/>
      <c r="AB194" s="36"/>
      <c r="AC194" s="16"/>
      <c r="AD194" s="16"/>
      <c r="AE194" s="16"/>
      <c r="AF194" s="16"/>
      <c r="AG194" s="16"/>
      <c r="AH194" s="16"/>
      <c r="AI194" s="16"/>
      <c r="AJ194" s="16"/>
      <c r="AK194" s="16"/>
      <c r="AL194" s="16"/>
      <c r="AM194" s="16"/>
      <c r="AN194" s="16"/>
      <c r="AO194" s="16"/>
      <c r="AP194" s="16"/>
      <c r="AQ194" s="16"/>
      <c r="AR194" s="116"/>
      <c r="AS194" s="116"/>
      <c r="AT194" s="116"/>
      <c r="AU194" s="116"/>
      <c r="AV194" s="116"/>
      <c r="AW194" s="116"/>
      <c r="AX194" s="116"/>
      <c r="AY194" s="116"/>
      <c r="AZ194" s="116"/>
      <c r="BA194" s="116"/>
      <c r="BB194" s="116"/>
      <c r="BC194" s="116"/>
      <c r="BD194" s="116"/>
      <c r="BE194" s="116"/>
      <c r="BF194" s="116"/>
      <c r="BG194" s="116"/>
      <c r="BH194" s="116"/>
      <c r="BI194" s="117"/>
    </row>
    <row r="195" spans="2:61" s="3" customFormat="1" ht="9.9" customHeight="1">
      <c r="B195" s="36"/>
      <c r="C195" s="16"/>
      <c r="D195" s="631"/>
      <c r="E195" s="122"/>
      <c r="F195" s="122"/>
      <c r="G195" s="122"/>
      <c r="H195" s="122"/>
      <c r="I195" s="122"/>
      <c r="J195" s="122"/>
      <c r="K195" s="122"/>
      <c r="L195" s="122"/>
      <c r="M195" s="36"/>
      <c r="N195" s="36"/>
      <c r="O195" s="36"/>
      <c r="P195" s="36"/>
      <c r="Q195" s="36"/>
      <c r="R195" s="16"/>
      <c r="S195" s="16"/>
      <c r="T195" s="16"/>
      <c r="U195" s="36"/>
      <c r="V195" s="36"/>
      <c r="W195" s="36"/>
      <c r="X195" s="36"/>
      <c r="Y195" s="36"/>
      <c r="Z195" s="36"/>
      <c r="AA195" s="36"/>
      <c r="AB195" s="36"/>
      <c r="AC195" s="16"/>
      <c r="AD195" s="16"/>
      <c r="AE195" s="16"/>
      <c r="AF195" s="16"/>
      <c r="AG195" s="16"/>
      <c r="AH195" s="16"/>
      <c r="AI195" s="16"/>
      <c r="AJ195" s="16"/>
      <c r="AK195" s="16"/>
      <c r="AL195" s="16"/>
      <c r="AM195" s="16"/>
      <c r="AN195" s="16"/>
      <c r="AO195" s="16"/>
      <c r="AP195" s="16"/>
      <c r="AQ195" s="16"/>
      <c r="AR195" s="116"/>
      <c r="AS195" s="116"/>
      <c r="AT195" s="116"/>
      <c r="AU195" s="116"/>
      <c r="AV195" s="116"/>
      <c r="AW195" s="116"/>
      <c r="AX195" s="116"/>
      <c r="AY195" s="116"/>
      <c r="AZ195" s="116"/>
      <c r="BA195" s="116"/>
      <c r="BB195" s="116"/>
      <c r="BC195" s="116"/>
      <c r="BD195" s="116"/>
      <c r="BE195" s="116"/>
      <c r="BF195" s="116"/>
      <c r="BG195" s="116"/>
      <c r="BH195" s="116"/>
      <c r="BI195" s="117"/>
    </row>
    <row r="196" spans="2:61" s="3" customFormat="1" ht="17.25" customHeight="1">
      <c r="B196" s="36"/>
      <c r="C196" s="16"/>
      <c r="D196" s="1132"/>
      <c r="E196" s="1132"/>
      <c r="F196" s="122"/>
      <c r="G196" s="122"/>
      <c r="H196" s="122"/>
      <c r="I196" s="122"/>
      <c r="J196" s="122"/>
      <c r="K196" s="122"/>
      <c r="L196" s="122"/>
      <c r="M196" s="36"/>
      <c r="N196" s="36"/>
      <c r="O196" s="36"/>
      <c r="P196" s="36"/>
      <c r="Q196" s="36"/>
      <c r="R196" s="16"/>
      <c r="S196" s="16"/>
      <c r="T196" s="16"/>
      <c r="U196" s="36"/>
      <c r="V196" s="36"/>
      <c r="W196" s="36"/>
      <c r="X196" s="36"/>
      <c r="Y196" s="36"/>
      <c r="Z196" s="36"/>
      <c r="AA196" s="36"/>
      <c r="AB196" s="36"/>
      <c r="AC196" s="16"/>
      <c r="AD196" s="16"/>
      <c r="AE196" s="16"/>
      <c r="AF196" s="16"/>
      <c r="AG196" s="16"/>
      <c r="AH196" s="16"/>
      <c r="AI196" s="16"/>
      <c r="AJ196" s="16"/>
      <c r="AK196" s="16"/>
      <c r="AL196" s="16"/>
      <c r="AM196" s="16"/>
      <c r="AN196" s="16"/>
      <c r="AO196" s="16"/>
      <c r="AP196" s="16"/>
      <c r="AQ196" s="16"/>
      <c r="AR196" s="116"/>
      <c r="AS196" s="116"/>
      <c r="AT196" s="116"/>
      <c r="AU196" s="116"/>
      <c r="AV196" s="116"/>
      <c r="AW196" s="116"/>
      <c r="AX196" s="116"/>
      <c r="AY196" s="116"/>
      <c r="AZ196" s="116"/>
      <c r="BA196" s="116"/>
      <c r="BB196" s="116"/>
      <c r="BC196" s="116"/>
      <c r="BD196" s="116"/>
      <c r="BE196" s="116"/>
      <c r="BF196" s="116"/>
      <c r="BG196" s="116"/>
      <c r="BH196" s="116"/>
      <c r="BI196" s="117"/>
    </row>
    <row r="197" spans="2:61" s="3" customFormat="1" ht="5.0999999999999996" customHeight="1">
      <c r="B197" s="36"/>
      <c r="C197" s="16"/>
      <c r="D197" s="631"/>
      <c r="E197" s="122"/>
      <c r="F197" s="122"/>
      <c r="G197" s="122"/>
      <c r="H197" s="122"/>
      <c r="I197" s="122"/>
      <c r="J197" s="122"/>
      <c r="K197" s="122"/>
      <c r="L197" s="122"/>
      <c r="M197" s="36"/>
      <c r="N197" s="36"/>
      <c r="O197" s="36"/>
      <c r="P197" s="36"/>
      <c r="Q197" s="36"/>
      <c r="R197" s="16"/>
      <c r="S197" s="16"/>
      <c r="T197" s="16"/>
      <c r="U197" s="36"/>
      <c r="V197" s="36"/>
      <c r="W197" s="36"/>
      <c r="X197" s="36"/>
      <c r="Y197" s="36"/>
      <c r="Z197" s="36"/>
      <c r="AA197" s="36"/>
      <c r="AB197" s="36"/>
      <c r="AC197" s="16"/>
      <c r="AD197" s="16"/>
      <c r="AE197" s="16"/>
      <c r="AF197" s="16"/>
      <c r="AG197" s="16"/>
      <c r="AH197" s="16"/>
      <c r="AI197" s="16"/>
      <c r="AJ197" s="16"/>
      <c r="AK197" s="16"/>
      <c r="AL197" s="16"/>
      <c r="AM197" s="16"/>
      <c r="AN197" s="16"/>
      <c r="AO197" s="16"/>
      <c r="AP197" s="16"/>
      <c r="AQ197" s="16"/>
      <c r="AR197" s="116"/>
      <c r="AS197" s="116"/>
      <c r="AT197" s="116"/>
      <c r="AU197" s="116"/>
      <c r="AV197" s="116"/>
      <c r="AW197" s="116"/>
      <c r="AX197" s="116"/>
      <c r="AY197" s="116"/>
      <c r="AZ197" s="116"/>
      <c r="BA197" s="116"/>
      <c r="BB197" s="116"/>
      <c r="BC197" s="116"/>
      <c r="BD197" s="116"/>
      <c r="BE197" s="116"/>
      <c r="BF197" s="116"/>
      <c r="BG197" s="116"/>
      <c r="BH197" s="116"/>
      <c r="BI197" s="117"/>
    </row>
    <row r="198" spans="2:61" s="3" customFormat="1">
      <c r="B198" s="36"/>
      <c r="C198" s="16"/>
      <c r="D198" s="638"/>
      <c r="E198" s="639"/>
      <c r="F198" s="641"/>
      <c r="G198" s="122"/>
      <c r="H198" s="122"/>
      <c r="I198" s="122"/>
      <c r="J198" s="122"/>
      <c r="K198" s="122"/>
      <c r="L198" s="122"/>
      <c r="M198" s="36"/>
      <c r="N198" s="36"/>
      <c r="O198" s="36"/>
      <c r="P198" s="36"/>
      <c r="Q198" s="36"/>
      <c r="R198" s="16"/>
      <c r="S198" s="16"/>
      <c r="T198" s="16"/>
      <c r="U198" s="36"/>
      <c r="V198" s="36"/>
      <c r="W198" s="36"/>
      <c r="X198" s="36"/>
      <c r="Y198" s="36"/>
      <c r="Z198" s="36"/>
      <c r="AA198" s="36"/>
      <c r="AB198" s="36"/>
      <c r="AC198" s="16"/>
      <c r="AD198" s="16"/>
      <c r="AE198" s="16"/>
      <c r="AF198" s="16"/>
      <c r="AG198" s="16"/>
      <c r="AH198" s="16"/>
      <c r="AI198" s="16"/>
      <c r="AJ198" s="16"/>
      <c r="AK198" s="16"/>
      <c r="AL198" s="16"/>
      <c r="AM198" s="16"/>
      <c r="AN198" s="16"/>
      <c r="AO198" s="16"/>
      <c r="AP198" s="16"/>
      <c r="AQ198" s="16"/>
      <c r="AR198" s="116"/>
      <c r="AS198" s="116"/>
      <c r="AT198" s="116"/>
      <c r="AU198" s="116"/>
      <c r="AV198" s="116"/>
      <c r="AW198" s="116"/>
      <c r="AX198" s="116"/>
      <c r="AY198" s="116"/>
      <c r="AZ198" s="116"/>
      <c r="BA198" s="116"/>
      <c r="BB198" s="116"/>
      <c r="BC198" s="116"/>
      <c r="BD198" s="116"/>
      <c r="BE198" s="116"/>
      <c r="BF198" s="116"/>
      <c r="BG198" s="116"/>
      <c r="BH198" s="116"/>
      <c r="BI198" s="117"/>
    </row>
    <row r="199" spans="2:61" s="3" customFormat="1" ht="5.0999999999999996" customHeight="1">
      <c r="B199" s="36"/>
      <c r="C199" s="16"/>
      <c r="D199" s="642"/>
      <c r="E199" s="16"/>
      <c r="F199" s="644"/>
      <c r="G199" s="122"/>
      <c r="H199" s="122"/>
      <c r="I199" s="122"/>
      <c r="J199" s="122"/>
      <c r="K199" s="122"/>
      <c r="L199" s="122"/>
      <c r="M199" s="36"/>
      <c r="N199" s="36"/>
      <c r="O199" s="36"/>
      <c r="P199" s="36"/>
      <c r="Q199" s="36"/>
      <c r="R199" s="16"/>
      <c r="S199" s="16"/>
      <c r="T199" s="16"/>
      <c r="U199" s="36"/>
      <c r="V199" s="36"/>
      <c r="W199" s="36"/>
      <c r="X199" s="36"/>
      <c r="Y199" s="36"/>
      <c r="Z199" s="36"/>
      <c r="AA199" s="36"/>
      <c r="AB199" s="36"/>
      <c r="AC199" s="16"/>
      <c r="AD199" s="16"/>
      <c r="AE199" s="16"/>
      <c r="AF199" s="16"/>
      <c r="AG199" s="16"/>
      <c r="AH199" s="16"/>
      <c r="AI199" s="16"/>
      <c r="AJ199" s="16"/>
      <c r="AK199" s="16"/>
      <c r="AL199" s="16"/>
      <c r="AM199" s="16"/>
      <c r="AN199" s="16"/>
      <c r="AO199" s="16"/>
      <c r="AP199" s="16"/>
      <c r="AQ199" s="16"/>
      <c r="AR199" s="116"/>
      <c r="AS199" s="116"/>
      <c r="AT199" s="116"/>
      <c r="AU199" s="116"/>
      <c r="AV199" s="116"/>
      <c r="AW199" s="116"/>
      <c r="AX199" s="116"/>
      <c r="AY199" s="116"/>
      <c r="AZ199" s="116"/>
      <c r="BA199" s="116"/>
      <c r="BB199" s="116"/>
      <c r="BC199" s="116"/>
      <c r="BD199" s="116"/>
      <c r="BE199" s="116"/>
      <c r="BF199" s="116"/>
      <c r="BG199" s="116"/>
      <c r="BH199" s="116"/>
      <c r="BI199" s="117"/>
    </row>
    <row r="200" spans="2:61" s="3" customFormat="1">
      <c r="B200" s="36"/>
      <c r="C200" s="16"/>
      <c r="D200" s="638"/>
      <c r="E200" s="639"/>
      <c r="F200" s="641"/>
      <c r="G200" s="122"/>
      <c r="H200" s="122"/>
      <c r="I200" s="122"/>
      <c r="J200" s="122"/>
      <c r="K200" s="122"/>
      <c r="L200" s="122"/>
      <c r="M200" s="36"/>
      <c r="N200" s="36"/>
      <c r="O200" s="36"/>
      <c r="P200" s="36"/>
      <c r="Q200" s="36"/>
      <c r="R200" s="16"/>
      <c r="S200" s="16"/>
      <c r="T200" s="16"/>
      <c r="U200" s="36"/>
      <c r="V200" s="36"/>
      <c r="W200" s="36"/>
      <c r="X200" s="36"/>
      <c r="Y200" s="36"/>
      <c r="Z200" s="36"/>
      <c r="AA200" s="36"/>
      <c r="AB200" s="36"/>
      <c r="AC200" s="16"/>
      <c r="AD200" s="16"/>
      <c r="AE200" s="16"/>
      <c r="AF200" s="16"/>
      <c r="AG200" s="16"/>
      <c r="AH200" s="16"/>
      <c r="AI200" s="16"/>
      <c r="AJ200" s="16"/>
      <c r="AK200" s="16"/>
      <c r="AL200" s="16"/>
      <c r="AM200" s="16"/>
      <c r="AN200" s="16"/>
      <c r="AO200" s="16"/>
      <c r="AP200" s="16"/>
      <c r="AQ200" s="16"/>
      <c r="AR200" s="116"/>
      <c r="AS200" s="116"/>
      <c r="AT200" s="116"/>
      <c r="AU200" s="116"/>
      <c r="AV200" s="116"/>
      <c r="AW200" s="116"/>
      <c r="AX200" s="116"/>
      <c r="AY200" s="116"/>
      <c r="AZ200" s="116"/>
      <c r="BA200" s="116"/>
      <c r="BB200" s="116"/>
      <c r="BC200" s="116"/>
      <c r="BD200" s="116"/>
      <c r="BE200" s="116"/>
      <c r="BF200" s="116"/>
      <c r="BG200" s="116"/>
      <c r="BH200" s="116"/>
      <c r="BI200" s="117"/>
    </row>
    <row r="201" spans="2:61" s="3" customFormat="1" ht="5.0999999999999996" customHeight="1">
      <c r="B201" s="36"/>
      <c r="C201" s="16"/>
      <c r="D201" s="645"/>
      <c r="E201" s="123"/>
      <c r="F201" s="644"/>
      <c r="G201" s="122"/>
      <c r="H201" s="122"/>
      <c r="I201" s="122"/>
      <c r="J201" s="122"/>
      <c r="K201" s="122"/>
      <c r="L201" s="122"/>
      <c r="M201" s="36"/>
      <c r="N201" s="36"/>
      <c r="O201" s="36"/>
      <c r="P201" s="36"/>
      <c r="Q201" s="36"/>
      <c r="R201" s="16"/>
      <c r="S201" s="16"/>
      <c r="T201" s="16"/>
      <c r="U201" s="36"/>
      <c r="V201" s="36"/>
      <c r="W201" s="36"/>
      <c r="X201" s="36"/>
      <c r="Y201" s="36"/>
      <c r="Z201" s="36"/>
      <c r="AA201" s="36"/>
      <c r="AB201" s="36"/>
      <c r="AC201" s="16"/>
      <c r="AD201" s="16"/>
      <c r="AE201" s="16"/>
      <c r="AF201" s="16"/>
      <c r="AG201" s="16"/>
      <c r="AH201" s="16"/>
      <c r="AI201" s="16"/>
      <c r="AJ201" s="16"/>
      <c r="AK201" s="16"/>
      <c r="AL201" s="16"/>
      <c r="AM201" s="16"/>
      <c r="AN201" s="16"/>
      <c r="AO201" s="16"/>
      <c r="AP201" s="16"/>
      <c r="AQ201" s="16"/>
      <c r="AR201" s="116"/>
      <c r="AS201" s="116"/>
      <c r="AT201" s="116"/>
      <c r="AU201" s="116"/>
      <c r="AV201" s="116"/>
      <c r="AW201" s="116"/>
      <c r="AX201" s="116"/>
      <c r="AY201" s="116"/>
      <c r="AZ201" s="116"/>
      <c r="BA201" s="116"/>
      <c r="BB201" s="116"/>
      <c r="BC201" s="116"/>
      <c r="BD201" s="116"/>
      <c r="BE201" s="116"/>
      <c r="BF201" s="116"/>
      <c r="BG201" s="116"/>
      <c r="BH201" s="116"/>
      <c r="BI201" s="117"/>
    </row>
    <row r="202" spans="2:61" s="3" customFormat="1">
      <c r="B202" s="36"/>
      <c r="C202" s="16"/>
      <c r="D202" s="638"/>
      <c r="E202" s="639"/>
      <c r="F202" s="641"/>
      <c r="G202" s="122"/>
      <c r="H202" s="122"/>
      <c r="I202" s="122"/>
      <c r="J202" s="122"/>
      <c r="K202" s="122"/>
      <c r="L202" s="122"/>
      <c r="M202" s="36"/>
      <c r="N202" s="36"/>
      <c r="O202" s="36"/>
      <c r="P202" s="36"/>
      <c r="Q202" s="36"/>
      <c r="R202" s="16"/>
      <c r="S202" s="16"/>
      <c r="T202" s="16"/>
      <c r="U202" s="36"/>
      <c r="V202" s="36"/>
      <c r="W202" s="36"/>
      <c r="X202" s="36"/>
      <c r="Y202" s="36"/>
      <c r="Z202" s="36"/>
      <c r="AA202" s="36"/>
      <c r="AB202" s="36"/>
      <c r="AC202" s="16"/>
      <c r="AD202" s="16"/>
      <c r="AE202" s="16"/>
      <c r="AF202" s="16"/>
      <c r="AG202" s="16"/>
      <c r="AH202" s="16"/>
      <c r="AI202" s="16"/>
      <c r="AJ202" s="16"/>
      <c r="AK202" s="16"/>
      <c r="AL202" s="16"/>
      <c r="AM202" s="16"/>
      <c r="AN202" s="16"/>
      <c r="AO202" s="16"/>
      <c r="AP202" s="16"/>
      <c r="AQ202" s="16"/>
      <c r="AR202" s="116"/>
      <c r="AS202" s="116"/>
      <c r="AT202" s="116"/>
      <c r="AU202" s="116"/>
      <c r="AV202" s="116"/>
      <c r="AW202" s="116"/>
      <c r="AX202" s="116"/>
      <c r="AY202" s="116"/>
      <c r="AZ202" s="116"/>
      <c r="BA202" s="116"/>
      <c r="BB202" s="116"/>
      <c r="BC202" s="116"/>
      <c r="BD202" s="116"/>
      <c r="BE202" s="116"/>
      <c r="BF202" s="116"/>
      <c r="BG202" s="116"/>
      <c r="BH202" s="116"/>
      <c r="BI202" s="117"/>
    </row>
    <row r="203" spans="2:61" s="3" customFormat="1" ht="5.0999999999999996" customHeight="1">
      <c r="B203" s="36"/>
      <c r="C203" s="16"/>
      <c r="D203" s="645"/>
      <c r="E203" s="123"/>
      <c r="F203" s="644"/>
      <c r="G203" s="122"/>
      <c r="H203" s="122"/>
      <c r="I203" s="122"/>
      <c r="J203" s="122"/>
      <c r="K203" s="122"/>
      <c r="L203" s="122"/>
      <c r="M203" s="36"/>
      <c r="N203" s="36"/>
      <c r="O203" s="36"/>
      <c r="P203" s="36"/>
      <c r="Q203" s="36"/>
      <c r="R203" s="16"/>
      <c r="S203" s="16"/>
      <c r="T203" s="16"/>
      <c r="U203" s="36"/>
      <c r="V203" s="36"/>
      <c r="W203" s="36"/>
      <c r="X203" s="36"/>
      <c r="Y203" s="36"/>
      <c r="Z203" s="36"/>
      <c r="AA203" s="36"/>
      <c r="AB203" s="36"/>
      <c r="AC203" s="16"/>
      <c r="AD203" s="16"/>
      <c r="AE203" s="16"/>
      <c r="AF203" s="16"/>
      <c r="AG203" s="16"/>
      <c r="AH203" s="16"/>
      <c r="AI203" s="16"/>
      <c r="AJ203" s="16"/>
      <c r="AK203" s="16"/>
      <c r="AL203" s="16"/>
      <c r="AM203" s="16"/>
      <c r="AN203" s="16"/>
      <c r="AO203" s="16"/>
      <c r="AP203" s="16"/>
      <c r="AQ203" s="16"/>
      <c r="AR203" s="116"/>
      <c r="AS203" s="116"/>
      <c r="AT203" s="116"/>
      <c r="AU203" s="116"/>
      <c r="AV203" s="116"/>
      <c r="AW203" s="116"/>
      <c r="AX203" s="116"/>
      <c r="AY203" s="116"/>
      <c r="AZ203" s="116"/>
      <c r="BA203" s="116"/>
      <c r="BB203" s="116"/>
      <c r="BC203" s="116"/>
      <c r="BD203" s="116"/>
      <c r="BE203" s="116"/>
      <c r="BF203" s="116"/>
      <c r="BG203" s="116"/>
      <c r="BH203" s="116"/>
      <c r="BI203" s="117"/>
    </row>
    <row r="204" spans="2:61" s="3" customFormat="1">
      <c r="B204" s="36"/>
      <c r="C204" s="16"/>
      <c r="D204" s="638"/>
      <c r="E204" s="639"/>
      <c r="F204" s="641"/>
      <c r="G204" s="122"/>
      <c r="H204" s="122"/>
      <c r="I204" s="122"/>
      <c r="J204" s="122"/>
      <c r="K204" s="122"/>
      <c r="L204" s="122"/>
      <c r="M204" s="36"/>
      <c r="N204" s="36"/>
      <c r="O204" s="36"/>
      <c r="P204" s="36"/>
      <c r="Q204" s="36"/>
      <c r="R204" s="16"/>
      <c r="S204" s="16"/>
      <c r="T204" s="16"/>
      <c r="U204" s="36"/>
      <c r="V204" s="36"/>
      <c r="W204" s="36"/>
      <c r="X204" s="36"/>
      <c r="Y204" s="36"/>
      <c r="Z204" s="36"/>
      <c r="AA204" s="36"/>
      <c r="AB204" s="36"/>
      <c r="AC204" s="16"/>
      <c r="AD204" s="16"/>
      <c r="AE204" s="16"/>
      <c r="AF204" s="16"/>
      <c r="AG204" s="16"/>
      <c r="AH204" s="16"/>
      <c r="AI204" s="16"/>
      <c r="AJ204" s="16"/>
      <c r="AK204" s="16"/>
      <c r="AL204" s="16"/>
      <c r="AM204" s="16"/>
      <c r="AN204" s="16"/>
      <c r="AO204" s="16"/>
      <c r="AP204" s="16"/>
      <c r="AQ204" s="16"/>
      <c r="AR204" s="116"/>
      <c r="AS204" s="116"/>
      <c r="AT204" s="116"/>
      <c r="AU204" s="116"/>
      <c r="AV204" s="116"/>
      <c r="AW204" s="116"/>
      <c r="AX204" s="116"/>
      <c r="AY204" s="116"/>
      <c r="AZ204" s="116"/>
      <c r="BA204" s="116"/>
      <c r="BB204" s="116"/>
      <c r="BC204" s="116"/>
      <c r="BD204" s="116"/>
      <c r="BE204" s="116"/>
      <c r="BF204" s="116"/>
      <c r="BG204" s="116"/>
      <c r="BH204" s="116"/>
      <c r="BI204" s="117"/>
    </row>
    <row r="205" spans="2:61" s="3" customFormat="1" ht="5.0999999999999996" customHeight="1">
      <c r="B205" s="36"/>
      <c r="C205" s="16"/>
      <c r="D205" s="645"/>
      <c r="E205" s="123"/>
      <c r="F205" s="644"/>
      <c r="G205" s="122"/>
      <c r="H205" s="122"/>
      <c r="I205" s="122"/>
      <c r="J205" s="122"/>
      <c r="K205" s="122"/>
      <c r="L205" s="122"/>
      <c r="M205" s="36"/>
      <c r="N205" s="36"/>
      <c r="O205" s="36"/>
      <c r="P205" s="36"/>
      <c r="Q205" s="36"/>
      <c r="R205" s="16"/>
      <c r="S205" s="16"/>
      <c r="T205" s="16"/>
      <c r="U205" s="36"/>
      <c r="V205" s="36"/>
      <c r="W205" s="36"/>
      <c r="X205" s="36"/>
      <c r="Y205" s="36"/>
      <c r="Z205" s="36"/>
      <c r="AA205" s="36"/>
      <c r="AB205" s="36"/>
      <c r="AC205" s="16"/>
      <c r="AD205" s="16"/>
      <c r="AE205" s="16"/>
      <c r="AF205" s="16"/>
      <c r="AG205" s="16"/>
      <c r="AH205" s="16"/>
      <c r="AI205" s="16"/>
      <c r="AJ205" s="16"/>
      <c r="AK205" s="16"/>
      <c r="AL205" s="16"/>
      <c r="AM205" s="16"/>
      <c r="AN205" s="16"/>
      <c r="AO205" s="16"/>
      <c r="AP205" s="16"/>
      <c r="AQ205" s="16"/>
      <c r="AR205" s="116"/>
      <c r="AS205" s="116"/>
      <c r="AT205" s="116"/>
      <c r="AU205" s="116"/>
      <c r="AV205" s="116"/>
      <c r="AW205" s="116"/>
      <c r="AX205" s="116"/>
      <c r="AY205" s="116"/>
      <c r="AZ205" s="116"/>
      <c r="BA205" s="116"/>
      <c r="BB205" s="116"/>
      <c r="BC205" s="116"/>
      <c r="BD205" s="116"/>
      <c r="BE205" s="116"/>
      <c r="BF205" s="116"/>
      <c r="BG205" s="116"/>
      <c r="BH205" s="116"/>
      <c r="BI205" s="117"/>
    </row>
    <row r="206" spans="2:61" s="3" customFormat="1">
      <c r="B206" s="36"/>
      <c r="C206" s="16"/>
      <c r="D206" s="638"/>
      <c r="E206" s="639"/>
      <c r="F206" s="641"/>
      <c r="G206" s="122"/>
      <c r="H206" s="122"/>
      <c r="I206" s="122"/>
      <c r="J206" s="122"/>
      <c r="K206" s="122"/>
      <c r="L206" s="122"/>
      <c r="M206" s="36"/>
      <c r="N206" s="36"/>
      <c r="O206" s="36"/>
      <c r="P206" s="36"/>
      <c r="Q206" s="36"/>
      <c r="R206" s="16"/>
      <c r="S206" s="16"/>
      <c r="T206" s="16"/>
      <c r="U206" s="36"/>
      <c r="V206" s="36"/>
      <c r="W206" s="36"/>
      <c r="X206" s="36"/>
      <c r="Y206" s="36"/>
      <c r="Z206" s="36"/>
      <c r="AA206" s="36"/>
      <c r="AB206" s="36"/>
      <c r="AC206" s="16"/>
      <c r="AD206" s="16"/>
      <c r="AE206" s="16"/>
      <c r="AF206" s="16"/>
      <c r="AG206" s="16"/>
      <c r="AH206" s="16"/>
      <c r="AI206" s="16"/>
      <c r="AJ206" s="16"/>
      <c r="AK206" s="16"/>
      <c r="AL206" s="16"/>
      <c r="AM206" s="16"/>
      <c r="AN206" s="16"/>
      <c r="AO206" s="16"/>
      <c r="AP206" s="16"/>
      <c r="AQ206" s="16"/>
      <c r="AR206" s="116"/>
      <c r="AS206" s="116"/>
      <c r="AT206" s="116"/>
      <c r="AU206" s="116"/>
      <c r="AV206" s="116"/>
      <c r="AW206" s="116"/>
      <c r="AX206" s="116"/>
      <c r="AY206" s="116"/>
      <c r="AZ206" s="116"/>
      <c r="BA206" s="116"/>
      <c r="BB206" s="116"/>
      <c r="BC206" s="116"/>
      <c r="BD206" s="116"/>
      <c r="BE206" s="116"/>
      <c r="BF206" s="116"/>
      <c r="BG206" s="116"/>
      <c r="BH206" s="116"/>
      <c r="BI206" s="117"/>
    </row>
    <row r="207" spans="2:61" s="3" customFormat="1" ht="5.0999999999999996" customHeight="1">
      <c r="B207" s="36"/>
      <c r="C207" s="16"/>
      <c r="D207" s="647"/>
      <c r="E207" s="648"/>
      <c r="F207" s="122"/>
      <c r="G207" s="122"/>
      <c r="H207" s="122"/>
      <c r="I207" s="122"/>
      <c r="J207" s="122"/>
      <c r="K207" s="122"/>
      <c r="L207" s="122"/>
      <c r="M207" s="36"/>
      <c r="N207" s="36"/>
      <c r="O207" s="36"/>
      <c r="P207" s="36"/>
      <c r="Q207" s="36"/>
      <c r="R207" s="16"/>
      <c r="S207" s="16"/>
      <c r="T207" s="16"/>
      <c r="U207" s="36"/>
      <c r="V207" s="36"/>
      <c r="W207" s="36"/>
      <c r="X207" s="36"/>
      <c r="Y207" s="36"/>
      <c r="Z207" s="36"/>
      <c r="AA207" s="36"/>
      <c r="AB207" s="36"/>
      <c r="AC207" s="16"/>
      <c r="AD207" s="16"/>
      <c r="AE207" s="16"/>
      <c r="AF207" s="16"/>
      <c r="AG207" s="16"/>
      <c r="AH207" s="16"/>
      <c r="AI207" s="16"/>
      <c r="AJ207" s="16"/>
      <c r="AK207" s="16"/>
      <c r="AL207" s="16"/>
      <c r="AM207" s="16"/>
      <c r="AN207" s="16"/>
      <c r="AO207" s="16"/>
      <c r="AP207" s="16"/>
      <c r="AQ207" s="16"/>
      <c r="AR207" s="116"/>
      <c r="AS207" s="116"/>
      <c r="AT207" s="116"/>
      <c r="AU207" s="116"/>
      <c r="AV207" s="116"/>
      <c r="AW207" s="116"/>
      <c r="AX207" s="116"/>
      <c r="AY207" s="116"/>
      <c r="AZ207" s="116"/>
      <c r="BA207" s="116"/>
      <c r="BB207" s="116"/>
      <c r="BC207" s="116"/>
      <c r="BD207" s="116"/>
      <c r="BE207" s="116"/>
      <c r="BF207" s="116"/>
      <c r="BG207" s="116"/>
      <c r="BH207" s="116"/>
      <c r="BI207" s="117"/>
    </row>
    <row r="208" spans="2:61" s="3" customFormat="1" ht="8.25" customHeight="1">
      <c r="B208" s="36"/>
      <c r="C208" s="16"/>
      <c r="D208" s="649"/>
      <c r="E208" s="123"/>
      <c r="F208" s="122"/>
      <c r="G208" s="122"/>
      <c r="H208" s="122"/>
      <c r="I208" s="122"/>
      <c r="J208" s="122"/>
      <c r="K208" s="122"/>
      <c r="L208" s="122"/>
      <c r="M208" s="36"/>
      <c r="N208" s="36"/>
      <c r="O208" s="36"/>
      <c r="P208" s="36"/>
      <c r="Q208" s="36"/>
      <c r="R208" s="16"/>
      <c r="S208" s="16"/>
      <c r="T208" s="16"/>
      <c r="U208" s="36"/>
      <c r="V208" s="36"/>
      <c r="W208" s="36"/>
      <c r="X208" s="36"/>
      <c r="Y208" s="36"/>
      <c r="Z208" s="36"/>
      <c r="AA208" s="36"/>
      <c r="AB208" s="36"/>
      <c r="AC208" s="16"/>
      <c r="AD208" s="16"/>
      <c r="AE208" s="16"/>
      <c r="AF208" s="16"/>
      <c r="AG208" s="16"/>
      <c r="AH208" s="16"/>
      <c r="AI208" s="16"/>
      <c r="AJ208" s="16"/>
      <c r="AK208" s="16"/>
      <c r="AL208" s="16"/>
      <c r="AM208" s="16"/>
      <c r="AN208" s="16"/>
      <c r="AO208" s="16"/>
      <c r="AP208" s="16"/>
      <c r="AQ208" s="16"/>
      <c r="AR208" s="116"/>
      <c r="AS208" s="116"/>
      <c r="AT208" s="116"/>
      <c r="AU208" s="116"/>
      <c r="AV208" s="116"/>
      <c r="AW208" s="116"/>
      <c r="AX208" s="116"/>
      <c r="AY208" s="116"/>
      <c r="AZ208" s="116"/>
      <c r="BA208" s="116"/>
      <c r="BB208" s="116"/>
      <c r="BC208" s="116"/>
      <c r="BD208" s="116"/>
      <c r="BE208" s="116"/>
      <c r="BF208" s="116"/>
      <c r="BG208" s="116"/>
      <c r="BH208" s="116"/>
      <c r="BI208" s="117"/>
    </row>
    <row r="209" spans="1:61" s="3" customFormat="1">
      <c r="B209" s="36"/>
      <c r="C209" s="16"/>
      <c r="D209" s="650"/>
      <c r="E209" s="137"/>
      <c r="F209" s="641"/>
      <c r="G209" s="16"/>
      <c r="H209" s="16"/>
      <c r="I209" s="16"/>
      <c r="J209" s="16"/>
      <c r="K209" s="16"/>
      <c r="L209" s="16"/>
      <c r="M209" s="36"/>
      <c r="N209" s="36"/>
      <c r="O209" s="36"/>
      <c r="P209" s="36"/>
      <c r="Q209" s="36"/>
      <c r="R209" s="16"/>
      <c r="S209" s="16"/>
      <c r="T209" s="16"/>
      <c r="U209" s="36"/>
      <c r="V209" s="36"/>
      <c r="W209" s="36"/>
      <c r="X209" s="36"/>
      <c r="Y209" s="36"/>
      <c r="Z209" s="36"/>
      <c r="AA209" s="36"/>
      <c r="AB209" s="36"/>
      <c r="AC209" s="16"/>
      <c r="AD209" s="16"/>
      <c r="AE209" s="16"/>
      <c r="AF209" s="16"/>
      <c r="AG209" s="16"/>
      <c r="AH209" s="16"/>
      <c r="AI209" s="16"/>
      <c r="AJ209" s="16"/>
      <c r="AK209" s="16"/>
      <c r="AL209" s="16"/>
      <c r="AM209" s="16"/>
      <c r="AN209" s="16"/>
      <c r="AO209" s="16"/>
      <c r="AP209" s="16"/>
      <c r="AQ209" s="16"/>
      <c r="AR209" s="116"/>
      <c r="AS209" s="116"/>
      <c r="AT209" s="116"/>
      <c r="AU209" s="116"/>
      <c r="AV209" s="116"/>
      <c r="AW209" s="116"/>
      <c r="AX209" s="116"/>
      <c r="AY209" s="116"/>
      <c r="AZ209" s="116"/>
      <c r="BA209" s="116"/>
      <c r="BB209" s="116"/>
      <c r="BC209" s="116"/>
      <c r="BD209" s="116"/>
      <c r="BE209" s="116"/>
      <c r="BF209" s="116"/>
      <c r="BG209" s="116"/>
      <c r="BH209" s="116"/>
      <c r="BI209" s="117"/>
    </row>
    <row r="210" spans="1:61" s="3" customFormat="1" ht="6.75" customHeight="1">
      <c r="B210" s="36"/>
      <c r="C210" s="16"/>
      <c r="D210" s="16"/>
      <c r="E210" s="16"/>
      <c r="F210" s="16"/>
      <c r="G210" s="16"/>
      <c r="H210" s="16"/>
      <c r="I210" s="16"/>
      <c r="J210" s="16"/>
      <c r="K210" s="16"/>
      <c r="L210" s="16"/>
      <c r="M210" s="36"/>
      <c r="N210" s="36"/>
      <c r="O210" s="36"/>
      <c r="P210" s="36"/>
      <c r="Q210" s="36"/>
      <c r="R210" s="16"/>
      <c r="S210" s="16"/>
      <c r="T210" s="16"/>
      <c r="U210" s="36"/>
      <c r="V210" s="36"/>
      <c r="W210" s="36"/>
      <c r="X210" s="36"/>
      <c r="Y210" s="36"/>
      <c r="Z210" s="36"/>
      <c r="AA210" s="36"/>
      <c r="AB210" s="36"/>
      <c r="AC210" s="16"/>
      <c r="AD210" s="16"/>
      <c r="AE210" s="16"/>
      <c r="AF210" s="16"/>
      <c r="AG210" s="16"/>
      <c r="AH210" s="16"/>
      <c r="AI210" s="16"/>
      <c r="AJ210" s="16"/>
      <c r="AK210" s="16"/>
      <c r="AL210" s="16"/>
      <c r="AM210" s="16"/>
      <c r="AN210" s="16"/>
      <c r="AO210" s="16"/>
      <c r="AP210" s="16"/>
      <c r="AQ210" s="16"/>
      <c r="AR210" s="116"/>
      <c r="AS210" s="116"/>
      <c r="AT210" s="116"/>
      <c r="AU210" s="116"/>
      <c r="AV210" s="116"/>
      <c r="AW210" s="116"/>
      <c r="AX210" s="116"/>
      <c r="AY210" s="116"/>
      <c r="AZ210" s="116"/>
      <c r="BA210" s="116"/>
      <c r="BB210" s="116"/>
      <c r="BC210" s="116"/>
      <c r="BD210" s="116"/>
      <c r="BE210" s="116"/>
      <c r="BF210" s="116"/>
      <c r="BG210" s="116"/>
      <c r="BH210" s="116"/>
      <c r="BI210" s="117"/>
    </row>
    <row r="211" spans="1:61" s="3" customFormat="1">
      <c r="B211" s="36"/>
      <c r="C211" s="16"/>
      <c r="D211" s="16"/>
      <c r="E211" s="16"/>
      <c r="F211" s="16"/>
      <c r="G211" s="16"/>
      <c r="H211" s="16"/>
      <c r="I211" s="16"/>
      <c r="J211" s="16"/>
      <c r="K211" s="16"/>
      <c r="L211" s="16"/>
      <c r="M211" s="36"/>
      <c r="N211" s="36"/>
      <c r="O211" s="36"/>
      <c r="P211" s="36"/>
      <c r="Q211" s="36"/>
      <c r="R211" s="16"/>
      <c r="S211" s="16"/>
      <c r="T211" s="16"/>
      <c r="U211" s="36"/>
      <c r="V211" s="36"/>
      <c r="W211" s="36"/>
      <c r="X211" s="36"/>
      <c r="Y211" s="36"/>
      <c r="Z211" s="36"/>
      <c r="AA211" s="36"/>
      <c r="AB211" s="36"/>
      <c r="AC211" s="16"/>
      <c r="AD211" s="16"/>
      <c r="AE211" s="16"/>
      <c r="AF211" s="16"/>
      <c r="AG211" s="16"/>
      <c r="AH211" s="16"/>
      <c r="AI211" s="16"/>
      <c r="AJ211" s="16"/>
      <c r="AK211" s="16"/>
      <c r="AL211" s="16"/>
      <c r="AM211" s="16"/>
      <c r="AN211" s="16"/>
      <c r="AO211" s="16"/>
      <c r="AP211" s="16"/>
      <c r="AQ211" s="16"/>
      <c r="AR211" s="116"/>
      <c r="AS211" s="116"/>
      <c r="AT211" s="116"/>
      <c r="AU211" s="116"/>
      <c r="AV211" s="116"/>
      <c r="AW211" s="116"/>
      <c r="AX211" s="116"/>
      <c r="AY211" s="116"/>
      <c r="AZ211" s="116"/>
      <c r="BA211" s="116"/>
      <c r="BB211" s="116"/>
      <c r="BC211" s="116"/>
      <c r="BD211" s="116"/>
      <c r="BE211" s="116"/>
      <c r="BF211" s="116"/>
      <c r="BG211" s="116"/>
      <c r="BH211" s="116"/>
      <c r="BI211" s="117"/>
    </row>
    <row r="212" spans="1:61" s="3" customFormat="1">
      <c r="B212" s="36"/>
      <c r="C212" s="16"/>
      <c r="D212" s="16"/>
      <c r="E212" s="16"/>
      <c r="F212" s="16"/>
      <c r="G212" s="16"/>
      <c r="H212" s="16"/>
      <c r="I212" s="16"/>
      <c r="J212" s="16"/>
      <c r="K212" s="16"/>
      <c r="L212" s="16"/>
      <c r="M212" s="36"/>
      <c r="N212" s="36"/>
      <c r="O212" s="36"/>
      <c r="P212" s="36"/>
      <c r="Q212" s="36"/>
      <c r="R212" s="16"/>
      <c r="S212" s="16"/>
      <c r="T212" s="16"/>
      <c r="U212" s="36"/>
      <c r="V212" s="36"/>
      <c r="W212" s="36"/>
      <c r="X212" s="36"/>
      <c r="Y212" s="36"/>
      <c r="Z212" s="36"/>
      <c r="AA212" s="36"/>
      <c r="AB212" s="36"/>
      <c r="AC212" s="16"/>
      <c r="AD212" s="16"/>
      <c r="AE212" s="16"/>
      <c r="AF212" s="16"/>
      <c r="AG212" s="16"/>
      <c r="AH212" s="16"/>
      <c r="AI212" s="16"/>
      <c r="AJ212" s="16"/>
      <c r="AK212" s="16"/>
      <c r="AL212" s="16"/>
      <c r="AM212" s="16"/>
      <c r="AN212" s="16"/>
      <c r="AO212" s="16"/>
      <c r="AP212" s="16"/>
      <c r="AQ212" s="16"/>
      <c r="AR212" s="116"/>
      <c r="AS212" s="116"/>
      <c r="AT212" s="116"/>
      <c r="AU212" s="116"/>
      <c r="AV212" s="116"/>
      <c r="AW212" s="116"/>
      <c r="AX212" s="116"/>
      <c r="AY212" s="116"/>
      <c r="AZ212" s="116"/>
      <c r="BA212" s="116"/>
      <c r="BB212" s="116"/>
      <c r="BC212" s="116"/>
      <c r="BD212" s="116"/>
      <c r="BE212" s="116"/>
      <c r="BF212" s="116"/>
      <c r="BG212" s="116"/>
      <c r="BH212" s="116"/>
      <c r="BI212" s="117"/>
    </row>
    <row r="213" spans="1:61" s="3" customFormat="1">
      <c r="B213" s="36"/>
      <c r="C213" s="16"/>
      <c r="D213" s="16"/>
      <c r="E213" s="16"/>
      <c r="F213" s="16"/>
      <c r="G213" s="16"/>
      <c r="H213" s="16"/>
      <c r="I213" s="16"/>
      <c r="J213" s="16"/>
      <c r="K213" s="16"/>
      <c r="L213" s="16"/>
      <c r="M213" s="36"/>
      <c r="N213" s="36"/>
      <c r="O213" s="36"/>
      <c r="P213" s="36"/>
      <c r="Q213" s="36"/>
      <c r="R213" s="16"/>
      <c r="S213" s="16"/>
      <c r="T213" s="16"/>
      <c r="U213" s="36"/>
      <c r="V213" s="36"/>
      <c r="W213" s="36"/>
      <c r="X213" s="36"/>
      <c r="Y213" s="36"/>
      <c r="Z213" s="36"/>
      <c r="AA213" s="36"/>
      <c r="AB213" s="36"/>
      <c r="AC213" s="16"/>
      <c r="AD213" s="16"/>
      <c r="AE213" s="16"/>
      <c r="AF213" s="16"/>
      <c r="AG213" s="16"/>
      <c r="AH213" s="16"/>
      <c r="AI213" s="16"/>
      <c r="AJ213" s="16"/>
      <c r="AK213" s="16"/>
      <c r="AL213" s="16"/>
      <c r="AM213" s="16"/>
      <c r="AN213" s="16"/>
      <c r="AO213" s="16"/>
      <c r="AP213" s="16"/>
      <c r="AQ213" s="16"/>
      <c r="AR213" s="116"/>
      <c r="AS213" s="116"/>
      <c r="AT213" s="116"/>
      <c r="AU213" s="116"/>
      <c r="AV213" s="116"/>
      <c r="AW213" s="116"/>
      <c r="AX213" s="116"/>
      <c r="AY213" s="116"/>
      <c r="AZ213" s="116"/>
      <c r="BA213" s="116"/>
      <c r="BB213" s="116"/>
      <c r="BC213" s="116"/>
      <c r="BD213" s="116"/>
      <c r="BE213" s="116"/>
      <c r="BF213" s="116"/>
      <c r="BG213" s="116"/>
      <c r="BH213" s="116"/>
      <c r="BI213" s="117"/>
    </row>
    <row r="214" spans="1:61" s="3" customFormat="1">
      <c r="B214" s="36"/>
      <c r="C214" s="16"/>
      <c r="D214" s="16"/>
      <c r="E214" s="16"/>
      <c r="F214" s="16"/>
      <c r="G214" s="16"/>
      <c r="H214" s="16"/>
      <c r="I214" s="16"/>
      <c r="J214" s="16"/>
      <c r="K214" s="16"/>
      <c r="L214" s="16"/>
      <c r="M214" s="36"/>
      <c r="N214" s="36"/>
      <c r="O214" s="36"/>
      <c r="P214" s="36"/>
      <c r="Q214" s="36"/>
      <c r="R214" s="16"/>
      <c r="S214" s="16"/>
      <c r="T214" s="16"/>
      <c r="U214" s="36"/>
      <c r="V214" s="36"/>
      <c r="W214" s="36"/>
      <c r="X214" s="36"/>
      <c r="Y214" s="36"/>
      <c r="Z214" s="36"/>
      <c r="AA214" s="36"/>
      <c r="AB214" s="36"/>
      <c r="AC214" s="16"/>
      <c r="AD214" s="16"/>
      <c r="AE214" s="16"/>
      <c r="AF214" s="16"/>
      <c r="AG214" s="16"/>
      <c r="AH214" s="16"/>
      <c r="AI214" s="16"/>
      <c r="AJ214" s="16"/>
      <c r="AK214" s="16"/>
      <c r="AL214" s="16"/>
      <c r="AM214" s="16"/>
      <c r="AN214" s="16"/>
      <c r="AO214" s="16"/>
      <c r="AP214" s="16"/>
      <c r="AQ214" s="16"/>
      <c r="AR214" s="116"/>
      <c r="AS214" s="116"/>
      <c r="AT214" s="116"/>
      <c r="AU214" s="116"/>
      <c r="AV214" s="116"/>
      <c r="AW214" s="116"/>
      <c r="AX214" s="116"/>
      <c r="AY214" s="116"/>
      <c r="AZ214" s="116"/>
      <c r="BA214" s="116"/>
      <c r="BB214" s="116"/>
      <c r="BC214" s="116"/>
      <c r="BD214" s="116"/>
      <c r="BE214" s="116"/>
      <c r="BF214" s="116"/>
      <c r="BG214" s="116"/>
      <c r="BH214" s="116"/>
      <c r="BI214" s="117"/>
    </row>
    <row r="215" spans="1:61" s="3" customFormat="1">
      <c r="B215" s="36"/>
      <c r="C215" s="16"/>
      <c r="D215" s="16"/>
      <c r="E215" s="16"/>
      <c r="F215" s="16"/>
      <c r="G215" s="16"/>
      <c r="H215" s="16"/>
      <c r="I215" s="16"/>
      <c r="J215" s="16"/>
      <c r="K215" s="16"/>
      <c r="L215" s="16"/>
      <c r="M215" s="36"/>
      <c r="N215" s="36"/>
      <c r="O215" s="36"/>
      <c r="P215" s="36"/>
      <c r="Q215" s="36"/>
      <c r="R215" s="16"/>
      <c r="S215" s="16"/>
      <c r="T215" s="16"/>
      <c r="U215" s="36"/>
      <c r="V215" s="36"/>
      <c r="W215" s="36"/>
      <c r="X215" s="36"/>
      <c r="Y215" s="36"/>
      <c r="Z215" s="36"/>
      <c r="AA215" s="36"/>
      <c r="AB215" s="36"/>
      <c r="AC215" s="16"/>
      <c r="AD215" s="16"/>
      <c r="AE215" s="16"/>
      <c r="AF215" s="16"/>
      <c r="AG215" s="16"/>
      <c r="AH215" s="16"/>
      <c r="AI215" s="16"/>
      <c r="AJ215" s="16"/>
      <c r="AK215" s="16"/>
      <c r="AL215" s="16"/>
      <c r="AM215" s="16"/>
      <c r="AN215" s="16"/>
      <c r="AO215" s="16"/>
      <c r="AP215" s="16"/>
      <c r="AQ215" s="16"/>
      <c r="AR215" s="116"/>
      <c r="AS215" s="116"/>
      <c r="AT215" s="116"/>
      <c r="AU215" s="116"/>
      <c r="AV215" s="116"/>
      <c r="AW215" s="116"/>
      <c r="AX215" s="116"/>
      <c r="AY215" s="116"/>
      <c r="AZ215" s="116"/>
      <c r="BA215" s="116"/>
      <c r="BB215" s="116"/>
      <c r="BC215" s="116"/>
      <c r="BD215" s="116"/>
      <c r="BE215" s="116"/>
      <c r="BF215" s="116"/>
      <c r="BG215" s="116"/>
      <c r="BH215" s="116"/>
      <c r="BI215" s="117"/>
    </row>
    <row r="216" spans="1:61" s="3" customFormat="1">
      <c r="B216" s="36"/>
      <c r="C216" s="16"/>
      <c r="D216" s="16"/>
      <c r="E216" s="16"/>
      <c r="F216" s="16"/>
      <c r="G216" s="16"/>
      <c r="H216" s="16"/>
      <c r="I216" s="16"/>
      <c r="J216" s="16"/>
      <c r="K216" s="16"/>
      <c r="L216" s="16"/>
      <c r="M216" s="36"/>
      <c r="N216" s="36"/>
      <c r="O216" s="36"/>
      <c r="P216" s="36"/>
      <c r="Q216" s="36"/>
      <c r="R216" s="16"/>
      <c r="S216" s="16"/>
      <c r="T216" s="16"/>
      <c r="U216" s="36"/>
      <c r="V216" s="36"/>
      <c r="W216" s="36"/>
      <c r="X216" s="36"/>
      <c r="Y216" s="36"/>
      <c r="Z216" s="36"/>
      <c r="AA216" s="36"/>
      <c r="AB216" s="36"/>
      <c r="AC216" s="16"/>
      <c r="AD216" s="16"/>
      <c r="AE216" s="16"/>
      <c r="AF216" s="16"/>
      <c r="AG216" s="16"/>
      <c r="AH216" s="16"/>
      <c r="AI216" s="16"/>
      <c r="AJ216" s="16"/>
      <c r="AK216" s="16"/>
      <c r="AL216" s="16"/>
      <c r="AM216" s="16"/>
      <c r="AN216" s="16"/>
      <c r="AO216" s="16"/>
      <c r="AP216" s="16"/>
      <c r="AQ216" s="16"/>
      <c r="AR216" s="116"/>
      <c r="AS216" s="116"/>
      <c r="AT216" s="116"/>
      <c r="AU216" s="116"/>
      <c r="AV216" s="116"/>
      <c r="AW216" s="116"/>
      <c r="AX216" s="116"/>
      <c r="AY216" s="116"/>
      <c r="AZ216" s="116"/>
      <c r="BA216" s="116"/>
      <c r="BB216" s="116"/>
      <c r="BC216" s="116"/>
      <c r="BD216" s="116"/>
      <c r="BE216" s="116"/>
      <c r="BF216" s="116"/>
      <c r="BG216" s="116"/>
      <c r="BH216" s="116"/>
      <c r="BI216" s="117"/>
    </row>
    <row r="217" spans="1:61" s="3" customFormat="1">
      <c r="B217" s="36"/>
      <c r="C217" s="16"/>
      <c r="D217" s="16"/>
      <c r="E217" s="16"/>
      <c r="F217" s="16"/>
      <c r="G217" s="16"/>
      <c r="H217" s="16"/>
      <c r="I217" s="16"/>
      <c r="J217" s="16"/>
      <c r="K217" s="16"/>
      <c r="L217" s="16"/>
      <c r="M217" s="36"/>
      <c r="N217" s="36"/>
      <c r="O217" s="36"/>
      <c r="P217" s="36"/>
      <c r="Q217" s="36"/>
      <c r="R217" s="16"/>
      <c r="S217" s="16"/>
      <c r="T217" s="16"/>
      <c r="U217" s="36"/>
      <c r="V217" s="36"/>
      <c r="W217" s="36"/>
      <c r="X217" s="36"/>
      <c r="Y217" s="36"/>
      <c r="Z217" s="36"/>
      <c r="AA217" s="36"/>
      <c r="AB217" s="36"/>
      <c r="AC217" s="16"/>
      <c r="AD217" s="16"/>
      <c r="AE217" s="16"/>
      <c r="AF217" s="16"/>
      <c r="AG217" s="16"/>
      <c r="AH217" s="16"/>
      <c r="AI217" s="16"/>
      <c r="AJ217" s="16"/>
      <c r="AK217" s="16"/>
      <c r="AL217" s="16"/>
      <c r="AM217" s="16"/>
      <c r="AN217" s="16"/>
      <c r="AO217" s="16"/>
      <c r="AP217" s="16"/>
      <c r="AQ217" s="16"/>
      <c r="AR217" s="116"/>
      <c r="AS217" s="116"/>
      <c r="AT217" s="116"/>
      <c r="AU217" s="116"/>
      <c r="AV217" s="116"/>
      <c r="AW217" s="116"/>
      <c r="AX217" s="116"/>
      <c r="AY217" s="116"/>
      <c r="AZ217" s="116"/>
      <c r="BA217" s="116"/>
      <c r="BB217" s="116"/>
      <c r="BC217" s="116"/>
      <c r="BD217" s="116"/>
      <c r="BE217" s="116"/>
      <c r="BF217" s="116"/>
      <c r="BG217" s="116"/>
      <c r="BH217" s="116"/>
      <c r="BI217" s="117"/>
    </row>
    <row r="218" spans="1:61" s="3" customFormat="1">
      <c r="B218" s="36"/>
      <c r="C218" s="16"/>
      <c r="D218" s="16"/>
      <c r="E218" s="16"/>
      <c r="F218" s="16"/>
      <c r="G218" s="16"/>
      <c r="H218" s="16"/>
      <c r="I218" s="16"/>
      <c r="J218" s="16"/>
      <c r="K218" s="16"/>
      <c r="L218" s="16"/>
      <c r="M218" s="36"/>
      <c r="N218" s="36"/>
      <c r="O218" s="36"/>
      <c r="P218" s="36"/>
      <c r="Q218" s="36"/>
      <c r="R218" s="16"/>
      <c r="S218" s="16"/>
      <c r="T218" s="16"/>
      <c r="U218" s="36"/>
      <c r="V218" s="36"/>
      <c r="W218" s="36"/>
      <c r="X218" s="36"/>
      <c r="Y218" s="36"/>
      <c r="Z218" s="36"/>
      <c r="AA218" s="36"/>
      <c r="AB218" s="36"/>
      <c r="AC218" s="16"/>
      <c r="AD218" s="16"/>
      <c r="AE218" s="16"/>
      <c r="AF218" s="16"/>
      <c r="AG218" s="16"/>
      <c r="AH218" s="16"/>
      <c r="AI218" s="16"/>
      <c r="AJ218" s="16"/>
      <c r="AK218" s="16"/>
      <c r="AL218" s="16"/>
      <c r="AM218" s="16"/>
      <c r="AN218" s="16"/>
      <c r="AO218" s="16"/>
      <c r="AP218" s="16"/>
      <c r="AQ218" s="16"/>
      <c r="AR218" s="116"/>
      <c r="AS218" s="116"/>
      <c r="AT218" s="116"/>
      <c r="AU218" s="116"/>
      <c r="AV218" s="116"/>
      <c r="AW218" s="116"/>
      <c r="AX218" s="116"/>
      <c r="AY218" s="116"/>
      <c r="AZ218" s="116"/>
      <c r="BA218" s="116"/>
      <c r="BB218" s="116"/>
      <c r="BC218" s="116"/>
      <c r="BD218" s="116"/>
      <c r="BE218" s="116"/>
      <c r="BF218" s="116"/>
      <c r="BG218" s="116"/>
      <c r="BH218" s="116"/>
      <c r="BI218" s="117"/>
    </row>
    <row r="219" spans="1:61" s="3" customFormat="1">
      <c r="B219" s="36"/>
      <c r="C219" s="16"/>
      <c r="D219" s="16"/>
      <c r="E219" s="16"/>
      <c r="F219" s="16"/>
      <c r="G219" s="16"/>
      <c r="H219" s="16"/>
      <c r="I219" s="16"/>
      <c r="J219" s="16"/>
      <c r="K219" s="16"/>
      <c r="L219" s="16"/>
      <c r="M219" s="36"/>
      <c r="N219" s="36"/>
      <c r="O219" s="36"/>
      <c r="P219" s="36"/>
      <c r="Q219" s="36"/>
      <c r="R219" s="16"/>
      <c r="S219" s="16"/>
      <c r="T219" s="16"/>
      <c r="U219" s="36"/>
      <c r="V219" s="36"/>
      <c r="W219" s="36"/>
      <c r="X219" s="36"/>
      <c r="Y219" s="36"/>
      <c r="Z219" s="36"/>
      <c r="AA219" s="36"/>
      <c r="AB219" s="36"/>
      <c r="AC219" s="16"/>
      <c r="AD219" s="16"/>
      <c r="AE219" s="16"/>
      <c r="AF219" s="16"/>
      <c r="AG219" s="16"/>
      <c r="AH219" s="16"/>
      <c r="AI219" s="16"/>
      <c r="AJ219" s="16"/>
      <c r="AK219" s="16"/>
      <c r="AL219" s="16"/>
      <c r="AM219" s="16"/>
      <c r="AN219" s="16"/>
      <c r="AO219" s="16"/>
      <c r="AP219" s="16"/>
      <c r="AQ219" s="16"/>
      <c r="AR219" s="116"/>
      <c r="AS219" s="116"/>
      <c r="AT219" s="116"/>
      <c r="AU219" s="116"/>
      <c r="AV219" s="116"/>
      <c r="AW219" s="116"/>
      <c r="AX219" s="116"/>
      <c r="AY219" s="116"/>
      <c r="AZ219" s="116"/>
      <c r="BA219" s="116"/>
      <c r="BB219" s="116"/>
      <c r="BC219" s="116"/>
      <c r="BD219" s="116"/>
      <c r="BE219" s="116"/>
      <c r="BF219" s="116"/>
      <c r="BG219" s="116"/>
      <c r="BH219" s="116"/>
      <c r="BI219" s="117"/>
    </row>
    <row r="220" spans="1:61" s="3" customFormat="1">
      <c r="B220" s="36"/>
      <c r="C220" s="16"/>
      <c r="D220" s="16"/>
      <c r="E220" s="16"/>
      <c r="F220" s="16"/>
      <c r="G220" s="16"/>
      <c r="H220" s="16"/>
      <c r="I220" s="16"/>
      <c r="J220" s="16"/>
      <c r="K220" s="16"/>
      <c r="L220" s="16"/>
      <c r="M220" s="36"/>
      <c r="N220" s="36"/>
      <c r="O220" s="36"/>
      <c r="P220" s="36"/>
      <c r="Q220" s="36"/>
      <c r="R220" s="16"/>
      <c r="S220" s="16"/>
      <c r="T220" s="16"/>
      <c r="U220" s="36"/>
      <c r="V220" s="36"/>
      <c r="W220" s="36"/>
      <c r="X220" s="36"/>
      <c r="Y220" s="36"/>
      <c r="Z220" s="36"/>
      <c r="AA220" s="36"/>
      <c r="AB220" s="36"/>
      <c r="AC220" s="16"/>
      <c r="AD220" s="16"/>
      <c r="AE220" s="16"/>
      <c r="AF220" s="16"/>
      <c r="AG220" s="16"/>
      <c r="AH220" s="16"/>
      <c r="AI220" s="16"/>
      <c r="AJ220" s="16"/>
      <c r="AK220" s="16"/>
      <c r="AL220" s="16"/>
      <c r="AM220" s="16"/>
      <c r="AN220" s="16"/>
      <c r="AO220" s="16"/>
      <c r="AP220" s="16"/>
      <c r="AQ220" s="16"/>
      <c r="AR220" s="116"/>
      <c r="AS220" s="116"/>
      <c r="AT220" s="116"/>
      <c r="AU220" s="116"/>
      <c r="AV220" s="116"/>
      <c r="AW220" s="116"/>
      <c r="AX220" s="116"/>
      <c r="AY220" s="116"/>
      <c r="AZ220" s="116"/>
      <c r="BA220" s="116"/>
      <c r="BB220" s="116"/>
      <c r="BC220" s="116"/>
      <c r="BD220" s="116"/>
      <c r="BE220" s="116"/>
      <c r="BF220" s="116"/>
      <c r="BG220" s="116"/>
      <c r="BH220" s="116"/>
      <c r="BI220" s="117"/>
    </row>
    <row r="221" spans="1:61" s="3" customFormat="1">
      <c r="B221" s="36"/>
      <c r="C221" s="16"/>
      <c r="D221" s="16"/>
      <c r="E221" s="16"/>
      <c r="F221" s="16"/>
      <c r="G221" s="16"/>
      <c r="H221" s="16"/>
      <c r="I221" s="16"/>
      <c r="J221" s="16"/>
      <c r="K221" s="16"/>
      <c r="L221" s="16"/>
      <c r="M221" s="36"/>
      <c r="N221" s="36"/>
      <c r="O221" s="36"/>
      <c r="P221" s="36"/>
      <c r="Q221" s="36"/>
      <c r="R221" s="16"/>
      <c r="S221" s="16"/>
      <c r="T221" s="16"/>
      <c r="U221" s="36"/>
      <c r="V221" s="36"/>
      <c r="W221" s="36"/>
      <c r="X221" s="36"/>
      <c r="Y221" s="36"/>
      <c r="Z221" s="36"/>
      <c r="AA221" s="36"/>
      <c r="AB221" s="36"/>
      <c r="AC221" s="16"/>
      <c r="AD221" s="16"/>
      <c r="AE221" s="16"/>
      <c r="AF221" s="16"/>
      <c r="AG221" s="16"/>
      <c r="AH221" s="16"/>
      <c r="AI221" s="16"/>
      <c r="AJ221" s="16"/>
      <c r="AK221" s="16"/>
      <c r="AL221" s="16"/>
      <c r="AM221" s="16"/>
      <c r="AN221" s="16"/>
      <c r="AO221" s="16"/>
      <c r="AP221" s="16"/>
      <c r="AQ221" s="16"/>
      <c r="AR221" s="116"/>
      <c r="AS221" s="116"/>
      <c r="AT221" s="116"/>
      <c r="AU221" s="116"/>
      <c r="AV221" s="116"/>
      <c r="AW221" s="116"/>
      <c r="AX221" s="116"/>
      <c r="AY221" s="116"/>
      <c r="AZ221" s="116"/>
      <c r="BA221" s="116"/>
      <c r="BB221" s="116"/>
      <c r="BC221" s="116"/>
      <c r="BD221" s="116"/>
      <c r="BE221" s="116"/>
      <c r="BF221" s="116"/>
      <c r="BG221" s="116"/>
      <c r="BH221" s="116"/>
      <c r="BI221" s="117"/>
    </row>
    <row r="222" spans="1:61" s="3" customFormat="1">
      <c r="B222" s="36"/>
      <c r="C222" s="16"/>
      <c r="D222" s="16"/>
      <c r="E222" s="16"/>
      <c r="F222" s="16"/>
      <c r="G222" s="16"/>
      <c r="H222" s="16"/>
      <c r="I222" s="16"/>
      <c r="J222" s="16"/>
      <c r="K222" s="16"/>
      <c r="L222" s="16"/>
      <c r="M222" s="36"/>
      <c r="N222" s="36"/>
      <c r="O222" s="36"/>
      <c r="P222" s="36"/>
      <c r="Q222" s="36"/>
      <c r="R222" s="16"/>
      <c r="S222" s="16"/>
      <c r="T222" s="16"/>
      <c r="U222" s="36"/>
      <c r="V222" s="36"/>
      <c r="W222" s="36"/>
      <c r="X222" s="36"/>
      <c r="Y222" s="36"/>
      <c r="Z222" s="36"/>
      <c r="AA222" s="36"/>
      <c r="AB222" s="36"/>
      <c r="AC222" s="16"/>
      <c r="AD222" s="16"/>
      <c r="AE222" s="16"/>
      <c r="AF222" s="16"/>
      <c r="AG222" s="16"/>
      <c r="AH222" s="16"/>
      <c r="AI222" s="16"/>
      <c r="AJ222" s="16"/>
      <c r="AK222" s="16"/>
      <c r="AL222" s="16"/>
      <c r="AM222" s="16"/>
      <c r="AN222" s="16"/>
      <c r="AO222" s="16"/>
      <c r="AP222" s="16"/>
      <c r="AQ222" s="16"/>
      <c r="AR222" s="116"/>
      <c r="AS222" s="116"/>
      <c r="AT222" s="116"/>
      <c r="AU222" s="116"/>
      <c r="AV222" s="116"/>
      <c r="AW222" s="116"/>
      <c r="AX222" s="116"/>
      <c r="AY222" s="116"/>
      <c r="AZ222" s="116"/>
      <c r="BA222" s="116"/>
      <c r="BB222" s="116"/>
      <c r="BC222" s="116"/>
      <c r="BD222" s="116"/>
      <c r="BE222" s="116"/>
      <c r="BF222" s="116"/>
      <c r="BG222" s="116"/>
      <c r="BH222" s="116"/>
      <c r="BI222" s="117"/>
    </row>
    <row r="223" spans="1:61" s="3" customFormat="1">
      <c r="B223" s="36"/>
      <c r="C223" s="16"/>
      <c r="D223" s="16"/>
      <c r="E223" s="16"/>
      <c r="F223" s="16"/>
      <c r="G223" s="16"/>
      <c r="H223" s="16"/>
      <c r="I223" s="16"/>
      <c r="J223" s="16"/>
      <c r="K223" s="16"/>
      <c r="L223" s="16"/>
      <c r="M223" s="36"/>
      <c r="N223" s="36"/>
      <c r="O223" s="36"/>
      <c r="P223" s="36"/>
      <c r="Q223" s="36"/>
      <c r="R223" s="16"/>
      <c r="S223" s="16"/>
      <c r="T223" s="16"/>
      <c r="U223" s="36"/>
      <c r="V223" s="36"/>
      <c r="W223" s="36"/>
      <c r="X223" s="36"/>
      <c r="Y223" s="36"/>
      <c r="Z223" s="36"/>
      <c r="AA223" s="36"/>
      <c r="AB223" s="36"/>
      <c r="AC223" s="16"/>
      <c r="AD223" s="16"/>
      <c r="AE223" s="16"/>
      <c r="AF223" s="16"/>
      <c r="AG223" s="16"/>
      <c r="AH223" s="16"/>
      <c r="AI223" s="16"/>
      <c r="AJ223" s="16"/>
      <c r="AK223" s="16"/>
      <c r="AL223" s="16"/>
      <c r="AM223" s="16"/>
      <c r="AN223" s="16"/>
      <c r="AO223" s="16"/>
      <c r="AP223" s="16"/>
      <c r="AQ223" s="16"/>
      <c r="AR223" s="116"/>
      <c r="AS223" s="116"/>
      <c r="AT223" s="116"/>
      <c r="AU223" s="116"/>
      <c r="AV223" s="116"/>
      <c r="AW223" s="116"/>
      <c r="AX223" s="116"/>
      <c r="AY223" s="116"/>
      <c r="AZ223" s="116"/>
      <c r="BA223" s="116"/>
      <c r="BB223" s="116"/>
      <c r="BC223" s="116"/>
      <c r="BD223" s="116"/>
      <c r="BE223" s="116"/>
      <c r="BF223" s="116"/>
      <c r="BG223" s="116"/>
      <c r="BH223" s="116"/>
      <c r="BI223" s="117"/>
    </row>
    <row r="224" spans="1:61" s="3" customFormat="1">
      <c r="A224" s="1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c r="AE224" s="16"/>
      <c r="AF224" s="16"/>
      <c r="AG224" s="16"/>
      <c r="AH224" s="16"/>
      <c r="AI224" s="16"/>
      <c r="AJ224" s="16"/>
      <c r="AK224" s="16"/>
      <c r="AL224" s="16"/>
      <c r="AM224" s="16"/>
      <c r="AN224" s="16"/>
      <c r="AO224" s="16"/>
      <c r="AP224" s="16"/>
      <c r="AQ224" s="16"/>
      <c r="AR224" s="116"/>
      <c r="AS224" s="116"/>
      <c r="AT224" s="116"/>
      <c r="AU224" s="116"/>
      <c r="AV224" s="116"/>
      <c r="AW224" s="116"/>
      <c r="AX224" s="116"/>
      <c r="AY224" s="116"/>
      <c r="AZ224" s="116"/>
      <c r="BA224" s="116"/>
      <c r="BB224" s="116"/>
      <c r="BC224" s="116"/>
      <c r="BD224" s="116"/>
      <c r="BE224" s="116"/>
      <c r="BF224" s="116"/>
      <c r="BG224" s="116"/>
      <c r="BH224" s="116"/>
      <c r="BI224" s="117"/>
    </row>
    <row r="225" spans="1:61" s="3" customFormat="1">
      <c r="A225" s="1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c r="AE225" s="16"/>
      <c r="AF225" s="16"/>
      <c r="AG225" s="16"/>
      <c r="AH225" s="16"/>
      <c r="AI225" s="16"/>
      <c r="AJ225" s="16"/>
      <c r="AK225" s="16"/>
      <c r="AL225" s="16"/>
      <c r="AM225" s="16"/>
      <c r="AN225" s="16"/>
      <c r="AO225" s="16"/>
      <c r="AP225" s="16"/>
      <c r="AQ225" s="16"/>
      <c r="AR225" s="116"/>
      <c r="AS225" s="116"/>
      <c r="AT225" s="116"/>
      <c r="AU225" s="116"/>
      <c r="AV225" s="116"/>
      <c r="AW225" s="116"/>
      <c r="AX225" s="116"/>
      <c r="AY225" s="116"/>
      <c r="AZ225" s="116"/>
      <c r="BA225" s="116"/>
      <c r="BB225" s="116"/>
      <c r="BC225" s="116"/>
      <c r="BD225" s="116"/>
      <c r="BE225" s="116"/>
      <c r="BF225" s="116"/>
      <c r="BG225" s="116"/>
      <c r="BH225" s="116"/>
      <c r="BI225" s="117"/>
    </row>
    <row r="226" spans="1:61" s="3" customFormat="1">
      <c r="A226" s="1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c r="AN226" s="16"/>
      <c r="AO226" s="16"/>
      <c r="AP226" s="16"/>
      <c r="AQ226" s="16"/>
      <c r="AR226" s="116"/>
      <c r="AS226" s="116"/>
      <c r="AT226" s="116"/>
      <c r="AU226" s="116"/>
      <c r="AV226" s="116"/>
      <c r="AW226" s="116"/>
      <c r="AX226" s="116"/>
      <c r="AY226" s="116"/>
      <c r="AZ226" s="116"/>
      <c r="BA226" s="116"/>
      <c r="BB226" s="116"/>
      <c r="BC226" s="116"/>
      <c r="BD226" s="116"/>
      <c r="BE226" s="116"/>
      <c r="BF226" s="116"/>
      <c r="BG226" s="116"/>
      <c r="BH226" s="116"/>
      <c r="BI226" s="117"/>
    </row>
    <row r="227" spans="1:61" s="3" customFormat="1">
      <c r="A227" s="1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c r="AE227" s="16"/>
      <c r="AF227" s="16"/>
      <c r="AG227" s="16"/>
      <c r="AH227" s="16"/>
      <c r="AI227" s="16"/>
      <c r="AJ227" s="16"/>
      <c r="AK227" s="16"/>
      <c r="AL227" s="16"/>
      <c r="AM227" s="16"/>
      <c r="AN227" s="16"/>
      <c r="AO227" s="16"/>
      <c r="AP227" s="16"/>
      <c r="AQ227" s="16"/>
      <c r="AR227" s="116"/>
      <c r="AS227" s="116"/>
      <c r="AT227" s="116"/>
      <c r="AU227" s="116"/>
      <c r="AV227" s="116"/>
      <c r="AW227" s="116"/>
      <c r="AX227" s="116"/>
      <c r="AY227" s="116"/>
      <c r="AZ227" s="116"/>
      <c r="BA227" s="116"/>
      <c r="BB227" s="116"/>
      <c r="BC227" s="116"/>
      <c r="BD227" s="116"/>
      <c r="BE227" s="116"/>
      <c r="BF227" s="116"/>
      <c r="BG227" s="116"/>
      <c r="BH227" s="116"/>
      <c r="BI227" s="117"/>
    </row>
    <row r="228" spans="1:61" s="3" customFormat="1">
      <c r="A228" s="1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c r="AN228" s="16"/>
      <c r="AO228" s="16"/>
      <c r="AP228" s="16"/>
      <c r="AQ228" s="16"/>
      <c r="AR228" s="116"/>
      <c r="AS228" s="116"/>
      <c r="AT228" s="116"/>
      <c r="AU228" s="116"/>
      <c r="AV228" s="116"/>
      <c r="AW228" s="116"/>
      <c r="AX228" s="116"/>
      <c r="AY228" s="116"/>
      <c r="AZ228" s="116"/>
      <c r="BA228" s="116"/>
      <c r="BB228" s="116"/>
      <c r="BC228" s="116"/>
      <c r="BD228" s="116"/>
      <c r="BE228" s="116"/>
      <c r="BF228" s="116"/>
      <c r="BG228" s="116"/>
      <c r="BH228" s="116"/>
      <c r="BI228" s="117"/>
    </row>
    <row r="229" spans="1:61" s="3" customFormat="1">
      <c r="A229" s="1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c r="AE229" s="16"/>
      <c r="AF229" s="16"/>
      <c r="AG229" s="16"/>
      <c r="AH229" s="16"/>
      <c r="AI229" s="16"/>
      <c r="AJ229" s="16"/>
      <c r="AK229" s="16"/>
      <c r="AL229" s="16"/>
      <c r="AM229" s="16"/>
      <c r="AN229" s="16"/>
      <c r="AO229" s="16"/>
      <c r="AP229" s="16"/>
      <c r="AQ229" s="16"/>
      <c r="AR229" s="116"/>
      <c r="AS229" s="116"/>
      <c r="AT229" s="116"/>
      <c r="AU229" s="116"/>
      <c r="AV229" s="116"/>
      <c r="AW229" s="116"/>
      <c r="AX229" s="116"/>
      <c r="AY229" s="116"/>
      <c r="AZ229" s="116"/>
      <c r="BA229" s="116"/>
      <c r="BB229" s="116"/>
      <c r="BC229" s="116"/>
      <c r="BD229" s="116"/>
      <c r="BE229" s="116"/>
      <c r="BF229" s="116"/>
      <c r="BG229" s="116"/>
      <c r="BH229" s="116"/>
      <c r="BI229" s="117"/>
    </row>
    <row r="230" spans="1:61" s="3" customFormat="1">
      <c r="A230" s="1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c r="AN230" s="16"/>
      <c r="AO230" s="16"/>
      <c r="AP230" s="16"/>
      <c r="AQ230" s="16"/>
      <c r="AR230" s="116"/>
      <c r="AS230" s="116"/>
      <c r="AT230" s="116"/>
      <c r="AU230" s="116"/>
      <c r="AV230" s="116"/>
      <c r="AW230" s="116"/>
      <c r="AX230" s="116"/>
      <c r="AY230" s="116"/>
      <c r="AZ230" s="116"/>
      <c r="BA230" s="116"/>
      <c r="BB230" s="116"/>
      <c r="BC230" s="116"/>
      <c r="BD230" s="116"/>
      <c r="BE230" s="116"/>
      <c r="BF230" s="116"/>
      <c r="BG230" s="116"/>
      <c r="BH230" s="116"/>
      <c r="BI230" s="117"/>
    </row>
    <row r="231" spans="1:61" s="3" customFormat="1">
      <c r="A231" s="1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c r="AE231" s="16"/>
      <c r="AF231" s="16"/>
      <c r="AG231" s="16"/>
      <c r="AH231" s="16"/>
      <c r="AI231" s="16"/>
      <c r="AJ231" s="16"/>
      <c r="AK231" s="16"/>
      <c r="AL231" s="16"/>
      <c r="AM231" s="16"/>
      <c r="AN231" s="16"/>
      <c r="AO231" s="16"/>
      <c r="AP231" s="16"/>
      <c r="AQ231" s="16"/>
      <c r="AR231" s="116"/>
      <c r="AS231" s="116"/>
      <c r="AT231" s="116"/>
      <c r="AU231" s="116"/>
      <c r="AV231" s="116"/>
      <c r="AW231" s="116"/>
      <c r="AX231" s="116"/>
      <c r="AY231" s="116"/>
      <c r="AZ231" s="116"/>
      <c r="BA231" s="116"/>
      <c r="BB231" s="116"/>
      <c r="BC231" s="116"/>
      <c r="BD231" s="116"/>
      <c r="BE231" s="116"/>
      <c r="BF231" s="116"/>
      <c r="BG231" s="116"/>
      <c r="BH231" s="116"/>
      <c r="BI231" s="117"/>
    </row>
    <row r="232" spans="1:61" s="3" customFormat="1">
      <c r="A232" s="1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c r="AE232" s="16"/>
      <c r="AF232" s="16"/>
      <c r="AG232" s="16"/>
      <c r="AH232" s="16"/>
      <c r="AI232" s="16"/>
      <c r="AJ232" s="16"/>
      <c r="AK232" s="16"/>
      <c r="AL232" s="16"/>
      <c r="AM232" s="16"/>
      <c r="AN232" s="16"/>
      <c r="AO232" s="16"/>
      <c r="AP232" s="16"/>
      <c r="AQ232" s="16"/>
      <c r="AR232" s="116"/>
      <c r="AS232" s="116"/>
      <c r="AT232" s="116"/>
      <c r="AU232" s="116"/>
      <c r="AV232" s="116"/>
      <c r="AW232" s="116"/>
      <c r="AX232" s="116"/>
      <c r="AY232" s="116"/>
      <c r="AZ232" s="116"/>
      <c r="BA232" s="116"/>
      <c r="BB232" s="116"/>
      <c r="BC232" s="116"/>
      <c r="BD232" s="116"/>
      <c r="BE232" s="116"/>
      <c r="BF232" s="116"/>
      <c r="BG232" s="116"/>
      <c r="BH232" s="116"/>
      <c r="BI232" s="117"/>
    </row>
    <row r="233" spans="1:61" s="3" customFormat="1">
      <c r="A233" s="1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c r="AE233" s="16"/>
      <c r="AF233" s="16"/>
      <c r="AG233" s="16"/>
      <c r="AH233" s="16"/>
      <c r="AI233" s="16"/>
      <c r="AJ233" s="16"/>
      <c r="AK233" s="16"/>
      <c r="AL233" s="16"/>
      <c r="AM233" s="16"/>
      <c r="AN233" s="16"/>
      <c r="AO233" s="16"/>
      <c r="AP233" s="16"/>
      <c r="AQ233" s="16"/>
      <c r="AR233" s="116"/>
      <c r="AS233" s="116"/>
      <c r="AT233" s="116"/>
      <c r="AU233" s="116"/>
      <c r="AV233" s="116"/>
      <c r="AW233" s="116"/>
      <c r="AX233" s="116"/>
      <c r="AY233" s="116"/>
      <c r="AZ233" s="116"/>
      <c r="BA233" s="116"/>
      <c r="BB233" s="116"/>
      <c r="BC233" s="116"/>
      <c r="BD233" s="116"/>
      <c r="BE233" s="116"/>
      <c r="BF233" s="116"/>
      <c r="BG233" s="116"/>
      <c r="BH233" s="116"/>
      <c r="BI233" s="117"/>
    </row>
    <row r="234" spans="1:61" s="3" customFormat="1">
      <c r="A234" s="1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c r="AE234" s="16"/>
      <c r="AF234" s="16"/>
      <c r="AG234" s="16"/>
      <c r="AH234" s="16"/>
      <c r="AI234" s="16"/>
      <c r="AJ234" s="16"/>
      <c r="AK234" s="16"/>
      <c r="AL234" s="16"/>
      <c r="AM234" s="16"/>
      <c r="AN234" s="16"/>
      <c r="AO234" s="16"/>
      <c r="AP234" s="16"/>
      <c r="AQ234" s="16"/>
      <c r="AR234" s="116"/>
      <c r="AS234" s="116"/>
      <c r="AT234" s="116"/>
      <c r="AU234" s="116"/>
      <c r="AV234" s="116"/>
      <c r="AW234" s="116"/>
      <c r="AX234" s="116"/>
      <c r="AY234" s="116"/>
      <c r="AZ234" s="116"/>
      <c r="BA234" s="116"/>
      <c r="BB234" s="116"/>
      <c r="BC234" s="116"/>
      <c r="BD234" s="116"/>
      <c r="BE234" s="116"/>
      <c r="BF234" s="116"/>
      <c r="BG234" s="116"/>
      <c r="BH234" s="116"/>
      <c r="BI234" s="117"/>
    </row>
    <row r="235" spans="1:61" s="3" customFormat="1">
      <c r="A235" s="1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c r="AE235" s="16"/>
      <c r="AF235" s="16"/>
      <c r="AG235" s="16"/>
      <c r="AH235" s="16"/>
      <c r="AI235" s="16"/>
      <c r="AJ235" s="16"/>
      <c r="AK235" s="16"/>
      <c r="AL235" s="16"/>
      <c r="AM235" s="16"/>
      <c r="AN235" s="16"/>
      <c r="AO235" s="16"/>
      <c r="AP235" s="16"/>
      <c r="AQ235" s="16"/>
      <c r="AR235" s="116"/>
      <c r="AS235" s="116"/>
      <c r="AT235" s="116"/>
      <c r="AU235" s="116"/>
      <c r="AV235" s="116"/>
      <c r="AW235" s="116"/>
      <c r="AX235" s="116"/>
      <c r="AY235" s="116"/>
      <c r="AZ235" s="116"/>
      <c r="BA235" s="116"/>
      <c r="BB235" s="116"/>
      <c r="BC235" s="116"/>
      <c r="BD235" s="116"/>
      <c r="BE235" s="116"/>
      <c r="BF235" s="116"/>
      <c r="BG235" s="116"/>
      <c r="BH235" s="116"/>
      <c r="BI235" s="117"/>
    </row>
    <row r="236" spans="1:61" s="3" customFormat="1">
      <c r="A236" s="1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c r="AE236" s="16"/>
      <c r="AF236" s="16"/>
      <c r="AG236" s="16"/>
      <c r="AH236" s="16"/>
      <c r="AI236" s="16"/>
      <c r="AJ236" s="16"/>
      <c r="AK236" s="16"/>
      <c r="AL236" s="16"/>
      <c r="AM236" s="16"/>
      <c r="AN236" s="16"/>
      <c r="AO236" s="16"/>
      <c r="AP236" s="16"/>
      <c r="AQ236" s="16"/>
      <c r="AR236" s="116"/>
      <c r="AS236" s="116"/>
      <c r="AT236" s="116"/>
      <c r="AU236" s="116"/>
      <c r="AV236" s="116"/>
      <c r="AW236" s="116"/>
      <c r="AX236" s="116"/>
      <c r="AY236" s="116"/>
      <c r="AZ236" s="116"/>
      <c r="BA236" s="116"/>
      <c r="BB236" s="116"/>
      <c r="BC236" s="116"/>
      <c r="BD236" s="116"/>
      <c r="BE236" s="116"/>
      <c r="BF236" s="116"/>
      <c r="BG236" s="116"/>
      <c r="BH236" s="116"/>
      <c r="BI236" s="117"/>
    </row>
    <row r="237" spans="1:61" s="3" customFormat="1">
      <c r="A237" s="1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c r="AE237" s="16"/>
      <c r="AF237" s="16"/>
      <c r="AG237" s="16"/>
      <c r="AH237" s="16"/>
      <c r="AI237" s="16"/>
      <c r="AJ237" s="16"/>
      <c r="AK237" s="16"/>
      <c r="AL237" s="16"/>
      <c r="AM237" s="16"/>
      <c r="AN237" s="16"/>
      <c r="AO237" s="16"/>
      <c r="AP237" s="16"/>
      <c r="AQ237" s="16"/>
      <c r="AR237" s="116"/>
      <c r="AS237" s="116"/>
      <c r="AT237" s="116"/>
      <c r="AU237" s="116"/>
      <c r="AV237" s="116"/>
      <c r="AW237" s="116"/>
      <c r="AX237" s="116"/>
      <c r="AY237" s="116"/>
      <c r="AZ237" s="116"/>
      <c r="BA237" s="116"/>
      <c r="BB237" s="116"/>
      <c r="BC237" s="116"/>
      <c r="BD237" s="116"/>
      <c r="BE237" s="116"/>
      <c r="BF237" s="116"/>
      <c r="BG237" s="116"/>
      <c r="BH237" s="116"/>
      <c r="BI237" s="117"/>
    </row>
    <row r="238" spans="1:61" s="3" customFormat="1">
      <c r="A238" s="1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c r="AE238" s="16"/>
      <c r="AF238" s="16"/>
      <c r="AG238" s="16"/>
      <c r="AH238" s="16"/>
      <c r="AI238" s="16"/>
      <c r="AJ238" s="16"/>
      <c r="AK238" s="16"/>
      <c r="AL238" s="16"/>
      <c r="AM238" s="16"/>
      <c r="AN238" s="16"/>
      <c r="AO238" s="16"/>
      <c r="AP238" s="16"/>
      <c r="AQ238" s="16"/>
      <c r="AR238" s="116"/>
      <c r="AS238" s="116"/>
      <c r="AT238" s="116"/>
      <c r="AU238" s="116"/>
      <c r="AV238" s="116"/>
      <c r="AW238" s="116"/>
      <c r="AX238" s="116"/>
      <c r="AY238" s="116"/>
      <c r="AZ238" s="116"/>
      <c r="BA238" s="116"/>
      <c r="BB238" s="116"/>
      <c r="BC238" s="116"/>
      <c r="BD238" s="116"/>
      <c r="BE238" s="116"/>
      <c r="BF238" s="116"/>
      <c r="BG238" s="116"/>
      <c r="BH238" s="116"/>
      <c r="BI238" s="117"/>
    </row>
    <row r="239" spans="1:61" s="3" customFormat="1">
      <c r="A239" s="1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c r="AE239" s="16"/>
      <c r="AF239" s="16"/>
      <c r="AG239" s="16"/>
      <c r="AH239" s="16"/>
      <c r="AI239" s="16"/>
      <c r="AJ239" s="16"/>
      <c r="AK239" s="16"/>
      <c r="AL239" s="16"/>
      <c r="AM239" s="16"/>
      <c r="AN239" s="16"/>
      <c r="AO239" s="16"/>
      <c r="AP239" s="16"/>
      <c r="AQ239" s="16"/>
      <c r="AR239" s="116"/>
      <c r="AS239" s="116"/>
      <c r="AT239" s="116"/>
      <c r="AU239" s="116"/>
      <c r="AV239" s="116"/>
      <c r="AW239" s="116"/>
      <c r="AX239" s="116"/>
      <c r="AY239" s="116"/>
      <c r="AZ239" s="116"/>
      <c r="BA239" s="116"/>
      <c r="BB239" s="116"/>
      <c r="BC239" s="116"/>
      <c r="BD239" s="116"/>
      <c r="BE239" s="116"/>
      <c r="BF239" s="116"/>
      <c r="BG239" s="116"/>
      <c r="BH239" s="116"/>
      <c r="BI239" s="117"/>
    </row>
    <row r="240" spans="1:61" s="3" customFormat="1">
      <c r="A240" s="1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c r="AE240" s="16"/>
      <c r="AF240" s="16"/>
      <c r="AG240" s="16"/>
      <c r="AH240" s="16"/>
      <c r="AI240" s="16"/>
      <c r="AJ240" s="16"/>
      <c r="AK240" s="16"/>
      <c r="AL240" s="16"/>
      <c r="AM240" s="16"/>
      <c r="AN240" s="16"/>
      <c r="AO240" s="16"/>
      <c r="AP240" s="16"/>
      <c r="AQ240" s="16"/>
      <c r="AR240" s="116"/>
      <c r="AS240" s="116"/>
      <c r="AT240" s="116"/>
      <c r="AU240" s="116"/>
      <c r="AV240" s="116"/>
      <c r="AW240" s="116"/>
      <c r="AX240" s="116"/>
      <c r="AY240" s="116"/>
      <c r="AZ240" s="116"/>
      <c r="BA240" s="116"/>
      <c r="BB240" s="116"/>
      <c r="BC240" s="116"/>
      <c r="BD240" s="116"/>
      <c r="BE240" s="116"/>
      <c r="BF240" s="116"/>
      <c r="BG240" s="116"/>
      <c r="BH240" s="116"/>
      <c r="BI240" s="117"/>
    </row>
    <row r="241" spans="1:61" s="3" customFormat="1">
      <c r="A241" s="1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c r="AE241" s="16"/>
      <c r="AF241" s="16"/>
      <c r="AG241" s="16"/>
      <c r="AH241" s="16"/>
      <c r="AI241" s="16"/>
      <c r="AJ241" s="16"/>
      <c r="AK241" s="16"/>
      <c r="AL241" s="16"/>
      <c r="AM241" s="16"/>
      <c r="AN241" s="16"/>
      <c r="AO241" s="16"/>
      <c r="AP241" s="16"/>
      <c r="AQ241" s="16"/>
      <c r="AR241" s="116"/>
      <c r="AS241" s="116"/>
      <c r="AT241" s="116"/>
      <c r="AU241" s="116"/>
      <c r="AV241" s="116"/>
      <c r="AW241" s="116"/>
      <c r="AX241" s="116"/>
      <c r="AY241" s="116"/>
      <c r="AZ241" s="116"/>
      <c r="BA241" s="116"/>
      <c r="BB241" s="116"/>
      <c r="BC241" s="116"/>
      <c r="BD241" s="116"/>
      <c r="BE241" s="116"/>
      <c r="BF241" s="116"/>
      <c r="BG241" s="116"/>
      <c r="BH241" s="116"/>
      <c r="BI241" s="117"/>
    </row>
    <row r="242" spans="1:61" s="3" customFormat="1">
      <c r="A242" s="1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c r="AE242" s="16"/>
      <c r="AF242" s="16"/>
      <c r="AG242" s="16"/>
      <c r="AH242" s="16"/>
      <c r="AI242" s="16"/>
      <c r="AJ242" s="16"/>
      <c r="AK242" s="16"/>
      <c r="AL242" s="16"/>
      <c r="AM242" s="16"/>
      <c r="AN242" s="16"/>
      <c r="AO242" s="16"/>
      <c r="AP242" s="16"/>
      <c r="AQ242" s="16"/>
      <c r="AR242" s="116"/>
      <c r="AS242" s="116"/>
      <c r="AT242" s="116"/>
      <c r="AU242" s="116"/>
      <c r="AV242" s="116"/>
      <c r="AW242" s="116"/>
      <c r="AX242" s="116"/>
      <c r="AY242" s="116"/>
      <c r="AZ242" s="116"/>
      <c r="BA242" s="116"/>
      <c r="BB242" s="116"/>
      <c r="BC242" s="116"/>
      <c r="BD242" s="116"/>
      <c r="BE242" s="116"/>
      <c r="BF242" s="116"/>
      <c r="BG242" s="116"/>
      <c r="BH242" s="116"/>
      <c r="BI242" s="117"/>
    </row>
    <row r="243" spans="1:61" s="3" customFormat="1">
      <c r="A243" s="1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c r="AE243" s="16"/>
      <c r="AF243" s="16"/>
      <c r="AG243" s="16"/>
      <c r="AH243" s="16"/>
      <c r="AI243" s="16"/>
      <c r="AJ243" s="16"/>
      <c r="AK243" s="16"/>
      <c r="AL243" s="16"/>
      <c r="AM243" s="16"/>
      <c r="AN243" s="16"/>
      <c r="AO243" s="16"/>
      <c r="AP243" s="16"/>
      <c r="AQ243" s="16"/>
      <c r="AR243" s="116"/>
      <c r="AS243" s="116"/>
      <c r="AT243" s="116"/>
      <c r="AU243" s="116"/>
      <c r="AV243" s="116"/>
      <c r="AW243" s="116"/>
      <c r="AX243" s="116"/>
      <c r="AY243" s="116"/>
      <c r="AZ243" s="116"/>
      <c r="BA243" s="116"/>
      <c r="BB243" s="116"/>
      <c r="BC243" s="116"/>
      <c r="BD243" s="116"/>
      <c r="BE243" s="116"/>
      <c r="BF243" s="116"/>
      <c r="BG243" s="116"/>
      <c r="BH243" s="116"/>
      <c r="BI243" s="117"/>
    </row>
    <row r="244" spans="1:61" s="3" customFormat="1">
      <c r="A244" s="1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c r="AE244" s="16"/>
      <c r="AF244" s="16"/>
      <c r="AG244" s="16"/>
      <c r="AH244" s="16"/>
      <c r="AI244" s="16"/>
      <c r="AJ244" s="16"/>
      <c r="AK244" s="16"/>
      <c r="AL244" s="16"/>
      <c r="AM244" s="16"/>
      <c r="AN244" s="16"/>
      <c r="AO244" s="16"/>
      <c r="AP244" s="16"/>
      <c r="AQ244" s="16"/>
      <c r="AR244" s="116"/>
      <c r="AS244" s="116"/>
      <c r="AT244" s="116"/>
      <c r="AU244" s="116"/>
      <c r="AV244" s="116"/>
      <c r="AW244" s="116"/>
      <c r="AX244" s="116"/>
      <c r="AY244" s="116"/>
      <c r="AZ244" s="116"/>
      <c r="BA244" s="116"/>
      <c r="BB244" s="116"/>
      <c r="BC244" s="116"/>
      <c r="BD244" s="116"/>
      <c r="BE244" s="116"/>
      <c r="BF244" s="116"/>
      <c r="BG244" s="116"/>
      <c r="BH244" s="116"/>
      <c r="BI244" s="117"/>
    </row>
    <row r="245" spans="1:61" s="3" customFormat="1">
      <c r="A245" s="1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c r="AE245" s="16"/>
      <c r="AF245" s="16"/>
      <c r="AG245" s="16"/>
      <c r="AH245" s="16"/>
      <c r="AI245" s="16"/>
      <c r="AJ245" s="16"/>
      <c r="AK245" s="16"/>
      <c r="AL245" s="16"/>
      <c r="AM245" s="16"/>
      <c r="AN245" s="16"/>
      <c r="AO245" s="16"/>
      <c r="AP245" s="16"/>
      <c r="AQ245" s="16"/>
      <c r="AR245" s="116"/>
      <c r="AS245" s="116"/>
      <c r="AT245" s="116"/>
      <c r="AU245" s="116"/>
      <c r="AV245" s="116"/>
      <c r="AW245" s="116"/>
      <c r="AX245" s="116"/>
      <c r="AY245" s="116"/>
      <c r="AZ245" s="116"/>
      <c r="BA245" s="116"/>
      <c r="BB245" s="116"/>
      <c r="BC245" s="116"/>
      <c r="BD245" s="116"/>
      <c r="BE245" s="116"/>
      <c r="BF245" s="116"/>
      <c r="BG245" s="116"/>
      <c r="BH245" s="116"/>
      <c r="BI245" s="117"/>
    </row>
    <row r="246" spans="1:61" s="3" customFormat="1">
      <c r="A246" s="1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c r="AE246" s="16"/>
      <c r="AF246" s="16"/>
      <c r="AG246" s="16"/>
      <c r="AH246" s="16"/>
      <c r="AI246" s="16"/>
      <c r="AJ246" s="16"/>
      <c r="AK246" s="16"/>
      <c r="AL246" s="16"/>
      <c r="AM246" s="16"/>
      <c r="AN246" s="16"/>
      <c r="AO246" s="16"/>
      <c r="AP246" s="16"/>
      <c r="AQ246" s="16"/>
      <c r="AR246" s="116"/>
      <c r="AS246" s="116"/>
      <c r="AT246" s="116"/>
      <c r="AU246" s="116"/>
      <c r="AV246" s="116"/>
      <c r="AW246" s="116"/>
      <c r="AX246" s="116"/>
      <c r="AY246" s="116"/>
      <c r="AZ246" s="116"/>
      <c r="BA246" s="116"/>
      <c r="BB246" s="116"/>
      <c r="BC246" s="116"/>
      <c r="BD246" s="116"/>
      <c r="BE246" s="116"/>
      <c r="BF246" s="116"/>
      <c r="BG246" s="116"/>
      <c r="BH246" s="116"/>
      <c r="BI246" s="117"/>
    </row>
    <row r="247" spans="1:61" s="3" customFormat="1">
      <c r="A247" s="1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c r="AE247" s="16"/>
      <c r="AF247" s="16"/>
      <c r="AG247" s="16"/>
      <c r="AH247" s="16"/>
      <c r="AI247" s="16"/>
      <c r="AJ247" s="16"/>
      <c r="AK247" s="16"/>
      <c r="AL247" s="16"/>
      <c r="AM247" s="16"/>
      <c r="AN247" s="16"/>
      <c r="AO247" s="16"/>
      <c r="AP247" s="16"/>
      <c r="AQ247" s="16"/>
      <c r="AR247" s="116"/>
      <c r="AS247" s="116"/>
      <c r="AT247" s="116"/>
      <c r="AU247" s="116"/>
      <c r="AV247" s="116"/>
      <c r="AW247" s="116"/>
      <c r="AX247" s="116"/>
      <c r="AY247" s="116"/>
      <c r="AZ247" s="116"/>
      <c r="BA247" s="116"/>
      <c r="BB247" s="116"/>
      <c r="BC247" s="116"/>
      <c r="BD247" s="116"/>
      <c r="BE247" s="116"/>
      <c r="BF247" s="116"/>
      <c r="BG247" s="116"/>
      <c r="BH247" s="116"/>
      <c r="BI247" s="117"/>
    </row>
    <row r="248" spans="1:61" s="3" customFormat="1">
      <c r="A248" s="1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c r="AE248" s="16"/>
      <c r="AF248" s="16"/>
      <c r="AG248" s="16"/>
      <c r="AH248" s="16"/>
      <c r="AI248" s="16"/>
      <c r="AJ248" s="16"/>
      <c r="AK248" s="16"/>
      <c r="AL248" s="16"/>
      <c r="AM248" s="16"/>
      <c r="AN248" s="16"/>
      <c r="AO248" s="16"/>
      <c r="AP248" s="16"/>
      <c r="AQ248" s="16"/>
      <c r="AR248" s="116"/>
      <c r="AS248" s="116"/>
      <c r="AT248" s="116"/>
      <c r="AU248" s="116"/>
      <c r="AV248" s="116"/>
      <c r="AW248" s="116"/>
      <c r="AX248" s="116"/>
      <c r="AY248" s="116"/>
      <c r="AZ248" s="116"/>
      <c r="BA248" s="116"/>
      <c r="BB248" s="116"/>
      <c r="BC248" s="116"/>
      <c r="BD248" s="116"/>
      <c r="BE248" s="116"/>
      <c r="BF248" s="116"/>
      <c r="BG248" s="116"/>
      <c r="BH248" s="116"/>
      <c r="BI248" s="117"/>
    </row>
    <row r="249" spans="1:61" s="3" customFormat="1">
      <c r="A249" s="1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c r="AE249" s="16"/>
      <c r="AF249" s="16"/>
      <c r="AG249" s="16"/>
      <c r="AH249" s="16"/>
      <c r="AI249" s="16"/>
      <c r="AJ249" s="16"/>
      <c r="AK249" s="16"/>
      <c r="AL249" s="16"/>
      <c r="AM249" s="16"/>
      <c r="AN249" s="16"/>
      <c r="AO249" s="16"/>
      <c r="AP249" s="16"/>
      <c r="AQ249" s="16"/>
      <c r="AR249" s="116"/>
      <c r="AS249" s="116"/>
      <c r="AT249" s="116"/>
      <c r="AU249" s="116"/>
      <c r="AV249" s="116"/>
      <c r="AW249" s="116"/>
      <c r="AX249" s="116"/>
      <c r="AY249" s="116"/>
      <c r="AZ249" s="116"/>
      <c r="BA249" s="116"/>
      <c r="BB249" s="116"/>
      <c r="BC249" s="116"/>
      <c r="BD249" s="116"/>
      <c r="BE249" s="116"/>
      <c r="BF249" s="116"/>
      <c r="BG249" s="116"/>
      <c r="BH249" s="116"/>
      <c r="BI249" s="117"/>
    </row>
    <row r="250" spans="1:61" s="3" customFormat="1">
      <c r="A250" s="1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c r="AE250" s="16"/>
      <c r="AF250" s="16"/>
      <c r="AG250" s="16"/>
      <c r="AH250" s="16"/>
      <c r="AI250" s="16"/>
      <c r="AJ250" s="16"/>
      <c r="AK250" s="16"/>
      <c r="AL250" s="16"/>
      <c r="AM250" s="16"/>
      <c r="AN250" s="16"/>
      <c r="AO250" s="16"/>
      <c r="AP250" s="16"/>
      <c r="AQ250" s="16"/>
      <c r="AR250" s="116"/>
      <c r="AS250" s="116"/>
      <c r="AT250" s="116"/>
      <c r="AU250" s="116"/>
      <c r="AV250" s="116"/>
      <c r="AW250" s="116"/>
      <c r="AX250" s="116"/>
      <c r="AY250" s="116"/>
      <c r="AZ250" s="116"/>
      <c r="BA250" s="116"/>
      <c r="BB250" s="116"/>
      <c r="BC250" s="116"/>
      <c r="BD250" s="116"/>
      <c r="BE250" s="116"/>
      <c r="BF250" s="116"/>
      <c r="BG250" s="116"/>
      <c r="BH250" s="116"/>
      <c r="BI250" s="117"/>
    </row>
    <row r="251" spans="1:61" s="3" customFormat="1">
      <c r="A251" s="1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c r="AE251" s="16"/>
      <c r="AF251" s="16"/>
      <c r="AG251" s="16"/>
      <c r="AH251" s="16"/>
      <c r="AI251" s="16"/>
      <c r="AJ251" s="16"/>
      <c r="AK251" s="16"/>
      <c r="AL251" s="16"/>
      <c r="AM251" s="16"/>
      <c r="AN251" s="16"/>
      <c r="AO251" s="16"/>
      <c r="AP251" s="16"/>
      <c r="AQ251" s="16"/>
      <c r="AR251" s="116"/>
      <c r="AS251" s="116"/>
      <c r="AT251" s="116"/>
      <c r="AU251" s="116"/>
      <c r="AV251" s="116"/>
      <c r="AW251" s="116"/>
      <c r="AX251" s="116"/>
      <c r="AY251" s="116"/>
      <c r="AZ251" s="116"/>
      <c r="BA251" s="116"/>
      <c r="BB251" s="116"/>
      <c r="BC251" s="116"/>
      <c r="BD251" s="116"/>
      <c r="BE251" s="116"/>
      <c r="BF251" s="116"/>
      <c r="BG251" s="116"/>
      <c r="BH251" s="116"/>
      <c r="BI251" s="117"/>
    </row>
    <row r="252" spans="1:61" s="3" customFormat="1">
      <c r="A252" s="1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c r="AE252" s="16"/>
      <c r="AF252" s="16"/>
      <c r="AG252" s="16"/>
      <c r="AH252" s="16"/>
      <c r="AI252" s="16"/>
      <c r="AJ252" s="16"/>
      <c r="AK252" s="16"/>
      <c r="AL252" s="16"/>
      <c r="AM252" s="16"/>
      <c r="AN252" s="16"/>
      <c r="AO252" s="16"/>
      <c r="AP252" s="16"/>
      <c r="AQ252" s="16"/>
      <c r="AR252" s="116"/>
      <c r="AS252" s="116"/>
      <c r="AT252" s="116"/>
      <c r="AU252" s="116"/>
      <c r="AV252" s="116"/>
      <c r="AW252" s="116"/>
      <c r="AX252" s="116"/>
      <c r="AY252" s="116"/>
      <c r="AZ252" s="116"/>
      <c r="BA252" s="116"/>
      <c r="BB252" s="116"/>
      <c r="BC252" s="116"/>
      <c r="BD252" s="116"/>
      <c r="BE252" s="116"/>
      <c r="BF252" s="116"/>
      <c r="BG252" s="116"/>
      <c r="BH252" s="116"/>
      <c r="BI252" s="117"/>
    </row>
    <row r="253" spans="1:61" s="3" customFormat="1">
      <c r="A253" s="1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c r="AE253" s="16"/>
      <c r="AF253" s="16"/>
      <c r="AG253" s="16"/>
      <c r="AH253" s="16"/>
      <c r="AI253" s="16"/>
      <c r="AJ253" s="16"/>
      <c r="AK253" s="16"/>
      <c r="AL253" s="16"/>
      <c r="AM253" s="16"/>
      <c r="AN253" s="16"/>
      <c r="AO253" s="16"/>
      <c r="AP253" s="16"/>
      <c r="AQ253" s="16"/>
      <c r="AR253" s="116"/>
      <c r="AS253" s="116"/>
      <c r="AT253" s="116"/>
      <c r="AU253" s="116"/>
      <c r="AV253" s="116"/>
      <c r="AW253" s="116"/>
      <c r="AX253" s="116"/>
      <c r="AY253" s="116"/>
      <c r="AZ253" s="116"/>
      <c r="BA253" s="116"/>
      <c r="BB253" s="116"/>
      <c r="BC253" s="116"/>
      <c r="BD253" s="116"/>
      <c r="BE253" s="116"/>
      <c r="BF253" s="116"/>
      <c r="BG253" s="116"/>
      <c r="BH253" s="116"/>
      <c r="BI253" s="117"/>
    </row>
    <row r="254" spans="1:61" s="3" customFormat="1">
      <c r="A254" s="1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c r="AE254" s="16"/>
      <c r="AF254" s="16"/>
      <c r="AG254" s="16"/>
      <c r="AH254" s="16"/>
      <c r="AI254" s="16"/>
      <c r="AJ254" s="16"/>
      <c r="AK254" s="16"/>
      <c r="AL254" s="16"/>
      <c r="AM254" s="16"/>
      <c r="AN254" s="16"/>
      <c r="AO254" s="16"/>
      <c r="AP254" s="16"/>
      <c r="AQ254" s="16"/>
      <c r="AR254" s="116"/>
      <c r="AS254" s="116"/>
      <c r="AT254" s="116"/>
      <c r="AU254" s="116"/>
      <c r="AV254" s="116"/>
      <c r="AW254" s="116"/>
      <c r="AX254" s="116"/>
      <c r="AY254" s="116"/>
      <c r="AZ254" s="116"/>
      <c r="BA254" s="116"/>
      <c r="BB254" s="116"/>
      <c r="BC254" s="116"/>
      <c r="BD254" s="116"/>
      <c r="BE254" s="116"/>
      <c r="BF254" s="116"/>
      <c r="BG254" s="116"/>
      <c r="BH254" s="116"/>
      <c r="BI254" s="117"/>
    </row>
    <row r="255" spans="1:61" s="3" customFormat="1">
      <c r="A255" s="1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c r="AE255" s="16"/>
      <c r="AF255" s="16"/>
      <c r="AG255" s="16"/>
      <c r="AH255" s="16"/>
      <c r="AI255" s="16"/>
      <c r="AJ255" s="16"/>
      <c r="AK255" s="16"/>
      <c r="AL255" s="16"/>
      <c r="AM255" s="16"/>
      <c r="AN255" s="16"/>
      <c r="AO255" s="16"/>
      <c r="AP255" s="16"/>
      <c r="AQ255" s="16"/>
      <c r="AR255" s="116"/>
      <c r="AS255" s="116"/>
      <c r="AT255" s="116"/>
      <c r="AU255" s="116"/>
      <c r="AV255" s="116"/>
      <c r="AW255" s="116"/>
      <c r="AX255" s="116"/>
      <c r="AY255" s="116"/>
      <c r="AZ255" s="116"/>
      <c r="BA255" s="116"/>
      <c r="BB255" s="116"/>
      <c r="BC255" s="116"/>
      <c r="BD255" s="116"/>
      <c r="BE255" s="116"/>
      <c r="BF255" s="116"/>
      <c r="BG255" s="116"/>
      <c r="BH255" s="116"/>
      <c r="BI255" s="117"/>
    </row>
    <row r="256" spans="1:61" s="3" customFormat="1">
      <c r="A256" s="1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L256" s="16"/>
      <c r="AM256" s="16"/>
      <c r="AN256" s="16"/>
      <c r="AO256" s="16"/>
      <c r="AP256" s="16"/>
      <c r="AQ256" s="16"/>
      <c r="AR256" s="116"/>
      <c r="AS256" s="116"/>
      <c r="AT256" s="116"/>
      <c r="AU256" s="116"/>
      <c r="AV256" s="116"/>
      <c r="AW256" s="116"/>
      <c r="AX256" s="116"/>
      <c r="AY256" s="116"/>
      <c r="AZ256" s="116"/>
      <c r="BA256" s="116"/>
      <c r="BB256" s="116"/>
      <c r="BC256" s="116"/>
      <c r="BD256" s="116"/>
      <c r="BE256" s="116"/>
      <c r="BF256" s="116"/>
      <c r="BG256" s="116"/>
      <c r="BH256" s="116"/>
      <c r="BI256" s="117"/>
    </row>
    <row r="257" spans="1:61" s="3" customFormat="1">
      <c r="A257" s="1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c r="AE257" s="16"/>
      <c r="AF257" s="16"/>
      <c r="AG257" s="16"/>
      <c r="AH257" s="16"/>
      <c r="AI257" s="16"/>
      <c r="AJ257" s="16"/>
      <c r="AK257" s="16"/>
      <c r="AL257" s="16"/>
      <c r="AM257" s="16"/>
      <c r="AN257" s="16"/>
      <c r="AO257" s="16"/>
      <c r="AP257" s="16"/>
      <c r="AQ257" s="16"/>
      <c r="AR257" s="116"/>
      <c r="AS257" s="116"/>
      <c r="AT257" s="116"/>
      <c r="AU257" s="116"/>
      <c r="AV257" s="116"/>
      <c r="AW257" s="116"/>
      <c r="AX257" s="116"/>
      <c r="AY257" s="116"/>
      <c r="AZ257" s="116"/>
      <c r="BA257" s="116"/>
      <c r="BB257" s="116"/>
      <c r="BC257" s="116"/>
      <c r="BD257" s="116"/>
      <c r="BE257" s="116"/>
      <c r="BF257" s="116"/>
      <c r="BG257" s="116"/>
      <c r="BH257" s="116"/>
      <c r="BI257" s="117"/>
    </row>
    <row r="258" spans="1:61" s="3" customFormat="1">
      <c r="A258" s="1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c r="AE258" s="16"/>
      <c r="AF258" s="16"/>
      <c r="AG258" s="16"/>
      <c r="AH258" s="16"/>
      <c r="AI258" s="16"/>
      <c r="AJ258" s="16"/>
      <c r="AK258" s="16"/>
      <c r="AL258" s="16"/>
      <c r="AM258" s="16"/>
      <c r="AN258" s="16"/>
      <c r="AO258" s="16"/>
      <c r="AP258" s="16"/>
      <c r="AQ258" s="16"/>
      <c r="AR258" s="116"/>
      <c r="AS258" s="116"/>
      <c r="AT258" s="116"/>
      <c r="AU258" s="116"/>
      <c r="AV258" s="116"/>
      <c r="AW258" s="116"/>
      <c r="AX258" s="116"/>
      <c r="AY258" s="116"/>
      <c r="AZ258" s="116"/>
      <c r="BA258" s="116"/>
      <c r="BB258" s="116"/>
      <c r="BC258" s="116"/>
      <c r="BD258" s="116"/>
      <c r="BE258" s="116"/>
      <c r="BF258" s="116"/>
      <c r="BG258" s="116"/>
      <c r="BH258" s="116"/>
      <c r="BI258" s="117"/>
    </row>
    <row r="259" spans="1:61" s="3" customFormat="1">
      <c r="A259" s="1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c r="AE259" s="16"/>
      <c r="AF259" s="16"/>
      <c r="AG259" s="16"/>
      <c r="AH259" s="16"/>
      <c r="AI259" s="16"/>
      <c r="AJ259" s="16"/>
      <c r="AK259" s="16"/>
      <c r="AL259" s="16"/>
      <c r="AM259" s="16"/>
      <c r="AN259" s="16"/>
      <c r="AO259" s="16"/>
      <c r="AP259" s="16"/>
      <c r="AQ259" s="16"/>
      <c r="AR259" s="116"/>
      <c r="AS259" s="116"/>
      <c r="AT259" s="116"/>
      <c r="AU259" s="116"/>
      <c r="AV259" s="116"/>
      <c r="AW259" s="116"/>
      <c r="AX259" s="116"/>
      <c r="AY259" s="116"/>
      <c r="AZ259" s="116"/>
      <c r="BA259" s="116"/>
      <c r="BB259" s="116"/>
      <c r="BC259" s="116"/>
      <c r="BD259" s="116"/>
      <c r="BE259" s="116"/>
      <c r="BF259" s="116"/>
      <c r="BG259" s="116"/>
      <c r="BH259" s="116"/>
      <c r="BI259" s="117"/>
    </row>
    <row r="260" spans="1:61" s="3" customFormat="1">
      <c r="A260" s="1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c r="AE260" s="16"/>
      <c r="AF260" s="16"/>
      <c r="AG260" s="16"/>
      <c r="AH260" s="16"/>
      <c r="AI260" s="16"/>
      <c r="AJ260" s="16"/>
      <c r="AK260" s="16"/>
      <c r="AL260" s="16"/>
      <c r="AM260" s="16"/>
      <c r="AN260" s="16"/>
      <c r="AO260" s="16"/>
      <c r="AP260" s="16"/>
      <c r="AQ260" s="16"/>
      <c r="AR260" s="116"/>
      <c r="AS260" s="116"/>
      <c r="AT260" s="116"/>
      <c r="AU260" s="116"/>
      <c r="AV260" s="116"/>
      <c r="AW260" s="116"/>
      <c r="AX260" s="116"/>
      <c r="AY260" s="116"/>
      <c r="AZ260" s="116"/>
      <c r="BA260" s="116"/>
      <c r="BB260" s="116"/>
      <c r="BC260" s="116"/>
      <c r="BD260" s="116"/>
      <c r="BE260" s="116"/>
      <c r="BF260" s="116"/>
      <c r="BG260" s="116"/>
      <c r="BH260" s="116"/>
      <c r="BI260" s="117"/>
    </row>
    <row r="261" spans="1:61" s="3" customFormat="1">
      <c r="A261" s="1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c r="AE261" s="16"/>
      <c r="AF261" s="16"/>
      <c r="AG261" s="16"/>
      <c r="AH261" s="16"/>
      <c r="AI261" s="16"/>
      <c r="AJ261" s="16"/>
      <c r="AK261" s="16"/>
      <c r="AL261" s="16"/>
      <c r="AM261" s="16"/>
      <c r="AN261" s="16"/>
      <c r="AO261" s="16"/>
      <c r="AP261" s="16"/>
      <c r="AQ261" s="16"/>
      <c r="AR261" s="116"/>
      <c r="AS261" s="116"/>
      <c r="AT261" s="116"/>
      <c r="AU261" s="116"/>
      <c r="AV261" s="116"/>
      <c r="AW261" s="116"/>
      <c r="AX261" s="116"/>
      <c r="AY261" s="116"/>
      <c r="AZ261" s="116"/>
      <c r="BA261" s="116"/>
      <c r="BB261" s="116"/>
      <c r="BC261" s="116"/>
      <c r="BD261" s="116"/>
      <c r="BE261" s="116"/>
      <c r="BF261" s="116"/>
      <c r="BG261" s="116"/>
      <c r="BH261" s="116"/>
      <c r="BI261" s="117"/>
    </row>
    <row r="262" spans="1:61" s="3" customFormat="1">
      <c r="A262" s="1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c r="AE262" s="16"/>
      <c r="AF262" s="16"/>
      <c r="AG262" s="16"/>
      <c r="AH262" s="16"/>
      <c r="AI262" s="16"/>
      <c r="AJ262" s="16"/>
      <c r="AK262" s="16"/>
      <c r="AL262" s="16"/>
      <c r="AM262" s="16"/>
      <c r="AN262" s="16"/>
      <c r="AO262" s="16"/>
      <c r="AP262" s="16"/>
      <c r="AQ262" s="16"/>
      <c r="AR262" s="116"/>
      <c r="AS262" s="116"/>
      <c r="AT262" s="116"/>
      <c r="AU262" s="116"/>
      <c r="AV262" s="116"/>
      <c r="AW262" s="116"/>
      <c r="AX262" s="116"/>
      <c r="AY262" s="116"/>
      <c r="AZ262" s="116"/>
      <c r="BA262" s="116"/>
      <c r="BB262" s="116"/>
      <c r="BC262" s="116"/>
      <c r="BD262" s="116"/>
      <c r="BE262" s="116"/>
      <c r="BF262" s="116"/>
      <c r="BG262" s="116"/>
      <c r="BH262" s="116"/>
      <c r="BI262" s="117"/>
    </row>
    <row r="263" spans="1:61" s="3" customFormat="1">
      <c r="A263" s="1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c r="AE263" s="16"/>
      <c r="AF263" s="16"/>
      <c r="AG263" s="16"/>
      <c r="AH263" s="16"/>
      <c r="AI263" s="16"/>
      <c r="AJ263" s="16"/>
      <c r="AK263" s="16"/>
      <c r="AL263" s="16"/>
      <c r="AM263" s="16"/>
      <c r="AN263" s="16"/>
      <c r="AO263" s="16"/>
      <c r="AP263" s="16"/>
      <c r="AQ263" s="16"/>
      <c r="AR263" s="116"/>
      <c r="AS263" s="116"/>
      <c r="AT263" s="116"/>
      <c r="AU263" s="116"/>
      <c r="AV263" s="116"/>
      <c r="AW263" s="116"/>
      <c r="AX263" s="116"/>
      <c r="AY263" s="116"/>
      <c r="AZ263" s="116"/>
      <c r="BA263" s="116"/>
      <c r="BB263" s="116"/>
      <c r="BC263" s="116"/>
      <c r="BD263" s="116"/>
      <c r="BE263" s="116"/>
      <c r="BF263" s="116"/>
      <c r="BG263" s="116"/>
      <c r="BH263" s="116"/>
      <c r="BI263" s="117"/>
    </row>
    <row r="264" spans="1:61" s="3" customFormat="1">
      <c r="A264" s="1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c r="AE264" s="16"/>
      <c r="AF264" s="16"/>
      <c r="AG264" s="16"/>
      <c r="AH264" s="16"/>
      <c r="AI264" s="16"/>
      <c r="AJ264" s="16"/>
      <c r="AK264" s="16"/>
      <c r="AL264" s="16"/>
      <c r="AM264" s="16"/>
      <c r="AN264" s="16"/>
      <c r="AO264" s="16"/>
      <c r="AP264" s="16"/>
      <c r="AQ264" s="16"/>
      <c r="AR264" s="116"/>
      <c r="AS264" s="116"/>
      <c r="AT264" s="116"/>
      <c r="AU264" s="116"/>
      <c r="AV264" s="116"/>
      <c r="AW264" s="116"/>
      <c r="AX264" s="116"/>
      <c r="AY264" s="116"/>
      <c r="AZ264" s="116"/>
      <c r="BA264" s="116"/>
      <c r="BB264" s="116"/>
      <c r="BC264" s="116"/>
      <c r="BD264" s="116"/>
      <c r="BE264" s="116"/>
      <c r="BF264" s="116"/>
      <c r="BG264" s="116"/>
      <c r="BH264" s="116"/>
      <c r="BI264" s="117"/>
    </row>
    <row r="265" spans="1:61" s="3" customFormat="1">
      <c r="A265" s="1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c r="AE265" s="16"/>
      <c r="AF265" s="16"/>
      <c r="AG265" s="16"/>
      <c r="AH265" s="16"/>
      <c r="AI265" s="16"/>
      <c r="AJ265" s="16"/>
      <c r="AK265" s="16"/>
      <c r="AL265" s="16"/>
      <c r="AM265" s="16"/>
      <c r="AN265" s="16"/>
      <c r="AO265" s="16"/>
      <c r="AP265" s="16"/>
      <c r="AQ265" s="16"/>
      <c r="AR265" s="116"/>
      <c r="AS265" s="116"/>
      <c r="AT265" s="116"/>
      <c r="AU265" s="116"/>
      <c r="AV265" s="116"/>
      <c r="AW265" s="116"/>
      <c r="AX265" s="116"/>
      <c r="AY265" s="116"/>
      <c r="AZ265" s="116"/>
      <c r="BA265" s="116"/>
      <c r="BB265" s="116"/>
      <c r="BC265" s="116"/>
      <c r="BD265" s="116"/>
      <c r="BE265" s="116"/>
      <c r="BF265" s="116"/>
      <c r="BG265" s="116"/>
      <c r="BH265" s="116"/>
      <c r="BI265" s="117"/>
    </row>
    <row r="266" spans="1:61" s="3" customFormat="1">
      <c r="A266" s="1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16"/>
      <c r="AO266" s="16"/>
      <c r="AP266" s="16"/>
      <c r="AQ266" s="16"/>
      <c r="AR266" s="116"/>
      <c r="AS266" s="116"/>
      <c r="AT266" s="116"/>
      <c r="AU266" s="116"/>
      <c r="AV266" s="116"/>
      <c r="AW266" s="116"/>
      <c r="AX266" s="116"/>
      <c r="AY266" s="116"/>
      <c r="AZ266" s="116"/>
      <c r="BA266" s="116"/>
      <c r="BB266" s="116"/>
      <c r="BC266" s="116"/>
      <c r="BD266" s="116"/>
      <c r="BE266" s="116"/>
      <c r="BF266" s="116"/>
      <c r="BG266" s="116"/>
      <c r="BH266" s="116"/>
      <c r="BI266" s="117"/>
    </row>
    <row r="267" spans="1:61" s="3" customFormat="1">
      <c r="A267" s="1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c r="AE267" s="16"/>
      <c r="AF267" s="16"/>
      <c r="AG267" s="16"/>
      <c r="AH267" s="16"/>
      <c r="AI267" s="16"/>
      <c r="AJ267" s="16"/>
      <c r="AK267" s="16"/>
      <c r="AL267" s="16"/>
      <c r="AM267" s="16"/>
      <c r="AN267" s="16"/>
      <c r="AO267" s="16"/>
      <c r="AP267" s="16"/>
      <c r="AQ267" s="16"/>
      <c r="AR267" s="116"/>
      <c r="AS267" s="116"/>
      <c r="AT267" s="116"/>
      <c r="AU267" s="116"/>
      <c r="AV267" s="116"/>
      <c r="AW267" s="116"/>
      <c r="AX267" s="116"/>
      <c r="AY267" s="116"/>
      <c r="AZ267" s="116"/>
      <c r="BA267" s="116"/>
      <c r="BB267" s="116"/>
      <c r="BC267" s="116"/>
      <c r="BD267" s="116"/>
      <c r="BE267" s="116"/>
      <c r="BF267" s="116"/>
      <c r="BG267" s="116"/>
      <c r="BH267" s="116"/>
      <c r="BI267" s="117"/>
    </row>
    <row r="268" spans="1:61" s="3" customFormat="1" ht="13.8">
      <c r="A268" s="116"/>
      <c r="B268" s="16"/>
      <c r="C268" s="16"/>
      <c r="D268" s="125"/>
      <c r="E268" s="125"/>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c r="AE268" s="16"/>
      <c r="AF268" s="16"/>
      <c r="AG268" s="16"/>
      <c r="AH268" s="16"/>
      <c r="AI268" s="16"/>
      <c r="AJ268" s="16"/>
      <c r="AK268" s="16"/>
      <c r="AL268" s="16"/>
      <c r="AM268" s="16"/>
      <c r="AN268" s="16"/>
      <c r="AO268" s="16"/>
      <c r="AP268" s="16"/>
      <c r="AQ268" s="16"/>
      <c r="AR268" s="116"/>
      <c r="AS268" s="116"/>
      <c r="AT268" s="116"/>
      <c r="AU268" s="116"/>
      <c r="AV268" s="116"/>
      <c r="AW268" s="116"/>
      <c r="AX268" s="116"/>
      <c r="AY268" s="116"/>
      <c r="AZ268" s="116"/>
      <c r="BA268" s="116"/>
      <c r="BB268" s="116"/>
      <c r="BC268" s="116"/>
      <c r="BD268" s="116"/>
      <c r="BE268" s="116"/>
      <c r="BF268" s="116"/>
      <c r="BG268" s="116"/>
      <c r="BH268" s="116"/>
      <c r="BI268" s="117"/>
    </row>
    <row r="269" spans="1:61" s="3" customFormat="1" ht="13.8">
      <c r="A269" s="116"/>
      <c r="B269" s="16"/>
      <c r="C269" s="16"/>
      <c r="D269" s="652"/>
      <c r="E269" s="652"/>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c r="AE269" s="16"/>
      <c r="AF269" s="16"/>
      <c r="AG269" s="16"/>
      <c r="AH269" s="16"/>
      <c r="AI269" s="16"/>
      <c r="AJ269" s="16"/>
      <c r="AK269" s="16"/>
      <c r="AL269" s="16"/>
      <c r="AM269" s="16"/>
      <c r="AN269" s="16"/>
      <c r="AO269" s="16"/>
      <c r="AP269" s="16"/>
      <c r="AQ269" s="16"/>
      <c r="AR269" s="116"/>
      <c r="AS269" s="116"/>
      <c r="AT269" s="116"/>
      <c r="AU269" s="116"/>
      <c r="AV269" s="116"/>
      <c r="AW269" s="116"/>
      <c r="AX269" s="116"/>
      <c r="AY269" s="116"/>
      <c r="AZ269" s="116"/>
      <c r="BA269" s="116"/>
      <c r="BB269" s="116"/>
      <c r="BC269" s="116"/>
      <c r="BD269" s="116"/>
      <c r="BE269" s="116"/>
      <c r="BF269" s="116"/>
      <c r="BG269" s="116"/>
      <c r="BH269" s="116"/>
      <c r="BI269" s="117"/>
    </row>
    <row r="270" spans="1:61" s="3" customFormat="1">
      <c r="A270" s="1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16"/>
      <c r="AO270" s="16"/>
      <c r="AP270" s="16"/>
      <c r="AQ270" s="16"/>
      <c r="AR270" s="116"/>
      <c r="AS270" s="116"/>
      <c r="AT270" s="116"/>
      <c r="AU270" s="116"/>
      <c r="AV270" s="116"/>
      <c r="AW270" s="116"/>
      <c r="AX270" s="116"/>
      <c r="AY270" s="116"/>
      <c r="AZ270" s="116"/>
      <c r="BA270" s="116"/>
      <c r="BB270" s="116"/>
      <c r="BC270" s="116"/>
      <c r="BD270" s="116"/>
      <c r="BE270" s="116"/>
      <c r="BF270" s="116"/>
      <c r="BG270" s="116"/>
      <c r="BH270" s="116"/>
      <c r="BI270" s="117"/>
    </row>
    <row r="271" spans="1:61" s="3" customFormat="1" ht="3" customHeight="1">
      <c r="A271" s="1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c r="AE271" s="16"/>
      <c r="AF271" s="16"/>
      <c r="AG271" s="16"/>
      <c r="AH271" s="16"/>
      <c r="AI271" s="16"/>
      <c r="AJ271" s="16"/>
      <c r="AK271" s="16"/>
      <c r="AL271" s="16"/>
      <c r="AM271" s="16"/>
      <c r="AN271" s="16"/>
      <c r="AO271" s="16"/>
      <c r="AP271" s="16"/>
      <c r="AQ271" s="16"/>
      <c r="AR271" s="116"/>
      <c r="AS271" s="116"/>
      <c r="AT271" s="116"/>
      <c r="AU271" s="116"/>
      <c r="AV271" s="116"/>
      <c r="AW271" s="116"/>
      <c r="AX271" s="116"/>
      <c r="AY271" s="116"/>
      <c r="AZ271" s="116"/>
      <c r="BA271" s="116"/>
      <c r="BB271" s="116"/>
      <c r="BC271" s="116"/>
      <c r="BD271" s="116"/>
      <c r="BE271" s="116"/>
      <c r="BF271" s="116"/>
      <c r="BG271" s="116"/>
      <c r="BH271" s="116"/>
      <c r="BI271" s="117"/>
    </row>
    <row r="272" spans="1:61" s="3" customFormat="1">
      <c r="A272" s="1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c r="AE272" s="16"/>
      <c r="AF272" s="16"/>
      <c r="AG272" s="16"/>
      <c r="AH272" s="16"/>
      <c r="AI272" s="16"/>
      <c r="AJ272" s="16"/>
      <c r="AK272" s="16"/>
      <c r="AL272" s="16"/>
      <c r="AM272" s="16"/>
      <c r="AN272" s="16"/>
      <c r="AO272" s="16"/>
      <c r="AP272" s="16"/>
      <c r="AQ272" s="16"/>
      <c r="AR272" s="116"/>
      <c r="AS272" s="116"/>
      <c r="AT272" s="116"/>
      <c r="AU272" s="116"/>
      <c r="AV272" s="116"/>
      <c r="AW272" s="116"/>
      <c r="AX272" s="116"/>
      <c r="AY272" s="116"/>
      <c r="AZ272" s="116"/>
      <c r="BA272" s="116"/>
      <c r="BB272" s="116"/>
      <c r="BC272" s="116"/>
      <c r="BD272" s="116"/>
      <c r="BE272" s="116"/>
      <c r="BF272" s="116"/>
      <c r="BG272" s="116"/>
      <c r="BH272" s="116"/>
      <c r="BI272" s="117"/>
    </row>
    <row r="273" spans="1:61" s="3" customFormat="1" ht="3" customHeight="1">
      <c r="A273" s="1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c r="AE273" s="16"/>
      <c r="AF273" s="16"/>
      <c r="AG273" s="16"/>
      <c r="AH273" s="16"/>
      <c r="AI273" s="16"/>
      <c r="AJ273" s="16"/>
      <c r="AK273" s="16"/>
      <c r="AL273" s="16"/>
      <c r="AM273" s="16"/>
      <c r="AN273" s="16"/>
      <c r="AO273" s="16"/>
      <c r="AP273" s="16"/>
      <c r="AQ273" s="16"/>
      <c r="AR273" s="116"/>
      <c r="AS273" s="116"/>
      <c r="AT273" s="116"/>
      <c r="AU273" s="116"/>
      <c r="AV273" s="116"/>
      <c r="AW273" s="116"/>
      <c r="AX273" s="116"/>
      <c r="AY273" s="116"/>
      <c r="AZ273" s="116"/>
      <c r="BA273" s="116"/>
      <c r="BB273" s="116"/>
      <c r="BC273" s="116"/>
      <c r="BD273" s="116"/>
      <c r="BE273" s="116"/>
      <c r="BF273" s="116"/>
      <c r="BG273" s="116"/>
      <c r="BH273" s="116"/>
      <c r="BI273" s="117"/>
    </row>
    <row r="274" spans="1:61" s="3" customFormat="1">
      <c r="A274" s="1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c r="AE274" s="16"/>
      <c r="AF274" s="16"/>
      <c r="AG274" s="16"/>
      <c r="AH274" s="16"/>
      <c r="AI274" s="16"/>
      <c r="AJ274" s="16"/>
      <c r="AK274" s="16"/>
      <c r="AL274" s="16"/>
      <c r="AM274" s="16"/>
      <c r="AN274" s="16"/>
      <c r="AO274" s="16"/>
      <c r="AP274" s="16"/>
      <c r="AQ274" s="16"/>
      <c r="AR274" s="116"/>
      <c r="AS274" s="116"/>
      <c r="AT274" s="116"/>
      <c r="AU274" s="116"/>
      <c r="AV274" s="116"/>
      <c r="AW274" s="116"/>
      <c r="AX274" s="116"/>
      <c r="AY274" s="116"/>
      <c r="AZ274" s="116"/>
      <c r="BA274" s="116"/>
      <c r="BB274" s="116"/>
      <c r="BC274" s="116"/>
      <c r="BD274" s="116"/>
      <c r="BE274" s="116"/>
      <c r="BF274" s="116"/>
      <c r="BG274" s="116"/>
      <c r="BH274" s="116"/>
      <c r="BI274" s="117"/>
    </row>
    <row r="275" spans="1:61" s="3" customFormat="1">
      <c r="A275" s="1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c r="AE275" s="16"/>
      <c r="AF275" s="16"/>
      <c r="AG275" s="16"/>
      <c r="AH275" s="16"/>
      <c r="AI275" s="16"/>
      <c r="AJ275" s="16"/>
      <c r="AK275" s="16"/>
      <c r="AL275" s="16"/>
      <c r="AM275" s="16"/>
      <c r="AN275" s="16"/>
      <c r="AO275" s="16"/>
      <c r="AP275" s="16"/>
      <c r="AQ275" s="16"/>
      <c r="AR275" s="116"/>
      <c r="AS275" s="116"/>
      <c r="AT275" s="116"/>
      <c r="AU275" s="116"/>
      <c r="AV275" s="116"/>
      <c r="AW275" s="116"/>
      <c r="AX275" s="116"/>
      <c r="AY275" s="116"/>
      <c r="AZ275" s="116"/>
      <c r="BA275" s="116"/>
      <c r="BB275" s="116"/>
      <c r="BC275" s="116"/>
      <c r="BD275" s="116"/>
      <c r="BE275" s="116"/>
      <c r="BF275" s="116"/>
      <c r="BG275" s="116"/>
      <c r="BH275" s="116"/>
      <c r="BI275" s="117"/>
    </row>
    <row r="276" spans="1:61" s="3" customFormat="1">
      <c r="A276" s="1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c r="AE276" s="16"/>
      <c r="AF276" s="16"/>
      <c r="AG276" s="16"/>
      <c r="AH276" s="16"/>
      <c r="AI276" s="16"/>
      <c r="AJ276" s="16"/>
      <c r="AK276" s="16"/>
      <c r="AL276" s="16"/>
      <c r="AM276" s="16"/>
      <c r="AN276" s="16"/>
      <c r="AO276" s="16"/>
      <c r="AP276" s="16"/>
      <c r="AQ276" s="16"/>
      <c r="AR276" s="116"/>
      <c r="AS276" s="116"/>
      <c r="AT276" s="116"/>
      <c r="AU276" s="116"/>
      <c r="AV276" s="116"/>
      <c r="AW276" s="116"/>
      <c r="AX276" s="116"/>
      <c r="AY276" s="116"/>
      <c r="AZ276" s="116"/>
      <c r="BA276" s="116"/>
      <c r="BB276" s="116"/>
      <c r="BC276" s="116"/>
      <c r="BD276" s="116"/>
      <c r="BE276" s="116"/>
      <c r="BF276" s="116"/>
      <c r="BG276" s="116"/>
      <c r="BH276" s="116"/>
      <c r="BI276" s="117"/>
    </row>
    <row r="277" spans="1:61" s="3" customFormat="1">
      <c r="A277" s="1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c r="AE277" s="16"/>
      <c r="AF277" s="16"/>
      <c r="AG277" s="16"/>
      <c r="AH277" s="16"/>
      <c r="AI277" s="16"/>
      <c r="AJ277" s="16"/>
      <c r="AK277" s="16"/>
      <c r="AL277" s="16"/>
      <c r="AM277" s="16"/>
      <c r="AN277" s="16"/>
      <c r="AO277" s="16"/>
      <c r="AP277" s="16"/>
      <c r="AQ277" s="16"/>
      <c r="AR277" s="116"/>
      <c r="AS277" s="116"/>
      <c r="AT277" s="116"/>
      <c r="AU277" s="116"/>
      <c r="AV277" s="116"/>
      <c r="AW277" s="116"/>
      <c r="AX277" s="116"/>
      <c r="AY277" s="116"/>
      <c r="AZ277" s="116"/>
      <c r="BA277" s="116"/>
      <c r="BB277" s="116"/>
      <c r="BC277" s="116"/>
      <c r="BD277" s="116"/>
      <c r="BE277" s="116"/>
      <c r="BF277" s="116"/>
      <c r="BG277" s="116"/>
      <c r="BH277" s="116"/>
      <c r="BI277" s="117"/>
    </row>
    <row r="278" spans="1:61" s="3" customFormat="1">
      <c r="A278" s="1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6"/>
      <c r="AI278" s="16"/>
      <c r="AJ278" s="16"/>
      <c r="AK278" s="16"/>
      <c r="AL278" s="16"/>
      <c r="AM278" s="16"/>
      <c r="AN278" s="16"/>
      <c r="AO278" s="16"/>
      <c r="AP278" s="16"/>
      <c r="AQ278" s="16"/>
      <c r="AR278" s="116"/>
      <c r="AS278" s="116"/>
      <c r="AT278" s="116"/>
      <c r="AU278" s="116"/>
      <c r="AV278" s="116"/>
      <c r="AW278" s="116"/>
      <c r="AX278" s="116"/>
      <c r="AY278" s="116"/>
      <c r="AZ278" s="116"/>
      <c r="BA278" s="116"/>
      <c r="BB278" s="116"/>
      <c r="BC278" s="116"/>
      <c r="BD278" s="116"/>
      <c r="BE278" s="116"/>
      <c r="BF278" s="116"/>
      <c r="BG278" s="116"/>
      <c r="BH278" s="116"/>
      <c r="BI278" s="117"/>
    </row>
    <row r="279" spans="1:61" s="3" customFormat="1">
      <c r="A279" s="1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c r="AE279" s="16"/>
      <c r="AF279" s="16"/>
      <c r="AG279" s="16"/>
      <c r="AH279" s="16"/>
      <c r="AI279" s="16"/>
      <c r="AJ279" s="16"/>
      <c r="AK279" s="16"/>
      <c r="AL279" s="16"/>
      <c r="AM279" s="16"/>
      <c r="AN279" s="16"/>
      <c r="AO279" s="16"/>
      <c r="AP279" s="16"/>
      <c r="AQ279" s="16"/>
      <c r="AR279" s="116"/>
      <c r="AS279" s="116"/>
      <c r="AT279" s="116"/>
      <c r="AU279" s="116"/>
      <c r="AV279" s="116"/>
      <c r="AW279" s="116"/>
      <c r="AX279" s="116"/>
      <c r="AY279" s="116"/>
      <c r="AZ279" s="116"/>
      <c r="BA279" s="116"/>
      <c r="BB279" s="116"/>
      <c r="BC279" s="116"/>
      <c r="BD279" s="116"/>
      <c r="BE279" s="116"/>
      <c r="BF279" s="116"/>
      <c r="BG279" s="116"/>
      <c r="BH279" s="116"/>
      <c r="BI279" s="117"/>
    </row>
    <row r="280" spans="1:61" s="3" customFormat="1">
      <c r="A280" s="1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c r="AE280" s="16"/>
      <c r="AF280" s="16"/>
      <c r="AG280" s="16"/>
      <c r="AH280" s="16"/>
      <c r="AI280" s="16"/>
      <c r="AJ280" s="16"/>
      <c r="AK280" s="16"/>
      <c r="AL280" s="16"/>
      <c r="AM280" s="16"/>
      <c r="AN280" s="16"/>
      <c r="AO280" s="16"/>
      <c r="AP280" s="16"/>
      <c r="AQ280" s="16"/>
      <c r="AR280" s="116"/>
      <c r="AS280" s="116"/>
      <c r="AT280" s="116"/>
      <c r="AU280" s="116"/>
      <c r="AV280" s="116"/>
      <c r="AW280" s="116"/>
      <c r="AX280" s="116"/>
      <c r="AY280" s="116"/>
      <c r="AZ280" s="116"/>
      <c r="BA280" s="116"/>
      <c r="BB280" s="116"/>
      <c r="BC280" s="116"/>
      <c r="BD280" s="116"/>
      <c r="BE280" s="116"/>
      <c r="BF280" s="116"/>
      <c r="BG280" s="116"/>
      <c r="BH280" s="116"/>
      <c r="BI280" s="117"/>
    </row>
    <row r="281" spans="1:61" s="3" customFormat="1">
      <c r="A281" s="1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c r="AE281" s="16"/>
      <c r="AF281" s="16"/>
      <c r="AG281" s="16"/>
      <c r="AH281" s="16"/>
      <c r="AI281" s="16"/>
      <c r="AJ281" s="16"/>
      <c r="AK281" s="16"/>
      <c r="AL281" s="16"/>
      <c r="AM281" s="16"/>
      <c r="AN281" s="16"/>
      <c r="AO281" s="16"/>
      <c r="AP281" s="16"/>
      <c r="AQ281" s="16"/>
      <c r="AR281" s="116"/>
      <c r="AS281" s="116"/>
      <c r="AT281" s="116"/>
      <c r="AU281" s="116"/>
      <c r="AV281" s="116"/>
      <c r="AW281" s="116"/>
      <c r="AX281" s="116"/>
      <c r="AY281" s="116"/>
      <c r="AZ281" s="116"/>
      <c r="BA281" s="116"/>
      <c r="BB281" s="116"/>
      <c r="BC281" s="116"/>
      <c r="BD281" s="116"/>
      <c r="BE281" s="116"/>
      <c r="BF281" s="116"/>
      <c r="BG281" s="116"/>
      <c r="BH281" s="116"/>
      <c r="BI281" s="117"/>
    </row>
    <row r="282" spans="1:61" s="36" customFormat="1">
      <c r="A282" s="116"/>
      <c r="B282" s="16"/>
      <c r="C282" s="16"/>
      <c r="D282" s="123"/>
      <c r="E282" s="123"/>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c r="AE282" s="16"/>
      <c r="AF282" s="16"/>
      <c r="AG282" s="16"/>
      <c r="AH282" s="16"/>
      <c r="AI282" s="16"/>
      <c r="AJ282" s="16"/>
      <c r="AK282" s="16"/>
      <c r="AL282" s="16"/>
      <c r="AM282" s="16"/>
      <c r="AN282" s="16"/>
      <c r="AO282" s="16"/>
      <c r="AP282" s="16"/>
      <c r="AQ282" s="16"/>
      <c r="AR282" s="16"/>
      <c r="AS282" s="16"/>
      <c r="AT282" s="16"/>
      <c r="AU282" s="16"/>
      <c r="AV282" s="16"/>
      <c r="AW282" s="16"/>
      <c r="AX282" s="16"/>
      <c r="AY282" s="16"/>
      <c r="AZ282" s="16"/>
      <c r="BA282" s="16"/>
      <c r="BB282" s="16"/>
      <c r="BC282" s="16"/>
      <c r="BD282" s="16"/>
      <c r="BE282" s="16"/>
      <c r="BF282" s="16"/>
      <c r="BG282" s="16"/>
      <c r="BH282" s="16"/>
      <c r="BI282" s="120"/>
    </row>
    <row r="283" spans="1:61" s="3" customFormat="1">
      <c r="A283" s="1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c r="AE283" s="16"/>
      <c r="AF283" s="16"/>
      <c r="AG283" s="16"/>
      <c r="AH283" s="16"/>
      <c r="AI283" s="16"/>
      <c r="AJ283" s="16"/>
      <c r="AK283" s="16"/>
      <c r="AL283" s="16"/>
      <c r="AM283" s="16"/>
      <c r="AN283" s="16"/>
      <c r="AO283" s="16"/>
      <c r="AP283" s="16"/>
      <c r="AQ283" s="16"/>
      <c r="AR283" s="116"/>
      <c r="AS283" s="116"/>
      <c r="AT283" s="116"/>
      <c r="AU283" s="116"/>
      <c r="AV283" s="116"/>
      <c r="AW283" s="116"/>
      <c r="AX283" s="116"/>
      <c r="AY283" s="116"/>
      <c r="AZ283" s="116"/>
      <c r="BA283" s="116"/>
      <c r="BB283" s="116"/>
      <c r="BC283" s="116"/>
      <c r="BD283" s="116"/>
      <c r="BE283" s="116"/>
      <c r="BF283" s="116"/>
      <c r="BG283" s="116"/>
      <c r="BH283" s="116"/>
      <c r="BI283" s="117"/>
    </row>
    <row r="284" spans="1:61" s="3" customFormat="1">
      <c r="A284" s="1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c r="AE284" s="16"/>
      <c r="AF284" s="16"/>
      <c r="AG284" s="16"/>
      <c r="AH284" s="16"/>
      <c r="AI284" s="16"/>
      <c r="AJ284" s="16"/>
      <c r="AK284" s="16"/>
      <c r="AL284" s="16"/>
      <c r="AM284" s="16"/>
      <c r="AN284" s="16"/>
      <c r="AO284" s="16"/>
      <c r="AP284" s="16"/>
      <c r="AQ284" s="16"/>
      <c r="AR284" s="116"/>
      <c r="AS284" s="116"/>
      <c r="AT284" s="116"/>
      <c r="AU284" s="116"/>
      <c r="AV284" s="116"/>
      <c r="AW284" s="116"/>
      <c r="AX284" s="116"/>
      <c r="AY284" s="116"/>
      <c r="AZ284" s="116"/>
      <c r="BA284" s="116"/>
      <c r="BB284" s="116"/>
      <c r="BC284" s="116"/>
      <c r="BD284" s="116"/>
      <c r="BE284" s="116"/>
      <c r="BF284" s="116"/>
      <c r="BG284" s="116"/>
      <c r="BH284" s="116"/>
      <c r="BI284" s="117"/>
    </row>
    <row r="285" spans="1:61" s="3" customFormat="1">
      <c r="A285" s="1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c r="AE285" s="16"/>
      <c r="AF285" s="16"/>
      <c r="AG285" s="16"/>
      <c r="AH285" s="16"/>
      <c r="AI285" s="16"/>
      <c r="AJ285" s="16"/>
      <c r="AK285" s="16"/>
      <c r="AL285" s="16"/>
      <c r="AM285" s="16"/>
      <c r="AN285" s="16"/>
      <c r="AO285" s="16"/>
      <c r="AP285" s="16"/>
      <c r="AQ285" s="16"/>
      <c r="AR285" s="116"/>
      <c r="AS285" s="116"/>
      <c r="AT285" s="116"/>
      <c r="AU285" s="116"/>
      <c r="AV285" s="116"/>
      <c r="AW285" s="116"/>
      <c r="AX285" s="116"/>
      <c r="AY285" s="116"/>
      <c r="AZ285" s="116"/>
      <c r="BA285" s="116"/>
      <c r="BB285" s="116"/>
      <c r="BC285" s="116"/>
      <c r="BD285" s="116"/>
      <c r="BE285" s="116"/>
      <c r="BF285" s="116"/>
      <c r="BG285" s="116"/>
      <c r="BH285" s="116"/>
      <c r="BI285" s="117"/>
    </row>
    <row r="286" spans="1:61" s="3" customFormat="1">
      <c r="A286" s="1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c r="AE286" s="16"/>
      <c r="AF286" s="16"/>
      <c r="AG286" s="16"/>
      <c r="AH286" s="16"/>
      <c r="AI286" s="16"/>
      <c r="AJ286" s="16"/>
      <c r="AK286" s="16"/>
      <c r="AL286" s="16"/>
      <c r="AM286" s="16"/>
      <c r="AN286" s="16"/>
      <c r="AO286" s="16"/>
      <c r="AP286" s="16"/>
      <c r="AQ286" s="16"/>
      <c r="AR286" s="116"/>
      <c r="AS286" s="116"/>
      <c r="AT286" s="116"/>
      <c r="AU286" s="116"/>
      <c r="AV286" s="116"/>
      <c r="AW286" s="116"/>
      <c r="AX286" s="116"/>
      <c r="AY286" s="116"/>
      <c r="AZ286" s="116"/>
      <c r="BA286" s="116"/>
      <c r="BB286" s="116"/>
      <c r="BC286" s="116"/>
      <c r="BD286" s="116"/>
      <c r="BE286" s="116"/>
      <c r="BF286" s="116"/>
      <c r="BG286" s="116"/>
      <c r="BH286" s="116"/>
      <c r="BI286" s="117"/>
    </row>
    <row r="287" spans="1:61" s="3" customFormat="1">
      <c r="A287" s="1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c r="AE287" s="16"/>
      <c r="AF287" s="16"/>
      <c r="AG287" s="16"/>
      <c r="AH287" s="16"/>
      <c r="AI287" s="16"/>
      <c r="AJ287" s="16"/>
      <c r="AK287" s="16"/>
      <c r="AL287" s="16"/>
      <c r="AM287" s="16"/>
      <c r="AN287" s="16"/>
      <c r="AO287" s="16"/>
      <c r="AP287" s="16"/>
      <c r="AQ287" s="16"/>
      <c r="AR287" s="116"/>
      <c r="AS287" s="116"/>
      <c r="AT287" s="116"/>
      <c r="AU287" s="116"/>
      <c r="AV287" s="116"/>
      <c r="AW287" s="116"/>
      <c r="AX287" s="116"/>
      <c r="AY287" s="116"/>
      <c r="AZ287" s="116"/>
      <c r="BA287" s="116"/>
      <c r="BB287" s="116"/>
      <c r="BC287" s="116"/>
      <c r="BD287" s="116"/>
      <c r="BE287" s="116"/>
      <c r="BF287" s="116"/>
      <c r="BG287" s="116"/>
      <c r="BH287" s="116"/>
      <c r="BI287" s="117"/>
    </row>
    <row r="288" spans="1:61" s="3" customFormat="1">
      <c r="A288" s="1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c r="AE288" s="16"/>
      <c r="AF288" s="16"/>
      <c r="AG288" s="16"/>
      <c r="AH288" s="16"/>
      <c r="AI288" s="16"/>
      <c r="AJ288" s="16"/>
      <c r="AK288" s="16"/>
      <c r="AL288" s="16"/>
      <c r="AM288" s="16"/>
      <c r="AN288" s="16"/>
      <c r="AO288" s="16"/>
      <c r="AP288" s="16"/>
      <c r="AQ288" s="16"/>
      <c r="AR288" s="116"/>
      <c r="AS288" s="116"/>
      <c r="AT288" s="116"/>
      <c r="AU288" s="116"/>
      <c r="AV288" s="116"/>
      <c r="AW288" s="116"/>
      <c r="AX288" s="116"/>
      <c r="AY288" s="116"/>
      <c r="AZ288" s="116"/>
      <c r="BA288" s="116"/>
      <c r="BB288" s="116"/>
      <c r="BC288" s="116"/>
      <c r="BD288" s="116"/>
      <c r="BE288" s="116"/>
      <c r="BF288" s="116"/>
      <c r="BG288" s="116"/>
      <c r="BH288" s="116"/>
      <c r="BI288" s="117"/>
    </row>
    <row r="289" spans="1:61" s="3" customFormat="1">
      <c r="A289" s="1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c r="AE289" s="16"/>
      <c r="AF289" s="16"/>
      <c r="AG289" s="16"/>
      <c r="AH289" s="16"/>
      <c r="AI289" s="16"/>
      <c r="AJ289" s="16"/>
      <c r="AK289" s="16"/>
      <c r="AL289" s="16"/>
      <c r="AM289" s="16"/>
      <c r="AN289" s="16"/>
      <c r="AO289" s="16"/>
      <c r="AP289" s="16"/>
      <c r="AQ289" s="16"/>
      <c r="AR289" s="116"/>
      <c r="AS289" s="116"/>
      <c r="AT289" s="116"/>
      <c r="AU289" s="116"/>
      <c r="AV289" s="116"/>
      <c r="AW289" s="116"/>
      <c r="AX289" s="116"/>
      <c r="AY289" s="116"/>
      <c r="AZ289" s="116"/>
      <c r="BA289" s="116"/>
      <c r="BB289" s="116"/>
      <c r="BC289" s="116"/>
      <c r="BD289" s="116"/>
      <c r="BE289" s="116"/>
      <c r="BF289" s="116"/>
      <c r="BG289" s="116"/>
      <c r="BH289" s="116"/>
      <c r="BI289" s="117"/>
    </row>
    <row r="290" spans="1:61" s="3" customFormat="1">
      <c r="A290" s="1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c r="AE290" s="16"/>
      <c r="AF290" s="16"/>
      <c r="AG290" s="16"/>
      <c r="AH290" s="16"/>
      <c r="AI290" s="16"/>
      <c r="AJ290" s="16"/>
      <c r="AK290" s="16"/>
      <c r="AL290" s="16"/>
      <c r="AM290" s="16"/>
      <c r="AN290" s="16"/>
      <c r="AO290" s="16"/>
      <c r="AP290" s="16"/>
      <c r="AQ290" s="16"/>
      <c r="AR290" s="116"/>
      <c r="AS290" s="116"/>
      <c r="AT290" s="116"/>
      <c r="AU290" s="116"/>
      <c r="AV290" s="116"/>
      <c r="AW290" s="116"/>
      <c r="AX290" s="116"/>
      <c r="AY290" s="116"/>
      <c r="AZ290" s="116"/>
      <c r="BA290" s="116"/>
      <c r="BB290" s="116"/>
      <c r="BC290" s="116"/>
      <c r="BD290" s="116"/>
      <c r="BE290" s="116"/>
      <c r="BF290" s="116"/>
      <c r="BG290" s="116"/>
      <c r="BH290" s="116"/>
      <c r="BI290" s="117"/>
    </row>
    <row r="291" spans="1:61" s="3" customFormat="1">
      <c r="A291" s="1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c r="AE291" s="16"/>
      <c r="AF291" s="16"/>
      <c r="AG291" s="16"/>
      <c r="AH291" s="16"/>
      <c r="AI291" s="16"/>
      <c r="AJ291" s="16"/>
      <c r="AK291" s="16"/>
      <c r="AL291" s="16"/>
      <c r="AM291" s="16"/>
      <c r="AN291" s="16"/>
      <c r="AO291" s="16"/>
      <c r="AP291" s="16"/>
      <c r="AQ291" s="16"/>
      <c r="AR291" s="116"/>
      <c r="AS291" s="116"/>
      <c r="AT291" s="116"/>
      <c r="AU291" s="116"/>
      <c r="AV291" s="116"/>
      <c r="AW291" s="116"/>
      <c r="AX291" s="116"/>
      <c r="AY291" s="116"/>
      <c r="AZ291" s="116"/>
      <c r="BA291" s="116"/>
      <c r="BB291" s="116"/>
      <c r="BC291" s="116"/>
      <c r="BD291" s="116"/>
      <c r="BE291" s="116"/>
      <c r="BF291" s="116"/>
      <c r="BG291" s="116"/>
      <c r="BH291" s="116"/>
      <c r="BI291" s="117"/>
    </row>
    <row r="292" spans="1:61" s="3" customFormat="1">
      <c r="A292" s="1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c r="AE292" s="16"/>
      <c r="AF292" s="16"/>
      <c r="AG292" s="16"/>
      <c r="AH292" s="16"/>
      <c r="AI292" s="16"/>
      <c r="AJ292" s="16"/>
      <c r="AK292" s="16"/>
      <c r="AL292" s="16"/>
      <c r="AM292" s="16"/>
      <c r="AN292" s="16"/>
      <c r="AO292" s="16"/>
      <c r="AP292" s="16"/>
      <c r="AQ292" s="16"/>
      <c r="AR292" s="116"/>
      <c r="AS292" s="116"/>
      <c r="AT292" s="116"/>
      <c r="AU292" s="116"/>
      <c r="AV292" s="116"/>
      <c r="AW292" s="116"/>
      <c r="AX292" s="116"/>
      <c r="AY292" s="116"/>
      <c r="AZ292" s="116"/>
      <c r="BA292" s="116"/>
      <c r="BB292" s="116"/>
      <c r="BC292" s="116"/>
      <c r="BD292" s="116"/>
      <c r="BE292" s="116"/>
      <c r="BF292" s="116"/>
      <c r="BG292" s="116"/>
      <c r="BH292" s="116"/>
      <c r="BI292" s="117"/>
    </row>
    <row r="293" spans="1:61" s="3" customFormat="1">
      <c r="A293" s="1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c r="AE293" s="16"/>
      <c r="AF293" s="16"/>
      <c r="AG293" s="16"/>
      <c r="AH293" s="16"/>
      <c r="AI293" s="16"/>
      <c r="AJ293" s="16"/>
      <c r="AK293" s="16"/>
      <c r="AL293" s="16"/>
      <c r="AM293" s="16"/>
      <c r="AN293" s="16"/>
      <c r="AO293" s="16"/>
      <c r="AP293" s="16"/>
      <c r="AQ293" s="16"/>
      <c r="AR293" s="116"/>
      <c r="AS293" s="116"/>
      <c r="AT293" s="116"/>
      <c r="AU293" s="116"/>
      <c r="AV293" s="116"/>
      <c r="AW293" s="116"/>
      <c r="AX293" s="116"/>
      <c r="AY293" s="116"/>
      <c r="AZ293" s="116"/>
      <c r="BA293" s="116"/>
      <c r="BB293" s="116"/>
      <c r="BC293" s="116"/>
      <c r="BD293" s="116"/>
      <c r="BE293" s="116"/>
      <c r="BF293" s="116"/>
      <c r="BG293" s="116"/>
      <c r="BH293" s="116"/>
      <c r="BI293" s="117"/>
    </row>
    <row r="294" spans="1:61" s="3" customFormat="1">
      <c r="A294" s="1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c r="AE294" s="16"/>
      <c r="AF294" s="16"/>
      <c r="AG294" s="16"/>
      <c r="AH294" s="16"/>
      <c r="AI294" s="16"/>
      <c r="AJ294" s="16"/>
      <c r="AK294" s="16"/>
      <c r="AL294" s="16"/>
      <c r="AM294" s="16"/>
      <c r="AN294" s="16"/>
      <c r="AO294" s="16"/>
      <c r="AP294" s="16"/>
      <c r="AQ294" s="16"/>
      <c r="AR294" s="116"/>
      <c r="AS294" s="116"/>
      <c r="AT294" s="116"/>
      <c r="AU294" s="116"/>
      <c r="AV294" s="116"/>
      <c r="AW294" s="116"/>
      <c r="AX294" s="116"/>
      <c r="AY294" s="116"/>
      <c r="AZ294" s="116"/>
      <c r="BA294" s="116"/>
      <c r="BB294" s="116"/>
      <c r="BC294" s="116"/>
      <c r="BD294" s="116"/>
      <c r="BE294" s="116"/>
      <c r="BF294" s="116"/>
      <c r="BG294" s="116"/>
      <c r="BH294" s="116"/>
      <c r="BI294" s="117"/>
    </row>
    <row r="295" spans="1:61" s="3" customFormat="1">
      <c r="A295" s="1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c r="AE295" s="16"/>
      <c r="AF295" s="16"/>
      <c r="AG295" s="16"/>
      <c r="AH295" s="16"/>
      <c r="AI295" s="16"/>
      <c r="AJ295" s="16"/>
      <c r="AK295" s="16"/>
      <c r="AL295" s="16"/>
      <c r="AM295" s="16"/>
      <c r="AN295" s="16"/>
      <c r="AO295" s="16"/>
      <c r="AP295" s="16"/>
      <c r="AQ295" s="16"/>
      <c r="AR295" s="116"/>
      <c r="AS295" s="116"/>
      <c r="AT295" s="116"/>
      <c r="AU295" s="116"/>
      <c r="AV295" s="116"/>
      <c r="AW295" s="116"/>
      <c r="AX295" s="116"/>
      <c r="AY295" s="116"/>
      <c r="AZ295" s="116"/>
      <c r="BA295" s="116"/>
      <c r="BB295" s="116"/>
      <c r="BC295" s="116"/>
      <c r="BD295" s="116"/>
      <c r="BE295" s="116"/>
      <c r="BF295" s="116"/>
      <c r="BG295" s="116"/>
      <c r="BH295" s="116"/>
      <c r="BI295" s="117"/>
    </row>
    <row r="296" spans="1:61" s="3" customFormat="1">
      <c r="A296" s="1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c r="AE296" s="16"/>
      <c r="AF296" s="16"/>
      <c r="AG296" s="16"/>
      <c r="AH296" s="16"/>
      <c r="AI296" s="16"/>
      <c r="AJ296" s="16"/>
      <c r="AK296" s="16"/>
      <c r="AL296" s="16"/>
      <c r="AM296" s="16"/>
      <c r="AN296" s="16"/>
      <c r="AO296" s="16"/>
      <c r="AP296" s="16"/>
      <c r="AQ296" s="16"/>
      <c r="AR296" s="116"/>
      <c r="AS296" s="116"/>
      <c r="AT296" s="116"/>
      <c r="AU296" s="116"/>
      <c r="AV296" s="116"/>
      <c r="AW296" s="116"/>
      <c r="AX296" s="116"/>
      <c r="AY296" s="116"/>
      <c r="AZ296" s="116"/>
      <c r="BA296" s="116"/>
      <c r="BB296" s="116"/>
      <c r="BC296" s="116"/>
      <c r="BD296" s="116"/>
      <c r="BE296" s="116"/>
      <c r="BF296" s="116"/>
      <c r="BG296" s="116"/>
      <c r="BH296" s="116"/>
      <c r="BI296" s="117"/>
    </row>
    <row r="297" spans="1:61" s="3" customFormat="1">
      <c r="A297" s="1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c r="AE297" s="16"/>
      <c r="AF297" s="16"/>
      <c r="AG297" s="16"/>
      <c r="AH297" s="16"/>
      <c r="AI297" s="16"/>
      <c r="AJ297" s="16"/>
      <c r="AK297" s="16"/>
      <c r="AL297" s="16"/>
      <c r="AM297" s="16"/>
      <c r="AN297" s="16"/>
      <c r="AO297" s="16"/>
      <c r="AP297" s="16"/>
      <c r="AQ297" s="16"/>
      <c r="AR297" s="116"/>
      <c r="AS297" s="116"/>
      <c r="AT297" s="116"/>
      <c r="AU297" s="116"/>
      <c r="AV297" s="116"/>
      <c r="AW297" s="116"/>
      <c r="AX297" s="116"/>
      <c r="AY297" s="116"/>
      <c r="AZ297" s="116"/>
      <c r="BA297" s="116"/>
      <c r="BB297" s="116"/>
      <c r="BC297" s="116"/>
      <c r="BD297" s="116"/>
      <c r="BE297" s="116"/>
      <c r="BF297" s="116"/>
      <c r="BG297" s="116"/>
      <c r="BH297" s="116"/>
      <c r="BI297" s="117"/>
    </row>
    <row r="298" spans="1:61" s="3" customFormat="1">
      <c r="A298" s="1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c r="AE298" s="16"/>
      <c r="AF298" s="16"/>
      <c r="AG298" s="16"/>
      <c r="AH298" s="16"/>
      <c r="AI298" s="16"/>
      <c r="AJ298" s="16"/>
      <c r="AK298" s="16"/>
      <c r="AL298" s="16"/>
      <c r="AM298" s="16"/>
      <c r="AN298" s="16"/>
      <c r="AO298" s="16"/>
      <c r="AP298" s="16"/>
      <c r="AQ298" s="16"/>
      <c r="AR298" s="116"/>
      <c r="AS298" s="116"/>
      <c r="AT298" s="116"/>
      <c r="AU298" s="116"/>
      <c r="AV298" s="116"/>
      <c r="AW298" s="116"/>
      <c r="AX298" s="116"/>
      <c r="AY298" s="116"/>
      <c r="AZ298" s="116"/>
      <c r="BA298" s="116"/>
      <c r="BB298" s="116"/>
      <c r="BC298" s="116"/>
      <c r="BD298" s="116"/>
      <c r="BE298" s="116"/>
      <c r="BF298" s="116"/>
      <c r="BG298" s="116"/>
      <c r="BH298" s="116"/>
      <c r="BI298" s="117"/>
    </row>
    <row r="299" spans="1:61" s="3" customFormat="1">
      <c r="A299" s="1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c r="AE299" s="16"/>
      <c r="AF299" s="16"/>
      <c r="AG299" s="16"/>
      <c r="AH299" s="16"/>
      <c r="AI299" s="16"/>
      <c r="AJ299" s="16"/>
      <c r="AK299" s="16"/>
      <c r="AL299" s="16"/>
      <c r="AM299" s="16"/>
      <c r="AN299" s="16"/>
      <c r="AO299" s="16"/>
      <c r="AP299" s="16"/>
      <c r="AQ299" s="16"/>
      <c r="AR299" s="116"/>
      <c r="AS299" s="116"/>
      <c r="AT299" s="116"/>
      <c r="AU299" s="116"/>
      <c r="AV299" s="116"/>
      <c r="AW299" s="116"/>
      <c r="AX299" s="116"/>
      <c r="AY299" s="116"/>
      <c r="AZ299" s="116"/>
      <c r="BA299" s="116"/>
      <c r="BB299" s="116"/>
      <c r="BC299" s="116"/>
      <c r="BD299" s="116"/>
      <c r="BE299" s="116"/>
      <c r="BF299" s="116"/>
      <c r="BG299" s="116"/>
      <c r="BH299" s="116"/>
      <c r="BI299" s="117"/>
    </row>
    <row r="300" spans="1:61" s="3" customFormat="1">
      <c r="A300" s="1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c r="AE300" s="16"/>
      <c r="AF300" s="16"/>
      <c r="AG300" s="16"/>
      <c r="AH300" s="16"/>
      <c r="AI300" s="16"/>
      <c r="AJ300" s="16"/>
      <c r="AK300" s="16"/>
      <c r="AL300" s="16"/>
      <c r="AM300" s="16"/>
      <c r="AN300" s="16"/>
      <c r="AO300" s="16"/>
      <c r="AP300" s="16"/>
      <c r="AQ300" s="16"/>
      <c r="AR300" s="116"/>
      <c r="AS300" s="116"/>
      <c r="AT300" s="116"/>
      <c r="AU300" s="116"/>
      <c r="AV300" s="116"/>
      <c r="AW300" s="116"/>
      <c r="AX300" s="116"/>
      <c r="AY300" s="116"/>
      <c r="AZ300" s="116"/>
      <c r="BA300" s="116"/>
      <c r="BB300" s="116"/>
      <c r="BC300" s="116"/>
      <c r="BD300" s="116"/>
      <c r="BE300" s="116"/>
      <c r="BF300" s="116"/>
      <c r="BG300" s="116"/>
      <c r="BH300" s="116"/>
      <c r="BI300" s="117"/>
    </row>
    <row r="301" spans="1:61" s="3" customFormat="1">
      <c r="A301" s="1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c r="AE301" s="16"/>
      <c r="AF301" s="16"/>
      <c r="AG301" s="16"/>
      <c r="AH301" s="16"/>
      <c r="AI301" s="16"/>
      <c r="AJ301" s="16"/>
      <c r="AK301" s="16"/>
      <c r="AL301" s="16"/>
      <c r="AM301" s="16"/>
      <c r="AN301" s="16"/>
      <c r="AO301" s="16"/>
      <c r="AP301" s="16"/>
      <c r="AQ301" s="16"/>
      <c r="AR301" s="116"/>
      <c r="AS301" s="116"/>
      <c r="AT301" s="116"/>
      <c r="AU301" s="116"/>
      <c r="AV301" s="116"/>
      <c r="AW301" s="116"/>
      <c r="AX301" s="116"/>
      <c r="AY301" s="116"/>
      <c r="AZ301" s="116"/>
      <c r="BA301" s="116"/>
      <c r="BB301" s="116"/>
      <c r="BC301" s="116"/>
      <c r="BD301" s="116"/>
      <c r="BE301" s="116"/>
      <c r="BF301" s="116"/>
      <c r="BG301" s="116"/>
      <c r="BH301" s="116"/>
      <c r="BI301" s="117"/>
    </row>
    <row r="302" spans="1:61" s="3" customFormat="1">
      <c r="A302" s="1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c r="AE302" s="16"/>
      <c r="AF302" s="16"/>
      <c r="AG302" s="16"/>
      <c r="AH302" s="16"/>
      <c r="AI302" s="16"/>
      <c r="AJ302" s="16"/>
      <c r="AK302" s="16"/>
      <c r="AL302" s="16"/>
      <c r="AM302" s="16"/>
      <c r="AN302" s="16"/>
      <c r="AO302" s="16"/>
      <c r="AP302" s="16"/>
      <c r="AQ302" s="16"/>
      <c r="AR302" s="116"/>
      <c r="AS302" s="116"/>
      <c r="AT302" s="116"/>
      <c r="AU302" s="116"/>
      <c r="AV302" s="116"/>
      <c r="AW302" s="116"/>
      <c r="AX302" s="116"/>
      <c r="AY302" s="116"/>
      <c r="AZ302" s="116"/>
      <c r="BA302" s="116"/>
      <c r="BB302" s="116"/>
      <c r="BC302" s="116"/>
      <c r="BD302" s="116"/>
      <c r="BE302" s="116"/>
      <c r="BF302" s="116"/>
      <c r="BG302" s="116"/>
      <c r="BH302" s="116"/>
      <c r="BI302" s="117"/>
    </row>
    <row r="303" spans="1:61" s="3" customFormat="1">
      <c r="A303" s="1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c r="AE303" s="16"/>
      <c r="AF303" s="16"/>
      <c r="AG303" s="16"/>
      <c r="AH303" s="16"/>
      <c r="AI303" s="16"/>
      <c r="AJ303" s="16"/>
      <c r="AK303" s="16"/>
      <c r="AL303" s="16"/>
      <c r="AM303" s="16"/>
      <c r="AN303" s="16"/>
      <c r="AO303" s="16"/>
      <c r="AP303" s="16"/>
      <c r="AQ303" s="16"/>
      <c r="AR303" s="116"/>
      <c r="AS303" s="116"/>
      <c r="AT303" s="116"/>
      <c r="AU303" s="116"/>
      <c r="AV303" s="116"/>
      <c r="AW303" s="116"/>
      <c r="AX303" s="116"/>
      <c r="AY303" s="116"/>
      <c r="AZ303" s="116"/>
      <c r="BA303" s="116"/>
      <c r="BB303" s="116"/>
      <c r="BC303" s="116"/>
      <c r="BD303" s="116"/>
      <c r="BE303" s="116"/>
      <c r="BF303" s="116"/>
      <c r="BG303" s="116"/>
      <c r="BH303" s="116"/>
      <c r="BI303" s="117"/>
    </row>
    <row r="304" spans="1:61" s="3" customFormat="1">
      <c r="A304" s="1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16"/>
      <c r="AS304" s="116"/>
      <c r="AT304" s="116"/>
      <c r="AU304" s="116"/>
      <c r="AV304" s="116"/>
      <c r="AW304" s="116"/>
      <c r="AX304" s="116"/>
      <c r="AY304" s="116"/>
      <c r="AZ304" s="116"/>
      <c r="BA304" s="116"/>
      <c r="BB304" s="116"/>
      <c r="BC304" s="116"/>
      <c r="BD304" s="116"/>
      <c r="BE304" s="116"/>
      <c r="BF304" s="116"/>
      <c r="BG304" s="116"/>
      <c r="BH304" s="116"/>
      <c r="BI304" s="117"/>
    </row>
    <row r="305" spans="1:61" s="3" customFormat="1">
      <c r="A305" s="1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c r="AM305" s="16"/>
      <c r="AN305" s="16"/>
      <c r="AO305" s="16"/>
      <c r="AP305" s="16"/>
      <c r="AQ305" s="16"/>
      <c r="AR305" s="116"/>
      <c r="AS305" s="116"/>
      <c r="AT305" s="116"/>
      <c r="AU305" s="116"/>
      <c r="AV305" s="116"/>
      <c r="AW305" s="116"/>
      <c r="AX305" s="116"/>
      <c r="AY305" s="116"/>
      <c r="AZ305" s="116"/>
      <c r="BA305" s="116"/>
      <c r="BB305" s="116"/>
      <c r="BC305" s="116"/>
      <c r="BD305" s="116"/>
      <c r="BE305" s="116"/>
      <c r="BF305" s="116"/>
      <c r="BG305" s="116"/>
      <c r="BH305" s="116"/>
      <c r="BI305" s="117"/>
    </row>
    <row r="306" spans="1:61" s="3" customFormat="1">
      <c r="A306" s="1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c r="AE306" s="16"/>
      <c r="AF306" s="16"/>
      <c r="AG306" s="16"/>
      <c r="AH306" s="16"/>
      <c r="AI306" s="16"/>
      <c r="AJ306" s="16"/>
      <c r="AK306" s="16"/>
      <c r="AL306" s="16"/>
      <c r="AM306" s="16"/>
      <c r="AN306" s="16"/>
      <c r="AO306" s="16"/>
      <c r="AP306" s="16"/>
      <c r="AQ306" s="16"/>
      <c r="AR306" s="116"/>
      <c r="AS306" s="116"/>
      <c r="AT306" s="116"/>
      <c r="AU306" s="116"/>
      <c r="AV306" s="116"/>
      <c r="AW306" s="116"/>
      <c r="AX306" s="116"/>
      <c r="AY306" s="116"/>
      <c r="AZ306" s="116"/>
      <c r="BA306" s="116"/>
      <c r="BB306" s="116"/>
      <c r="BC306" s="116"/>
      <c r="BD306" s="116"/>
      <c r="BE306" s="116"/>
      <c r="BF306" s="116"/>
      <c r="BG306" s="116"/>
      <c r="BH306" s="116"/>
      <c r="BI306" s="117"/>
    </row>
    <row r="307" spans="1:61" s="3" customFormat="1">
      <c r="A307" s="1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c r="AE307" s="16"/>
      <c r="AF307" s="16"/>
      <c r="AG307" s="16"/>
      <c r="AH307" s="16"/>
      <c r="AI307" s="16"/>
      <c r="AJ307" s="16"/>
      <c r="AK307" s="16"/>
      <c r="AL307" s="16"/>
      <c r="AM307" s="16"/>
      <c r="AN307" s="16"/>
      <c r="AO307" s="16"/>
      <c r="AP307" s="16"/>
      <c r="AQ307" s="16"/>
      <c r="AR307" s="116"/>
      <c r="AS307" s="116"/>
      <c r="AT307" s="116"/>
      <c r="AU307" s="116"/>
      <c r="AV307" s="116"/>
      <c r="AW307" s="116"/>
      <c r="AX307" s="116"/>
      <c r="AY307" s="116"/>
      <c r="AZ307" s="116"/>
      <c r="BA307" s="116"/>
      <c r="BB307" s="116"/>
      <c r="BC307" s="116"/>
      <c r="BD307" s="116"/>
      <c r="BE307" s="116"/>
      <c r="BF307" s="116"/>
      <c r="BG307" s="116"/>
      <c r="BH307" s="116"/>
      <c r="BI307" s="117"/>
    </row>
    <row r="308" spans="1:61" s="3" customFormat="1">
      <c r="A308" s="1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c r="AE308" s="16"/>
      <c r="AF308" s="16"/>
      <c r="AG308" s="16"/>
      <c r="AH308" s="16"/>
      <c r="AI308" s="16"/>
      <c r="AJ308" s="16"/>
      <c r="AK308" s="16"/>
      <c r="AL308" s="16"/>
      <c r="AM308" s="16"/>
      <c r="AN308" s="16"/>
      <c r="AO308" s="16"/>
      <c r="AP308" s="16"/>
      <c r="AQ308" s="16"/>
      <c r="AR308" s="116"/>
      <c r="AS308" s="116"/>
      <c r="AT308" s="116"/>
      <c r="AU308" s="116"/>
      <c r="AV308" s="116"/>
      <c r="AW308" s="116"/>
      <c r="AX308" s="116"/>
      <c r="AY308" s="116"/>
      <c r="AZ308" s="116"/>
      <c r="BA308" s="116"/>
      <c r="BB308" s="116"/>
      <c r="BC308" s="116"/>
      <c r="BD308" s="116"/>
      <c r="BE308" s="116"/>
      <c r="BF308" s="116"/>
      <c r="BG308" s="116"/>
      <c r="BH308" s="116"/>
      <c r="BI308" s="117"/>
    </row>
    <row r="309" spans="1:61" s="3" customFormat="1">
      <c r="A309" s="1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c r="AE309" s="16"/>
      <c r="AF309" s="16"/>
      <c r="AG309" s="16"/>
      <c r="AH309" s="16"/>
      <c r="AI309" s="16"/>
      <c r="AJ309" s="16"/>
      <c r="AK309" s="16"/>
      <c r="AL309" s="16"/>
      <c r="AM309" s="16"/>
      <c r="AN309" s="16"/>
      <c r="AO309" s="16"/>
      <c r="AP309" s="16"/>
      <c r="AQ309" s="16"/>
      <c r="AR309" s="116"/>
      <c r="AS309" s="116"/>
      <c r="AT309" s="116"/>
      <c r="AU309" s="116"/>
      <c r="AV309" s="116"/>
      <c r="AW309" s="116"/>
      <c r="AX309" s="116"/>
      <c r="AY309" s="116"/>
      <c r="AZ309" s="116"/>
      <c r="BA309" s="116"/>
      <c r="BB309" s="116"/>
      <c r="BC309" s="116"/>
      <c r="BD309" s="116"/>
      <c r="BE309" s="116"/>
      <c r="BF309" s="116"/>
      <c r="BG309" s="116"/>
      <c r="BH309" s="116"/>
      <c r="BI309" s="117"/>
    </row>
    <row r="310" spans="1:61" s="3" customFormat="1">
      <c r="A310" s="1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c r="AE310" s="16"/>
      <c r="AF310" s="16"/>
      <c r="AG310" s="16"/>
      <c r="AH310" s="16"/>
      <c r="AI310" s="16"/>
      <c r="AJ310" s="16"/>
      <c r="AK310" s="16"/>
      <c r="AL310" s="16"/>
      <c r="AM310" s="16"/>
      <c r="AN310" s="16"/>
      <c r="AO310" s="16"/>
      <c r="AP310" s="16"/>
      <c r="AQ310" s="16"/>
      <c r="AR310" s="116"/>
      <c r="AS310" s="116"/>
      <c r="AT310" s="116"/>
      <c r="AU310" s="116"/>
      <c r="AV310" s="116"/>
      <c r="AW310" s="116"/>
      <c r="AX310" s="116"/>
      <c r="AY310" s="116"/>
      <c r="AZ310" s="116"/>
      <c r="BA310" s="116"/>
      <c r="BB310" s="116"/>
      <c r="BC310" s="116"/>
      <c r="BD310" s="116"/>
      <c r="BE310" s="116"/>
      <c r="BF310" s="116"/>
      <c r="BG310" s="116"/>
      <c r="BH310" s="116"/>
      <c r="BI310" s="117"/>
    </row>
    <row r="311" spans="1:61" s="3" customFormat="1">
      <c r="A311" s="1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c r="AE311" s="16"/>
      <c r="AF311" s="16"/>
      <c r="AG311" s="16"/>
      <c r="AH311" s="16"/>
      <c r="AI311" s="16"/>
      <c r="AJ311" s="16"/>
      <c r="AK311" s="16"/>
      <c r="AL311" s="16"/>
      <c r="AM311" s="16"/>
      <c r="AN311" s="16"/>
      <c r="AO311" s="16"/>
      <c r="AP311" s="16"/>
      <c r="AQ311" s="16"/>
      <c r="AR311" s="116"/>
      <c r="AS311" s="116"/>
      <c r="AT311" s="116"/>
      <c r="AU311" s="116"/>
      <c r="AV311" s="116"/>
      <c r="AW311" s="116"/>
      <c r="AX311" s="116"/>
      <c r="AY311" s="116"/>
      <c r="AZ311" s="116"/>
      <c r="BA311" s="116"/>
      <c r="BB311" s="116"/>
      <c r="BC311" s="116"/>
      <c r="BD311" s="116"/>
      <c r="BE311" s="116"/>
      <c r="BF311" s="116"/>
      <c r="BG311" s="116"/>
      <c r="BH311" s="116"/>
      <c r="BI311" s="117"/>
    </row>
    <row r="312" spans="1:61" s="3" customFormat="1">
      <c r="A312" s="1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c r="AE312" s="16"/>
      <c r="AF312" s="16"/>
      <c r="AG312" s="16"/>
      <c r="AH312" s="16"/>
      <c r="AI312" s="16"/>
      <c r="AJ312" s="16"/>
      <c r="AK312" s="16"/>
      <c r="AL312" s="16"/>
      <c r="AM312" s="16"/>
      <c r="AN312" s="16"/>
      <c r="AO312" s="16"/>
      <c r="AP312" s="16"/>
      <c r="AQ312" s="16"/>
      <c r="AR312" s="116"/>
      <c r="AS312" s="116"/>
      <c r="AT312" s="116"/>
      <c r="AU312" s="116"/>
      <c r="AV312" s="116"/>
      <c r="AW312" s="116"/>
      <c r="AX312" s="116"/>
      <c r="AY312" s="116"/>
      <c r="AZ312" s="116"/>
      <c r="BA312" s="116"/>
      <c r="BB312" s="116"/>
      <c r="BC312" s="116"/>
      <c r="BD312" s="116"/>
      <c r="BE312" s="116"/>
      <c r="BF312" s="116"/>
      <c r="BG312" s="116"/>
      <c r="BH312" s="116"/>
      <c r="BI312" s="117"/>
    </row>
    <row r="313" spans="1:61" s="3" customFormat="1">
      <c r="A313" s="1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c r="AE313" s="16"/>
      <c r="AF313" s="16"/>
      <c r="AG313" s="16"/>
      <c r="AH313" s="16"/>
      <c r="AI313" s="16"/>
      <c r="AJ313" s="16"/>
      <c r="AK313" s="16"/>
      <c r="AL313" s="16"/>
      <c r="AM313" s="16"/>
      <c r="AN313" s="16"/>
      <c r="AO313" s="16"/>
      <c r="AP313" s="16"/>
      <c r="AQ313" s="16"/>
      <c r="AR313" s="116"/>
      <c r="AS313" s="116"/>
      <c r="AT313" s="116"/>
      <c r="AU313" s="116"/>
      <c r="AV313" s="116"/>
      <c r="AW313" s="116"/>
      <c r="AX313" s="116"/>
      <c r="AY313" s="116"/>
      <c r="AZ313" s="116"/>
      <c r="BA313" s="116"/>
      <c r="BB313" s="116"/>
      <c r="BC313" s="116"/>
      <c r="BD313" s="116"/>
      <c r="BE313" s="116"/>
      <c r="BF313" s="116"/>
      <c r="BG313" s="116"/>
      <c r="BH313" s="116"/>
      <c r="BI313" s="117"/>
    </row>
    <row r="314" spans="1:61" s="3" customFormat="1">
      <c r="A314" s="1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c r="AE314" s="16"/>
      <c r="AF314" s="16"/>
      <c r="AG314" s="16"/>
      <c r="AH314" s="16"/>
      <c r="AI314" s="16"/>
      <c r="AJ314" s="16"/>
      <c r="AK314" s="16"/>
      <c r="AL314" s="16"/>
      <c r="AM314" s="16"/>
      <c r="AN314" s="16"/>
      <c r="AO314" s="16"/>
      <c r="AP314" s="16"/>
      <c r="AQ314" s="16"/>
      <c r="AR314" s="116"/>
      <c r="AS314" s="116"/>
      <c r="AT314" s="116"/>
      <c r="AU314" s="116"/>
      <c r="AV314" s="116"/>
      <c r="AW314" s="116"/>
      <c r="AX314" s="116"/>
      <c r="AY314" s="116"/>
      <c r="AZ314" s="116"/>
      <c r="BA314" s="116"/>
      <c r="BB314" s="116"/>
      <c r="BC314" s="116"/>
      <c r="BD314" s="116"/>
      <c r="BE314" s="116"/>
      <c r="BF314" s="116"/>
      <c r="BG314" s="116"/>
      <c r="BH314" s="116"/>
      <c r="BI314" s="117"/>
    </row>
    <row r="315" spans="1:61" s="3" customFormat="1">
      <c r="A315" s="1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c r="AE315" s="16"/>
      <c r="AF315" s="16"/>
      <c r="AG315" s="16"/>
      <c r="AH315" s="16"/>
      <c r="AI315" s="16"/>
      <c r="AJ315" s="16"/>
      <c r="AK315" s="16"/>
      <c r="AL315" s="16"/>
      <c r="AM315" s="16"/>
      <c r="AN315" s="16"/>
      <c r="AO315" s="16"/>
      <c r="AP315" s="16"/>
      <c r="AQ315" s="16"/>
      <c r="AR315" s="116"/>
      <c r="AS315" s="116"/>
      <c r="AT315" s="116"/>
      <c r="AU315" s="116"/>
      <c r="AV315" s="116"/>
      <c r="AW315" s="116"/>
      <c r="AX315" s="116"/>
      <c r="AY315" s="116"/>
      <c r="AZ315" s="116"/>
      <c r="BA315" s="116"/>
      <c r="BB315" s="116"/>
      <c r="BC315" s="116"/>
      <c r="BD315" s="116"/>
      <c r="BE315" s="116"/>
      <c r="BF315" s="116"/>
      <c r="BG315" s="116"/>
      <c r="BH315" s="116"/>
      <c r="BI315" s="117"/>
    </row>
    <row r="316" spans="1:61" s="3" customFormat="1">
      <c r="A316" s="1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c r="AE316" s="16"/>
      <c r="AF316" s="16"/>
      <c r="AG316" s="16"/>
      <c r="AH316" s="16"/>
      <c r="AI316" s="16"/>
      <c r="AJ316" s="16"/>
      <c r="AK316" s="16"/>
      <c r="AL316" s="16"/>
      <c r="AM316" s="16"/>
      <c r="AN316" s="16"/>
      <c r="AO316" s="16"/>
      <c r="AP316" s="16"/>
      <c r="AQ316" s="16"/>
      <c r="AR316" s="116"/>
      <c r="AS316" s="116"/>
      <c r="AT316" s="116"/>
      <c r="AU316" s="116"/>
      <c r="AV316" s="116"/>
      <c r="AW316" s="116"/>
      <c r="AX316" s="116"/>
      <c r="AY316" s="116"/>
      <c r="AZ316" s="116"/>
      <c r="BA316" s="116"/>
      <c r="BB316" s="116"/>
      <c r="BC316" s="116"/>
      <c r="BD316" s="116"/>
      <c r="BE316" s="116"/>
      <c r="BF316" s="116"/>
      <c r="BG316" s="116"/>
      <c r="BH316" s="116"/>
      <c r="BI316" s="117"/>
    </row>
    <row r="317" spans="1:61" s="3" customFormat="1">
      <c r="A317" s="1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c r="AE317" s="16"/>
      <c r="AF317" s="16"/>
      <c r="AG317" s="16"/>
      <c r="AH317" s="16"/>
      <c r="AI317" s="16"/>
      <c r="AJ317" s="16"/>
      <c r="AK317" s="16"/>
      <c r="AL317" s="16"/>
      <c r="AM317" s="16"/>
      <c r="AN317" s="16"/>
      <c r="AO317" s="16"/>
      <c r="AP317" s="16"/>
      <c r="AQ317" s="16"/>
      <c r="AR317" s="116"/>
      <c r="AS317" s="116"/>
      <c r="AT317" s="116"/>
      <c r="AU317" s="116"/>
      <c r="AV317" s="116"/>
      <c r="AW317" s="116"/>
      <c r="AX317" s="116"/>
      <c r="AY317" s="116"/>
      <c r="AZ317" s="116"/>
      <c r="BA317" s="116"/>
      <c r="BB317" s="116"/>
      <c r="BC317" s="116"/>
      <c r="BD317" s="116"/>
      <c r="BE317" s="116"/>
      <c r="BF317" s="116"/>
      <c r="BG317" s="116"/>
      <c r="BH317" s="116"/>
      <c r="BI317" s="117"/>
    </row>
    <row r="318" spans="1:61" s="3" customFormat="1">
      <c r="A318" s="1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c r="AE318" s="16"/>
      <c r="AF318" s="16"/>
      <c r="AG318" s="16"/>
      <c r="AH318" s="16"/>
      <c r="AI318" s="16"/>
      <c r="AJ318" s="16"/>
      <c r="AK318" s="16"/>
      <c r="AL318" s="16"/>
      <c r="AM318" s="16"/>
      <c r="AN318" s="16"/>
      <c r="AO318" s="16"/>
      <c r="AP318" s="16"/>
      <c r="AQ318" s="16"/>
      <c r="AR318" s="116"/>
      <c r="AS318" s="116"/>
      <c r="AT318" s="116"/>
      <c r="AU318" s="116"/>
      <c r="AV318" s="116"/>
      <c r="AW318" s="116"/>
      <c r="AX318" s="116"/>
      <c r="AY318" s="116"/>
      <c r="AZ318" s="116"/>
      <c r="BA318" s="116"/>
      <c r="BB318" s="116"/>
      <c r="BC318" s="116"/>
      <c r="BD318" s="116"/>
      <c r="BE318" s="116"/>
      <c r="BF318" s="116"/>
      <c r="BG318" s="116"/>
      <c r="BH318" s="116"/>
      <c r="BI318" s="117"/>
    </row>
    <row r="319" spans="1:61" s="3" customFormat="1">
      <c r="A319" s="1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c r="AE319" s="16"/>
      <c r="AF319" s="16"/>
      <c r="AG319" s="16"/>
      <c r="AH319" s="16"/>
      <c r="AI319" s="16"/>
      <c r="AJ319" s="16"/>
      <c r="AK319" s="16"/>
      <c r="AL319" s="16"/>
      <c r="AM319" s="16"/>
      <c r="AN319" s="16"/>
      <c r="AO319" s="16"/>
      <c r="AP319" s="16"/>
      <c r="AQ319" s="16"/>
      <c r="AR319" s="116"/>
      <c r="AS319" s="116"/>
      <c r="AT319" s="116"/>
      <c r="AU319" s="116"/>
      <c r="AV319" s="116"/>
      <c r="AW319" s="116"/>
      <c r="AX319" s="116"/>
      <c r="AY319" s="116"/>
      <c r="AZ319" s="116"/>
      <c r="BA319" s="116"/>
      <c r="BB319" s="116"/>
      <c r="BC319" s="116"/>
      <c r="BD319" s="116"/>
      <c r="BE319" s="116"/>
      <c r="BF319" s="116"/>
      <c r="BG319" s="116"/>
      <c r="BH319" s="116"/>
      <c r="BI319" s="117"/>
    </row>
    <row r="320" spans="1:61" s="3" customFormat="1">
      <c r="A320" s="1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c r="AE320" s="16"/>
      <c r="AF320" s="16"/>
      <c r="AG320" s="16"/>
      <c r="AH320" s="16"/>
      <c r="AI320" s="16"/>
      <c r="AJ320" s="16"/>
      <c r="AK320" s="16"/>
      <c r="AL320" s="16"/>
      <c r="AM320" s="16"/>
      <c r="AN320" s="16"/>
      <c r="AO320" s="16"/>
      <c r="AP320" s="16"/>
      <c r="AQ320" s="16"/>
      <c r="AR320" s="116"/>
      <c r="AS320" s="116"/>
      <c r="AT320" s="116"/>
      <c r="AU320" s="116"/>
      <c r="AV320" s="116"/>
      <c r="AW320" s="116"/>
      <c r="AX320" s="116"/>
      <c r="AY320" s="116"/>
      <c r="AZ320" s="116"/>
      <c r="BA320" s="116"/>
      <c r="BB320" s="116"/>
      <c r="BC320" s="116"/>
      <c r="BD320" s="116"/>
      <c r="BE320" s="116"/>
      <c r="BF320" s="116"/>
      <c r="BG320" s="116"/>
      <c r="BH320" s="116"/>
      <c r="BI320" s="117"/>
    </row>
    <row r="321" spans="1:61" s="3" customFormat="1">
      <c r="A321" s="1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c r="AE321" s="16"/>
      <c r="AF321" s="16"/>
      <c r="AG321" s="16"/>
      <c r="AH321" s="16"/>
      <c r="AI321" s="16"/>
      <c r="AJ321" s="16"/>
      <c r="AK321" s="16"/>
      <c r="AL321" s="16"/>
      <c r="AM321" s="16"/>
      <c r="AN321" s="16"/>
      <c r="AO321" s="16"/>
      <c r="AP321" s="16"/>
      <c r="AQ321" s="16"/>
      <c r="AR321" s="116"/>
      <c r="AS321" s="116"/>
      <c r="AT321" s="116"/>
      <c r="AU321" s="116"/>
      <c r="AV321" s="116"/>
      <c r="AW321" s="116"/>
      <c r="AX321" s="116"/>
      <c r="AY321" s="116"/>
      <c r="AZ321" s="116"/>
      <c r="BA321" s="116"/>
      <c r="BB321" s="116"/>
      <c r="BC321" s="116"/>
      <c r="BD321" s="116"/>
      <c r="BE321" s="116"/>
      <c r="BF321" s="116"/>
      <c r="BG321" s="116"/>
      <c r="BH321" s="116"/>
      <c r="BI321" s="117"/>
    </row>
    <row r="322" spans="1:61" s="3" customFormat="1">
      <c r="A322" s="1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c r="AE322" s="16"/>
      <c r="AF322" s="16"/>
      <c r="AG322" s="16"/>
      <c r="AH322" s="16"/>
      <c r="AI322" s="16"/>
      <c r="AJ322" s="16"/>
      <c r="AK322" s="16"/>
      <c r="AL322" s="16"/>
      <c r="AM322" s="16"/>
      <c r="AN322" s="16"/>
      <c r="AO322" s="16"/>
      <c r="AP322" s="16"/>
      <c r="AQ322" s="16"/>
      <c r="AR322" s="116"/>
      <c r="AS322" s="116"/>
      <c r="AT322" s="116"/>
      <c r="AU322" s="116"/>
      <c r="AV322" s="116"/>
      <c r="AW322" s="116"/>
      <c r="AX322" s="116"/>
      <c r="AY322" s="116"/>
      <c r="AZ322" s="116"/>
      <c r="BA322" s="116"/>
      <c r="BB322" s="116"/>
      <c r="BC322" s="116"/>
      <c r="BD322" s="116"/>
      <c r="BE322" s="116"/>
      <c r="BF322" s="116"/>
      <c r="BG322" s="116"/>
      <c r="BH322" s="116"/>
      <c r="BI322" s="117"/>
    </row>
    <row r="323" spans="1:61" s="3" customFormat="1">
      <c r="A323" s="1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c r="AE323" s="16"/>
      <c r="AF323" s="16"/>
      <c r="AG323" s="16"/>
      <c r="AH323" s="16"/>
      <c r="AI323" s="16"/>
      <c r="AJ323" s="16"/>
      <c r="AK323" s="16"/>
      <c r="AL323" s="16"/>
      <c r="AM323" s="16"/>
      <c r="AN323" s="16"/>
      <c r="AO323" s="16"/>
      <c r="AP323" s="16"/>
      <c r="AQ323" s="16"/>
      <c r="AR323" s="116"/>
      <c r="AS323" s="116"/>
      <c r="AT323" s="116"/>
      <c r="AU323" s="116"/>
      <c r="AV323" s="116"/>
      <c r="AW323" s="116"/>
      <c r="AX323" s="116"/>
      <c r="AY323" s="116"/>
      <c r="AZ323" s="116"/>
      <c r="BA323" s="116"/>
      <c r="BB323" s="116"/>
      <c r="BC323" s="116"/>
      <c r="BD323" s="116"/>
      <c r="BE323" s="116"/>
      <c r="BF323" s="116"/>
      <c r="BG323" s="116"/>
      <c r="BH323" s="116"/>
      <c r="BI323" s="117"/>
    </row>
    <row r="324" spans="1:61" s="3" customFormat="1">
      <c r="A324" s="1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c r="AE324" s="16"/>
      <c r="AF324" s="16"/>
      <c r="AG324" s="16"/>
      <c r="AH324" s="16"/>
      <c r="AI324" s="16"/>
      <c r="AJ324" s="16"/>
      <c r="AK324" s="16"/>
      <c r="AL324" s="16"/>
      <c r="AM324" s="16"/>
      <c r="AN324" s="16"/>
      <c r="AO324" s="16"/>
      <c r="AP324" s="16"/>
      <c r="AQ324" s="16"/>
      <c r="AR324" s="116"/>
      <c r="AS324" s="116"/>
      <c r="AT324" s="116"/>
      <c r="AU324" s="116"/>
      <c r="AV324" s="116"/>
      <c r="AW324" s="116"/>
      <c r="AX324" s="116"/>
      <c r="AY324" s="116"/>
      <c r="AZ324" s="116"/>
      <c r="BA324" s="116"/>
      <c r="BB324" s="116"/>
      <c r="BC324" s="116"/>
      <c r="BD324" s="116"/>
      <c r="BE324" s="116"/>
      <c r="BF324" s="116"/>
      <c r="BG324" s="116"/>
      <c r="BH324" s="116"/>
      <c r="BI324" s="117"/>
    </row>
    <row r="325" spans="1:61" s="3" customFormat="1">
      <c r="A325" s="1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c r="AE325" s="16"/>
      <c r="AF325" s="16"/>
      <c r="AG325" s="16"/>
      <c r="AH325" s="16"/>
      <c r="AI325" s="16"/>
      <c r="AJ325" s="16"/>
      <c r="AK325" s="16"/>
      <c r="AL325" s="16"/>
      <c r="AM325" s="16"/>
      <c r="AN325" s="16"/>
      <c r="AO325" s="16"/>
      <c r="AP325" s="16"/>
      <c r="AQ325" s="16"/>
      <c r="AR325" s="116"/>
      <c r="AS325" s="116"/>
      <c r="AT325" s="116"/>
      <c r="AU325" s="116"/>
      <c r="AV325" s="116"/>
      <c r="AW325" s="116"/>
      <c r="AX325" s="116"/>
      <c r="AY325" s="116"/>
      <c r="AZ325" s="116"/>
      <c r="BA325" s="116"/>
      <c r="BB325" s="116"/>
      <c r="BC325" s="116"/>
      <c r="BD325" s="116"/>
      <c r="BE325" s="116"/>
      <c r="BF325" s="116"/>
      <c r="BG325" s="116"/>
      <c r="BH325" s="116"/>
      <c r="BI325" s="117"/>
    </row>
    <row r="326" spans="1:61" s="3" customFormat="1">
      <c r="A326" s="1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c r="AE326" s="16"/>
      <c r="AF326" s="16"/>
      <c r="AG326" s="16"/>
      <c r="AH326" s="16"/>
      <c r="AI326" s="16"/>
      <c r="AJ326" s="16"/>
      <c r="AK326" s="16"/>
      <c r="AL326" s="16"/>
      <c r="AM326" s="16"/>
      <c r="AN326" s="16"/>
      <c r="AO326" s="16"/>
      <c r="AP326" s="16"/>
      <c r="AQ326" s="16"/>
      <c r="AR326" s="116"/>
      <c r="AS326" s="116"/>
      <c r="AT326" s="116"/>
      <c r="AU326" s="116"/>
      <c r="AV326" s="116"/>
      <c r="AW326" s="116"/>
      <c r="AX326" s="116"/>
      <c r="AY326" s="116"/>
      <c r="AZ326" s="116"/>
      <c r="BA326" s="116"/>
      <c r="BB326" s="116"/>
      <c r="BC326" s="116"/>
      <c r="BD326" s="116"/>
      <c r="BE326" s="116"/>
      <c r="BF326" s="116"/>
      <c r="BG326" s="116"/>
      <c r="BH326" s="116"/>
      <c r="BI326" s="117"/>
    </row>
    <row r="327" spans="1:61" s="3" customFormat="1">
      <c r="A327" s="1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c r="AE327" s="16"/>
      <c r="AF327" s="16"/>
      <c r="AG327" s="16"/>
      <c r="AH327" s="16"/>
      <c r="AI327" s="16"/>
      <c r="AJ327" s="16"/>
      <c r="AK327" s="16"/>
      <c r="AL327" s="16"/>
      <c r="AM327" s="16"/>
      <c r="AN327" s="16"/>
      <c r="AO327" s="16"/>
      <c r="AP327" s="16"/>
      <c r="AQ327" s="16"/>
      <c r="AR327" s="116"/>
      <c r="AS327" s="116"/>
      <c r="AT327" s="116"/>
      <c r="AU327" s="116"/>
      <c r="AV327" s="116"/>
      <c r="AW327" s="116"/>
      <c r="AX327" s="116"/>
      <c r="AY327" s="116"/>
      <c r="AZ327" s="116"/>
      <c r="BA327" s="116"/>
      <c r="BB327" s="116"/>
      <c r="BC327" s="116"/>
      <c r="BD327" s="116"/>
      <c r="BE327" s="116"/>
      <c r="BF327" s="116"/>
      <c r="BG327" s="116"/>
      <c r="BH327" s="116"/>
      <c r="BI327" s="117"/>
    </row>
    <row r="328" spans="1:61" s="3" customFormat="1">
      <c r="A328" s="1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c r="AE328" s="16"/>
      <c r="AF328" s="16"/>
      <c r="AG328" s="16"/>
      <c r="AH328" s="16"/>
      <c r="AI328" s="16"/>
      <c r="AJ328" s="16"/>
      <c r="AK328" s="16"/>
      <c r="AL328" s="16"/>
      <c r="AM328" s="16"/>
      <c r="AN328" s="16"/>
      <c r="AO328" s="16"/>
      <c r="AP328" s="16"/>
      <c r="AQ328" s="16"/>
      <c r="AR328" s="116"/>
      <c r="AS328" s="116"/>
      <c r="AT328" s="116"/>
      <c r="AU328" s="116"/>
      <c r="AV328" s="116"/>
      <c r="AW328" s="116"/>
      <c r="AX328" s="116"/>
      <c r="AY328" s="116"/>
      <c r="AZ328" s="116"/>
      <c r="BA328" s="116"/>
      <c r="BB328" s="116"/>
      <c r="BC328" s="116"/>
      <c r="BD328" s="116"/>
      <c r="BE328" s="116"/>
      <c r="BF328" s="116"/>
      <c r="BG328" s="116"/>
      <c r="BH328" s="116"/>
      <c r="BI328" s="117"/>
    </row>
    <row r="329" spans="1:61" s="3" customFormat="1">
      <c r="A329" s="1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c r="AE329" s="16"/>
      <c r="AF329" s="16"/>
      <c r="AG329" s="16"/>
      <c r="AH329" s="16"/>
      <c r="AI329" s="16"/>
      <c r="AJ329" s="16"/>
      <c r="AK329" s="16"/>
      <c r="AL329" s="16"/>
      <c r="AM329" s="16"/>
      <c r="AN329" s="16"/>
      <c r="AO329" s="16"/>
      <c r="AP329" s="16"/>
      <c r="AQ329" s="16"/>
      <c r="AR329" s="116"/>
      <c r="AS329" s="116"/>
      <c r="AT329" s="116"/>
      <c r="AU329" s="116"/>
      <c r="AV329" s="116"/>
      <c r="AW329" s="116"/>
      <c r="AX329" s="116"/>
      <c r="AY329" s="116"/>
      <c r="AZ329" s="116"/>
      <c r="BA329" s="116"/>
      <c r="BB329" s="116"/>
      <c r="BC329" s="116"/>
      <c r="BD329" s="116"/>
      <c r="BE329" s="116"/>
      <c r="BF329" s="116"/>
      <c r="BG329" s="116"/>
      <c r="BH329" s="116"/>
      <c r="BI329" s="117"/>
    </row>
    <row r="330" spans="1:61" s="3" customFormat="1">
      <c r="A330" s="1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c r="AE330" s="16"/>
      <c r="AF330" s="16"/>
      <c r="AG330" s="16"/>
      <c r="AH330" s="16"/>
      <c r="AI330" s="16"/>
      <c r="AJ330" s="16"/>
      <c r="AK330" s="16"/>
      <c r="AL330" s="16"/>
      <c r="AM330" s="16"/>
      <c r="AN330" s="16"/>
      <c r="AO330" s="16"/>
      <c r="AP330" s="16"/>
      <c r="AQ330" s="16"/>
      <c r="AR330" s="116"/>
      <c r="AS330" s="116"/>
      <c r="AT330" s="116"/>
      <c r="AU330" s="116"/>
      <c r="AV330" s="116"/>
      <c r="AW330" s="116"/>
      <c r="AX330" s="116"/>
      <c r="AY330" s="116"/>
      <c r="AZ330" s="116"/>
      <c r="BA330" s="116"/>
      <c r="BB330" s="116"/>
      <c r="BC330" s="116"/>
      <c r="BD330" s="116"/>
      <c r="BE330" s="116"/>
      <c r="BF330" s="116"/>
      <c r="BG330" s="116"/>
      <c r="BH330" s="116"/>
      <c r="BI330" s="117"/>
    </row>
    <row r="331" spans="1:61" s="3" customFormat="1">
      <c r="A331" s="1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16"/>
      <c r="AS331" s="116"/>
      <c r="AT331" s="116"/>
      <c r="AU331" s="116"/>
      <c r="AV331" s="116"/>
      <c r="AW331" s="116"/>
      <c r="AX331" s="116"/>
      <c r="AY331" s="116"/>
      <c r="AZ331" s="116"/>
      <c r="BA331" s="116"/>
      <c r="BB331" s="116"/>
      <c r="BC331" s="116"/>
      <c r="BD331" s="116"/>
      <c r="BE331" s="116"/>
      <c r="BF331" s="116"/>
      <c r="BG331" s="116"/>
      <c r="BH331" s="116"/>
      <c r="BI331" s="117"/>
    </row>
    <row r="332" spans="1:61" s="3" customFormat="1">
      <c r="A332" s="1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c r="AE332" s="16"/>
      <c r="AF332" s="16"/>
      <c r="AG332" s="16"/>
      <c r="AH332" s="16"/>
      <c r="AI332" s="16"/>
      <c r="AJ332" s="16"/>
      <c r="AK332" s="16"/>
      <c r="AL332" s="16"/>
      <c r="AM332" s="16"/>
      <c r="AN332" s="16"/>
      <c r="AO332" s="16"/>
      <c r="AP332" s="16"/>
      <c r="AQ332" s="16"/>
      <c r="AR332" s="116"/>
      <c r="AS332" s="116"/>
      <c r="AT332" s="116"/>
      <c r="AU332" s="116"/>
      <c r="AV332" s="116"/>
      <c r="AW332" s="116"/>
      <c r="AX332" s="116"/>
      <c r="AY332" s="116"/>
      <c r="AZ332" s="116"/>
      <c r="BA332" s="116"/>
      <c r="BB332" s="116"/>
      <c r="BC332" s="116"/>
      <c r="BD332" s="116"/>
      <c r="BE332" s="116"/>
      <c r="BF332" s="116"/>
      <c r="BG332" s="116"/>
      <c r="BH332" s="116"/>
      <c r="BI332" s="117"/>
    </row>
    <row r="333" spans="1:61" s="3" customFormat="1">
      <c r="A333" s="1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c r="AE333" s="16"/>
      <c r="AF333" s="16"/>
      <c r="AG333" s="16"/>
      <c r="AH333" s="16"/>
      <c r="AI333" s="16"/>
      <c r="AJ333" s="16"/>
      <c r="AK333" s="16"/>
      <c r="AL333" s="16"/>
      <c r="AM333" s="16"/>
      <c r="AN333" s="16"/>
      <c r="AO333" s="16"/>
      <c r="AP333" s="16"/>
      <c r="AQ333" s="16"/>
      <c r="AR333" s="116"/>
      <c r="AS333" s="116"/>
      <c r="AT333" s="116"/>
      <c r="AU333" s="116"/>
      <c r="AV333" s="116"/>
      <c r="AW333" s="116"/>
      <c r="AX333" s="116"/>
      <c r="AY333" s="116"/>
      <c r="AZ333" s="116"/>
      <c r="BA333" s="116"/>
      <c r="BB333" s="116"/>
      <c r="BC333" s="116"/>
      <c r="BD333" s="116"/>
      <c r="BE333" s="116"/>
      <c r="BF333" s="116"/>
      <c r="BG333" s="116"/>
      <c r="BH333" s="116"/>
      <c r="BI333" s="117"/>
    </row>
    <row r="334" spans="1:61" s="3" customFormat="1">
      <c r="A334" s="1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c r="AE334" s="16"/>
      <c r="AF334" s="16"/>
      <c r="AG334" s="16"/>
      <c r="AH334" s="16"/>
      <c r="AI334" s="16"/>
      <c r="AJ334" s="16"/>
      <c r="AK334" s="16"/>
      <c r="AL334" s="16"/>
      <c r="AM334" s="16"/>
      <c r="AN334" s="16"/>
      <c r="AO334" s="16"/>
      <c r="AP334" s="16"/>
      <c r="AQ334" s="16"/>
      <c r="AR334" s="116"/>
      <c r="AS334" s="116"/>
      <c r="AT334" s="116"/>
      <c r="AU334" s="116"/>
      <c r="AV334" s="116"/>
      <c r="AW334" s="116"/>
      <c r="AX334" s="116"/>
      <c r="AY334" s="116"/>
      <c r="AZ334" s="116"/>
      <c r="BA334" s="116"/>
      <c r="BB334" s="116"/>
      <c r="BC334" s="116"/>
      <c r="BD334" s="116"/>
      <c r="BE334" s="116"/>
      <c r="BF334" s="116"/>
      <c r="BG334" s="116"/>
      <c r="BH334" s="116"/>
      <c r="BI334" s="117"/>
    </row>
    <row r="335" spans="1:61" s="3" customFormat="1">
      <c r="A335" s="1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c r="AE335" s="16"/>
      <c r="AF335" s="16"/>
      <c r="AG335" s="16"/>
      <c r="AH335" s="16"/>
      <c r="AI335" s="16"/>
      <c r="AJ335" s="16"/>
      <c r="AK335" s="16"/>
      <c r="AL335" s="16"/>
      <c r="AM335" s="16"/>
      <c r="AN335" s="16"/>
      <c r="AO335" s="16"/>
      <c r="AP335" s="16"/>
      <c r="AQ335" s="16"/>
      <c r="AR335" s="116"/>
      <c r="AS335" s="116"/>
      <c r="AT335" s="116"/>
      <c r="AU335" s="116"/>
      <c r="AV335" s="116"/>
      <c r="AW335" s="116"/>
      <c r="AX335" s="116"/>
      <c r="AY335" s="116"/>
      <c r="AZ335" s="116"/>
      <c r="BA335" s="116"/>
      <c r="BB335" s="116"/>
      <c r="BC335" s="116"/>
      <c r="BD335" s="116"/>
      <c r="BE335" s="116"/>
      <c r="BF335" s="116"/>
      <c r="BG335" s="116"/>
      <c r="BH335" s="116"/>
      <c r="BI335" s="117"/>
    </row>
    <row r="336" spans="1:61" s="3" customFormat="1">
      <c r="A336" s="1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16"/>
      <c r="AS336" s="116"/>
      <c r="AT336" s="116"/>
      <c r="AU336" s="116"/>
      <c r="AV336" s="116"/>
      <c r="AW336" s="116"/>
      <c r="AX336" s="116"/>
      <c r="AY336" s="116"/>
      <c r="AZ336" s="116"/>
      <c r="BA336" s="116"/>
      <c r="BB336" s="116"/>
      <c r="BC336" s="116"/>
      <c r="BD336" s="116"/>
      <c r="BE336" s="116"/>
      <c r="BF336" s="116"/>
      <c r="BG336" s="116"/>
      <c r="BH336" s="116"/>
      <c r="BI336" s="117"/>
    </row>
    <row r="337" spans="1:61" s="3" customFormat="1">
      <c r="A337" s="1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c r="AD337" s="16"/>
      <c r="AE337" s="16"/>
      <c r="AF337" s="16"/>
      <c r="AG337" s="16"/>
      <c r="AH337" s="16"/>
      <c r="AI337" s="16"/>
      <c r="AJ337" s="16"/>
      <c r="AK337" s="16"/>
      <c r="AL337" s="16"/>
      <c r="AM337" s="16"/>
      <c r="AN337" s="16"/>
      <c r="AO337" s="16"/>
      <c r="AP337" s="16"/>
      <c r="AQ337" s="16"/>
      <c r="AR337" s="116"/>
      <c r="AS337" s="116"/>
      <c r="AT337" s="116"/>
      <c r="AU337" s="116"/>
      <c r="AV337" s="116"/>
      <c r="AW337" s="116"/>
      <c r="AX337" s="116"/>
      <c r="AY337" s="116"/>
      <c r="AZ337" s="116"/>
      <c r="BA337" s="116"/>
      <c r="BB337" s="116"/>
      <c r="BC337" s="116"/>
      <c r="BD337" s="116"/>
      <c r="BE337" s="116"/>
      <c r="BF337" s="116"/>
      <c r="BG337" s="116"/>
      <c r="BH337" s="116"/>
      <c r="BI337" s="117"/>
    </row>
    <row r="338" spans="1:61" s="3" customFormat="1">
      <c r="A338" s="1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c r="AD338" s="16"/>
      <c r="AE338" s="16"/>
      <c r="AF338" s="16"/>
      <c r="AG338" s="16"/>
      <c r="AH338" s="16"/>
      <c r="AI338" s="16"/>
      <c r="AJ338" s="16"/>
      <c r="AK338" s="16"/>
      <c r="AL338" s="16"/>
      <c r="AM338" s="16"/>
      <c r="AN338" s="16"/>
      <c r="AO338" s="16"/>
      <c r="AP338" s="16"/>
      <c r="AQ338" s="16"/>
      <c r="AR338" s="116"/>
      <c r="AS338" s="116"/>
      <c r="AT338" s="116"/>
      <c r="AU338" s="116"/>
      <c r="AV338" s="116"/>
      <c r="AW338" s="116"/>
      <c r="AX338" s="116"/>
      <c r="AY338" s="116"/>
      <c r="AZ338" s="116"/>
      <c r="BA338" s="116"/>
      <c r="BB338" s="116"/>
      <c r="BC338" s="116"/>
      <c r="BD338" s="116"/>
      <c r="BE338" s="116"/>
      <c r="BF338" s="116"/>
      <c r="BG338" s="116"/>
      <c r="BH338" s="116"/>
      <c r="BI338" s="117"/>
    </row>
    <row r="339" spans="1:61" s="3" customFormat="1">
      <c r="A339" s="1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c r="AD339" s="16"/>
      <c r="AE339" s="16"/>
      <c r="AF339" s="16"/>
      <c r="AG339" s="16"/>
      <c r="AH339" s="16"/>
      <c r="AI339" s="16"/>
      <c r="AJ339" s="16"/>
      <c r="AK339" s="16"/>
      <c r="AL339" s="16"/>
      <c r="AM339" s="16"/>
      <c r="AN339" s="16"/>
      <c r="AO339" s="16"/>
      <c r="AP339" s="16"/>
      <c r="AQ339" s="16"/>
      <c r="AR339" s="116"/>
      <c r="AS339" s="116"/>
      <c r="AT339" s="116"/>
      <c r="AU339" s="116"/>
      <c r="AV339" s="116"/>
      <c r="AW339" s="116"/>
      <c r="AX339" s="116"/>
      <c r="AY339" s="116"/>
      <c r="AZ339" s="116"/>
      <c r="BA339" s="116"/>
      <c r="BB339" s="116"/>
      <c r="BC339" s="116"/>
      <c r="BD339" s="116"/>
      <c r="BE339" s="116"/>
      <c r="BF339" s="116"/>
      <c r="BG339" s="116"/>
      <c r="BH339" s="116"/>
      <c r="BI339" s="117"/>
    </row>
    <row r="340" spans="1:61" s="3" customFormat="1">
      <c r="A340" s="1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c r="AD340" s="16"/>
      <c r="AE340" s="16"/>
      <c r="AF340" s="16"/>
      <c r="AG340" s="16"/>
      <c r="AH340" s="16"/>
      <c r="AI340" s="16"/>
      <c r="AJ340" s="16"/>
      <c r="AK340" s="16"/>
      <c r="AL340" s="16"/>
      <c r="AM340" s="16"/>
      <c r="AN340" s="16"/>
      <c r="AO340" s="16"/>
      <c r="AP340" s="16"/>
      <c r="AQ340" s="16"/>
      <c r="AR340" s="116"/>
      <c r="AS340" s="116"/>
      <c r="AT340" s="116"/>
      <c r="AU340" s="116"/>
      <c r="AV340" s="116"/>
      <c r="AW340" s="116"/>
      <c r="AX340" s="116"/>
      <c r="AY340" s="116"/>
      <c r="AZ340" s="116"/>
      <c r="BA340" s="116"/>
      <c r="BB340" s="116"/>
      <c r="BC340" s="116"/>
      <c r="BD340" s="116"/>
      <c r="BE340" s="116"/>
      <c r="BF340" s="116"/>
      <c r="BG340" s="116"/>
      <c r="BH340" s="116"/>
      <c r="BI340" s="117"/>
    </row>
    <row r="341" spans="1:61" s="3" customFormat="1">
      <c r="A341" s="1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c r="AD341" s="16"/>
      <c r="AE341" s="16"/>
      <c r="AF341" s="16"/>
      <c r="AG341" s="16"/>
      <c r="AH341" s="16"/>
      <c r="AI341" s="16"/>
      <c r="AJ341" s="16"/>
      <c r="AK341" s="16"/>
      <c r="AL341" s="16"/>
      <c r="AM341" s="16"/>
      <c r="AN341" s="16"/>
      <c r="AO341" s="16"/>
      <c r="AP341" s="16"/>
      <c r="AQ341" s="16"/>
      <c r="AR341" s="116"/>
      <c r="AS341" s="116"/>
      <c r="AT341" s="116"/>
      <c r="AU341" s="116"/>
      <c r="AV341" s="116"/>
      <c r="AW341" s="116"/>
      <c r="AX341" s="116"/>
      <c r="AY341" s="116"/>
      <c r="AZ341" s="116"/>
      <c r="BA341" s="116"/>
      <c r="BB341" s="116"/>
      <c r="BC341" s="116"/>
      <c r="BD341" s="116"/>
      <c r="BE341" s="116"/>
      <c r="BF341" s="116"/>
      <c r="BG341" s="116"/>
      <c r="BH341" s="116"/>
      <c r="BI341" s="117"/>
    </row>
    <row r="342" spans="1:61" s="3" customFormat="1">
      <c r="A342" s="1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c r="AE342" s="16"/>
      <c r="AF342" s="16"/>
      <c r="AG342" s="16"/>
      <c r="AH342" s="16"/>
      <c r="AI342" s="16"/>
      <c r="AJ342" s="16"/>
      <c r="AK342" s="16"/>
      <c r="AL342" s="16"/>
      <c r="AM342" s="16"/>
      <c r="AN342" s="16"/>
      <c r="AO342" s="16"/>
      <c r="AP342" s="16"/>
      <c r="AQ342" s="16"/>
      <c r="AR342" s="116"/>
      <c r="AS342" s="116"/>
      <c r="AT342" s="116"/>
      <c r="AU342" s="116"/>
      <c r="AV342" s="116"/>
      <c r="AW342" s="116"/>
      <c r="AX342" s="116"/>
      <c r="AY342" s="116"/>
      <c r="AZ342" s="116"/>
      <c r="BA342" s="116"/>
      <c r="BB342" s="116"/>
      <c r="BC342" s="116"/>
      <c r="BD342" s="116"/>
      <c r="BE342" s="116"/>
      <c r="BF342" s="116"/>
      <c r="BG342" s="116"/>
      <c r="BH342" s="116"/>
      <c r="BI342" s="117"/>
    </row>
    <row r="343" spans="1:61" s="3" customFormat="1">
      <c r="A343" s="1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c r="AD343" s="16"/>
      <c r="AE343" s="16"/>
      <c r="AF343" s="16"/>
      <c r="AG343" s="16"/>
      <c r="AH343" s="16"/>
      <c r="AI343" s="16"/>
      <c r="AJ343" s="16"/>
      <c r="AK343" s="16"/>
      <c r="AL343" s="16"/>
      <c r="AM343" s="16"/>
      <c r="AN343" s="16"/>
      <c r="AO343" s="16"/>
      <c r="AP343" s="16"/>
      <c r="AQ343" s="16"/>
      <c r="AR343" s="116"/>
      <c r="AS343" s="116"/>
      <c r="AT343" s="116"/>
      <c r="AU343" s="116"/>
      <c r="AV343" s="116"/>
      <c r="AW343" s="116"/>
      <c r="AX343" s="116"/>
      <c r="AY343" s="116"/>
      <c r="AZ343" s="116"/>
      <c r="BA343" s="116"/>
      <c r="BB343" s="116"/>
      <c r="BC343" s="116"/>
      <c r="BD343" s="116"/>
      <c r="BE343" s="116"/>
      <c r="BF343" s="116"/>
      <c r="BG343" s="116"/>
      <c r="BH343" s="116"/>
      <c r="BI343" s="117"/>
    </row>
    <row r="344" spans="1:61" s="3" customFormat="1">
      <c r="A344" s="1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c r="AD344" s="16"/>
      <c r="AE344" s="16"/>
      <c r="AF344" s="16"/>
      <c r="AG344" s="16"/>
      <c r="AH344" s="16"/>
      <c r="AI344" s="16"/>
      <c r="AJ344" s="16"/>
      <c r="AK344" s="16"/>
      <c r="AL344" s="16"/>
      <c r="AM344" s="16"/>
      <c r="AN344" s="16"/>
      <c r="AO344" s="16"/>
      <c r="AP344" s="16"/>
      <c r="AQ344" s="16"/>
      <c r="AR344" s="116"/>
      <c r="AS344" s="116"/>
      <c r="AT344" s="116"/>
      <c r="AU344" s="116"/>
      <c r="AV344" s="116"/>
      <c r="AW344" s="116"/>
      <c r="AX344" s="116"/>
      <c r="AY344" s="116"/>
      <c r="AZ344" s="116"/>
      <c r="BA344" s="116"/>
      <c r="BB344" s="116"/>
      <c r="BC344" s="116"/>
      <c r="BD344" s="116"/>
      <c r="BE344" s="116"/>
      <c r="BF344" s="116"/>
      <c r="BG344" s="116"/>
      <c r="BH344" s="116"/>
      <c r="BI344" s="117"/>
    </row>
    <row r="345" spans="1:61" s="3" customFormat="1">
      <c r="A345" s="1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c r="AD345" s="16"/>
      <c r="AE345" s="16"/>
      <c r="AF345" s="16"/>
      <c r="AG345" s="16"/>
      <c r="AH345" s="16"/>
      <c r="AI345" s="16"/>
      <c r="AJ345" s="16"/>
      <c r="AK345" s="16"/>
      <c r="AL345" s="16"/>
      <c r="AM345" s="16"/>
      <c r="AN345" s="16"/>
      <c r="AO345" s="16"/>
      <c r="AP345" s="16"/>
      <c r="AQ345" s="16"/>
      <c r="AR345" s="116"/>
      <c r="AS345" s="116"/>
      <c r="AT345" s="116"/>
      <c r="AU345" s="116"/>
      <c r="AV345" s="116"/>
      <c r="AW345" s="116"/>
      <c r="AX345" s="116"/>
      <c r="AY345" s="116"/>
      <c r="AZ345" s="116"/>
      <c r="BA345" s="116"/>
      <c r="BB345" s="116"/>
      <c r="BC345" s="116"/>
      <c r="BD345" s="116"/>
      <c r="BE345" s="116"/>
      <c r="BF345" s="116"/>
      <c r="BG345" s="116"/>
      <c r="BH345" s="116"/>
      <c r="BI345" s="117"/>
    </row>
    <row r="346" spans="1:61" s="3" customFormat="1">
      <c r="A346" s="1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c r="AD346" s="16"/>
      <c r="AE346" s="16"/>
      <c r="AF346" s="16"/>
      <c r="AG346" s="16"/>
      <c r="AH346" s="16"/>
      <c r="AI346" s="16"/>
      <c r="AJ346" s="16"/>
      <c r="AK346" s="16"/>
      <c r="AL346" s="16"/>
      <c r="AM346" s="16"/>
      <c r="AN346" s="16"/>
      <c r="AO346" s="16"/>
      <c r="AP346" s="16"/>
      <c r="AQ346" s="16"/>
      <c r="AR346" s="116"/>
      <c r="AS346" s="116"/>
      <c r="AT346" s="116"/>
      <c r="AU346" s="116"/>
      <c r="AV346" s="116"/>
      <c r="AW346" s="116"/>
      <c r="AX346" s="116"/>
      <c r="AY346" s="116"/>
      <c r="AZ346" s="116"/>
      <c r="BA346" s="116"/>
      <c r="BB346" s="116"/>
      <c r="BC346" s="116"/>
      <c r="BD346" s="116"/>
      <c r="BE346" s="116"/>
      <c r="BF346" s="116"/>
      <c r="BG346" s="116"/>
      <c r="BH346" s="116"/>
      <c r="BI346" s="117"/>
    </row>
    <row r="347" spans="1:61" s="3" customFormat="1">
      <c r="A347" s="1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c r="AD347" s="16"/>
      <c r="AE347" s="16"/>
      <c r="AF347" s="16"/>
      <c r="AG347" s="16"/>
      <c r="AH347" s="16"/>
      <c r="AI347" s="16"/>
      <c r="AJ347" s="16"/>
      <c r="AK347" s="16"/>
      <c r="AL347" s="16"/>
      <c r="AM347" s="16"/>
      <c r="AN347" s="16"/>
      <c r="AO347" s="16"/>
      <c r="AP347" s="16"/>
      <c r="AQ347" s="16"/>
      <c r="AR347" s="116"/>
      <c r="AS347" s="116"/>
      <c r="AT347" s="116"/>
      <c r="AU347" s="116"/>
      <c r="AV347" s="116"/>
      <c r="AW347" s="116"/>
      <c r="AX347" s="116"/>
      <c r="AY347" s="116"/>
      <c r="AZ347" s="116"/>
      <c r="BA347" s="116"/>
      <c r="BB347" s="116"/>
      <c r="BC347" s="116"/>
      <c r="BD347" s="116"/>
      <c r="BE347" s="116"/>
      <c r="BF347" s="116"/>
      <c r="BG347" s="116"/>
      <c r="BH347" s="116"/>
      <c r="BI347" s="117"/>
    </row>
    <row r="348" spans="1:61" s="3" customFormat="1">
      <c r="A348" s="1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c r="AD348" s="16"/>
      <c r="AE348" s="16"/>
      <c r="AF348" s="16"/>
      <c r="AG348" s="16"/>
      <c r="AH348" s="16"/>
      <c r="AI348" s="16"/>
      <c r="AJ348" s="16"/>
      <c r="AK348" s="16"/>
      <c r="AL348" s="16"/>
      <c r="AM348" s="16"/>
      <c r="AN348" s="16"/>
      <c r="AO348" s="16"/>
      <c r="AP348" s="16"/>
      <c r="AQ348" s="16"/>
      <c r="AR348" s="116"/>
      <c r="AS348" s="116"/>
      <c r="AT348" s="116"/>
      <c r="AU348" s="116"/>
      <c r="AV348" s="116"/>
      <c r="AW348" s="116"/>
      <c r="AX348" s="116"/>
      <c r="AY348" s="116"/>
      <c r="AZ348" s="116"/>
      <c r="BA348" s="116"/>
      <c r="BB348" s="116"/>
      <c r="BC348" s="116"/>
      <c r="BD348" s="116"/>
      <c r="BE348" s="116"/>
      <c r="BF348" s="116"/>
      <c r="BG348" s="116"/>
      <c r="BH348" s="116"/>
      <c r="BI348" s="117"/>
    </row>
    <row r="349" spans="1:61" s="3" customFormat="1">
      <c r="A349" s="1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c r="AD349" s="16"/>
      <c r="AE349" s="16"/>
      <c r="AF349" s="16"/>
      <c r="AG349" s="16"/>
      <c r="AH349" s="16"/>
      <c r="AI349" s="16"/>
      <c r="AJ349" s="16"/>
      <c r="AK349" s="16"/>
      <c r="AL349" s="16"/>
      <c r="AM349" s="16"/>
      <c r="AN349" s="16"/>
      <c r="AO349" s="16"/>
      <c r="AP349" s="16"/>
      <c r="AQ349" s="16"/>
      <c r="AR349" s="116"/>
      <c r="AS349" s="116"/>
      <c r="AT349" s="116"/>
      <c r="AU349" s="116"/>
      <c r="AV349" s="116"/>
      <c r="AW349" s="116"/>
      <c r="AX349" s="116"/>
      <c r="AY349" s="116"/>
      <c r="AZ349" s="116"/>
      <c r="BA349" s="116"/>
      <c r="BB349" s="116"/>
      <c r="BC349" s="116"/>
      <c r="BD349" s="116"/>
      <c r="BE349" s="116"/>
      <c r="BF349" s="116"/>
      <c r="BG349" s="116"/>
      <c r="BH349" s="116"/>
      <c r="BI349" s="117"/>
    </row>
    <row r="350" spans="1:61" s="3" customFormat="1">
      <c r="A350" s="1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c r="AE350" s="16"/>
      <c r="AF350" s="16"/>
      <c r="AG350" s="16"/>
      <c r="AH350" s="16"/>
      <c r="AI350" s="16"/>
      <c r="AJ350" s="16"/>
      <c r="AK350" s="16"/>
      <c r="AL350" s="16"/>
      <c r="AM350" s="16"/>
      <c r="AN350" s="16"/>
      <c r="AO350" s="16"/>
      <c r="AP350" s="16"/>
      <c r="AQ350" s="16"/>
      <c r="AR350" s="116"/>
      <c r="AS350" s="116"/>
      <c r="AT350" s="116"/>
      <c r="AU350" s="116"/>
      <c r="AV350" s="116"/>
      <c r="AW350" s="116"/>
      <c r="AX350" s="116"/>
      <c r="AY350" s="116"/>
      <c r="AZ350" s="116"/>
      <c r="BA350" s="116"/>
      <c r="BB350" s="116"/>
      <c r="BC350" s="116"/>
      <c r="BD350" s="116"/>
      <c r="BE350" s="116"/>
      <c r="BF350" s="116"/>
      <c r="BG350" s="116"/>
      <c r="BH350" s="116"/>
      <c r="BI350" s="117"/>
    </row>
    <row r="351" spans="1:61" s="3" customFormat="1">
      <c r="A351" s="1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c r="AD351" s="16"/>
      <c r="AE351" s="16"/>
      <c r="AF351" s="16"/>
      <c r="AG351" s="16"/>
      <c r="AH351" s="16"/>
      <c r="AI351" s="16"/>
      <c r="AJ351" s="16"/>
      <c r="AK351" s="16"/>
      <c r="AL351" s="16"/>
      <c r="AM351" s="16"/>
      <c r="AN351" s="16"/>
      <c r="AO351" s="16"/>
      <c r="AP351" s="16"/>
      <c r="AQ351" s="16"/>
      <c r="AR351" s="116"/>
      <c r="AS351" s="116"/>
      <c r="AT351" s="116"/>
      <c r="AU351" s="116"/>
      <c r="AV351" s="116"/>
      <c r="AW351" s="116"/>
      <c r="AX351" s="116"/>
      <c r="AY351" s="116"/>
      <c r="AZ351" s="116"/>
      <c r="BA351" s="116"/>
      <c r="BB351" s="116"/>
      <c r="BC351" s="116"/>
      <c r="BD351" s="116"/>
      <c r="BE351" s="116"/>
      <c r="BF351" s="116"/>
      <c r="BG351" s="116"/>
      <c r="BH351" s="116"/>
      <c r="BI351" s="117"/>
    </row>
    <row r="352" spans="1:61" s="3" customFormat="1">
      <c r="A352" s="1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c r="AD352" s="16"/>
      <c r="AE352" s="16"/>
      <c r="AF352" s="16"/>
      <c r="AG352" s="16"/>
      <c r="AH352" s="16"/>
      <c r="AI352" s="16"/>
      <c r="AJ352" s="16"/>
      <c r="AK352" s="16"/>
      <c r="AL352" s="16"/>
      <c r="AM352" s="16"/>
      <c r="AN352" s="16"/>
      <c r="AO352" s="16"/>
      <c r="AP352" s="16"/>
      <c r="AQ352" s="16"/>
      <c r="AR352" s="116"/>
      <c r="AS352" s="116"/>
      <c r="AT352" s="116"/>
      <c r="AU352" s="116"/>
      <c r="AV352" s="116"/>
      <c r="AW352" s="116"/>
      <c r="AX352" s="116"/>
      <c r="AY352" s="116"/>
      <c r="AZ352" s="116"/>
      <c r="BA352" s="116"/>
      <c r="BB352" s="116"/>
      <c r="BC352" s="116"/>
      <c r="BD352" s="116"/>
      <c r="BE352" s="116"/>
      <c r="BF352" s="116"/>
      <c r="BG352" s="116"/>
      <c r="BH352" s="116"/>
      <c r="BI352" s="117"/>
    </row>
    <row r="353" spans="1:61" s="3" customFormat="1">
      <c r="A353" s="1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c r="AD353" s="16"/>
      <c r="AE353" s="16"/>
      <c r="AF353" s="16"/>
      <c r="AG353" s="16"/>
      <c r="AH353" s="16"/>
      <c r="AI353" s="16"/>
      <c r="AJ353" s="16"/>
      <c r="AK353" s="16"/>
      <c r="AL353" s="16"/>
      <c r="AM353" s="16"/>
      <c r="AN353" s="16"/>
      <c r="AO353" s="16"/>
      <c r="AP353" s="16"/>
      <c r="AQ353" s="16"/>
      <c r="AR353" s="116"/>
      <c r="AS353" s="116"/>
      <c r="AT353" s="116"/>
      <c r="AU353" s="116"/>
      <c r="AV353" s="116"/>
      <c r="AW353" s="116"/>
      <c r="AX353" s="116"/>
      <c r="AY353" s="116"/>
      <c r="AZ353" s="116"/>
      <c r="BA353" s="116"/>
      <c r="BB353" s="116"/>
      <c r="BC353" s="116"/>
      <c r="BD353" s="116"/>
      <c r="BE353" s="116"/>
      <c r="BF353" s="116"/>
      <c r="BG353" s="116"/>
      <c r="BH353" s="116"/>
      <c r="BI353" s="117"/>
    </row>
    <row r="354" spans="1:61" s="3" customFormat="1">
      <c r="A354" s="1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c r="AD354" s="16"/>
      <c r="AE354" s="16"/>
      <c r="AF354" s="16"/>
      <c r="AG354" s="16"/>
      <c r="AH354" s="16"/>
      <c r="AI354" s="16"/>
      <c r="AJ354" s="16"/>
      <c r="AK354" s="16"/>
      <c r="AL354" s="16"/>
      <c r="AM354" s="16"/>
      <c r="AN354" s="16"/>
      <c r="AO354" s="16"/>
      <c r="AP354" s="16"/>
      <c r="AQ354" s="16"/>
      <c r="AR354" s="116"/>
      <c r="AS354" s="116"/>
      <c r="AT354" s="116"/>
      <c r="AU354" s="116"/>
      <c r="AV354" s="116"/>
      <c r="AW354" s="116"/>
      <c r="AX354" s="116"/>
      <c r="AY354" s="116"/>
      <c r="AZ354" s="116"/>
      <c r="BA354" s="116"/>
      <c r="BB354" s="116"/>
      <c r="BC354" s="116"/>
      <c r="BD354" s="116"/>
      <c r="BE354" s="116"/>
      <c r="BF354" s="116"/>
      <c r="BG354" s="116"/>
      <c r="BH354" s="116"/>
      <c r="BI354" s="117"/>
    </row>
    <row r="355" spans="1:61" s="3" customFormat="1">
      <c r="A355" s="1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c r="AD355" s="16"/>
      <c r="AE355" s="16"/>
      <c r="AF355" s="16"/>
      <c r="AG355" s="16"/>
      <c r="AH355" s="16"/>
      <c r="AI355" s="16"/>
      <c r="AJ355" s="16"/>
      <c r="AK355" s="16"/>
      <c r="AL355" s="16"/>
      <c r="AM355" s="16"/>
      <c r="AN355" s="16"/>
      <c r="AO355" s="16"/>
      <c r="AP355" s="16"/>
      <c r="AQ355" s="16"/>
      <c r="AR355" s="116"/>
      <c r="AS355" s="116"/>
      <c r="AT355" s="116"/>
      <c r="AU355" s="116"/>
      <c r="AV355" s="116"/>
      <c r="AW355" s="116"/>
      <c r="AX355" s="116"/>
      <c r="AY355" s="116"/>
      <c r="AZ355" s="116"/>
      <c r="BA355" s="116"/>
      <c r="BB355" s="116"/>
      <c r="BC355" s="116"/>
      <c r="BD355" s="116"/>
      <c r="BE355" s="116"/>
      <c r="BF355" s="116"/>
      <c r="BG355" s="116"/>
      <c r="BH355" s="116"/>
      <c r="BI355" s="117"/>
    </row>
    <row r="356" spans="1:61" s="3" customFormat="1">
      <c r="A356" s="1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c r="AD356" s="16"/>
      <c r="AE356" s="16"/>
      <c r="AF356" s="16"/>
      <c r="AG356" s="16"/>
      <c r="AH356" s="16"/>
      <c r="AI356" s="16"/>
      <c r="AJ356" s="16"/>
      <c r="AK356" s="16"/>
      <c r="AL356" s="16"/>
      <c r="AM356" s="16"/>
      <c r="AN356" s="16"/>
      <c r="AO356" s="16"/>
      <c r="AP356" s="16"/>
      <c r="AQ356" s="16"/>
      <c r="AR356" s="116"/>
      <c r="AS356" s="116"/>
      <c r="AT356" s="116"/>
      <c r="AU356" s="116"/>
      <c r="AV356" s="116"/>
      <c r="AW356" s="116"/>
      <c r="AX356" s="116"/>
      <c r="AY356" s="116"/>
      <c r="AZ356" s="116"/>
      <c r="BA356" s="116"/>
      <c r="BB356" s="116"/>
      <c r="BC356" s="116"/>
      <c r="BD356" s="116"/>
      <c r="BE356" s="116"/>
      <c r="BF356" s="116"/>
      <c r="BG356" s="116"/>
      <c r="BH356" s="116"/>
      <c r="BI356" s="117"/>
    </row>
    <row r="357" spans="1:61" s="3" customFormat="1">
      <c r="A357" s="1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c r="AD357" s="16"/>
      <c r="AE357" s="16"/>
      <c r="AF357" s="16"/>
      <c r="AG357" s="16"/>
      <c r="AH357" s="16"/>
      <c r="AI357" s="16"/>
      <c r="AJ357" s="16"/>
      <c r="AK357" s="16"/>
      <c r="AL357" s="16"/>
      <c r="AM357" s="16"/>
      <c r="AN357" s="16"/>
      <c r="AO357" s="16"/>
      <c r="AP357" s="16"/>
      <c r="AQ357" s="16"/>
      <c r="AR357" s="116"/>
      <c r="AS357" s="116"/>
      <c r="AT357" s="116"/>
      <c r="AU357" s="116"/>
      <c r="AV357" s="116"/>
      <c r="AW357" s="116"/>
      <c r="AX357" s="116"/>
      <c r="AY357" s="116"/>
      <c r="AZ357" s="116"/>
      <c r="BA357" s="116"/>
      <c r="BB357" s="116"/>
      <c r="BC357" s="116"/>
      <c r="BD357" s="116"/>
      <c r="BE357" s="116"/>
      <c r="BF357" s="116"/>
      <c r="BG357" s="116"/>
      <c r="BH357" s="116"/>
      <c r="BI357" s="117"/>
    </row>
    <row r="358" spans="1:61" s="3" customFormat="1">
      <c r="A358" s="1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c r="AD358" s="16"/>
      <c r="AE358" s="16"/>
      <c r="AF358" s="16"/>
      <c r="AG358" s="16"/>
      <c r="AH358" s="16"/>
      <c r="AI358" s="16"/>
      <c r="AJ358" s="16"/>
      <c r="AK358" s="16"/>
      <c r="AL358" s="16"/>
      <c r="AM358" s="16"/>
      <c r="AN358" s="16"/>
      <c r="AO358" s="16"/>
      <c r="AP358" s="16"/>
      <c r="AQ358" s="16"/>
      <c r="AR358" s="116"/>
      <c r="AS358" s="116"/>
      <c r="AT358" s="116"/>
      <c r="AU358" s="116"/>
      <c r="AV358" s="116"/>
      <c r="AW358" s="116"/>
      <c r="AX358" s="116"/>
      <c r="AY358" s="116"/>
      <c r="AZ358" s="116"/>
      <c r="BA358" s="116"/>
      <c r="BB358" s="116"/>
      <c r="BC358" s="116"/>
      <c r="BD358" s="116"/>
      <c r="BE358" s="116"/>
      <c r="BF358" s="116"/>
      <c r="BG358" s="116"/>
      <c r="BH358" s="116"/>
      <c r="BI358" s="117"/>
    </row>
    <row r="359" spans="1:61" s="3" customFormat="1">
      <c r="A359" s="1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c r="AD359" s="16"/>
      <c r="AE359" s="16"/>
      <c r="AF359" s="16"/>
      <c r="AG359" s="16"/>
      <c r="AH359" s="16"/>
      <c r="AI359" s="16"/>
      <c r="AJ359" s="16"/>
      <c r="AK359" s="16"/>
      <c r="AL359" s="16"/>
      <c r="AM359" s="16"/>
      <c r="AN359" s="16"/>
      <c r="AO359" s="16"/>
      <c r="AP359" s="16"/>
      <c r="AQ359" s="16"/>
      <c r="AR359" s="116"/>
      <c r="AS359" s="116"/>
      <c r="AT359" s="116"/>
      <c r="AU359" s="116"/>
      <c r="AV359" s="116"/>
      <c r="AW359" s="116"/>
      <c r="AX359" s="116"/>
      <c r="AY359" s="116"/>
      <c r="AZ359" s="116"/>
      <c r="BA359" s="116"/>
      <c r="BB359" s="116"/>
      <c r="BC359" s="116"/>
      <c r="BD359" s="116"/>
      <c r="BE359" s="116"/>
      <c r="BF359" s="116"/>
      <c r="BG359" s="116"/>
      <c r="BH359" s="116"/>
      <c r="BI359" s="117"/>
    </row>
    <row r="360" spans="1:61" s="3" customFormat="1">
      <c r="A360" s="1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c r="AD360" s="16"/>
      <c r="AE360" s="16"/>
      <c r="AF360" s="16"/>
      <c r="AG360" s="16"/>
      <c r="AH360" s="16"/>
      <c r="AI360" s="16"/>
      <c r="AJ360" s="16"/>
      <c r="AK360" s="16"/>
      <c r="AL360" s="16"/>
      <c r="AM360" s="16"/>
      <c r="AN360" s="16"/>
      <c r="AO360" s="16"/>
      <c r="AP360" s="16"/>
      <c r="AQ360" s="16"/>
      <c r="AR360" s="116"/>
      <c r="AS360" s="116"/>
      <c r="AT360" s="116"/>
      <c r="AU360" s="116"/>
      <c r="AV360" s="116"/>
      <c r="AW360" s="116"/>
      <c r="AX360" s="116"/>
      <c r="AY360" s="116"/>
      <c r="AZ360" s="116"/>
      <c r="BA360" s="116"/>
      <c r="BB360" s="116"/>
      <c r="BC360" s="116"/>
      <c r="BD360" s="116"/>
      <c r="BE360" s="116"/>
      <c r="BF360" s="116"/>
      <c r="BG360" s="116"/>
      <c r="BH360" s="116"/>
      <c r="BI360" s="117"/>
    </row>
    <row r="361" spans="1:61" s="3" customFormat="1">
      <c r="A361" s="1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c r="AD361" s="16"/>
      <c r="AE361" s="16"/>
      <c r="AF361" s="16"/>
      <c r="AG361" s="16"/>
      <c r="AH361" s="16"/>
      <c r="AI361" s="16"/>
      <c r="AJ361" s="16"/>
      <c r="AK361" s="16"/>
      <c r="AL361" s="16"/>
      <c r="AM361" s="16"/>
      <c r="AN361" s="16"/>
      <c r="AO361" s="16"/>
      <c r="AP361" s="16"/>
      <c r="AQ361" s="16"/>
      <c r="AR361" s="116"/>
      <c r="AS361" s="116"/>
      <c r="AT361" s="116"/>
      <c r="AU361" s="116"/>
      <c r="AV361" s="116"/>
      <c r="AW361" s="116"/>
      <c r="AX361" s="116"/>
      <c r="AY361" s="116"/>
      <c r="AZ361" s="116"/>
      <c r="BA361" s="116"/>
      <c r="BB361" s="116"/>
      <c r="BC361" s="116"/>
      <c r="BD361" s="116"/>
      <c r="BE361" s="116"/>
      <c r="BF361" s="116"/>
      <c r="BG361" s="116"/>
      <c r="BH361" s="116"/>
      <c r="BI361" s="117"/>
    </row>
    <row r="362" spans="1:61" s="3" customFormat="1">
      <c r="A362" s="1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c r="AD362" s="16"/>
      <c r="AE362" s="16"/>
      <c r="AF362" s="16"/>
      <c r="AG362" s="16"/>
      <c r="AH362" s="16"/>
      <c r="AI362" s="16"/>
      <c r="AJ362" s="16"/>
      <c r="AK362" s="16"/>
      <c r="AL362" s="16"/>
      <c r="AM362" s="16"/>
      <c r="AN362" s="16"/>
      <c r="AO362" s="16"/>
      <c r="AP362" s="16"/>
      <c r="AQ362" s="16"/>
      <c r="AR362" s="116"/>
      <c r="AS362" s="116"/>
      <c r="AT362" s="116"/>
      <c r="AU362" s="116"/>
      <c r="AV362" s="116"/>
      <c r="AW362" s="116"/>
      <c r="AX362" s="116"/>
      <c r="AY362" s="116"/>
      <c r="AZ362" s="116"/>
      <c r="BA362" s="116"/>
      <c r="BB362" s="116"/>
      <c r="BC362" s="116"/>
      <c r="BD362" s="116"/>
      <c r="BE362" s="116"/>
      <c r="BF362" s="116"/>
      <c r="BG362" s="116"/>
      <c r="BH362" s="116"/>
      <c r="BI362" s="117"/>
    </row>
    <row r="363" spans="1:61" s="3" customFormat="1">
      <c r="A363" s="1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c r="AD363" s="16"/>
      <c r="AE363" s="16"/>
      <c r="AF363" s="16"/>
      <c r="AG363" s="16"/>
      <c r="AH363" s="16"/>
      <c r="AI363" s="16"/>
      <c r="AJ363" s="16"/>
      <c r="AK363" s="16"/>
      <c r="AL363" s="16"/>
      <c r="AM363" s="16"/>
      <c r="AN363" s="16"/>
      <c r="AO363" s="16"/>
      <c r="AP363" s="16"/>
      <c r="AQ363" s="16"/>
      <c r="AR363" s="116"/>
      <c r="AS363" s="116"/>
      <c r="AT363" s="116"/>
      <c r="AU363" s="116"/>
      <c r="AV363" s="116"/>
      <c r="AW363" s="116"/>
      <c r="AX363" s="116"/>
      <c r="AY363" s="116"/>
      <c r="AZ363" s="116"/>
      <c r="BA363" s="116"/>
      <c r="BB363" s="116"/>
      <c r="BC363" s="116"/>
      <c r="BD363" s="116"/>
      <c r="BE363" s="116"/>
      <c r="BF363" s="116"/>
      <c r="BG363" s="116"/>
      <c r="BH363" s="116"/>
      <c r="BI363" s="117"/>
    </row>
    <row r="364" spans="1:61" s="3" customFormat="1">
      <c r="A364" s="1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c r="AD364" s="16"/>
      <c r="AE364" s="16"/>
      <c r="AF364" s="16"/>
      <c r="AG364" s="16"/>
      <c r="AH364" s="16"/>
      <c r="AI364" s="16"/>
      <c r="AJ364" s="16"/>
      <c r="AK364" s="16"/>
      <c r="AL364" s="16"/>
      <c r="AM364" s="16"/>
      <c r="AN364" s="16"/>
      <c r="AO364" s="16"/>
      <c r="AP364" s="16"/>
      <c r="AQ364" s="16"/>
      <c r="AR364" s="116"/>
      <c r="AS364" s="116"/>
      <c r="AT364" s="116"/>
      <c r="AU364" s="116"/>
      <c r="AV364" s="116"/>
      <c r="AW364" s="116"/>
      <c r="AX364" s="116"/>
      <c r="AY364" s="116"/>
      <c r="AZ364" s="116"/>
      <c r="BA364" s="116"/>
      <c r="BB364" s="116"/>
      <c r="BC364" s="116"/>
      <c r="BD364" s="116"/>
      <c r="BE364" s="116"/>
      <c r="BF364" s="116"/>
      <c r="BG364" s="116"/>
      <c r="BH364" s="116"/>
      <c r="BI364" s="117"/>
    </row>
    <row r="365" spans="1:61" s="3" customFormat="1">
      <c r="A365" s="1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c r="AD365" s="16"/>
      <c r="AE365" s="16"/>
      <c r="AF365" s="16"/>
      <c r="AG365" s="16"/>
      <c r="AH365" s="16"/>
      <c r="AI365" s="16"/>
      <c r="AJ365" s="16"/>
      <c r="AK365" s="16"/>
      <c r="AL365" s="16"/>
      <c r="AM365" s="16"/>
      <c r="AN365" s="16"/>
      <c r="AO365" s="16"/>
      <c r="AP365" s="16"/>
      <c r="AQ365" s="16"/>
      <c r="AR365" s="116"/>
      <c r="AS365" s="116"/>
      <c r="AT365" s="116"/>
      <c r="AU365" s="116"/>
      <c r="AV365" s="116"/>
      <c r="AW365" s="116"/>
      <c r="AX365" s="116"/>
      <c r="AY365" s="116"/>
      <c r="AZ365" s="116"/>
      <c r="BA365" s="116"/>
      <c r="BB365" s="116"/>
      <c r="BC365" s="116"/>
      <c r="BD365" s="116"/>
      <c r="BE365" s="116"/>
      <c r="BF365" s="116"/>
      <c r="BG365" s="116"/>
      <c r="BH365" s="116"/>
      <c r="BI365" s="117"/>
    </row>
    <row r="366" spans="1:61" s="3" customFormat="1">
      <c r="A366" s="1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c r="AE366" s="16"/>
      <c r="AF366" s="16"/>
      <c r="AG366" s="16"/>
      <c r="AH366" s="16"/>
      <c r="AI366" s="16"/>
      <c r="AJ366" s="16"/>
      <c r="AK366" s="16"/>
      <c r="AL366" s="16"/>
      <c r="AM366" s="16"/>
      <c r="AN366" s="16"/>
      <c r="AO366" s="16"/>
      <c r="AP366" s="16"/>
      <c r="AQ366" s="16"/>
      <c r="AR366" s="116"/>
      <c r="AS366" s="116"/>
      <c r="AT366" s="116"/>
      <c r="AU366" s="116"/>
      <c r="AV366" s="116"/>
      <c r="AW366" s="116"/>
      <c r="AX366" s="116"/>
      <c r="AY366" s="116"/>
      <c r="AZ366" s="116"/>
      <c r="BA366" s="116"/>
      <c r="BB366" s="116"/>
      <c r="BC366" s="116"/>
      <c r="BD366" s="116"/>
      <c r="BE366" s="116"/>
      <c r="BF366" s="116"/>
      <c r="BG366" s="116"/>
      <c r="BH366" s="116"/>
      <c r="BI366" s="117"/>
    </row>
    <row r="367" spans="1:61" s="3" customFormat="1">
      <c r="A367" s="1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c r="AD367" s="16"/>
      <c r="AE367" s="16"/>
      <c r="AF367" s="16"/>
      <c r="AG367" s="16"/>
      <c r="AH367" s="16"/>
      <c r="AI367" s="16"/>
      <c r="AJ367" s="16"/>
      <c r="AK367" s="16"/>
      <c r="AL367" s="16"/>
      <c r="AM367" s="16"/>
      <c r="AN367" s="16"/>
      <c r="AO367" s="16"/>
      <c r="AP367" s="16"/>
      <c r="AQ367" s="16"/>
      <c r="AR367" s="116"/>
      <c r="AS367" s="116"/>
      <c r="AT367" s="116"/>
      <c r="AU367" s="116"/>
      <c r="AV367" s="116"/>
      <c r="AW367" s="116"/>
      <c r="AX367" s="116"/>
      <c r="AY367" s="116"/>
      <c r="AZ367" s="116"/>
      <c r="BA367" s="116"/>
      <c r="BB367" s="116"/>
      <c r="BC367" s="116"/>
      <c r="BD367" s="116"/>
      <c r="BE367" s="116"/>
      <c r="BF367" s="116"/>
      <c r="BG367" s="116"/>
      <c r="BH367" s="116"/>
      <c r="BI367" s="117"/>
    </row>
    <row r="368" spans="1:61" s="3" customFormat="1">
      <c r="A368" s="1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c r="AE368" s="16"/>
      <c r="AF368" s="16"/>
      <c r="AG368" s="16"/>
      <c r="AH368" s="16"/>
      <c r="AI368" s="16"/>
      <c r="AJ368" s="16"/>
      <c r="AK368" s="16"/>
      <c r="AL368" s="16"/>
      <c r="AM368" s="16"/>
      <c r="AN368" s="16"/>
      <c r="AO368" s="16"/>
      <c r="AP368" s="16"/>
      <c r="AQ368" s="16"/>
      <c r="AR368" s="116"/>
      <c r="AS368" s="116"/>
      <c r="AT368" s="116"/>
      <c r="AU368" s="116"/>
      <c r="AV368" s="116"/>
      <c r="AW368" s="116"/>
      <c r="AX368" s="116"/>
      <c r="AY368" s="116"/>
      <c r="AZ368" s="116"/>
      <c r="BA368" s="116"/>
      <c r="BB368" s="116"/>
      <c r="BC368" s="116"/>
      <c r="BD368" s="116"/>
      <c r="BE368" s="116"/>
      <c r="BF368" s="116"/>
      <c r="BG368" s="116"/>
      <c r="BH368" s="116"/>
      <c r="BI368" s="117"/>
    </row>
    <row r="369" spans="1:61" s="3" customFormat="1">
      <c r="A369" s="1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c r="AD369" s="16"/>
      <c r="AE369" s="16"/>
      <c r="AF369" s="16"/>
      <c r="AG369" s="16"/>
      <c r="AH369" s="16"/>
      <c r="AI369" s="16"/>
      <c r="AJ369" s="16"/>
      <c r="AK369" s="16"/>
      <c r="AL369" s="16"/>
      <c r="AM369" s="16"/>
      <c r="AN369" s="16"/>
      <c r="AO369" s="16"/>
      <c r="AP369" s="16"/>
      <c r="AQ369" s="16"/>
      <c r="AR369" s="116"/>
      <c r="AS369" s="116"/>
      <c r="AT369" s="116"/>
      <c r="AU369" s="116"/>
      <c r="AV369" s="116"/>
      <c r="AW369" s="116"/>
      <c r="AX369" s="116"/>
      <c r="AY369" s="116"/>
      <c r="AZ369" s="116"/>
      <c r="BA369" s="116"/>
      <c r="BB369" s="116"/>
      <c r="BC369" s="116"/>
      <c r="BD369" s="116"/>
      <c r="BE369" s="116"/>
      <c r="BF369" s="116"/>
      <c r="BG369" s="116"/>
      <c r="BH369" s="116"/>
      <c r="BI369" s="117"/>
    </row>
    <row r="370" spans="1:61" s="3" customFormat="1">
      <c r="A370" s="1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c r="AD370" s="16"/>
      <c r="AE370" s="16"/>
      <c r="AF370" s="16"/>
      <c r="AG370" s="16"/>
      <c r="AH370" s="16"/>
      <c r="AI370" s="16"/>
      <c r="AJ370" s="16"/>
      <c r="AK370" s="16"/>
      <c r="AL370" s="16"/>
      <c r="AM370" s="16"/>
      <c r="AN370" s="16"/>
      <c r="AO370" s="16"/>
      <c r="AP370" s="16"/>
      <c r="AQ370" s="16"/>
      <c r="AR370" s="116"/>
      <c r="AS370" s="116"/>
      <c r="AT370" s="116"/>
      <c r="AU370" s="116"/>
      <c r="AV370" s="116"/>
      <c r="AW370" s="116"/>
      <c r="AX370" s="116"/>
      <c r="AY370" s="116"/>
      <c r="AZ370" s="116"/>
      <c r="BA370" s="116"/>
      <c r="BB370" s="116"/>
      <c r="BC370" s="116"/>
      <c r="BD370" s="116"/>
      <c r="BE370" s="116"/>
      <c r="BF370" s="116"/>
      <c r="BG370" s="116"/>
      <c r="BH370" s="116"/>
      <c r="BI370" s="117"/>
    </row>
    <row r="371" spans="1:61" s="3" customFormat="1">
      <c r="A371" s="1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c r="AD371" s="16"/>
      <c r="AE371" s="16"/>
      <c r="AF371" s="16"/>
      <c r="AG371" s="16"/>
      <c r="AH371" s="16"/>
      <c r="AI371" s="16"/>
      <c r="AJ371" s="16"/>
      <c r="AK371" s="16"/>
      <c r="AL371" s="16"/>
      <c r="AM371" s="16"/>
      <c r="AN371" s="16"/>
      <c r="AO371" s="16"/>
      <c r="AP371" s="16"/>
      <c r="AQ371" s="16"/>
      <c r="AR371" s="116"/>
      <c r="AS371" s="116"/>
      <c r="AT371" s="116"/>
      <c r="AU371" s="116"/>
      <c r="AV371" s="116"/>
      <c r="AW371" s="116"/>
      <c r="AX371" s="116"/>
      <c r="AY371" s="116"/>
      <c r="AZ371" s="116"/>
      <c r="BA371" s="116"/>
      <c r="BB371" s="116"/>
      <c r="BC371" s="116"/>
      <c r="BD371" s="116"/>
      <c r="BE371" s="116"/>
      <c r="BF371" s="116"/>
      <c r="BG371" s="116"/>
      <c r="BH371" s="116"/>
      <c r="BI371" s="117"/>
    </row>
    <row r="372" spans="1:61" s="3" customFormat="1">
      <c r="A372" s="1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c r="AE372" s="16"/>
      <c r="AF372" s="16"/>
      <c r="AG372" s="16"/>
      <c r="AH372" s="16"/>
      <c r="AI372" s="16"/>
      <c r="AJ372" s="16"/>
      <c r="AK372" s="16"/>
      <c r="AL372" s="16"/>
      <c r="AM372" s="16"/>
      <c r="AN372" s="16"/>
      <c r="AO372" s="16"/>
      <c r="AP372" s="16"/>
      <c r="AQ372" s="16"/>
      <c r="AR372" s="116"/>
      <c r="AS372" s="116"/>
      <c r="AT372" s="116"/>
      <c r="AU372" s="116"/>
      <c r="AV372" s="116"/>
      <c r="AW372" s="116"/>
      <c r="AX372" s="116"/>
      <c r="AY372" s="116"/>
      <c r="AZ372" s="116"/>
      <c r="BA372" s="116"/>
      <c r="BB372" s="116"/>
      <c r="BC372" s="116"/>
      <c r="BD372" s="116"/>
      <c r="BE372" s="116"/>
      <c r="BF372" s="116"/>
      <c r="BG372" s="116"/>
      <c r="BH372" s="116"/>
      <c r="BI372" s="117"/>
    </row>
    <row r="373" spans="1:61" s="3" customFormat="1">
      <c r="A373" s="1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c r="AD373" s="16"/>
      <c r="AE373" s="16"/>
      <c r="AF373" s="16"/>
      <c r="AG373" s="16"/>
      <c r="AH373" s="16"/>
      <c r="AI373" s="16"/>
      <c r="AJ373" s="16"/>
      <c r="AK373" s="16"/>
      <c r="AL373" s="16"/>
      <c r="AM373" s="16"/>
      <c r="AN373" s="16"/>
      <c r="AO373" s="16"/>
      <c r="AP373" s="16"/>
      <c r="AQ373" s="16"/>
      <c r="AR373" s="116"/>
      <c r="AS373" s="116"/>
      <c r="AT373" s="116"/>
      <c r="AU373" s="116"/>
      <c r="AV373" s="116"/>
      <c r="AW373" s="116"/>
      <c r="AX373" s="116"/>
      <c r="AY373" s="116"/>
      <c r="AZ373" s="116"/>
      <c r="BA373" s="116"/>
      <c r="BB373" s="116"/>
      <c r="BC373" s="116"/>
      <c r="BD373" s="116"/>
      <c r="BE373" s="116"/>
      <c r="BF373" s="116"/>
      <c r="BG373" s="116"/>
      <c r="BH373" s="116"/>
      <c r="BI373" s="117"/>
    </row>
    <row r="374" spans="1:61" s="3" customFormat="1">
      <c r="A374" s="1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c r="AE374" s="16"/>
      <c r="AF374" s="16"/>
      <c r="AG374" s="16"/>
      <c r="AH374" s="16"/>
      <c r="AI374" s="16"/>
      <c r="AJ374" s="16"/>
      <c r="AK374" s="16"/>
      <c r="AL374" s="16"/>
      <c r="AM374" s="16"/>
      <c r="AN374" s="16"/>
      <c r="AO374" s="16"/>
      <c r="AP374" s="16"/>
      <c r="AQ374" s="16"/>
      <c r="AR374" s="116"/>
      <c r="AS374" s="116"/>
      <c r="AT374" s="116"/>
      <c r="AU374" s="116"/>
      <c r="AV374" s="116"/>
      <c r="AW374" s="116"/>
      <c r="AX374" s="116"/>
      <c r="AY374" s="116"/>
      <c r="AZ374" s="116"/>
      <c r="BA374" s="116"/>
      <c r="BB374" s="116"/>
      <c r="BC374" s="116"/>
      <c r="BD374" s="116"/>
      <c r="BE374" s="116"/>
      <c r="BF374" s="116"/>
      <c r="BG374" s="116"/>
      <c r="BH374" s="116"/>
      <c r="BI374" s="117"/>
    </row>
    <row r="375" spans="1:61" s="3" customFormat="1">
      <c r="A375" s="1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c r="AD375" s="16"/>
      <c r="AE375" s="16"/>
      <c r="AF375" s="16"/>
      <c r="AG375" s="16"/>
      <c r="AH375" s="16"/>
      <c r="AI375" s="16"/>
      <c r="AJ375" s="16"/>
      <c r="AK375" s="16"/>
      <c r="AL375" s="16"/>
      <c r="AM375" s="16"/>
      <c r="AN375" s="16"/>
      <c r="AO375" s="16"/>
      <c r="AP375" s="16"/>
      <c r="AQ375" s="16"/>
      <c r="AR375" s="116"/>
      <c r="AS375" s="116"/>
      <c r="AT375" s="116"/>
      <c r="AU375" s="116"/>
      <c r="AV375" s="116"/>
      <c r="AW375" s="116"/>
      <c r="AX375" s="116"/>
      <c r="AY375" s="116"/>
      <c r="AZ375" s="116"/>
      <c r="BA375" s="116"/>
      <c r="BB375" s="116"/>
      <c r="BC375" s="116"/>
      <c r="BD375" s="116"/>
      <c r="BE375" s="116"/>
      <c r="BF375" s="116"/>
      <c r="BG375" s="116"/>
      <c r="BH375" s="116"/>
      <c r="BI375" s="117"/>
    </row>
    <row r="376" spans="1:61" s="3" customFormat="1">
      <c r="A376" s="1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c r="AF376" s="16"/>
      <c r="AG376" s="16"/>
      <c r="AH376" s="16"/>
      <c r="AI376" s="16"/>
      <c r="AJ376" s="16"/>
      <c r="AK376" s="16"/>
      <c r="AL376" s="16"/>
      <c r="AM376" s="16"/>
      <c r="AN376" s="16"/>
      <c r="AO376" s="16"/>
      <c r="AP376" s="16"/>
      <c r="AQ376" s="16"/>
      <c r="AR376" s="116"/>
      <c r="AS376" s="116"/>
      <c r="AT376" s="116"/>
      <c r="AU376" s="116"/>
      <c r="AV376" s="116"/>
      <c r="AW376" s="116"/>
      <c r="AX376" s="116"/>
      <c r="AY376" s="116"/>
      <c r="AZ376" s="116"/>
      <c r="BA376" s="116"/>
      <c r="BB376" s="116"/>
      <c r="BC376" s="116"/>
      <c r="BD376" s="116"/>
      <c r="BE376" s="116"/>
      <c r="BF376" s="116"/>
      <c r="BG376" s="116"/>
      <c r="BH376" s="116"/>
      <c r="BI376" s="117"/>
    </row>
    <row r="377" spans="1:61" s="3" customFormat="1">
      <c r="A377" s="1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c r="AF377" s="16"/>
      <c r="AG377" s="16"/>
      <c r="AH377" s="16"/>
      <c r="AI377" s="16"/>
      <c r="AJ377" s="16"/>
      <c r="AK377" s="16"/>
      <c r="AL377" s="16"/>
      <c r="AM377" s="16"/>
      <c r="AN377" s="16"/>
      <c r="AO377" s="16"/>
      <c r="AP377" s="16"/>
      <c r="AQ377" s="16"/>
      <c r="AR377" s="116"/>
      <c r="AS377" s="116"/>
      <c r="AT377" s="116"/>
      <c r="AU377" s="116"/>
      <c r="AV377" s="116"/>
      <c r="AW377" s="116"/>
      <c r="AX377" s="116"/>
      <c r="AY377" s="116"/>
      <c r="AZ377" s="116"/>
      <c r="BA377" s="116"/>
      <c r="BB377" s="116"/>
      <c r="BC377" s="116"/>
      <c r="BD377" s="116"/>
      <c r="BE377" s="116"/>
      <c r="BF377" s="116"/>
      <c r="BG377" s="116"/>
      <c r="BH377" s="116"/>
      <c r="BI377" s="117"/>
    </row>
    <row r="378" spans="1:61" s="3" customFormat="1">
      <c r="A378" s="1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c r="AE378" s="16"/>
      <c r="AF378" s="16"/>
      <c r="AG378" s="16"/>
      <c r="AH378" s="16"/>
      <c r="AI378" s="16"/>
      <c r="AJ378" s="16"/>
      <c r="AK378" s="16"/>
      <c r="AL378" s="16"/>
      <c r="AM378" s="16"/>
      <c r="AN378" s="16"/>
      <c r="AO378" s="16"/>
      <c r="AP378" s="16"/>
      <c r="AQ378" s="16"/>
      <c r="AR378" s="116"/>
      <c r="AS378" s="116"/>
      <c r="AT378" s="116"/>
      <c r="AU378" s="116"/>
      <c r="AV378" s="116"/>
      <c r="AW378" s="116"/>
      <c r="AX378" s="116"/>
      <c r="AY378" s="116"/>
      <c r="AZ378" s="116"/>
      <c r="BA378" s="116"/>
      <c r="BB378" s="116"/>
      <c r="BC378" s="116"/>
      <c r="BD378" s="116"/>
      <c r="BE378" s="116"/>
      <c r="BF378" s="116"/>
      <c r="BG378" s="116"/>
      <c r="BH378" s="116"/>
      <c r="BI378" s="117"/>
    </row>
    <row r="379" spans="1:61" s="3" customFormat="1">
      <c r="A379" s="1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c r="AD379" s="16"/>
      <c r="AE379" s="16"/>
      <c r="AF379" s="16"/>
      <c r="AG379" s="16"/>
      <c r="AH379" s="16"/>
      <c r="AI379" s="16"/>
      <c r="AJ379" s="16"/>
      <c r="AK379" s="16"/>
      <c r="AL379" s="16"/>
      <c r="AM379" s="16"/>
      <c r="AN379" s="16"/>
      <c r="AO379" s="16"/>
      <c r="AP379" s="16"/>
      <c r="AQ379" s="16"/>
      <c r="AR379" s="116"/>
      <c r="AS379" s="116"/>
      <c r="AT379" s="116"/>
      <c r="AU379" s="116"/>
      <c r="AV379" s="116"/>
      <c r="AW379" s="116"/>
      <c r="AX379" s="116"/>
      <c r="AY379" s="116"/>
      <c r="AZ379" s="116"/>
      <c r="BA379" s="116"/>
      <c r="BB379" s="116"/>
      <c r="BC379" s="116"/>
      <c r="BD379" s="116"/>
      <c r="BE379" s="116"/>
      <c r="BF379" s="116"/>
      <c r="BG379" s="116"/>
      <c r="BH379" s="116"/>
      <c r="BI379" s="117"/>
    </row>
    <row r="380" spans="1:61" s="3" customFormat="1">
      <c r="A380" s="1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c r="AD380" s="16"/>
      <c r="AE380" s="16"/>
      <c r="AF380" s="16"/>
      <c r="AG380" s="16"/>
      <c r="AH380" s="16"/>
      <c r="AI380" s="16"/>
      <c r="AJ380" s="16"/>
      <c r="AK380" s="16"/>
      <c r="AL380" s="16"/>
      <c r="AM380" s="16"/>
      <c r="AN380" s="16"/>
      <c r="AO380" s="16"/>
      <c r="AP380" s="16"/>
      <c r="AQ380" s="16"/>
      <c r="AR380" s="116"/>
      <c r="AS380" s="116"/>
      <c r="AT380" s="116"/>
      <c r="AU380" s="116"/>
      <c r="AV380" s="116"/>
      <c r="AW380" s="116"/>
      <c r="AX380" s="116"/>
      <c r="AY380" s="116"/>
      <c r="AZ380" s="116"/>
      <c r="BA380" s="116"/>
      <c r="BB380" s="116"/>
      <c r="BC380" s="116"/>
      <c r="BD380" s="116"/>
      <c r="BE380" s="116"/>
      <c r="BF380" s="116"/>
      <c r="BG380" s="116"/>
      <c r="BH380" s="116"/>
      <c r="BI380" s="117"/>
    </row>
    <row r="381" spans="1:61" s="3" customFormat="1">
      <c r="A381" s="1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c r="AE381" s="16"/>
      <c r="AF381" s="16"/>
      <c r="AG381" s="16"/>
      <c r="AH381" s="16"/>
      <c r="AI381" s="16"/>
      <c r="AJ381" s="16"/>
      <c r="AK381" s="16"/>
      <c r="AL381" s="16"/>
      <c r="AM381" s="16"/>
      <c r="AN381" s="16"/>
      <c r="AO381" s="16"/>
      <c r="AP381" s="16"/>
      <c r="AQ381" s="16"/>
      <c r="AR381" s="116"/>
      <c r="AS381" s="116"/>
      <c r="AT381" s="116"/>
      <c r="AU381" s="116"/>
      <c r="AV381" s="116"/>
      <c r="AW381" s="116"/>
      <c r="AX381" s="116"/>
      <c r="AY381" s="116"/>
      <c r="AZ381" s="116"/>
      <c r="BA381" s="116"/>
      <c r="BB381" s="116"/>
      <c r="BC381" s="116"/>
      <c r="BD381" s="116"/>
      <c r="BE381" s="116"/>
      <c r="BF381" s="116"/>
      <c r="BG381" s="116"/>
      <c r="BH381" s="116"/>
      <c r="BI381" s="117"/>
    </row>
    <row r="382" spans="1:61" s="3" customFormat="1">
      <c r="A382" s="1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c r="AE382" s="16"/>
      <c r="AF382" s="16"/>
      <c r="AG382" s="16"/>
      <c r="AH382" s="16"/>
      <c r="AI382" s="16"/>
      <c r="AJ382" s="16"/>
      <c r="AK382" s="16"/>
      <c r="AL382" s="16"/>
      <c r="AM382" s="16"/>
      <c r="AN382" s="16"/>
      <c r="AO382" s="16"/>
      <c r="AP382" s="16"/>
      <c r="AQ382" s="16"/>
      <c r="AR382" s="116"/>
      <c r="AS382" s="116"/>
      <c r="AT382" s="116"/>
      <c r="AU382" s="116"/>
      <c r="AV382" s="116"/>
      <c r="AW382" s="116"/>
      <c r="AX382" s="116"/>
      <c r="AY382" s="116"/>
      <c r="AZ382" s="116"/>
      <c r="BA382" s="116"/>
      <c r="BB382" s="116"/>
      <c r="BC382" s="116"/>
      <c r="BD382" s="116"/>
      <c r="BE382" s="116"/>
      <c r="BF382" s="116"/>
      <c r="BG382" s="116"/>
      <c r="BH382" s="116"/>
      <c r="BI382" s="117"/>
    </row>
    <row r="383" spans="1:61" s="3" customFormat="1">
      <c r="A383" s="1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c r="AD383" s="16"/>
      <c r="AE383" s="16"/>
      <c r="AF383" s="16"/>
      <c r="AG383" s="16"/>
      <c r="AH383" s="16"/>
      <c r="AI383" s="16"/>
      <c r="AJ383" s="16"/>
      <c r="AK383" s="16"/>
      <c r="AL383" s="16"/>
      <c r="AM383" s="16"/>
      <c r="AN383" s="16"/>
      <c r="AO383" s="16"/>
      <c r="AP383" s="16"/>
      <c r="AQ383" s="16"/>
      <c r="AR383" s="116"/>
      <c r="AS383" s="116"/>
      <c r="AT383" s="116"/>
      <c r="AU383" s="116"/>
      <c r="AV383" s="116"/>
      <c r="AW383" s="116"/>
      <c r="AX383" s="116"/>
      <c r="AY383" s="116"/>
      <c r="AZ383" s="116"/>
      <c r="BA383" s="116"/>
      <c r="BB383" s="116"/>
      <c r="BC383" s="116"/>
      <c r="BD383" s="116"/>
      <c r="BE383" s="116"/>
      <c r="BF383" s="116"/>
      <c r="BG383" s="116"/>
      <c r="BH383" s="116"/>
      <c r="BI383" s="117"/>
    </row>
    <row r="384" spans="1:61" s="3" customFormat="1">
      <c r="A384" s="1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c r="AD384" s="16"/>
      <c r="AE384" s="16"/>
      <c r="AF384" s="16"/>
      <c r="AG384" s="16"/>
      <c r="AH384" s="16"/>
      <c r="AI384" s="16"/>
      <c r="AJ384" s="16"/>
      <c r="AK384" s="16"/>
      <c r="AL384" s="16"/>
      <c r="AM384" s="16"/>
      <c r="AN384" s="16"/>
      <c r="AO384" s="16"/>
      <c r="AP384" s="16"/>
      <c r="AQ384" s="16"/>
      <c r="AR384" s="116"/>
      <c r="AS384" s="116"/>
      <c r="AT384" s="116"/>
      <c r="AU384" s="116"/>
      <c r="AV384" s="116"/>
      <c r="AW384" s="116"/>
      <c r="AX384" s="116"/>
      <c r="AY384" s="116"/>
      <c r="AZ384" s="116"/>
      <c r="BA384" s="116"/>
      <c r="BB384" s="116"/>
      <c r="BC384" s="116"/>
      <c r="BD384" s="116"/>
      <c r="BE384" s="116"/>
      <c r="BF384" s="116"/>
      <c r="BG384" s="116"/>
      <c r="BH384" s="116"/>
      <c r="BI384" s="117"/>
    </row>
    <row r="385" spans="1:61" s="3" customFormat="1">
      <c r="A385" s="1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c r="AD385" s="16"/>
      <c r="AE385" s="16"/>
      <c r="AF385" s="16"/>
      <c r="AG385" s="16"/>
      <c r="AH385" s="16"/>
      <c r="AI385" s="16"/>
      <c r="AJ385" s="16"/>
      <c r="AK385" s="16"/>
      <c r="AL385" s="16"/>
      <c r="AM385" s="16"/>
      <c r="AN385" s="16"/>
      <c r="AO385" s="16"/>
      <c r="AP385" s="16"/>
      <c r="AQ385" s="16"/>
      <c r="AR385" s="116"/>
      <c r="AS385" s="116"/>
      <c r="AT385" s="116"/>
      <c r="AU385" s="116"/>
      <c r="AV385" s="116"/>
      <c r="AW385" s="116"/>
      <c r="AX385" s="116"/>
      <c r="AY385" s="116"/>
      <c r="AZ385" s="116"/>
      <c r="BA385" s="116"/>
      <c r="BB385" s="116"/>
      <c r="BC385" s="116"/>
      <c r="BD385" s="116"/>
      <c r="BE385" s="116"/>
      <c r="BF385" s="116"/>
      <c r="BG385" s="116"/>
      <c r="BH385" s="116"/>
      <c r="BI385" s="117"/>
    </row>
    <row r="386" spans="1:61" s="3" customFormat="1">
      <c r="A386" s="1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c r="AE386" s="16"/>
      <c r="AF386" s="16"/>
      <c r="AG386" s="16"/>
      <c r="AH386" s="16"/>
      <c r="AI386" s="16"/>
      <c r="AJ386" s="16"/>
      <c r="AK386" s="16"/>
      <c r="AL386" s="16"/>
      <c r="AM386" s="16"/>
      <c r="AN386" s="16"/>
      <c r="AO386" s="16"/>
      <c r="AP386" s="16"/>
      <c r="AQ386" s="16"/>
      <c r="AR386" s="116"/>
      <c r="AS386" s="116"/>
      <c r="AT386" s="116"/>
      <c r="AU386" s="116"/>
      <c r="AV386" s="116"/>
      <c r="AW386" s="116"/>
      <c r="AX386" s="116"/>
      <c r="AY386" s="116"/>
      <c r="AZ386" s="116"/>
      <c r="BA386" s="116"/>
      <c r="BB386" s="116"/>
      <c r="BC386" s="116"/>
      <c r="BD386" s="116"/>
      <c r="BE386" s="116"/>
      <c r="BF386" s="116"/>
      <c r="BG386" s="116"/>
      <c r="BH386" s="116"/>
      <c r="BI386" s="117"/>
    </row>
    <row r="387" spans="1:61" s="3" customFormat="1">
      <c r="A387" s="1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c r="AE387" s="16"/>
      <c r="AF387" s="16"/>
      <c r="AG387" s="16"/>
      <c r="AH387" s="16"/>
      <c r="AI387" s="16"/>
      <c r="AJ387" s="16"/>
      <c r="AK387" s="16"/>
      <c r="AL387" s="16"/>
      <c r="AM387" s="16"/>
      <c r="AN387" s="16"/>
      <c r="AO387" s="16"/>
      <c r="AP387" s="16"/>
      <c r="AQ387" s="16"/>
      <c r="AR387" s="116"/>
      <c r="AS387" s="116"/>
      <c r="AT387" s="116"/>
      <c r="AU387" s="116"/>
      <c r="AV387" s="116"/>
      <c r="AW387" s="116"/>
      <c r="AX387" s="116"/>
      <c r="AY387" s="116"/>
      <c r="AZ387" s="116"/>
      <c r="BA387" s="116"/>
      <c r="BB387" s="116"/>
      <c r="BC387" s="116"/>
      <c r="BD387" s="116"/>
      <c r="BE387" s="116"/>
      <c r="BF387" s="116"/>
      <c r="BG387" s="116"/>
      <c r="BH387" s="116"/>
      <c r="BI387" s="117"/>
    </row>
    <row r="388" spans="1:61" s="3" customFormat="1">
      <c r="A388" s="1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6"/>
      <c r="AH388" s="16"/>
      <c r="AI388" s="16"/>
      <c r="AJ388" s="16"/>
      <c r="AK388" s="16"/>
      <c r="AL388" s="16"/>
      <c r="AM388" s="16"/>
      <c r="AN388" s="16"/>
      <c r="AO388" s="16"/>
      <c r="AP388" s="16"/>
      <c r="AQ388" s="16"/>
      <c r="AR388" s="116"/>
      <c r="AS388" s="116"/>
      <c r="AT388" s="116"/>
      <c r="AU388" s="116"/>
      <c r="AV388" s="116"/>
      <c r="AW388" s="116"/>
      <c r="AX388" s="116"/>
      <c r="AY388" s="116"/>
      <c r="AZ388" s="116"/>
      <c r="BA388" s="116"/>
      <c r="BB388" s="116"/>
      <c r="BC388" s="116"/>
      <c r="BD388" s="116"/>
      <c r="BE388" s="116"/>
      <c r="BF388" s="116"/>
      <c r="BG388" s="116"/>
      <c r="BH388" s="116"/>
      <c r="BI388" s="117"/>
    </row>
    <row r="389" spans="1:61" s="3" customFormat="1">
      <c r="A389" s="1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6"/>
      <c r="AH389" s="16"/>
      <c r="AI389" s="16"/>
      <c r="AJ389" s="16"/>
      <c r="AK389" s="16"/>
      <c r="AL389" s="16"/>
      <c r="AM389" s="16"/>
      <c r="AN389" s="16"/>
      <c r="AO389" s="16"/>
      <c r="AP389" s="16"/>
      <c r="AQ389" s="16"/>
      <c r="AR389" s="116"/>
      <c r="AS389" s="116"/>
      <c r="AT389" s="116"/>
      <c r="AU389" s="116"/>
      <c r="AV389" s="116"/>
      <c r="AW389" s="116"/>
      <c r="AX389" s="116"/>
      <c r="AY389" s="116"/>
      <c r="AZ389" s="116"/>
      <c r="BA389" s="116"/>
      <c r="BB389" s="116"/>
      <c r="BC389" s="116"/>
      <c r="BD389" s="116"/>
      <c r="BE389" s="116"/>
      <c r="BF389" s="116"/>
      <c r="BG389" s="116"/>
      <c r="BH389" s="116"/>
      <c r="BI389" s="117"/>
    </row>
    <row r="390" spans="1:61" s="3" customFormat="1">
      <c r="A390" s="1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6"/>
      <c r="AH390" s="16"/>
      <c r="AI390" s="16"/>
      <c r="AJ390" s="16"/>
      <c r="AK390" s="16"/>
      <c r="AL390" s="16"/>
      <c r="AM390" s="16"/>
      <c r="AN390" s="16"/>
      <c r="AO390" s="16"/>
      <c r="AP390" s="16"/>
      <c r="AQ390" s="16"/>
      <c r="AR390" s="116"/>
      <c r="AS390" s="116"/>
      <c r="AT390" s="116"/>
      <c r="AU390" s="116"/>
      <c r="AV390" s="116"/>
      <c r="AW390" s="116"/>
      <c r="AX390" s="116"/>
      <c r="AY390" s="116"/>
      <c r="AZ390" s="116"/>
      <c r="BA390" s="116"/>
      <c r="BB390" s="116"/>
      <c r="BC390" s="116"/>
      <c r="BD390" s="116"/>
      <c r="BE390" s="116"/>
      <c r="BF390" s="116"/>
      <c r="BG390" s="116"/>
      <c r="BH390" s="116"/>
      <c r="BI390" s="117"/>
    </row>
    <row r="391" spans="1:61" s="3" customFormat="1">
      <c r="A391" s="1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c r="AD391" s="16"/>
      <c r="AE391" s="16"/>
      <c r="AF391" s="16"/>
      <c r="AG391" s="16"/>
      <c r="AH391" s="16"/>
      <c r="AI391" s="16"/>
      <c r="AJ391" s="16"/>
      <c r="AK391" s="16"/>
      <c r="AL391" s="16"/>
      <c r="AM391" s="16"/>
      <c r="AN391" s="16"/>
      <c r="AO391" s="16"/>
      <c r="AP391" s="16"/>
      <c r="AQ391" s="16"/>
      <c r="AR391" s="116"/>
      <c r="AS391" s="116"/>
      <c r="AT391" s="116"/>
      <c r="AU391" s="116"/>
      <c r="AV391" s="116"/>
      <c r="AW391" s="116"/>
      <c r="AX391" s="116"/>
      <c r="AY391" s="116"/>
      <c r="AZ391" s="116"/>
      <c r="BA391" s="116"/>
      <c r="BB391" s="116"/>
      <c r="BC391" s="116"/>
      <c r="BD391" s="116"/>
      <c r="BE391" s="116"/>
      <c r="BF391" s="116"/>
      <c r="BG391" s="116"/>
      <c r="BH391" s="116"/>
      <c r="BI391" s="117"/>
    </row>
    <row r="392" spans="1:61" s="3" customFormat="1">
      <c r="A392" s="1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c r="AD392" s="16"/>
      <c r="AE392" s="16"/>
      <c r="AF392" s="16"/>
      <c r="AG392" s="16"/>
      <c r="AH392" s="16"/>
      <c r="AI392" s="16"/>
      <c r="AJ392" s="16"/>
      <c r="AK392" s="16"/>
      <c r="AL392" s="16"/>
      <c r="AM392" s="16"/>
      <c r="AN392" s="16"/>
      <c r="AO392" s="16"/>
      <c r="AP392" s="16"/>
      <c r="AQ392" s="16"/>
      <c r="AR392" s="116"/>
      <c r="AS392" s="116"/>
      <c r="AT392" s="116"/>
      <c r="AU392" s="116"/>
      <c r="AV392" s="116"/>
      <c r="AW392" s="116"/>
      <c r="AX392" s="116"/>
      <c r="AY392" s="116"/>
      <c r="AZ392" s="116"/>
      <c r="BA392" s="116"/>
      <c r="BB392" s="116"/>
      <c r="BC392" s="116"/>
      <c r="BD392" s="116"/>
      <c r="BE392" s="116"/>
      <c r="BF392" s="116"/>
      <c r="BG392" s="116"/>
      <c r="BH392" s="116"/>
      <c r="BI392" s="117"/>
    </row>
    <row r="393" spans="1:61" s="3" customFormat="1">
      <c r="A393" s="1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c r="AD393" s="16"/>
      <c r="AE393" s="16"/>
      <c r="AF393" s="16"/>
      <c r="AG393" s="16"/>
      <c r="AH393" s="16"/>
      <c r="AI393" s="16"/>
      <c r="AJ393" s="16"/>
      <c r="AK393" s="16"/>
      <c r="AL393" s="16"/>
      <c r="AM393" s="16"/>
      <c r="AN393" s="16"/>
      <c r="AO393" s="16"/>
      <c r="AP393" s="16"/>
      <c r="AQ393" s="16"/>
      <c r="AR393" s="116"/>
      <c r="AS393" s="116"/>
      <c r="AT393" s="116"/>
      <c r="AU393" s="116"/>
      <c r="AV393" s="116"/>
      <c r="AW393" s="116"/>
      <c r="AX393" s="116"/>
      <c r="AY393" s="116"/>
      <c r="AZ393" s="116"/>
      <c r="BA393" s="116"/>
      <c r="BB393" s="116"/>
      <c r="BC393" s="116"/>
      <c r="BD393" s="116"/>
      <c r="BE393" s="116"/>
      <c r="BF393" s="116"/>
      <c r="BG393" s="116"/>
      <c r="BH393" s="116"/>
      <c r="BI393" s="117"/>
    </row>
    <row r="394" spans="1:61" s="3" customFormat="1">
      <c r="A394" s="1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c r="AD394" s="16"/>
      <c r="AE394" s="16"/>
      <c r="AF394" s="16"/>
      <c r="AG394" s="16"/>
      <c r="AH394" s="16"/>
      <c r="AI394" s="16"/>
      <c r="AJ394" s="16"/>
      <c r="AK394" s="16"/>
      <c r="AL394" s="16"/>
      <c r="AM394" s="16"/>
      <c r="AN394" s="16"/>
      <c r="AO394" s="16"/>
      <c r="AP394" s="16"/>
      <c r="AQ394" s="16"/>
      <c r="AR394" s="116"/>
      <c r="AS394" s="116"/>
      <c r="AT394" s="116"/>
      <c r="AU394" s="116"/>
      <c r="AV394" s="116"/>
      <c r="AW394" s="116"/>
      <c r="AX394" s="116"/>
      <c r="AY394" s="116"/>
      <c r="AZ394" s="116"/>
      <c r="BA394" s="116"/>
      <c r="BB394" s="116"/>
      <c r="BC394" s="116"/>
      <c r="BD394" s="116"/>
      <c r="BE394" s="116"/>
      <c r="BF394" s="116"/>
      <c r="BG394" s="116"/>
      <c r="BH394" s="116"/>
      <c r="BI394" s="117"/>
    </row>
    <row r="395" spans="1:61" s="3" customFormat="1">
      <c r="A395" s="1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c r="AD395" s="16"/>
      <c r="AE395" s="16"/>
      <c r="AF395" s="16"/>
      <c r="AG395" s="16"/>
      <c r="AH395" s="16"/>
      <c r="AI395" s="16"/>
      <c r="AJ395" s="16"/>
      <c r="AK395" s="16"/>
      <c r="AL395" s="16"/>
      <c r="AM395" s="16"/>
      <c r="AN395" s="16"/>
      <c r="AO395" s="16"/>
      <c r="AP395" s="16"/>
      <c r="AQ395" s="16"/>
      <c r="AR395" s="116"/>
      <c r="AS395" s="116"/>
      <c r="AT395" s="116"/>
      <c r="AU395" s="116"/>
      <c r="AV395" s="116"/>
      <c r="AW395" s="116"/>
      <c r="AX395" s="116"/>
      <c r="AY395" s="116"/>
      <c r="AZ395" s="116"/>
      <c r="BA395" s="116"/>
      <c r="BB395" s="116"/>
      <c r="BC395" s="116"/>
      <c r="BD395" s="116"/>
      <c r="BE395" s="116"/>
      <c r="BF395" s="116"/>
      <c r="BG395" s="116"/>
      <c r="BH395" s="116"/>
      <c r="BI395" s="117"/>
    </row>
    <row r="396" spans="1:61" s="3" customFormat="1">
      <c r="A396" s="1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c r="AD396" s="16"/>
      <c r="AE396" s="16"/>
      <c r="AF396" s="16"/>
      <c r="AG396" s="16"/>
      <c r="AH396" s="16"/>
      <c r="AI396" s="16"/>
      <c r="AJ396" s="16"/>
      <c r="AK396" s="16"/>
      <c r="AL396" s="16"/>
      <c r="AM396" s="16"/>
      <c r="AN396" s="16"/>
      <c r="AO396" s="16"/>
      <c r="AP396" s="16"/>
      <c r="AQ396" s="16"/>
      <c r="AR396" s="116"/>
      <c r="AS396" s="116"/>
      <c r="AT396" s="116"/>
      <c r="AU396" s="116"/>
      <c r="AV396" s="116"/>
      <c r="AW396" s="116"/>
      <c r="AX396" s="116"/>
      <c r="AY396" s="116"/>
      <c r="AZ396" s="116"/>
      <c r="BA396" s="116"/>
      <c r="BB396" s="116"/>
      <c r="BC396" s="116"/>
      <c r="BD396" s="116"/>
      <c r="BE396" s="116"/>
      <c r="BF396" s="116"/>
      <c r="BG396" s="116"/>
      <c r="BH396" s="116"/>
      <c r="BI396" s="117"/>
    </row>
    <row r="397" spans="1:61" s="3" customFormat="1">
      <c r="A397" s="1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c r="AD397" s="16"/>
      <c r="AE397" s="16"/>
      <c r="AF397" s="16"/>
      <c r="AG397" s="16"/>
      <c r="AH397" s="16"/>
      <c r="AI397" s="16"/>
      <c r="AJ397" s="16"/>
      <c r="AK397" s="16"/>
      <c r="AL397" s="16"/>
      <c r="AM397" s="16"/>
      <c r="AN397" s="16"/>
      <c r="AO397" s="16"/>
      <c r="AP397" s="16"/>
      <c r="AQ397" s="16"/>
      <c r="AR397" s="116"/>
      <c r="AS397" s="116"/>
      <c r="AT397" s="116"/>
      <c r="AU397" s="116"/>
      <c r="AV397" s="116"/>
      <c r="AW397" s="116"/>
      <c r="AX397" s="116"/>
      <c r="AY397" s="116"/>
      <c r="AZ397" s="116"/>
      <c r="BA397" s="116"/>
      <c r="BB397" s="116"/>
      <c r="BC397" s="116"/>
      <c r="BD397" s="116"/>
      <c r="BE397" s="116"/>
      <c r="BF397" s="116"/>
      <c r="BG397" s="116"/>
      <c r="BH397" s="116"/>
      <c r="BI397" s="117"/>
    </row>
    <row r="398" spans="1:61" s="3" customFormat="1">
      <c r="A398" s="1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c r="AD398" s="16"/>
      <c r="AE398" s="16"/>
      <c r="AF398" s="16"/>
      <c r="AG398" s="16"/>
      <c r="AH398" s="16"/>
      <c r="AI398" s="16"/>
      <c r="AJ398" s="16"/>
      <c r="AK398" s="16"/>
      <c r="AL398" s="16"/>
      <c r="AM398" s="16"/>
      <c r="AN398" s="16"/>
      <c r="AO398" s="16"/>
      <c r="AP398" s="16"/>
      <c r="AQ398" s="16"/>
      <c r="AR398" s="116"/>
      <c r="AS398" s="116"/>
      <c r="AT398" s="116"/>
      <c r="AU398" s="116"/>
      <c r="AV398" s="116"/>
      <c r="AW398" s="116"/>
      <c r="AX398" s="116"/>
      <c r="AY398" s="116"/>
      <c r="AZ398" s="116"/>
      <c r="BA398" s="116"/>
      <c r="BB398" s="116"/>
      <c r="BC398" s="116"/>
      <c r="BD398" s="116"/>
      <c r="BE398" s="116"/>
      <c r="BF398" s="116"/>
      <c r="BG398" s="116"/>
      <c r="BH398" s="116"/>
      <c r="BI398" s="117"/>
    </row>
    <row r="399" spans="1:61" s="3" customFormat="1">
      <c r="A399" s="1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c r="AD399" s="16"/>
      <c r="AE399" s="16"/>
      <c r="AF399" s="16"/>
      <c r="AG399" s="16"/>
      <c r="AH399" s="16"/>
      <c r="AI399" s="16"/>
      <c r="AJ399" s="16"/>
      <c r="AK399" s="16"/>
      <c r="AL399" s="16"/>
      <c r="AM399" s="16"/>
      <c r="AN399" s="16"/>
      <c r="AO399" s="16"/>
      <c r="AP399" s="16"/>
      <c r="AQ399" s="16"/>
      <c r="AR399" s="116"/>
      <c r="AS399" s="116"/>
      <c r="AT399" s="116"/>
      <c r="AU399" s="116"/>
      <c r="AV399" s="116"/>
      <c r="AW399" s="116"/>
      <c r="AX399" s="116"/>
      <c r="AY399" s="116"/>
      <c r="AZ399" s="116"/>
      <c r="BA399" s="116"/>
      <c r="BB399" s="116"/>
      <c r="BC399" s="116"/>
      <c r="BD399" s="116"/>
      <c r="BE399" s="116"/>
      <c r="BF399" s="116"/>
      <c r="BG399" s="116"/>
      <c r="BH399" s="116"/>
      <c r="BI399" s="117"/>
    </row>
    <row r="400" spans="1:61" s="3" customFormat="1">
      <c r="A400" s="1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c r="AD400" s="16"/>
      <c r="AE400" s="16"/>
      <c r="AF400" s="16"/>
      <c r="AG400" s="16"/>
      <c r="AH400" s="16"/>
      <c r="AI400" s="16"/>
      <c r="AJ400" s="16"/>
      <c r="AK400" s="16"/>
      <c r="AL400" s="16"/>
      <c r="AM400" s="16"/>
      <c r="AN400" s="16"/>
      <c r="AO400" s="16"/>
      <c r="AP400" s="16"/>
      <c r="AQ400" s="16"/>
      <c r="AR400" s="116"/>
      <c r="AS400" s="116"/>
      <c r="AT400" s="116"/>
      <c r="AU400" s="116"/>
      <c r="AV400" s="116"/>
      <c r="AW400" s="116"/>
      <c r="AX400" s="116"/>
      <c r="AY400" s="116"/>
      <c r="AZ400" s="116"/>
      <c r="BA400" s="116"/>
      <c r="BB400" s="116"/>
      <c r="BC400" s="116"/>
      <c r="BD400" s="116"/>
      <c r="BE400" s="116"/>
      <c r="BF400" s="116"/>
      <c r="BG400" s="116"/>
      <c r="BH400" s="116"/>
      <c r="BI400" s="117"/>
    </row>
    <row r="401" spans="1:61" s="3" customFormat="1">
      <c r="A401" s="1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c r="AD401" s="16"/>
      <c r="AE401" s="16"/>
      <c r="AF401" s="16"/>
      <c r="AG401" s="16"/>
      <c r="AH401" s="16"/>
      <c r="AI401" s="16"/>
      <c r="AJ401" s="16"/>
      <c r="AK401" s="16"/>
      <c r="AL401" s="16"/>
      <c r="AM401" s="16"/>
      <c r="AN401" s="16"/>
      <c r="AO401" s="16"/>
      <c r="AP401" s="16"/>
      <c r="AQ401" s="16"/>
      <c r="AR401" s="116"/>
      <c r="AS401" s="116"/>
      <c r="AT401" s="116"/>
      <c r="AU401" s="116"/>
      <c r="AV401" s="116"/>
      <c r="AW401" s="116"/>
      <c r="AX401" s="116"/>
      <c r="AY401" s="116"/>
      <c r="AZ401" s="116"/>
      <c r="BA401" s="116"/>
      <c r="BB401" s="116"/>
      <c r="BC401" s="116"/>
      <c r="BD401" s="116"/>
      <c r="BE401" s="116"/>
      <c r="BF401" s="116"/>
      <c r="BG401" s="116"/>
      <c r="BH401" s="116"/>
      <c r="BI401" s="117"/>
    </row>
    <row r="402" spans="1:61" s="3" customFormat="1">
      <c r="A402" s="1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c r="AD402" s="16"/>
      <c r="AE402" s="16"/>
      <c r="AF402" s="16"/>
      <c r="AG402" s="16"/>
      <c r="AH402" s="16"/>
      <c r="AI402" s="16"/>
      <c r="AJ402" s="16"/>
      <c r="AK402" s="16"/>
      <c r="AL402" s="16"/>
      <c r="AM402" s="16"/>
      <c r="AN402" s="16"/>
      <c r="AO402" s="16"/>
      <c r="AP402" s="16"/>
      <c r="AQ402" s="16"/>
      <c r="AR402" s="116"/>
      <c r="AS402" s="116"/>
      <c r="AT402" s="116"/>
      <c r="AU402" s="116"/>
      <c r="AV402" s="116"/>
      <c r="AW402" s="116"/>
      <c r="AX402" s="116"/>
      <c r="AY402" s="116"/>
      <c r="AZ402" s="116"/>
      <c r="BA402" s="116"/>
      <c r="BB402" s="116"/>
      <c r="BC402" s="116"/>
      <c r="BD402" s="116"/>
      <c r="BE402" s="116"/>
      <c r="BF402" s="116"/>
      <c r="BG402" s="116"/>
      <c r="BH402" s="116"/>
      <c r="BI402" s="117"/>
    </row>
    <row r="403" spans="1:61" s="3" customFormat="1">
      <c r="A403" s="1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c r="AD403" s="16"/>
      <c r="AE403" s="16"/>
      <c r="AF403" s="16"/>
      <c r="AG403" s="16"/>
      <c r="AH403" s="16"/>
      <c r="AI403" s="16"/>
      <c r="AJ403" s="16"/>
      <c r="AK403" s="16"/>
      <c r="AL403" s="16"/>
      <c r="AM403" s="16"/>
      <c r="AN403" s="16"/>
      <c r="AO403" s="16"/>
      <c r="AP403" s="16"/>
      <c r="AQ403" s="16"/>
      <c r="AR403" s="116"/>
      <c r="AS403" s="116"/>
      <c r="AT403" s="116"/>
      <c r="AU403" s="116"/>
      <c r="AV403" s="116"/>
      <c r="AW403" s="116"/>
      <c r="AX403" s="116"/>
      <c r="AY403" s="116"/>
      <c r="AZ403" s="116"/>
      <c r="BA403" s="116"/>
      <c r="BB403" s="116"/>
      <c r="BC403" s="116"/>
      <c r="BD403" s="116"/>
      <c r="BE403" s="116"/>
      <c r="BF403" s="116"/>
      <c r="BG403" s="116"/>
      <c r="BH403" s="116"/>
      <c r="BI403" s="117"/>
    </row>
    <row r="404" spans="1:61" s="3" customFormat="1">
      <c r="A404" s="1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c r="AD404" s="16"/>
      <c r="AE404" s="16"/>
      <c r="AF404" s="16"/>
      <c r="AG404" s="16"/>
      <c r="AH404" s="16"/>
      <c r="AI404" s="16"/>
      <c r="AJ404" s="16"/>
      <c r="AK404" s="16"/>
      <c r="AL404" s="16"/>
      <c r="AM404" s="16"/>
      <c r="AN404" s="16"/>
      <c r="AO404" s="16"/>
      <c r="AP404" s="16"/>
      <c r="AQ404" s="16"/>
      <c r="AR404" s="116"/>
      <c r="AS404" s="116"/>
      <c r="AT404" s="116"/>
      <c r="AU404" s="116"/>
      <c r="AV404" s="116"/>
      <c r="AW404" s="116"/>
      <c r="AX404" s="116"/>
      <c r="AY404" s="116"/>
      <c r="AZ404" s="116"/>
      <c r="BA404" s="116"/>
      <c r="BB404" s="116"/>
      <c r="BC404" s="116"/>
      <c r="BD404" s="116"/>
      <c r="BE404" s="116"/>
      <c r="BF404" s="116"/>
      <c r="BG404" s="116"/>
      <c r="BH404" s="116"/>
      <c r="BI404" s="117"/>
    </row>
    <row r="405" spans="1:61" s="3" customFormat="1">
      <c r="A405" s="1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c r="AD405" s="16"/>
      <c r="AE405" s="16"/>
      <c r="AF405" s="16"/>
      <c r="AG405" s="16"/>
      <c r="AH405" s="16"/>
      <c r="AI405" s="16"/>
      <c r="AJ405" s="16"/>
      <c r="AK405" s="16"/>
      <c r="AL405" s="16"/>
      <c r="AM405" s="16"/>
      <c r="AN405" s="16"/>
      <c r="AO405" s="16"/>
      <c r="AP405" s="16"/>
      <c r="AQ405" s="16"/>
      <c r="AR405" s="116"/>
      <c r="AS405" s="116"/>
      <c r="AT405" s="116"/>
      <c r="AU405" s="116"/>
      <c r="AV405" s="116"/>
      <c r="AW405" s="116"/>
      <c r="AX405" s="116"/>
      <c r="AY405" s="116"/>
      <c r="AZ405" s="116"/>
      <c r="BA405" s="116"/>
      <c r="BB405" s="116"/>
      <c r="BC405" s="116"/>
      <c r="BD405" s="116"/>
      <c r="BE405" s="116"/>
      <c r="BF405" s="116"/>
      <c r="BG405" s="116"/>
      <c r="BH405" s="116"/>
      <c r="BI405" s="117"/>
    </row>
    <row r="406" spans="1:61" s="3" customFormat="1">
      <c r="A406" s="1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c r="AD406" s="16"/>
      <c r="AE406" s="16"/>
      <c r="AF406" s="16"/>
      <c r="AG406" s="16"/>
      <c r="AH406" s="16"/>
      <c r="AI406" s="16"/>
      <c r="AJ406" s="16"/>
      <c r="AK406" s="16"/>
      <c r="AL406" s="16"/>
      <c r="AM406" s="16"/>
      <c r="AN406" s="16"/>
      <c r="AO406" s="16"/>
      <c r="AP406" s="16"/>
      <c r="AQ406" s="16"/>
      <c r="AR406" s="116"/>
      <c r="AS406" s="116"/>
      <c r="AT406" s="116"/>
      <c r="AU406" s="116"/>
      <c r="AV406" s="116"/>
      <c r="AW406" s="116"/>
      <c r="AX406" s="116"/>
      <c r="AY406" s="116"/>
      <c r="AZ406" s="116"/>
      <c r="BA406" s="116"/>
      <c r="BB406" s="116"/>
      <c r="BC406" s="116"/>
      <c r="BD406" s="116"/>
      <c r="BE406" s="116"/>
      <c r="BF406" s="116"/>
      <c r="BG406" s="116"/>
      <c r="BH406" s="116"/>
      <c r="BI406" s="117"/>
    </row>
    <row r="407" spans="1:61" s="3" customFormat="1">
      <c r="A407" s="1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c r="AD407" s="16"/>
      <c r="AE407" s="16"/>
      <c r="AF407" s="16"/>
      <c r="AG407" s="16"/>
      <c r="AH407" s="16"/>
      <c r="AI407" s="16"/>
      <c r="AJ407" s="16"/>
      <c r="AK407" s="16"/>
      <c r="AL407" s="16"/>
      <c r="AM407" s="16"/>
      <c r="AN407" s="16"/>
      <c r="AO407" s="16"/>
      <c r="AP407" s="16"/>
      <c r="AQ407" s="16"/>
      <c r="AR407" s="116"/>
      <c r="AS407" s="116"/>
      <c r="AT407" s="116"/>
      <c r="AU407" s="116"/>
      <c r="AV407" s="116"/>
      <c r="AW407" s="116"/>
      <c r="AX407" s="116"/>
      <c r="AY407" s="116"/>
      <c r="AZ407" s="116"/>
      <c r="BA407" s="116"/>
      <c r="BB407" s="116"/>
      <c r="BC407" s="116"/>
      <c r="BD407" s="116"/>
      <c r="BE407" s="116"/>
      <c r="BF407" s="116"/>
      <c r="BG407" s="116"/>
      <c r="BH407" s="116"/>
      <c r="BI407" s="117"/>
    </row>
    <row r="408" spans="1:61" s="3" customFormat="1">
      <c r="A408" s="1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c r="AD408" s="16"/>
      <c r="AE408" s="16"/>
      <c r="AF408" s="16"/>
      <c r="AG408" s="16"/>
      <c r="AH408" s="16"/>
      <c r="AI408" s="16"/>
      <c r="AJ408" s="16"/>
      <c r="AK408" s="16"/>
      <c r="AL408" s="16"/>
      <c r="AM408" s="16"/>
      <c r="AN408" s="16"/>
      <c r="AO408" s="16"/>
      <c r="AP408" s="16"/>
      <c r="AQ408" s="16"/>
      <c r="AR408" s="116"/>
      <c r="AS408" s="116"/>
      <c r="AT408" s="116"/>
      <c r="AU408" s="116"/>
      <c r="AV408" s="116"/>
      <c r="AW408" s="116"/>
      <c r="AX408" s="116"/>
      <c r="AY408" s="116"/>
      <c r="AZ408" s="116"/>
      <c r="BA408" s="116"/>
      <c r="BB408" s="116"/>
      <c r="BC408" s="116"/>
      <c r="BD408" s="116"/>
      <c r="BE408" s="116"/>
      <c r="BF408" s="116"/>
      <c r="BG408" s="116"/>
      <c r="BH408" s="116"/>
      <c r="BI408" s="117"/>
    </row>
    <row r="409" spans="1:61" s="3" customFormat="1">
      <c r="A409" s="1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c r="AD409" s="16"/>
      <c r="AE409" s="16"/>
      <c r="AF409" s="16"/>
      <c r="AG409" s="16"/>
      <c r="AH409" s="16"/>
      <c r="AI409" s="16"/>
      <c r="AJ409" s="16"/>
      <c r="AK409" s="16"/>
      <c r="AL409" s="16"/>
      <c r="AM409" s="16"/>
      <c r="AN409" s="16"/>
      <c r="AO409" s="16"/>
      <c r="AP409" s="16"/>
      <c r="AQ409" s="16"/>
      <c r="AR409" s="116"/>
      <c r="AS409" s="116"/>
      <c r="AT409" s="116"/>
      <c r="AU409" s="116"/>
      <c r="AV409" s="116"/>
      <c r="AW409" s="116"/>
      <c r="AX409" s="116"/>
      <c r="AY409" s="116"/>
      <c r="AZ409" s="116"/>
      <c r="BA409" s="116"/>
      <c r="BB409" s="116"/>
      <c r="BC409" s="116"/>
      <c r="BD409" s="116"/>
      <c r="BE409" s="116"/>
      <c r="BF409" s="116"/>
      <c r="BG409" s="116"/>
      <c r="BH409" s="116"/>
      <c r="BI409" s="117"/>
    </row>
    <row r="410" spans="1:61" s="3" customFormat="1">
      <c r="A410" s="1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c r="AD410" s="16"/>
      <c r="AE410" s="16"/>
      <c r="AF410" s="16"/>
      <c r="AG410" s="16"/>
      <c r="AH410" s="16"/>
      <c r="AI410" s="16"/>
      <c r="AJ410" s="16"/>
      <c r="AK410" s="16"/>
      <c r="AL410" s="16"/>
      <c r="AM410" s="16"/>
      <c r="AN410" s="16"/>
      <c r="AO410" s="16"/>
      <c r="AP410" s="16"/>
      <c r="AQ410" s="16"/>
      <c r="AR410" s="116"/>
      <c r="AS410" s="116"/>
      <c r="AT410" s="116"/>
      <c r="AU410" s="116"/>
      <c r="AV410" s="116"/>
      <c r="AW410" s="116"/>
      <c r="AX410" s="116"/>
      <c r="AY410" s="116"/>
      <c r="AZ410" s="116"/>
      <c r="BA410" s="116"/>
      <c r="BB410" s="116"/>
      <c r="BC410" s="116"/>
      <c r="BD410" s="116"/>
      <c r="BE410" s="116"/>
      <c r="BF410" s="116"/>
      <c r="BG410" s="116"/>
      <c r="BH410" s="116"/>
      <c r="BI410" s="117"/>
    </row>
    <row r="411" spans="1:61" s="3" customFormat="1">
      <c r="A411" s="1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c r="AD411" s="16"/>
      <c r="AE411" s="16"/>
      <c r="AF411" s="16"/>
      <c r="AG411" s="16"/>
      <c r="AH411" s="16"/>
      <c r="AI411" s="16"/>
      <c r="AJ411" s="16"/>
      <c r="AK411" s="16"/>
      <c r="AL411" s="16"/>
      <c r="AM411" s="16"/>
      <c r="AN411" s="16"/>
      <c r="AO411" s="16"/>
      <c r="AP411" s="16"/>
      <c r="AQ411" s="16"/>
      <c r="AR411" s="116"/>
      <c r="AS411" s="116"/>
      <c r="AT411" s="116"/>
      <c r="AU411" s="116"/>
      <c r="AV411" s="116"/>
      <c r="AW411" s="116"/>
      <c r="AX411" s="116"/>
      <c r="AY411" s="116"/>
      <c r="AZ411" s="116"/>
      <c r="BA411" s="116"/>
      <c r="BB411" s="116"/>
      <c r="BC411" s="116"/>
      <c r="BD411" s="116"/>
      <c r="BE411" s="116"/>
      <c r="BF411" s="116"/>
      <c r="BG411" s="116"/>
      <c r="BH411" s="116"/>
      <c r="BI411" s="117"/>
    </row>
    <row r="412" spans="1:61" s="3" customFormat="1">
      <c r="A412" s="1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c r="AD412" s="16"/>
      <c r="AE412" s="16"/>
      <c r="AF412" s="16"/>
      <c r="AG412" s="16"/>
      <c r="AH412" s="16"/>
      <c r="AI412" s="16"/>
      <c r="AJ412" s="16"/>
      <c r="AK412" s="16"/>
      <c r="AL412" s="16"/>
      <c r="AM412" s="16"/>
      <c r="AN412" s="16"/>
      <c r="AO412" s="16"/>
      <c r="AP412" s="16"/>
      <c r="AQ412" s="16"/>
      <c r="AR412" s="116"/>
      <c r="AS412" s="116"/>
      <c r="AT412" s="116"/>
      <c r="AU412" s="116"/>
      <c r="AV412" s="116"/>
      <c r="AW412" s="116"/>
      <c r="AX412" s="116"/>
      <c r="AY412" s="116"/>
      <c r="AZ412" s="116"/>
      <c r="BA412" s="116"/>
      <c r="BB412" s="116"/>
      <c r="BC412" s="116"/>
      <c r="BD412" s="116"/>
      <c r="BE412" s="116"/>
      <c r="BF412" s="116"/>
      <c r="BG412" s="116"/>
      <c r="BH412" s="116"/>
      <c r="BI412" s="117"/>
    </row>
    <row r="413" spans="1:61" s="3" customFormat="1">
      <c r="A413" s="1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c r="AD413" s="16"/>
      <c r="AE413" s="16"/>
      <c r="AF413" s="16"/>
      <c r="AG413" s="16"/>
      <c r="AH413" s="16"/>
      <c r="AI413" s="16"/>
      <c r="AJ413" s="16"/>
      <c r="AK413" s="16"/>
      <c r="AL413" s="16"/>
      <c r="AM413" s="16"/>
      <c r="AN413" s="16"/>
      <c r="AO413" s="16"/>
      <c r="AP413" s="16"/>
      <c r="AQ413" s="16"/>
      <c r="AR413" s="116"/>
      <c r="AS413" s="116"/>
      <c r="AT413" s="116"/>
      <c r="AU413" s="116"/>
      <c r="AV413" s="116"/>
      <c r="AW413" s="116"/>
      <c r="AX413" s="116"/>
      <c r="AY413" s="116"/>
      <c r="AZ413" s="116"/>
      <c r="BA413" s="116"/>
      <c r="BB413" s="116"/>
      <c r="BC413" s="116"/>
      <c r="BD413" s="116"/>
      <c r="BE413" s="116"/>
      <c r="BF413" s="116"/>
      <c r="BG413" s="116"/>
      <c r="BH413" s="116"/>
      <c r="BI413" s="117"/>
    </row>
    <row r="414" spans="1:61" s="3" customFormat="1">
      <c r="A414" s="1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c r="AD414" s="16"/>
      <c r="AE414" s="16"/>
      <c r="AF414" s="16"/>
      <c r="AG414" s="16"/>
      <c r="AH414" s="16"/>
      <c r="AI414" s="16"/>
      <c r="AJ414" s="16"/>
      <c r="AK414" s="16"/>
      <c r="AL414" s="16"/>
      <c r="AM414" s="16"/>
      <c r="AN414" s="16"/>
      <c r="AO414" s="16"/>
      <c r="AP414" s="16"/>
      <c r="AQ414" s="16"/>
      <c r="AR414" s="116"/>
      <c r="AS414" s="116"/>
      <c r="AT414" s="116"/>
      <c r="AU414" s="116"/>
      <c r="AV414" s="116"/>
      <c r="AW414" s="116"/>
      <c r="AX414" s="116"/>
      <c r="AY414" s="116"/>
      <c r="AZ414" s="116"/>
      <c r="BA414" s="116"/>
      <c r="BB414" s="116"/>
      <c r="BC414" s="116"/>
      <c r="BD414" s="116"/>
      <c r="BE414" s="116"/>
      <c r="BF414" s="116"/>
      <c r="BG414" s="116"/>
      <c r="BH414" s="116"/>
      <c r="BI414" s="117"/>
    </row>
    <row r="415" spans="1:61" s="3" customFormat="1">
      <c r="A415" s="1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c r="AD415" s="16"/>
      <c r="AE415" s="16"/>
      <c r="AF415" s="16"/>
      <c r="AG415" s="16"/>
      <c r="AH415" s="16"/>
      <c r="AI415" s="16"/>
      <c r="AJ415" s="16"/>
      <c r="AK415" s="16"/>
      <c r="AL415" s="16"/>
      <c r="AM415" s="16"/>
      <c r="AN415" s="16"/>
      <c r="AO415" s="16"/>
      <c r="AP415" s="16"/>
      <c r="AQ415" s="16"/>
      <c r="AR415" s="116"/>
      <c r="AS415" s="116"/>
      <c r="AT415" s="116"/>
      <c r="AU415" s="116"/>
      <c r="AV415" s="116"/>
      <c r="AW415" s="116"/>
      <c r="AX415" s="116"/>
      <c r="AY415" s="116"/>
      <c r="AZ415" s="116"/>
      <c r="BA415" s="116"/>
      <c r="BB415" s="116"/>
      <c r="BC415" s="116"/>
      <c r="BD415" s="116"/>
      <c r="BE415" s="116"/>
      <c r="BF415" s="116"/>
      <c r="BG415" s="116"/>
      <c r="BH415" s="116"/>
      <c r="BI415" s="117"/>
    </row>
    <row r="416" spans="1:61" s="3" customFormat="1">
      <c r="A416" s="1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c r="AD416" s="16"/>
      <c r="AE416" s="16"/>
      <c r="AF416" s="16"/>
      <c r="AG416" s="16"/>
      <c r="AH416" s="16"/>
      <c r="AI416" s="16"/>
      <c r="AJ416" s="16"/>
      <c r="AK416" s="16"/>
      <c r="AL416" s="16"/>
      <c r="AM416" s="16"/>
      <c r="AN416" s="16"/>
      <c r="AO416" s="16"/>
      <c r="AP416" s="16"/>
      <c r="AQ416" s="16"/>
      <c r="AR416" s="116"/>
      <c r="AS416" s="116"/>
      <c r="AT416" s="116"/>
      <c r="AU416" s="116"/>
      <c r="AV416" s="116"/>
      <c r="AW416" s="116"/>
      <c r="AX416" s="116"/>
      <c r="AY416" s="116"/>
      <c r="AZ416" s="116"/>
      <c r="BA416" s="116"/>
      <c r="BB416" s="116"/>
      <c r="BC416" s="116"/>
      <c r="BD416" s="116"/>
      <c r="BE416" s="116"/>
      <c r="BF416" s="116"/>
      <c r="BG416" s="116"/>
      <c r="BH416" s="116"/>
      <c r="BI416" s="117"/>
    </row>
    <row r="417" spans="1:61" s="3" customFormat="1">
      <c r="A417" s="1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c r="AD417" s="16"/>
      <c r="AE417" s="16"/>
      <c r="AF417" s="16"/>
      <c r="AG417" s="16"/>
      <c r="AH417" s="16"/>
      <c r="AI417" s="16"/>
      <c r="AJ417" s="16"/>
      <c r="AK417" s="16"/>
      <c r="AL417" s="16"/>
      <c r="AM417" s="16"/>
      <c r="AN417" s="16"/>
      <c r="AO417" s="16"/>
      <c r="AP417" s="16"/>
      <c r="AQ417" s="16"/>
      <c r="AR417" s="116"/>
      <c r="AS417" s="116"/>
      <c r="AT417" s="116"/>
      <c r="AU417" s="116"/>
      <c r="AV417" s="116"/>
      <c r="AW417" s="116"/>
      <c r="AX417" s="116"/>
      <c r="AY417" s="116"/>
      <c r="AZ417" s="116"/>
      <c r="BA417" s="116"/>
      <c r="BB417" s="116"/>
      <c r="BC417" s="116"/>
      <c r="BD417" s="116"/>
      <c r="BE417" s="116"/>
      <c r="BF417" s="116"/>
      <c r="BG417" s="116"/>
      <c r="BH417" s="116"/>
      <c r="BI417" s="117"/>
    </row>
    <row r="418" spans="1:61" s="3" customFormat="1">
      <c r="A418" s="1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c r="AD418" s="16"/>
      <c r="AE418" s="16"/>
      <c r="AF418" s="16"/>
      <c r="AG418" s="16"/>
      <c r="AH418" s="16"/>
      <c r="AI418" s="16"/>
      <c r="AJ418" s="16"/>
      <c r="AK418" s="16"/>
      <c r="AL418" s="16"/>
      <c r="AM418" s="16"/>
      <c r="AN418" s="16"/>
      <c r="AO418" s="16"/>
      <c r="AP418" s="16"/>
      <c r="AQ418" s="16"/>
      <c r="AR418" s="116"/>
      <c r="AS418" s="116"/>
      <c r="AT418" s="116"/>
      <c r="AU418" s="116"/>
      <c r="AV418" s="116"/>
      <c r="AW418" s="116"/>
      <c r="AX418" s="116"/>
      <c r="AY418" s="116"/>
      <c r="AZ418" s="116"/>
      <c r="BA418" s="116"/>
      <c r="BB418" s="116"/>
      <c r="BC418" s="116"/>
      <c r="BD418" s="116"/>
      <c r="BE418" s="116"/>
      <c r="BF418" s="116"/>
      <c r="BG418" s="116"/>
      <c r="BH418" s="116"/>
      <c r="BI418" s="117"/>
    </row>
    <row r="419" spans="1:61" s="3" customFormat="1">
      <c r="A419" s="1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c r="AD419" s="16"/>
      <c r="AE419" s="16"/>
      <c r="AF419" s="16"/>
      <c r="AG419" s="16"/>
      <c r="AH419" s="16"/>
      <c r="AI419" s="16"/>
      <c r="AJ419" s="16"/>
      <c r="AK419" s="16"/>
      <c r="AL419" s="16"/>
      <c r="AM419" s="16"/>
      <c r="AN419" s="16"/>
      <c r="AO419" s="16"/>
      <c r="AP419" s="16"/>
      <c r="AQ419" s="16"/>
      <c r="AR419" s="116"/>
      <c r="AS419" s="116"/>
      <c r="AT419" s="116"/>
      <c r="AU419" s="116"/>
      <c r="AV419" s="116"/>
      <c r="AW419" s="116"/>
      <c r="AX419" s="116"/>
      <c r="AY419" s="116"/>
      <c r="AZ419" s="116"/>
      <c r="BA419" s="116"/>
      <c r="BB419" s="116"/>
      <c r="BC419" s="116"/>
      <c r="BD419" s="116"/>
      <c r="BE419" s="116"/>
      <c r="BF419" s="116"/>
      <c r="BG419" s="116"/>
      <c r="BH419" s="116"/>
      <c r="BI419" s="117"/>
    </row>
    <row r="420" spans="1:61" s="3" customFormat="1">
      <c r="A420" s="1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c r="AD420" s="16"/>
      <c r="AE420" s="16"/>
      <c r="AF420" s="16"/>
      <c r="AG420" s="16"/>
      <c r="AH420" s="16"/>
      <c r="AI420" s="16"/>
      <c r="AJ420" s="16"/>
      <c r="AK420" s="16"/>
      <c r="AL420" s="16"/>
      <c r="AM420" s="16"/>
      <c r="AN420" s="16"/>
      <c r="AO420" s="16"/>
      <c r="AP420" s="16"/>
      <c r="AQ420" s="16"/>
      <c r="AR420" s="116"/>
      <c r="AS420" s="116"/>
      <c r="AT420" s="116"/>
      <c r="AU420" s="116"/>
      <c r="AV420" s="116"/>
      <c r="AW420" s="116"/>
      <c r="AX420" s="116"/>
      <c r="AY420" s="116"/>
      <c r="AZ420" s="116"/>
      <c r="BA420" s="116"/>
      <c r="BB420" s="116"/>
      <c r="BC420" s="116"/>
      <c r="BD420" s="116"/>
      <c r="BE420" s="116"/>
      <c r="BF420" s="116"/>
      <c r="BG420" s="116"/>
      <c r="BH420" s="116"/>
      <c r="BI420" s="117"/>
    </row>
    <row r="421" spans="1:61" s="3" customFormat="1">
      <c r="A421" s="1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c r="AD421" s="16"/>
      <c r="AE421" s="16"/>
      <c r="AF421" s="16"/>
      <c r="AG421" s="16"/>
      <c r="AH421" s="16"/>
      <c r="AI421" s="16"/>
      <c r="AJ421" s="16"/>
      <c r="AK421" s="16"/>
      <c r="AL421" s="16"/>
      <c r="AM421" s="16"/>
      <c r="AN421" s="16"/>
      <c r="AO421" s="16"/>
      <c r="AP421" s="16"/>
      <c r="AQ421" s="16"/>
      <c r="AR421" s="116"/>
      <c r="AS421" s="116"/>
      <c r="AT421" s="116"/>
      <c r="AU421" s="116"/>
      <c r="AV421" s="116"/>
      <c r="AW421" s="116"/>
      <c r="AX421" s="116"/>
      <c r="AY421" s="116"/>
      <c r="AZ421" s="116"/>
      <c r="BA421" s="116"/>
      <c r="BB421" s="116"/>
      <c r="BC421" s="116"/>
      <c r="BD421" s="116"/>
      <c r="BE421" s="116"/>
      <c r="BF421" s="116"/>
      <c r="BG421" s="116"/>
      <c r="BH421" s="116"/>
      <c r="BI421" s="117"/>
    </row>
    <row r="422" spans="1:61" s="3" customFormat="1">
      <c r="A422" s="1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c r="AK422" s="16"/>
      <c r="AL422" s="16"/>
      <c r="AM422" s="16"/>
      <c r="AN422" s="16"/>
      <c r="AO422" s="16"/>
      <c r="AP422" s="16"/>
      <c r="AQ422" s="16"/>
      <c r="AR422" s="116"/>
      <c r="AS422" s="116"/>
      <c r="AT422" s="116"/>
      <c r="AU422" s="116"/>
      <c r="AV422" s="116"/>
      <c r="AW422" s="116"/>
      <c r="AX422" s="116"/>
      <c r="AY422" s="116"/>
      <c r="AZ422" s="116"/>
      <c r="BA422" s="116"/>
      <c r="BB422" s="116"/>
      <c r="BC422" s="116"/>
      <c r="BD422" s="116"/>
      <c r="BE422" s="116"/>
      <c r="BF422" s="116"/>
      <c r="BG422" s="116"/>
      <c r="BH422" s="116"/>
      <c r="BI422" s="117"/>
    </row>
    <row r="423" spans="1:61" s="3" customFormat="1">
      <c r="A423" s="1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c r="AD423" s="16"/>
      <c r="AE423" s="16"/>
      <c r="AF423" s="16"/>
      <c r="AG423" s="16"/>
      <c r="AH423" s="16"/>
      <c r="AI423" s="16"/>
      <c r="AJ423" s="16"/>
      <c r="AK423" s="16"/>
      <c r="AL423" s="16"/>
      <c r="AM423" s="16"/>
      <c r="AN423" s="16"/>
      <c r="AO423" s="16"/>
      <c r="AP423" s="16"/>
      <c r="AQ423" s="16"/>
      <c r="AR423" s="116"/>
      <c r="AS423" s="116"/>
      <c r="AT423" s="116"/>
      <c r="AU423" s="116"/>
      <c r="AV423" s="116"/>
      <c r="AW423" s="116"/>
      <c r="AX423" s="116"/>
      <c r="AY423" s="116"/>
      <c r="AZ423" s="116"/>
      <c r="BA423" s="116"/>
      <c r="BB423" s="116"/>
      <c r="BC423" s="116"/>
      <c r="BD423" s="116"/>
      <c r="BE423" s="116"/>
      <c r="BF423" s="116"/>
      <c r="BG423" s="116"/>
      <c r="BH423" s="116"/>
      <c r="BI423" s="117"/>
    </row>
    <row r="424" spans="1:61" s="3" customFormat="1">
      <c r="A424" s="1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c r="AD424" s="16"/>
      <c r="AE424" s="16"/>
      <c r="AF424" s="16"/>
      <c r="AG424" s="16"/>
      <c r="AH424" s="16"/>
      <c r="AI424" s="16"/>
      <c r="AJ424" s="16"/>
      <c r="AK424" s="16"/>
      <c r="AL424" s="16"/>
      <c r="AM424" s="16"/>
      <c r="AN424" s="16"/>
      <c r="AO424" s="16"/>
      <c r="AP424" s="16"/>
      <c r="AQ424" s="16"/>
      <c r="AR424" s="116"/>
      <c r="AS424" s="116"/>
      <c r="AT424" s="116"/>
      <c r="AU424" s="116"/>
      <c r="AV424" s="116"/>
      <c r="AW424" s="116"/>
      <c r="AX424" s="116"/>
      <c r="AY424" s="116"/>
      <c r="AZ424" s="116"/>
      <c r="BA424" s="116"/>
      <c r="BB424" s="116"/>
      <c r="BC424" s="116"/>
      <c r="BD424" s="116"/>
      <c r="BE424" s="116"/>
      <c r="BF424" s="116"/>
      <c r="BG424" s="116"/>
      <c r="BH424" s="116"/>
      <c r="BI424" s="117"/>
    </row>
    <row r="425" spans="1:61" s="3" customFormat="1">
      <c r="A425" s="1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c r="AD425" s="16"/>
      <c r="AE425" s="16"/>
      <c r="AF425" s="16"/>
      <c r="AG425" s="16"/>
      <c r="AH425" s="16"/>
      <c r="AI425" s="16"/>
      <c r="AJ425" s="16"/>
      <c r="AK425" s="16"/>
      <c r="AL425" s="16"/>
      <c r="AM425" s="16"/>
      <c r="AN425" s="16"/>
      <c r="AO425" s="16"/>
      <c r="AP425" s="16"/>
      <c r="AQ425" s="16"/>
      <c r="AR425" s="116"/>
      <c r="AS425" s="116"/>
      <c r="AT425" s="116"/>
      <c r="AU425" s="116"/>
      <c r="AV425" s="116"/>
      <c r="AW425" s="116"/>
      <c r="AX425" s="116"/>
      <c r="AY425" s="116"/>
      <c r="AZ425" s="116"/>
      <c r="BA425" s="116"/>
      <c r="BB425" s="116"/>
      <c r="BC425" s="116"/>
      <c r="BD425" s="116"/>
      <c r="BE425" s="116"/>
      <c r="BF425" s="116"/>
      <c r="BG425" s="116"/>
      <c r="BH425" s="116"/>
      <c r="BI425" s="117"/>
    </row>
    <row r="426" spans="1:61" s="3" customFormat="1">
      <c r="A426" s="1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c r="AD426" s="16"/>
      <c r="AE426" s="16"/>
      <c r="AF426" s="16"/>
      <c r="AG426" s="16"/>
      <c r="AH426" s="16"/>
      <c r="AI426" s="16"/>
      <c r="AJ426" s="16"/>
      <c r="AK426" s="16"/>
      <c r="AL426" s="16"/>
      <c r="AM426" s="16"/>
      <c r="AN426" s="16"/>
      <c r="AO426" s="16"/>
      <c r="AP426" s="16"/>
      <c r="AQ426" s="16"/>
      <c r="AR426" s="116"/>
      <c r="AS426" s="116"/>
      <c r="AT426" s="116"/>
      <c r="AU426" s="116"/>
      <c r="AV426" s="116"/>
      <c r="AW426" s="116"/>
      <c r="AX426" s="116"/>
      <c r="AY426" s="116"/>
      <c r="AZ426" s="116"/>
      <c r="BA426" s="116"/>
      <c r="BB426" s="116"/>
      <c r="BC426" s="116"/>
      <c r="BD426" s="116"/>
      <c r="BE426" s="116"/>
      <c r="BF426" s="116"/>
      <c r="BG426" s="116"/>
      <c r="BH426" s="116"/>
      <c r="BI426" s="117"/>
    </row>
    <row r="427" spans="1:61" s="3" customFormat="1">
      <c r="A427" s="1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c r="AD427" s="16"/>
      <c r="AE427" s="16"/>
      <c r="AF427" s="16"/>
      <c r="AG427" s="16"/>
      <c r="AH427" s="16"/>
      <c r="AI427" s="16"/>
      <c r="AJ427" s="16"/>
      <c r="AK427" s="16"/>
      <c r="AL427" s="16"/>
      <c r="AM427" s="16"/>
      <c r="AN427" s="16"/>
      <c r="AO427" s="16"/>
      <c r="AP427" s="16"/>
      <c r="AQ427" s="16"/>
      <c r="AR427" s="116"/>
      <c r="AS427" s="116"/>
      <c r="AT427" s="116"/>
      <c r="AU427" s="116"/>
      <c r="AV427" s="116"/>
      <c r="AW427" s="116"/>
      <c r="AX427" s="116"/>
      <c r="AY427" s="116"/>
      <c r="AZ427" s="116"/>
      <c r="BA427" s="116"/>
      <c r="BB427" s="116"/>
      <c r="BC427" s="116"/>
      <c r="BD427" s="116"/>
      <c r="BE427" s="116"/>
      <c r="BF427" s="116"/>
      <c r="BG427" s="116"/>
      <c r="BH427" s="116"/>
      <c r="BI427" s="117"/>
    </row>
    <row r="428" spans="1:61" s="3" customFormat="1">
      <c r="A428" s="1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c r="AD428" s="16"/>
      <c r="AE428" s="16"/>
      <c r="AF428" s="16"/>
      <c r="AG428" s="16"/>
      <c r="AH428" s="16"/>
      <c r="AI428" s="16"/>
      <c r="AJ428" s="16"/>
      <c r="AK428" s="16"/>
      <c r="AL428" s="16"/>
      <c r="AM428" s="16"/>
      <c r="AN428" s="16"/>
      <c r="AO428" s="16"/>
      <c r="AP428" s="16"/>
      <c r="AQ428" s="16"/>
      <c r="AR428" s="116"/>
      <c r="AS428" s="116"/>
      <c r="AT428" s="116"/>
      <c r="AU428" s="116"/>
      <c r="AV428" s="116"/>
      <c r="AW428" s="116"/>
      <c r="AX428" s="116"/>
      <c r="AY428" s="116"/>
      <c r="AZ428" s="116"/>
      <c r="BA428" s="116"/>
      <c r="BB428" s="116"/>
      <c r="BC428" s="116"/>
      <c r="BD428" s="116"/>
      <c r="BE428" s="116"/>
      <c r="BF428" s="116"/>
      <c r="BG428" s="116"/>
      <c r="BH428" s="116"/>
      <c r="BI428" s="117"/>
    </row>
    <row r="429" spans="1:61" s="3" customFormat="1">
      <c r="A429" s="1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c r="AA429" s="16"/>
      <c r="AB429" s="16"/>
      <c r="AC429" s="16"/>
      <c r="AD429" s="16"/>
      <c r="AE429" s="16"/>
      <c r="AF429" s="16"/>
      <c r="AG429" s="16"/>
      <c r="AH429" s="16"/>
      <c r="AI429" s="16"/>
      <c r="AJ429" s="16"/>
      <c r="AK429" s="16"/>
      <c r="AL429" s="16"/>
      <c r="AM429" s="16"/>
      <c r="AN429" s="16"/>
      <c r="AO429" s="16"/>
      <c r="AP429" s="16"/>
      <c r="AQ429" s="16"/>
      <c r="AR429" s="116"/>
      <c r="AS429" s="116"/>
      <c r="AT429" s="116"/>
      <c r="AU429" s="116"/>
      <c r="AV429" s="116"/>
      <c r="AW429" s="116"/>
      <c r="AX429" s="116"/>
      <c r="AY429" s="116"/>
      <c r="AZ429" s="116"/>
      <c r="BA429" s="116"/>
      <c r="BB429" s="116"/>
      <c r="BC429" s="116"/>
      <c r="BD429" s="116"/>
      <c r="BE429" s="116"/>
      <c r="BF429" s="116"/>
      <c r="BG429" s="116"/>
      <c r="BH429" s="116"/>
      <c r="BI429" s="117"/>
    </row>
    <row r="430" spans="1:61" s="3" customFormat="1">
      <c r="A430" s="1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c r="AD430" s="16"/>
      <c r="AE430" s="16"/>
      <c r="AF430" s="16"/>
      <c r="AG430" s="16"/>
      <c r="AH430" s="16"/>
      <c r="AI430" s="16"/>
      <c r="AJ430" s="16"/>
      <c r="AK430" s="16"/>
      <c r="AL430" s="16"/>
      <c r="AM430" s="16"/>
      <c r="AN430" s="16"/>
      <c r="AO430" s="16"/>
      <c r="AP430" s="16"/>
      <c r="AQ430" s="16"/>
      <c r="AR430" s="116"/>
      <c r="AS430" s="116"/>
      <c r="AT430" s="116"/>
      <c r="AU430" s="116"/>
      <c r="AV430" s="116"/>
      <c r="AW430" s="116"/>
      <c r="AX430" s="116"/>
      <c r="AY430" s="116"/>
      <c r="AZ430" s="116"/>
      <c r="BA430" s="116"/>
      <c r="BB430" s="116"/>
      <c r="BC430" s="116"/>
      <c r="BD430" s="116"/>
      <c r="BE430" s="116"/>
      <c r="BF430" s="116"/>
      <c r="BG430" s="116"/>
      <c r="BH430" s="116"/>
      <c r="BI430" s="117"/>
    </row>
    <row r="431" spans="1:61" s="3" customFormat="1">
      <c r="A431" s="1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c r="AD431" s="16"/>
      <c r="AE431" s="16"/>
      <c r="AF431" s="16"/>
      <c r="AG431" s="16"/>
      <c r="AH431" s="16"/>
      <c r="AI431" s="16"/>
      <c r="AJ431" s="16"/>
      <c r="AK431" s="16"/>
      <c r="AL431" s="16"/>
      <c r="AM431" s="16"/>
      <c r="AN431" s="16"/>
      <c r="AO431" s="16"/>
      <c r="AP431" s="16"/>
      <c r="AQ431" s="16"/>
      <c r="AR431" s="116"/>
      <c r="AS431" s="116"/>
      <c r="AT431" s="116"/>
      <c r="AU431" s="116"/>
      <c r="AV431" s="116"/>
      <c r="AW431" s="116"/>
      <c r="AX431" s="116"/>
      <c r="AY431" s="116"/>
      <c r="AZ431" s="116"/>
      <c r="BA431" s="116"/>
      <c r="BB431" s="116"/>
      <c r="BC431" s="116"/>
      <c r="BD431" s="116"/>
      <c r="BE431" s="116"/>
      <c r="BF431" s="116"/>
      <c r="BG431" s="116"/>
      <c r="BH431" s="116"/>
      <c r="BI431" s="117"/>
    </row>
    <row r="432" spans="1:61" s="3" customFormat="1">
      <c r="A432" s="1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c r="AD432" s="16"/>
      <c r="AE432" s="16"/>
      <c r="AF432" s="16"/>
      <c r="AG432" s="16"/>
      <c r="AH432" s="16"/>
      <c r="AI432" s="16"/>
      <c r="AJ432" s="16"/>
      <c r="AK432" s="16"/>
      <c r="AL432" s="16"/>
      <c r="AM432" s="16"/>
      <c r="AN432" s="16"/>
      <c r="AO432" s="16"/>
      <c r="AP432" s="16"/>
      <c r="AQ432" s="16"/>
      <c r="AR432" s="116"/>
      <c r="AS432" s="116"/>
      <c r="AT432" s="116"/>
      <c r="AU432" s="116"/>
      <c r="AV432" s="116"/>
      <c r="AW432" s="116"/>
      <c r="AX432" s="116"/>
      <c r="AY432" s="116"/>
      <c r="AZ432" s="116"/>
      <c r="BA432" s="116"/>
      <c r="BB432" s="116"/>
      <c r="BC432" s="116"/>
      <c r="BD432" s="116"/>
      <c r="BE432" s="116"/>
      <c r="BF432" s="116"/>
      <c r="BG432" s="116"/>
      <c r="BH432" s="116"/>
      <c r="BI432" s="117"/>
    </row>
    <row r="433" spans="1:61" s="3" customFormat="1">
      <c r="A433" s="1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c r="AD433" s="16"/>
      <c r="AE433" s="16"/>
      <c r="AF433" s="16"/>
      <c r="AG433" s="16"/>
      <c r="AH433" s="16"/>
      <c r="AI433" s="16"/>
      <c r="AJ433" s="16"/>
      <c r="AK433" s="16"/>
      <c r="AL433" s="16"/>
      <c r="AM433" s="16"/>
      <c r="AN433" s="16"/>
      <c r="AO433" s="16"/>
      <c r="AP433" s="16"/>
      <c r="AQ433" s="16"/>
      <c r="AR433" s="116"/>
      <c r="AS433" s="116"/>
      <c r="AT433" s="116"/>
      <c r="AU433" s="116"/>
      <c r="AV433" s="116"/>
      <c r="AW433" s="116"/>
      <c r="AX433" s="116"/>
      <c r="AY433" s="116"/>
      <c r="AZ433" s="116"/>
      <c r="BA433" s="116"/>
      <c r="BB433" s="116"/>
      <c r="BC433" s="116"/>
      <c r="BD433" s="116"/>
      <c r="BE433" s="116"/>
      <c r="BF433" s="116"/>
      <c r="BG433" s="116"/>
      <c r="BH433" s="116"/>
      <c r="BI433" s="117"/>
    </row>
    <row r="434" spans="1:61" s="3" customFormat="1">
      <c r="A434" s="1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c r="AA434" s="16"/>
      <c r="AB434" s="16"/>
      <c r="AC434" s="16"/>
      <c r="AD434" s="16"/>
      <c r="AE434" s="16"/>
      <c r="AF434" s="16"/>
      <c r="AG434" s="16"/>
      <c r="AH434" s="16"/>
      <c r="AI434" s="16"/>
      <c r="AJ434" s="16"/>
      <c r="AK434" s="16"/>
      <c r="AL434" s="16"/>
      <c r="AM434" s="16"/>
      <c r="AN434" s="16"/>
      <c r="AO434" s="16"/>
      <c r="AP434" s="16"/>
      <c r="AQ434" s="16"/>
      <c r="AR434" s="116"/>
      <c r="AS434" s="116"/>
      <c r="AT434" s="116"/>
      <c r="AU434" s="116"/>
      <c r="AV434" s="116"/>
      <c r="AW434" s="116"/>
      <c r="AX434" s="116"/>
      <c r="AY434" s="116"/>
      <c r="AZ434" s="116"/>
      <c r="BA434" s="116"/>
      <c r="BB434" s="116"/>
      <c r="BC434" s="116"/>
      <c r="BD434" s="116"/>
      <c r="BE434" s="116"/>
      <c r="BF434" s="116"/>
      <c r="BG434" s="116"/>
      <c r="BH434" s="116"/>
      <c r="BI434" s="117"/>
    </row>
    <row r="435" spans="1:61" s="3" customFormat="1">
      <c r="A435" s="1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c r="AA435" s="16"/>
      <c r="AB435" s="16"/>
      <c r="AC435" s="16"/>
      <c r="AD435" s="16"/>
      <c r="AE435" s="16"/>
      <c r="AF435" s="16"/>
      <c r="AG435" s="16"/>
      <c r="AH435" s="16"/>
      <c r="AI435" s="16"/>
      <c r="AJ435" s="16"/>
      <c r="AK435" s="16"/>
      <c r="AL435" s="16"/>
      <c r="AM435" s="16"/>
      <c r="AN435" s="16"/>
      <c r="AO435" s="16"/>
      <c r="AP435" s="16"/>
      <c r="AQ435" s="16"/>
      <c r="AR435" s="116"/>
      <c r="AS435" s="116"/>
      <c r="AT435" s="116"/>
      <c r="AU435" s="116"/>
      <c r="AV435" s="116"/>
      <c r="AW435" s="116"/>
      <c r="AX435" s="116"/>
      <c r="AY435" s="116"/>
      <c r="AZ435" s="116"/>
      <c r="BA435" s="116"/>
      <c r="BB435" s="116"/>
      <c r="BC435" s="116"/>
      <c r="BD435" s="116"/>
      <c r="BE435" s="116"/>
      <c r="BF435" s="116"/>
      <c r="BG435" s="116"/>
      <c r="BH435" s="116"/>
      <c r="BI435" s="117"/>
    </row>
    <row r="436" spans="1:61" s="3" customFormat="1">
      <c r="A436" s="1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c r="AD436" s="16"/>
      <c r="AE436" s="16"/>
      <c r="AF436" s="16"/>
      <c r="AG436" s="16"/>
      <c r="AH436" s="16"/>
      <c r="AI436" s="16"/>
      <c r="AJ436" s="16"/>
      <c r="AK436" s="16"/>
      <c r="AL436" s="16"/>
      <c r="AM436" s="16"/>
      <c r="AN436" s="16"/>
      <c r="AO436" s="16"/>
      <c r="AP436" s="16"/>
      <c r="AQ436" s="16"/>
      <c r="AR436" s="116"/>
      <c r="AS436" s="116"/>
      <c r="AT436" s="116"/>
      <c r="AU436" s="116"/>
      <c r="AV436" s="116"/>
      <c r="AW436" s="116"/>
      <c r="AX436" s="116"/>
      <c r="AY436" s="116"/>
      <c r="AZ436" s="116"/>
      <c r="BA436" s="116"/>
      <c r="BB436" s="116"/>
      <c r="BC436" s="116"/>
      <c r="BD436" s="116"/>
      <c r="BE436" s="116"/>
      <c r="BF436" s="116"/>
      <c r="BG436" s="116"/>
      <c r="BH436" s="116"/>
      <c r="BI436" s="117"/>
    </row>
    <row r="437" spans="1:61" s="3" customFormat="1">
      <c r="A437" s="1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c r="AA437" s="16"/>
      <c r="AB437" s="16"/>
      <c r="AC437" s="16"/>
      <c r="AD437" s="16"/>
      <c r="AE437" s="16"/>
      <c r="AF437" s="16"/>
      <c r="AG437" s="16"/>
      <c r="AH437" s="16"/>
      <c r="AI437" s="16"/>
      <c r="AJ437" s="16"/>
      <c r="AK437" s="16"/>
      <c r="AL437" s="16"/>
      <c r="AM437" s="16"/>
      <c r="AN437" s="16"/>
      <c r="AO437" s="16"/>
      <c r="AP437" s="16"/>
      <c r="AQ437" s="16"/>
      <c r="AR437" s="116"/>
      <c r="AS437" s="116"/>
      <c r="AT437" s="116"/>
      <c r="AU437" s="116"/>
      <c r="AV437" s="116"/>
      <c r="AW437" s="116"/>
      <c r="AX437" s="116"/>
      <c r="AY437" s="116"/>
      <c r="AZ437" s="116"/>
      <c r="BA437" s="116"/>
      <c r="BB437" s="116"/>
      <c r="BC437" s="116"/>
      <c r="BD437" s="116"/>
      <c r="BE437" s="116"/>
      <c r="BF437" s="116"/>
      <c r="BG437" s="116"/>
      <c r="BH437" s="116"/>
      <c r="BI437" s="117"/>
    </row>
    <row r="438" spans="1:61" s="3" customFormat="1">
      <c r="A438" s="1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c r="AD438" s="16"/>
      <c r="AE438" s="16"/>
      <c r="AF438" s="16"/>
      <c r="AG438" s="16"/>
      <c r="AH438" s="16"/>
      <c r="AI438" s="16"/>
      <c r="AJ438" s="16"/>
      <c r="AK438" s="16"/>
      <c r="AL438" s="16"/>
      <c r="AM438" s="16"/>
      <c r="AN438" s="16"/>
      <c r="AO438" s="16"/>
      <c r="AP438" s="16"/>
      <c r="AQ438" s="16"/>
      <c r="AR438" s="116"/>
      <c r="AS438" s="116"/>
      <c r="AT438" s="116"/>
      <c r="AU438" s="116"/>
      <c r="AV438" s="116"/>
      <c r="AW438" s="116"/>
      <c r="AX438" s="116"/>
      <c r="AY438" s="116"/>
      <c r="AZ438" s="116"/>
      <c r="BA438" s="116"/>
      <c r="BB438" s="116"/>
      <c r="BC438" s="116"/>
      <c r="BD438" s="116"/>
      <c r="BE438" s="116"/>
      <c r="BF438" s="116"/>
      <c r="BG438" s="116"/>
      <c r="BH438" s="116"/>
      <c r="BI438" s="117"/>
    </row>
    <row r="439" spans="1:61" s="3" customFormat="1">
      <c r="A439" s="1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c r="AA439" s="16"/>
      <c r="AB439" s="16"/>
      <c r="AC439" s="16"/>
      <c r="AD439" s="16"/>
      <c r="AE439" s="16"/>
      <c r="AF439" s="16"/>
      <c r="AG439" s="16"/>
      <c r="AH439" s="16"/>
      <c r="AI439" s="16"/>
      <c r="AJ439" s="16"/>
      <c r="AK439" s="16"/>
      <c r="AL439" s="16"/>
      <c r="AM439" s="16"/>
      <c r="AN439" s="16"/>
      <c r="AO439" s="16"/>
      <c r="AP439" s="16"/>
      <c r="AQ439" s="16"/>
      <c r="AR439" s="116"/>
      <c r="AS439" s="116"/>
      <c r="AT439" s="116"/>
      <c r="AU439" s="116"/>
      <c r="AV439" s="116"/>
      <c r="AW439" s="116"/>
      <c r="AX439" s="116"/>
      <c r="AY439" s="116"/>
      <c r="AZ439" s="116"/>
      <c r="BA439" s="116"/>
      <c r="BB439" s="116"/>
      <c r="BC439" s="116"/>
      <c r="BD439" s="116"/>
      <c r="BE439" s="116"/>
      <c r="BF439" s="116"/>
      <c r="BG439" s="116"/>
      <c r="BH439" s="116"/>
      <c r="BI439" s="117"/>
    </row>
    <row r="440" spans="1:61" s="3" customFormat="1">
      <c r="A440" s="1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c r="AA440" s="16"/>
      <c r="AB440" s="16"/>
      <c r="AC440" s="16"/>
      <c r="AD440" s="16"/>
      <c r="AE440" s="16"/>
      <c r="AF440" s="16"/>
      <c r="AG440" s="16"/>
      <c r="AH440" s="16"/>
      <c r="AI440" s="16"/>
      <c r="AJ440" s="16"/>
      <c r="AK440" s="16"/>
      <c r="AL440" s="16"/>
      <c r="AM440" s="16"/>
      <c r="AN440" s="16"/>
      <c r="AO440" s="16"/>
      <c r="AP440" s="16"/>
      <c r="AQ440" s="16"/>
      <c r="AR440" s="116"/>
      <c r="AS440" s="116"/>
      <c r="AT440" s="116"/>
      <c r="AU440" s="116"/>
      <c r="AV440" s="116"/>
      <c r="AW440" s="116"/>
      <c r="AX440" s="116"/>
      <c r="AY440" s="116"/>
      <c r="AZ440" s="116"/>
      <c r="BA440" s="116"/>
      <c r="BB440" s="116"/>
      <c r="BC440" s="116"/>
      <c r="BD440" s="116"/>
      <c r="BE440" s="116"/>
      <c r="BF440" s="116"/>
      <c r="BG440" s="116"/>
      <c r="BH440" s="116"/>
      <c r="BI440" s="117"/>
    </row>
    <row r="441" spans="1:61" s="3" customFormat="1">
      <c r="A441" s="1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c r="AA441" s="16"/>
      <c r="AB441" s="16"/>
      <c r="AC441" s="16"/>
      <c r="AD441" s="16"/>
      <c r="AE441" s="16"/>
      <c r="AF441" s="16"/>
      <c r="AG441" s="16"/>
      <c r="AH441" s="16"/>
      <c r="AI441" s="16"/>
      <c r="AJ441" s="16"/>
      <c r="AK441" s="16"/>
      <c r="AL441" s="16"/>
      <c r="AM441" s="16"/>
      <c r="AN441" s="16"/>
      <c r="AO441" s="16"/>
      <c r="AP441" s="16"/>
      <c r="AQ441" s="16"/>
      <c r="AR441" s="116"/>
      <c r="AS441" s="116"/>
      <c r="AT441" s="116"/>
      <c r="AU441" s="116"/>
      <c r="AV441" s="116"/>
      <c r="AW441" s="116"/>
      <c r="AX441" s="116"/>
      <c r="AY441" s="116"/>
      <c r="AZ441" s="116"/>
      <c r="BA441" s="116"/>
      <c r="BB441" s="116"/>
      <c r="BC441" s="116"/>
      <c r="BD441" s="116"/>
      <c r="BE441" s="116"/>
      <c r="BF441" s="116"/>
      <c r="BG441" s="116"/>
      <c r="BH441" s="116"/>
      <c r="BI441" s="117"/>
    </row>
    <row r="442" spans="1:61" s="3" customFormat="1">
      <c r="A442" s="1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c r="AA442" s="16"/>
      <c r="AB442" s="16"/>
      <c r="AC442" s="16"/>
      <c r="AD442" s="16"/>
      <c r="AE442" s="16"/>
      <c r="AF442" s="16"/>
      <c r="AG442" s="16"/>
      <c r="AH442" s="16"/>
      <c r="AI442" s="16"/>
      <c r="AJ442" s="16"/>
      <c r="AK442" s="16"/>
      <c r="AL442" s="16"/>
      <c r="AM442" s="16"/>
      <c r="AN442" s="16"/>
      <c r="AO442" s="16"/>
      <c r="AP442" s="16"/>
      <c r="AQ442" s="16"/>
      <c r="AR442" s="116"/>
      <c r="AS442" s="116"/>
      <c r="AT442" s="116"/>
      <c r="AU442" s="116"/>
      <c r="AV442" s="116"/>
      <c r="AW442" s="116"/>
      <c r="AX442" s="116"/>
      <c r="AY442" s="116"/>
      <c r="AZ442" s="116"/>
      <c r="BA442" s="116"/>
      <c r="BB442" s="116"/>
      <c r="BC442" s="116"/>
      <c r="BD442" s="116"/>
      <c r="BE442" s="116"/>
      <c r="BF442" s="116"/>
      <c r="BG442" s="116"/>
      <c r="BH442" s="116"/>
      <c r="BI442" s="117"/>
    </row>
    <row r="443" spans="1:61" s="3" customFormat="1">
      <c r="A443" s="1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c r="AA443" s="16"/>
      <c r="AB443" s="16"/>
      <c r="AC443" s="16"/>
      <c r="AD443" s="16"/>
      <c r="AE443" s="16"/>
      <c r="AF443" s="16"/>
      <c r="AG443" s="16"/>
      <c r="AH443" s="16"/>
      <c r="AI443" s="16"/>
      <c r="AJ443" s="16"/>
      <c r="AK443" s="16"/>
      <c r="AL443" s="16"/>
      <c r="AM443" s="16"/>
      <c r="AN443" s="16"/>
      <c r="AO443" s="16"/>
      <c r="AP443" s="16"/>
      <c r="AQ443" s="16"/>
      <c r="AR443" s="116"/>
      <c r="AS443" s="116"/>
      <c r="AT443" s="116"/>
      <c r="AU443" s="116"/>
      <c r="AV443" s="116"/>
      <c r="AW443" s="116"/>
      <c r="AX443" s="116"/>
      <c r="AY443" s="116"/>
      <c r="AZ443" s="116"/>
      <c r="BA443" s="116"/>
      <c r="BB443" s="116"/>
      <c r="BC443" s="116"/>
      <c r="BD443" s="116"/>
      <c r="BE443" s="116"/>
      <c r="BF443" s="116"/>
      <c r="BG443" s="116"/>
      <c r="BH443" s="116"/>
      <c r="BI443" s="117"/>
    </row>
    <row r="444" spans="1:61" s="3" customFormat="1">
      <c r="A444" s="1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c r="AA444" s="16"/>
      <c r="AB444" s="16"/>
      <c r="AC444" s="16"/>
      <c r="AD444" s="16"/>
      <c r="AE444" s="16"/>
      <c r="AF444" s="16"/>
      <c r="AG444" s="16"/>
      <c r="AH444" s="16"/>
      <c r="AI444" s="16"/>
      <c r="AJ444" s="16"/>
      <c r="AK444" s="16"/>
      <c r="AL444" s="16"/>
      <c r="AM444" s="16"/>
      <c r="AN444" s="16"/>
      <c r="AO444" s="16"/>
      <c r="AP444" s="16"/>
      <c r="AQ444" s="16"/>
      <c r="AR444" s="116"/>
      <c r="AS444" s="116"/>
      <c r="AT444" s="116"/>
      <c r="AU444" s="116"/>
      <c r="AV444" s="116"/>
      <c r="AW444" s="116"/>
      <c r="AX444" s="116"/>
      <c r="AY444" s="116"/>
      <c r="AZ444" s="116"/>
      <c r="BA444" s="116"/>
      <c r="BB444" s="116"/>
      <c r="BC444" s="116"/>
      <c r="BD444" s="116"/>
      <c r="BE444" s="116"/>
      <c r="BF444" s="116"/>
      <c r="BG444" s="116"/>
      <c r="BH444" s="116"/>
      <c r="BI444" s="117"/>
    </row>
    <row r="445" spans="1:61" s="3" customFormat="1">
      <c r="A445" s="1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c r="AA445" s="16"/>
      <c r="AB445" s="16"/>
      <c r="AC445" s="16"/>
      <c r="AD445" s="16"/>
      <c r="AE445" s="16"/>
      <c r="AF445" s="16"/>
      <c r="AG445" s="16"/>
      <c r="AH445" s="16"/>
      <c r="AI445" s="16"/>
      <c r="AJ445" s="16"/>
      <c r="AK445" s="16"/>
      <c r="AL445" s="16"/>
      <c r="AM445" s="16"/>
      <c r="AN445" s="16"/>
      <c r="AO445" s="16"/>
      <c r="AP445" s="16"/>
      <c r="AQ445" s="16"/>
      <c r="AR445" s="116"/>
      <c r="AS445" s="116"/>
      <c r="AT445" s="116"/>
      <c r="AU445" s="116"/>
      <c r="AV445" s="116"/>
      <c r="AW445" s="116"/>
      <c r="AX445" s="116"/>
      <c r="AY445" s="116"/>
      <c r="AZ445" s="116"/>
      <c r="BA445" s="116"/>
      <c r="BB445" s="116"/>
      <c r="BC445" s="116"/>
      <c r="BD445" s="116"/>
      <c r="BE445" s="116"/>
      <c r="BF445" s="116"/>
      <c r="BG445" s="116"/>
      <c r="BH445" s="116"/>
      <c r="BI445" s="117"/>
    </row>
    <row r="446" spans="1:61" s="3" customFormat="1">
      <c r="A446" s="1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c r="AD446" s="16"/>
      <c r="AE446" s="16"/>
      <c r="AF446" s="16"/>
      <c r="AG446" s="16"/>
      <c r="AH446" s="16"/>
      <c r="AI446" s="16"/>
      <c r="AJ446" s="16"/>
      <c r="AK446" s="16"/>
      <c r="AL446" s="16"/>
      <c r="AM446" s="16"/>
      <c r="AN446" s="16"/>
      <c r="AO446" s="16"/>
      <c r="AP446" s="16"/>
      <c r="AQ446" s="16"/>
      <c r="AR446" s="116"/>
      <c r="AS446" s="116"/>
      <c r="AT446" s="116"/>
      <c r="AU446" s="116"/>
      <c r="AV446" s="116"/>
      <c r="AW446" s="116"/>
      <c r="AX446" s="116"/>
      <c r="AY446" s="116"/>
      <c r="AZ446" s="116"/>
      <c r="BA446" s="116"/>
      <c r="BB446" s="116"/>
      <c r="BC446" s="116"/>
      <c r="BD446" s="116"/>
      <c r="BE446" s="116"/>
      <c r="BF446" s="116"/>
      <c r="BG446" s="116"/>
      <c r="BH446" s="116"/>
      <c r="BI446" s="117"/>
    </row>
    <row r="447" spans="1:61" s="3" customFormat="1">
      <c r="A447" s="1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c r="AA447" s="16"/>
      <c r="AB447" s="16"/>
      <c r="AC447" s="16"/>
      <c r="AD447" s="16"/>
      <c r="AE447" s="16"/>
      <c r="AF447" s="16"/>
      <c r="AG447" s="16"/>
      <c r="AH447" s="16"/>
      <c r="AI447" s="16"/>
      <c r="AJ447" s="16"/>
      <c r="AK447" s="16"/>
      <c r="AL447" s="16"/>
      <c r="AM447" s="16"/>
      <c r="AN447" s="16"/>
      <c r="AO447" s="16"/>
      <c r="AP447" s="16"/>
      <c r="AQ447" s="16"/>
      <c r="AR447" s="116"/>
      <c r="AS447" s="116"/>
      <c r="AT447" s="116"/>
      <c r="AU447" s="116"/>
      <c r="AV447" s="116"/>
      <c r="AW447" s="116"/>
      <c r="AX447" s="116"/>
      <c r="AY447" s="116"/>
      <c r="AZ447" s="116"/>
      <c r="BA447" s="116"/>
      <c r="BB447" s="116"/>
      <c r="BC447" s="116"/>
      <c r="BD447" s="116"/>
      <c r="BE447" s="116"/>
      <c r="BF447" s="116"/>
      <c r="BG447" s="116"/>
      <c r="BH447" s="116"/>
      <c r="BI447" s="117"/>
    </row>
    <row r="448" spans="1:61" s="3" customFormat="1">
      <c r="A448" s="1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c r="AA448" s="16"/>
      <c r="AB448" s="16"/>
      <c r="AC448" s="16"/>
      <c r="AD448" s="16"/>
      <c r="AE448" s="16"/>
      <c r="AF448" s="16"/>
      <c r="AG448" s="16"/>
      <c r="AH448" s="16"/>
      <c r="AI448" s="16"/>
      <c r="AJ448" s="16"/>
      <c r="AK448" s="16"/>
      <c r="AL448" s="16"/>
      <c r="AM448" s="16"/>
      <c r="AN448" s="16"/>
      <c r="AO448" s="16"/>
      <c r="AP448" s="16"/>
      <c r="AQ448" s="16"/>
      <c r="AR448" s="116"/>
      <c r="AS448" s="116"/>
      <c r="AT448" s="116"/>
      <c r="AU448" s="116"/>
      <c r="AV448" s="116"/>
      <c r="AW448" s="116"/>
      <c r="AX448" s="116"/>
      <c r="AY448" s="116"/>
      <c r="AZ448" s="116"/>
      <c r="BA448" s="116"/>
      <c r="BB448" s="116"/>
      <c r="BC448" s="116"/>
      <c r="BD448" s="116"/>
      <c r="BE448" s="116"/>
      <c r="BF448" s="116"/>
      <c r="BG448" s="116"/>
      <c r="BH448" s="116"/>
      <c r="BI448" s="117"/>
    </row>
    <row r="449" spans="1:61" s="3" customFormat="1">
      <c r="A449" s="1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c r="AD449" s="16"/>
      <c r="AE449" s="16"/>
      <c r="AF449" s="16"/>
      <c r="AG449" s="16"/>
      <c r="AH449" s="16"/>
      <c r="AI449" s="16"/>
      <c r="AJ449" s="16"/>
      <c r="AK449" s="16"/>
      <c r="AL449" s="16"/>
      <c r="AM449" s="16"/>
      <c r="AN449" s="16"/>
      <c r="AO449" s="16"/>
      <c r="AP449" s="16"/>
      <c r="AQ449" s="16"/>
      <c r="AR449" s="116"/>
      <c r="AS449" s="116"/>
      <c r="AT449" s="116"/>
      <c r="AU449" s="116"/>
      <c r="AV449" s="116"/>
      <c r="AW449" s="116"/>
      <c r="AX449" s="116"/>
      <c r="AY449" s="116"/>
      <c r="AZ449" s="116"/>
      <c r="BA449" s="116"/>
      <c r="BB449" s="116"/>
      <c r="BC449" s="116"/>
      <c r="BD449" s="116"/>
      <c r="BE449" s="116"/>
      <c r="BF449" s="116"/>
      <c r="BG449" s="116"/>
      <c r="BH449" s="116"/>
      <c r="BI449" s="117"/>
    </row>
    <row r="450" spans="1:61" s="3" customFormat="1">
      <c r="A450" s="1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c r="AD450" s="16"/>
      <c r="AE450" s="16"/>
      <c r="AF450" s="16"/>
      <c r="AG450" s="16"/>
      <c r="AH450" s="16"/>
      <c r="AI450" s="16"/>
      <c r="AJ450" s="16"/>
      <c r="AK450" s="16"/>
      <c r="AL450" s="16"/>
      <c r="AM450" s="16"/>
      <c r="AN450" s="16"/>
      <c r="AO450" s="16"/>
      <c r="AP450" s="16"/>
      <c r="AQ450" s="16"/>
      <c r="AR450" s="116"/>
      <c r="AS450" s="116"/>
      <c r="AT450" s="116"/>
      <c r="AU450" s="116"/>
      <c r="AV450" s="116"/>
      <c r="AW450" s="116"/>
      <c r="AX450" s="116"/>
      <c r="AY450" s="116"/>
      <c r="AZ450" s="116"/>
      <c r="BA450" s="116"/>
      <c r="BB450" s="116"/>
      <c r="BC450" s="116"/>
      <c r="BD450" s="116"/>
      <c r="BE450" s="116"/>
      <c r="BF450" s="116"/>
      <c r="BG450" s="116"/>
      <c r="BH450" s="116"/>
      <c r="BI450" s="117"/>
    </row>
    <row r="451" spans="1:61" s="3" customFormat="1">
      <c r="A451" s="1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c r="AA451" s="16"/>
      <c r="AB451" s="16"/>
      <c r="AC451" s="16"/>
      <c r="AD451" s="16"/>
      <c r="AE451" s="16"/>
      <c r="AF451" s="16"/>
      <c r="AG451" s="16"/>
      <c r="AH451" s="16"/>
      <c r="AI451" s="16"/>
      <c r="AJ451" s="16"/>
      <c r="AK451" s="16"/>
      <c r="AL451" s="16"/>
      <c r="AM451" s="16"/>
      <c r="AN451" s="16"/>
      <c r="AO451" s="16"/>
      <c r="AP451" s="16"/>
      <c r="AQ451" s="16"/>
      <c r="AR451" s="116"/>
      <c r="AS451" s="116"/>
      <c r="AT451" s="116"/>
      <c r="AU451" s="116"/>
      <c r="AV451" s="116"/>
      <c r="AW451" s="116"/>
      <c r="AX451" s="116"/>
      <c r="AY451" s="116"/>
      <c r="AZ451" s="116"/>
      <c r="BA451" s="116"/>
      <c r="BB451" s="116"/>
      <c r="BC451" s="116"/>
      <c r="BD451" s="116"/>
      <c r="BE451" s="116"/>
      <c r="BF451" s="116"/>
      <c r="BG451" s="116"/>
      <c r="BH451" s="116"/>
      <c r="BI451" s="117"/>
    </row>
    <row r="452" spans="1:61" s="3" customFormat="1">
      <c r="A452" s="1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c r="AA452" s="16"/>
      <c r="AB452" s="16"/>
      <c r="AC452" s="16"/>
      <c r="AD452" s="16"/>
      <c r="AE452" s="16"/>
      <c r="AF452" s="16"/>
      <c r="AG452" s="16"/>
      <c r="AH452" s="16"/>
      <c r="AI452" s="16"/>
      <c r="AJ452" s="16"/>
      <c r="AK452" s="16"/>
      <c r="AL452" s="16"/>
      <c r="AM452" s="16"/>
      <c r="AN452" s="16"/>
      <c r="AO452" s="16"/>
      <c r="AP452" s="16"/>
      <c r="AQ452" s="16"/>
      <c r="AR452" s="116"/>
      <c r="AS452" s="116"/>
      <c r="AT452" s="116"/>
      <c r="AU452" s="116"/>
      <c r="AV452" s="116"/>
      <c r="AW452" s="116"/>
      <c r="AX452" s="116"/>
      <c r="AY452" s="116"/>
      <c r="AZ452" s="116"/>
      <c r="BA452" s="116"/>
      <c r="BB452" s="116"/>
      <c r="BC452" s="116"/>
      <c r="BD452" s="116"/>
      <c r="BE452" s="116"/>
      <c r="BF452" s="116"/>
      <c r="BG452" s="116"/>
      <c r="BH452" s="116"/>
      <c r="BI452" s="117"/>
    </row>
    <row r="453" spans="1:61" s="3" customFormat="1">
      <c r="A453" s="1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c r="AA453" s="16"/>
      <c r="AB453" s="16"/>
      <c r="AC453" s="16"/>
      <c r="AD453" s="16"/>
      <c r="AE453" s="16"/>
      <c r="AF453" s="16"/>
      <c r="AG453" s="16"/>
      <c r="AH453" s="16"/>
      <c r="AI453" s="16"/>
      <c r="AJ453" s="16"/>
      <c r="AK453" s="16"/>
      <c r="AL453" s="16"/>
      <c r="AM453" s="16"/>
      <c r="AN453" s="16"/>
      <c r="AO453" s="16"/>
      <c r="AP453" s="16"/>
      <c r="AQ453" s="16"/>
      <c r="AR453" s="116"/>
      <c r="AS453" s="116"/>
      <c r="AT453" s="116"/>
      <c r="AU453" s="116"/>
      <c r="AV453" s="116"/>
      <c r="AW453" s="116"/>
      <c r="AX453" s="116"/>
      <c r="AY453" s="116"/>
      <c r="AZ453" s="116"/>
      <c r="BA453" s="116"/>
      <c r="BB453" s="116"/>
      <c r="BC453" s="116"/>
      <c r="BD453" s="116"/>
      <c r="BE453" s="116"/>
      <c r="BF453" s="116"/>
      <c r="BG453" s="116"/>
      <c r="BH453" s="116"/>
      <c r="BI453" s="117"/>
    </row>
    <row r="454" spans="1:61" s="3" customFormat="1">
      <c r="A454" s="1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c r="AA454" s="16"/>
      <c r="AB454" s="16"/>
      <c r="AC454" s="16"/>
      <c r="AD454" s="16"/>
      <c r="AE454" s="16"/>
      <c r="AF454" s="16"/>
      <c r="AG454" s="16"/>
      <c r="AH454" s="16"/>
      <c r="AI454" s="16"/>
      <c r="AJ454" s="16"/>
      <c r="AK454" s="16"/>
      <c r="AL454" s="16"/>
      <c r="AM454" s="16"/>
      <c r="AN454" s="16"/>
      <c r="AO454" s="16"/>
      <c r="AP454" s="16"/>
      <c r="AQ454" s="16"/>
      <c r="AR454" s="116"/>
      <c r="AS454" s="116"/>
      <c r="AT454" s="116"/>
      <c r="AU454" s="116"/>
      <c r="AV454" s="116"/>
      <c r="AW454" s="116"/>
      <c r="AX454" s="116"/>
      <c r="AY454" s="116"/>
      <c r="AZ454" s="116"/>
      <c r="BA454" s="116"/>
      <c r="BB454" s="116"/>
      <c r="BC454" s="116"/>
      <c r="BD454" s="116"/>
      <c r="BE454" s="116"/>
      <c r="BF454" s="116"/>
      <c r="BG454" s="116"/>
      <c r="BH454" s="116"/>
      <c r="BI454" s="117"/>
    </row>
    <row r="455" spans="1:61" s="3" customFormat="1">
      <c r="A455" s="1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c r="AD455" s="16"/>
      <c r="AE455" s="16"/>
      <c r="AF455" s="16"/>
      <c r="AG455" s="16"/>
      <c r="AH455" s="16"/>
      <c r="AI455" s="16"/>
      <c r="AJ455" s="16"/>
      <c r="AK455" s="16"/>
      <c r="AL455" s="16"/>
      <c r="AM455" s="16"/>
      <c r="AN455" s="16"/>
      <c r="AO455" s="16"/>
      <c r="AP455" s="16"/>
      <c r="AQ455" s="16"/>
      <c r="AR455" s="116"/>
      <c r="AS455" s="116"/>
      <c r="AT455" s="116"/>
      <c r="AU455" s="116"/>
      <c r="AV455" s="116"/>
      <c r="AW455" s="116"/>
      <c r="AX455" s="116"/>
      <c r="AY455" s="116"/>
      <c r="AZ455" s="116"/>
      <c r="BA455" s="116"/>
      <c r="BB455" s="116"/>
      <c r="BC455" s="116"/>
      <c r="BD455" s="116"/>
      <c r="BE455" s="116"/>
      <c r="BF455" s="116"/>
      <c r="BG455" s="116"/>
      <c r="BH455" s="116"/>
      <c r="BI455" s="117"/>
    </row>
    <row r="456" spans="1:61" s="3" customFormat="1">
      <c r="A456" s="1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c r="AD456" s="16"/>
      <c r="AE456" s="16"/>
      <c r="AF456" s="16"/>
      <c r="AG456" s="16"/>
      <c r="AH456" s="16"/>
      <c r="AI456" s="16"/>
      <c r="AJ456" s="16"/>
      <c r="AK456" s="16"/>
      <c r="AL456" s="16"/>
      <c r="AM456" s="16"/>
      <c r="AN456" s="16"/>
      <c r="AO456" s="16"/>
      <c r="AP456" s="16"/>
      <c r="AQ456" s="16"/>
      <c r="AR456" s="116"/>
      <c r="AS456" s="116"/>
      <c r="AT456" s="116"/>
      <c r="AU456" s="116"/>
      <c r="AV456" s="116"/>
      <c r="AW456" s="116"/>
      <c r="AX456" s="116"/>
      <c r="AY456" s="116"/>
      <c r="AZ456" s="116"/>
      <c r="BA456" s="116"/>
      <c r="BB456" s="116"/>
      <c r="BC456" s="116"/>
      <c r="BD456" s="116"/>
      <c r="BE456" s="116"/>
      <c r="BF456" s="116"/>
      <c r="BG456" s="116"/>
      <c r="BH456" s="116"/>
      <c r="BI456" s="117"/>
    </row>
    <row r="457" spans="1:61" s="3" customFormat="1">
      <c r="A457" s="1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c r="AD457" s="16"/>
      <c r="AE457" s="16"/>
      <c r="AF457" s="16"/>
      <c r="AG457" s="16"/>
      <c r="AH457" s="16"/>
      <c r="AI457" s="16"/>
      <c r="AJ457" s="16"/>
      <c r="AK457" s="16"/>
      <c r="AL457" s="16"/>
      <c r="AM457" s="16"/>
      <c r="AN457" s="16"/>
      <c r="AO457" s="16"/>
      <c r="AP457" s="16"/>
      <c r="AQ457" s="16"/>
      <c r="AR457" s="116"/>
      <c r="AS457" s="116"/>
      <c r="AT457" s="116"/>
      <c r="AU457" s="116"/>
      <c r="AV457" s="116"/>
      <c r="AW457" s="116"/>
      <c r="AX457" s="116"/>
      <c r="AY457" s="116"/>
      <c r="AZ457" s="116"/>
      <c r="BA457" s="116"/>
      <c r="BB457" s="116"/>
      <c r="BC457" s="116"/>
      <c r="BD457" s="116"/>
      <c r="BE457" s="116"/>
      <c r="BF457" s="116"/>
      <c r="BG457" s="116"/>
      <c r="BH457" s="116"/>
      <c r="BI457" s="117"/>
    </row>
    <row r="458" spans="1:61" s="3" customFormat="1">
      <c r="A458" s="1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c r="AA458" s="16"/>
      <c r="AB458" s="16"/>
      <c r="AC458" s="16"/>
      <c r="AD458" s="16"/>
      <c r="AE458" s="16"/>
      <c r="AF458" s="16"/>
      <c r="AG458" s="16"/>
      <c r="AH458" s="16"/>
      <c r="AI458" s="16"/>
      <c r="AJ458" s="16"/>
      <c r="AK458" s="16"/>
      <c r="AL458" s="16"/>
      <c r="AM458" s="16"/>
      <c r="AN458" s="16"/>
      <c r="AO458" s="16"/>
      <c r="AP458" s="16"/>
      <c r="AQ458" s="16"/>
      <c r="AR458" s="116"/>
      <c r="AS458" s="116"/>
      <c r="AT458" s="116"/>
      <c r="AU458" s="116"/>
      <c r="AV458" s="116"/>
      <c r="AW458" s="116"/>
      <c r="AX458" s="116"/>
      <c r="AY458" s="116"/>
      <c r="AZ458" s="116"/>
      <c r="BA458" s="116"/>
      <c r="BB458" s="116"/>
      <c r="BC458" s="116"/>
      <c r="BD458" s="116"/>
      <c r="BE458" s="116"/>
      <c r="BF458" s="116"/>
      <c r="BG458" s="116"/>
      <c r="BH458" s="116"/>
      <c r="BI458" s="117"/>
    </row>
    <row r="459" spans="1:61" s="3" customFormat="1">
      <c r="A459" s="1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c r="AA459" s="16"/>
      <c r="AB459" s="16"/>
      <c r="AC459" s="16"/>
      <c r="AD459" s="16"/>
      <c r="AE459" s="16"/>
      <c r="AF459" s="16"/>
      <c r="AG459" s="16"/>
      <c r="AH459" s="16"/>
      <c r="AI459" s="16"/>
      <c r="AJ459" s="16"/>
      <c r="AK459" s="16"/>
      <c r="AL459" s="16"/>
      <c r="AM459" s="16"/>
      <c r="AN459" s="16"/>
      <c r="AO459" s="16"/>
      <c r="AP459" s="16"/>
      <c r="AQ459" s="16"/>
      <c r="AR459" s="116"/>
      <c r="AS459" s="116"/>
      <c r="AT459" s="116"/>
      <c r="AU459" s="116"/>
      <c r="AV459" s="116"/>
      <c r="AW459" s="116"/>
      <c r="AX459" s="116"/>
      <c r="AY459" s="116"/>
      <c r="AZ459" s="116"/>
      <c r="BA459" s="116"/>
      <c r="BB459" s="116"/>
      <c r="BC459" s="116"/>
      <c r="BD459" s="116"/>
      <c r="BE459" s="116"/>
      <c r="BF459" s="116"/>
      <c r="BG459" s="116"/>
      <c r="BH459" s="116"/>
      <c r="BI459" s="117"/>
    </row>
    <row r="460" spans="1:61" s="3" customFormat="1">
      <c r="A460" s="1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c r="AA460" s="16"/>
      <c r="AB460" s="16"/>
      <c r="AC460" s="16"/>
      <c r="AD460" s="16"/>
      <c r="AE460" s="16"/>
      <c r="AF460" s="16"/>
      <c r="AG460" s="16"/>
      <c r="AH460" s="16"/>
      <c r="AI460" s="16"/>
      <c r="AJ460" s="16"/>
      <c r="AK460" s="16"/>
      <c r="AL460" s="16"/>
      <c r="AM460" s="16"/>
      <c r="AN460" s="16"/>
      <c r="AO460" s="16"/>
      <c r="AP460" s="16"/>
      <c r="AQ460" s="16"/>
      <c r="AR460" s="116"/>
      <c r="AS460" s="116"/>
      <c r="AT460" s="116"/>
      <c r="AU460" s="116"/>
      <c r="AV460" s="116"/>
      <c r="AW460" s="116"/>
      <c r="AX460" s="116"/>
      <c r="AY460" s="116"/>
      <c r="AZ460" s="116"/>
      <c r="BA460" s="116"/>
      <c r="BB460" s="116"/>
      <c r="BC460" s="116"/>
      <c r="BD460" s="116"/>
      <c r="BE460" s="116"/>
      <c r="BF460" s="116"/>
      <c r="BG460" s="116"/>
      <c r="BH460" s="116"/>
      <c r="BI460" s="117"/>
    </row>
    <row r="461" spans="1:61" s="3" customFormat="1">
      <c r="A461" s="1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c r="AA461" s="16"/>
      <c r="AB461" s="16"/>
      <c r="AC461" s="16"/>
      <c r="AD461" s="16"/>
      <c r="AE461" s="16"/>
      <c r="AF461" s="16"/>
      <c r="AG461" s="16"/>
      <c r="AH461" s="16"/>
      <c r="AI461" s="16"/>
      <c r="AJ461" s="16"/>
      <c r="AK461" s="16"/>
      <c r="AL461" s="16"/>
      <c r="AM461" s="16"/>
      <c r="AN461" s="16"/>
      <c r="AO461" s="16"/>
      <c r="AP461" s="16"/>
      <c r="AQ461" s="16"/>
      <c r="AR461" s="116"/>
      <c r="AS461" s="116"/>
      <c r="AT461" s="116"/>
      <c r="AU461" s="116"/>
      <c r="AV461" s="116"/>
      <c r="AW461" s="116"/>
      <c r="AX461" s="116"/>
      <c r="AY461" s="116"/>
      <c r="AZ461" s="116"/>
      <c r="BA461" s="116"/>
      <c r="BB461" s="116"/>
      <c r="BC461" s="116"/>
      <c r="BD461" s="116"/>
      <c r="BE461" s="116"/>
      <c r="BF461" s="116"/>
      <c r="BG461" s="116"/>
      <c r="BH461" s="116"/>
      <c r="BI461" s="117"/>
    </row>
    <row r="462" spans="1:61" s="3" customFormat="1">
      <c r="A462" s="1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c r="AA462" s="16"/>
      <c r="AB462" s="16"/>
      <c r="AC462" s="16"/>
      <c r="AD462" s="16"/>
      <c r="AE462" s="16"/>
      <c r="AF462" s="16"/>
      <c r="AG462" s="16"/>
      <c r="AH462" s="16"/>
      <c r="AI462" s="16"/>
      <c r="AJ462" s="16"/>
      <c r="AK462" s="16"/>
      <c r="AL462" s="16"/>
      <c r="AM462" s="16"/>
      <c r="AN462" s="16"/>
      <c r="AO462" s="16"/>
      <c r="AP462" s="16"/>
      <c r="AQ462" s="16"/>
      <c r="AR462" s="116"/>
      <c r="AS462" s="116"/>
      <c r="AT462" s="116"/>
      <c r="AU462" s="116"/>
      <c r="AV462" s="116"/>
      <c r="AW462" s="116"/>
      <c r="AX462" s="116"/>
      <c r="AY462" s="116"/>
      <c r="AZ462" s="116"/>
      <c r="BA462" s="116"/>
      <c r="BB462" s="116"/>
      <c r="BC462" s="116"/>
      <c r="BD462" s="116"/>
      <c r="BE462" s="116"/>
      <c r="BF462" s="116"/>
      <c r="BG462" s="116"/>
      <c r="BH462" s="116"/>
      <c r="BI462" s="117"/>
    </row>
    <row r="463" spans="1:61" s="3" customFormat="1">
      <c r="A463" s="1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c r="AA463" s="16"/>
      <c r="AB463" s="16"/>
      <c r="AC463" s="16"/>
      <c r="AD463" s="16"/>
      <c r="AE463" s="16"/>
      <c r="AF463" s="16"/>
      <c r="AG463" s="16"/>
      <c r="AH463" s="16"/>
      <c r="AI463" s="16"/>
      <c r="AJ463" s="16"/>
      <c r="AK463" s="16"/>
      <c r="AL463" s="16"/>
      <c r="AM463" s="16"/>
      <c r="AN463" s="16"/>
      <c r="AO463" s="16"/>
      <c r="AP463" s="16"/>
      <c r="AQ463" s="16"/>
      <c r="AR463" s="116"/>
      <c r="AS463" s="116"/>
      <c r="AT463" s="116"/>
      <c r="AU463" s="116"/>
      <c r="AV463" s="116"/>
      <c r="AW463" s="116"/>
      <c r="AX463" s="116"/>
      <c r="AY463" s="116"/>
      <c r="AZ463" s="116"/>
      <c r="BA463" s="116"/>
      <c r="BB463" s="116"/>
      <c r="BC463" s="116"/>
      <c r="BD463" s="116"/>
      <c r="BE463" s="116"/>
      <c r="BF463" s="116"/>
      <c r="BG463" s="116"/>
      <c r="BH463" s="116"/>
      <c r="BI463" s="117"/>
    </row>
    <row r="464" spans="1:61" s="3" customFormat="1">
      <c r="A464" s="1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c r="AA464" s="16"/>
      <c r="AB464" s="16"/>
      <c r="AC464" s="16"/>
      <c r="AD464" s="16"/>
      <c r="AE464" s="16"/>
      <c r="AF464" s="16"/>
      <c r="AG464" s="16"/>
      <c r="AH464" s="16"/>
      <c r="AI464" s="16"/>
      <c r="AJ464" s="16"/>
      <c r="AK464" s="16"/>
      <c r="AL464" s="16"/>
      <c r="AM464" s="16"/>
      <c r="AN464" s="16"/>
      <c r="AO464" s="16"/>
      <c r="AP464" s="16"/>
      <c r="AQ464" s="16"/>
      <c r="AR464" s="116"/>
      <c r="AS464" s="116"/>
      <c r="AT464" s="116"/>
      <c r="AU464" s="116"/>
      <c r="AV464" s="116"/>
      <c r="AW464" s="116"/>
      <c r="AX464" s="116"/>
      <c r="AY464" s="116"/>
      <c r="AZ464" s="116"/>
      <c r="BA464" s="116"/>
      <c r="BB464" s="116"/>
      <c r="BC464" s="116"/>
      <c r="BD464" s="116"/>
      <c r="BE464" s="116"/>
      <c r="BF464" s="116"/>
      <c r="BG464" s="116"/>
      <c r="BH464" s="116"/>
      <c r="BI464" s="117"/>
    </row>
    <row r="465" spans="1:61" s="3" customFormat="1">
      <c r="A465" s="1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c r="AA465" s="16"/>
      <c r="AB465" s="16"/>
      <c r="AC465" s="16"/>
      <c r="AD465" s="16"/>
      <c r="AE465" s="16"/>
      <c r="AF465" s="16"/>
      <c r="AG465" s="16"/>
      <c r="AH465" s="16"/>
      <c r="AI465" s="16"/>
      <c r="AJ465" s="16"/>
      <c r="AK465" s="16"/>
      <c r="AL465" s="16"/>
      <c r="AM465" s="16"/>
      <c r="AN465" s="16"/>
      <c r="AO465" s="16"/>
      <c r="AP465" s="16"/>
      <c r="AQ465" s="16"/>
      <c r="AR465" s="116"/>
      <c r="AS465" s="116"/>
      <c r="AT465" s="116"/>
      <c r="AU465" s="116"/>
      <c r="AV465" s="116"/>
      <c r="AW465" s="116"/>
      <c r="AX465" s="116"/>
      <c r="AY465" s="116"/>
      <c r="AZ465" s="116"/>
      <c r="BA465" s="116"/>
      <c r="BB465" s="116"/>
      <c r="BC465" s="116"/>
      <c r="BD465" s="116"/>
      <c r="BE465" s="116"/>
      <c r="BF465" s="116"/>
      <c r="BG465" s="116"/>
      <c r="BH465" s="116"/>
      <c r="BI465" s="117"/>
    </row>
    <row r="466" spans="1:61" s="3" customFormat="1">
      <c r="A466" s="1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c r="AA466" s="16"/>
      <c r="AB466" s="16"/>
      <c r="AC466" s="16"/>
      <c r="AD466" s="16"/>
      <c r="AE466" s="16"/>
      <c r="AF466" s="16"/>
      <c r="AG466" s="16"/>
      <c r="AH466" s="16"/>
      <c r="AI466" s="16"/>
      <c r="AJ466" s="16"/>
      <c r="AK466" s="16"/>
      <c r="AL466" s="16"/>
      <c r="AM466" s="16"/>
      <c r="AN466" s="16"/>
      <c r="AO466" s="16"/>
      <c r="AP466" s="16"/>
      <c r="AQ466" s="16"/>
      <c r="AR466" s="116"/>
      <c r="AS466" s="116"/>
      <c r="AT466" s="116"/>
      <c r="AU466" s="116"/>
      <c r="AV466" s="116"/>
      <c r="AW466" s="116"/>
      <c r="AX466" s="116"/>
      <c r="AY466" s="116"/>
      <c r="AZ466" s="116"/>
      <c r="BA466" s="116"/>
      <c r="BB466" s="116"/>
      <c r="BC466" s="116"/>
      <c r="BD466" s="116"/>
      <c r="BE466" s="116"/>
      <c r="BF466" s="116"/>
      <c r="BG466" s="116"/>
      <c r="BH466" s="116"/>
      <c r="BI466" s="117"/>
    </row>
    <row r="467" spans="1:61" s="3" customFormat="1">
      <c r="A467" s="1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c r="AD467" s="16"/>
      <c r="AE467" s="16"/>
      <c r="AF467" s="16"/>
      <c r="AG467" s="16"/>
      <c r="AH467" s="16"/>
      <c r="AI467" s="16"/>
      <c r="AJ467" s="16"/>
      <c r="AK467" s="16"/>
      <c r="AL467" s="16"/>
      <c r="AM467" s="16"/>
      <c r="AN467" s="16"/>
      <c r="AO467" s="16"/>
      <c r="AP467" s="16"/>
      <c r="AQ467" s="16"/>
      <c r="AR467" s="116"/>
      <c r="AS467" s="116"/>
      <c r="AT467" s="116"/>
      <c r="AU467" s="116"/>
      <c r="AV467" s="116"/>
      <c r="AW467" s="116"/>
      <c r="AX467" s="116"/>
      <c r="AY467" s="116"/>
      <c r="AZ467" s="116"/>
      <c r="BA467" s="116"/>
      <c r="BB467" s="116"/>
      <c r="BC467" s="116"/>
      <c r="BD467" s="116"/>
      <c r="BE467" s="116"/>
      <c r="BF467" s="116"/>
      <c r="BG467" s="116"/>
      <c r="BH467" s="116"/>
      <c r="BI467" s="117"/>
    </row>
    <row r="468" spans="1:61" s="3" customFormat="1">
      <c r="A468" s="1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c r="AA468" s="16"/>
      <c r="AB468" s="16"/>
      <c r="AC468" s="16"/>
      <c r="AD468" s="16"/>
      <c r="AE468" s="16"/>
      <c r="AF468" s="16"/>
      <c r="AG468" s="16"/>
      <c r="AH468" s="16"/>
      <c r="AI468" s="16"/>
      <c r="AJ468" s="16"/>
      <c r="AK468" s="16"/>
      <c r="AL468" s="16"/>
      <c r="AM468" s="16"/>
      <c r="AN468" s="16"/>
      <c r="AO468" s="16"/>
      <c r="AP468" s="16"/>
      <c r="AQ468" s="16"/>
      <c r="AR468" s="116"/>
      <c r="AS468" s="116"/>
      <c r="AT468" s="116"/>
      <c r="AU468" s="116"/>
      <c r="AV468" s="116"/>
      <c r="AW468" s="116"/>
      <c r="AX468" s="116"/>
      <c r="AY468" s="116"/>
      <c r="AZ468" s="116"/>
      <c r="BA468" s="116"/>
      <c r="BB468" s="116"/>
      <c r="BC468" s="116"/>
      <c r="BD468" s="116"/>
      <c r="BE468" s="116"/>
      <c r="BF468" s="116"/>
      <c r="BG468" s="116"/>
      <c r="BH468" s="116"/>
      <c r="BI468" s="117"/>
    </row>
    <row r="469" spans="1:61" s="3" customFormat="1">
      <c r="A469" s="1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c r="AA469" s="16"/>
      <c r="AB469" s="16"/>
      <c r="AC469" s="16"/>
      <c r="AD469" s="16"/>
      <c r="AE469" s="16"/>
      <c r="AF469" s="16"/>
      <c r="AG469" s="16"/>
      <c r="AH469" s="16"/>
      <c r="AI469" s="16"/>
      <c r="AJ469" s="16"/>
      <c r="AK469" s="16"/>
      <c r="AL469" s="16"/>
      <c r="AM469" s="16"/>
      <c r="AN469" s="16"/>
      <c r="AO469" s="16"/>
      <c r="AP469" s="16"/>
      <c r="AQ469" s="16"/>
      <c r="AR469" s="116"/>
      <c r="AS469" s="116"/>
      <c r="AT469" s="116"/>
      <c r="AU469" s="116"/>
      <c r="AV469" s="116"/>
      <c r="AW469" s="116"/>
      <c r="AX469" s="116"/>
      <c r="AY469" s="116"/>
      <c r="AZ469" s="116"/>
      <c r="BA469" s="116"/>
      <c r="BB469" s="116"/>
      <c r="BC469" s="116"/>
      <c r="BD469" s="116"/>
      <c r="BE469" s="116"/>
      <c r="BF469" s="116"/>
      <c r="BG469" s="116"/>
      <c r="BH469" s="116"/>
      <c r="BI469" s="117"/>
    </row>
    <row r="470" spans="1:61" s="3" customFormat="1">
      <c r="A470" s="1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c r="AA470" s="16"/>
      <c r="AB470" s="16"/>
      <c r="AC470" s="16"/>
      <c r="AD470" s="16"/>
      <c r="AE470" s="16"/>
      <c r="AF470" s="16"/>
      <c r="AG470" s="16"/>
      <c r="AH470" s="16"/>
      <c r="AI470" s="16"/>
      <c r="AJ470" s="16"/>
      <c r="AK470" s="16"/>
      <c r="AL470" s="16"/>
      <c r="AM470" s="16"/>
      <c r="AN470" s="16"/>
      <c r="AO470" s="16"/>
      <c r="AP470" s="16"/>
      <c r="AQ470" s="16"/>
      <c r="AR470" s="116"/>
      <c r="AS470" s="116"/>
      <c r="AT470" s="116"/>
      <c r="AU470" s="116"/>
      <c r="AV470" s="116"/>
      <c r="AW470" s="116"/>
      <c r="AX470" s="116"/>
      <c r="AY470" s="116"/>
      <c r="AZ470" s="116"/>
      <c r="BA470" s="116"/>
      <c r="BB470" s="116"/>
      <c r="BC470" s="116"/>
      <c r="BD470" s="116"/>
      <c r="BE470" s="116"/>
      <c r="BF470" s="116"/>
      <c r="BG470" s="116"/>
      <c r="BH470" s="116"/>
      <c r="BI470" s="117"/>
    </row>
    <row r="471" spans="1:61" s="3" customFormat="1">
      <c r="A471" s="1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c r="AA471" s="16"/>
      <c r="AB471" s="16"/>
      <c r="AC471" s="16"/>
      <c r="AD471" s="16"/>
      <c r="AE471" s="16"/>
      <c r="AF471" s="16"/>
      <c r="AG471" s="16"/>
      <c r="AH471" s="16"/>
      <c r="AI471" s="16"/>
      <c r="AJ471" s="16"/>
      <c r="AK471" s="16"/>
      <c r="AL471" s="16"/>
      <c r="AM471" s="16"/>
      <c r="AN471" s="16"/>
      <c r="AO471" s="16"/>
      <c r="AP471" s="16"/>
      <c r="AQ471" s="16"/>
      <c r="AR471" s="116"/>
      <c r="AS471" s="116"/>
      <c r="AT471" s="116"/>
      <c r="AU471" s="116"/>
      <c r="AV471" s="116"/>
      <c r="AW471" s="116"/>
      <c r="AX471" s="116"/>
      <c r="AY471" s="116"/>
      <c r="AZ471" s="116"/>
      <c r="BA471" s="116"/>
      <c r="BB471" s="116"/>
      <c r="BC471" s="116"/>
      <c r="BD471" s="116"/>
      <c r="BE471" s="116"/>
      <c r="BF471" s="116"/>
      <c r="BG471" s="116"/>
      <c r="BH471" s="116"/>
      <c r="BI471" s="117"/>
    </row>
    <row r="472" spans="1:61" s="3" customFormat="1">
      <c r="A472" s="1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c r="AA472" s="16"/>
      <c r="AB472" s="16"/>
      <c r="AC472" s="16"/>
      <c r="AD472" s="16"/>
      <c r="AE472" s="16"/>
      <c r="AF472" s="16"/>
      <c r="AG472" s="16"/>
      <c r="AH472" s="16"/>
      <c r="AI472" s="16"/>
      <c r="AJ472" s="16"/>
      <c r="AK472" s="16"/>
      <c r="AL472" s="16"/>
      <c r="AM472" s="16"/>
      <c r="AN472" s="16"/>
      <c r="AO472" s="16"/>
      <c r="AP472" s="16"/>
      <c r="AQ472" s="16"/>
      <c r="AR472" s="116"/>
      <c r="AS472" s="116"/>
      <c r="AT472" s="116"/>
      <c r="AU472" s="116"/>
      <c r="AV472" s="116"/>
      <c r="AW472" s="116"/>
      <c r="AX472" s="116"/>
      <c r="AY472" s="116"/>
      <c r="AZ472" s="116"/>
      <c r="BA472" s="116"/>
      <c r="BB472" s="116"/>
      <c r="BC472" s="116"/>
      <c r="BD472" s="116"/>
      <c r="BE472" s="116"/>
      <c r="BF472" s="116"/>
      <c r="BG472" s="116"/>
      <c r="BH472" s="116"/>
      <c r="BI472" s="117"/>
    </row>
    <row r="473" spans="1:61" s="3" customFormat="1">
      <c r="A473" s="1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c r="AA473" s="16"/>
      <c r="AB473" s="16"/>
      <c r="AC473" s="16"/>
      <c r="AD473" s="16"/>
      <c r="AE473" s="16"/>
      <c r="AF473" s="16"/>
      <c r="AG473" s="16"/>
      <c r="AH473" s="16"/>
      <c r="AI473" s="16"/>
      <c r="AJ473" s="16"/>
      <c r="AK473" s="16"/>
      <c r="AL473" s="16"/>
      <c r="AM473" s="16"/>
      <c r="AN473" s="16"/>
      <c r="AO473" s="16"/>
      <c r="AP473" s="16"/>
      <c r="AQ473" s="16"/>
      <c r="AR473" s="116"/>
      <c r="AS473" s="116"/>
      <c r="AT473" s="116"/>
      <c r="AU473" s="116"/>
      <c r="AV473" s="116"/>
      <c r="AW473" s="116"/>
      <c r="AX473" s="116"/>
      <c r="AY473" s="116"/>
      <c r="AZ473" s="116"/>
      <c r="BA473" s="116"/>
      <c r="BB473" s="116"/>
      <c r="BC473" s="116"/>
      <c r="BD473" s="116"/>
      <c r="BE473" s="116"/>
      <c r="BF473" s="116"/>
      <c r="BG473" s="116"/>
      <c r="BH473" s="116"/>
      <c r="BI473" s="117"/>
    </row>
    <row r="474" spans="1:61" s="3" customFormat="1">
      <c r="A474" s="1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c r="AA474" s="16"/>
      <c r="AB474" s="16"/>
      <c r="AC474" s="16"/>
      <c r="AD474" s="16"/>
      <c r="AE474" s="16"/>
      <c r="AF474" s="16"/>
      <c r="AG474" s="16"/>
      <c r="AH474" s="16"/>
      <c r="AI474" s="16"/>
      <c r="AJ474" s="16"/>
      <c r="AK474" s="16"/>
      <c r="AL474" s="16"/>
      <c r="AM474" s="16"/>
      <c r="AN474" s="16"/>
      <c r="AO474" s="16"/>
      <c r="AP474" s="16"/>
      <c r="AQ474" s="16"/>
      <c r="AR474" s="116"/>
      <c r="AS474" s="116"/>
      <c r="AT474" s="116"/>
      <c r="AU474" s="116"/>
      <c r="AV474" s="116"/>
      <c r="AW474" s="116"/>
      <c r="AX474" s="116"/>
      <c r="AY474" s="116"/>
      <c r="AZ474" s="116"/>
      <c r="BA474" s="116"/>
      <c r="BB474" s="116"/>
      <c r="BC474" s="116"/>
      <c r="BD474" s="116"/>
      <c r="BE474" s="116"/>
      <c r="BF474" s="116"/>
      <c r="BG474" s="116"/>
      <c r="BH474" s="116"/>
      <c r="BI474" s="117"/>
    </row>
    <row r="475" spans="1:61" s="3" customFormat="1">
      <c r="A475" s="1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c r="AA475" s="16"/>
      <c r="AB475" s="16"/>
      <c r="AC475" s="16"/>
      <c r="AD475" s="16"/>
      <c r="AE475" s="16"/>
      <c r="AF475" s="16"/>
      <c r="AG475" s="16"/>
      <c r="AH475" s="16"/>
      <c r="AI475" s="16"/>
      <c r="AJ475" s="16"/>
      <c r="AK475" s="16"/>
      <c r="AL475" s="16"/>
      <c r="AM475" s="16"/>
      <c r="AN475" s="16"/>
      <c r="AO475" s="16"/>
      <c r="AP475" s="16"/>
      <c r="AQ475" s="16"/>
      <c r="AR475" s="116"/>
      <c r="AS475" s="116"/>
      <c r="AT475" s="116"/>
      <c r="AU475" s="116"/>
      <c r="AV475" s="116"/>
      <c r="AW475" s="116"/>
      <c r="AX475" s="116"/>
      <c r="AY475" s="116"/>
      <c r="AZ475" s="116"/>
      <c r="BA475" s="116"/>
      <c r="BB475" s="116"/>
      <c r="BC475" s="116"/>
      <c r="BD475" s="116"/>
      <c r="BE475" s="116"/>
      <c r="BF475" s="116"/>
      <c r="BG475" s="116"/>
      <c r="BH475" s="116"/>
      <c r="BI475" s="117"/>
    </row>
    <row r="476" spans="1:61" s="3" customFormat="1">
      <c r="A476" s="1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c r="AA476" s="16"/>
      <c r="AB476" s="16"/>
      <c r="AC476" s="16"/>
      <c r="AD476" s="16"/>
      <c r="AE476" s="16"/>
      <c r="AF476" s="16"/>
      <c r="AG476" s="16"/>
      <c r="AH476" s="16"/>
      <c r="AI476" s="16"/>
      <c r="AJ476" s="16"/>
      <c r="AK476" s="16"/>
      <c r="AL476" s="16"/>
      <c r="AM476" s="16"/>
      <c r="AN476" s="16"/>
      <c r="AO476" s="16"/>
      <c r="AP476" s="16"/>
      <c r="AQ476" s="16"/>
      <c r="AR476" s="116"/>
      <c r="AS476" s="116"/>
      <c r="AT476" s="116"/>
      <c r="AU476" s="116"/>
      <c r="AV476" s="116"/>
      <c r="AW476" s="116"/>
      <c r="AX476" s="116"/>
      <c r="AY476" s="116"/>
      <c r="AZ476" s="116"/>
      <c r="BA476" s="116"/>
      <c r="BB476" s="116"/>
      <c r="BC476" s="116"/>
      <c r="BD476" s="116"/>
      <c r="BE476" s="116"/>
      <c r="BF476" s="116"/>
      <c r="BG476" s="116"/>
      <c r="BH476" s="116"/>
      <c r="BI476" s="117"/>
    </row>
    <row r="477" spans="1:61" s="3" customFormat="1">
      <c r="A477" s="1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c r="AA477" s="16"/>
      <c r="AB477" s="16"/>
      <c r="AC477" s="16"/>
      <c r="AD477" s="16"/>
      <c r="AE477" s="16"/>
      <c r="AF477" s="16"/>
      <c r="AG477" s="16"/>
      <c r="AH477" s="16"/>
      <c r="AI477" s="16"/>
      <c r="AJ477" s="16"/>
      <c r="AK477" s="16"/>
      <c r="AL477" s="16"/>
      <c r="AM477" s="16"/>
      <c r="AN477" s="16"/>
      <c r="AO477" s="16"/>
      <c r="AP477" s="16"/>
      <c r="AQ477" s="16"/>
      <c r="AR477" s="116"/>
      <c r="AS477" s="116"/>
      <c r="AT477" s="116"/>
      <c r="AU477" s="116"/>
      <c r="AV477" s="116"/>
      <c r="AW477" s="116"/>
      <c r="AX477" s="116"/>
      <c r="AY477" s="116"/>
      <c r="AZ477" s="116"/>
      <c r="BA477" s="116"/>
      <c r="BB477" s="116"/>
      <c r="BC477" s="116"/>
      <c r="BD477" s="116"/>
      <c r="BE477" s="116"/>
      <c r="BF477" s="116"/>
      <c r="BG477" s="116"/>
      <c r="BH477" s="116"/>
      <c r="BI477" s="117"/>
    </row>
    <row r="478" spans="1:61" s="3" customFormat="1">
      <c r="A478" s="1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c r="AA478" s="16"/>
      <c r="AB478" s="16"/>
      <c r="AC478" s="16"/>
      <c r="AD478" s="16"/>
      <c r="AE478" s="16"/>
      <c r="AF478" s="16"/>
      <c r="AG478" s="16"/>
      <c r="AH478" s="16"/>
      <c r="AI478" s="16"/>
      <c r="AJ478" s="16"/>
      <c r="AK478" s="16"/>
      <c r="AL478" s="16"/>
      <c r="AM478" s="16"/>
      <c r="AN478" s="16"/>
      <c r="AO478" s="16"/>
      <c r="AP478" s="16"/>
      <c r="AQ478" s="16"/>
      <c r="AR478" s="116"/>
      <c r="AS478" s="116"/>
      <c r="AT478" s="116"/>
      <c r="AU478" s="116"/>
      <c r="AV478" s="116"/>
      <c r="AW478" s="116"/>
      <c r="AX478" s="116"/>
      <c r="AY478" s="116"/>
      <c r="AZ478" s="116"/>
      <c r="BA478" s="116"/>
      <c r="BB478" s="116"/>
      <c r="BC478" s="116"/>
      <c r="BD478" s="116"/>
      <c r="BE478" s="116"/>
      <c r="BF478" s="116"/>
      <c r="BG478" s="116"/>
      <c r="BH478" s="116"/>
      <c r="BI478" s="117"/>
    </row>
    <row r="479" spans="1:61" s="3" customFormat="1">
      <c r="A479" s="1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c r="AA479" s="16"/>
      <c r="AB479" s="16"/>
      <c r="AC479" s="16"/>
      <c r="AD479" s="16"/>
      <c r="AE479" s="16"/>
      <c r="AF479" s="16"/>
      <c r="AG479" s="16"/>
      <c r="AH479" s="16"/>
      <c r="AI479" s="16"/>
      <c r="AJ479" s="16"/>
      <c r="AK479" s="16"/>
      <c r="AL479" s="16"/>
      <c r="AM479" s="16"/>
      <c r="AN479" s="16"/>
      <c r="AO479" s="16"/>
      <c r="AP479" s="16"/>
      <c r="AQ479" s="16"/>
      <c r="AR479" s="116"/>
      <c r="AS479" s="116"/>
      <c r="AT479" s="116"/>
      <c r="AU479" s="116"/>
      <c r="AV479" s="116"/>
      <c r="AW479" s="116"/>
      <c r="AX479" s="116"/>
      <c r="AY479" s="116"/>
      <c r="AZ479" s="116"/>
      <c r="BA479" s="116"/>
      <c r="BB479" s="116"/>
      <c r="BC479" s="116"/>
      <c r="BD479" s="116"/>
      <c r="BE479" s="116"/>
      <c r="BF479" s="116"/>
      <c r="BG479" s="116"/>
      <c r="BH479" s="116"/>
      <c r="BI479" s="117"/>
    </row>
    <row r="480" spans="1:61" s="3" customFormat="1">
      <c r="A480" s="1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c r="AA480" s="16"/>
      <c r="AB480" s="16"/>
      <c r="AC480" s="16"/>
      <c r="AD480" s="16"/>
      <c r="AE480" s="16"/>
      <c r="AF480" s="16"/>
      <c r="AG480" s="16"/>
      <c r="AH480" s="16"/>
      <c r="AI480" s="16"/>
      <c r="AJ480" s="16"/>
      <c r="AK480" s="16"/>
      <c r="AL480" s="16"/>
      <c r="AM480" s="16"/>
      <c r="AN480" s="16"/>
      <c r="AO480" s="16"/>
      <c r="AP480" s="16"/>
      <c r="AQ480" s="16"/>
      <c r="AR480" s="116"/>
      <c r="AS480" s="116"/>
      <c r="AT480" s="116"/>
      <c r="AU480" s="116"/>
      <c r="AV480" s="116"/>
      <c r="AW480" s="116"/>
      <c r="AX480" s="116"/>
      <c r="AY480" s="116"/>
      <c r="AZ480" s="116"/>
      <c r="BA480" s="116"/>
      <c r="BB480" s="116"/>
      <c r="BC480" s="116"/>
      <c r="BD480" s="116"/>
      <c r="BE480" s="116"/>
      <c r="BF480" s="116"/>
      <c r="BG480" s="116"/>
      <c r="BH480" s="116"/>
      <c r="BI480" s="117"/>
    </row>
    <row r="481" spans="1:61" s="3" customFormat="1">
      <c r="A481" s="1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c r="AA481" s="16"/>
      <c r="AB481" s="16"/>
      <c r="AC481" s="16"/>
      <c r="AD481" s="16"/>
      <c r="AE481" s="16"/>
      <c r="AF481" s="16"/>
      <c r="AG481" s="16"/>
      <c r="AH481" s="16"/>
      <c r="AI481" s="16"/>
      <c r="AJ481" s="16"/>
      <c r="AK481" s="16"/>
      <c r="AL481" s="16"/>
      <c r="AM481" s="16"/>
      <c r="AN481" s="16"/>
      <c r="AO481" s="16"/>
      <c r="AP481" s="16"/>
      <c r="AQ481" s="16"/>
      <c r="AR481" s="116"/>
      <c r="AS481" s="116"/>
      <c r="AT481" s="116"/>
      <c r="AU481" s="116"/>
      <c r="AV481" s="116"/>
      <c r="AW481" s="116"/>
      <c r="AX481" s="116"/>
      <c r="AY481" s="116"/>
      <c r="AZ481" s="116"/>
      <c r="BA481" s="116"/>
      <c r="BB481" s="116"/>
      <c r="BC481" s="116"/>
      <c r="BD481" s="116"/>
      <c r="BE481" s="116"/>
      <c r="BF481" s="116"/>
      <c r="BG481" s="116"/>
      <c r="BH481" s="116"/>
      <c r="BI481" s="117"/>
    </row>
    <row r="482" spans="1:61" s="3" customFormat="1">
      <c r="A482" s="1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c r="AA482" s="16"/>
      <c r="AB482" s="16"/>
      <c r="AC482" s="16"/>
      <c r="AD482" s="16"/>
      <c r="AE482" s="16"/>
      <c r="AF482" s="16"/>
      <c r="AG482" s="16"/>
      <c r="AH482" s="16"/>
      <c r="AI482" s="16"/>
      <c r="AJ482" s="16"/>
      <c r="AK482" s="16"/>
      <c r="AL482" s="16"/>
      <c r="AM482" s="16"/>
      <c r="AN482" s="16"/>
      <c r="AO482" s="16"/>
      <c r="AP482" s="16"/>
      <c r="AQ482" s="16"/>
      <c r="AR482" s="116"/>
      <c r="AS482" s="116"/>
      <c r="AT482" s="116"/>
      <c r="AU482" s="116"/>
      <c r="AV482" s="116"/>
      <c r="AW482" s="116"/>
      <c r="AX482" s="116"/>
      <c r="AY482" s="116"/>
      <c r="AZ482" s="116"/>
      <c r="BA482" s="116"/>
      <c r="BB482" s="116"/>
      <c r="BC482" s="116"/>
      <c r="BD482" s="116"/>
      <c r="BE482" s="116"/>
      <c r="BF482" s="116"/>
      <c r="BG482" s="116"/>
      <c r="BH482" s="116"/>
      <c r="BI482" s="117"/>
    </row>
    <row r="483" spans="1:61" s="3" customFormat="1">
      <c r="A483" s="1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c r="AA483" s="16"/>
      <c r="AB483" s="16"/>
      <c r="AC483" s="16"/>
      <c r="AD483" s="16"/>
      <c r="AE483" s="16"/>
      <c r="AF483" s="16"/>
      <c r="AG483" s="16"/>
      <c r="AH483" s="16"/>
      <c r="AI483" s="16"/>
      <c r="AJ483" s="16"/>
      <c r="AK483" s="16"/>
      <c r="AL483" s="16"/>
      <c r="AM483" s="16"/>
      <c r="AN483" s="16"/>
      <c r="AO483" s="16"/>
      <c r="AP483" s="16"/>
      <c r="AQ483" s="16"/>
      <c r="AR483" s="116"/>
      <c r="AS483" s="116"/>
      <c r="AT483" s="116"/>
      <c r="AU483" s="116"/>
      <c r="AV483" s="116"/>
      <c r="AW483" s="116"/>
      <c r="AX483" s="116"/>
      <c r="AY483" s="116"/>
      <c r="AZ483" s="116"/>
      <c r="BA483" s="116"/>
      <c r="BB483" s="116"/>
      <c r="BC483" s="116"/>
      <c r="BD483" s="116"/>
      <c r="BE483" s="116"/>
      <c r="BF483" s="116"/>
      <c r="BG483" s="116"/>
      <c r="BH483" s="116"/>
      <c r="BI483" s="117"/>
    </row>
    <row r="484" spans="1:61" s="3" customFormat="1">
      <c r="A484" s="1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c r="AA484" s="16"/>
      <c r="AB484" s="16"/>
      <c r="AC484" s="16"/>
      <c r="AD484" s="16"/>
      <c r="AE484" s="16"/>
      <c r="AF484" s="16"/>
      <c r="AG484" s="16"/>
      <c r="AH484" s="16"/>
      <c r="AI484" s="16"/>
      <c r="AJ484" s="16"/>
      <c r="AK484" s="16"/>
      <c r="AL484" s="16"/>
      <c r="AM484" s="16"/>
      <c r="AN484" s="16"/>
      <c r="AO484" s="16"/>
      <c r="AP484" s="16"/>
      <c r="AQ484" s="16"/>
      <c r="AR484" s="116"/>
      <c r="AS484" s="116"/>
      <c r="AT484" s="116"/>
      <c r="AU484" s="116"/>
      <c r="AV484" s="116"/>
      <c r="AW484" s="116"/>
      <c r="AX484" s="116"/>
      <c r="AY484" s="116"/>
      <c r="AZ484" s="116"/>
      <c r="BA484" s="116"/>
      <c r="BB484" s="116"/>
      <c r="BC484" s="116"/>
      <c r="BD484" s="116"/>
      <c r="BE484" s="116"/>
      <c r="BF484" s="116"/>
      <c r="BG484" s="116"/>
      <c r="BH484" s="116"/>
      <c r="BI484" s="117"/>
    </row>
    <row r="485" spans="1:61" s="3" customFormat="1">
      <c r="A485" s="1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c r="AA485" s="16"/>
      <c r="AB485" s="16"/>
      <c r="AC485" s="16"/>
      <c r="AD485" s="16"/>
      <c r="AE485" s="16"/>
      <c r="AF485" s="16"/>
      <c r="AG485" s="16"/>
      <c r="AH485" s="16"/>
      <c r="AI485" s="16"/>
      <c r="AJ485" s="16"/>
      <c r="AK485" s="16"/>
      <c r="AL485" s="16"/>
      <c r="AM485" s="16"/>
      <c r="AN485" s="16"/>
      <c r="AO485" s="16"/>
      <c r="AP485" s="16"/>
      <c r="AQ485" s="16"/>
      <c r="AR485" s="116"/>
      <c r="AS485" s="116"/>
      <c r="AT485" s="116"/>
      <c r="AU485" s="116"/>
      <c r="AV485" s="116"/>
      <c r="AW485" s="116"/>
      <c r="AX485" s="116"/>
      <c r="AY485" s="116"/>
      <c r="AZ485" s="116"/>
      <c r="BA485" s="116"/>
      <c r="BB485" s="116"/>
      <c r="BC485" s="116"/>
      <c r="BD485" s="116"/>
      <c r="BE485" s="116"/>
      <c r="BF485" s="116"/>
      <c r="BG485" s="116"/>
      <c r="BH485" s="116"/>
      <c r="BI485" s="117"/>
    </row>
    <row r="486" spans="1:61" s="3" customFormat="1">
      <c r="A486" s="1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c r="AA486" s="16"/>
      <c r="AB486" s="16"/>
      <c r="AC486" s="16"/>
      <c r="AD486" s="16"/>
      <c r="AE486" s="16"/>
      <c r="AF486" s="16"/>
      <c r="AG486" s="16"/>
      <c r="AH486" s="16"/>
      <c r="AI486" s="16"/>
      <c r="AJ486" s="16"/>
      <c r="AK486" s="16"/>
      <c r="AL486" s="16"/>
      <c r="AM486" s="16"/>
      <c r="AN486" s="16"/>
      <c r="AO486" s="16"/>
      <c r="AP486" s="16"/>
      <c r="AQ486" s="16"/>
      <c r="AR486" s="116"/>
      <c r="AS486" s="116"/>
      <c r="AT486" s="116"/>
      <c r="AU486" s="116"/>
      <c r="AV486" s="116"/>
      <c r="AW486" s="116"/>
      <c r="AX486" s="116"/>
      <c r="AY486" s="116"/>
      <c r="AZ486" s="116"/>
      <c r="BA486" s="116"/>
      <c r="BB486" s="116"/>
      <c r="BC486" s="116"/>
      <c r="BD486" s="116"/>
      <c r="BE486" s="116"/>
      <c r="BF486" s="116"/>
      <c r="BG486" s="116"/>
      <c r="BH486" s="116"/>
      <c r="BI486" s="117"/>
    </row>
    <row r="487" spans="1:61" s="3" customFormat="1">
      <c r="A487" s="1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c r="AA487" s="16"/>
      <c r="AB487" s="16"/>
      <c r="AC487" s="16"/>
      <c r="AD487" s="16"/>
      <c r="AE487" s="16"/>
      <c r="AF487" s="16"/>
      <c r="AG487" s="16"/>
      <c r="AH487" s="16"/>
      <c r="AI487" s="16"/>
      <c r="AJ487" s="16"/>
      <c r="AK487" s="16"/>
      <c r="AL487" s="16"/>
      <c r="AM487" s="16"/>
      <c r="AN487" s="16"/>
      <c r="AO487" s="16"/>
      <c r="AP487" s="16"/>
      <c r="AQ487" s="16"/>
      <c r="AR487" s="116"/>
      <c r="AS487" s="116"/>
      <c r="AT487" s="116"/>
      <c r="AU487" s="116"/>
      <c r="AV487" s="116"/>
      <c r="AW487" s="116"/>
      <c r="AX487" s="116"/>
      <c r="AY487" s="116"/>
      <c r="AZ487" s="116"/>
      <c r="BA487" s="116"/>
      <c r="BB487" s="116"/>
      <c r="BC487" s="116"/>
      <c r="BD487" s="116"/>
      <c r="BE487" s="116"/>
      <c r="BF487" s="116"/>
      <c r="BG487" s="116"/>
      <c r="BH487" s="116"/>
      <c r="BI487" s="117"/>
    </row>
    <row r="488" spans="1:61" s="3" customFormat="1">
      <c r="A488" s="1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c r="AA488" s="16"/>
      <c r="AB488" s="16"/>
      <c r="AC488" s="16"/>
      <c r="AD488" s="16"/>
      <c r="AE488" s="16"/>
      <c r="AF488" s="16"/>
      <c r="AG488" s="16"/>
      <c r="AH488" s="16"/>
      <c r="AI488" s="16"/>
      <c r="AJ488" s="16"/>
      <c r="AK488" s="16"/>
      <c r="AL488" s="16"/>
      <c r="AM488" s="16"/>
      <c r="AN488" s="16"/>
      <c r="AO488" s="16"/>
      <c r="AP488" s="16"/>
      <c r="AQ488" s="16"/>
      <c r="AR488" s="116"/>
      <c r="AS488" s="116"/>
      <c r="AT488" s="116"/>
      <c r="AU488" s="116"/>
      <c r="AV488" s="116"/>
      <c r="AW488" s="116"/>
      <c r="AX488" s="116"/>
      <c r="AY488" s="116"/>
      <c r="AZ488" s="116"/>
      <c r="BA488" s="116"/>
      <c r="BB488" s="116"/>
      <c r="BC488" s="116"/>
      <c r="BD488" s="116"/>
      <c r="BE488" s="116"/>
      <c r="BF488" s="116"/>
      <c r="BG488" s="116"/>
      <c r="BH488" s="116"/>
      <c r="BI488" s="117"/>
    </row>
    <row r="489" spans="1:61" s="3" customFormat="1">
      <c r="A489" s="1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c r="AA489" s="16"/>
      <c r="AB489" s="16"/>
      <c r="AC489" s="16"/>
      <c r="AD489" s="16"/>
      <c r="AE489" s="16"/>
      <c r="AF489" s="16"/>
      <c r="AG489" s="16"/>
      <c r="AH489" s="16"/>
      <c r="AI489" s="16"/>
      <c r="AJ489" s="16"/>
      <c r="AK489" s="16"/>
      <c r="AL489" s="16"/>
      <c r="AM489" s="16"/>
      <c r="AN489" s="16"/>
      <c r="AO489" s="16"/>
      <c r="AP489" s="16"/>
      <c r="AQ489" s="16"/>
      <c r="AR489" s="116"/>
      <c r="AS489" s="116"/>
      <c r="AT489" s="116"/>
      <c r="AU489" s="116"/>
      <c r="AV489" s="116"/>
      <c r="AW489" s="116"/>
      <c r="AX489" s="116"/>
      <c r="AY489" s="116"/>
      <c r="AZ489" s="116"/>
      <c r="BA489" s="116"/>
      <c r="BB489" s="116"/>
      <c r="BC489" s="116"/>
      <c r="BD489" s="116"/>
      <c r="BE489" s="116"/>
      <c r="BF489" s="116"/>
      <c r="BG489" s="116"/>
      <c r="BH489" s="116"/>
      <c r="BI489" s="117"/>
    </row>
    <row r="490" spans="1:61" s="3" customFormat="1">
      <c r="A490" s="1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c r="AA490" s="16"/>
      <c r="AB490" s="16"/>
      <c r="AC490" s="16"/>
      <c r="AD490" s="16"/>
      <c r="AE490" s="16"/>
      <c r="AF490" s="16"/>
      <c r="AG490" s="16"/>
      <c r="AH490" s="16"/>
      <c r="AI490" s="16"/>
      <c r="AJ490" s="16"/>
      <c r="AK490" s="16"/>
      <c r="AL490" s="16"/>
      <c r="AM490" s="16"/>
      <c r="AN490" s="16"/>
      <c r="AO490" s="16"/>
      <c r="AP490" s="16"/>
      <c r="AQ490" s="16"/>
      <c r="AR490" s="116"/>
      <c r="AS490" s="116"/>
      <c r="AT490" s="116"/>
      <c r="AU490" s="116"/>
      <c r="AV490" s="116"/>
      <c r="AW490" s="116"/>
      <c r="AX490" s="116"/>
      <c r="AY490" s="116"/>
      <c r="AZ490" s="116"/>
      <c r="BA490" s="116"/>
      <c r="BB490" s="116"/>
      <c r="BC490" s="116"/>
      <c r="BD490" s="116"/>
      <c r="BE490" s="116"/>
      <c r="BF490" s="116"/>
      <c r="BG490" s="116"/>
      <c r="BH490" s="116"/>
      <c r="BI490" s="117"/>
    </row>
    <row r="491" spans="1:61" s="3" customFormat="1">
      <c r="A491" s="1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c r="AA491" s="16"/>
      <c r="AB491" s="16"/>
      <c r="AC491" s="16"/>
      <c r="AD491" s="16"/>
      <c r="AE491" s="16"/>
      <c r="AF491" s="16"/>
      <c r="AG491" s="16"/>
      <c r="AH491" s="16"/>
      <c r="AI491" s="16"/>
      <c r="AJ491" s="16"/>
      <c r="AK491" s="16"/>
      <c r="AL491" s="16"/>
      <c r="AM491" s="16"/>
      <c r="AN491" s="16"/>
      <c r="AO491" s="16"/>
      <c r="AP491" s="16"/>
      <c r="AQ491" s="16"/>
      <c r="AR491" s="116"/>
      <c r="AS491" s="116"/>
      <c r="AT491" s="116"/>
      <c r="AU491" s="116"/>
      <c r="AV491" s="116"/>
      <c r="AW491" s="116"/>
      <c r="AX491" s="116"/>
      <c r="AY491" s="116"/>
      <c r="AZ491" s="116"/>
      <c r="BA491" s="116"/>
      <c r="BB491" s="116"/>
      <c r="BC491" s="116"/>
      <c r="BD491" s="116"/>
      <c r="BE491" s="116"/>
      <c r="BF491" s="116"/>
      <c r="BG491" s="116"/>
      <c r="BH491" s="116"/>
      <c r="BI491" s="117"/>
    </row>
    <row r="492" spans="1:61" s="3" customFormat="1">
      <c r="A492" s="1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c r="AA492" s="16"/>
      <c r="AB492" s="16"/>
      <c r="AC492" s="16"/>
      <c r="AD492" s="16"/>
      <c r="AE492" s="16"/>
      <c r="AF492" s="16"/>
      <c r="AG492" s="16"/>
      <c r="AH492" s="16"/>
      <c r="AI492" s="16"/>
      <c r="AJ492" s="16"/>
      <c r="AK492" s="16"/>
      <c r="AL492" s="16"/>
      <c r="AM492" s="16"/>
      <c r="AN492" s="16"/>
      <c r="AO492" s="16"/>
      <c r="AP492" s="16"/>
      <c r="AQ492" s="16"/>
      <c r="AR492" s="116"/>
      <c r="AS492" s="116"/>
      <c r="AT492" s="116"/>
      <c r="AU492" s="116"/>
      <c r="AV492" s="116"/>
      <c r="AW492" s="116"/>
      <c r="AX492" s="116"/>
      <c r="AY492" s="116"/>
      <c r="AZ492" s="116"/>
      <c r="BA492" s="116"/>
      <c r="BB492" s="116"/>
      <c r="BC492" s="116"/>
      <c r="BD492" s="116"/>
      <c r="BE492" s="116"/>
      <c r="BF492" s="116"/>
      <c r="BG492" s="116"/>
      <c r="BH492" s="116"/>
      <c r="BI492" s="117"/>
    </row>
    <row r="493" spans="1:61" s="3" customFormat="1">
      <c r="A493" s="1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c r="AA493" s="16"/>
      <c r="AB493" s="16"/>
      <c r="AC493" s="16"/>
      <c r="AD493" s="16"/>
      <c r="AE493" s="16"/>
      <c r="AF493" s="16"/>
      <c r="AG493" s="16"/>
      <c r="AH493" s="16"/>
      <c r="AI493" s="16"/>
      <c r="AJ493" s="16"/>
      <c r="AK493" s="16"/>
      <c r="AL493" s="16"/>
      <c r="AM493" s="16"/>
      <c r="AN493" s="16"/>
      <c r="AO493" s="16"/>
      <c r="AP493" s="16"/>
      <c r="AQ493" s="16"/>
      <c r="AR493" s="116"/>
      <c r="AS493" s="116"/>
      <c r="AT493" s="116"/>
      <c r="AU493" s="116"/>
      <c r="AV493" s="116"/>
      <c r="AW493" s="116"/>
      <c r="AX493" s="116"/>
      <c r="AY493" s="116"/>
      <c r="AZ493" s="116"/>
      <c r="BA493" s="116"/>
      <c r="BB493" s="116"/>
      <c r="BC493" s="116"/>
      <c r="BD493" s="116"/>
      <c r="BE493" s="116"/>
      <c r="BF493" s="116"/>
      <c r="BG493" s="116"/>
      <c r="BH493" s="116"/>
      <c r="BI493" s="117"/>
    </row>
    <row r="494" spans="1:61" s="3" customFormat="1">
      <c r="A494" s="1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c r="AA494" s="16"/>
      <c r="AB494" s="16"/>
      <c r="AC494" s="16"/>
      <c r="AD494" s="16"/>
      <c r="AE494" s="16"/>
      <c r="AF494" s="16"/>
      <c r="AG494" s="16"/>
      <c r="AH494" s="16"/>
      <c r="AI494" s="16"/>
      <c r="AJ494" s="16"/>
      <c r="AK494" s="16"/>
      <c r="AL494" s="16"/>
      <c r="AM494" s="16"/>
      <c r="AN494" s="16"/>
      <c r="AO494" s="16"/>
      <c r="AP494" s="16"/>
      <c r="AQ494" s="16"/>
      <c r="AR494" s="116"/>
      <c r="AS494" s="116"/>
      <c r="AT494" s="116"/>
      <c r="AU494" s="116"/>
      <c r="AV494" s="116"/>
      <c r="AW494" s="116"/>
      <c r="AX494" s="116"/>
      <c r="AY494" s="116"/>
      <c r="AZ494" s="116"/>
      <c r="BA494" s="116"/>
      <c r="BB494" s="116"/>
      <c r="BC494" s="116"/>
      <c r="BD494" s="116"/>
      <c r="BE494" s="116"/>
      <c r="BF494" s="116"/>
      <c r="BG494" s="116"/>
      <c r="BH494" s="116"/>
      <c r="BI494" s="117"/>
    </row>
    <row r="495" spans="1:61" s="3" customFormat="1">
      <c r="A495" s="1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c r="AA495" s="16"/>
      <c r="AB495" s="16"/>
      <c r="AC495" s="16"/>
      <c r="AD495" s="16"/>
      <c r="AE495" s="16"/>
      <c r="AF495" s="16"/>
      <c r="AG495" s="16"/>
      <c r="AH495" s="16"/>
      <c r="AI495" s="16"/>
      <c r="AJ495" s="16"/>
      <c r="AK495" s="16"/>
      <c r="AL495" s="16"/>
      <c r="AM495" s="16"/>
      <c r="AN495" s="16"/>
      <c r="AO495" s="16"/>
      <c r="AP495" s="16"/>
      <c r="AQ495" s="16"/>
      <c r="AR495" s="116"/>
      <c r="AS495" s="116"/>
      <c r="AT495" s="116"/>
      <c r="AU495" s="116"/>
      <c r="AV495" s="116"/>
      <c r="AW495" s="116"/>
      <c r="AX495" s="116"/>
      <c r="AY495" s="116"/>
      <c r="AZ495" s="116"/>
      <c r="BA495" s="116"/>
      <c r="BB495" s="116"/>
      <c r="BC495" s="116"/>
      <c r="BD495" s="116"/>
      <c r="BE495" s="116"/>
      <c r="BF495" s="116"/>
      <c r="BG495" s="116"/>
      <c r="BH495" s="116"/>
      <c r="BI495" s="117"/>
    </row>
    <row r="496" spans="1:61" s="3" customFormat="1">
      <c r="A496" s="1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c r="AA496" s="16"/>
      <c r="AB496" s="16"/>
      <c r="AC496" s="16"/>
      <c r="AD496" s="16"/>
      <c r="AE496" s="16"/>
      <c r="AF496" s="16"/>
      <c r="AG496" s="16"/>
      <c r="AH496" s="16"/>
      <c r="AI496" s="16"/>
      <c r="AJ496" s="16"/>
      <c r="AK496" s="16"/>
      <c r="AL496" s="16"/>
      <c r="AM496" s="16"/>
      <c r="AN496" s="16"/>
      <c r="AO496" s="16"/>
      <c r="AP496" s="16"/>
      <c r="AQ496" s="16"/>
      <c r="AR496" s="116"/>
      <c r="AS496" s="116"/>
      <c r="AT496" s="116"/>
      <c r="AU496" s="116"/>
      <c r="AV496" s="116"/>
      <c r="AW496" s="116"/>
      <c r="AX496" s="116"/>
      <c r="AY496" s="116"/>
      <c r="AZ496" s="116"/>
      <c r="BA496" s="116"/>
      <c r="BB496" s="116"/>
      <c r="BC496" s="116"/>
      <c r="BD496" s="116"/>
      <c r="BE496" s="116"/>
      <c r="BF496" s="116"/>
      <c r="BG496" s="116"/>
      <c r="BH496" s="116"/>
      <c r="BI496" s="117"/>
    </row>
    <row r="497" spans="1:61" s="3" customFormat="1">
      <c r="A497" s="1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c r="AA497" s="16"/>
      <c r="AB497" s="16"/>
      <c r="AC497" s="16"/>
      <c r="AD497" s="16"/>
      <c r="AE497" s="16"/>
      <c r="AF497" s="16"/>
      <c r="AG497" s="16"/>
      <c r="AH497" s="16"/>
      <c r="AI497" s="16"/>
      <c r="AJ497" s="16"/>
      <c r="AK497" s="16"/>
      <c r="AL497" s="16"/>
      <c r="AM497" s="16"/>
      <c r="AN497" s="16"/>
      <c r="AO497" s="16"/>
      <c r="AP497" s="16"/>
      <c r="AQ497" s="16"/>
      <c r="AR497" s="116"/>
      <c r="AS497" s="116"/>
      <c r="AT497" s="116"/>
      <c r="AU497" s="116"/>
      <c r="AV497" s="116"/>
      <c r="AW497" s="116"/>
      <c r="AX497" s="116"/>
      <c r="AY497" s="116"/>
      <c r="AZ497" s="116"/>
      <c r="BA497" s="116"/>
      <c r="BB497" s="116"/>
      <c r="BC497" s="116"/>
      <c r="BD497" s="116"/>
      <c r="BE497" s="116"/>
      <c r="BF497" s="116"/>
      <c r="BG497" s="116"/>
      <c r="BH497" s="116"/>
      <c r="BI497" s="117"/>
    </row>
    <row r="498" spans="1:61" s="3" customFormat="1">
      <c r="A498" s="1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c r="AA498" s="16"/>
      <c r="AB498" s="16"/>
      <c r="AC498" s="16"/>
      <c r="AD498" s="16"/>
      <c r="AE498" s="16"/>
      <c r="AF498" s="16"/>
      <c r="AG498" s="16"/>
      <c r="AH498" s="16"/>
      <c r="AI498" s="16"/>
      <c r="AJ498" s="16"/>
      <c r="AK498" s="16"/>
      <c r="AL498" s="16"/>
      <c r="AM498" s="16"/>
      <c r="AN498" s="16"/>
      <c r="AO498" s="16"/>
      <c r="AP498" s="16"/>
      <c r="AQ498" s="16"/>
      <c r="AR498" s="116"/>
      <c r="AS498" s="116"/>
      <c r="AT498" s="116"/>
      <c r="AU498" s="116"/>
      <c r="AV498" s="116"/>
      <c r="AW498" s="116"/>
      <c r="AX498" s="116"/>
      <c r="AY498" s="116"/>
      <c r="AZ498" s="116"/>
      <c r="BA498" s="116"/>
      <c r="BB498" s="116"/>
      <c r="BC498" s="116"/>
      <c r="BD498" s="116"/>
      <c r="BE498" s="116"/>
      <c r="BF498" s="116"/>
      <c r="BG498" s="116"/>
      <c r="BH498" s="116"/>
      <c r="BI498" s="117"/>
    </row>
    <row r="499" spans="1:61" s="3" customFormat="1">
      <c r="A499" s="1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c r="AA499" s="16"/>
      <c r="AB499" s="16"/>
      <c r="AC499" s="16"/>
      <c r="AD499" s="16"/>
      <c r="AE499" s="16"/>
      <c r="AF499" s="16"/>
      <c r="AG499" s="16"/>
      <c r="AH499" s="16"/>
      <c r="AI499" s="16"/>
      <c r="AJ499" s="16"/>
      <c r="AK499" s="16"/>
      <c r="AL499" s="16"/>
      <c r="AM499" s="16"/>
      <c r="AN499" s="16"/>
      <c r="AO499" s="16"/>
      <c r="AP499" s="16"/>
      <c r="AQ499" s="16"/>
      <c r="AR499" s="116"/>
      <c r="AS499" s="116"/>
      <c r="AT499" s="116"/>
      <c r="AU499" s="116"/>
      <c r="AV499" s="116"/>
      <c r="AW499" s="116"/>
      <c r="AX499" s="116"/>
      <c r="AY499" s="116"/>
      <c r="AZ499" s="116"/>
      <c r="BA499" s="116"/>
      <c r="BB499" s="116"/>
      <c r="BC499" s="116"/>
      <c r="BD499" s="116"/>
      <c r="BE499" s="116"/>
      <c r="BF499" s="116"/>
      <c r="BG499" s="116"/>
      <c r="BH499" s="116"/>
      <c r="BI499" s="117"/>
    </row>
    <row r="500" spans="1:61" s="3" customFormat="1">
      <c r="A500" s="1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c r="AA500" s="16"/>
      <c r="AB500" s="16"/>
      <c r="AC500" s="16"/>
      <c r="AD500" s="16"/>
      <c r="AE500" s="16"/>
      <c r="AF500" s="16"/>
      <c r="AG500" s="16"/>
      <c r="AH500" s="16"/>
      <c r="AI500" s="16"/>
      <c r="AJ500" s="16"/>
      <c r="AK500" s="16"/>
      <c r="AL500" s="16"/>
      <c r="AM500" s="16"/>
      <c r="AN500" s="16"/>
      <c r="AO500" s="16"/>
      <c r="AP500" s="16"/>
      <c r="AQ500" s="16"/>
      <c r="AR500" s="116"/>
      <c r="AS500" s="116"/>
      <c r="AT500" s="116"/>
      <c r="AU500" s="116"/>
      <c r="AV500" s="116"/>
      <c r="AW500" s="116"/>
      <c r="AX500" s="116"/>
      <c r="AY500" s="116"/>
      <c r="AZ500" s="116"/>
      <c r="BA500" s="116"/>
      <c r="BB500" s="116"/>
      <c r="BC500" s="116"/>
      <c r="BD500" s="116"/>
      <c r="BE500" s="116"/>
      <c r="BF500" s="116"/>
      <c r="BG500" s="116"/>
      <c r="BH500" s="116"/>
      <c r="BI500" s="117"/>
    </row>
    <row r="501" spans="1:61" s="3" customFormat="1">
      <c r="A501" s="1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c r="AA501" s="16"/>
      <c r="AB501" s="16"/>
      <c r="AC501" s="16"/>
      <c r="AD501" s="16"/>
      <c r="AE501" s="16"/>
      <c r="AF501" s="16"/>
      <c r="AG501" s="16"/>
      <c r="AH501" s="16"/>
      <c r="AI501" s="16"/>
      <c r="AJ501" s="16"/>
      <c r="AK501" s="16"/>
      <c r="AL501" s="16"/>
      <c r="AM501" s="16"/>
      <c r="AN501" s="16"/>
      <c r="AO501" s="16"/>
      <c r="AP501" s="16"/>
      <c r="AQ501" s="16"/>
      <c r="AR501" s="116"/>
      <c r="AS501" s="116"/>
      <c r="AT501" s="116"/>
      <c r="AU501" s="116"/>
      <c r="AV501" s="116"/>
      <c r="AW501" s="116"/>
      <c r="AX501" s="116"/>
      <c r="AY501" s="116"/>
      <c r="AZ501" s="116"/>
      <c r="BA501" s="116"/>
      <c r="BB501" s="116"/>
      <c r="BC501" s="116"/>
      <c r="BD501" s="116"/>
      <c r="BE501" s="116"/>
      <c r="BF501" s="116"/>
      <c r="BG501" s="116"/>
      <c r="BH501" s="116"/>
      <c r="BI501" s="117"/>
    </row>
    <row r="502" spans="1:61" s="3" customFormat="1">
      <c r="A502" s="1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c r="AA502" s="16"/>
      <c r="AB502" s="16"/>
      <c r="AC502" s="16"/>
      <c r="AD502" s="16"/>
      <c r="AE502" s="16"/>
      <c r="AF502" s="16"/>
      <c r="AG502" s="16"/>
      <c r="AH502" s="16"/>
      <c r="AI502" s="16"/>
      <c r="AJ502" s="16"/>
      <c r="AK502" s="16"/>
      <c r="AL502" s="16"/>
      <c r="AM502" s="16"/>
      <c r="AN502" s="16"/>
      <c r="AO502" s="16"/>
      <c r="AP502" s="16"/>
      <c r="AQ502" s="16"/>
      <c r="AR502" s="116"/>
      <c r="AS502" s="116"/>
      <c r="AT502" s="116"/>
      <c r="AU502" s="116"/>
      <c r="AV502" s="116"/>
      <c r="AW502" s="116"/>
      <c r="AX502" s="116"/>
      <c r="AY502" s="116"/>
      <c r="AZ502" s="116"/>
      <c r="BA502" s="116"/>
      <c r="BB502" s="116"/>
      <c r="BC502" s="116"/>
      <c r="BD502" s="116"/>
      <c r="BE502" s="116"/>
      <c r="BF502" s="116"/>
      <c r="BG502" s="116"/>
      <c r="BH502" s="116"/>
      <c r="BI502" s="117"/>
    </row>
    <row r="503" spans="1:61" s="3" customFormat="1">
      <c r="A503" s="1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c r="AA503" s="16"/>
      <c r="AB503" s="16"/>
      <c r="AC503" s="16"/>
      <c r="AD503" s="16"/>
      <c r="AE503" s="16"/>
      <c r="AF503" s="16"/>
      <c r="AG503" s="16"/>
      <c r="AH503" s="16"/>
      <c r="AI503" s="16"/>
      <c r="AJ503" s="16"/>
      <c r="AK503" s="16"/>
      <c r="AL503" s="16"/>
      <c r="AM503" s="16"/>
      <c r="AN503" s="16"/>
      <c r="AO503" s="16"/>
      <c r="AP503" s="16"/>
      <c r="AQ503" s="16"/>
      <c r="AR503" s="116"/>
      <c r="AS503" s="116"/>
      <c r="AT503" s="116"/>
      <c r="AU503" s="116"/>
      <c r="AV503" s="116"/>
      <c r="AW503" s="116"/>
      <c r="AX503" s="116"/>
      <c r="AY503" s="116"/>
      <c r="AZ503" s="116"/>
      <c r="BA503" s="116"/>
      <c r="BB503" s="116"/>
      <c r="BC503" s="116"/>
      <c r="BD503" s="116"/>
      <c r="BE503" s="116"/>
      <c r="BF503" s="116"/>
      <c r="BG503" s="116"/>
      <c r="BH503" s="116"/>
      <c r="BI503" s="117"/>
    </row>
    <row r="504" spans="1:61" s="3" customFormat="1">
      <c r="A504" s="1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c r="AA504" s="16"/>
      <c r="AB504" s="16"/>
      <c r="AC504" s="16"/>
      <c r="AD504" s="16"/>
      <c r="AE504" s="16"/>
      <c r="AF504" s="16"/>
      <c r="AG504" s="16"/>
      <c r="AH504" s="16"/>
      <c r="AI504" s="16"/>
      <c r="AJ504" s="16"/>
      <c r="AK504" s="16"/>
      <c r="AL504" s="16"/>
      <c r="AM504" s="16"/>
      <c r="AN504" s="16"/>
      <c r="AO504" s="16"/>
      <c r="AP504" s="16"/>
      <c r="AQ504" s="16"/>
      <c r="AR504" s="116"/>
      <c r="AS504" s="116"/>
      <c r="AT504" s="116"/>
      <c r="AU504" s="116"/>
      <c r="AV504" s="116"/>
      <c r="AW504" s="116"/>
      <c r="AX504" s="116"/>
      <c r="AY504" s="116"/>
      <c r="AZ504" s="116"/>
      <c r="BA504" s="116"/>
      <c r="BB504" s="116"/>
      <c r="BC504" s="116"/>
      <c r="BD504" s="116"/>
      <c r="BE504" s="116"/>
      <c r="BF504" s="116"/>
      <c r="BG504" s="116"/>
      <c r="BH504" s="116"/>
      <c r="BI504" s="117"/>
    </row>
    <row r="505" spans="1:61" s="3" customFormat="1">
      <c r="A505" s="1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c r="AA505" s="16"/>
      <c r="AB505" s="16"/>
      <c r="AC505" s="16"/>
      <c r="AD505" s="16"/>
      <c r="AE505" s="16"/>
      <c r="AF505" s="16"/>
      <c r="AG505" s="16"/>
      <c r="AH505" s="16"/>
      <c r="AI505" s="16"/>
      <c r="AJ505" s="16"/>
      <c r="AK505" s="16"/>
      <c r="AL505" s="16"/>
      <c r="AM505" s="16"/>
      <c r="AN505" s="16"/>
      <c r="AO505" s="16"/>
      <c r="AP505" s="16"/>
      <c r="AQ505" s="16"/>
      <c r="AR505" s="116"/>
      <c r="AS505" s="116"/>
      <c r="AT505" s="116"/>
      <c r="AU505" s="116"/>
      <c r="AV505" s="116"/>
      <c r="AW505" s="116"/>
      <c r="AX505" s="116"/>
      <c r="AY505" s="116"/>
      <c r="AZ505" s="116"/>
      <c r="BA505" s="116"/>
      <c r="BB505" s="116"/>
      <c r="BC505" s="116"/>
      <c r="BD505" s="116"/>
      <c r="BE505" s="116"/>
      <c r="BF505" s="116"/>
      <c r="BG505" s="116"/>
      <c r="BH505" s="116"/>
      <c r="BI505" s="117"/>
    </row>
    <row r="506" spans="1:61" s="3" customFormat="1">
      <c r="A506" s="1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c r="AA506" s="16"/>
      <c r="AB506" s="16"/>
      <c r="AC506" s="16"/>
      <c r="AD506" s="16"/>
      <c r="AE506" s="16"/>
      <c r="AF506" s="16"/>
      <c r="AG506" s="16"/>
      <c r="AH506" s="16"/>
      <c r="AI506" s="16"/>
      <c r="AJ506" s="16"/>
      <c r="AK506" s="16"/>
      <c r="AL506" s="16"/>
      <c r="AM506" s="16"/>
      <c r="AN506" s="16"/>
      <c r="AO506" s="16"/>
      <c r="AP506" s="16"/>
      <c r="AQ506" s="16"/>
      <c r="AR506" s="116"/>
      <c r="AS506" s="116"/>
      <c r="AT506" s="116"/>
      <c r="AU506" s="116"/>
      <c r="AV506" s="116"/>
      <c r="AW506" s="116"/>
      <c r="AX506" s="116"/>
      <c r="AY506" s="116"/>
      <c r="AZ506" s="116"/>
      <c r="BA506" s="116"/>
      <c r="BB506" s="116"/>
      <c r="BC506" s="116"/>
      <c r="BD506" s="116"/>
      <c r="BE506" s="116"/>
      <c r="BF506" s="116"/>
      <c r="BG506" s="116"/>
      <c r="BH506" s="116"/>
      <c r="BI506" s="117"/>
    </row>
    <row r="507" spans="1:61" s="3" customFormat="1">
      <c r="A507" s="1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c r="AA507" s="16"/>
      <c r="AB507" s="16"/>
      <c r="AC507" s="16"/>
      <c r="AD507" s="16"/>
      <c r="AE507" s="16"/>
      <c r="AF507" s="16"/>
      <c r="AG507" s="16"/>
      <c r="AH507" s="16"/>
      <c r="AI507" s="16"/>
      <c r="AJ507" s="16"/>
      <c r="AK507" s="16"/>
      <c r="AL507" s="16"/>
      <c r="AM507" s="16"/>
      <c r="AN507" s="16"/>
      <c r="AO507" s="16"/>
      <c r="AP507" s="16"/>
      <c r="AQ507" s="16"/>
      <c r="AR507" s="116"/>
      <c r="AS507" s="116"/>
      <c r="AT507" s="116"/>
      <c r="AU507" s="116"/>
      <c r="AV507" s="116"/>
      <c r="AW507" s="116"/>
      <c r="AX507" s="116"/>
      <c r="AY507" s="116"/>
      <c r="AZ507" s="116"/>
      <c r="BA507" s="116"/>
      <c r="BB507" s="116"/>
      <c r="BC507" s="116"/>
      <c r="BD507" s="116"/>
      <c r="BE507" s="116"/>
      <c r="BF507" s="116"/>
      <c r="BG507" s="116"/>
      <c r="BH507" s="116"/>
      <c r="BI507" s="117"/>
    </row>
    <row r="508" spans="1:61" s="3" customFormat="1">
      <c r="A508" s="1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c r="AA508" s="16"/>
      <c r="AB508" s="16"/>
      <c r="AC508" s="16"/>
      <c r="AD508" s="16"/>
      <c r="AE508" s="16"/>
      <c r="AF508" s="16"/>
      <c r="AG508" s="16"/>
      <c r="AH508" s="16"/>
      <c r="AI508" s="16"/>
      <c r="AJ508" s="16"/>
      <c r="AK508" s="16"/>
      <c r="AL508" s="16"/>
      <c r="AM508" s="16"/>
      <c r="AN508" s="16"/>
      <c r="AO508" s="16"/>
      <c r="AP508" s="16"/>
      <c r="AQ508" s="16"/>
      <c r="AR508" s="116"/>
      <c r="AS508" s="116"/>
      <c r="AT508" s="116"/>
      <c r="AU508" s="116"/>
      <c r="AV508" s="116"/>
      <c r="AW508" s="116"/>
      <c r="AX508" s="116"/>
      <c r="AY508" s="116"/>
      <c r="AZ508" s="116"/>
      <c r="BA508" s="116"/>
      <c r="BB508" s="116"/>
      <c r="BC508" s="116"/>
      <c r="BD508" s="116"/>
      <c r="BE508" s="116"/>
      <c r="BF508" s="116"/>
      <c r="BG508" s="116"/>
      <c r="BH508" s="116"/>
      <c r="BI508" s="117"/>
    </row>
    <row r="509" spans="1:61" s="3" customFormat="1">
      <c r="A509" s="1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c r="AA509" s="16"/>
      <c r="AB509" s="16"/>
      <c r="AC509" s="16"/>
      <c r="AD509" s="16"/>
      <c r="AE509" s="16"/>
      <c r="AF509" s="16"/>
      <c r="AG509" s="16"/>
      <c r="AH509" s="16"/>
      <c r="AI509" s="16"/>
      <c r="AJ509" s="16"/>
      <c r="AK509" s="16"/>
      <c r="AL509" s="16"/>
      <c r="AM509" s="16"/>
      <c r="AN509" s="16"/>
      <c r="AO509" s="16"/>
      <c r="AP509" s="16"/>
      <c r="AQ509" s="16"/>
      <c r="AR509" s="116"/>
      <c r="AS509" s="116"/>
      <c r="AT509" s="116"/>
      <c r="AU509" s="116"/>
      <c r="AV509" s="116"/>
      <c r="AW509" s="116"/>
      <c r="AX509" s="116"/>
      <c r="AY509" s="116"/>
      <c r="AZ509" s="116"/>
      <c r="BA509" s="116"/>
      <c r="BB509" s="116"/>
      <c r="BC509" s="116"/>
      <c r="BD509" s="116"/>
      <c r="BE509" s="116"/>
      <c r="BF509" s="116"/>
      <c r="BG509" s="116"/>
      <c r="BH509" s="116"/>
      <c r="BI509" s="117"/>
    </row>
    <row r="510" spans="1:61" s="3" customFormat="1">
      <c r="A510" s="1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c r="AA510" s="16"/>
      <c r="AB510" s="16"/>
      <c r="AC510" s="16"/>
      <c r="AD510" s="16"/>
      <c r="AE510" s="16"/>
      <c r="AF510" s="16"/>
      <c r="AG510" s="16"/>
      <c r="AH510" s="16"/>
      <c r="AI510" s="16"/>
      <c r="AJ510" s="16"/>
      <c r="AK510" s="16"/>
      <c r="AL510" s="16"/>
      <c r="AM510" s="16"/>
      <c r="AN510" s="16"/>
      <c r="AO510" s="16"/>
      <c r="AP510" s="16"/>
      <c r="AQ510" s="16"/>
      <c r="AR510" s="116"/>
      <c r="AS510" s="116"/>
      <c r="AT510" s="116"/>
      <c r="AU510" s="116"/>
      <c r="AV510" s="116"/>
      <c r="AW510" s="116"/>
      <c r="AX510" s="116"/>
      <c r="AY510" s="116"/>
      <c r="AZ510" s="116"/>
      <c r="BA510" s="116"/>
      <c r="BB510" s="116"/>
      <c r="BC510" s="116"/>
      <c r="BD510" s="116"/>
      <c r="BE510" s="116"/>
      <c r="BF510" s="116"/>
      <c r="BG510" s="116"/>
      <c r="BH510" s="116"/>
      <c r="BI510" s="117"/>
    </row>
    <row r="511" spans="1:61" s="3" customFormat="1">
      <c r="A511" s="1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c r="AA511" s="16"/>
      <c r="AB511" s="16"/>
      <c r="AC511" s="16"/>
      <c r="AD511" s="16"/>
      <c r="AE511" s="16"/>
      <c r="AF511" s="16"/>
      <c r="AG511" s="16"/>
      <c r="AH511" s="16"/>
      <c r="AI511" s="16"/>
      <c r="AJ511" s="16"/>
      <c r="AK511" s="16"/>
      <c r="AL511" s="16"/>
      <c r="AM511" s="16"/>
      <c r="AN511" s="16"/>
      <c r="AO511" s="16"/>
      <c r="AP511" s="16"/>
      <c r="AQ511" s="16"/>
      <c r="AR511" s="116"/>
      <c r="AS511" s="116"/>
      <c r="AT511" s="116"/>
      <c r="AU511" s="116"/>
      <c r="AV511" s="116"/>
      <c r="AW511" s="116"/>
      <c r="AX511" s="116"/>
      <c r="AY511" s="116"/>
      <c r="AZ511" s="116"/>
      <c r="BA511" s="116"/>
      <c r="BB511" s="116"/>
      <c r="BC511" s="116"/>
      <c r="BD511" s="116"/>
      <c r="BE511" s="116"/>
      <c r="BF511" s="116"/>
      <c r="BG511" s="116"/>
      <c r="BH511" s="116"/>
      <c r="BI511" s="117"/>
    </row>
    <row r="512" spans="1:61" s="3" customFormat="1">
      <c r="A512" s="1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c r="AA512" s="16"/>
      <c r="AB512" s="16"/>
      <c r="AC512" s="16"/>
      <c r="AD512" s="16"/>
      <c r="AE512" s="16"/>
      <c r="AF512" s="16"/>
      <c r="AG512" s="16"/>
      <c r="AH512" s="16"/>
      <c r="AI512" s="16"/>
      <c r="AJ512" s="16"/>
      <c r="AK512" s="16"/>
      <c r="AL512" s="16"/>
      <c r="AM512" s="16"/>
      <c r="AN512" s="16"/>
      <c r="AO512" s="16"/>
      <c r="AP512" s="16"/>
      <c r="AQ512" s="16"/>
      <c r="AR512" s="116"/>
      <c r="AS512" s="116"/>
      <c r="AT512" s="116"/>
      <c r="AU512" s="116"/>
      <c r="AV512" s="116"/>
      <c r="AW512" s="116"/>
      <c r="AX512" s="116"/>
      <c r="AY512" s="116"/>
      <c r="AZ512" s="116"/>
      <c r="BA512" s="116"/>
      <c r="BB512" s="116"/>
      <c r="BC512" s="116"/>
      <c r="BD512" s="116"/>
      <c r="BE512" s="116"/>
      <c r="BF512" s="116"/>
      <c r="BG512" s="116"/>
      <c r="BH512" s="116"/>
      <c r="BI512" s="117"/>
    </row>
    <row r="513" spans="1:61" s="3" customFormat="1">
      <c r="A513" s="1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c r="AD513" s="16"/>
      <c r="AE513" s="16"/>
      <c r="AF513" s="16"/>
      <c r="AG513" s="16"/>
      <c r="AH513" s="16"/>
      <c r="AI513" s="16"/>
      <c r="AJ513" s="16"/>
      <c r="AK513" s="16"/>
      <c r="AL513" s="16"/>
      <c r="AM513" s="16"/>
      <c r="AN513" s="16"/>
      <c r="AO513" s="16"/>
      <c r="AP513" s="16"/>
      <c r="AQ513" s="16"/>
      <c r="AR513" s="116"/>
      <c r="AS513" s="116"/>
      <c r="AT513" s="116"/>
      <c r="AU513" s="116"/>
      <c r="AV513" s="116"/>
      <c r="AW513" s="116"/>
      <c r="AX513" s="116"/>
      <c r="AY513" s="116"/>
      <c r="AZ513" s="116"/>
      <c r="BA513" s="116"/>
      <c r="BB513" s="116"/>
      <c r="BC513" s="116"/>
      <c r="BD513" s="116"/>
      <c r="BE513" s="116"/>
      <c r="BF513" s="116"/>
      <c r="BG513" s="116"/>
      <c r="BH513" s="116"/>
      <c r="BI513" s="117"/>
    </row>
    <row r="514" spans="1:61" s="3" customFormat="1">
      <c r="A514" s="1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c r="AA514" s="16"/>
      <c r="AB514" s="16"/>
      <c r="AC514" s="16"/>
      <c r="AD514" s="16"/>
      <c r="AE514" s="16"/>
      <c r="AF514" s="16"/>
      <c r="AG514" s="16"/>
      <c r="AH514" s="16"/>
      <c r="AI514" s="16"/>
      <c r="AJ514" s="16"/>
      <c r="AK514" s="16"/>
      <c r="AL514" s="16"/>
      <c r="AM514" s="16"/>
      <c r="AN514" s="16"/>
      <c r="AO514" s="16"/>
      <c r="AP514" s="16"/>
      <c r="AQ514" s="16"/>
      <c r="AR514" s="116"/>
      <c r="AS514" s="116"/>
      <c r="AT514" s="116"/>
      <c r="AU514" s="116"/>
      <c r="AV514" s="116"/>
      <c r="AW514" s="116"/>
      <c r="AX514" s="116"/>
      <c r="AY514" s="116"/>
      <c r="AZ514" s="116"/>
      <c r="BA514" s="116"/>
      <c r="BB514" s="116"/>
      <c r="BC514" s="116"/>
      <c r="BD514" s="116"/>
      <c r="BE514" s="116"/>
      <c r="BF514" s="116"/>
      <c r="BG514" s="116"/>
      <c r="BH514" s="116"/>
      <c r="BI514" s="117"/>
    </row>
    <row r="515" spans="1:61" s="3" customFormat="1">
      <c r="A515" s="1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c r="AA515" s="16"/>
      <c r="AB515" s="16"/>
      <c r="AC515" s="16"/>
      <c r="AD515" s="16"/>
      <c r="AE515" s="16"/>
      <c r="AF515" s="16"/>
      <c r="AG515" s="16"/>
      <c r="AH515" s="16"/>
      <c r="AI515" s="16"/>
      <c r="AJ515" s="16"/>
      <c r="AK515" s="16"/>
      <c r="AL515" s="16"/>
      <c r="AM515" s="16"/>
      <c r="AN515" s="16"/>
      <c r="AO515" s="16"/>
      <c r="AP515" s="16"/>
      <c r="AQ515" s="16"/>
      <c r="AR515" s="116"/>
      <c r="AS515" s="116"/>
      <c r="AT515" s="116"/>
      <c r="AU515" s="116"/>
      <c r="AV515" s="116"/>
      <c r="AW515" s="116"/>
      <c r="AX515" s="116"/>
      <c r="AY515" s="116"/>
      <c r="AZ515" s="116"/>
      <c r="BA515" s="116"/>
      <c r="BB515" s="116"/>
      <c r="BC515" s="116"/>
      <c r="BD515" s="116"/>
      <c r="BE515" s="116"/>
      <c r="BF515" s="116"/>
      <c r="BG515" s="116"/>
      <c r="BH515" s="116"/>
      <c r="BI515" s="117"/>
    </row>
    <row r="516" spans="1:61" s="3" customFormat="1">
      <c r="A516" s="1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c r="AA516" s="16"/>
      <c r="AB516" s="16"/>
      <c r="AC516" s="16"/>
      <c r="AD516" s="16"/>
      <c r="AE516" s="16"/>
      <c r="AF516" s="16"/>
      <c r="AG516" s="16"/>
      <c r="AH516" s="16"/>
      <c r="AI516" s="16"/>
      <c r="AJ516" s="16"/>
      <c r="AK516" s="16"/>
      <c r="AL516" s="16"/>
      <c r="AM516" s="16"/>
      <c r="AN516" s="16"/>
      <c r="AO516" s="16"/>
      <c r="AP516" s="16"/>
      <c r="AQ516" s="16"/>
      <c r="AR516" s="116"/>
      <c r="AS516" s="116"/>
      <c r="AT516" s="116"/>
      <c r="AU516" s="116"/>
      <c r="AV516" s="116"/>
      <c r="AW516" s="116"/>
      <c r="AX516" s="116"/>
      <c r="AY516" s="116"/>
      <c r="AZ516" s="116"/>
      <c r="BA516" s="116"/>
      <c r="BB516" s="116"/>
      <c r="BC516" s="116"/>
      <c r="BD516" s="116"/>
      <c r="BE516" s="116"/>
      <c r="BF516" s="116"/>
      <c r="BG516" s="116"/>
      <c r="BH516" s="116"/>
      <c r="BI516" s="117"/>
    </row>
    <row r="517" spans="1:61" s="3" customFormat="1">
      <c r="A517" s="1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c r="AA517" s="16"/>
      <c r="AB517" s="16"/>
      <c r="AC517" s="16"/>
      <c r="AD517" s="16"/>
      <c r="AE517" s="16"/>
      <c r="AF517" s="16"/>
      <c r="AG517" s="16"/>
      <c r="AH517" s="16"/>
      <c r="AI517" s="16"/>
      <c r="AJ517" s="16"/>
      <c r="AK517" s="16"/>
      <c r="AL517" s="16"/>
      <c r="AM517" s="16"/>
      <c r="AN517" s="16"/>
      <c r="AO517" s="16"/>
      <c r="AP517" s="16"/>
      <c r="AQ517" s="16"/>
      <c r="AR517" s="116"/>
      <c r="AS517" s="116"/>
      <c r="AT517" s="116"/>
      <c r="AU517" s="116"/>
      <c r="AV517" s="116"/>
      <c r="AW517" s="116"/>
      <c r="AX517" s="116"/>
      <c r="AY517" s="116"/>
      <c r="AZ517" s="116"/>
      <c r="BA517" s="116"/>
      <c r="BB517" s="116"/>
      <c r="BC517" s="116"/>
      <c r="BD517" s="116"/>
      <c r="BE517" s="116"/>
      <c r="BF517" s="116"/>
      <c r="BG517" s="116"/>
      <c r="BH517" s="116"/>
      <c r="BI517" s="117"/>
    </row>
    <row r="518" spans="1:61" s="3" customFormat="1">
      <c r="A518" s="1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c r="AA518" s="16"/>
      <c r="AB518" s="16"/>
      <c r="AC518" s="16"/>
      <c r="AD518" s="16"/>
      <c r="AE518" s="16"/>
      <c r="AF518" s="16"/>
      <c r="AG518" s="16"/>
      <c r="AH518" s="16"/>
      <c r="AI518" s="16"/>
      <c r="AJ518" s="16"/>
      <c r="AK518" s="16"/>
      <c r="AL518" s="16"/>
      <c r="AM518" s="16"/>
      <c r="AN518" s="16"/>
      <c r="AO518" s="16"/>
      <c r="AP518" s="16"/>
      <c r="AQ518" s="16"/>
      <c r="AR518" s="116"/>
      <c r="AS518" s="116"/>
      <c r="AT518" s="116"/>
      <c r="AU518" s="116"/>
      <c r="AV518" s="116"/>
      <c r="AW518" s="116"/>
      <c r="AX518" s="116"/>
      <c r="AY518" s="116"/>
      <c r="AZ518" s="116"/>
      <c r="BA518" s="116"/>
      <c r="BB518" s="116"/>
      <c r="BC518" s="116"/>
      <c r="BD518" s="116"/>
      <c r="BE518" s="116"/>
      <c r="BF518" s="116"/>
      <c r="BG518" s="116"/>
      <c r="BH518" s="116"/>
      <c r="BI518" s="117"/>
    </row>
    <row r="519" spans="1:61" s="3" customFormat="1">
      <c r="A519" s="1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c r="AA519" s="16"/>
      <c r="AB519" s="16"/>
      <c r="AC519" s="16"/>
      <c r="AD519" s="16"/>
      <c r="AE519" s="16"/>
      <c r="AF519" s="16"/>
      <c r="AG519" s="16"/>
      <c r="AH519" s="16"/>
      <c r="AI519" s="16"/>
      <c r="AJ519" s="16"/>
      <c r="AK519" s="16"/>
      <c r="AL519" s="16"/>
      <c r="AM519" s="16"/>
      <c r="AN519" s="16"/>
      <c r="AO519" s="16"/>
      <c r="AP519" s="16"/>
      <c r="AQ519" s="16"/>
      <c r="AR519" s="116"/>
      <c r="AS519" s="116"/>
      <c r="AT519" s="116"/>
      <c r="AU519" s="116"/>
      <c r="AV519" s="116"/>
      <c r="AW519" s="116"/>
      <c r="AX519" s="116"/>
      <c r="AY519" s="116"/>
      <c r="AZ519" s="116"/>
      <c r="BA519" s="116"/>
      <c r="BB519" s="116"/>
      <c r="BC519" s="116"/>
      <c r="BD519" s="116"/>
      <c r="BE519" s="116"/>
      <c r="BF519" s="116"/>
      <c r="BG519" s="116"/>
      <c r="BH519" s="116"/>
      <c r="BI519" s="117"/>
    </row>
    <row r="520" spans="1:61" s="3" customFormat="1">
      <c r="A520" s="1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c r="AA520" s="16"/>
      <c r="AB520" s="16"/>
      <c r="AC520" s="16"/>
      <c r="AD520" s="16"/>
      <c r="AE520" s="16"/>
      <c r="AF520" s="16"/>
      <c r="AG520" s="16"/>
      <c r="AH520" s="16"/>
      <c r="AI520" s="16"/>
      <c r="AJ520" s="16"/>
      <c r="AK520" s="16"/>
      <c r="AL520" s="16"/>
      <c r="AM520" s="16"/>
      <c r="AN520" s="16"/>
      <c r="AO520" s="16"/>
      <c r="AP520" s="16"/>
      <c r="AQ520" s="16"/>
      <c r="AR520" s="116"/>
      <c r="AS520" s="116"/>
      <c r="AT520" s="116"/>
      <c r="AU520" s="116"/>
      <c r="AV520" s="116"/>
      <c r="AW520" s="116"/>
      <c r="AX520" s="116"/>
      <c r="AY520" s="116"/>
      <c r="AZ520" s="116"/>
      <c r="BA520" s="116"/>
      <c r="BB520" s="116"/>
      <c r="BC520" s="116"/>
      <c r="BD520" s="116"/>
      <c r="BE520" s="116"/>
      <c r="BF520" s="116"/>
      <c r="BG520" s="116"/>
      <c r="BH520" s="116"/>
      <c r="BI520" s="117"/>
    </row>
    <row r="521" spans="1:61" s="3" customFormat="1">
      <c r="A521" s="1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c r="AA521" s="16"/>
      <c r="AB521" s="16"/>
      <c r="AC521" s="16"/>
      <c r="AD521" s="16"/>
      <c r="AE521" s="16"/>
      <c r="AF521" s="16"/>
      <c r="AG521" s="16"/>
      <c r="AH521" s="16"/>
      <c r="AI521" s="16"/>
      <c r="AJ521" s="16"/>
      <c r="AK521" s="16"/>
      <c r="AL521" s="16"/>
      <c r="AM521" s="16"/>
      <c r="AN521" s="16"/>
      <c r="AO521" s="16"/>
      <c r="AP521" s="16"/>
      <c r="AQ521" s="16"/>
      <c r="AR521" s="116"/>
      <c r="AS521" s="116"/>
      <c r="AT521" s="116"/>
      <c r="AU521" s="116"/>
      <c r="AV521" s="116"/>
      <c r="AW521" s="116"/>
      <c r="AX521" s="116"/>
      <c r="AY521" s="116"/>
      <c r="AZ521" s="116"/>
      <c r="BA521" s="116"/>
      <c r="BB521" s="116"/>
      <c r="BC521" s="116"/>
      <c r="BD521" s="116"/>
      <c r="BE521" s="116"/>
      <c r="BF521" s="116"/>
      <c r="BG521" s="116"/>
      <c r="BH521" s="116"/>
      <c r="BI521" s="117"/>
    </row>
    <row r="522" spans="1:61" s="3" customFormat="1">
      <c r="A522" s="1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c r="AA522" s="16"/>
      <c r="AB522" s="16"/>
      <c r="AC522" s="16"/>
      <c r="AD522" s="16"/>
      <c r="AE522" s="16"/>
      <c r="AF522" s="16"/>
      <c r="AG522" s="16"/>
      <c r="AH522" s="16"/>
      <c r="AI522" s="16"/>
      <c r="AJ522" s="16"/>
      <c r="AK522" s="16"/>
      <c r="AL522" s="16"/>
      <c r="AM522" s="16"/>
      <c r="AN522" s="16"/>
      <c r="AO522" s="16"/>
      <c r="AP522" s="16"/>
      <c r="AQ522" s="16"/>
      <c r="AR522" s="116"/>
      <c r="AS522" s="116"/>
      <c r="AT522" s="116"/>
      <c r="AU522" s="116"/>
      <c r="AV522" s="116"/>
      <c r="AW522" s="116"/>
      <c r="AX522" s="116"/>
      <c r="AY522" s="116"/>
      <c r="AZ522" s="116"/>
      <c r="BA522" s="116"/>
      <c r="BB522" s="116"/>
      <c r="BC522" s="116"/>
      <c r="BD522" s="116"/>
      <c r="BE522" s="116"/>
      <c r="BF522" s="116"/>
      <c r="BG522" s="116"/>
      <c r="BH522" s="116"/>
      <c r="BI522" s="117"/>
    </row>
    <row r="523" spans="1:61" s="3" customFormat="1">
      <c r="A523" s="1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c r="AA523" s="16"/>
      <c r="AB523" s="16"/>
      <c r="AC523" s="16"/>
      <c r="AD523" s="16"/>
      <c r="AE523" s="16"/>
      <c r="AF523" s="16"/>
      <c r="AG523" s="16"/>
      <c r="AH523" s="16"/>
      <c r="AI523" s="16"/>
      <c r="AJ523" s="16"/>
      <c r="AK523" s="16"/>
      <c r="AL523" s="16"/>
      <c r="AM523" s="16"/>
      <c r="AN523" s="16"/>
      <c r="AO523" s="16"/>
      <c r="AP523" s="16"/>
      <c r="AQ523" s="16"/>
      <c r="AR523" s="116"/>
      <c r="AS523" s="116"/>
      <c r="AT523" s="116"/>
      <c r="AU523" s="116"/>
      <c r="AV523" s="116"/>
      <c r="AW523" s="116"/>
      <c r="AX523" s="116"/>
      <c r="AY523" s="116"/>
      <c r="AZ523" s="116"/>
      <c r="BA523" s="116"/>
      <c r="BB523" s="116"/>
      <c r="BC523" s="116"/>
      <c r="BD523" s="116"/>
      <c r="BE523" s="116"/>
      <c r="BF523" s="116"/>
      <c r="BG523" s="116"/>
      <c r="BH523" s="116"/>
      <c r="BI523" s="117"/>
    </row>
    <row r="524" spans="1:61" s="3" customFormat="1">
      <c r="A524" s="1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c r="AA524" s="16"/>
      <c r="AB524" s="16"/>
      <c r="AC524" s="16"/>
      <c r="AD524" s="16"/>
      <c r="AE524" s="16"/>
      <c r="AF524" s="16"/>
      <c r="AG524" s="16"/>
      <c r="AH524" s="16"/>
      <c r="AI524" s="16"/>
      <c r="AJ524" s="16"/>
      <c r="AK524" s="16"/>
      <c r="AL524" s="16"/>
      <c r="AM524" s="16"/>
      <c r="AN524" s="16"/>
      <c r="AO524" s="16"/>
      <c r="AP524" s="16"/>
      <c r="AQ524" s="16"/>
      <c r="AR524" s="116"/>
      <c r="AS524" s="116"/>
      <c r="AT524" s="116"/>
      <c r="AU524" s="116"/>
      <c r="AV524" s="116"/>
      <c r="AW524" s="116"/>
      <c r="AX524" s="116"/>
      <c r="AY524" s="116"/>
      <c r="AZ524" s="116"/>
      <c r="BA524" s="116"/>
      <c r="BB524" s="116"/>
      <c r="BC524" s="116"/>
      <c r="BD524" s="116"/>
      <c r="BE524" s="116"/>
      <c r="BF524" s="116"/>
      <c r="BG524" s="116"/>
      <c r="BH524" s="116"/>
      <c r="BI524" s="117"/>
    </row>
    <row r="525" spans="1:61" s="3" customFormat="1">
      <c r="A525" s="1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c r="AA525" s="16"/>
      <c r="AB525" s="16"/>
      <c r="AC525" s="16"/>
      <c r="AD525" s="16"/>
      <c r="AE525" s="16"/>
      <c r="AF525" s="16"/>
      <c r="AG525" s="16"/>
      <c r="AH525" s="16"/>
      <c r="AI525" s="16"/>
      <c r="AJ525" s="16"/>
      <c r="AK525" s="16"/>
      <c r="AL525" s="16"/>
      <c r="AM525" s="16"/>
      <c r="AN525" s="16"/>
      <c r="AO525" s="16"/>
      <c r="AP525" s="16"/>
      <c r="AQ525" s="16"/>
      <c r="AR525" s="116"/>
      <c r="AS525" s="116"/>
      <c r="AT525" s="116"/>
      <c r="AU525" s="116"/>
      <c r="AV525" s="116"/>
      <c r="AW525" s="116"/>
      <c r="AX525" s="116"/>
      <c r="AY525" s="116"/>
      <c r="AZ525" s="116"/>
      <c r="BA525" s="116"/>
      <c r="BB525" s="116"/>
      <c r="BC525" s="116"/>
      <c r="BD525" s="116"/>
      <c r="BE525" s="116"/>
      <c r="BF525" s="116"/>
      <c r="BG525" s="116"/>
      <c r="BH525" s="116"/>
      <c r="BI525" s="117"/>
    </row>
    <row r="526" spans="1:61" s="3" customFormat="1">
      <c r="A526" s="1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c r="AA526" s="16"/>
      <c r="AB526" s="16"/>
      <c r="AC526" s="16"/>
      <c r="AD526" s="16"/>
      <c r="AE526" s="16"/>
      <c r="AF526" s="16"/>
      <c r="AG526" s="16"/>
      <c r="AH526" s="16"/>
      <c r="AI526" s="16"/>
      <c r="AJ526" s="16"/>
      <c r="AK526" s="16"/>
      <c r="AL526" s="16"/>
      <c r="AM526" s="16"/>
      <c r="AN526" s="16"/>
      <c r="AO526" s="16"/>
      <c r="AP526" s="16"/>
      <c r="AQ526" s="16"/>
      <c r="AR526" s="116"/>
      <c r="AS526" s="116"/>
      <c r="AT526" s="116"/>
      <c r="AU526" s="116"/>
      <c r="AV526" s="116"/>
      <c r="AW526" s="116"/>
      <c r="AX526" s="116"/>
      <c r="AY526" s="116"/>
      <c r="AZ526" s="116"/>
      <c r="BA526" s="116"/>
      <c r="BB526" s="116"/>
      <c r="BC526" s="116"/>
      <c r="BD526" s="116"/>
      <c r="BE526" s="116"/>
      <c r="BF526" s="116"/>
      <c r="BG526" s="116"/>
      <c r="BH526" s="116"/>
      <c r="BI526" s="117"/>
    </row>
    <row r="527" spans="1:61" s="3" customFormat="1">
      <c r="A527" s="1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c r="AA527" s="16"/>
      <c r="AB527" s="16"/>
      <c r="AC527" s="16"/>
      <c r="AD527" s="16"/>
      <c r="AE527" s="16"/>
      <c r="AF527" s="16"/>
      <c r="AG527" s="16"/>
      <c r="AH527" s="16"/>
      <c r="AI527" s="16"/>
      <c r="AJ527" s="16"/>
      <c r="AK527" s="16"/>
      <c r="AL527" s="16"/>
      <c r="AM527" s="16"/>
      <c r="AN527" s="16"/>
      <c r="AO527" s="16"/>
      <c r="AP527" s="16"/>
      <c r="AQ527" s="16"/>
      <c r="AR527" s="116"/>
      <c r="AS527" s="116"/>
      <c r="AT527" s="116"/>
      <c r="AU527" s="116"/>
      <c r="AV527" s="116"/>
      <c r="AW527" s="116"/>
      <c r="AX527" s="116"/>
      <c r="AY527" s="116"/>
      <c r="AZ527" s="116"/>
      <c r="BA527" s="116"/>
      <c r="BB527" s="116"/>
      <c r="BC527" s="116"/>
      <c r="BD527" s="116"/>
      <c r="BE527" s="116"/>
      <c r="BF527" s="116"/>
      <c r="BG527" s="116"/>
      <c r="BH527" s="116"/>
      <c r="BI527" s="117"/>
    </row>
    <row r="528" spans="1:61" s="3" customFormat="1">
      <c r="A528" s="1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c r="AA528" s="16"/>
      <c r="AB528" s="16"/>
      <c r="AC528" s="16"/>
      <c r="AD528" s="16"/>
      <c r="AE528" s="16"/>
      <c r="AF528" s="16"/>
      <c r="AG528" s="16"/>
      <c r="AH528" s="16"/>
      <c r="AI528" s="16"/>
      <c r="AJ528" s="16"/>
      <c r="AK528" s="16"/>
      <c r="AL528" s="16"/>
      <c r="AM528" s="16"/>
      <c r="AN528" s="16"/>
      <c r="AO528" s="16"/>
      <c r="AP528" s="16"/>
      <c r="AQ528" s="16"/>
      <c r="AR528" s="116"/>
      <c r="AS528" s="116"/>
      <c r="AT528" s="116"/>
      <c r="AU528" s="116"/>
      <c r="AV528" s="116"/>
      <c r="AW528" s="116"/>
      <c r="AX528" s="116"/>
      <c r="AY528" s="116"/>
      <c r="AZ528" s="116"/>
      <c r="BA528" s="116"/>
      <c r="BB528" s="116"/>
      <c r="BC528" s="116"/>
      <c r="BD528" s="116"/>
      <c r="BE528" s="116"/>
      <c r="BF528" s="116"/>
      <c r="BG528" s="116"/>
      <c r="BH528" s="116"/>
      <c r="BI528" s="117"/>
    </row>
    <row r="529" spans="1:61" s="3" customFormat="1">
      <c r="A529" s="1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c r="AA529" s="16"/>
      <c r="AB529" s="16"/>
      <c r="AC529" s="16"/>
      <c r="AD529" s="16"/>
      <c r="AE529" s="16"/>
      <c r="AF529" s="16"/>
      <c r="AG529" s="16"/>
      <c r="AH529" s="16"/>
      <c r="AI529" s="16"/>
      <c r="AJ529" s="16"/>
      <c r="AK529" s="16"/>
      <c r="AL529" s="16"/>
      <c r="AM529" s="16"/>
      <c r="AN529" s="16"/>
      <c r="AO529" s="16"/>
      <c r="AP529" s="16"/>
      <c r="AQ529" s="16"/>
      <c r="AR529" s="116"/>
      <c r="AS529" s="116"/>
      <c r="AT529" s="116"/>
      <c r="AU529" s="116"/>
      <c r="AV529" s="116"/>
      <c r="AW529" s="116"/>
      <c r="AX529" s="116"/>
      <c r="AY529" s="116"/>
      <c r="AZ529" s="116"/>
      <c r="BA529" s="116"/>
      <c r="BB529" s="116"/>
      <c r="BC529" s="116"/>
      <c r="BD529" s="116"/>
      <c r="BE529" s="116"/>
      <c r="BF529" s="116"/>
      <c r="BG529" s="116"/>
      <c r="BH529" s="116"/>
      <c r="BI529" s="117"/>
    </row>
    <row r="530" spans="1:61" s="3" customFormat="1">
      <c r="A530" s="1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c r="AA530" s="16"/>
      <c r="AB530" s="16"/>
      <c r="AC530" s="16"/>
      <c r="AD530" s="16"/>
      <c r="AE530" s="16"/>
      <c r="AF530" s="16"/>
      <c r="AG530" s="16"/>
      <c r="AH530" s="16"/>
      <c r="AI530" s="16"/>
      <c r="AJ530" s="16"/>
      <c r="AK530" s="16"/>
      <c r="AL530" s="16"/>
      <c r="AM530" s="16"/>
      <c r="AN530" s="16"/>
      <c r="AO530" s="16"/>
      <c r="AP530" s="16"/>
      <c r="AQ530" s="16"/>
      <c r="AR530" s="116"/>
      <c r="AS530" s="116"/>
      <c r="AT530" s="116"/>
      <c r="AU530" s="116"/>
      <c r="AV530" s="116"/>
      <c r="AW530" s="116"/>
      <c r="AX530" s="116"/>
      <c r="AY530" s="116"/>
      <c r="AZ530" s="116"/>
      <c r="BA530" s="116"/>
      <c r="BB530" s="116"/>
      <c r="BC530" s="116"/>
      <c r="BD530" s="116"/>
      <c r="BE530" s="116"/>
      <c r="BF530" s="116"/>
      <c r="BG530" s="116"/>
      <c r="BH530" s="116"/>
      <c r="BI530" s="117"/>
    </row>
    <row r="531" spans="1:61" s="3" customFormat="1">
      <c r="B531" s="36"/>
      <c r="C531" s="36"/>
      <c r="D531" s="36"/>
      <c r="E531" s="36"/>
      <c r="F531" s="36"/>
      <c r="G531" s="36"/>
      <c r="H531" s="36"/>
      <c r="I531" s="36"/>
      <c r="J531" s="36"/>
      <c r="K531" s="36"/>
      <c r="L531" s="36"/>
      <c r="M531" s="36"/>
      <c r="N531" s="36"/>
      <c r="O531" s="36"/>
      <c r="P531" s="36"/>
      <c r="Q531" s="36"/>
      <c r="R531" s="16"/>
      <c r="S531" s="16"/>
      <c r="T531" s="16"/>
      <c r="U531" s="16"/>
      <c r="V531" s="16"/>
      <c r="W531" s="16"/>
      <c r="X531" s="16"/>
      <c r="Y531" s="16"/>
      <c r="Z531" s="16"/>
      <c r="AA531" s="16"/>
      <c r="AB531" s="16"/>
      <c r="AC531" s="16"/>
      <c r="AD531" s="16"/>
      <c r="AE531" s="16"/>
      <c r="AF531" s="16"/>
      <c r="AG531" s="16"/>
      <c r="AH531" s="16"/>
      <c r="AI531" s="16"/>
      <c r="AJ531" s="16"/>
      <c r="AK531" s="16"/>
      <c r="AL531" s="16"/>
      <c r="AM531" s="16"/>
      <c r="AN531" s="16"/>
      <c r="AO531" s="16"/>
      <c r="AP531" s="16"/>
      <c r="AQ531" s="16"/>
      <c r="AR531" s="116"/>
      <c r="AS531" s="116"/>
      <c r="AT531" s="116"/>
      <c r="AU531" s="116"/>
      <c r="AV531" s="116"/>
      <c r="AW531" s="116"/>
      <c r="AX531" s="116"/>
      <c r="AY531" s="116"/>
      <c r="AZ531" s="116"/>
      <c r="BA531" s="116"/>
      <c r="BB531" s="116"/>
      <c r="BC531" s="116"/>
      <c r="BD531" s="116"/>
      <c r="BE531" s="116"/>
      <c r="BF531" s="116"/>
      <c r="BG531" s="116"/>
      <c r="BH531" s="116"/>
      <c r="BI531" s="117"/>
    </row>
    <row r="532" spans="1:61" s="3" customFormat="1">
      <c r="B532" s="36"/>
      <c r="C532" s="36"/>
      <c r="D532" s="36"/>
      <c r="E532" s="36"/>
      <c r="F532" s="36"/>
      <c r="G532" s="36"/>
      <c r="H532" s="36"/>
      <c r="I532" s="36"/>
      <c r="J532" s="36"/>
      <c r="K532" s="36"/>
      <c r="L532" s="36"/>
      <c r="M532" s="36"/>
      <c r="N532" s="36"/>
      <c r="O532" s="36"/>
      <c r="P532" s="36"/>
      <c r="Q532" s="36"/>
      <c r="R532" s="16"/>
      <c r="S532" s="16"/>
      <c r="T532" s="16"/>
      <c r="U532" s="16"/>
      <c r="V532" s="16"/>
      <c r="W532" s="16"/>
      <c r="X532" s="16"/>
      <c r="Y532" s="16"/>
      <c r="Z532" s="16"/>
      <c r="AA532" s="16"/>
      <c r="AB532" s="16"/>
      <c r="AC532" s="16"/>
      <c r="AD532" s="16"/>
      <c r="AE532" s="16"/>
      <c r="AF532" s="16"/>
      <c r="AG532" s="16"/>
      <c r="AH532" s="16"/>
      <c r="AI532" s="16"/>
      <c r="AJ532" s="16"/>
      <c r="AK532" s="16"/>
      <c r="AL532" s="16"/>
      <c r="AM532" s="16"/>
      <c r="AN532" s="16"/>
      <c r="AO532" s="16"/>
      <c r="AP532" s="16"/>
      <c r="AQ532" s="16"/>
      <c r="AR532" s="116"/>
      <c r="AS532" s="116"/>
      <c r="AT532" s="116"/>
      <c r="AU532" s="116"/>
      <c r="AV532" s="116"/>
      <c r="AW532" s="116"/>
      <c r="AX532" s="116"/>
      <c r="AY532" s="116"/>
      <c r="AZ532" s="116"/>
      <c r="BA532" s="116"/>
      <c r="BB532" s="116"/>
      <c r="BC532" s="116"/>
      <c r="BD532" s="116"/>
      <c r="BE532" s="116"/>
      <c r="BF532" s="116"/>
      <c r="BG532" s="116"/>
      <c r="BH532" s="116"/>
      <c r="BI532" s="117"/>
    </row>
    <row r="533" spans="1:61" s="3" customFormat="1">
      <c r="B533" s="36"/>
      <c r="C533" s="36"/>
      <c r="D533" s="36"/>
      <c r="E533" s="36"/>
      <c r="F533" s="36"/>
      <c r="G533" s="36"/>
      <c r="H533" s="36"/>
      <c r="I533" s="36"/>
      <c r="J533" s="36"/>
      <c r="K533" s="36"/>
      <c r="L533" s="36"/>
      <c r="M533" s="36"/>
      <c r="N533" s="36"/>
      <c r="O533" s="36"/>
      <c r="P533" s="36"/>
      <c r="Q533" s="36"/>
      <c r="R533" s="16"/>
      <c r="S533" s="16"/>
      <c r="T533" s="16"/>
      <c r="U533" s="16"/>
      <c r="V533" s="16"/>
      <c r="W533" s="16"/>
      <c r="X533" s="16"/>
      <c r="Y533" s="16"/>
      <c r="Z533" s="16"/>
      <c r="AA533" s="16"/>
      <c r="AB533" s="16"/>
      <c r="AC533" s="16"/>
      <c r="AD533" s="16"/>
      <c r="AE533" s="16"/>
      <c r="AF533" s="16"/>
      <c r="AG533" s="16"/>
      <c r="AH533" s="16"/>
      <c r="AI533" s="16"/>
      <c r="AJ533" s="16"/>
      <c r="AK533" s="16"/>
      <c r="AL533" s="16"/>
      <c r="AM533" s="16"/>
      <c r="AN533" s="16"/>
      <c r="AO533" s="16"/>
      <c r="AP533" s="16"/>
      <c r="AQ533" s="16"/>
      <c r="AR533" s="116"/>
      <c r="AS533" s="116"/>
      <c r="AT533" s="116"/>
      <c r="AU533" s="116"/>
      <c r="AV533" s="116"/>
      <c r="AW533" s="116"/>
      <c r="AX533" s="116"/>
      <c r="AY533" s="116"/>
      <c r="AZ533" s="116"/>
      <c r="BA533" s="116"/>
      <c r="BB533" s="116"/>
      <c r="BC533" s="116"/>
      <c r="BD533" s="116"/>
      <c r="BE533" s="116"/>
      <c r="BF533" s="116"/>
      <c r="BG533" s="116"/>
      <c r="BH533" s="116"/>
      <c r="BI533" s="117"/>
    </row>
    <row r="534" spans="1:61" s="3" customFormat="1">
      <c r="B534" s="36"/>
      <c r="C534" s="36"/>
      <c r="D534" s="36"/>
      <c r="E534" s="36"/>
      <c r="F534" s="36"/>
      <c r="G534" s="36"/>
      <c r="H534" s="36"/>
      <c r="I534" s="36"/>
      <c r="J534" s="36"/>
      <c r="K534" s="36"/>
      <c r="L534" s="36"/>
      <c r="M534" s="36"/>
      <c r="N534" s="36"/>
      <c r="O534" s="36"/>
      <c r="P534" s="36"/>
      <c r="Q534" s="36"/>
      <c r="R534" s="16"/>
      <c r="S534" s="16"/>
      <c r="T534" s="16"/>
      <c r="U534" s="16"/>
      <c r="V534" s="16"/>
      <c r="W534" s="16"/>
      <c r="X534" s="16"/>
      <c r="Y534" s="16"/>
      <c r="Z534" s="16"/>
      <c r="AA534" s="16"/>
      <c r="AB534" s="16"/>
      <c r="AC534" s="16"/>
      <c r="AD534" s="16"/>
      <c r="AE534" s="16"/>
      <c r="AF534" s="16"/>
      <c r="AG534" s="16"/>
      <c r="AH534" s="16"/>
      <c r="AI534" s="16"/>
      <c r="AJ534" s="16"/>
      <c r="AK534" s="16"/>
      <c r="AL534" s="16"/>
      <c r="AM534" s="16"/>
      <c r="AN534" s="16"/>
      <c r="AO534" s="16"/>
      <c r="AP534" s="16"/>
      <c r="AQ534" s="16"/>
      <c r="AR534" s="116"/>
      <c r="AS534" s="116"/>
      <c r="AT534" s="116"/>
      <c r="AU534" s="116"/>
      <c r="AV534" s="116"/>
      <c r="AW534" s="116"/>
      <c r="AX534" s="116"/>
      <c r="AY534" s="116"/>
      <c r="AZ534" s="116"/>
      <c r="BA534" s="116"/>
      <c r="BB534" s="116"/>
      <c r="BC534" s="116"/>
      <c r="BD534" s="116"/>
      <c r="BE534" s="116"/>
      <c r="BF534" s="116"/>
      <c r="BG534" s="116"/>
      <c r="BH534" s="116"/>
      <c r="BI534" s="117"/>
    </row>
    <row r="535" spans="1:61" ht="5.0999999999999996" customHeight="1">
      <c r="A535" s="2"/>
      <c r="C535" s="28"/>
      <c r="D535" s="29"/>
      <c r="E535" s="29"/>
      <c r="F535" s="29"/>
      <c r="G535" s="29"/>
      <c r="H535" s="29"/>
      <c r="I535" s="29"/>
      <c r="J535" s="29"/>
      <c r="K535" s="29"/>
      <c r="L535" s="119"/>
      <c r="M535" s="16"/>
      <c r="N535" s="16"/>
      <c r="U535" s="16"/>
      <c r="V535" s="16"/>
      <c r="W535" s="16"/>
      <c r="X535" s="16"/>
      <c r="Y535" s="16"/>
      <c r="Z535" s="16"/>
      <c r="AA535" s="16"/>
      <c r="AB535" s="16"/>
      <c r="AC535" s="16"/>
      <c r="AD535" s="16"/>
      <c r="AE535" s="16"/>
      <c r="AF535" s="16"/>
      <c r="AG535" s="16"/>
      <c r="AH535" s="16"/>
      <c r="AI535" s="16"/>
      <c r="AJ535" s="16"/>
      <c r="AK535" s="16"/>
      <c r="AL535" s="16"/>
      <c r="AM535" s="16"/>
      <c r="AN535" s="16"/>
      <c r="AO535" s="16"/>
      <c r="AP535" s="16"/>
      <c r="AQ535" s="16"/>
      <c r="AR535" s="116"/>
      <c r="AS535" s="116"/>
      <c r="AT535" s="116"/>
      <c r="AU535" s="116"/>
      <c r="AV535" s="116"/>
      <c r="AW535" s="116"/>
      <c r="AX535" s="116"/>
      <c r="AY535" s="116"/>
      <c r="AZ535" s="116"/>
      <c r="BA535" s="116"/>
      <c r="BB535" s="116"/>
      <c r="BC535" s="116"/>
      <c r="BD535" s="116"/>
      <c r="BE535" s="116"/>
      <c r="BF535" s="116"/>
      <c r="BG535" s="116"/>
      <c r="BH535" s="116"/>
      <c r="BI535" s="117"/>
    </row>
    <row r="536" spans="1:61" ht="5.0999999999999996" customHeight="1">
      <c r="A536" s="2"/>
      <c r="C536" s="61"/>
      <c r="D536" s="387"/>
      <c r="E536" s="387"/>
      <c r="F536" s="387"/>
      <c r="G536" s="387"/>
      <c r="H536" s="387"/>
      <c r="I536" s="387"/>
      <c r="J536" s="387"/>
      <c r="K536" s="387"/>
      <c r="L536" s="128"/>
      <c r="M536" s="127"/>
      <c r="N536" s="16"/>
      <c r="U536" s="16"/>
      <c r="V536" s="16"/>
      <c r="W536" s="16"/>
      <c r="X536" s="16"/>
      <c r="Y536" s="16"/>
      <c r="Z536" s="16"/>
      <c r="AA536" s="16"/>
      <c r="AB536" s="16"/>
      <c r="AC536" s="16"/>
      <c r="AD536" s="16"/>
      <c r="AE536" s="16"/>
      <c r="AF536" s="16"/>
      <c r="AG536" s="16"/>
      <c r="AH536" s="16"/>
      <c r="AI536" s="16"/>
      <c r="AJ536" s="16"/>
      <c r="AK536" s="16"/>
      <c r="AL536" s="16"/>
      <c r="AM536" s="16"/>
      <c r="AN536" s="16"/>
      <c r="AO536" s="16"/>
      <c r="AP536" s="16"/>
      <c r="AQ536" s="16"/>
      <c r="AR536" s="116"/>
      <c r="AS536" s="116"/>
      <c r="AT536" s="116"/>
      <c r="AU536" s="116"/>
      <c r="AV536" s="116"/>
      <c r="AW536" s="116"/>
      <c r="AX536" s="116"/>
      <c r="AY536" s="116"/>
      <c r="AZ536" s="116"/>
      <c r="BA536" s="116"/>
      <c r="BB536" s="116"/>
      <c r="BC536" s="116"/>
      <c r="BD536" s="116"/>
      <c r="BE536" s="116"/>
      <c r="BF536" s="116"/>
      <c r="BG536" s="116"/>
      <c r="BH536" s="116"/>
      <c r="BI536" s="117"/>
    </row>
    <row r="537" spans="1:61" ht="20.399999999999999">
      <c r="A537" s="2"/>
      <c r="C537" s="61"/>
      <c r="D537" s="951" t="s">
        <v>448</v>
      </c>
      <c r="E537" s="739"/>
      <c r="F537" s="539"/>
      <c r="G537" s="539"/>
      <c r="H537" s="740"/>
      <c r="I537" s="740"/>
      <c r="J537" s="740"/>
      <c r="K537" s="481"/>
      <c r="L537" s="132"/>
      <c r="M537" s="131"/>
      <c r="N537" s="16"/>
      <c r="U537" s="16"/>
      <c r="V537" s="16"/>
      <c r="W537" s="16"/>
      <c r="X537" s="16"/>
      <c r="Y537" s="16"/>
      <c r="Z537" s="16"/>
      <c r="AA537" s="16"/>
      <c r="AB537" s="16"/>
      <c r="AC537" s="16"/>
      <c r="AD537" s="16"/>
      <c r="AE537" s="16"/>
      <c r="AF537" s="16"/>
      <c r="AG537" s="16"/>
      <c r="AH537" s="16"/>
      <c r="AI537" s="16"/>
      <c r="AJ537" s="16"/>
      <c r="AK537" s="16"/>
      <c r="AL537" s="16"/>
      <c r="AM537" s="16"/>
      <c r="AN537" s="16"/>
      <c r="AO537" s="16"/>
      <c r="AP537" s="16"/>
      <c r="AQ537" s="16"/>
      <c r="AR537" s="116"/>
      <c r="AS537" s="116"/>
      <c r="AT537" s="116"/>
      <c r="AU537" s="116"/>
      <c r="AV537" s="116"/>
      <c r="AW537" s="116"/>
      <c r="AX537" s="116"/>
      <c r="AY537" s="116"/>
      <c r="AZ537" s="116"/>
      <c r="BA537" s="116"/>
      <c r="BB537" s="116"/>
      <c r="BC537" s="116"/>
      <c r="BD537" s="116"/>
      <c r="BE537" s="116"/>
      <c r="BF537" s="116"/>
      <c r="BG537" s="116"/>
      <c r="BH537" s="116"/>
      <c r="BI537" s="117"/>
    </row>
    <row r="538" spans="1:61" ht="8.1" customHeight="1">
      <c r="A538" s="2"/>
      <c r="C538" s="61"/>
      <c r="D538" s="4"/>
      <c r="E538" s="4"/>
      <c r="F538" s="5"/>
      <c r="G538" s="5"/>
      <c r="H538" s="4"/>
      <c r="I538" s="4"/>
      <c r="J538" s="4"/>
      <c r="K538" s="4"/>
      <c r="L538" s="134"/>
      <c r="M538" s="133"/>
      <c r="N538" s="16"/>
      <c r="U538" s="16"/>
      <c r="V538" s="16"/>
      <c r="W538" s="16"/>
      <c r="X538" s="16"/>
      <c r="Y538" s="16"/>
      <c r="Z538" s="16"/>
      <c r="AA538" s="16"/>
      <c r="AB538" s="16"/>
      <c r="AC538" s="16"/>
      <c r="AD538" s="16"/>
      <c r="AE538" s="16"/>
      <c r="AF538" s="16"/>
      <c r="AG538" s="16"/>
      <c r="AH538" s="16"/>
      <c r="AI538" s="16"/>
      <c r="AJ538" s="16"/>
      <c r="AK538" s="16"/>
      <c r="AL538" s="16"/>
      <c r="AM538" s="16"/>
      <c r="AN538" s="16"/>
      <c r="AO538" s="16"/>
      <c r="AP538" s="16"/>
      <c r="AQ538" s="16"/>
      <c r="AR538" s="116"/>
      <c r="AS538" s="116"/>
      <c r="AT538" s="116"/>
      <c r="AU538" s="116"/>
      <c r="AV538" s="116"/>
      <c r="AW538" s="116"/>
      <c r="AX538" s="116"/>
      <c r="AY538" s="116"/>
      <c r="AZ538" s="116"/>
      <c r="BA538" s="116"/>
      <c r="BB538" s="116"/>
      <c r="BC538" s="116"/>
      <c r="BD538" s="116"/>
      <c r="BE538" s="116"/>
      <c r="BF538" s="116"/>
      <c r="BG538" s="116"/>
      <c r="BH538" s="116"/>
      <c r="BI538" s="117"/>
    </row>
    <row r="539" spans="1:61" ht="19.2">
      <c r="A539" s="2"/>
      <c r="C539" s="61"/>
      <c r="D539" s="885" t="s">
        <v>319</v>
      </c>
      <c r="E539" s="62"/>
      <c r="F539" s="62"/>
      <c r="G539" s="62"/>
      <c r="H539" s="62"/>
      <c r="I539" s="62"/>
      <c r="J539" s="62"/>
      <c r="K539" s="62"/>
      <c r="L539" s="136"/>
      <c r="M539" s="135"/>
      <c r="N539" s="16"/>
      <c r="U539" s="16"/>
      <c r="V539" s="16"/>
      <c r="W539" s="16"/>
      <c r="X539" s="16"/>
      <c r="Y539" s="16"/>
      <c r="Z539" s="16"/>
      <c r="AA539" s="16"/>
      <c r="AB539" s="16"/>
      <c r="AC539" s="16"/>
      <c r="AD539" s="16"/>
      <c r="AE539" s="16"/>
      <c r="AF539" s="16"/>
      <c r="AG539" s="16"/>
      <c r="AH539" s="16"/>
      <c r="AI539" s="16"/>
      <c r="AJ539" s="16"/>
      <c r="AK539" s="16"/>
      <c r="AL539" s="16"/>
      <c r="AM539" s="16"/>
      <c r="AN539" s="16"/>
      <c r="AO539" s="16"/>
      <c r="AP539" s="16"/>
      <c r="AQ539" s="16"/>
      <c r="AR539" s="116"/>
      <c r="AS539" s="116"/>
      <c r="AT539" s="116"/>
      <c r="AU539" s="116"/>
      <c r="AV539" s="116"/>
      <c r="AW539" s="116"/>
      <c r="AX539" s="116"/>
      <c r="AY539" s="116"/>
      <c r="AZ539" s="116"/>
      <c r="BA539" s="116"/>
      <c r="BB539" s="116"/>
      <c r="BC539" s="116"/>
      <c r="BD539" s="116"/>
      <c r="BE539" s="116"/>
      <c r="BF539" s="116"/>
      <c r="BG539" s="116"/>
      <c r="BH539" s="116"/>
      <c r="BI539" s="117"/>
    </row>
    <row r="540" spans="1:61" ht="14.25" customHeight="1">
      <c r="A540" s="2"/>
      <c r="C540" s="61"/>
      <c r="D540" s="63" t="s">
        <v>312</v>
      </c>
      <c r="E540" s="63"/>
      <c r="F540" s="63"/>
      <c r="G540" s="63"/>
      <c r="H540" s="63"/>
      <c r="I540" s="63"/>
      <c r="J540" s="63"/>
      <c r="K540" s="63"/>
      <c r="L540" s="138"/>
      <c r="M540" s="137"/>
      <c r="N540" s="16"/>
      <c r="U540" s="16"/>
      <c r="V540" s="16"/>
      <c r="W540" s="16"/>
      <c r="X540" s="16"/>
      <c r="Y540" s="16"/>
      <c r="Z540" s="16"/>
      <c r="AA540" s="16"/>
      <c r="AB540" s="16"/>
      <c r="AC540" s="16"/>
      <c r="AD540" s="16"/>
      <c r="AE540" s="16"/>
      <c r="AF540" s="16"/>
      <c r="AG540" s="16"/>
      <c r="AH540" s="16"/>
      <c r="AI540" s="16"/>
      <c r="AJ540" s="16"/>
      <c r="AK540" s="16"/>
      <c r="AL540" s="16"/>
      <c r="AM540" s="16"/>
      <c r="AN540" s="16"/>
      <c r="AO540" s="16"/>
      <c r="AP540" s="16"/>
      <c r="AQ540" s="16"/>
      <c r="AR540" s="116"/>
      <c r="AS540" s="116"/>
      <c r="AT540" s="116"/>
      <c r="AU540" s="116"/>
      <c r="AV540" s="116"/>
      <c r="AW540" s="116"/>
      <c r="AX540" s="116"/>
      <c r="AY540" s="116"/>
      <c r="AZ540" s="116"/>
      <c r="BA540" s="116"/>
      <c r="BB540" s="116"/>
      <c r="BC540" s="116"/>
      <c r="BD540" s="116"/>
      <c r="BE540" s="116"/>
      <c r="BF540" s="116"/>
      <c r="BG540" s="116"/>
      <c r="BH540" s="116"/>
      <c r="BI540" s="117"/>
    </row>
    <row r="541" spans="1:61" ht="8.1" customHeight="1">
      <c r="A541" s="2"/>
      <c r="C541" s="61"/>
      <c r="D541" s="5"/>
      <c r="E541" s="18"/>
      <c r="F541" s="5"/>
      <c r="G541" s="5"/>
      <c r="H541" s="18"/>
      <c r="I541" s="18"/>
      <c r="J541" s="18"/>
      <c r="K541" s="18"/>
      <c r="L541" s="140"/>
      <c r="M541" s="141"/>
      <c r="N541" s="16"/>
      <c r="U541" s="16"/>
      <c r="V541" s="16"/>
      <c r="W541" s="16"/>
      <c r="X541" s="16"/>
      <c r="Y541" s="16"/>
      <c r="Z541" s="16"/>
      <c r="AA541" s="16"/>
      <c r="AB541" s="16"/>
      <c r="AC541" s="16"/>
      <c r="AD541" s="16"/>
      <c r="AE541" s="16"/>
      <c r="AF541" s="16"/>
      <c r="AG541" s="16"/>
      <c r="AH541" s="16"/>
      <c r="AI541" s="16"/>
      <c r="AJ541" s="16"/>
      <c r="AK541" s="16"/>
      <c r="AL541" s="16"/>
      <c r="AM541" s="16"/>
      <c r="AN541" s="16"/>
      <c r="AO541" s="16"/>
      <c r="AP541" s="16"/>
      <c r="AQ541" s="16"/>
      <c r="AR541" s="116"/>
      <c r="AS541" s="116"/>
      <c r="AT541" s="116"/>
      <c r="AU541" s="116"/>
      <c r="AV541" s="116"/>
      <c r="AW541" s="116"/>
      <c r="AX541" s="116"/>
      <c r="AY541" s="116"/>
      <c r="AZ541" s="116"/>
      <c r="BA541" s="116"/>
      <c r="BB541" s="116"/>
      <c r="BC541" s="116"/>
      <c r="BD541" s="116"/>
      <c r="BE541" s="116"/>
      <c r="BF541" s="116"/>
      <c r="BG541" s="116"/>
      <c r="BH541" s="116"/>
      <c r="BI541" s="117"/>
    </row>
    <row r="542" spans="1:61" ht="14.1" customHeight="1">
      <c r="A542" s="2"/>
      <c r="C542" s="61"/>
      <c r="D542" s="5" t="s">
        <v>318</v>
      </c>
      <c r="E542" s="18"/>
      <c r="F542" s="5"/>
      <c r="G542" s="5"/>
      <c r="H542" s="18"/>
      <c r="I542" s="18"/>
      <c r="J542" s="18"/>
      <c r="K542" s="18"/>
      <c r="L542" s="140"/>
      <c r="M542" s="141"/>
      <c r="N542" s="16"/>
      <c r="U542" s="16"/>
      <c r="V542" s="16"/>
      <c r="W542" s="16"/>
      <c r="X542" s="16"/>
      <c r="Y542" s="16"/>
      <c r="Z542" s="16"/>
      <c r="AA542" s="16"/>
      <c r="AB542" s="16"/>
      <c r="AC542" s="16"/>
      <c r="AD542" s="16"/>
      <c r="AE542" s="16"/>
      <c r="AF542" s="16"/>
      <c r="AG542" s="16"/>
      <c r="AH542" s="16"/>
      <c r="AI542" s="16"/>
      <c r="AJ542" s="16"/>
      <c r="AK542" s="16"/>
      <c r="AL542" s="16"/>
      <c r="AM542" s="16"/>
      <c r="AN542" s="16"/>
      <c r="AO542" s="16"/>
      <c r="AP542" s="16"/>
      <c r="AQ542" s="16"/>
      <c r="AR542" s="116"/>
      <c r="AS542" s="116"/>
      <c r="AT542" s="116"/>
      <c r="AU542" s="116"/>
      <c r="AV542" s="116"/>
      <c r="AW542" s="116"/>
      <c r="AX542" s="116"/>
      <c r="AY542" s="116"/>
      <c r="AZ542" s="116"/>
      <c r="BA542" s="116"/>
      <c r="BB542" s="116"/>
      <c r="BC542" s="116"/>
      <c r="BD542" s="116"/>
      <c r="BE542" s="116"/>
      <c r="BF542" s="116"/>
      <c r="BG542" s="116"/>
      <c r="BH542" s="116"/>
      <c r="BI542" s="117"/>
    </row>
    <row r="543" spans="1:61" ht="14.1" customHeight="1">
      <c r="A543" s="2"/>
      <c r="C543" s="61"/>
      <c r="D543" s="5" t="s">
        <v>320</v>
      </c>
      <c r="E543" s="18"/>
      <c r="F543" s="5"/>
      <c r="G543" s="5"/>
      <c r="H543" s="18"/>
      <c r="I543" s="18"/>
      <c r="J543" s="18"/>
      <c r="K543" s="18"/>
      <c r="L543" s="140"/>
      <c r="M543" s="141"/>
      <c r="N543" s="16"/>
      <c r="U543" s="16"/>
      <c r="V543" s="16"/>
      <c r="W543" s="16"/>
      <c r="X543" s="16"/>
      <c r="Y543" s="16"/>
      <c r="Z543" s="16"/>
      <c r="AA543" s="16"/>
      <c r="AB543" s="16"/>
      <c r="AC543" s="16"/>
      <c r="AD543" s="16"/>
      <c r="AE543" s="16"/>
      <c r="AF543" s="16"/>
      <c r="AG543" s="16"/>
      <c r="AH543" s="16"/>
      <c r="AI543" s="16"/>
      <c r="AJ543" s="16"/>
      <c r="AK543" s="16"/>
      <c r="AL543" s="16"/>
      <c r="AM543" s="16"/>
      <c r="AN543" s="16"/>
      <c r="AO543" s="16"/>
      <c r="AP543" s="16"/>
      <c r="AQ543" s="16"/>
      <c r="AR543" s="116"/>
      <c r="AS543" s="116"/>
      <c r="AT543" s="116"/>
      <c r="AU543" s="116"/>
      <c r="AV543" s="116"/>
      <c r="AW543" s="116"/>
      <c r="AX543" s="116"/>
      <c r="AY543" s="116"/>
      <c r="AZ543" s="116"/>
      <c r="BA543" s="116"/>
      <c r="BB543" s="116"/>
      <c r="BC543" s="116"/>
      <c r="BD543" s="116"/>
      <c r="BE543" s="116"/>
      <c r="BF543" s="116"/>
      <c r="BG543" s="116"/>
      <c r="BH543" s="116"/>
      <c r="BI543" s="117"/>
    </row>
    <row r="544" spans="1:61" ht="14.1" customHeight="1">
      <c r="A544" s="2"/>
      <c r="C544" s="61"/>
      <c r="D544" s="5" t="s">
        <v>327</v>
      </c>
      <c r="E544" s="18"/>
      <c r="F544" s="5"/>
      <c r="G544" s="5"/>
      <c r="H544" s="18"/>
      <c r="I544" s="18"/>
      <c r="J544" s="18"/>
      <c r="K544" s="18"/>
      <c r="L544" s="140"/>
      <c r="M544" s="141"/>
      <c r="N544" s="16"/>
      <c r="U544" s="16"/>
      <c r="V544" s="16"/>
      <c r="W544" s="16"/>
      <c r="X544" s="16"/>
      <c r="Y544" s="16"/>
      <c r="Z544" s="16"/>
      <c r="AA544" s="16"/>
      <c r="AB544" s="16"/>
      <c r="AC544" s="16"/>
      <c r="AD544" s="16"/>
      <c r="AE544" s="16"/>
      <c r="AF544" s="16"/>
      <c r="AG544" s="16"/>
      <c r="AH544" s="16"/>
      <c r="AI544" s="16"/>
      <c r="AJ544" s="16"/>
      <c r="AK544" s="16"/>
      <c r="AL544" s="16"/>
      <c r="AM544" s="16"/>
      <c r="AN544" s="16"/>
      <c r="AO544" s="16"/>
      <c r="AP544" s="16"/>
      <c r="AQ544" s="16"/>
      <c r="AR544" s="116"/>
      <c r="AS544" s="116"/>
      <c r="AT544" s="116"/>
      <c r="AU544" s="116"/>
      <c r="AV544" s="116"/>
      <c r="AW544" s="116"/>
      <c r="AX544" s="116"/>
      <c r="AY544" s="116"/>
      <c r="AZ544" s="116"/>
      <c r="BA544" s="116"/>
      <c r="BB544" s="116"/>
      <c r="BC544" s="116"/>
      <c r="BD544" s="116"/>
      <c r="BE544" s="116"/>
      <c r="BF544" s="116"/>
      <c r="BG544" s="116"/>
      <c r="BH544" s="116"/>
      <c r="BI544" s="117"/>
    </row>
    <row r="545" spans="1:61" ht="5.0999999999999996" customHeight="1">
      <c r="A545" s="2"/>
      <c r="C545" s="61"/>
      <c r="D545" s="5"/>
      <c r="E545" s="18"/>
      <c r="F545" s="5"/>
      <c r="G545" s="5"/>
      <c r="H545" s="18"/>
      <c r="I545" s="18"/>
      <c r="J545" s="18"/>
      <c r="K545" s="18"/>
      <c r="L545" s="140"/>
      <c r="M545" s="141"/>
      <c r="N545" s="16"/>
      <c r="U545" s="16"/>
      <c r="V545" s="16"/>
      <c r="W545" s="16"/>
      <c r="X545" s="16"/>
      <c r="Y545" s="16"/>
      <c r="Z545" s="16"/>
      <c r="AA545" s="16"/>
      <c r="AB545" s="16"/>
      <c r="AC545" s="16"/>
      <c r="AD545" s="16"/>
      <c r="AE545" s="16"/>
      <c r="AF545" s="16"/>
      <c r="AG545" s="16"/>
      <c r="AH545" s="16"/>
      <c r="AI545" s="16"/>
      <c r="AJ545" s="16"/>
      <c r="AK545" s="16"/>
      <c r="AL545" s="16"/>
      <c r="AM545" s="16"/>
      <c r="AN545" s="16"/>
      <c r="AO545" s="16"/>
      <c r="AP545" s="16"/>
      <c r="AQ545" s="16"/>
      <c r="AR545" s="116"/>
      <c r="AS545" s="116"/>
      <c r="AT545" s="116"/>
      <c r="AU545" s="116"/>
      <c r="AV545" s="116"/>
      <c r="AW545" s="116"/>
      <c r="AX545" s="116"/>
      <c r="AY545" s="116"/>
      <c r="AZ545" s="116"/>
      <c r="BA545" s="116"/>
      <c r="BB545" s="116"/>
      <c r="BC545" s="116"/>
      <c r="BD545" s="116"/>
      <c r="BE545" s="116"/>
      <c r="BF545" s="116"/>
      <c r="BG545" s="116"/>
      <c r="BH545" s="116"/>
      <c r="BI545" s="117"/>
    </row>
    <row r="546" spans="1:61" ht="14.1" customHeight="1">
      <c r="A546" s="2"/>
      <c r="C546" s="61"/>
      <c r="D546" s="1001" t="str">
        <f t="shared" ref="D546:D552" si="0">D6</f>
        <v>ACTIVO NO CORRIENTE</v>
      </c>
      <c r="E546" s="1002"/>
      <c r="F546" s="1180" t="s">
        <v>321</v>
      </c>
      <c r="G546" s="1181"/>
      <c r="H546" s="1003"/>
      <c r="I546" s="1004"/>
      <c r="J546" s="18"/>
      <c r="K546" s="18"/>
      <c r="L546" s="140"/>
      <c r="M546" s="141"/>
      <c r="N546" s="16"/>
      <c r="U546" s="16"/>
      <c r="V546" s="16"/>
      <c r="W546" s="16"/>
      <c r="X546" s="16"/>
      <c r="Y546" s="16"/>
      <c r="Z546" s="16"/>
      <c r="AA546" s="16"/>
      <c r="AB546" s="16"/>
      <c r="AC546" s="16"/>
      <c r="AD546" s="16"/>
      <c r="AE546" s="16"/>
      <c r="AF546" s="16"/>
      <c r="AG546" s="16"/>
      <c r="AH546" s="16"/>
      <c r="AI546" s="16"/>
      <c r="AJ546" s="16"/>
      <c r="AK546" s="16"/>
      <c r="AL546" s="16"/>
      <c r="AM546" s="16"/>
      <c r="AN546" s="16"/>
      <c r="AO546" s="16"/>
      <c r="AP546" s="16"/>
      <c r="AQ546" s="16"/>
      <c r="AR546" s="116"/>
      <c r="AS546" s="116"/>
      <c r="AT546" s="116"/>
      <c r="AU546" s="116"/>
      <c r="AV546" s="116"/>
      <c r="AW546" s="116"/>
      <c r="AX546" s="116"/>
      <c r="AY546" s="116"/>
      <c r="AZ546" s="116"/>
      <c r="BA546" s="116"/>
      <c r="BB546" s="116"/>
      <c r="BC546" s="116"/>
      <c r="BD546" s="116"/>
      <c r="BE546" s="116"/>
      <c r="BF546" s="116"/>
      <c r="BG546" s="116"/>
      <c r="BH546" s="116"/>
      <c r="BI546" s="117"/>
    </row>
    <row r="547" spans="1:61" ht="12.9" customHeight="1">
      <c r="A547" s="2"/>
      <c r="C547" s="61"/>
      <c r="D547" s="1005" t="str">
        <f t="shared" si="0"/>
        <v>Inmovilizado</v>
      </c>
      <c r="E547" s="18"/>
      <c r="F547" s="1166" t="s">
        <v>322</v>
      </c>
      <c r="G547" s="1167"/>
      <c r="H547" s="1172" t="s">
        <v>339</v>
      </c>
      <c r="I547" s="1173"/>
      <c r="J547" s="18"/>
      <c r="K547" s="18"/>
      <c r="L547" s="140"/>
      <c r="M547" s="141"/>
      <c r="N547" s="16"/>
      <c r="U547" s="16"/>
      <c r="V547" s="16"/>
      <c r="W547" s="16"/>
      <c r="X547" s="16"/>
      <c r="Y547" s="16"/>
      <c r="Z547" s="16"/>
      <c r="AA547" s="16"/>
      <c r="AB547" s="16"/>
      <c r="AC547" s="16"/>
      <c r="AD547" s="16"/>
      <c r="AE547" s="16"/>
      <c r="AF547" s="16"/>
      <c r="AG547" s="16"/>
      <c r="AH547" s="16"/>
      <c r="AI547" s="16"/>
      <c r="AJ547" s="16"/>
      <c r="AK547" s="16"/>
      <c r="AL547" s="16"/>
      <c r="AM547" s="16"/>
      <c r="AN547" s="16"/>
      <c r="AO547" s="16"/>
      <c r="AP547" s="16"/>
      <c r="AQ547" s="16"/>
      <c r="AR547" s="116"/>
      <c r="AS547" s="116"/>
      <c r="AT547" s="116"/>
      <c r="AU547" s="116"/>
      <c r="AV547" s="116"/>
      <c r="AW547" s="116"/>
      <c r="AX547" s="116"/>
      <c r="AY547" s="116"/>
      <c r="AZ547" s="116"/>
      <c r="BA547" s="116"/>
      <c r="BB547" s="116"/>
      <c r="BC547" s="116"/>
      <c r="BD547" s="116"/>
      <c r="BE547" s="116"/>
      <c r="BF547" s="116"/>
      <c r="BG547" s="116"/>
      <c r="BH547" s="116"/>
      <c r="BI547" s="117"/>
    </row>
    <row r="548" spans="1:61" ht="12.9" customHeight="1">
      <c r="A548" s="2"/>
      <c r="C548" s="61"/>
      <c r="D548" s="1006" t="str">
        <f t="shared" si="0"/>
        <v>Amortizaciones</v>
      </c>
      <c r="E548" s="18"/>
      <c r="F548" s="1168" t="s">
        <v>323</v>
      </c>
      <c r="G548" s="1169"/>
      <c r="H548" s="1172" t="s">
        <v>342</v>
      </c>
      <c r="I548" s="1173"/>
      <c r="J548" s="18"/>
      <c r="K548" s="18"/>
      <c r="L548" s="140"/>
      <c r="M548" s="141"/>
      <c r="N548" s="16"/>
      <c r="U548" s="16"/>
      <c r="V548" s="16"/>
      <c r="W548" s="16"/>
      <c r="X548" s="16"/>
      <c r="Y548" s="16"/>
      <c r="Z548" s="16"/>
      <c r="AA548" s="16"/>
      <c r="AB548" s="16"/>
      <c r="AC548" s="16"/>
      <c r="AD548" s="16"/>
      <c r="AE548" s="16"/>
      <c r="AF548" s="16"/>
      <c r="AG548" s="16"/>
      <c r="AH548" s="16"/>
      <c r="AI548" s="16"/>
      <c r="AJ548" s="16"/>
      <c r="AK548" s="16"/>
      <c r="AL548" s="16"/>
      <c r="AM548" s="16"/>
      <c r="AN548" s="16"/>
      <c r="AO548" s="16"/>
      <c r="AP548" s="16"/>
      <c r="AQ548" s="16"/>
      <c r="AR548" s="116"/>
      <c r="AS548" s="116"/>
      <c r="AT548" s="116"/>
      <c r="AU548" s="116"/>
      <c r="AV548" s="116"/>
      <c r="AW548" s="116"/>
      <c r="AX548" s="116"/>
      <c r="AY548" s="116"/>
      <c r="AZ548" s="116"/>
      <c r="BA548" s="116"/>
      <c r="BB548" s="116"/>
      <c r="BC548" s="116"/>
      <c r="BD548" s="116"/>
      <c r="BE548" s="116"/>
      <c r="BF548" s="116"/>
      <c r="BG548" s="116"/>
      <c r="BH548" s="116"/>
      <c r="BI548" s="117"/>
    </row>
    <row r="549" spans="1:61" ht="14.1" customHeight="1">
      <c r="A549" s="2"/>
      <c r="C549" s="61"/>
      <c r="D549" s="1007" t="str">
        <f t="shared" si="0"/>
        <v>ACTIVO CORRIENTE</v>
      </c>
      <c r="E549" s="18"/>
      <c r="F549" s="1178" t="s">
        <v>324</v>
      </c>
      <c r="G549" s="1179"/>
      <c r="H549" s="996"/>
      <c r="I549" s="1008"/>
      <c r="J549" s="18"/>
      <c r="K549" s="18"/>
      <c r="L549" s="140"/>
      <c r="M549" s="141"/>
      <c r="N549" s="16"/>
      <c r="U549" s="16"/>
      <c r="V549" s="16"/>
      <c r="W549" s="16"/>
      <c r="X549" s="16"/>
      <c r="Y549" s="16"/>
      <c r="Z549" s="16"/>
      <c r="AA549" s="16"/>
      <c r="AB549" s="16"/>
      <c r="AC549" s="16"/>
      <c r="AD549" s="16"/>
      <c r="AE549" s="16"/>
      <c r="AF549" s="16"/>
      <c r="AG549" s="16"/>
      <c r="AH549" s="16"/>
      <c r="AI549" s="16"/>
      <c r="AJ549" s="16"/>
      <c r="AK549" s="16"/>
      <c r="AL549" s="16"/>
      <c r="AM549" s="16"/>
      <c r="AN549" s="16"/>
      <c r="AO549" s="16"/>
      <c r="AP549" s="16"/>
      <c r="AQ549" s="16"/>
      <c r="AR549" s="116"/>
      <c r="AS549" s="116"/>
      <c r="AT549" s="116"/>
      <c r="AU549" s="116"/>
      <c r="AV549" s="116"/>
      <c r="AW549" s="116"/>
      <c r="AX549" s="116"/>
      <c r="AY549" s="116"/>
      <c r="AZ549" s="116"/>
      <c r="BA549" s="116"/>
      <c r="BB549" s="116"/>
      <c r="BC549" s="116"/>
      <c r="BD549" s="116"/>
      <c r="BE549" s="116"/>
      <c r="BF549" s="116"/>
      <c r="BG549" s="116"/>
      <c r="BH549" s="116"/>
      <c r="BI549" s="117"/>
    </row>
    <row r="550" spans="1:61" ht="12.9" customHeight="1">
      <c r="A550" s="2"/>
      <c r="C550" s="61"/>
      <c r="D550" s="1005" t="str">
        <f t="shared" si="0"/>
        <v>Existencias</v>
      </c>
      <c r="E550" s="18"/>
      <c r="F550" s="1166" t="s">
        <v>325</v>
      </c>
      <c r="G550" s="1167"/>
      <c r="H550" s="997"/>
      <c r="I550" s="1009"/>
      <c r="J550" s="18"/>
      <c r="K550" s="18"/>
      <c r="L550" s="140"/>
      <c r="M550" s="141"/>
      <c r="N550" s="16"/>
      <c r="U550" s="16"/>
      <c r="V550" s="16"/>
      <c r="W550" s="16"/>
      <c r="X550" s="16"/>
      <c r="Y550" s="16"/>
      <c r="Z550" s="16"/>
      <c r="AA550" s="16"/>
      <c r="AB550" s="16"/>
      <c r="AC550" s="16"/>
      <c r="AD550" s="16"/>
      <c r="AE550" s="16"/>
      <c r="AF550" s="16"/>
      <c r="AG550" s="16"/>
      <c r="AH550" s="16"/>
      <c r="AI550" s="16"/>
      <c r="AJ550" s="16"/>
      <c r="AK550" s="16"/>
      <c r="AL550" s="16"/>
      <c r="AM550" s="16"/>
      <c r="AN550" s="16"/>
      <c r="AO550" s="16"/>
      <c r="AP550" s="16"/>
      <c r="AQ550" s="16"/>
      <c r="AR550" s="116"/>
      <c r="AS550" s="116"/>
      <c r="AT550" s="116"/>
      <c r="AU550" s="116"/>
      <c r="AV550" s="116"/>
      <c r="AW550" s="116"/>
      <c r="AX550" s="116"/>
      <c r="AY550" s="116"/>
      <c r="AZ550" s="116"/>
      <c r="BA550" s="116"/>
      <c r="BB550" s="116"/>
      <c r="BC550" s="116"/>
      <c r="BD550" s="116"/>
      <c r="BE550" s="116"/>
      <c r="BF550" s="116"/>
      <c r="BG550" s="116"/>
      <c r="BH550" s="116"/>
      <c r="BI550" s="117"/>
    </row>
    <row r="551" spans="1:61" ht="12.9" customHeight="1">
      <c r="A551" s="2"/>
      <c r="C551" s="61"/>
      <c r="D551" s="1005" t="str">
        <f t="shared" si="0"/>
        <v>Realizable</v>
      </c>
      <c r="E551" s="18"/>
      <c r="F551" s="1166" t="s">
        <v>326</v>
      </c>
      <c r="G551" s="1167"/>
      <c r="H551" s="997"/>
      <c r="I551" s="1009"/>
      <c r="J551" s="18"/>
      <c r="K551" s="18"/>
      <c r="L551" s="140"/>
      <c r="M551" s="141"/>
      <c r="N551" s="16"/>
      <c r="U551" s="16"/>
      <c r="V551" s="16"/>
      <c r="W551" s="16"/>
      <c r="X551" s="16"/>
      <c r="Y551" s="16"/>
      <c r="Z551" s="16"/>
      <c r="AA551" s="16"/>
      <c r="AB551" s="16"/>
      <c r="AC551" s="16"/>
      <c r="AD551" s="16"/>
      <c r="AE551" s="16"/>
      <c r="AF551" s="16"/>
      <c r="AG551" s="16"/>
      <c r="AH551" s="16"/>
      <c r="AI551" s="16"/>
      <c r="AJ551" s="16"/>
      <c r="AK551" s="16"/>
      <c r="AL551" s="16"/>
      <c r="AM551" s="16"/>
      <c r="AN551" s="16"/>
      <c r="AO551" s="16"/>
      <c r="AP551" s="16"/>
      <c r="AQ551" s="16"/>
      <c r="AR551" s="116"/>
      <c r="AS551" s="116"/>
      <c r="AT551" s="116"/>
      <c r="AU551" s="116"/>
      <c r="AV551" s="116"/>
      <c r="AW551" s="116"/>
      <c r="AX551" s="116"/>
      <c r="AY551" s="116"/>
      <c r="AZ551" s="116"/>
      <c r="BA551" s="116"/>
      <c r="BB551" s="116"/>
      <c r="BC551" s="116"/>
      <c r="BD551" s="116"/>
      <c r="BE551" s="116"/>
      <c r="BF551" s="116"/>
      <c r="BG551" s="116"/>
      <c r="BH551" s="116"/>
      <c r="BI551" s="117"/>
    </row>
    <row r="552" spans="1:61" ht="12.9" customHeight="1">
      <c r="A552" s="2"/>
      <c r="C552" s="61"/>
      <c r="D552" s="1006" t="str">
        <f t="shared" si="0"/>
        <v>Disponible</v>
      </c>
      <c r="E552" s="18"/>
      <c r="F552" s="1166" t="s">
        <v>329</v>
      </c>
      <c r="G552" s="1167"/>
      <c r="H552" s="997"/>
      <c r="I552" s="1009"/>
      <c r="J552" s="18"/>
      <c r="K552" s="18"/>
      <c r="L552" s="140"/>
      <c r="M552" s="141"/>
      <c r="N552" s="16"/>
      <c r="U552" s="16"/>
      <c r="V552" s="16"/>
      <c r="W552" s="16"/>
      <c r="X552" s="16"/>
      <c r="Y552" s="16"/>
      <c r="Z552" s="16"/>
      <c r="AA552" s="16"/>
      <c r="AB552" s="16"/>
      <c r="AC552" s="16"/>
      <c r="AD552" s="16"/>
      <c r="AE552" s="16"/>
      <c r="AF552" s="16"/>
      <c r="AG552" s="16"/>
      <c r="AH552" s="16"/>
      <c r="AI552" s="16"/>
      <c r="AJ552" s="16"/>
      <c r="AK552" s="16"/>
      <c r="AL552" s="16"/>
      <c r="AM552" s="16"/>
      <c r="AN552" s="16"/>
      <c r="AO552" s="16"/>
      <c r="AP552" s="16"/>
      <c r="AQ552" s="16"/>
      <c r="AR552" s="116"/>
      <c r="AS552" s="116"/>
      <c r="AT552" s="116"/>
      <c r="AU552" s="116"/>
      <c r="AV552" s="116"/>
      <c r="AW552" s="116"/>
      <c r="AX552" s="116"/>
      <c r="AY552" s="116"/>
      <c r="AZ552" s="116"/>
      <c r="BA552" s="116"/>
      <c r="BB552" s="116"/>
      <c r="BC552" s="116"/>
      <c r="BD552" s="116"/>
      <c r="BE552" s="116"/>
      <c r="BF552" s="116"/>
      <c r="BG552" s="116"/>
      <c r="BH552" s="116"/>
      <c r="BI552" s="117"/>
    </row>
    <row r="553" spans="1:61" ht="14.1" customHeight="1">
      <c r="A553" s="2"/>
      <c r="C553" s="61"/>
      <c r="D553" s="1010" t="str">
        <f>D14</f>
        <v>TOTAL ACTIVO</v>
      </c>
      <c r="E553" s="1011"/>
      <c r="F553" s="1170" t="s">
        <v>328</v>
      </c>
      <c r="G553" s="1171"/>
      <c r="H553" s="1012"/>
      <c r="I553" s="1013"/>
      <c r="J553" s="18"/>
      <c r="K553" s="18"/>
      <c r="L553" s="140"/>
      <c r="M553" s="141"/>
      <c r="N553" s="16"/>
      <c r="U553" s="16"/>
      <c r="V553" s="16"/>
      <c r="W553" s="16"/>
      <c r="X553" s="16"/>
      <c r="Y553" s="16"/>
      <c r="Z553" s="16"/>
      <c r="AA553" s="16"/>
      <c r="AB553" s="16"/>
      <c r="AC553" s="16"/>
      <c r="AD553" s="16"/>
      <c r="AE553" s="16"/>
      <c r="AF553" s="16"/>
      <c r="AG553" s="16"/>
      <c r="AH553" s="16"/>
      <c r="AI553" s="16"/>
      <c r="AJ553" s="16"/>
      <c r="AK553" s="16"/>
      <c r="AL553" s="16"/>
      <c r="AM553" s="16"/>
      <c r="AN553" s="16"/>
      <c r="AO553" s="16"/>
      <c r="AP553" s="16"/>
      <c r="AQ553" s="16"/>
      <c r="AR553" s="116"/>
      <c r="AS553" s="116"/>
      <c r="AT553" s="116"/>
      <c r="AU553" s="116"/>
      <c r="AV553" s="116"/>
      <c r="AW553" s="116"/>
      <c r="AX553" s="116"/>
      <c r="AY553" s="116"/>
      <c r="AZ553" s="116"/>
      <c r="BA553" s="116"/>
      <c r="BB553" s="116"/>
      <c r="BC553" s="116"/>
      <c r="BD553" s="116"/>
      <c r="BE553" s="116"/>
      <c r="BF553" s="116"/>
      <c r="BG553" s="116"/>
      <c r="BH553" s="116"/>
      <c r="BI553" s="117"/>
    </row>
    <row r="554" spans="1:61" ht="14.1" customHeight="1">
      <c r="A554" s="2"/>
      <c r="C554" s="61"/>
      <c r="D554" s="1001" t="str">
        <f t="shared" ref="D554:D559" si="1">D16</f>
        <v>PATRIMONIO NETO</v>
      </c>
      <c r="E554" s="1002"/>
      <c r="F554" s="1180" t="s">
        <v>330</v>
      </c>
      <c r="G554" s="1181"/>
      <c r="H554" s="1014"/>
      <c r="I554" s="1015"/>
      <c r="J554" s="18"/>
      <c r="K554" s="18"/>
      <c r="L554" s="140"/>
      <c r="M554" s="141"/>
      <c r="N554" s="16"/>
      <c r="U554" s="16"/>
      <c r="V554" s="16"/>
      <c r="W554" s="16"/>
      <c r="X554" s="16"/>
      <c r="Y554" s="16"/>
      <c r="Z554" s="16"/>
      <c r="AA554" s="16"/>
      <c r="AB554" s="16"/>
      <c r="AC554" s="16"/>
      <c r="AD554" s="16"/>
      <c r="AE554" s="16"/>
      <c r="AF554" s="16"/>
      <c r="AG554" s="16"/>
      <c r="AH554" s="16"/>
      <c r="AI554" s="16"/>
      <c r="AJ554" s="16"/>
      <c r="AK554" s="16"/>
      <c r="AL554" s="16"/>
      <c r="AM554" s="16"/>
      <c r="AN554" s="16"/>
      <c r="AO554" s="16"/>
      <c r="AP554" s="16"/>
      <c r="AQ554" s="16"/>
      <c r="AR554" s="116"/>
      <c r="AS554" s="116"/>
      <c r="AT554" s="116"/>
      <c r="AU554" s="116"/>
      <c r="AV554" s="116"/>
      <c r="AW554" s="116"/>
      <c r="AX554" s="116"/>
      <c r="AY554" s="116"/>
      <c r="AZ554" s="116"/>
      <c r="BA554" s="116"/>
      <c r="BB554" s="116"/>
      <c r="BC554" s="116"/>
      <c r="BD554" s="116"/>
      <c r="BE554" s="116"/>
      <c r="BF554" s="116"/>
      <c r="BG554" s="116"/>
      <c r="BH554" s="116"/>
      <c r="BI554" s="117"/>
    </row>
    <row r="555" spans="1:61" ht="12.9" customHeight="1">
      <c r="A555" s="2"/>
      <c r="C555" s="61"/>
      <c r="D555" s="1005" t="str">
        <f t="shared" si="1"/>
        <v>Capital</v>
      </c>
      <c r="E555" s="18"/>
      <c r="F555" s="1166" t="s">
        <v>331</v>
      </c>
      <c r="G555" s="1167"/>
      <c r="H555" s="1176" t="s">
        <v>150</v>
      </c>
      <c r="I555" s="1177"/>
      <c r="J555" s="18"/>
      <c r="K555" s="18"/>
      <c r="L555" s="140"/>
      <c r="M555" s="141"/>
      <c r="N555" s="16"/>
      <c r="U555" s="16"/>
      <c r="V555" s="16"/>
      <c r="W555" s="16"/>
      <c r="X555" s="16"/>
      <c r="Y555" s="16"/>
      <c r="Z555" s="16"/>
      <c r="AA555" s="16"/>
      <c r="AB555" s="16"/>
      <c r="AC555" s="16"/>
      <c r="AD555" s="16"/>
      <c r="AE555" s="16"/>
      <c r="AF555" s="16"/>
      <c r="AG555" s="16"/>
      <c r="AH555" s="16"/>
      <c r="AI555" s="16"/>
      <c r="AJ555" s="16"/>
      <c r="AK555" s="16"/>
      <c r="AL555" s="16"/>
      <c r="AM555" s="16"/>
      <c r="AN555" s="16"/>
      <c r="AO555" s="16"/>
      <c r="AP555" s="16"/>
      <c r="AQ555" s="16"/>
      <c r="AR555" s="116"/>
      <c r="AS555" s="116"/>
      <c r="AT555" s="116"/>
      <c r="AU555" s="116"/>
      <c r="AV555" s="116"/>
      <c r="AW555" s="116"/>
      <c r="AX555" s="116"/>
      <c r="AY555" s="116"/>
      <c r="AZ555" s="116"/>
      <c r="BA555" s="116"/>
      <c r="BB555" s="116"/>
      <c r="BC555" s="116"/>
      <c r="BD555" s="116"/>
      <c r="BE555" s="116"/>
      <c r="BF555" s="116"/>
      <c r="BG555" s="116"/>
      <c r="BH555" s="116"/>
      <c r="BI555" s="117"/>
    </row>
    <row r="556" spans="1:61" ht="12.9" customHeight="1">
      <c r="A556" s="2"/>
      <c r="C556" s="61"/>
      <c r="D556" s="1005" t="str">
        <f t="shared" si="1"/>
        <v>Reservas</v>
      </c>
      <c r="E556" s="18"/>
      <c r="F556" s="1166" t="s">
        <v>513</v>
      </c>
      <c r="G556" s="1167"/>
      <c r="H556" s="1176" t="s">
        <v>343</v>
      </c>
      <c r="I556" s="1177"/>
      <c r="J556" s="18"/>
      <c r="K556" s="18"/>
      <c r="L556" s="140"/>
      <c r="M556" s="141"/>
      <c r="N556" s="16"/>
      <c r="U556" s="16"/>
      <c r="V556" s="16"/>
      <c r="W556" s="16"/>
      <c r="X556" s="16"/>
      <c r="Y556" s="16"/>
      <c r="Z556" s="16"/>
      <c r="AA556" s="16"/>
      <c r="AB556" s="16"/>
      <c r="AC556" s="16"/>
      <c r="AD556" s="16"/>
      <c r="AE556" s="16"/>
      <c r="AF556" s="16"/>
      <c r="AG556" s="16"/>
      <c r="AH556" s="16"/>
      <c r="AI556" s="16"/>
      <c r="AJ556" s="16"/>
      <c r="AK556" s="16"/>
      <c r="AL556" s="16"/>
      <c r="AM556" s="16"/>
      <c r="AN556" s="16"/>
      <c r="AO556" s="16"/>
      <c r="AP556" s="16"/>
      <c r="AQ556" s="16"/>
      <c r="AR556" s="116"/>
      <c r="AS556" s="116"/>
      <c r="AT556" s="116"/>
      <c r="AU556" s="116"/>
      <c r="AV556" s="116"/>
      <c r="AW556" s="116"/>
      <c r="AX556" s="116"/>
      <c r="AY556" s="116"/>
      <c r="AZ556" s="116"/>
      <c r="BA556" s="116"/>
      <c r="BB556" s="116"/>
      <c r="BC556" s="116"/>
      <c r="BD556" s="116"/>
      <c r="BE556" s="116"/>
      <c r="BF556" s="116"/>
      <c r="BG556" s="116"/>
      <c r="BH556" s="116"/>
      <c r="BI556" s="117"/>
    </row>
    <row r="557" spans="1:61" ht="12.9" customHeight="1">
      <c r="A557" s="2"/>
      <c r="C557" s="61"/>
      <c r="D557" s="1006" t="str">
        <f t="shared" si="1"/>
        <v>Pérdidas</v>
      </c>
      <c r="E557" s="18"/>
      <c r="F557" s="1168" t="s">
        <v>332</v>
      </c>
      <c r="G557" s="1169"/>
      <c r="H557" s="998"/>
      <c r="I557" s="1016"/>
      <c r="J557" s="18"/>
      <c r="K557" s="18"/>
      <c r="L557" s="140"/>
      <c r="M557" s="141"/>
      <c r="N557" s="16"/>
      <c r="U557" s="16"/>
      <c r="V557" s="16"/>
      <c r="W557" s="16"/>
      <c r="X557" s="16"/>
      <c r="Y557" s="16"/>
      <c r="Z557" s="16"/>
      <c r="AA557" s="16"/>
      <c r="AB557" s="16"/>
      <c r="AC557" s="16"/>
      <c r="AD557" s="16"/>
      <c r="AE557" s="16"/>
      <c r="AF557" s="16"/>
      <c r="AG557" s="16"/>
      <c r="AH557" s="16"/>
      <c r="AI557" s="16"/>
      <c r="AJ557" s="16"/>
      <c r="AK557" s="16"/>
      <c r="AL557" s="16"/>
      <c r="AM557" s="16"/>
      <c r="AN557" s="16"/>
      <c r="AO557" s="16"/>
      <c r="AP557" s="16"/>
      <c r="AQ557" s="16"/>
      <c r="AR557" s="116"/>
      <c r="AS557" s="116"/>
      <c r="AT557" s="116"/>
      <c r="AU557" s="116"/>
      <c r="AV557" s="116"/>
      <c r="AW557" s="116"/>
      <c r="AX557" s="116"/>
      <c r="AY557" s="116"/>
      <c r="AZ557" s="116"/>
      <c r="BA557" s="116"/>
      <c r="BB557" s="116"/>
      <c r="BC557" s="116"/>
      <c r="BD557" s="116"/>
      <c r="BE557" s="116"/>
      <c r="BF557" s="116"/>
      <c r="BG557" s="116"/>
      <c r="BH557" s="116"/>
      <c r="BI557" s="117"/>
    </row>
    <row r="558" spans="1:61" ht="14.25" customHeight="1">
      <c r="A558" s="2"/>
      <c r="C558" s="61"/>
      <c r="D558" s="1007" t="str">
        <f t="shared" si="1"/>
        <v>PASIVO NO CORRIENTE</v>
      </c>
      <c r="E558" s="18"/>
      <c r="F558" s="1178" t="s">
        <v>335</v>
      </c>
      <c r="G558" s="1179"/>
      <c r="H558" s="999"/>
      <c r="I558" s="1017"/>
      <c r="J558" s="18"/>
      <c r="K558" s="18"/>
      <c r="L558" s="140"/>
      <c r="M558" s="141"/>
      <c r="N558" s="16"/>
      <c r="U558" s="16"/>
      <c r="V558" s="16"/>
      <c r="W558" s="16"/>
      <c r="X558" s="16"/>
      <c r="Y558" s="16"/>
      <c r="Z558" s="16"/>
      <c r="AA558" s="16"/>
      <c r="AB558" s="16"/>
      <c r="AC558" s="16"/>
      <c r="AD558" s="16"/>
      <c r="AE558" s="16"/>
      <c r="AF558" s="16"/>
      <c r="AG558" s="16"/>
      <c r="AH558" s="16"/>
      <c r="AI558" s="16"/>
      <c r="AJ558" s="16"/>
      <c r="AK558" s="16"/>
      <c r="AL558" s="16"/>
      <c r="AM558" s="16"/>
      <c r="AN558" s="16"/>
      <c r="AO558" s="16"/>
      <c r="AP558" s="16"/>
      <c r="AQ558" s="16"/>
      <c r="AR558" s="116"/>
      <c r="AS558" s="116"/>
      <c r="AT558" s="116"/>
      <c r="AU558" s="116"/>
      <c r="AV558" s="116"/>
      <c r="AW558" s="116"/>
      <c r="AX558" s="116"/>
      <c r="AY558" s="116"/>
      <c r="AZ558" s="116"/>
      <c r="BA558" s="116"/>
      <c r="BB558" s="116"/>
      <c r="BC558" s="116"/>
      <c r="BD558" s="116"/>
      <c r="BE558" s="116"/>
      <c r="BF558" s="116"/>
      <c r="BG558" s="116"/>
      <c r="BH558" s="116"/>
      <c r="BI558" s="117"/>
    </row>
    <row r="559" spans="1:61" ht="12.9" customHeight="1">
      <c r="A559" s="2"/>
      <c r="C559" s="61"/>
      <c r="D559" s="1006" t="str">
        <f t="shared" si="1"/>
        <v>Deudas entidades de crédito</v>
      </c>
      <c r="E559" s="18"/>
      <c r="F559" s="1168" t="s">
        <v>334</v>
      </c>
      <c r="G559" s="1169"/>
      <c r="H559" s="1174" t="s">
        <v>340</v>
      </c>
      <c r="I559" s="1175"/>
      <c r="J559" s="18"/>
      <c r="K559" s="18"/>
      <c r="L559" s="140"/>
      <c r="M559" s="141"/>
      <c r="N559" s="16"/>
      <c r="U559" s="16"/>
      <c r="V559" s="16"/>
      <c r="W559" s="16"/>
      <c r="X559" s="16"/>
      <c r="Y559" s="16"/>
      <c r="Z559" s="16"/>
      <c r="AA559" s="16"/>
      <c r="AB559" s="16"/>
      <c r="AC559" s="16"/>
      <c r="AD559" s="16"/>
      <c r="AE559" s="16"/>
      <c r="AF559" s="16"/>
      <c r="AG559" s="16"/>
      <c r="AH559" s="16"/>
      <c r="AI559" s="16"/>
      <c r="AJ559" s="16"/>
      <c r="AK559" s="16"/>
      <c r="AL559" s="16"/>
      <c r="AM559" s="16"/>
      <c r="AN559" s="16"/>
      <c r="AO559" s="16"/>
      <c r="AP559" s="16"/>
      <c r="AQ559" s="16"/>
      <c r="AR559" s="116"/>
      <c r="AS559" s="116"/>
      <c r="AT559" s="116"/>
      <c r="AU559" s="116"/>
      <c r="AV559" s="116"/>
      <c r="AW559" s="116"/>
      <c r="AX559" s="116"/>
      <c r="AY559" s="116"/>
      <c r="AZ559" s="116"/>
      <c r="BA559" s="116"/>
      <c r="BB559" s="116"/>
      <c r="BC559" s="116"/>
      <c r="BD559" s="116"/>
      <c r="BE559" s="116"/>
      <c r="BF559" s="116"/>
      <c r="BG559" s="116"/>
      <c r="BH559" s="116"/>
      <c r="BI559" s="117"/>
    </row>
    <row r="560" spans="1:61" ht="14.25" customHeight="1">
      <c r="A560" s="2"/>
      <c r="C560" s="61"/>
      <c r="D560" s="1007" t="str">
        <f>D24</f>
        <v>PASIVO CORRIENTE</v>
      </c>
      <c r="E560" s="18"/>
      <c r="F560" s="1178" t="s">
        <v>333</v>
      </c>
      <c r="G560" s="1179"/>
      <c r="H560" s="1174" t="s">
        <v>341</v>
      </c>
      <c r="I560" s="1175"/>
      <c r="J560" s="18"/>
      <c r="K560" s="18"/>
      <c r="L560" s="140"/>
      <c r="M560" s="141"/>
      <c r="N560" s="16"/>
      <c r="U560" s="16"/>
      <c r="V560" s="16"/>
      <c r="W560" s="16"/>
      <c r="X560" s="16"/>
      <c r="Y560" s="16"/>
      <c r="Z560" s="16"/>
      <c r="AA560" s="16"/>
      <c r="AB560" s="16"/>
      <c r="AC560" s="16"/>
      <c r="AD560" s="16"/>
      <c r="AE560" s="16"/>
      <c r="AF560" s="16"/>
      <c r="AG560" s="16"/>
      <c r="AH560" s="16"/>
      <c r="AI560" s="16"/>
      <c r="AJ560" s="16"/>
      <c r="AK560" s="16"/>
      <c r="AL560" s="16"/>
      <c r="AM560" s="16"/>
      <c r="AN560" s="16"/>
      <c r="AO560" s="16"/>
      <c r="AP560" s="16"/>
      <c r="AQ560" s="16"/>
      <c r="AR560" s="116"/>
      <c r="AS560" s="116"/>
      <c r="AT560" s="116"/>
      <c r="AU560" s="116"/>
      <c r="AV560" s="116"/>
      <c r="AW560" s="116"/>
      <c r="AX560" s="116"/>
      <c r="AY560" s="116"/>
      <c r="AZ560" s="116"/>
      <c r="BA560" s="116"/>
      <c r="BB560" s="116"/>
      <c r="BC560" s="116"/>
      <c r="BD560" s="116"/>
      <c r="BE560" s="116"/>
      <c r="BF560" s="116"/>
      <c r="BG560" s="116"/>
      <c r="BH560" s="116"/>
      <c r="BI560" s="117"/>
    </row>
    <row r="561" spans="1:61" ht="12.9" customHeight="1">
      <c r="A561" s="2"/>
      <c r="C561" s="61"/>
      <c r="D561" s="1005" t="str">
        <f>D25</f>
        <v>Proveedores</v>
      </c>
      <c r="E561" s="18"/>
      <c r="F561" s="1166" t="s">
        <v>336</v>
      </c>
      <c r="G561" s="1167"/>
      <c r="H561" s="999"/>
      <c r="I561" s="1017"/>
      <c r="J561" s="18"/>
      <c r="K561" s="18"/>
      <c r="L561" s="140"/>
      <c r="M561" s="141"/>
      <c r="N561" s="16"/>
      <c r="U561" s="16"/>
      <c r="V561" s="16"/>
      <c r="W561" s="16"/>
      <c r="X561" s="16"/>
      <c r="Y561" s="16"/>
      <c r="Z561" s="16"/>
      <c r="AA561" s="16"/>
      <c r="AB561" s="16"/>
      <c r="AC561" s="16"/>
      <c r="AD561" s="16"/>
      <c r="AE561" s="16"/>
      <c r="AF561" s="16"/>
      <c r="AG561" s="16"/>
      <c r="AH561" s="16"/>
      <c r="AI561" s="16"/>
      <c r="AJ561" s="16"/>
      <c r="AK561" s="16"/>
      <c r="AL561" s="16"/>
      <c r="AM561" s="16"/>
      <c r="AN561" s="16"/>
      <c r="AO561" s="16"/>
      <c r="AP561" s="16"/>
      <c r="AQ561" s="16"/>
      <c r="AR561" s="116"/>
      <c r="AS561" s="116"/>
      <c r="AT561" s="116"/>
      <c r="AU561" s="116"/>
      <c r="AV561" s="116"/>
      <c r="AW561" s="116"/>
      <c r="AX561" s="116"/>
      <c r="AY561" s="116"/>
      <c r="AZ561" s="116"/>
      <c r="BA561" s="116"/>
      <c r="BB561" s="116"/>
      <c r="BC561" s="116"/>
      <c r="BD561" s="116"/>
      <c r="BE561" s="116"/>
      <c r="BF561" s="116"/>
      <c r="BG561" s="116"/>
      <c r="BH561" s="116"/>
      <c r="BI561" s="117"/>
    </row>
    <row r="562" spans="1:61" ht="12.9" customHeight="1">
      <c r="A562" s="2"/>
      <c r="C562" s="61"/>
      <c r="D562" s="1006" t="str">
        <f>D26</f>
        <v>Cashflow (-)</v>
      </c>
      <c r="E562" s="517"/>
      <c r="F562" s="1168" t="s">
        <v>337</v>
      </c>
      <c r="G562" s="1169"/>
      <c r="H562" s="1000"/>
      <c r="I562" s="1018"/>
      <c r="J562" s="517"/>
      <c r="K562" s="517"/>
      <c r="L562" s="143"/>
      <c r="M562" s="133"/>
      <c r="N562" s="16"/>
      <c r="U562" s="16"/>
      <c r="V562" s="16"/>
      <c r="W562" s="16"/>
      <c r="X562" s="16"/>
      <c r="Y562" s="16"/>
      <c r="Z562" s="16"/>
      <c r="AA562" s="16"/>
      <c r="AB562" s="16"/>
      <c r="AC562" s="16"/>
      <c r="AD562" s="16"/>
      <c r="AE562" s="16"/>
      <c r="AF562" s="16"/>
      <c r="AG562" s="16"/>
      <c r="AH562" s="16"/>
      <c r="AI562" s="16"/>
      <c r="AJ562" s="16"/>
      <c r="AK562" s="16"/>
      <c r="AL562" s="16"/>
      <c r="AM562" s="16"/>
      <c r="AN562" s="16"/>
      <c r="AO562" s="16"/>
      <c r="AP562" s="16"/>
      <c r="AQ562" s="16"/>
      <c r="AR562" s="116"/>
      <c r="AS562" s="116"/>
      <c r="AT562" s="116"/>
      <c r="AU562" s="116"/>
      <c r="AV562" s="116"/>
      <c r="AW562" s="116"/>
      <c r="AX562" s="116"/>
      <c r="AY562" s="116"/>
      <c r="AZ562" s="116"/>
      <c r="BA562" s="116"/>
      <c r="BB562" s="116"/>
      <c r="BC562" s="116"/>
      <c r="BD562" s="116"/>
      <c r="BE562" s="116"/>
      <c r="BF562" s="116"/>
      <c r="BG562" s="116"/>
      <c r="BH562" s="116"/>
      <c r="BI562" s="117"/>
    </row>
    <row r="563" spans="1:61" ht="15">
      <c r="A563" s="2"/>
      <c r="C563" s="61"/>
      <c r="D563" s="1010" t="s">
        <v>156</v>
      </c>
      <c r="E563" s="1019"/>
      <c r="F563" s="1170" t="s">
        <v>338</v>
      </c>
      <c r="G563" s="1171"/>
      <c r="H563" s="1020"/>
      <c r="I563" s="1021"/>
      <c r="J563" s="517"/>
      <c r="K563" s="517"/>
      <c r="L563" s="143"/>
      <c r="M563" s="133"/>
      <c r="N563" s="16"/>
      <c r="U563" s="16"/>
      <c r="V563" s="16"/>
      <c r="W563" s="16"/>
      <c r="X563" s="16"/>
      <c r="Y563" s="16"/>
      <c r="Z563" s="16"/>
      <c r="AA563" s="16"/>
      <c r="AB563" s="16"/>
      <c r="AC563" s="16"/>
      <c r="AD563" s="16"/>
      <c r="AE563" s="16"/>
      <c r="AF563" s="16"/>
      <c r="AG563" s="16"/>
      <c r="AH563" s="16"/>
      <c r="AI563" s="16"/>
      <c r="AJ563" s="16"/>
      <c r="AK563" s="16"/>
      <c r="AL563" s="16"/>
      <c r="AM563" s="16"/>
      <c r="AN563" s="16"/>
      <c r="AO563" s="16"/>
      <c r="AP563" s="16"/>
      <c r="AQ563" s="16"/>
      <c r="AR563" s="116"/>
      <c r="AS563" s="116"/>
      <c r="AT563" s="116"/>
      <c r="AU563" s="116"/>
      <c r="AV563" s="116"/>
      <c r="AW563" s="116"/>
      <c r="AX563" s="116"/>
      <c r="AY563" s="116"/>
      <c r="AZ563" s="116"/>
      <c r="BA563" s="116"/>
      <c r="BB563" s="116"/>
      <c r="BC563" s="116"/>
      <c r="BD563" s="116"/>
      <c r="BE563" s="116"/>
      <c r="BF563" s="116"/>
      <c r="BG563" s="116"/>
      <c r="BH563" s="116"/>
      <c r="BI563" s="117"/>
    </row>
    <row r="564" spans="1:61" ht="5.0999999999999996" customHeight="1">
      <c r="A564" s="2"/>
      <c r="C564" s="61"/>
      <c r="D564" s="4"/>
      <c r="E564" s="517"/>
      <c r="F564" s="517"/>
      <c r="G564" s="517"/>
      <c r="H564" s="517"/>
      <c r="I564" s="517"/>
      <c r="J564" s="517"/>
      <c r="K564" s="542"/>
      <c r="L564" s="142"/>
      <c r="M564" s="133"/>
      <c r="N564" s="16"/>
      <c r="U564" s="16"/>
      <c r="V564" s="16"/>
      <c r="W564" s="16"/>
      <c r="X564" s="16"/>
      <c r="Y564" s="16"/>
      <c r="Z564" s="16"/>
      <c r="AA564" s="16"/>
      <c r="AB564" s="16"/>
      <c r="AC564" s="16"/>
      <c r="AD564" s="16"/>
      <c r="AE564" s="16"/>
      <c r="AF564" s="16"/>
      <c r="AG564" s="16"/>
      <c r="AH564" s="16"/>
      <c r="AI564" s="16"/>
      <c r="AJ564" s="16"/>
      <c r="AK564" s="16"/>
      <c r="AL564" s="16"/>
      <c r="AM564" s="16"/>
      <c r="AN564" s="16"/>
      <c r="AO564" s="16"/>
      <c r="AP564" s="16"/>
      <c r="AQ564" s="16"/>
      <c r="AR564" s="116"/>
      <c r="AS564" s="116"/>
      <c r="AT564" s="116"/>
      <c r="AU564" s="116"/>
      <c r="AV564" s="116"/>
      <c r="AW564" s="116"/>
      <c r="AX564" s="116"/>
      <c r="AY564" s="116"/>
      <c r="AZ564" s="116"/>
      <c r="BA564" s="116"/>
      <c r="BB564" s="116"/>
      <c r="BC564" s="116"/>
      <c r="BD564" s="116"/>
      <c r="BE564" s="116"/>
      <c r="BF564" s="116"/>
      <c r="BG564" s="116"/>
      <c r="BH564" s="116"/>
      <c r="BI564" s="117"/>
    </row>
    <row r="565" spans="1:61" ht="12.9" customHeight="1">
      <c r="A565" s="2"/>
      <c r="C565" s="61"/>
      <c r="D565" s="69" t="s">
        <v>373</v>
      </c>
      <c r="E565" s="517"/>
      <c r="F565" s="517"/>
      <c r="G565" s="517"/>
      <c r="H565" s="517"/>
      <c r="I565" s="517"/>
      <c r="J565" s="517"/>
      <c r="K565" s="542"/>
      <c r="L565" s="142"/>
      <c r="M565" s="133"/>
      <c r="N565" s="16"/>
      <c r="U565" s="16"/>
      <c r="V565" s="16"/>
      <c r="W565" s="16"/>
      <c r="X565" s="16"/>
      <c r="Y565" s="16"/>
      <c r="Z565" s="16"/>
      <c r="AA565" s="16"/>
      <c r="AB565" s="16"/>
      <c r="AC565" s="16"/>
      <c r="AD565" s="16"/>
      <c r="AE565" s="16"/>
      <c r="AF565" s="16"/>
      <c r="AG565" s="16"/>
      <c r="AH565" s="16"/>
      <c r="AI565" s="16"/>
      <c r="AJ565" s="16"/>
      <c r="AK565" s="16"/>
      <c r="AL565" s="16"/>
      <c r="AM565" s="16"/>
      <c r="AN565" s="16"/>
      <c r="AO565" s="16"/>
      <c r="AP565" s="16"/>
      <c r="AQ565" s="16"/>
      <c r="AR565" s="116"/>
      <c r="AS565" s="116"/>
      <c r="AT565" s="116"/>
      <c r="AU565" s="116"/>
      <c r="AV565" s="116"/>
      <c r="AW565" s="116"/>
      <c r="AX565" s="116"/>
      <c r="AY565" s="116"/>
      <c r="AZ565" s="116"/>
      <c r="BA565" s="116"/>
      <c r="BB565" s="116"/>
      <c r="BC565" s="116"/>
      <c r="BD565" s="116"/>
      <c r="BE565" s="116"/>
      <c r="BF565" s="116"/>
      <c r="BG565" s="116"/>
      <c r="BH565" s="116"/>
      <c r="BI565" s="117"/>
    </row>
    <row r="566" spans="1:61" ht="12.9" customHeight="1">
      <c r="A566" s="2"/>
      <c r="C566" s="61"/>
      <c r="D566" s="69" t="s">
        <v>345</v>
      </c>
      <c r="E566" s="517"/>
      <c r="F566" s="517"/>
      <c r="G566" s="517"/>
      <c r="H566" s="517"/>
      <c r="I566" s="517"/>
      <c r="J566" s="517"/>
      <c r="K566" s="542"/>
      <c r="L566" s="142"/>
      <c r="M566" s="133"/>
      <c r="N566" s="16"/>
      <c r="U566" s="16"/>
      <c r="V566" s="16"/>
      <c r="W566" s="16"/>
      <c r="X566" s="16"/>
      <c r="Y566" s="16"/>
      <c r="Z566" s="16"/>
      <c r="AA566" s="16"/>
      <c r="AB566" s="16"/>
      <c r="AC566" s="16"/>
      <c r="AD566" s="16"/>
      <c r="AE566" s="16"/>
      <c r="AF566" s="16"/>
      <c r="AG566" s="16"/>
      <c r="AH566" s="16"/>
      <c r="AI566" s="16"/>
      <c r="AJ566" s="16"/>
      <c r="AK566" s="16"/>
      <c r="AL566" s="16"/>
      <c r="AM566" s="16"/>
      <c r="AN566" s="16"/>
      <c r="AO566" s="16"/>
      <c r="AP566" s="16"/>
      <c r="AQ566" s="16"/>
      <c r="AR566" s="116"/>
      <c r="AS566" s="116"/>
      <c r="AT566" s="116"/>
      <c r="AU566" s="116"/>
      <c r="AV566" s="116"/>
      <c r="AW566" s="116"/>
      <c r="AX566" s="116"/>
      <c r="AY566" s="116"/>
      <c r="AZ566" s="116"/>
      <c r="BA566" s="116"/>
      <c r="BB566" s="116"/>
      <c r="BC566" s="116"/>
      <c r="BD566" s="116"/>
      <c r="BE566" s="116"/>
      <c r="BF566" s="116"/>
      <c r="BG566" s="116"/>
      <c r="BH566" s="116"/>
      <c r="BI566" s="117"/>
    </row>
    <row r="567" spans="1:61" ht="12.9" customHeight="1">
      <c r="A567" s="2"/>
      <c r="C567" s="61"/>
      <c r="D567" s="69" t="s">
        <v>346</v>
      </c>
      <c r="E567" s="517"/>
      <c r="F567" s="517"/>
      <c r="G567" s="517"/>
      <c r="H567" s="517"/>
      <c r="I567" s="517"/>
      <c r="J567" s="517"/>
      <c r="K567" s="542"/>
      <c r="L567" s="142"/>
      <c r="M567" s="133"/>
      <c r="N567" s="16"/>
      <c r="U567" s="16"/>
      <c r="V567" s="16"/>
      <c r="W567" s="16"/>
      <c r="X567" s="16"/>
      <c r="Y567" s="16"/>
      <c r="Z567" s="16"/>
      <c r="AA567" s="16"/>
      <c r="AB567" s="16"/>
      <c r="AC567" s="16"/>
      <c r="AD567" s="16"/>
      <c r="AE567" s="16"/>
      <c r="AF567" s="16"/>
      <c r="AG567" s="16"/>
      <c r="AH567" s="16"/>
      <c r="AI567" s="16"/>
      <c r="AJ567" s="16"/>
      <c r="AK567" s="16"/>
      <c r="AL567" s="16"/>
      <c r="AM567" s="16"/>
      <c r="AN567" s="16"/>
      <c r="AO567" s="16"/>
      <c r="AP567" s="16"/>
      <c r="AQ567" s="16"/>
      <c r="AR567" s="116"/>
      <c r="AS567" s="116"/>
      <c r="AT567" s="116"/>
      <c r="AU567" s="116"/>
      <c r="AV567" s="116"/>
      <c r="AW567" s="116"/>
      <c r="AX567" s="116"/>
      <c r="AY567" s="116"/>
      <c r="AZ567" s="116"/>
      <c r="BA567" s="116"/>
      <c r="BB567" s="116"/>
      <c r="BC567" s="116"/>
      <c r="BD567" s="116"/>
      <c r="BE567" s="116"/>
      <c r="BF567" s="116"/>
      <c r="BG567" s="116"/>
      <c r="BH567" s="116"/>
      <c r="BI567" s="117"/>
    </row>
    <row r="568" spans="1:61" ht="12.9" customHeight="1">
      <c r="A568" s="2"/>
      <c r="C568" s="61"/>
      <c r="D568" s="69" t="s">
        <v>344</v>
      </c>
      <c r="E568" s="517"/>
      <c r="F568" s="517"/>
      <c r="G568" s="517"/>
      <c r="H568" s="517"/>
      <c r="I568" s="517"/>
      <c r="J568" s="517"/>
      <c r="K568" s="542"/>
      <c r="L568" s="142"/>
      <c r="M568" s="133"/>
      <c r="N568" s="16"/>
      <c r="U568" s="16"/>
      <c r="V568" s="16"/>
      <c r="W568" s="16"/>
      <c r="X568" s="16"/>
      <c r="Y568" s="16"/>
      <c r="Z568" s="16"/>
      <c r="AA568" s="16"/>
      <c r="AB568" s="16"/>
      <c r="AC568" s="16"/>
      <c r="AD568" s="16"/>
      <c r="AE568" s="16"/>
      <c r="AF568" s="16"/>
      <c r="AG568" s="16"/>
      <c r="AH568" s="16"/>
      <c r="AI568" s="16"/>
      <c r="AJ568" s="16"/>
      <c r="AK568" s="16"/>
      <c r="AL568" s="16"/>
      <c r="AM568" s="16"/>
      <c r="AN568" s="16"/>
      <c r="AO568" s="16"/>
      <c r="AP568" s="16"/>
      <c r="AQ568" s="16"/>
      <c r="AR568" s="116"/>
      <c r="AS568" s="116"/>
      <c r="AT568" s="116"/>
      <c r="AU568" s="116"/>
      <c r="AV568" s="116"/>
      <c r="AW568" s="116"/>
      <c r="AX568" s="116"/>
      <c r="AY568" s="116"/>
      <c r="AZ568" s="116"/>
      <c r="BA568" s="116"/>
      <c r="BB568" s="116"/>
      <c r="BC568" s="116"/>
      <c r="BD568" s="116"/>
      <c r="BE568" s="116"/>
      <c r="BF568" s="116"/>
      <c r="BG568" s="116"/>
      <c r="BH568" s="116"/>
      <c r="BI568" s="117"/>
    </row>
    <row r="569" spans="1:61" ht="15" customHeight="1" thickBot="1">
      <c r="A569" s="2"/>
      <c r="C569" s="543"/>
      <c r="D569" s="66"/>
      <c r="E569" s="67"/>
      <c r="F569" s="544"/>
      <c r="G569" s="544"/>
      <c r="H569" s="544"/>
      <c r="I569" s="544"/>
      <c r="J569" s="544"/>
      <c r="K569" s="545"/>
      <c r="L569" s="142"/>
      <c r="M569" s="133"/>
      <c r="N569" s="16"/>
      <c r="U569" s="16"/>
      <c r="V569" s="16"/>
      <c r="W569" s="16"/>
      <c r="X569" s="16"/>
      <c r="Y569" s="16"/>
      <c r="Z569" s="16"/>
      <c r="AA569" s="16"/>
      <c r="AB569" s="16"/>
      <c r="AC569" s="16"/>
      <c r="AD569" s="16"/>
      <c r="AE569" s="16"/>
      <c r="AF569" s="16"/>
      <c r="AG569" s="16"/>
      <c r="AH569" s="16"/>
      <c r="AI569" s="16"/>
      <c r="AJ569" s="16"/>
      <c r="AK569" s="16"/>
      <c r="AL569" s="16"/>
      <c r="AM569" s="16"/>
      <c r="AN569" s="16"/>
      <c r="AO569" s="16"/>
      <c r="AP569" s="16"/>
      <c r="AQ569" s="16"/>
      <c r="AR569" s="116"/>
      <c r="AS569" s="116"/>
      <c r="AT569" s="116"/>
      <c r="AU569" s="116"/>
      <c r="AV569" s="116"/>
      <c r="AW569" s="116"/>
      <c r="AX569" s="116"/>
      <c r="AY569" s="116"/>
      <c r="AZ569" s="116"/>
      <c r="BA569" s="116"/>
      <c r="BB569" s="116"/>
      <c r="BC569" s="116"/>
      <c r="BD569" s="116"/>
      <c r="BE569" s="116"/>
      <c r="BF569" s="116"/>
      <c r="BG569" s="116"/>
      <c r="BH569" s="116"/>
      <c r="BI569" s="117"/>
    </row>
    <row r="570" spans="1:61" ht="19.2">
      <c r="A570" s="2"/>
      <c r="C570" s="543"/>
      <c r="D570" s="1150" t="s">
        <v>443</v>
      </c>
      <c r="E570" s="1151"/>
      <c r="F570" s="539"/>
      <c r="G570" s="540"/>
      <c r="H570" s="540"/>
      <c r="I570" s="540"/>
      <c r="J570" s="540"/>
      <c r="K570" s="545"/>
      <c r="L570" s="3"/>
      <c r="M570" s="133"/>
      <c r="N570" s="16"/>
      <c r="O570" s="16"/>
      <c r="P570" s="16"/>
      <c r="U570" s="16"/>
      <c r="V570" s="16"/>
      <c r="W570" s="16"/>
      <c r="X570" s="16"/>
      <c r="Y570" s="16"/>
      <c r="Z570" s="16"/>
      <c r="AA570" s="16"/>
      <c r="AB570" s="16"/>
      <c r="AC570" s="16"/>
      <c r="AD570" s="16"/>
      <c r="AE570" s="16"/>
      <c r="AF570" s="16"/>
      <c r="AG570" s="16"/>
      <c r="AH570" s="16"/>
      <c r="AI570" s="16"/>
      <c r="AJ570" s="16"/>
      <c r="AK570" s="16"/>
      <c r="AL570" s="16"/>
      <c r="AM570" s="16"/>
      <c r="AN570" s="16"/>
      <c r="AO570" s="16"/>
      <c r="AP570" s="16"/>
      <c r="AQ570" s="16"/>
      <c r="AR570" s="116"/>
      <c r="AS570" s="116"/>
      <c r="AT570" s="116"/>
      <c r="AU570" s="116"/>
      <c r="AV570" s="116"/>
      <c r="AW570" s="116"/>
      <c r="AX570" s="116"/>
      <c r="AY570" s="116"/>
      <c r="AZ570" s="116"/>
      <c r="BA570" s="116"/>
      <c r="BB570" s="116"/>
      <c r="BC570" s="116"/>
      <c r="BD570" s="116"/>
      <c r="BE570" s="116"/>
      <c r="BF570" s="116"/>
      <c r="BG570" s="116"/>
      <c r="BH570" s="116"/>
      <c r="BI570" s="117"/>
    </row>
    <row r="571" spans="1:61" ht="8.1" customHeight="1">
      <c r="A571" s="2"/>
      <c r="C571" s="61"/>
      <c r="D571" s="4"/>
      <c r="E571" s="517"/>
      <c r="F571" s="5"/>
      <c r="G571" s="517"/>
      <c r="H571" s="517"/>
      <c r="I571" s="517"/>
      <c r="J571" s="517"/>
      <c r="K571" s="545"/>
      <c r="L571" s="3"/>
      <c r="M571" s="133"/>
      <c r="N571" s="16"/>
      <c r="O571" s="16"/>
      <c r="P571" s="16"/>
      <c r="U571" s="16"/>
      <c r="V571" s="16"/>
      <c r="W571" s="16"/>
      <c r="X571" s="16"/>
      <c r="Y571" s="16"/>
      <c r="Z571" s="16"/>
      <c r="AA571" s="16"/>
      <c r="AB571" s="16"/>
      <c r="AC571" s="16"/>
      <c r="AD571" s="16"/>
      <c r="AE571" s="16"/>
      <c r="AF571" s="16"/>
      <c r="AG571" s="16"/>
      <c r="AH571" s="16"/>
      <c r="AI571" s="16"/>
      <c r="AJ571" s="16"/>
      <c r="AK571" s="16"/>
      <c r="AL571" s="16"/>
      <c r="AM571" s="16"/>
      <c r="AN571" s="16"/>
      <c r="AO571" s="16"/>
      <c r="AP571" s="16"/>
      <c r="AQ571" s="16"/>
      <c r="AR571" s="116"/>
      <c r="AS571" s="116"/>
      <c r="AT571" s="116"/>
      <c r="AU571" s="116"/>
      <c r="AV571" s="116"/>
      <c r="AW571" s="116"/>
      <c r="AX571" s="116"/>
      <c r="AY571" s="116"/>
      <c r="AZ571" s="116"/>
      <c r="BA571" s="116"/>
      <c r="BB571" s="116"/>
      <c r="BC571" s="116"/>
      <c r="BD571" s="116"/>
      <c r="BE571" s="116"/>
      <c r="BF571" s="116"/>
      <c r="BG571" s="116"/>
      <c r="BH571" s="116"/>
      <c r="BI571" s="117"/>
    </row>
    <row r="572" spans="1:61" ht="19.2">
      <c r="A572" s="2"/>
      <c r="C572" s="61"/>
      <c r="D572" s="885" t="s">
        <v>427</v>
      </c>
      <c r="E572" s="517"/>
      <c r="F572" s="5"/>
      <c r="G572" s="517"/>
      <c r="H572" s="517"/>
      <c r="I572" s="517"/>
      <c r="J572" s="517"/>
      <c r="K572" s="545"/>
      <c r="L572" s="3"/>
      <c r="M572" s="141"/>
      <c r="N572" s="16"/>
      <c r="O572" s="16"/>
      <c r="P572" s="16"/>
      <c r="U572" s="16"/>
      <c r="V572" s="16"/>
      <c r="W572" s="16"/>
      <c r="X572" s="16"/>
      <c r="Y572" s="16"/>
      <c r="Z572" s="16"/>
      <c r="AA572" s="16"/>
      <c r="AB572" s="16"/>
      <c r="AC572" s="16"/>
      <c r="AD572" s="16"/>
      <c r="AE572" s="16"/>
      <c r="AF572" s="16"/>
      <c r="AG572" s="16"/>
      <c r="AH572" s="16"/>
      <c r="AI572" s="16"/>
      <c r="AJ572" s="16"/>
      <c r="AK572" s="16"/>
      <c r="AL572" s="16"/>
      <c r="AM572" s="16"/>
      <c r="AN572" s="16"/>
      <c r="AO572" s="16"/>
      <c r="AP572" s="16"/>
      <c r="AQ572" s="16"/>
      <c r="AR572" s="116"/>
      <c r="AS572" s="116"/>
      <c r="AT572" s="116"/>
      <c r="AU572" s="116"/>
      <c r="AV572" s="116"/>
      <c r="AW572" s="116"/>
      <c r="AX572" s="116"/>
      <c r="AY572" s="116"/>
      <c r="AZ572" s="116"/>
      <c r="BA572" s="116"/>
      <c r="BB572" s="116"/>
      <c r="BC572" s="116"/>
      <c r="BD572" s="116"/>
      <c r="BE572" s="116"/>
      <c r="BF572" s="116"/>
      <c r="BG572" s="116"/>
      <c r="BH572" s="116"/>
      <c r="BI572" s="117"/>
    </row>
    <row r="573" spans="1:61" ht="16.05" customHeight="1">
      <c r="A573" s="2"/>
      <c r="C573" s="61"/>
      <c r="D573" s="885" t="s">
        <v>434</v>
      </c>
      <c r="E573" s="517"/>
      <c r="F573" s="5"/>
      <c r="G573" s="517"/>
      <c r="H573" s="517"/>
      <c r="I573" s="517"/>
      <c r="J573" s="517"/>
      <c r="K573" s="545"/>
      <c r="L573" s="3"/>
      <c r="M573" s="141"/>
      <c r="N573" s="16"/>
      <c r="O573" s="16"/>
      <c r="P573" s="16"/>
      <c r="U573" s="16"/>
      <c r="V573" s="16"/>
      <c r="W573" s="16"/>
      <c r="X573" s="16"/>
      <c r="Y573" s="16"/>
      <c r="Z573" s="16"/>
      <c r="AA573" s="16"/>
      <c r="AB573" s="16"/>
      <c r="AC573" s="16"/>
      <c r="AD573" s="16"/>
      <c r="AE573" s="16"/>
      <c r="AF573" s="16"/>
      <c r="AG573" s="16"/>
      <c r="AH573" s="16"/>
      <c r="AI573" s="16"/>
      <c r="AJ573" s="16"/>
      <c r="AK573" s="16"/>
      <c r="AL573" s="16"/>
      <c r="AM573" s="16"/>
      <c r="AN573" s="16"/>
      <c r="AO573" s="16"/>
      <c r="AP573" s="16"/>
      <c r="AQ573" s="16"/>
      <c r="AR573" s="116"/>
      <c r="AS573" s="116"/>
      <c r="AT573" s="116"/>
      <c r="AU573" s="116"/>
      <c r="AV573" s="116"/>
      <c r="AW573" s="116"/>
      <c r="AX573" s="116"/>
      <c r="AY573" s="116"/>
      <c r="AZ573" s="116"/>
      <c r="BA573" s="116"/>
      <c r="BB573" s="116"/>
      <c r="BC573" s="116"/>
      <c r="BD573" s="116"/>
      <c r="BE573" s="116"/>
      <c r="BF573" s="116"/>
      <c r="BG573" s="116"/>
      <c r="BH573" s="116"/>
      <c r="BI573" s="117"/>
    </row>
    <row r="574" spans="1:61" ht="15">
      <c r="A574" s="2"/>
      <c r="C574" s="61"/>
      <c r="D574" s="5" t="s">
        <v>381</v>
      </c>
      <c r="E574" s="517"/>
      <c r="F574" s="5"/>
      <c r="G574" s="517"/>
      <c r="H574" s="517"/>
      <c r="I574" s="517"/>
      <c r="J574" s="517"/>
      <c r="K574" s="545"/>
      <c r="L574" s="3"/>
      <c r="M574" s="141"/>
      <c r="N574" s="16"/>
      <c r="O574" s="16"/>
      <c r="P574" s="16"/>
      <c r="U574" s="16"/>
      <c r="V574" s="16"/>
      <c r="W574" s="16"/>
      <c r="X574" s="16"/>
      <c r="Y574" s="16"/>
      <c r="Z574" s="16"/>
      <c r="AA574" s="16"/>
      <c r="AB574" s="16"/>
      <c r="AC574" s="16"/>
      <c r="AD574" s="16"/>
      <c r="AE574" s="16"/>
      <c r="AF574" s="16"/>
      <c r="AG574" s="16"/>
      <c r="AH574" s="16"/>
      <c r="AI574" s="16"/>
      <c r="AJ574" s="16"/>
      <c r="AK574" s="16"/>
      <c r="AL574" s="16"/>
      <c r="AM574" s="16"/>
      <c r="AN574" s="16"/>
      <c r="AO574" s="16"/>
      <c r="AP574" s="16"/>
      <c r="AQ574" s="16"/>
      <c r="AR574" s="116"/>
      <c r="AS574" s="116"/>
      <c r="AT574" s="116"/>
      <c r="AU574" s="116"/>
      <c r="AV574" s="116"/>
      <c r="AW574" s="116"/>
      <c r="AX574" s="116"/>
      <c r="AY574" s="116"/>
      <c r="AZ574" s="116"/>
      <c r="BA574" s="116"/>
      <c r="BB574" s="116"/>
      <c r="BC574" s="116"/>
      <c r="BD574" s="116"/>
      <c r="BE574" s="116"/>
      <c r="BF574" s="116"/>
      <c r="BG574" s="116"/>
      <c r="BH574" s="116"/>
      <c r="BI574" s="117"/>
    </row>
    <row r="575" spans="1:61" ht="15">
      <c r="A575" s="2"/>
      <c r="C575" s="61"/>
      <c r="D575" s="5" t="s">
        <v>382</v>
      </c>
      <c r="E575" s="517"/>
      <c r="F575" s="5"/>
      <c r="G575" s="517"/>
      <c r="H575" s="517"/>
      <c r="I575" s="517"/>
      <c r="J575" s="517"/>
      <c r="K575" s="545"/>
      <c r="L575" s="3"/>
      <c r="M575" s="141"/>
      <c r="N575" s="16"/>
      <c r="O575" s="16"/>
      <c r="P575" s="16"/>
      <c r="U575" s="16"/>
      <c r="V575" s="16"/>
      <c r="W575" s="16"/>
      <c r="X575" s="16"/>
      <c r="Y575" s="16"/>
      <c r="Z575" s="16"/>
      <c r="AA575" s="16"/>
      <c r="AB575" s="16"/>
      <c r="AC575" s="16"/>
      <c r="AD575" s="16"/>
      <c r="AE575" s="16"/>
      <c r="AF575" s="16"/>
      <c r="AG575" s="16"/>
      <c r="AH575" s="16"/>
      <c r="AI575" s="16"/>
      <c r="AJ575" s="16"/>
      <c r="AK575" s="16"/>
      <c r="AL575" s="16"/>
      <c r="AM575" s="16"/>
      <c r="AN575" s="16"/>
      <c r="AO575" s="16"/>
      <c r="AP575" s="16"/>
      <c r="AQ575" s="16"/>
      <c r="AR575" s="116"/>
      <c r="AS575" s="116"/>
      <c r="AT575" s="116"/>
      <c r="AU575" s="116"/>
      <c r="AV575" s="116"/>
      <c r="AW575" s="116"/>
      <c r="AX575" s="116"/>
      <c r="AY575" s="116"/>
      <c r="AZ575" s="116"/>
      <c r="BA575" s="116"/>
      <c r="BB575" s="116"/>
      <c r="BC575" s="116"/>
      <c r="BD575" s="116"/>
      <c r="BE575" s="116"/>
      <c r="BF575" s="116"/>
      <c r="BG575" s="116"/>
      <c r="BH575" s="116"/>
      <c r="BI575" s="117"/>
    </row>
    <row r="576" spans="1:61" ht="15">
      <c r="A576" s="2"/>
      <c r="C576" s="61"/>
      <c r="D576" s="5" t="s">
        <v>383</v>
      </c>
      <c r="E576" s="517"/>
      <c r="F576" s="5"/>
      <c r="G576" s="517"/>
      <c r="H576" s="517"/>
      <c r="I576" s="517"/>
      <c r="J576" s="517"/>
      <c r="K576" s="545"/>
      <c r="L576" s="3"/>
      <c r="M576" s="141"/>
      <c r="N576" s="16"/>
      <c r="O576" s="16"/>
      <c r="P576" s="16"/>
      <c r="U576" s="16"/>
      <c r="V576" s="16"/>
      <c r="W576" s="16"/>
      <c r="X576" s="16"/>
      <c r="Y576" s="16"/>
      <c r="Z576" s="16"/>
      <c r="AA576" s="16"/>
      <c r="AB576" s="16"/>
      <c r="AC576" s="16"/>
      <c r="AD576" s="16"/>
      <c r="AE576" s="16"/>
      <c r="AF576" s="16"/>
      <c r="AG576" s="16"/>
      <c r="AH576" s="16"/>
      <c r="AI576" s="16"/>
      <c r="AJ576" s="16"/>
      <c r="AK576" s="16"/>
      <c r="AL576" s="16"/>
      <c r="AM576" s="16"/>
      <c r="AN576" s="16"/>
      <c r="AO576" s="16"/>
      <c r="AP576" s="16"/>
      <c r="AQ576" s="16"/>
      <c r="AR576" s="116"/>
      <c r="AS576" s="116"/>
      <c r="AT576" s="116"/>
      <c r="AU576" s="116"/>
      <c r="AV576" s="116"/>
      <c r="AW576" s="116"/>
      <c r="AX576" s="116"/>
      <c r="AY576" s="116"/>
      <c r="AZ576" s="116"/>
      <c r="BA576" s="116"/>
      <c r="BB576" s="116"/>
      <c r="BC576" s="116"/>
      <c r="BD576" s="116"/>
      <c r="BE576" s="116"/>
      <c r="BF576" s="116"/>
      <c r="BG576" s="116"/>
      <c r="BH576" s="116"/>
      <c r="BI576" s="117"/>
    </row>
    <row r="577" spans="1:61" ht="15">
      <c r="A577" s="2"/>
      <c r="C577" s="61"/>
      <c r="D577" s="5" t="s">
        <v>384</v>
      </c>
      <c r="E577" s="517"/>
      <c r="F577" s="5"/>
      <c r="G577" s="517"/>
      <c r="H577" s="517"/>
      <c r="I577" s="517"/>
      <c r="J577" s="517"/>
      <c r="K577" s="545"/>
      <c r="L577" s="3"/>
      <c r="M577" s="141"/>
      <c r="N577" s="16"/>
      <c r="O577" s="16"/>
      <c r="P577" s="16"/>
      <c r="U577" s="16"/>
      <c r="V577" s="16"/>
      <c r="W577" s="16"/>
      <c r="X577" s="16"/>
      <c r="Y577" s="16"/>
      <c r="Z577" s="16"/>
      <c r="AA577" s="16"/>
      <c r="AB577" s="16"/>
      <c r="AC577" s="16"/>
      <c r="AD577" s="16"/>
      <c r="AE577" s="16"/>
      <c r="AF577" s="16"/>
      <c r="AG577" s="16"/>
      <c r="AH577" s="16"/>
      <c r="AI577" s="16"/>
      <c r="AJ577" s="16"/>
      <c r="AK577" s="16"/>
      <c r="AL577" s="16"/>
      <c r="AM577" s="16"/>
      <c r="AN577" s="16"/>
      <c r="AO577" s="16"/>
      <c r="AP577" s="16"/>
      <c r="AQ577" s="16"/>
      <c r="AR577" s="116"/>
      <c r="AS577" s="116"/>
      <c r="AT577" s="116"/>
      <c r="AU577" s="116"/>
      <c r="AV577" s="116"/>
      <c r="AW577" s="116"/>
      <c r="AX577" s="116"/>
      <c r="AY577" s="116"/>
      <c r="AZ577" s="116"/>
      <c r="BA577" s="116"/>
      <c r="BB577" s="116"/>
      <c r="BC577" s="116"/>
      <c r="BD577" s="116"/>
      <c r="BE577" s="116"/>
      <c r="BF577" s="116"/>
      <c r="BG577" s="116"/>
      <c r="BH577" s="116"/>
      <c r="BI577" s="117"/>
    </row>
    <row r="578" spans="1:61" ht="15">
      <c r="A578" s="2"/>
      <c r="C578" s="61"/>
      <c r="D578" s="5" t="s">
        <v>385</v>
      </c>
      <c r="E578" s="517"/>
      <c r="F578" s="5"/>
      <c r="G578" s="517"/>
      <c r="H578" s="517"/>
      <c r="I578" s="517"/>
      <c r="J578" s="517"/>
      <c r="K578" s="545"/>
      <c r="L578" s="3"/>
      <c r="M578" s="141"/>
      <c r="N578" s="16"/>
      <c r="O578" s="16"/>
      <c r="P578" s="16"/>
      <c r="U578" s="16"/>
      <c r="V578" s="16"/>
      <c r="W578" s="16"/>
      <c r="X578" s="16"/>
      <c r="Y578" s="16"/>
      <c r="Z578" s="16"/>
      <c r="AA578" s="16"/>
      <c r="AB578" s="16"/>
      <c r="AC578" s="16"/>
      <c r="AD578" s="16"/>
      <c r="AE578" s="16"/>
      <c r="AF578" s="16"/>
      <c r="AG578" s="16"/>
      <c r="AH578" s="16"/>
      <c r="AI578" s="16"/>
      <c r="AJ578" s="16"/>
      <c r="AK578" s="16"/>
      <c r="AL578" s="16"/>
      <c r="AM578" s="16"/>
      <c r="AN578" s="16"/>
      <c r="AO578" s="16"/>
      <c r="AP578" s="16"/>
      <c r="AQ578" s="16"/>
      <c r="AR578" s="116"/>
      <c r="AS578" s="116"/>
      <c r="AT578" s="116"/>
      <c r="AU578" s="116"/>
      <c r="AV578" s="116"/>
      <c r="AW578" s="116"/>
      <c r="AX578" s="116"/>
      <c r="AY578" s="116"/>
      <c r="AZ578" s="116"/>
      <c r="BA578" s="116"/>
      <c r="BB578" s="116"/>
      <c r="BC578" s="116"/>
      <c r="BD578" s="116"/>
      <c r="BE578" s="116"/>
      <c r="BF578" s="116"/>
      <c r="BG578" s="116"/>
      <c r="BH578" s="116"/>
      <c r="BI578" s="117"/>
    </row>
    <row r="579" spans="1:61" ht="15">
      <c r="A579" s="2"/>
      <c r="C579" s="61"/>
      <c r="D579" s="5"/>
      <c r="E579" s="517"/>
      <c r="F579" s="5"/>
      <c r="G579" s="517"/>
      <c r="H579" s="517"/>
      <c r="I579" s="517"/>
      <c r="J579" s="517"/>
      <c r="K579" s="545"/>
      <c r="L579" s="3"/>
      <c r="M579" s="141"/>
      <c r="N579" s="16"/>
      <c r="O579" s="16"/>
      <c r="P579" s="16"/>
      <c r="U579" s="16"/>
      <c r="V579" s="16"/>
      <c r="W579" s="16"/>
      <c r="X579" s="16"/>
      <c r="Y579" s="16"/>
      <c r="Z579" s="16"/>
      <c r="AA579" s="16"/>
      <c r="AB579" s="16"/>
      <c r="AC579" s="16"/>
      <c r="AD579" s="16"/>
      <c r="AE579" s="16"/>
      <c r="AF579" s="16"/>
      <c r="AG579" s="16"/>
      <c r="AH579" s="16"/>
      <c r="AI579" s="16"/>
      <c r="AJ579" s="16"/>
      <c r="AK579" s="16"/>
      <c r="AL579" s="16"/>
      <c r="AM579" s="16"/>
      <c r="AN579" s="16"/>
      <c r="AO579" s="16"/>
      <c r="AP579" s="16"/>
      <c r="AQ579" s="16"/>
      <c r="AR579" s="116"/>
      <c r="AS579" s="116"/>
      <c r="AT579" s="116"/>
      <c r="AU579" s="116"/>
      <c r="AV579" s="116"/>
      <c r="AW579" s="116"/>
      <c r="AX579" s="116"/>
      <c r="AY579" s="116"/>
      <c r="AZ579" s="116"/>
      <c r="BA579" s="116"/>
      <c r="BB579" s="116"/>
      <c r="BC579" s="116"/>
      <c r="BD579" s="116"/>
      <c r="BE579" s="116"/>
      <c r="BF579" s="116"/>
      <c r="BG579" s="116"/>
      <c r="BH579" s="116"/>
      <c r="BI579" s="117"/>
    </row>
    <row r="580" spans="1:61" ht="15">
      <c r="A580" s="2"/>
      <c r="C580" s="61"/>
      <c r="D580" s="5"/>
      <c r="E580" s="517"/>
      <c r="F580" s="5"/>
      <c r="G580" s="517"/>
      <c r="H580" s="517"/>
      <c r="I580" s="517"/>
      <c r="J580" s="517"/>
      <c r="K580" s="545"/>
      <c r="L580" s="3"/>
      <c r="M580" s="141"/>
      <c r="N580" s="16"/>
      <c r="O580" s="16"/>
      <c r="P580" s="16"/>
      <c r="U580" s="16"/>
      <c r="V580" s="16"/>
      <c r="W580" s="16"/>
      <c r="X580" s="16"/>
      <c r="Y580" s="16"/>
      <c r="Z580" s="16"/>
      <c r="AA580" s="16"/>
      <c r="AB580" s="16"/>
      <c r="AC580" s="16"/>
      <c r="AD580" s="16"/>
      <c r="AE580" s="16"/>
      <c r="AF580" s="16"/>
      <c r="AG580" s="16"/>
      <c r="AH580" s="16"/>
      <c r="AI580" s="16"/>
      <c r="AJ580" s="16"/>
      <c r="AK580" s="16"/>
      <c r="AL580" s="16"/>
      <c r="AM580" s="16"/>
      <c r="AN580" s="16"/>
      <c r="AO580" s="16"/>
      <c r="AP580" s="16"/>
      <c r="AQ580" s="16"/>
      <c r="AR580" s="116"/>
      <c r="AS580" s="116"/>
      <c r="AT580" s="116"/>
      <c r="AU580" s="116"/>
      <c r="AV580" s="116"/>
      <c r="AW580" s="116"/>
      <c r="AX580" s="116"/>
      <c r="AY580" s="116"/>
      <c r="AZ580" s="116"/>
      <c r="BA580" s="116"/>
      <c r="BB580" s="116"/>
      <c r="BC580" s="116"/>
      <c r="BD580" s="116"/>
      <c r="BE580" s="116"/>
      <c r="BF580" s="116"/>
      <c r="BG580" s="116"/>
      <c r="BH580" s="116"/>
      <c r="BI580" s="117"/>
    </row>
    <row r="581" spans="1:61" ht="15">
      <c r="A581" s="2"/>
      <c r="C581" s="61"/>
      <c r="D581" s="5"/>
      <c r="E581" s="517"/>
      <c r="F581" s="5"/>
      <c r="G581" s="517"/>
      <c r="H581" s="517"/>
      <c r="I581" s="517"/>
      <c r="J581" s="517"/>
      <c r="K581" s="545"/>
      <c r="L581" s="3"/>
      <c r="M581" s="141"/>
      <c r="N581" s="16"/>
      <c r="O581" s="16"/>
      <c r="P581" s="16"/>
      <c r="U581" s="16"/>
      <c r="V581" s="16"/>
      <c r="W581" s="16"/>
      <c r="X581" s="16"/>
      <c r="Y581" s="16"/>
      <c r="Z581" s="16"/>
      <c r="AA581" s="16"/>
      <c r="AB581" s="16"/>
      <c r="AC581" s="16"/>
      <c r="AD581" s="16"/>
      <c r="AE581" s="16"/>
      <c r="AF581" s="16"/>
      <c r="AG581" s="16"/>
      <c r="AH581" s="16"/>
      <c r="AI581" s="16"/>
      <c r="AJ581" s="16"/>
      <c r="AK581" s="16"/>
      <c r="AL581" s="16"/>
      <c r="AM581" s="16"/>
      <c r="AN581" s="16"/>
      <c r="AO581" s="16"/>
      <c r="AP581" s="16"/>
      <c r="AQ581" s="16"/>
      <c r="AR581" s="116"/>
      <c r="AS581" s="116"/>
      <c r="AT581" s="116"/>
      <c r="AU581" s="116"/>
      <c r="AV581" s="116"/>
      <c r="AW581" s="116"/>
      <c r="AX581" s="116"/>
      <c r="AY581" s="116"/>
      <c r="AZ581" s="116"/>
      <c r="BA581" s="116"/>
      <c r="BB581" s="116"/>
      <c r="BC581" s="116"/>
      <c r="BD581" s="116"/>
      <c r="BE581" s="116"/>
      <c r="BF581" s="116"/>
      <c r="BG581" s="116"/>
      <c r="BH581" s="116"/>
      <c r="BI581" s="117"/>
    </row>
    <row r="582" spans="1:61" ht="15">
      <c r="A582" s="2"/>
      <c r="C582" s="61"/>
      <c r="D582" s="5"/>
      <c r="E582" s="517"/>
      <c r="F582" s="5"/>
      <c r="G582" s="517"/>
      <c r="H582" s="517"/>
      <c r="I582" s="517"/>
      <c r="J582" s="517"/>
      <c r="K582" s="545"/>
      <c r="L582" s="3"/>
      <c r="M582" s="141"/>
      <c r="N582" s="16"/>
      <c r="O582" s="16"/>
      <c r="P582" s="16"/>
      <c r="U582" s="16"/>
      <c r="V582" s="16"/>
      <c r="W582" s="16"/>
      <c r="X582" s="16"/>
      <c r="Y582" s="16"/>
      <c r="Z582" s="16"/>
      <c r="AA582" s="16"/>
      <c r="AB582" s="16"/>
      <c r="AC582" s="16"/>
      <c r="AD582" s="16"/>
      <c r="AE582" s="16"/>
      <c r="AF582" s="16"/>
      <c r="AG582" s="16"/>
      <c r="AH582" s="16"/>
      <c r="AI582" s="16"/>
      <c r="AJ582" s="16"/>
      <c r="AK582" s="16"/>
      <c r="AL582" s="16"/>
      <c r="AM582" s="16"/>
      <c r="AN582" s="16"/>
      <c r="AO582" s="16"/>
      <c r="AP582" s="16"/>
      <c r="AQ582" s="16"/>
      <c r="AR582" s="116"/>
      <c r="AS582" s="116"/>
      <c r="AT582" s="116"/>
      <c r="AU582" s="116"/>
      <c r="AV582" s="116"/>
      <c r="AW582" s="116"/>
      <c r="AX582" s="116"/>
      <c r="AY582" s="116"/>
      <c r="AZ582" s="116"/>
      <c r="BA582" s="116"/>
      <c r="BB582" s="116"/>
      <c r="BC582" s="116"/>
      <c r="BD582" s="116"/>
      <c r="BE582" s="116"/>
      <c r="BF582" s="116"/>
      <c r="BG582" s="116"/>
      <c r="BH582" s="116"/>
      <c r="BI582" s="117"/>
    </row>
    <row r="583" spans="1:61" ht="15">
      <c r="A583" s="2"/>
      <c r="C583" s="57"/>
      <c r="D583" s="66"/>
      <c r="E583" s="67"/>
      <c r="F583" s="58"/>
      <c r="G583" s="67"/>
      <c r="H583" s="67"/>
      <c r="I583" s="67"/>
      <c r="J583" s="67"/>
      <c r="K583" s="616"/>
      <c r="L583" s="3"/>
      <c r="M583" s="141"/>
      <c r="N583" s="16"/>
      <c r="O583" s="16"/>
      <c r="P583" s="16"/>
      <c r="U583" s="16"/>
      <c r="V583" s="16"/>
      <c r="W583" s="16"/>
      <c r="X583" s="16"/>
      <c r="Y583" s="16"/>
      <c r="Z583" s="16"/>
      <c r="AA583" s="16"/>
      <c r="AB583" s="16"/>
      <c r="AC583" s="16"/>
      <c r="AD583" s="16"/>
      <c r="AE583" s="16"/>
      <c r="AF583" s="16"/>
      <c r="AG583" s="16"/>
      <c r="AH583" s="16"/>
      <c r="AI583" s="16"/>
      <c r="AJ583" s="16"/>
      <c r="AK583" s="16"/>
      <c r="AL583" s="16"/>
      <c r="AM583" s="16"/>
      <c r="AN583" s="16"/>
      <c r="AO583" s="16"/>
      <c r="AP583" s="16"/>
      <c r="AQ583" s="16"/>
      <c r="AR583" s="116"/>
      <c r="AS583" s="116"/>
      <c r="AT583" s="116"/>
      <c r="AU583" s="116"/>
      <c r="AV583" s="116"/>
      <c r="AW583" s="116"/>
      <c r="AX583" s="116"/>
      <c r="AY583" s="116"/>
      <c r="AZ583" s="116"/>
      <c r="BA583" s="116"/>
      <c r="BB583" s="116"/>
      <c r="BC583" s="116"/>
      <c r="BD583" s="116"/>
      <c r="BE583" s="116"/>
      <c r="BF583" s="116"/>
      <c r="BG583" s="116"/>
      <c r="BH583" s="116"/>
      <c r="BI583" s="117"/>
    </row>
    <row r="584" spans="1:61" s="3" customFormat="1">
      <c r="B584" s="36"/>
      <c r="C584" s="16"/>
      <c r="D584" s="16"/>
      <c r="E584" s="16"/>
      <c r="F584" s="16"/>
      <c r="G584" s="16"/>
      <c r="H584" s="16"/>
      <c r="I584" s="16"/>
      <c r="J584" s="16"/>
      <c r="K584" s="16"/>
      <c r="L584" s="16"/>
      <c r="M584" s="16"/>
      <c r="N584" s="16"/>
      <c r="O584" s="16"/>
      <c r="P584" s="16"/>
      <c r="Q584" s="36"/>
      <c r="R584" s="16"/>
      <c r="S584" s="16"/>
      <c r="T584" s="16"/>
      <c r="U584" s="16"/>
      <c r="V584" s="16"/>
      <c r="W584" s="16"/>
      <c r="X584" s="16"/>
      <c r="Y584" s="16"/>
      <c r="Z584" s="16"/>
      <c r="AA584" s="16"/>
      <c r="AB584" s="16"/>
      <c r="AC584" s="16"/>
      <c r="AD584" s="16"/>
      <c r="AE584" s="16"/>
      <c r="AF584" s="16"/>
      <c r="AG584" s="16"/>
      <c r="AH584" s="16"/>
      <c r="AI584" s="16"/>
      <c r="AJ584" s="16"/>
      <c r="AK584" s="16"/>
      <c r="AL584" s="16"/>
      <c r="AM584" s="16"/>
      <c r="AN584" s="16"/>
      <c r="AO584" s="16"/>
      <c r="AP584" s="16"/>
      <c r="AQ584" s="16"/>
      <c r="AR584" s="116"/>
      <c r="AS584" s="116"/>
      <c r="AT584" s="116"/>
      <c r="AU584" s="116"/>
      <c r="AV584" s="116"/>
      <c r="AW584" s="116"/>
      <c r="AX584" s="116"/>
      <c r="AY584" s="116"/>
      <c r="AZ584" s="116"/>
      <c r="BA584" s="116"/>
      <c r="BB584" s="116"/>
      <c r="BC584" s="116"/>
      <c r="BD584" s="116"/>
      <c r="BE584" s="116"/>
      <c r="BF584" s="116"/>
      <c r="BG584" s="116"/>
      <c r="BH584" s="116"/>
      <c r="BI584" s="117"/>
    </row>
    <row r="585" spans="1:61" s="3" customFormat="1">
      <c r="B585" s="36"/>
      <c r="C585" s="16"/>
      <c r="D585" s="16"/>
      <c r="E585" s="16"/>
      <c r="F585" s="16"/>
      <c r="G585" s="16"/>
      <c r="H585" s="16"/>
      <c r="I585" s="16"/>
      <c r="J585" s="16"/>
      <c r="K585" s="16"/>
      <c r="L585" s="16"/>
      <c r="M585" s="16"/>
      <c r="N585" s="16"/>
      <c r="O585" s="16"/>
      <c r="P585" s="16"/>
      <c r="Q585" s="36"/>
      <c r="R585" s="16"/>
      <c r="S585" s="16"/>
      <c r="T585" s="16"/>
      <c r="U585" s="16"/>
      <c r="V585" s="16"/>
      <c r="W585" s="16"/>
      <c r="X585" s="16"/>
      <c r="Y585" s="16"/>
      <c r="Z585" s="16"/>
      <c r="AA585" s="16"/>
      <c r="AB585" s="16"/>
      <c r="AC585" s="16"/>
      <c r="AD585" s="16"/>
      <c r="AE585" s="16"/>
      <c r="AF585" s="16"/>
      <c r="AG585" s="16"/>
      <c r="AH585" s="16"/>
      <c r="AI585" s="16"/>
      <c r="AJ585" s="16"/>
      <c r="AK585" s="16"/>
      <c r="AL585" s="16"/>
      <c r="AM585" s="16"/>
      <c r="AN585" s="16"/>
      <c r="AO585" s="16"/>
      <c r="AP585" s="16"/>
      <c r="AQ585" s="16"/>
      <c r="AR585" s="116"/>
      <c r="AS585" s="116"/>
      <c r="AT585" s="116"/>
      <c r="AU585" s="116"/>
      <c r="AV585" s="116"/>
      <c r="AW585" s="116"/>
      <c r="AX585" s="116"/>
      <c r="AY585" s="116"/>
      <c r="AZ585" s="116"/>
      <c r="BA585" s="116"/>
      <c r="BB585" s="116"/>
      <c r="BC585" s="116"/>
      <c r="BD585" s="116"/>
      <c r="BE585" s="116"/>
      <c r="BF585" s="116"/>
      <c r="BG585" s="116"/>
      <c r="BH585" s="116"/>
      <c r="BI585" s="117"/>
    </row>
    <row r="586" spans="1:61" s="3" customFormat="1">
      <c r="B586" s="36"/>
      <c r="C586" s="16"/>
      <c r="D586" s="16"/>
      <c r="E586" s="16"/>
      <c r="F586" s="16"/>
      <c r="G586" s="16"/>
      <c r="H586" s="16"/>
      <c r="I586" s="16"/>
      <c r="J586" s="16"/>
      <c r="K586" s="16"/>
      <c r="L586" s="16"/>
      <c r="M586" s="16"/>
      <c r="N586" s="16"/>
      <c r="O586" s="16"/>
      <c r="P586" s="16"/>
      <c r="Q586" s="36"/>
      <c r="R586" s="16"/>
      <c r="S586" s="16"/>
      <c r="T586" s="16"/>
      <c r="U586" s="16"/>
      <c r="V586" s="16"/>
      <c r="W586" s="16"/>
      <c r="X586" s="16"/>
      <c r="Y586" s="16"/>
      <c r="Z586" s="16"/>
      <c r="AA586" s="16"/>
      <c r="AB586" s="16"/>
      <c r="AC586" s="16"/>
      <c r="AD586" s="16"/>
      <c r="AE586" s="16"/>
      <c r="AF586" s="16"/>
      <c r="AG586" s="16"/>
      <c r="AH586" s="16"/>
      <c r="AI586" s="16"/>
      <c r="AJ586" s="16"/>
      <c r="AK586" s="16"/>
      <c r="AL586" s="16"/>
      <c r="AM586" s="16"/>
      <c r="AN586" s="16"/>
      <c r="AO586" s="16"/>
      <c r="AP586" s="16"/>
      <c r="AQ586" s="16"/>
      <c r="AR586" s="116"/>
      <c r="AS586" s="116"/>
      <c r="AT586" s="116"/>
      <c r="AU586" s="116"/>
      <c r="AV586" s="116"/>
      <c r="AW586" s="116"/>
      <c r="AX586" s="116"/>
      <c r="AY586" s="116"/>
      <c r="AZ586" s="116"/>
      <c r="BA586" s="116"/>
      <c r="BB586" s="116"/>
      <c r="BC586" s="116"/>
      <c r="BD586" s="116"/>
      <c r="BE586" s="116"/>
      <c r="BF586" s="116"/>
      <c r="BG586" s="116"/>
      <c r="BH586" s="116"/>
      <c r="BI586" s="117"/>
    </row>
    <row r="587" spans="1:61" s="3" customFormat="1">
      <c r="B587" s="36"/>
      <c r="C587" s="36"/>
      <c r="D587" s="36"/>
      <c r="E587" s="36"/>
      <c r="F587" s="36"/>
      <c r="G587" s="36"/>
      <c r="H587" s="36"/>
      <c r="I587" s="36"/>
      <c r="J587" s="36"/>
      <c r="K587" s="36"/>
      <c r="L587" s="36"/>
      <c r="M587" s="36"/>
      <c r="N587" s="36"/>
      <c r="O587" s="36"/>
      <c r="P587" s="36"/>
      <c r="Q587" s="36"/>
      <c r="R587" s="16"/>
      <c r="S587" s="16"/>
      <c r="T587" s="16"/>
      <c r="U587" s="16"/>
      <c r="V587" s="16"/>
      <c r="W587" s="16"/>
      <c r="X587" s="16"/>
      <c r="Y587" s="16"/>
      <c r="Z587" s="16"/>
      <c r="AA587" s="16"/>
      <c r="AB587" s="16"/>
      <c r="AC587" s="16"/>
      <c r="AD587" s="16"/>
      <c r="AE587" s="16"/>
      <c r="AF587" s="16"/>
      <c r="AG587" s="16"/>
      <c r="AH587" s="16"/>
      <c r="AI587" s="16"/>
      <c r="AJ587" s="16"/>
      <c r="AK587" s="16"/>
      <c r="AL587" s="16"/>
      <c r="AM587" s="16"/>
      <c r="AN587" s="16"/>
      <c r="AO587" s="16"/>
      <c r="AP587" s="16"/>
      <c r="AQ587" s="16"/>
      <c r="AR587" s="116"/>
      <c r="AS587" s="116"/>
      <c r="AT587" s="116"/>
      <c r="AU587" s="116"/>
      <c r="AV587" s="116"/>
      <c r="AW587" s="116"/>
      <c r="AX587" s="116"/>
      <c r="AY587" s="116"/>
      <c r="AZ587" s="116"/>
      <c r="BA587" s="116"/>
      <c r="BB587" s="116"/>
      <c r="BC587" s="116"/>
      <c r="BD587" s="116"/>
      <c r="BE587" s="116"/>
      <c r="BF587" s="116"/>
      <c r="BG587" s="116"/>
      <c r="BH587" s="116"/>
      <c r="BI587" s="117"/>
    </row>
    <row r="588" spans="1:61" s="3" customFormat="1">
      <c r="B588" s="36"/>
      <c r="C588" s="36"/>
      <c r="D588" s="36"/>
      <c r="E588" s="36"/>
      <c r="F588" s="36"/>
      <c r="G588" s="36"/>
      <c r="H588" s="36"/>
      <c r="I588" s="36"/>
      <c r="J588" s="36"/>
      <c r="K588" s="36"/>
      <c r="L588" s="36"/>
      <c r="M588" s="36"/>
      <c r="N588" s="36"/>
      <c r="O588" s="36"/>
      <c r="P588" s="36"/>
      <c r="Q588" s="36"/>
      <c r="R588" s="16"/>
      <c r="S588" s="16"/>
      <c r="T588" s="16"/>
      <c r="U588" s="16"/>
      <c r="V588" s="16"/>
      <c r="W588" s="16"/>
      <c r="X588" s="16"/>
      <c r="Y588" s="16"/>
      <c r="Z588" s="16"/>
      <c r="AA588" s="16"/>
      <c r="AB588" s="16"/>
      <c r="AC588" s="16"/>
      <c r="AD588" s="16"/>
      <c r="AE588" s="16"/>
      <c r="AF588" s="16"/>
      <c r="AG588" s="16"/>
      <c r="AH588" s="16"/>
      <c r="AI588" s="16"/>
      <c r="AJ588" s="16"/>
      <c r="AK588" s="16"/>
      <c r="AL588" s="16"/>
      <c r="AM588" s="16"/>
      <c r="AN588" s="16"/>
      <c r="AO588" s="16"/>
      <c r="AP588" s="16"/>
      <c r="AQ588" s="16"/>
      <c r="AR588" s="116"/>
      <c r="AS588" s="116"/>
      <c r="AT588" s="116"/>
      <c r="AU588" s="116"/>
      <c r="AV588" s="116"/>
      <c r="AW588" s="116"/>
      <c r="AX588" s="116"/>
      <c r="AY588" s="116"/>
      <c r="AZ588" s="116"/>
      <c r="BA588" s="116"/>
      <c r="BB588" s="116"/>
      <c r="BC588" s="116"/>
      <c r="BD588" s="116"/>
      <c r="BE588" s="116"/>
      <c r="BF588" s="116"/>
      <c r="BG588" s="116"/>
      <c r="BH588" s="116"/>
      <c r="BI588" s="117"/>
    </row>
    <row r="589" spans="1:61" s="3" customFormat="1">
      <c r="B589" s="36"/>
      <c r="C589" s="36"/>
      <c r="D589" s="36"/>
      <c r="E589" s="36"/>
      <c r="F589" s="36"/>
      <c r="G589" s="36"/>
      <c r="H589" s="36"/>
      <c r="I589" s="36"/>
      <c r="J589" s="36"/>
      <c r="K589" s="36"/>
      <c r="L589" s="36"/>
      <c r="M589" s="36"/>
      <c r="N589" s="36"/>
      <c r="O589" s="36"/>
      <c r="P589" s="36"/>
      <c r="Q589" s="36"/>
      <c r="R589" s="16"/>
      <c r="S589" s="16"/>
      <c r="T589" s="16"/>
      <c r="U589" s="16"/>
      <c r="V589" s="16"/>
      <c r="W589" s="16"/>
      <c r="X589" s="16"/>
      <c r="Y589" s="16"/>
      <c r="Z589" s="16"/>
      <c r="AA589" s="16"/>
      <c r="AB589" s="16"/>
      <c r="AC589" s="16"/>
      <c r="AD589" s="16"/>
      <c r="AE589" s="16"/>
      <c r="AF589" s="16"/>
      <c r="AG589" s="16"/>
      <c r="AH589" s="16"/>
      <c r="AI589" s="16"/>
      <c r="AJ589" s="16"/>
      <c r="AK589" s="16"/>
      <c r="AL589" s="16"/>
      <c r="AM589" s="16"/>
      <c r="AN589" s="16"/>
      <c r="AO589" s="16"/>
      <c r="AP589" s="16"/>
      <c r="AQ589" s="16"/>
      <c r="AR589" s="116"/>
      <c r="AS589" s="116"/>
      <c r="AT589" s="116"/>
      <c r="AU589" s="116"/>
      <c r="AV589" s="116"/>
      <c r="AW589" s="116"/>
      <c r="AX589" s="116"/>
      <c r="AY589" s="116"/>
      <c r="AZ589" s="116"/>
      <c r="BA589" s="116"/>
      <c r="BB589" s="116"/>
      <c r="BC589" s="116"/>
      <c r="BD589" s="116"/>
      <c r="BE589" s="116"/>
      <c r="BF589" s="116"/>
      <c r="BG589" s="116"/>
      <c r="BH589" s="116"/>
      <c r="BI589" s="117"/>
    </row>
    <row r="590" spans="1:61" s="3" customFormat="1">
      <c r="B590" s="36"/>
      <c r="C590" s="36"/>
      <c r="D590" s="36"/>
      <c r="E590" s="36"/>
      <c r="F590" s="36"/>
      <c r="G590" s="36"/>
      <c r="H590" s="36"/>
      <c r="I590" s="36"/>
      <c r="J590" s="36"/>
      <c r="K590" s="36"/>
      <c r="L590" s="36"/>
      <c r="M590" s="36"/>
      <c r="N590" s="36"/>
      <c r="O590" s="36"/>
      <c r="P590" s="36"/>
      <c r="Q590" s="36"/>
      <c r="R590" s="16"/>
      <c r="S590" s="16"/>
      <c r="T590" s="16"/>
      <c r="U590" s="16"/>
      <c r="V590" s="16"/>
      <c r="W590" s="16"/>
      <c r="X590" s="16"/>
      <c r="Y590" s="16"/>
      <c r="Z590" s="16"/>
      <c r="AA590" s="16"/>
      <c r="AB590" s="16"/>
      <c r="AC590" s="16"/>
      <c r="AD590" s="16"/>
      <c r="AE590" s="16"/>
      <c r="AF590" s="16"/>
      <c r="AG590" s="16"/>
      <c r="AH590" s="16"/>
      <c r="AI590" s="16"/>
      <c r="AJ590" s="16"/>
      <c r="AK590" s="16"/>
      <c r="AL590" s="16"/>
      <c r="AM590" s="16"/>
      <c r="AN590" s="16"/>
      <c r="AO590" s="16"/>
      <c r="AP590" s="16"/>
      <c r="AQ590" s="16"/>
      <c r="AR590" s="116"/>
      <c r="AS590" s="116"/>
      <c r="AT590" s="116"/>
      <c r="AU590" s="116"/>
      <c r="AV590" s="116"/>
      <c r="AW590" s="116"/>
      <c r="AX590" s="116"/>
      <c r="AY590" s="116"/>
      <c r="AZ590" s="116"/>
      <c r="BA590" s="116"/>
      <c r="BB590" s="116"/>
      <c r="BC590" s="116"/>
      <c r="BD590" s="116"/>
      <c r="BE590" s="116"/>
      <c r="BF590" s="116"/>
      <c r="BG590" s="116"/>
      <c r="BH590" s="116"/>
      <c r="BI590" s="117"/>
    </row>
    <row r="591" spans="1:61" s="3" customFormat="1">
      <c r="B591" s="36"/>
      <c r="C591" s="36"/>
      <c r="D591" s="36"/>
      <c r="E591" s="36"/>
      <c r="F591" s="36"/>
      <c r="G591" s="36"/>
      <c r="H591" s="36"/>
      <c r="I591" s="36"/>
      <c r="J591" s="36"/>
      <c r="K591" s="36"/>
      <c r="L591" s="36"/>
      <c r="M591" s="36"/>
      <c r="N591" s="36"/>
      <c r="O591" s="36"/>
      <c r="P591" s="36"/>
      <c r="Q591" s="36"/>
      <c r="R591" s="16"/>
      <c r="S591" s="16"/>
      <c r="T591" s="16"/>
      <c r="U591" s="16"/>
      <c r="V591" s="16"/>
      <c r="W591" s="16"/>
      <c r="X591" s="16"/>
      <c r="Y591" s="16"/>
      <c r="Z591" s="16"/>
      <c r="AA591" s="16"/>
      <c r="AB591" s="16"/>
      <c r="AC591" s="16"/>
      <c r="AD591" s="16"/>
      <c r="AE591" s="16"/>
      <c r="AF591" s="16"/>
      <c r="AG591" s="16"/>
      <c r="AH591" s="16"/>
      <c r="AI591" s="16"/>
      <c r="AJ591" s="16"/>
      <c r="AK591" s="16"/>
      <c r="AL591" s="16"/>
      <c r="AM591" s="16"/>
      <c r="AN591" s="16"/>
      <c r="AO591" s="16"/>
      <c r="AP591" s="16"/>
      <c r="AQ591" s="16"/>
      <c r="AR591" s="116"/>
      <c r="AS591" s="116"/>
      <c r="AT591" s="116"/>
      <c r="AU591" s="116"/>
      <c r="AV591" s="116"/>
      <c r="AW591" s="116"/>
      <c r="AX591" s="116"/>
      <c r="AY591" s="116"/>
      <c r="AZ591" s="116"/>
      <c r="BA591" s="116"/>
      <c r="BB591" s="116"/>
      <c r="BC591" s="116"/>
      <c r="BD591" s="116"/>
      <c r="BE591" s="116"/>
      <c r="BF591" s="116"/>
      <c r="BG591" s="116"/>
      <c r="BH591" s="116"/>
      <c r="BI591" s="117"/>
    </row>
    <row r="592" spans="1:61" s="3" customFormat="1">
      <c r="B592" s="36"/>
      <c r="C592" s="36"/>
      <c r="D592" s="36"/>
      <c r="E592" s="36"/>
      <c r="F592" s="36"/>
      <c r="G592" s="36"/>
      <c r="H592" s="36"/>
      <c r="I592" s="36"/>
      <c r="J592" s="36"/>
      <c r="K592" s="36"/>
      <c r="L592" s="36"/>
      <c r="M592" s="36"/>
      <c r="N592" s="36"/>
      <c r="O592" s="36"/>
      <c r="P592" s="36"/>
      <c r="Q592" s="36"/>
      <c r="R592" s="16"/>
      <c r="S592" s="16"/>
      <c r="T592" s="16"/>
      <c r="U592" s="16"/>
      <c r="V592" s="16"/>
      <c r="W592" s="16"/>
      <c r="X592" s="16"/>
      <c r="Y592" s="16"/>
      <c r="Z592" s="16"/>
      <c r="AA592" s="16"/>
      <c r="AB592" s="16"/>
      <c r="AC592" s="16"/>
      <c r="AD592" s="16"/>
      <c r="AE592" s="16"/>
      <c r="AF592" s="16"/>
      <c r="AG592" s="16"/>
      <c r="AH592" s="16"/>
      <c r="AI592" s="16"/>
      <c r="AJ592" s="16"/>
      <c r="AK592" s="16"/>
      <c r="AL592" s="16"/>
      <c r="AM592" s="16"/>
      <c r="AN592" s="16"/>
      <c r="AO592" s="16"/>
      <c r="AP592" s="16"/>
      <c r="AQ592" s="16"/>
      <c r="AR592" s="116"/>
      <c r="AS592" s="116"/>
      <c r="AT592" s="116"/>
      <c r="AU592" s="116"/>
      <c r="AV592" s="116"/>
      <c r="AW592" s="116"/>
      <c r="AX592" s="116"/>
      <c r="AY592" s="116"/>
      <c r="AZ592" s="116"/>
      <c r="BA592" s="116"/>
      <c r="BB592" s="116"/>
      <c r="BC592" s="116"/>
      <c r="BD592" s="116"/>
      <c r="BE592" s="116"/>
      <c r="BF592" s="116"/>
      <c r="BG592" s="116"/>
      <c r="BH592" s="116"/>
      <c r="BI592" s="117"/>
    </row>
    <row r="593" spans="2:61" s="3" customFormat="1">
      <c r="B593" s="36"/>
      <c r="C593" s="36"/>
      <c r="D593" s="36"/>
      <c r="E593" s="36"/>
      <c r="F593" s="36"/>
      <c r="G593" s="36"/>
      <c r="H593" s="36"/>
      <c r="I593" s="36"/>
      <c r="J593" s="36"/>
      <c r="K593" s="36"/>
      <c r="L593" s="36"/>
      <c r="M593" s="36"/>
      <c r="N593" s="36"/>
      <c r="O593" s="36"/>
      <c r="P593" s="36"/>
      <c r="Q593" s="36"/>
      <c r="R593" s="16"/>
      <c r="S593" s="16"/>
      <c r="T593" s="16"/>
      <c r="U593" s="16"/>
      <c r="V593" s="16"/>
      <c r="W593" s="16"/>
      <c r="X593" s="16"/>
      <c r="Y593" s="16"/>
      <c r="Z593" s="16"/>
      <c r="AA593" s="16"/>
      <c r="AB593" s="16"/>
      <c r="AC593" s="16"/>
      <c r="AD593" s="16"/>
      <c r="AE593" s="16"/>
      <c r="AF593" s="16"/>
      <c r="AG593" s="16"/>
      <c r="AH593" s="16"/>
      <c r="AI593" s="16"/>
      <c r="AJ593" s="16"/>
      <c r="AK593" s="16"/>
      <c r="AL593" s="16"/>
      <c r="AM593" s="16"/>
      <c r="AN593" s="16"/>
      <c r="AO593" s="16"/>
      <c r="AP593" s="16"/>
      <c r="AQ593" s="16"/>
      <c r="AR593" s="116"/>
      <c r="AS593" s="116"/>
      <c r="AT593" s="116"/>
      <c r="AU593" s="116"/>
      <c r="AV593" s="116"/>
      <c r="AW593" s="116"/>
      <c r="AX593" s="116"/>
      <c r="AY593" s="116"/>
      <c r="AZ593" s="116"/>
      <c r="BA593" s="116"/>
      <c r="BB593" s="116"/>
      <c r="BC593" s="116"/>
      <c r="BD593" s="116"/>
      <c r="BE593" s="116"/>
      <c r="BF593" s="116"/>
      <c r="BG593" s="116"/>
      <c r="BH593" s="116"/>
      <c r="BI593" s="117"/>
    </row>
    <row r="594" spans="2:61" s="3" customFormat="1">
      <c r="B594" s="36"/>
      <c r="C594" s="36"/>
      <c r="D594" s="36"/>
      <c r="E594" s="36"/>
      <c r="F594" s="36"/>
      <c r="G594" s="36"/>
      <c r="H594" s="36"/>
      <c r="I594" s="36"/>
      <c r="J594" s="36"/>
      <c r="K594" s="36"/>
      <c r="L594" s="36"/>
      <c r="M594" s="36"/>
      <c r="N594" s="36"/>
      <c r="O594" s="36"/>
      <c r="P594" s="36"/>
      <c r="Q594" s="36"/>
      <c r="R594" s="16"/>
      <c r="S594" s="16"/>
      <c r="T594" s="16"/>
      <c r="U594" s="16"/>
      <c r="V594" s="16"/>
      <c r="W594" s="16"/>
      <c r="X594" s="16"/>
      <c r="Y594" s="16"/>
      <c r="Z594" s="16"/>
      <c r="AA594" s="16"/>
      <c r="AB594" s="16"/>
      <c r="AC594" s="16"/>
      <c r="AD594" s="16"/>
      <c r="AE594" s="16"/>
      <c r="AF594" s="16"/>
      <c r="AG594" s="16"/>
      <c r="AH594" s="16"/>
      <c r="AI594" s="16"/>
      <c r="AJ594" s="16"/>
      <c r="AK594" s="16"/>
      <c r="AL594" s="16"/>
      <c r="AM594" s="16"/>
      <c r="AN594" s="16"/>
      <c r="AO594" s="16"/>
      <c r="AP594" s="16"/>
      <c r="AQ594" s="16"/>
      <c r="AR594" s="116"/>
      <c r="AS594" s="116"/>
      <c r="AT594" s="116"/>
      <c r="AU594" s="116"/>
      <c r="AV594" s="116"/>
      <c r="AW594" s="116"/>
      <c r="AX594" s="116"/>
      <c r="AY594" s="116"/>
      <c r="AZ594" s="116"/>
      <c r="BA594" s="116"/>
      <c r="BB594" s="116"/>
      <c r="BC594" s="116"/>
      <c r="BD594" s="116"/>
      <c r="BE594" s="116"/>
      <c r="BF594" s="116"/>
      <c r="BG594" s="116"/>
      <c r="BH594" s="116"/>
      <c r="BI594" s="117"/>
    </row>
    <row r="595" spans="2:61" s="3" customFormat="1">
      <c r="B595" s="36"/>
      <c r="C595" s="36"/>
      <c r="D595" s="36"/>
      <c r="E595" s="36"/>
      <c r="F595" s="36"/>
      <c r="G595" s="36"/>
      <c r="H595" s="36"/>
      <c r="I595" s="36"/>
      <c r="J595" s="36"/>
      <c r="K595" s="36"/>
      <c r="L595" s="36"/>
      <c r="M595" s="36"/>
      <c r="N595" s="36"/>
      <c r="O595" s="36"/>
      <c r="P595" s="36"/>
      <c r="Q595" s="36"/>
      <c r="R595" s="16"/>
      <c r="S595" s="16"/>
      <c r="T595" s="16"/>
      <c r="U595" s="16"/>
      <c r="V595" s="16"/>
      <c r="W595" s="16"/>
      <c r="X595" s="16"/>
      <c r="Y595" s="16"/>
      <c r="Z595" s="16"/>
      <c r="AA595" s="16"/>
      <c r="AB595" s="16"/>
      <c r="AC595" s="16"/>
      <c r="AD595" s="16"/>
      <c r="AE595" s="16"/>
      <c r="AF595" s="16"/>
      <c r="AG595" s="16"/>
      <c r="AH595" s="16"/>
      <c r="AI595" s="16"/>
      <c r="AJ595" s="16"/>
      <c r="AK595" s="16"/>
      <c r="AL595" s="16"/>
      <c r="AM595" s="16"/>
      <c r="AN595" s="16"/>
      <c r="AO595" s="16"/>
      <c r="AP595" s="16"/>
      <c r="AQ595" s="16"/>
      <c r="AR595" s="116"/>
      <c r="AS595" s="116"/>
      <c r="AT595" s="116"/>
      <c r="AU595" s="116"/>
      <c r="AV595" s="116"/>
      <c r="AW595" s="116"/>
      <c r="AX595" s="116"/>
      <c r="AY595" s="116"/>
      <c r="AZ595" s="116"/>
      <c r="BA595" s="116"/>
      <c r="BB595" s="116"/>
      <c r="BC595" s="116"/>
      <c r="BD595" s="116"/>
      <c r="BE595" s="116"/>
      <c r="BF595" s="116"/>
      <c r="BG595" s="116"/>
      <c r="BH595" s="116"/>
      <c r="BI595" s="117"/>
    </row>
    <row r="596" spans="2:61" s="3" customFormat="1">
      <c r="B596" s="36"/>
      <c r="C596" s="36"/>
      <c r="D596" s="36"/>
      <c r="E596" s="36"/>
      <c r="F596" s="36"/>
      <c r="G596" s="36"/>
      <c r="H596" s="36"/>
      <c r="I596" s="36"/>
      <c r="J596" s="36"/>
      <c r="K596" s="36"/>
      <c r="L596" s="36"/>
      <c r="M596" s="36"/>
      <c r="N596" s="36"/>
      <c r="O596" s="36"/>
      <c r="P596" s="36"/>
      <c r="Q596" s="36"/>
      <c r="R596" s="16"/>
      <c r="S596" s="16"/>
      <c r="T596" s="16"/>
      <c r="U596" s="16"/>
      <c r="V596" s="16"/>
      <c r="W596" s="16"/>
      <c r="X596" s="16"/>
      <c r="Y596" s="16"/>
      <c r="Z596" s="16"/>
      <c r="AA596" s="16"/>
      <c r="AB596" s="16"/>
      <c r="AC596" s="16"/>
      <c r="AD596" s="16"/>
      <c r="AE596" s="16"/>
      <c r="AF596" s="16"/>
      <c r="AG596" s="16"/>
      <c r="AH596" s="16"/>
      <c r="AI596" s="16"/>
      <c r="AJ596" s="16"/>
      <c r="AK596" s="16"/>
      <c r="AL596" s="16"/>
      <c r="AM596" s="16"/>
      <c r="AN596" s="16"/>
      <c r="AO596" s="16"/>
      <c r="AP596" s="16"/>
      <c r="AQ596" s="16"/>
      <c r="AR596" s="116"/>
      <c r="AS596" s="116"/>
      <c r="AT596" s="116"/>
      <c r="AU596" s="116"/>
      <c r="AV596" s="116"/>
      <c r="AW596" s="116"/>
      <c r="AX596" s="116"/>
      <c r="AY596" s="116"/>
      <c r="AZ596" s="116"/>
      <c r="BA596" s="116"/>
      <c r="BB596" s="116"/>
      <c r="BC596" s="116"/>
      <c r="BD596" s="116"/>
      <c r="BE596" s="116"/>
      <c r="BF596" s="116"/>
      <c r="BG596" s="116"/>
      <c r="BH596" s="116"/>
      <c r="BI596" s="117"/>
    </row>
    <row r="597" spans="2:61" s="3" customFormat="1">
      <c r="B597" s="36"/>
      <c r="C597" s="36"/>
      <c r="D597" s="36"/>
      <c r="E597" s="36"/>
      <c r="F597" s="36"/>
      <c r="G597" s="36"/>
      <c r="H597" s="36"/>
      <c r="I597" s="36"/>
      <c r="J597" s="36"/>
      <c r="K597" s="36"/>
      <c r="L597" s="36"/>
      <c r="M597" s="36"/>
      <c r="N597" s="36"/>
      <c r="O597" s="36"/>
      <c r="P597" s="36"/>
      <c r="Q597" s="36"/>
      <c r="R597" s="16"/>
      <c r="S597" s="16"/>
      <c r="T597" s="16"/>
      <c r="U597" s="16"/>
      <c r="V597" s="16"/>
      <c r="W597" s="16"/>
      <c r="X597" s="16"/>
      <c r="Y597" s="16"/>
      <c r="Z597" s="16"/>
      <c r="AA597" s="16"/>
      <c r="AB597" s="16"/>
      <c r="AC597" s="16"/>
      <c r="AD597" s="16"/>
      <c r="AE597" s="16"/>
      <c r="AF597" s="16"/>
      <c r="AG597" s="16"/>
      <c r="AH597" s="16"/>
      <c r="AI597" s="16"/>
      <c r="AJ597" s="16"/>
      <c r="AK597" s="16"/>
      <c r="AL597" s="16"/>
      <c r="AM597" s="16"/>
      <c r="AN597" s="16"/>
      <c r="AO597" s="16"/>
      <c r="AP597" s="16"/>
      <c r="AQ597" s="16"/>
      <c r="AR597" s="116"/>
      <c r="AS597" s="116"/>
      <c r="AT597" s="116"/>
      <c r="AU597" s="116"/>
      <c r="AV597" s="116"/>
      <c r="AW597" s="116"/>
      <c r="AX597" s="116"/>
      <c r="AY597" s="116"/>
      <c r="AZ597" s="116"/>
      <c r="BA597" s="116"/>
      <c r="BB597" s="116"/>
      <c r="BC597" s="116"/>
      <c r="BD597" s="116"/>
      <c r="BE597" s="116"/>
      <c r="BF597" s="116"/>
      <c r="BG597" s="116"/>
      <c r="BH597" s="116"/>
      <c r="BI597" s="117"/>
    </row>
    <row r="598" spans="2:61" s="3" customFormat="1">
      <c r="B598" s="36"/>
      <c r="C598" s="36"/>
      <c r="D598" s="36"/>
      <c r="E598" s="36"/>
      <c r="F598" s="36"/>
      <c r="G598" s="36"/>
      <c r="H598" s="36"/>
      <c r="I598" s="36"/>
      <c r="J598" s="36"/>
      <c r="K598" s="36"/>
      <c r="L598" s="36"/>
      <c r="M598" s="36"/>
      <c r="N598" s="36"/>
      <c r="O598" s="36"/>
      <c r="P598" s="36"/>
      <c r="Q598" s="36"/>
      <c r="R598" s="16"/>
      <c r="S598" s="16"/>
      <c r="T598" s="16"/>
      <c r="U598" s="16"/>
      <c r="V598" s="16"/>
      <c r="W598" s="16"/>
      <c r="X598" s="16"/>
      <c r="Y598" s="16"/>
      <c r="Z598" s="16"/>
      <c r="AA598" s="16"/>
      <c r="AB598" s="16"/>
      <c r="AC598" s="16"/>
      <c r="AD598" s="16"/>
      <c r="AE598" s="16"/>
      <c r="AF598" s="16"/>
      <c r="AG598" s="16"/>
      <c r="AH598" s="16"/>
      <c r="AI598" s="16"/>
      <c r="AJ598" s="16"/>
      <c r="AK598" s="16"/>
      <c r="AL598" s="16"/>
      <c r="AM598" s="16"/>
      <c r="AN598" s="16"/>
      <c r="AO598" s="16"/>
      <c r="AP598" s="16"/>
      <c r="AQ598" s="16"/>
      <c r="AR598" s="116"/>
      <c r="AS598" s="116"/>
      <c r="AT598" s="116"/>
      <c r="AU598" s="116"/>
      <c r="AV598" s="116"/>
      <c r="AW598" s="116"/>
      <c r="AX598" s="116"/>
      <c r="AY598" s="116"/>
      <c r="AZ598" s="116"/>
      <c r="BA598" s="116"/>
      <c r="BB598" s="116"/>
      <c r="BC598" s="116"/>
      <c r="BD598" s="116"/>
      <c r="BE598" s="116"/>
      <c r="BF598" s="116"/>
      <c r="BG598" s="116"/>
      <c r="BH598" s="116"/>
      <c r="BI598" s="117"/>
    </row>
    <row r="599" spans="2:61" s="3" customFormat="1">
      <c r="B599" s="36"/>
      <c r="C599" s="36"/>
      <c r="D599" s="36"/>
      <c r="E599" s="36"/>
      <c r="F599" s="36"/>
      <c r="G599" s="36"/>
      <c r="H599" s="36"/>
      <c r="I599" s="36"/>
      <c r="J599" s="36"/>
      <c r="K599" s="36"/>
      <c r="L599" s="36"/>
      <c r="M599" s="36"/>
      <c r="N599" s="36"/>
      <c r="O599" s="36"/>
      <c r="P599" s="36"/>
      <c r="Q599" s="36"/>
      <c r="R599" s="16"/>
      <c r="S599" s="16"/>
      <c r="T599" s="16"/>
      <c r="U599" s="16"/>
      <c r="V599" s="16"/>
      <c r="W599" s="16"/>
      <c r="X599" s="16"/>
      <c r="Y599" s="16"/>
      <c r="Z599" s="16"/>
      <c r="AA599" s="16"/>
      <c r="AB599" s="16"/>
      <c r="AC599" s="16"/>
      <c r="AD599" s="16"/>
      <c r="AE599" s="16"/>
      <c r="AF599" s="16"/>
      <c r="AG599" s="16"/>
      <c r="AH599" s="16"/>
      <c r="AI599" s="16"/>
      <c r="AJ599" s="16"/>
      <c r="AK599" s="16"/>
      <c r="AL599" s="16"/>
      <c r="AM599" s="16"/>
      <c r="AN599" s="16"/>
      <c r="AO599" s="16"/>
      <c r="AP599" s="16"/>
      <c r="AQ599" s="16"/>
      <c r="AR599" s="116"/>
      <c r="AS599" s="116"/>
      <c r="AT599" s="116"/>
      <c r="AU599" s="116"/>
      <c r="AV599" s="116"/>
      <c r="AW599" s="116"/>
      <c r="AX599" s="116"/>
      <c r="AY599" s="116"/>
      <c r="AZ599" s="116"/>
      <c r="BA599" s="116"/>
      <c r="BB599" s="116"/>
      <c r="BC599" s="116"/>
      <c r="BD599" s="116"/>
      <c r="BE599" s="116"/>
      <c r="BF599" s="116"/>
      <c r="BG599" s="116"/>
      <c r="BH599" s="116"/>
      <c r="BI599" s="117"/>
    </row>
    <row r="600" spans="2:61" s="3" customFormat="1">
      <c r="B600" s="36"/>
      <c r="C600" s="36"/>
      <c r="D600" s="36"/>
      <c r="E600" s="36"/>
      <c r="F600" s="36"/>
      <c r="G600" s="36"/>
      <c r="H600" s="36"/>
      <c r="I600" s="36"/>
      <c r="J600" s="36"/>
      <c r="K600" s="36"/>
      <c r="L600" s="36"/>
      <c r="M600" s="36"/>
      <c r="N600" s="36"/>
      <c r="O600" s="36"/>
      <c r="P600" s="36"/>
      <c r="Q600" s="36"/>
      <c r="R600" s="16"/>
      <c r="S600" s="16"/>
      <c r="T600" s="16"/>
      <c r="U600" s="16"/>
      <c r="V600" s="16"/>
      <c r="W600" s="16"/>
      <c r="X600" s="16"/>
      <c r="Y600" s="16"/>
      <c r="Z600" s="16"/>
      <c r="AA600" s="16"/>
      <c r="AB600" s="16"/>
      <c r="AC600" s="16"/>
      <c r="AD600" s="16"/>
      <c r="AE600" s="16"/>
      <c r="AF600" s="16"/>
      <c r="AG600" s="16"/>
      <c r="AH600" s="16"/>
      <c r="AI600" s="16"/>
      <c r="AJ600" s="16"/>
      <c r="AK600" s="16"/>
      <c r="AL600" s="16"/>
      <c r="AM600" s="16"/>
      <c r="AN600" s="16"/>
      <c r="AO600" s="16"/>
      <c r="AP600" s="16"/>
      <c r="AQ600" s="16"/>
      <c r="AR600" s="116"/>
      <c r="AS600" s="116"/>
      <c r="AT600" s="116"/>
      <c r="AU600" s="116"/>
      <c r="AV600" s="116"/>
      <c r="AW600" s="116"/>
      <c r="AX600" s="116"/>
      <c r="AY600" s="116"/>
      <c r="AZ600" s="116"/>
      <c r="BA600" s="116"/>
      <c r="BB600" s="116"/>
      <c r="BC600" s="116"/>
      <c r="BD600" s="116"/>
      <c r="BE600" s="116"/>
      <c r="BF600" s="116"/>
      <c r="BG600" s="116"/>
      <c r="BH600" s="116"/>
      <c r="BI600" s="117"/>
    </row>
    <row r="601" spans="2:61" s="3" customFormat="1">
      <c r="B601" s="36"/>
      <c r="C601" s="36"/>
      <c r="D601" s="36"/>
      <c r="E601" s="36"/>
      <c r="F601" s="36"/>
      <c r="G601" s="36"/>
      <c r="H601" s="36"/>
      <c r="I601" s="36"/>
      <c r="J601" s="36"/>
      <c r="K601" s="36"/>
      <c r="L601" s="36"/>
      <c r="M601" s="36"/>
      <c r="N601" s="36"/>
      <c r="O601" s="36"/>
      <c r="P601" s="36"/>
      <c r="Q601" s="36"/>
      <c r="R601" s="16"/>
      <c r="S601" s="16"/>
      <c r="T601" s="16"/>
      <c r="U601" s="16"/>
      <c r="V601" s="16"/>
      <c r="W601" s="16"/>
      <c r="X601" s="16"/>
      <c r="Y601" s="16"/>
      <c r="Z601" s="16"/>
      <c r="AA601" s="16"/>
      <c r="AB601" s="16"/>
      <c r="AC601" s="16"/>
      <c r="AD601" s="16"/>
      <c r="AE601" s="16"/>
      <c r="AF601" s="16"/>
      <c r="AG601" s="16"/>
      <c r="AH601" s="16"/>
      <c r="AI601" s="16"/>
      <c r="AJ601" s="16"/>
      <c r="AK601" s="16"/>
      <c r="AL601" s="16"/>
      <c r="AM601" s="16"/>
      <c r="AN601" s="16"/>
      <c r="AO601" s="16"/>
      <c r="AP601" s="16"/>
      <c r="AQ601" s="16"/>
      <c r="AR601" s="116"/>
      <c r="AS601" s="116"/>
      <c r="AT601" s="116"/>
      <c r="AU601" s="116"/>
      <c r="AV601" s="116"/>
      <c r="AW601" s="116"/>
      <c r="AX601" s="116"/>
      <c r="AY601" s="116"/>
      <c r="AZ601" s="116"/>
      <c r="BA601" s="116"/>
      <c r="BB601" s="116"/>
      <c r="BC601" s="116"/>
      <c r="BD601" s="116"/>
      <c r="BE601" s="116"/>
      <c r="BF601" s="116"/>
      <c r="BG601" s="116"/>
      <c r="BH601" s="116"/>
      <c r="BI601" s="117"/>
    </row>
    <row r="602" spans="2:61" s="3" customFormat="1">
      <c r="B602" s="36"/>
      <c r="C602" s="36"/>
      <c r="D602" s="36"/>
      <c r="E602" s="36"/>
      <c r="F602" s="36"/>
      <c r="G602" s="36"/>
      <c r="H602" s="36"/>
      <c r="I602" s="36"/>
      <c r="J602" s="36"/>
      <c r="K602" s="36"/>
      <c r="L602" s="36"/>
      <c r="M602" s="36"/>
      <c r="N602" s="36"/>
      <c r="O602" s="36"/>
      <c r="P602" s="36"/>
      <c r="Q602" s="36"/>
      <c r="R602" s="16"/>
      <c r="S602" s="16"/>
      <c r="T602" s="16"/>
      <c r="U602" s="16"/>
      <c r="V602" s="16"/>
      <c r="W602" s="16"/>
      <c r="X602" s="16"/>
      <c r="Y602" s="16"/>
      <c r="Z602" s="16"/>
      <c r="AA602" s="16"/>
      <c r="AB602" s="16"/>
      <c r="AC602" s="16"/>
      <c r="AD602" s="16"/>
      <c r="AE602" s="16"/>
      <c r="AF602" s="16"/>
      <c r="AG602" s="16"/>
      <c r="AH602" s="16"/>
      <c r="AI602" s="16"/>
      <c r="AJ602" s="16"/>
      <c r="AK602" s="16"/>
      <c r="AL602" s="16"/>
      <c r="AM602" s="16"/>
      <c r="AN602" s="16"/>
      <c r="AO602" s="16"/>
      <c r="AP602" s="16"/>
      <c r="AQ602" s="16"/>
      <c r="AR602" s="116"/>
      <c r="AS602" s="116"/>
      <c r="AT602" s="116"/>
      <c r="AU602" s="116"/>
      <c r="AV602" s="116"/>
      <c r="AW602" s="116"/>
      <c r="AX602" s="116"/>
      <c r="AY602" s="116"/>
      <c r="AZ602" s="116"/>
      <c r="BA602" s="116"/>
      <c r="BB602" s="116"/>
      <c r="BC602" s="116"/>
      <c r="BD602" s="116"/>
      <c r="BE602" s="116"/>
      <c r="BF602" s="116"/>
      <c r="BG602" s="116"/>
      <c r="BH602" s="116"/>
      <c r="BI602" s="117"/>
    </row>
    <row r="603" spans="2:61" s="3" customFormat="1">
      <c r="B603" s="36"/>
      <c r="C603" s="36"/>
      <c r="D603" s="36"/>
      <c r="E603" s="36"/>
      <c r="F603" s="36"/>
      <c r="G603" s="36"/>
      <c r="H603" s="36"/>
      <c r="I603" s="36"/>
      <c r="J603" s="36"/>
      <c r="K603" s="36"/>
      <c r="L603" s="36"/>
      <c r="M603" s="36"/>
      <c r="N603" s="36"/>
      <c r="O603" s="36"/>
      <c r="P603" s="36"/>
      <c r="Q603" s="36"/>
      <c r="R603" s="16"/>
      <c r="S603" s="16"/>
      <c r="T603" s="16"/>
      <c r="U603" s="16"/>
      <c r="V603" s="16"/>
      <c r="W603" s="16"/>
      <c r="X603" s="16"/>
      <c r="Y603" s="16"/>
      <c r="Z603" s="16"/>
      <c r="AA603" s="16"/>
      <c r="AB603" s="16"/>
      <c r="AC603" s="16"/>
      <c r="AD603" s="16"/>
      <c r="AE603" s="16"/>
      <c r="AF603" s="16"/>
      <c r="AG603" s="16"/>
      <c r="AH603" s="16"/>
      <c r="AI603" s="16"/>
      <c r="AJ603" s="16"/>
      <c r="AK603" s="16"/>
      <c r="AL603" s="16"/>
      <c r="AM603" s="16"/>
      <c r="AN603" s="16"/>
      <c r="AO603" s="16"/>
      <c r="AP603" s="16"/>
      <c r="AQ603" s="16"/>
      <c r="AR603" s="116"/>
      <c r="AS603" s="116"/>
      <c r="AT603" s="116"/>
      <c r="AU603" s="116"/>
      <c r="AV603" s="116"/>
      <c r="AW603" s="116"/>
      <c r="AX603" s="116"/>
      <c r="AY603" s="116"/>
      <c r="AZ603" s="116"/>
      <c r="BA603" s="116"/>
      <c r="BB603" s="116"/>
      <c r="BC603" s="116"/>
      <c r="BD603" s="116"/>
      <c r="BE603" s="116"/>
      <c r="BF603" s="116"/>
      <c r="BG603" s="116"/>
      <c r="BH603" s="116"/>
      <c r="BI603" s="117"/>
    </row>
    <row r="604" spans="2:61" s="3" customFormat="1">
      <c r="B604" s="36"/>
      <c r="C604" s="36"/>
      <c r="D604" s="36"/>
      <c r="E604" s="36"/>
      <c r="F604" s="36"/>
      <c r="G604" s="36"/>
      <c r="H604" s="36"/>
      <c r="I604" s="36"/>
      <c r="J604" s="36"/>
      <c r="K604" s="36"/>
      <c r="L604" s="36"/>
      <c r="M604" s="36"/>
      <c r="N604" s="36"/>
      <c r="O604" s="36"/>
      <c r="P604" s="36"/>
      <c r="Q604" s="36"/>
      <c r="R604" s="16"/>
      <c r="S604" s="16"/>
      <c r="T604" s="16"/>
      <c r="U604" s="16"/>
      <c r="V604" s="16"/>
      <c r="W604" s="16"/>
      <c r="X604" s="16"/>
      <c r="Y604" s="16"/>
      <c r="Z604" s="16"/>
      <c r="AA604" s="16"/>
      <c r="AB604" s="16"/>
      <c r="AC604" s="16"/>
      <c r="AD604" s="16"/>
      <c r="AE604" s="16"/>
      <c r="AF604" s="16"/>
      <c r="AG604" s="16"/>
      <c r="AH604" s="16"/>
      <c r="AI604" s="16"/>
      <c r="AJ604" s="16"/>
      <c r="AK604" s="16"/>
      <c r="AL604" s="16"/>
      <c r="AM604" s="16"/>
      <c r="AN604" s="16"/>
      <c r="AO604" s="16"/>
      <c r="AP604" s="16"/>
      <c r="AQ604" s="16"/>
      <c r="AR604" s="116"/>
      <c r="AS604" s="116"/>
      <c r="AT604" s="116"/>
      <c r="AU604" s="116"/>
      <c r="AV604" s="116"/>
      <c r="AW604" s="116"/>
      <c r="AX604" s="116"/>
      <c r="AY604" s="116"/>
      <c r="AZ604" s="116"/>
      <c r="BA604" s="116"/>
      <c r="BB604" s="116"/>
      <c r="BC604" s="116"/>
      <c r="BD604" s="116"/>
      <c r="BE604" s="116"/>
      <c r="BF604" s="116"/>
      <c r="BG604" s="116"/>
      <c r="BH604" s="116"/>
      <c r="BI604" s="117"/>
    </row>
    <row r="605" spans="2:61" s="3" customFormat="1">
      <c r="B605" s="36"/>
      <c r="C605" s="36"/>
      <c r="D605" s="36"/>
      <c r="E605" s="36"/>
      <c r="F605" s="36"/>
      <c r="G605" s="36"/>
      <c r="H605" s="36"/>
      <c r="I605" s="36"/>
      <c r="J605" s="36"/>
      <c r="K605" s="36"/>
      <c r="L605" s="36"/>
      <c r="M605" s="36"/>
      <c r="N605" s="36"/>
      <c r="O605" s="36"/>
      <c r="P605" s="36"/>
      <c r="Q605" s="36"/>
      <c r="R605" s="16"/>
      <c r="S605" s="16"/>
      <c r="T605" s="16"/>
      <c r="U605" s="16"/>
      <c r="V605" s="16"/>
      <c r="W605" s="16"/>
      <c r="X605" s="16"/>
      <c r="Y605" s="16"/>
      <c r="Z605" s="16"/>
      <c r="AA605" s="16"/>
      <c r="AB605" s="16"/>
      <c r="AC605" s="16"/>
      <c r="AD605" s="16"/>
      <c r="AE605" s="16"/>
      <c r="AF605" s="16"/>
      <c r="AG605" s="16"/>
      <c r="AH605" s="16"/>
      <c r="AI605" s="16"/>
      <c r="AJ605" s="16"/>
      <c r="AK605" s="16"/>
      <c r="AL605" s="16"/>
      <c r="AM605" s="16"/>
      <c r="AN605" s="16"/>
      <c r="AO605" s="16"/>
      <c r="AP605" s="16"/>
      <c r="AQ605" s="16"/>
      <c r="AR605" s="116"/>
      <c r="AS605" s="116"/>
      <c r="AT605" s="116"/>
      <c r="AU605" s="116"/>
      <c r="AV605" s="116"/>
      <c r="AW605" s="116"/>
      <c r="AX605" s="116"/>
      <c r="AY605" s="116"/>
      <c r="AZ605" s="116"/>
      <c r="BA605" s="116"/>
      <c r="BB605" s="116"/>
      <c r="BC605" s="116"/>
      <c r="BD605" s="116"/>
      <c r="BE605" s="116"/>
      <c r="BF605" s="116"/>
      <c r="BG605" s="116"/>
      <c r="BH605" s="116"/>
      <c r="BI605" s="117"/>
    </row>
    <row r="606" spans="2:61" s="3" customFormat="1">
      <c r="B606" s="36"/>
      <c r="C606" s="36"/>
      <c r="D606" s="36"/>
      <c r="E606" s="36"/>
      <c r="F606" s="36"/>
      <c r="G606" s="36"/>
      <c r="H606" s="36"/>
      <c r="I606" s="36"/>
      <c r="J606" s="36"/>
      <c r="K606" s="36"/>
      <c r="L606" s="36"/>
      <c r="M606" s="36"/>
      <c r="N606" s="36"/>
      <c r="O606" s="36"/>
      <c r="P606" s="36"/>
      <c r="Q606" s="36"/>
      <c r="R606" s="16"/>
      <c r="S606" s="16"/>
      <c r="T606" s="16"/>
      <c r="U606" s="16"/>
      <c r="V606" s="16"/>
      <c r="W606" s="16"/>
      <c r="X606" s="16"/>
      <c r="Y606" s="16"/>
      <c r="Z606" s="16"/>
      <c r="AA606" s="16"/>
      <c r="AB606" s="16"/>
      <c r="AC606" s="16"/>
      <c r="AD606" s="16"/>
      <c r="AE606" s="16"/>
      <c r="AF606" s="16"/>
      <c r="AG606" s="16"/>
      <c r="AH606" s="16"/>
      <c r="AI606" s="16"/>
      <c r="AJ606" s="16"/>
      <c r="AK606" s="16"/>
      <c r="AL606" s="16"/>
      <c r="AM606" s="16"/>
      <c r="AN606" s="16"/>
      <c r="AO606" s="16"/>
      <c r="AP606" s="16"/>
      <c r="AQ606" s="16"/>
      <c r="AR606" s="116"/>
      <c r="AS606" s="116"/>
      <c r="AT606" s="116"/>
      <c r="AU606" s="116"/>
      <c r="AV606" s="116"/>
      <c r="AW606" s="116"/>
      <c r="AX606" s="116"/>
      <c r="AY606" s="116"/>
      <c r="AZ606" s="116"/>
      <c r="BA606" s="116"/>
      <c r="BB606" s="116"/>
      <c r="BC606" s="116"/>
      <c r="BD606" s="116"/>
      <c r="BE606" s="116"/>
      <c r="BF606" s="116"/>
      <c r="BG606" s="116"/>
      <c r="BH606" s="116"/>
      <c r="BI606" s="117"/>
    </row>
    <row r="607" spans="2:61" s="3" customFormat="1">
      <c r="B607" s="36"/>
      <c r="C607" s="36"/>
      <c r="D607" s="36"/>
      <c r="E607" s="36"/>
      <c r="F607" s="36"/>
      <c r="G607" s="36"/>
      <c r="H607" s="36"/>
      <c r="I607" s="36"/>
      <c r="J607" s="36"/>
      <c r="K607" s="36"/>
      <c r="L607" s="36"/>
      <c r="M607" s="36"/>
      <c r="N607" s="36"/>
      <c r="O607" s="36"/>
      <c r="P607" s="36"/>
      <c r="Q607" s="36"/>
      <c r="R607" s="16"/>
      <c r="S607" s="16"/>
      <c r="T607" s="16"/>
      <c r="U607" s="16"/>
      <c r="V607" s="16"/>
      <c r="W607" s="16"/>
      <c r="X607" s="16"/>
      <c r="Y607" s="16"/>
      <c r="Z607" s="16"/>
      <c r="AA607" s="16"/>
      <c r="AB607" s="16"/>
      <c r="AC607" s="16"/>
      <c r="AD607" s="16"/>
      <c r="AE607" s="16"/>
      <c r="AF607" s="16"/>
      <c r="AG607" s="16"/>
      <c r="AH607" s="16"/>
      <c r="AI607" s="16"/>
      <c r="AJ607" s="16"/>
      <c r="AK607" s="16"/>
      <c r="AL607" s="16"/>
      <c r="AM607" s="16"/>
      <c r="AN607" s="16"/>
      <c r="AO607" s="16"/>
      <c r="AP607" s="16"/>
      <c r="AQ607" s="16"/>
      <c r="AR607" s="116"/>
      <c r="AS607" s="116"/>
      <c r="AT607" s="116"/>
      <c r="AU607" s="116"/>
      <c r="AV607" s="116"/>
      <c r="AW607" s="116"/>
      <c r="AX607" s="116"/>
      <c r="AY607" s="116"/>
      <c r="AZ607" s="116"/>
      <c r="BA607" s="116"/>
      <c r="BB607" s="116"/>
      <c r="BC607" s="116"/>
      <c r="BD607" s="116"/>
      <c r="BE607" s="116"/>
      <c r="BF607" s="116"/>
      <c r="BG607" s="116"/>
      <c r="BH607" s="116"/>
      <c r="BI607" s="117"/>
    </row>
    <row r="608" spans="2:61" s="3" customFormat="1">
      <c r="B608" s="36"/>
      <c r="C608" s="36"/>
      <c r="D608" s="36"/>
      <c r="E608" s="36"/>
      <c r="F608" s="36"/>
      <c r="G608" s="36"/>
      <c r="H608" s="36"/>
      <c r="I608" s="36"/>
      <c r="J608" s="36"/>
      <c r="K608" s="36"/>
      <c r="L608" s="36"/>
      <c r="M608" s="36"/>
      <c r="N608" s="36"/>
      <c r="O608" s="36"/>
      <c r="P608" s="36"/>
      <c r="Q608" s="36"/>
      <c r="R608" s="16"/>
      <c r="S608" s="16"/>
      <c r="T608" s="16"/>
      <c r="U608" s="16"/>
      <c r="V608" s="16"/>
      <c r="W608" s="16"/>
      <c r="X608" s="16"/>
      <c r="Y608" s="16"/>
      <c r="Z608" s="16"/>
      <c r="AA608" s="16"/>
      <c r="AB608" s="16"/>
      <c r="AC608" s="16"/>
      <c r="AD608" s="16"/>
      <c r="AE608" s="16"/>
      <c r="AF608" s="16"/>
      <c r="AG608" s="16"/>
      <c r="AH608" s="16"/>
      <c r="AI608" s="16"/>
      <c r="AJ608" s="16"/>
      <c r="AK608" s="16"/>
      <c r="AL608" s="16"/>
      <c r="AM608" s="16"/>
      <c r="AN608" s="16"/>
      <c r="AO608" s="16"/>
      <c r="AP608" s="16"/>
      <c r="AQ608" s="16"/>
      <c r="AR608" s="116"/>
      <c r="AS608" s="116"/>
      <c r="AT608" s="116"/>
      <c r="AU608" s="116"/>
      <c r="AV608" s="116"/>
      <c r="AW608" s="116"/>
      <c r="AX608" s="116"/>
      <c r="AY608" s="116"/>
      <c r="AZ608" s="116"/>
      <c r="BA608" s="116"/>
      <c r="BB608" s="116"/>
      <c r="BC608" s="116"/>
      <c r="BD608" s="116"/>
      <c r="BE608" s="116"/>
      <c r="BF608" s="116"/>
      <c r="BG608" s="116"/>
      <c r="BH608" s="116"/>
      <c r="BI608" s="117"/>
    </row>
    <row r="609" spans="2:61" s="3" customFormat="1">
      <c r="B609" s="36"/>
      <c r="C609" s="36"/>
      <c r="D609" s="36"/>
      <c r="E609" s="36"/>
      <c r="F609" s="36"/>
      <c r="G609" s="36"/>
      <c r="H609" s="36"/>
      <c r="I609" s="36"/>
      <c r="J609" s="36"/>
      <c r="K609" s="36"/>
      <c r="L609" s="36"/>
      <c r="M609" s="36"/>
      <c r="N609" s="36"/>
      <c r="O609" s="36"/>
      <c r="P609" s="36"/>
      <c r="Q609" s="36"/>
      <c r="R609" s="16"/>
      <c r="S609" s="16"/>
      <c r="T609" s="16"/>
      <c r="U609" s="16"/>
      <c r="V609" s="16"/>
      <c r="W609" s="16"/>
      <c r="X609" s="16"/>
      <c r="Y609" s="16"/>
      <c r="Z609" s="16"/>
      <c r="AA609" s="16"/>
      <c r="AB609" s="16"/>
      <c r="AC609" s="16"/>
      <c r="AD609" s="16"/>
      <c r="AE609" s="16"/>
      <c r="AF609" s="16"/>
      <c r="AG609" s="16"/>
      <c r="AH609" s="16"/>
      <c r="AI609" s="16"/>
      <c r="AJ609" s="16"/>
      <c r="AK609" s="16"/>
      <c r="AL609" s="16"/>
      <c r="AM609" s="16"/>
      <c r="AN609" s="16"/>
      <c r="AO609" s="16"/>
      <c r="AP609" s="16"/>
      <c r="AQ609" s="16"/>
      <c r="AR609" s="116"/>
      <c r="AS609" s="116"/>
      <c r="AT609" s="116"/>
      <c r="AU609" s="116"/>
      <c r="AV609" s="116"/>
      <c r="AW609" s="116"/>
      <c r="AX609" s="116"/>
      <c r="AY609" s="116"/>
      <c r="AZ609" s="116"/>
      <c r="BA609" s="116"/>
      <c r="BB609" s="116"/>
      <c r="BC609" s="116"/>
      <c r="BD609" s="116"/>
      <c r="BE609" s="116"/>
      <c r="BF609" s="116"/>
      <c r="BG609" s="116"/>
      <c r="BH609" s="116"/>
      <c r="BI609" s="117"/>
    </row>
    <row r="610" spans="2:61" s="3" customFormat="1">
      <c r="B610" s="36"/>
      <c r="C610" s="36"/>
      <c r="D610" s="36"/>
      <c r="E610" s="36"/>
      <c r="F610" s="36"/>
      <c r="G610" s="36"/>
      <c r="H610" s="36"/>
      <c r="I610" s="36"/>
      <c r="J610" s="36"/>
      <c r="K610" s="36"/>
      <c r="L610" s="36"/>
      <c r="M610" s="36"/>
      <c r="N610" s="36"/>
      <c r="O610" s="36"/>
      <c r="P610" s="36"/>
      <c r="Q610" s="36"/>
      <c r="R610" s="16"/>
      <c r="S610" s="16"/>
      <c r="T610" s="16"/>
      <c r="U610" s="16"/>
      <c r="V610" s="16"/>
      <c r="W610" s="16"/>
      <c r="X610" s="16"/>
      <c r="Y610" s="16"/>
      <c r="Z610" s="16"/>
      <c r="AA610" s="16"/>
      <c r="AB610" s="16"/>
      <c r="AC610" s="16"/>
      <c r="AD610" s="16"/>
      <c r="AE610" s="16"/>
      <c r="AF610" s="16"/>
      <c r="AG610" s="16"/>
      <c r="AH610" s="16"/>
      <c r="AI610" s="16"/>
      <c r="AJ610" s="16"/>
      <c r="AK610" s="16"/>
      <c r="AL610" s="16"/>
      <c r="AM610" s="16"/>
      <c r="AN610" s="16"/>
      <c r="AO610" s="16"/>
      <c r="AP610" s="16"/>
      <c r="AQ610" s="16"/>
      <c r="AR610" s="116"/>
      <c r="AS610" s="116"/>
      <c r="AT610" s="116"/>
      <c r="AU610" s="116"/>
      <c r="AV610" s="116"/>
      <c r="AW610" s="116"/>
      <c r="AX610" s="116"/>
      <c r="AY610" s="116"/>
      <c r="AZ610" s="116"/>
      <c r="BA610" s="116"/>
      <c r="BB610" s="116"/>
      <c r="BC610" s="116"/>
      <c r="BD610" s="116"/>
      <c r="BE610" s="116"/>
      <c r="BF610" s="116"/>
      <c r="BG610" s="116"/>
      <c r="BH610" s="116"/>
      <c r="BI610" s="117"/>
    </row>
    <row r="611" spans="2:61" s="3" customFormat="1">
      <c r="B611" s="36"/>
      <c r="C611" s="36"/>
      <c r="D611" s="36"/>
      <c r="E611" s="36"/>
      <c r="F611" s="36"/>
      <c r="G611" s="36"/>
      <c r="H611" s="36"/>
      <c r="I611" s="36"/>
      <c r="J611" s="36"/>
      <c r="K611" s="36"/>
      <c r="L611" s="36"/>
      <c r="M611" s="36"/>
      <c r="N611" s="36"/>
      <c r="O611" s="36"/>
      <c r="P611" s="36"/>
      <c r="Q611" s="36"/>
      <c r="R611" s="16"/>
      <c r="S611" s="16"/>
      <c r="T611" s="16"/>
      <c r="U611" s="16"/>
      <c r="V611" s="16"/>
      <c r="W611" s="16"/>
      <c r="X611" s="16"/>
      <c r="Y611" s="16"/>
      <c r="Z611" s="16"/>
      <c r="AA611" s="16"/>
      <c r="AB611" s="16"/>
      <c r="AC611" s="16"/>
      <c r="AD611" s="16"/>
      <c r="AE611" s="16"/>
      <c r="AF611" s="16"/>
      <c r="AG611" s="16"/>
      <c r="AH611" s="16"/>
      <c r="AI611" s="16"/>
      <c r="AJ611" s="16"/>
      <c r="AK611" s="16"/>
      <c r="AL611" s="16"/>
      <c r="AM611" s="16"/>
      <c r="AN611" s="16"/>
      <c r="AO611" s="16"/>
      <c r="AP611" s="16"/>
      <c r="AQ611" s="16"/>
      <c r="AR611" s="116"/>
      <c r="AS611" s="116"/>
      <c r="AT611" s="116"/>
      <c r="AU611" s="116"/>
      <c r="AV611" s="116"/>
      <c r="AW611" s="116"/>
      <c r="AX611" s="116"/>
      <c r="AY611" s="116"/>
      <c r="AZ611" s="116"/>
      <c r="BA611" s="116"/>
      <c r="BB611" s="116"/>
      <c r="BC611" s="116"/>
      <c r="BD611" s="116"/>
      <c r="BE611" s="116"/>
      <c r="BF611" s="116"/>
      <c r="BG611" s="116"/>
      <c r="BH611" s="116"/>
      <c r="BI611" s="117"/>
    </row>
    <row r="612" spans="2:61" s="3" customFormat="1">
      <c r="B612" s="36"/>
      <c r="C612" s="36"/>
      <c r="D612" s="36"/>
      <c r="E612" s="36"/>
      <c r="F612" s="36"/>
      <c r="G612" s="36"/>
      <c r="H612" s="36"/>
      <c r="I612" s="36"/>
      <c r="J612" s="36"/>
      <c r="K612" s="36"/>
      <c r="L612" s="36"/>
      <c r="M612" s="36"/>
      <c r="N612" s="36"/>
      <c r="O612" s="36"/>
      <c r="P612" s="36"/>
      <c r="Q612" s="36"/>
      <c r="R612" s="16"/>
      <c r="S612" s="16"/>
      <c r="T612" s="16"/>
      <c r="U612" s="16"/>
      <c r="V612" s="16"/>
      <c r="W612" s="16"/>
      <c r="X612" s="16"/>
      <c r="Y612" s="16"/>
      <c r="Z612" s="16"/>
      <c r="AA612" s="16"/>
      <c r="AB612" s="16"/>
      <c r="AC612" s="16"/>
      <c r="AD612" s="16"/>
      <c r="AE612" s="16"/>
      <c r="AF612" s="16"/>
      <c r="AG612" s="16"/>
      <c r="AH612" s="16"/>
      <c r="AI612" s="16"/>
      <c r="AJ612" s="16"/>
      <c r="AK612" s="16"/>
      <c r="AL612" s="16"/>
      <c r="AM612" s="16"/>
      <c r="AN612" s="16"/>
      <c r="AO612" s="16"/>
      <c r="AP612" s="16"/>
      <c r="AQ612" s="16"/>
      <c r="AR612" s="116"/>
      <c r="AS612" s="116"/>
      <c r="AT612" s="116"/>
      <c r="AU612" s="116"/>
      <c r="AV612" s="116"/>
      <c r="AW612" s="116"/>
      <c r="AX612" s="116"/>
      <c r="AY612" s="116"/>
      <c r="AZ612" s="116"/>
      <c r="BA612" s="116"/>
      <c r="BB612" s="116"/>
      <c r="BC612" s="116"/>
      <c r="BD612" s="116"/>
      <c r="BE612" s="116"/>
      <c r="BF612" s="116"/>
      <c r="BG612" s="116"/>
      <c r="BH612" s="116"/>
      <c r="BI612" s="117"/>
    </row>
    <row r="613" spans="2:61" s="3" customFormat="1">
      <c r="B613" s="36"/>
      <c r="C613" s="36"/>
      <c r="D613" s="36"/>
      <c r="E613" s="36"/>
      <c r="F613" s="36"/>
      <c r="G613" s="36"/>
      <c r="H613" s="36"/>
      <c r="I613" s="36"/>
      <c r="J613" s="36"/>
      <c r="K613" s="36"/>
      <c r="L613" s="36"/>
      <c r="M613" s="36"/>
      <c r="N613" s="36"/>
      <c r="O613" s="36"/>
      <c r="P613" s="36"/>
      <c r="Q613" s="36"/>
      <c r="R613" s="16"/>
      <c r="S613" s="16"/>
      <c r="T613" s="16"/>
      <c r="U613" s="16"/>
      <c r="V613" s="16"/>
      <c r="W613" s="16"/>
      <c r="X613" s="16"/>
      <c r="Y613" s="16"/>
      <c r="Z613" s="16"/>
      <c r="AA613" s="16"/>
      <c r="AB613" s="16"/>
      <c r="AC613" s="16"/>
      <c r="AD613" s="16"/>
      <c r="AE613" s="16"/>
      <c r="AF613" s="16"/>
      <c r="AG613" s="16"/>
      <c r="AH613" s="16"/>
      <c r="AI613" s="16"/>
      <c r="AJ613" s="16"/>
      <c r="AK613" s="16"/>
      <c r="AL613" s="16"/>
      <c r="AM613" s="16"/>
      <c r="AN613" s="16"/>
      <c r="AO613" s="16"/>
      <c r="AP613" s="16"/>
      <c r="AQ613" s="16"/>
      <c r="AR613" s="116"/>
      <c r="AS613" s="116"/>
      <c r="AT613" s="116"/>
      <c r="AU613" s="116"/>
      <c r="AV613" s="116"/>
      <c r="AW613" s="116"/>
      <c r="AX613" s="116"/>
      <c r="AY613" s="116"/>
      <c r="AZ613" s="116"/>
      <c r="BA613" s="116"/>
      <c r="BB613" s="116"/>
      <c r="BC613" s="116"/>
      <c r="BD613" s="116"/>
      <c r="BE613" s="116"/>
      <c r="BF613" s="116"/>
      <c r="BG613" s="116"/>
      <c r="BH613" s="116"/>
      <c r="BI613" s="117"/>
    </row>
    <row r="614" spans="2:61" s="3" customFormat="1">
      <c r="B614" s="36"/>
      <c r="C614" s="36"/>
      <c r="D614" s="36"/>
      <c r="E614" s="36"/>
      <c r="F614" s="36"/>
      <c r="G614" s="36"/>
      <c r="H614" s="36"/>
      <c r="I614" s="36"/>
      <c r="J614" s="36"/>
      <c r="K614" s="36"/>
      <c r="L614" s="36"/>
      <c r="M614" s="36"/>
      <c r="N614" s="36"/>
      <c r="O614" s="36"/>
      <c r="P614" s="36"/>
      <c r="Q614" s="36"/>
      <c r="R614" s="16"/>
      <c r="S614" s="16"/>
      <c r="T614" s="16"/>
      <c r="U614" s="16"/>
      <c r="V614" s="16"/>
      <c r="W614" s="16"/>
      <c r="X614" s="16"/>
      <c r="Y614" s="16"/>
      <c r="Z614" s="16"/>
      <c r="AA614" s="16"/>
      <c r="AB614" s="16"/>
      <c r="AC614" s="16"/>
      <c r="AD614" s="16"/>
      <c r="AE614" s="16"/>
      <c r="AF614" s="16"/>
      <c r="AG614" s="16"/>
      <c r="AH614" s="16"/>
      <c r="AI614" s="16"/>
      <c r="AJ614" s="16"/>
      <c r="AK614" s="16"/>
      <c r="AL614" s="16"/>
      <c r="AM614" s="16"/>
      <c r="AN614" s="16"/>
      <c r="AO614" s="16"/>
      <c r="AP614" s="16"/>
      <c r="AQ614" s="16"/>
      <c r="AR614" s="116"/>
      <c r="AS614" s="116"/>
      <c r="AT614" s="116"/>
      <c r="AU614" s="116"/>
      <c r="AV614" s="116"/>
      <c r="AW614" s="116"/>
      <c r="AX614" s="116"/>
      <c r="AY614" s="116"/>
      <c r="AZ614" s="116"/>
      <c r="BA614" s="116"/>
      <c r="BB614" s="116"/>
      <c r="BC614" s="116"/>
      <c r="BD614" s="116"/>
      <c r="BE614" s="116"/>
      <c r="BF614" s="116"/>
      <c r="BG614" s="116"/>
      <c r="BH614" s="116"/>
      <c r="BI614" s="117"/>
    </row>
    <row r="615" spans="2:61" s="3" customFormat="1">
      <c r="B615" s="36"/>
      <c r="C615" s="36"/>
      <c r="D615" s="36"/>
      <c r="E615" s="36"/>
      <c r="F615" s="36"/>
      <c r="G615" s="36"/>
      <c r="H615" s="36"/>
      <c r="I615" s="36"/>
      <c r="J615" s="36"/>
      <c r="K615" s="36"/>
      <c r="L615" s="36"/>
      <c r="M615" s="36"/>
      <c r="N615" s="36"/>
      <c r="O615" s="36"/>
      <c r="P615" s="36"/>
      <c r="Q615" s="36"/>
      <c r="R615" s="16"/>
      <c r="S615" s="16"/>
      <c r="T615" s="16"/>
      <c r="U615" s="16"/>
      <c r="V615" s="16"/>
      <c r="W615" s="16"/>
      <c r="X615" s="16"/>
      <c r="Y615" s="16"/>
      <c r="Z615" s="16"/>
      <c r="AA615" s="16"/>
      <c r="AB615" s="16"/>
      <c r="AC615" s="16"/>
      <c r="AD615" s="16"/>
      <c r="AE615" s="16"/>
      <c r="AF615" s="16"/>
      <c r="AG615" s="16"/>
      <c r="AH615" s="16"/>
      <c r="AI615" s="16"/>
      <c r="AJ615" s="16"/>
      <c r="AK615" s="16"/>
      <c r="AL615" s="16"/>
      <c r="AM615" s="16"/>
      <c r="AN615" s="16"/>
      <c r="AO615" s="16"/>
      <c r="AP615" s="16"/>
      <c r="AQ615" s="16"/>
      <c r="AR615" s="116"/>
      <c r="AS615" s="116"/>
      <c r="AT615" s="116"/>
      <c r="AU615" s="116"/>
      <c r="AV615" s="116"/>
      <c r="AW615" s="116"/>
      <c r="AX615" s="116"/>
      <c r="AY615" s="116"/>
      <c r="AZ615" s="116"/>
      <c r="BA615" s="116"/>
      <c r="BB615" s="116"/>
      <c r="BC615" s="116"/>
      <c r="BD615" s="116"/>
      <c r="BE615" s="116"/>
      <c r="BF615" s="116"/>
      <c r="BG615" s="116"/>
      <c r="BH615" s="116"/>
      <c r="BI615" s="117"/>
    </row>
    <row r="616" spans="2:61" s="3" customFormat="1">
      <c r="B616" s="36"/>
      <c r="C616" s="36"/>
      <c r="D616" s="36"/>
      <c r="E616" s="36"/>
      <c r="F616" s="36"/>
      <c r="G616" s="36"/>
      <c r="H616" s="36"/>
      <c r="I616" s="36"/>
      <c r="J616" s="36"/>
      <c r="K616" s="36"/>
      <c r="L616" s="36"/>
      <c r="M616" s="36"/>
      <c r="N616" s="36"/>
      <c r="O616" s="36"/>
      <c r="P616" s="36"/>
      <c r="Q616" s="36"/>
      <c r="R616" s="16"/>
      <c r="S616" s="16"/>
      <c r="T616" s="16"/>
      <c r="U616" s="16"/>
      <c r="V616" s="16"/>
      <c r="W616" s="16"/>
      <c r="X616" s="16"/>
      <c r="Y616" s="16"/>
      <c r="Z616" s="16"/>
      <c r="AA616" s="16"/>
      <c r="AB616" s="16"/>
      <c r="AC616" s="16"/>
      <c r="AD616" s="16"/>
      <c r="AE616" s="16"/>
      <c r="AF616" s="16"/>
      <c r="AG616" s="16"/>
      <c r="AH616" s="16"/>
      <c r="AI616" s="16"/>
      <c r="AJ616" s="16"/>
      <c r="AK616" s="16"/>
      <c r="AL616" s="16"/>
      <c r="AM616" s="16"/>
      <c r="AN616" s="16"/>
      <c r="AO616" s="16"/>
      <c r="AP616" s="16"/>
      <c r="AQ616" s="16"/>
      <c r="AR616" s="116"/>
      <c r="AS616" s="116"/>
      <c r="AT616" s="116"/>
      <c r="AU616" s="116"/>
      <c r="AV616" s="116"/>
      <c r="AW616" s="116"/>
      <c r="AX616" s="116"/>
      <c r="AY616" s="116"/>
      <c r="AZ616" s="116"/>
      <c r="BA616" s="116"/>
      <c r="BB616" s="116"/>
      <c r="BC616" s="116"/>
      <c r="BD616" s="116"/>
      <c r="BE616" s="116"/>
      <c r="BF616" s="116"/>
      <c r="BG616" s="116"/>
      <c r="BH616" s="116"/>
      <c r="BI616" s="117"/>
    </row>
    <row r="617" spans="2:61" s="3" customFormat="1">
      <c r="B617" s="36"/>
      <c r="C617" s="36"/>
      <c r="D617" s="36"/>
      <c r="E617" s="36"/>
      <c r="F617" s="36"/>
      <c r="G617" s="36"/>
      <c r="H617" s="36"/>
      <c r="I617" s="36"/>
      <c r="J617" s="36"/>
      <c r="K617" s="36"/>
      <c r="L617" s="36"/>
      <c r="M617" s="36"/>
      <c r="N617" s="36"/>
      <c r="O617" s="36"/>
      <c r="P617" s="36"/>
      <c r="Q617" s="36"/>
      <c r="R617" s="16"/>
      <c r="S617" s="16"/>
      <c r="T617" s="16"/>
      <c r="U617" s="16"/>
      <c r="V617" s="16"/>
      <c r="W617" s="16"/>
      <c r="X617" s="16"/>
      <c r="Y617" s="16"/>
      <c r="Z617" s="16"/>
      <c r="AA617" s="16"/>
      <c r="AB617" s="16"/>
      <c r="AC617" s="16"/>
      <c r="AD617" s="16"/>
      <c r="AE617" s="16"/>
      <c r="AF617" s="16"/>
      <c r="AG617" s="16"/>
      <c r="AH617" s="16"/>
      <c r="AI617" s="16"/>
      <c r="AJ617" s="16"/>
      <c r="AK617" s="16"/>
      <c r="AL617" s="16"/>
      <c r="AM617" s="16"/>
      <c r="AN617" s="16"/>
      <c r="AO617" s="16"/>
      <c r="AP617" s="16"/>
      <c r="AQ617" s="16"/>
      <c r="AR617" s="116"/>
      <c r="AS617" s="116"/>
      <c r="AT617" s="116"/>
      <c r="AU617" s="116"/>
      <c r="AV617" s="116"/>
      <c r="AW617" s="116"/>
      <c r="AX617" s="116"/>
      <c r="AY617" s="116"/>
      <c r="AZ617" s="116"/>
      <c r="BA617" s="116"/>
      <c r="BB617" s="116"/>
      <c r="BC617" s="116"/>
      <c r="BD617" s="116"/>
      <c r="BE617" s="116"/>
      <c r="BF617" s="116"/>
      <c r="BG617" s="116"/>
      <c r="BH617" s="116"/>
      <c r="BI617" s="117"/>
    </row>
    <row r="618" spans="2:61" s="3" customFormat="1">
      <c r="B618" s="36"/>
      <c r="C618" s="36"/>
      <c r="D618" s="36"/>
      <c r="E618" s="36"/>
      <c r="F618" s="36"/>
      <c r="G618" s="36"/>
      <c r="H618" s="36"/>
      <c r="I618" s="36"/>
      <c r="J618" s="36"/>
      <c r="K618" s="36"/>
      <c r="L618" s="36"/>
      <c r="M618" s="36"/>
      <c r="N618" s="36"/>
      <c r="O618" s="36"/>
      <c r="P618" s="36"/>
      <c r="Q618" s="36"/>
      <c r="R618" s="16"/>
      <c r="S618" s="16"/>
      <c r="T618" s="16"/>
      <c r="U618" s="16"/>
      <c r="V618" s="16"/>
      <c r="W618" s="16"/>
      <c r="X618" s="16"/>
      <c r="Y618" s="16"/>
      <c r="Z618" s="16"/>
      <c r="AA618" s="16"/>
      <c r="AB618" s="16"/>
      <c r="AC618" s="16"/>
      <c r="AD618" s="16"/>
      <c r="AE618" s="16"/>
      <c r="AF618" s="16"/>
      <c r="AG618" s="16"/>
      <c r="AH618" s="16"/>
      <c r="AI618" s="16"/>
      <c r="AJ618" s="16"/>
      <c r="AK618" s="16"/>
      <c r="AL618" s="16"/>
      <c r="AM618" s="16"/>
      <c r="AN618" s="16"/>
      <c r="AO618" s="16"/>
      <c r="AP618" s="16"/>
      <c r="AQ618" s="16"/>
      <c r="AR618" s="116"/>
      <c r="AS618" s="116"/>
      <c r="AT618" s="116"/>
      <c r="AU618" s="116"/>
      <c r="AV618" s="116"/>
      <c r="AW618" s="116"/>
      <c r="AX618" s="116"/>
      <c r="AY618" s="116"/>
      <c r="AZ618" s="116"/>
      <c r="BA618" s="116"/>
      <c r="BB618" s="116"/>
      <c r="BC618" s="116"/>
      <c r="BD618" s="116"/>
      <c r="BE618" s="116"/>
      <c r="BF618" s="116"/>
      <c r="BG618" s="116"/>
      <c r="BH618" s="116"/>
      <c r="BI618" s="117"/>
    </row>
    <row r="619" spans="2:61" s="3" customFormat="1">
      <c r="B619" s="36"/>
      <c r="C619" s="36"/>
      <c r="D619" s="36"/>
      <c r="E619" s="36"/>
      <c r="F619" s="36"/>
      <c r="G619" s="36"/>
      <c r="H619" s="36"/>
      <c r="I619" s="36"/>
      <c r="J619" s="36"/>
      <c r="K619" s="36"/>
      <c r="L619" s="36"/>
      <c r="M619" s="36"/>
      <c r="N619" s="36"/>
      <c r="O619" s="36"/>
      <c r="P619" s="36"/>
      <c r="Q619" s="36"/>
      <c r="R619" s="16"/>
      <c r="S619" s="16"/>
      <c r="T619" s="16"/>
      <c r="U619" s="16"/>
      <c r="V619" s="16"/>
      <c r="W619" s="16"/>
      <c r="X619" s="16"/>
      <c r="Y619" s="16"/>
      <c r="Z619" s="16"/>
      <c r="AA619" s="16"/>
      <c r="AB619" s="16"/>
      <c r="AC619" s="16"/>
      <c r="AD619" s="16"/>
      <c r="AE619" s="16"/>
      <c r="AF619" s="16"/>
      <c r="AG619" s="16"/>
      <c r="AH619" s="16"/>
      <c r="AI619" s="16"/>
      <c r="AJ619" s="16"/>
      <c r="AK619" s="16"/>
      <c r="AL619" s="16"/>
      <c r="AM619" s="16"/>
      <c r="AN619" s="16"/>
      <c r="AO619" s="16"/>
      <c r="AP619" s="16"/>
      <c r="AQ619" s="16"/>
      <c r="AR619" s="116"/>
      <c r="AS619" s="116"/>
      <c r="AT619" s="116"/>
      <c r="AU619" s="116"/>
      <c r="AV619" s="116"/>
      <c r="AW619" s="116"/>
      <c r="AX619" s="116"/>
      <c r="AY619" s="116"/>
      <c r="AZ619" s="116"/>
      <c r="BA619" s="116"/>
      <c r="BB619" s="116"/>
      <c r="BC619" s="116"/>
      <c r="BD619" s="116"/>
      <c r="BE619" s="116"/>
      <c r="BF619" s="116"/>
      <c r="BG619" s="116"/>
      <c r="BH619" s="116"/>
      <c r="BI619" s="117"/>
    </row>
    <row r="620" spans="2:61" s="3" customFormat="1">
      <c r="B620" s="36"/>
      <c r="C620" s="36"/>
      <c r="D620" s="36"/>
      <c r="E620" s="36"/>
      <c r="F620" s="36"/>
      <c r="G620" s="36"/>
      <c r="H620" s="36"/>
      <c r="I620" s="36"/>
      <c r="J620" s="36"/>
      <c r="K620" s="36"/>
      <c r="L620" s="36"/>
      <c r="M620" s="36"/>
      <c r="N620" s="36"/>
      <c r="O620" s="36"/>
      <c r="P620" s="36"/>
      <c r="Q620" s="36"/>
      <c r="R620" s="16"/>
      <c r="S620" s="16"/>
      <c r="T620" s="16"/>
      <c r="U620" s="16"/>
      <c r="V620" s="16"/>
      <c r="W620" s="16"/>
      <c r="X620" s="16"/>
      <c r="Y620" s="16"/>
      <c r="Z620" s="16"/>
      <c r="AA620" s="16"/>
      <c r="AB620" s="16"/>
      <c r="AC620" s="16"/>
      <c r="AD620" s="16"/>
      <c r="AE620" s="16"/>
      <c r="AF620" s="16"/>
      <c r="AG620" s="16"/>
      <c r="AH620" s="16"/>
      <c r="AI620" s="16"/>
      <c r="AJ620" s="16"/>
      <c r="AK620" s="16"/>
      <c r="AL620" s="16"/>
      <c r="AM620" s="16"/>
      <c r="AN620" s="16"/>
      <c r="AO620" s="16"/>
      <c r="AP620" s="16"/>
      <c r="AQ620" s="16"/>
      <c r="AR620" s="116"/>
      <c r="AS620" s="116"/>
      <c r="AT620" s="116"/>
      <c r="AU620" s="116"/>
      <c r="AV620" s="116"/>
      <c r="AW620" s="116"/>
      <c r="AX620" s="116"/>
      <c r="AY620" s="116"/>
      <c r="AZ620" s="116"/>
      <c r="BA620" s="116"/>
      <c r="BB620" s="116"/>
      <c r="BC620" s="116"/>
      <c r="BD620" s="116"/>
      <c r="BE620" s="116"/>
      <c r="BF620" s="116"/>
      <c r="BG620" s="116"/>
      <c r="BH620" s="116"/>
      <c r="BI620" s="117"/>
    </row>
    <row r="621" spans="2:61" s="3" customFormat="1">
      <c r="B621" s="36"/>
      <c r="C621" s="36"/>
      <c r="D621" s="36"/>
      <c r="E621" s="36"/>
      <c r="F621" s="36"/>
      <c r="G621" s="36"/>
      <c r="H621" s="36"/>
      <c r="I621" s="36"/>
      <c r="J621" s="36"/>
      <c r="K621" s="36"/>
      <c r="L621" s="36"/>
      <c r="M621" s="36"/>
      <c r="N621" s="36"/>
      <c r="O621" s="36"/>
      <c r="P621" s="36"/>
      <c r="Q621" s="36"/>
      <c r="R621" s="16"/>
      <c r="S621" s="16"/>
      <c r="T621" s="16"/>
      <c r="U621" s="16"/>
      <c r="V621" s="16"/>
      <c r="W621" s="16"/>
      <c r="X621" s="16"/>
      <c r="Y621" s="16"/>
      <c r="Z621" s="16"/>
      <c r="AA621" s="16"/>
      <c r="AB621" s="16"/>
      <c r="AC621" s="16"/>
      <c r="AD621" s="16"/>
      <c r="AE621" s="16"/>
      <c r="AF621" s="16"/>
      <c r="AG621" s="16"/>
      <c r="AH621" s="16"/>
      <c r="AI621" s="16"/>
      <c r="AJ621" s="16"/>
      <c r="AK621" s="16"/>
      <c r="AL621" s="16"/>
      <c r="AM621" s="16"/>
      <c r="AN621" s="16"/>
      <c r="AO621" s="16"/>
      <c r="AP621" s="16"/>
      <c r="AQ621" s="16"/>
      <c r="AR621" s="116"/>
      <c r="AS621" s="116"/>
      <c r="AT621" s="116"/>
      <c r="AU621" s="116"/>
      <c r="AV621" s="116"/>
      <c r="AW621" s="116"/>
      <c r="AX621" s="116"/>
      <c r="AY621" s="116"/>
      <c r="AZ621" s="116"/>
      <c r="BA621" s="116"/>
      <c r="BB621" s="116"/>
      <c r="BC621" s="116"/>
      <c r="BD621" s="116"/>
      <c r="BE621" s="116"/>
      <c r="BF621" s="116"/>
      <c r="BG621" s="116"/>
      <c r="BH621" s="116"/>
      <c r="BI621" s="117"/>
    </row>
    <row r="622" spans="2:61" s="3" customFormat="1">
      <c r="B622" s="36"/>
      <c r="C622" s="36"/>
      <c r="D622" s="36"/>
      <c r="E622" s="36"/>
      <c r="F622" s="36"/>
      <c r="G622" s="36"/>
      <c r="H622" s="36"/>
      <c r="I622" s="36"/>
      <c r="J622" s="36"/>
      <c r="K622" s="36"/>
      <c r="L622" s="36"/>
      <c r="M622" s="36"/>
      <c r="N622" s="36"/>
      <c r="O622" s="36"/>
      <c r="P622" s="36"/>
      <c r="Q622" s="36"/>
      <c r="R622" s="16"/>
      <c r="S622" s="16"/>
      <c r="T622" s="16"/>
      <c r="U622" s="16"/>
      <c r="V622" s="16"/>
      <c r="W622" s="16"/>
      <c r="X622" s="16"/>
      <c r="Y622" s="16"/>
      <c r="Z622" s="16"/>
      <c r="AA622" s="16"/>
      <c r="AB622" s="16"/>
      <c r="AC622" s="16"/>
      <c r="AD622" s="16"/>
      <c r="AE622" s="16"/>
      <c r="AF622" s="16"/>
      <c r="AG622" s="16"/>
      <c r="AH622" s="16"/>
      <c r="AI622" s="16"/>
      <c r="AJ622" s="16"/>
      <c r="AK622" s="16"/>
      <c r="AL622" s="16"/>
      <c r="AM622" s="16"/>
      <c r="AN622" s="16"/>
      <c r="AO622" s="16"/>
      <c r="AP622" s="16"/>
      <c r="AQ622" s="16"/>
      <c r="AR622" s="116"/>
      <c r="AS622" s="116"/>
      <c r="AT622" s="116"/>
      <c r="AU622" s="116"/>
      <c r="AV622" s="116"/>
      <c r="AW622" s="116"/>
      <c r="AX622" s="116"/>
      <c r="AY622" s="116"/>
      <c r="AZ622" s="116"/>
      <c r="BA622" s="116"/>
      <c r="BB622" s="116"/>
      <c r="BC622" s="116"/>
      <c r="BD622" s="116"/>
      <c r="BE622" s="116"/>
      <c r="BF622" s="116"/>
      <c r="BG622" s="116"/>
      <c r="BH622" s="116"/>
      <c r="BI622" s="117"/>
    </row>
    <row r="623" spans="2:61" s="3" customFormat="1">
      <c r="B623" s="36"/>
      <c r="C623" s="36"/>
      <c r="D623" s="36"/>
      <c r="E623" s="36"/>
      <c r="F623" s="36"/>
      <c r="G623" s="36"/>
      <c r="H623" s="36"/>
      <c r="I623" s="36"/>
      <c r="J623" s="36"/>
      <c r="K623" s="36"/>
      <c r="L623" s="36"/>
      <c r="M623" s="36"/>
      <c r="N623" s="36"/>
      <c r="O623" s="36"/>
      <c r="P623" s="36"/>
      <c r="Q623" s="36"/>
      <c r="R623" s="16"/>
      <c r="S623" s="16"/>
      <c r="T623" s="16"/>
      <c r="U623" s="16"/>
      <c r="V623" s="16"/>
      <c r="W623" s="16"/>
      <c r="X623" s="16"/>
      <c r="Y623" s="16"/>
      <c r="Z623" s="16"/>
      <c r="AA623" s="16"/>
      <c r="AB623" s="16"/>
      <c r="AC623" s="16"/>
      <c r="AD623" s="16"/>
      <c r="AE623" s="16"/>
      <c r="AF623" s="16"/>
      <c r="AG623" s="16"/>
      <c r="AH623" s="16"/>
      <c r="AI623" s="16"/>
      <c r="AJ623" s="16"/>
      <c r="AK623" s="16"/>
      <c r="AL623" s="16"/>
      <c r="AM623" s="16"/>
      <c r="AN623" s="16"/>
      <c r="AO623" s="16"/>
      <c r="AP623" s="16"/>
      <c r="AQ623" s="16"/>
      <c r="AR623" s="116"/>
      <c r="AS623" s="116"/>
      <c r="AT623" s="116"/>
      <c r="AU623" s="116"/>
      <c r="AV623" s="116"/>
      <c r="AW623" s="116"/>
      <c r="AX623" s="116"/>
      <c r="AY623" s="116"/>
      <c r="AZ623" s="116"/>
      <c r="BA623" s="116"/>
      <c r="BB623" s="116"/>
      <c r="BC623" s="116"/>
      <c r="BD623" s="116"/>
      <c r="BE623" s="116"/>
      <c r="BF623" s="116"/>
      <c r="BG623" s="116"/>
      <c r="BH623" s="116"/>
      <c r="BI623" s="117"/>
    </row>
    <row r="624" spans="2:61" s="3" customFormat="1">
      <c r="B624" s="36"/>
      <c r="C624" s="36"/>
      <c r="D624" s="36"/>
      <c r="E624" s="36"/>
      <c r="F624" s="36"/>
      <c r="G624" s="36"/>
      <c r="H624" s="36"/>
      <c r="I624" s="36"/>
      <c r="J624" s="36"/>
      <c r="K624" s="36"/>
      <c r="L624" s="36"/>
      <c r="M624" s="36"/>
      <c r="N624" s="36"/>
      <c r="O624" s="36"/>
      <c r="P624" s="36"/>
      <c r="Q624" s="36"/>
      <c r="R624" s="16"/>
      <c r="S624" s="16"/>
      <c r="T624" s="16"/>
      <c r="U624" s="16"/>
      <c r="V624" s="16"/>
      <c r="W624" s="16"/>
      <c r="X624" s="16"/>
      <c r="Y624" s="16"/>
      <c r="Z624" s="16"/>
      <c r="AA624" s="16"/>
      <c r="AB624" s="16"/>
      <c r="AC624" s="16"/>
      <c r="AD624" s="16"/>
      <c r="AE624" s="16"/>
      <c r="AF624" s="16"/>
      <c r="AG624" s="16"/>
      <c r="AH624" s="16"/>
      <c r="AI624" s="16"/>
      <c r="AJ624" s="16"/>
      <c r="AK624" s="16"/>
      <c r="AL624" s="16"/>
      <c r="AM624" s="16"/>
      <c r="AN624" s="16"/>
      <c r="AO624" s="16"/>
      <c r="AP624" s="16"/>
      <c r="AQ624" s="16"/>
      <c r="AR624" s="116"/>
      <c r="AS624" s="116"/>
      <c r="AT624" s="116"/>
      <c r="AU624" s="116"/>
      <c r="AV624" s="116"/>
      <c r="AW624" s="116"/>
      <c r="AX624" s="116"/>
      <c r="AY624" s="116"/>
      <c r="AZ624" s="116"/>
      <c r="BA624" s="116"/>
      <c r="BB624" s="116"/>
      <c r="BC624" s="116"/>
      <c r="BD624" s="116"/>
      <c r="BE624" s="116"/>
      <c r="BF624" s="116"/>
      <c r="BG624" s="116"/>
      <c r="BH624" s="116"/>
      <c r="BI624" s="117"/>
    </row>
    <row r="625" spans="2:61" s="3" customFormat="1">
      <c r="B625" s="36"/>
      <c r="C625" s="36"/>
      <c r="D625" s="36"/>
      <c r="E625" s="36"/>
      <c r="F625" s="36"/>
      <c r="G625" s="36"/>
      <c r="H625" s="36"/>
      <c r="I625" s="36"/>
      <c r="J625" s="36"/>
      <c r="K625" s="36"/>
      <c r="L625" s="36"/>
      <c r="M625" s="36"/>
      <c r="N625" s="36"/>
      <c r="O625" s="36"/>
      <c r="P625" s="36"/>
      <c r="Q625" s="36"/>
      <c r="R625" s="16"/>
      <c r="S625" s="16"/>
      <c r="T625" s="16"/>
      <c r="U625" s="16"/>
      <c r="V625" s="16"/>
      <c r="W625" s="16"/>
      <c r="X625" s="16"/>
      <c r="Y625" s="16"/>
      <c r="Z625" s="16"/>
      <c r="AA625" s="16"/>
      <c r="AB625" s="16"/>
      <c r="AC625" s="16"/>
      <c r="AD625" s="16"/>
      <c r="AE625" s="16"/>
      <c r="AF625" s="16"/>
      <c r="AG625" s="16"/>
      <c r="AH625" s="16"/>
      <c r="AI625" s="16"/>
      <c r="AJ625" s="16"/>
      <c r="AK625" s="16"/>
      <c r="AL625" s="16"/>
      <c r="AM625" s="16"/>
      <c r="AN625" s="16"/>
      <c r="AO625" s="16"/>
      <c r="AP625" s="16"/>
      <c r="AQ625" s="16"/>
      <c r="AR625" s="116"/>
      <c r="AS625" s="116"/>
      <c r="AT625" s="116"/>
      <c r="AU625" s="116"/>
      <c r="AV625" s="116"/>
      <c r="AW625" s="116"/>
      <c r="AX625" s="116"/>
      <c r="AY625" s="116"/>
      <c r="AZ625" s="116"/>
      <c r="BA625" s="116"/>
      <c r="BB625" s="116"/>
      <c r="BC625" s="116"/>
      <c r="BD625" s="116"/>
      <c r="BE625" s="116"/>
      <c r="BF625" s="116"/>
      <c r="BG625" s="116"/>
      <c r="BH625" s="116"/>
      <c r="BI625" s="117"/>
    </row>
    <row r="626" spans="2:61" s="3" customFormat="1">
      <c r="B626" s="36"/>
      <c r="C626" s="36"/>
      <c r="D626" s="36"/>
      <c r="E626" s="36"/>
      <c r="F626" s="36"/>
      <c r="G626" s="36"/>
      <c r="H626" s="36"/>
      <c r="I626" s="36"/>
      <c r="J626" s="36"/>
      <c r="K626" s="36"/>
      <c r="L626" s="36"/>
      <c r="M626" s="36"/>
      <c r="N626" s="36"/>
      <c r="O626" s="36"/>
      <c r="P626" s="36"/>
      <c r="Q626" s="36"/>
      <c r="R626" s="16"/>
      <c r="S626" s="16"/>
      <c r="T626" s="16"/>
      <c r="U626" s="16"/>
      <c r="V626" s="16"/>
      <c r="W626" s="16"/>
      <c r="X626" s="16"/>
      <c r="Y626" s="16"/>
      <c r="Z626" s="16"/>
      <c r="AA626" s="16"/>
      <c r="AB626" s="16"/>
      <c r="AC626" s="16"/>
      <c r="AD626" s="16"/>
      <c r="AE626" s="16"/>
      <c r="AF626" s="16"/>
      <c r="AG626" s="16"/>
      <c r="AH626" s="16"/>
      <c r="AI626" s="16"/>
      <c r="AJ626" s="16"/>
      <c r="AK626" s="16"/>
      <c r="AL626" s="16"/>
      <c r="AM626" s="16"/>
      <c r="AN626" s="16"/>
      <c r="AO626" s="16"/>
      <c r="AP626" s="16"/>
      <c r="AQ626" s="16"/>
      <c r="AR626" s="116"/>
      <c r="AS626" s="116"/>
      <c r="AT626" s="116"/>
      <c r="AU626" s="116"/>
      <c r="AV626" s="116"/>
      <c r="AW626" s="116"/>
      <c r="AX626" s="116"/>
      <c r="AY626" s="116"/>
      <c r="AZ626" s="116"/>
      <c r="BA626" s="116"/>
      <c r="BB626" s="116"/>
      <c r="BC626" s="116"/>
      <c r="BD626" s="116"/>
      <c r="BE626" s="116"/>
      <c r="BF626" s="116"/>
      <c r="BG626" s="116"/>
      <c r="BH626" s="116"/>
      <c r="BI626" s="117"/>
    </row>
    <row r="627" spans="2:61" s="3" customFormat="1">
      <c r="B627" s="36"/>
      <c r="C627" s="36"/>
      <c r="D627" s="36"/>
      <c r="E627" s="36"/>
      <c r="F627" s="36"/>
      <c r="G627" s="36"/>
      <c r="H627" s="36"/>
      <c r="I627" s="36"/>
      <c r="J627" s="36"/>
      <c r="K627" s="36"/>
      <c r="L627" s="36"/>
      <c r="M627" s="36"/>
      <c r="N627" s="36"/>
      <c r="O627" s="36"/>
      <c r="P627" s="36"/>
      <c r="Q627" s="36"/>
      <c r="R627" s="16"/>
      <c r="S627" s="16"/>
      <c r="T627" s="16"/>
      <c r="U627" s="16"/>
      <c r="V627" s="16"/>
      <c r="W627" s="16"/>
      <c r="X627" s="16"/>
      <c r="Y627" s="16"/>
      <c r="Z627" s="16"/>
      <c r="AA627" s="16"/>
      <c r="AB627" s="16"/>
      <c r="AC627" s="16"/>
      <c r="AD627" s="16"/>
      <c r="AE627" s="16"/>
      <c r="AF627" s="16"/>
      <c r="AG627" s="16"/>
      <c r="AH627" s="16"/>
      <c r="AI627" s="16"/>
      <c r="AJ627" s="16"/>
      <c r="AK627" s="16"/>
      <c r="AL627" s="16"/>
      <c r="AM627" s="16"/>
      <c r="AN627" s="16"/>
      <c r="AO627" s="16"/>
      <c r="AP627" s="16"/>
      <c r="AQ627" s="16"/>
      <c r="AR627" s="116"/>
      <c r="AS627" s="116"/>
      <c r="AT627" s="116"/>
      <c r="AU627" s="116"/>
      <c r="AV627" s="116"/>
      <c r="AW627" s="116"/>
      <c r="AX627" s="116"/>
      <c r="AY627" s="116"/>
      <c r="AZ627" s="116"/>
      <c r="BA627" s="116"/>
      <c r="BB627" s="116"/>
      <c r="BC627" s="116"/>
      <c r="BD627" s="116"/>
      <c r="BE627" s="116"/>
      <c r="BF627" s="116"/>
      <c r="BG627" s="116"/>
      <c r="BH627" s="116"/>
      <c r="BI627" s="117"/>
    </row>
    <row r="628" spans="2:61" s="3" customFormat="1">
      <c r="B628" s="36"/>
      <c r="C628" s="36"/>
      <c r="D628" s="36"/>
      <c r="E628" s="36"/>
      <c r="F628" s="36"/>
      <c r="G628" s="36"/>
      <c r="H628" s="36"/>
      <c r="I628" s="36"/>
      <c r="J628" s="36"/>
      <c r="K628" s="36"/>
      <c r="L628" s="36"/>
      <c r="M628" s="36"/>
      <c r="N628" s="36"/>
      <c r="O628" s="36"/>
      <c r="P628" s="36"/>
      <c r="Q628" s="36"/>
      <c r="R628" s="16"/>
      <c r="S628" s="16"/>
      <c r="T628" s="16"/>
      <c r="U628" s="16"/>
      <c r="V628" s="16"/>
      <c r="W628" s="16"/>
      <c r="X628" s="16"/>
      <c r="Y628" s="16"/>
      <c r="Z628" s="16"/>
      <c r="AA628" s="16"/>
      <c r="AB628" s="16"/>
      <c r="AC628" s="16"/>
      <c r="AD628" s="16"/>
      <c r="AE628" s="16"/>
      <c r="AF628" s="16"/>
      <c r="AG628" s="16"/>
      <c r="AH628" s="16"/>
      <c r="AI628" s="16"/>
      <c r="AJ628" s="16"/>
      <c r="AK628" s="16"/>
      <c r="AL628" s="16"/>
      <c r="AM628" s="16"/>
      <c r="AN628" s="16"/>
      <c r="AO628" s="16"/>
      <c r="AP628" s="16"/>
      <c r="AQ628" s="16"/>
      <c r="AR628" s="116"/>
      <c r="AS628" s="116"/>
      <c r="AT628" s="116"/>
      <c r="AU628" s="116"/>
      <c r="AV628" s="116"/>
      <c r="AW628" s="116"/>
      <c r="AX628" s="116"/>
      <c r="AY628" s="116"/>
      <c r="AZ628" s="116"/>
      <c r="BA628" s="116"/>
      <c r="BB628" s="116"/>
      <c r="BC628" s="116"/>
      <c r="BD628" s="116"/>
      <c r="BE628" s="116"/>
      <c r="BF628" s="116"/>
      <c r="BG628" s="116"/>
      <c r="BH628" s="116"/>
      <c r="BI628" s="117"/>
    </row>
    <row r="629" spans="2:61" s="3" customFormat="1">
      <c r="B629" s="36"/>
      <c r="C629" s="36"/>
      <c r="D629" s="36"/>
      <c r="E629" s="36"/>
      <c r="F629" s="36"/>
      <c r="G629" s="36"/>
      <c r="H629" s="36"/>
      <c r="I629" s="36"/>
      <c r="J629" s="36"/>
      <c r="K629" s="36"/>
      <c r="L629" s="36"/>
      <c r="M629" s="36"/>
      <c r="N629" s="36"/>
      <c r="O629" s="36"/>
      <c r="P629" s="36"/>
      <c r="Q629" s="36"/>
      <c r="R629" s="16"/>
      <c r="S629" s="16"/>
      <c r="T629" s="16"/>
      <c r="U629" s="16"/>
      <c r="V629" s="16"/>
      <c r="W629" s="16"/>
      <c r="X629" s="16"/>
      <c r="Y629" s="16"/>
      <c r="Z629" s="16"/>
      <c r="AA629" s="16"/>
      <c r="AB629" s="16"/>
      <c r="AC629" s="16"/>
      <c r="AD629" s="16"/>
      <c r="AE629" s="16"/>
      <c r="AF629" s="16"/>
      <c r="AG629" s="16"/>
      <c r="AH629" s="16"/>
      <c r="AI629" s="16"/>
      <c r="AJ629" s="16"/>
      <c r="AK629" s="16"/>
      <c r="AL629" s="16"/>
      <c r="AM629" s="16"/>
      <c r="AN629" s="16"/>
      <c r="AO629" s="16"/>
      <c r="AP629" s="16"/>
      <c r="AQ629" s="16"/>
      <c r="AR629" s="116"/>
      <c r="AS629" s="116"/>
      <c r="AT629" s="116"/>
      <c r="AU629" s="116"/>
      <c r="AV629" s="116"/>
      <c r="AW629" s="116"/>
      <c r="AX629" s="116"/>
      <c r="AY629" s="116"/>
      <c r="AZ629" s="116"/>
      <c r="BA629" s="116"/>
      <c r="BB629" s="116"/>
      <c r="BC629" s="116"/>
      <c r="BD629" s="116"/>
      <c r="BE629" s="116"/>
      <c r="BF629" s="116"/>
      <c r="BG629" s="116"/>
      <c r="BH629" s="116"/>
      <c r="BI629" s="117"/>
    </row>
    <row r="630" spans="2:61" s="3" customFormat="1">
      <c r="B630" s="36"/>
      <c r="C630" s="36"/>
      <c r="D630" s="36"/>
      <c r="E630" s="36"/>
      <c r="F630" s="36"/>
      <c r="G630" s="36"/>
      <c r="H630" s="36"/>
      <c r="I630" s="36"/>
      <c r="J630" s="36"/>
      <c r="K630" s="36"/>
      <c r="L630" s="36"/>
      <c r="M630" s="36"/>
      <c r="N630" s="36"/>
      <c r="O630" s="36"/>
      <c r="P630" s="36"/>
      <c r="Q630" s="36"/>
      <c r="R630" s="16"/>
      <c r="S630" s="16"/>
      <c r="T630" s="16"/>
      <c r="U630" s="16"/>
      <c r="V630" s="16"/>
      <c r="W630" s="16"/>
      <c r="X630" s="16"/>
      <c r="Y630" s="16"/>
      <c r="Z630" s="16"/>
      <c r="AA630" s="16"/>
      <c r="AB630" s="16"/>
      <c r="AC630" s="16"/>
      <c r="AD630" s="16"/>
      <c r="AE630" s="16"/>
      <c r="AF630" s="16"/>
      <c r="AG630" s="16"/>
      <c r="AH630" s="16"/>
      <c r="AI630" s="16"/>
      <c r="AJ630" s="16"/>
      <c r="AK630" s="16"/>
      <c r="AL630" s="16"/>
      <c r="AM630" s="16"/>
      <c r="AN630" s="16"/>
      <c r="AO630" s="16"/>
      <c r="AP630" s="16"/>
      <c r="AQ630" s="16"/>
      <c r="AR630" s="116"/>
      <c r="AS630" s="116"/>
      <c r="AT630" s="116"/>
      <c r="AU630" s="116"/>
      <c r="AV630" s="116"/>
      <c r="AW630" s="116"/>
      <c r="AX630" s="116"/>
      <c r="AY630" s="116"/>
      <c r="AZ630" s="116"/>
      <c r="BA630" s="116"/>
      <c r="BB630" s="116"/>
      <c r="BC630" s="116"/>
      <c r="BD630" s="116"/>
      <c r="BE630" s="116"/>
      <c r="BF630" s="116"/>
      <c r="BG630" s="116"/>
      <c r="BH630" s="116"/>
      <c r="BI630" s="117"/>
    </row>
    <row r="631" spans="2:61" s="3" customFormat="1">
      <c r="B631" s="36"/>
      <c r="C631" s="36"/>
      <c r="D631" s="36"/>
      <c r="E631" s="36"/>
      <c r="F631" s="36"/>
      <c r="G631" s="36"/>
      <c r="H631" s="36"/>
      <c r="I631" s="36"/>
      <c r="J631" s="36"/>
      <c r="K631" s="36"/>
      <c r="L631" s="36"/>
      <c r="M631" s="36"/>
      <c r="N631" s="36"/>
      <c r="O631" s="36"/>
      <c r="P631" s="36"/>
      <c r="Q631" s="36"/>
      <c r="R631" s="16"/>
      <c r="S631" s="16"/>
      <c r="T631" s="16"/>
      <c r="U631" s="16"/>
      <c r="V631" s="16"/>
      <c r="W631" s="16"/>
      <c r="X631" s="16"/>
      <c r="Y631" s="16"/>
      <c r="Z631" s="16"/>
      <c r="AA631" s="16"/>
      <c r="AB631" s="16"/>
      <c r="AC631" s="16"/>
      <c r="AD631" s="16"/>
      <c r="AE631" s="16"/>
      <c r="AF631" s="16"/>
      <c r="AG631" s="16"/>
      <c r="AH631" s="16"/>
      <c r="AI631" s="16"/>
      <c r="AJ631" s="16"/>
      <c r="AK631" s="16"/>
      <c r="AL631" s="16"/>
      <c r="AM631" s="16"/>
      <c r="AN631" s="16"/>
      <c r="AO631" s="16"/>
      <c r="AP631" s="16"/>
      <c r="AQ631" s="16"/>
      <c r="AR631" s="116"/>
      <c r="AS631" s="116"/>
      <c r="AT631" s="116"/>
      <c r="AU631" s="116"/>
      <c r="AV631" s="116"/>
      <c r="AW631" s="116"/>
      <c r="AX631" s="116"/>
      <c r="AY631" s="116"/>
      <c r="AZ631" s="116"/>
      <c r="BA631" s="116"/>
      <c r="BB631" s="116"/>
      <c r="BC631" s="116"/>
      <c r="BD631" s="116"/>
      <c r="BE631" s="116"/>
      <c r="BF631" s="116"/>
      <c r="BG631" s="116"/>
      <c r="BH631" s="116"/>
      <c r="BI631" s="117"/>
    </row>
    <row r="632" spans="2:61" s="3" customFormat="1">
      <c r="B632" s="36"/>
      <c r="C632" s="36"/>
      <c r="D632" s="36"/>
      <c r="E632" s="36"/>
      <c r="F632" s="36"/>
      <c r="G632" s="36"/>
      <c r="H632" s="36"/>
      <c r="I632" s="36"/>
      <c r="J632" s="36"/>
      <c r="K632" s="36"/>
      <c r="L632" s="36"/>
      <c r="M632" s="36"/>
      <c r="N632" s="36"/>
      <c r="O632" s="36"/>
      <c r="P632" s="36"/>
      <c r="Q632" s="36"/>
      <c r="R632" s="16"/>
      <c r="S632" s="16"/>
      <c r="T632" s="16"/>
      <c r="U632" s="16"/>
      <c r="V632" s="16"/>
      <c r="W632" s="16"/>
      <c r="X632" s="16"/>
      <c r="Y632" s="16"/>
      <c r="Z632" s="16"/>
      <c r="AA632" s="16"/>
      <c r="AB632" s="16"/>
      <c r="AC632" s="16"/>
      <c r="AD632" s="16"/>
      <c r="AE632" s="16"/>
      <c r="AF632" s="16"/>
      <c r="AG632" s="16"/>
      <c r="AH632" s="16"/>
      <c r="AI632" s="16"/>
      <c r="AJ632" s="16"/>
      <c r="AK632" s="16"/>
      <c r="AL632" s="16"/>
      <c r="AM632" s="16"/>
      <c r="AN632" s="16"/>
      <c r="AO632" s="16"/>
      <c r="AP632" s="16"/>
      <c r="AQ632" s="16"/>
      <c r="AR632" s="116"/>
      <c r="AS632" s="116"/>
      <c r="AT632" s="116"/>
      <c r="AU632" s="116"/>
      <c r="AV632" s="116"/>
      <c r="AW632" s="116"/>
      <c r="AX632" s="116"/>
      <c r="AY632" s="116"/>
      <c r="AZ632" s="116"/>
      <c r="BA632" s="116"/>
      <c r="BB632" s="116"/>
      <c r="BC632" s="116"/>
      <c r="BD632" s="116"/>
      <c r="BE632" s="116"/>
      <c r="BF632" s="116"/>
      <c r="BG632" s="116"/>
      <c r="BH632" s="116"/>
      <c r="BI632" s="117"/>
    </row>
    <row r="633" spans="2:61" s="3" customFormat="1">
      <c r="B633" s="36"/>
      <c r="C633" s="36"/>
      <c r="D633" s="36"/>
      <c r="E633" s="36"/>
      <c r="F633" s="36"/>
      <c r="G633" s="36"/>
      <c r="H633" s="36"/>
      <c r="I633" s="36"/>
      <c r="J633" s="36"/>
      <c r="K633" s="36"/>
      <c r="L633" s="36"/>
      <c r="M633" s="36"/>
      <c r="N633" s="36"/>
      <c r="O633" s="36"/>
      <c r="P633" s="36"/>
      <c r="Q633" s="36"/>
      <c r="R633" s="16"/>
      <c r="S633" s="16"/>
      <c r="T633" s="16"/>
      <c r="U633" s="16"/>
      <c r="V633" s="16"/>
      <c r="W633" s="16"/>
      <c r="X633" s="16"/>
      <c r="Y633" s="16"/>
      <c r="Z633" s="16"/>
      <c r="AA633" s="16"/>
      <c r="AB633" s="16"/>
      <c r="AC633" s="16"/>
      <c r="AD633" s="16"/>
      <c r="AE633" s="16"/>
      <c r="AF633" s="16"/>
      <c r="AG633" s="16"/>
      <c r="AH633" s="16"/>
      <c r="AI633" s="16"/>
      <c r="AJ633" s="16"/>
      <c r="AK633" s="16"/>
      <c r="AL633" s="16"/>
      <c r="AM633" s="16"/>
      <c r="AN633" s="16"/>
      <c r="AO633" s="16"/>
      <c r="AP633" s="16"/>
      <c r="AQ633" s="16"/>
      <c r="AR633" s="116"/>
      <c r="AS633" s="116"/>
      <c r="AT633" s="116"/>
      <c r="AU633" s="116"/>
      <c r="AV633" s="116"/>
      <c r="AW633" s="116"/>
      <c r="AX633" s="116"/>
      <c r="AY633" s="116"/>
      <c r="AZ633" s="116"/>
      <c r="BA633" s="116"/>
      <c r="BB633" s="116"/>
      <c r="BC633" s="116"/>
      <c r="BD633" s="116"/>
      <c r="BE633" s="116"/>
      <c r="BF633" s="116"/>
      <c r="BG633" s="116"/>
      <c r="BH633" s="116"/>
      <c r="BI633" s="117"/>
    </row>
    <row r="634" spans="2:61" s="3" customFormat="1">
      <c r="B634" s="36"/>
      <c r="C634" s="36"/>
      <c r="D634" s="36"/>
      <c r="E634" s="36"/>
      <c r="F634" s="36"/>
      <c r="G634" s="36"/>
      <c r="H634" s="36"/>
      <c r="I634" s="36"/>
      <c r="J634" s="36"/>
      <c r="K634" s="36"/>
      <c r="L634" s="36"/>
      <c r="M634" s="36"/>
      <c r="N634" s="36"/>
      <c r="O634" s="36"/>
      <c r="P634" s="36"/>
      <c r="Q634" s="36"/>
      <c r="R634" s="16"/>
      <c r="S634" s="16"/>
      <c r="T634" s="16"/>
      <c r="U634" s="16"/>
      <c r="V634" s="16"/>
      <c r="W634" s="16"/>
      <c r="X634" s="16"/>
      <c r="Y634" s="16"/>
      <c r="Z634" s="16"/>
      <c r="AA634" s="16"/>
      <c r="AB634" s="16"/>
      <c r="AC634" s="16"/>
      <c r="AD634" s="16"/>
      <c r="AE634" s="16"/>
      <c r="AF634" s="16"/>
      <c r="AG634" s="16"/>
      <c r="AH634" s="16"/>
      <c r="AI634" s="16"/>
      <c r="AJ634" s="16"/>
      <c r="AK634" s="16"/>
      <c r="AL634" s="16"/>
      <c r="AM634" s="16"/>
      <c r="AN634" s="16"/>
      <c r="AO634" s="16"/>
      <c r="AP634" s="16"/>
      <c r="AQ634" s="16"/>
      <c r="AR634" s="116"/>
      <c r="AS634" s="116"/>
      <c r="AT634" s="116"/>
      <c r="AU634" s="116"/>
      <c r="AV634" s="116"/>
      <c r="AW634" s="116"/>
      <c r="AX634" s="116"/>
      <c r="AY634" s="116"/>
      <c r="AZ634" s="116"/>
      <c r="BA634" s="116"/>
      <c r="BB634" s="116"/>
      <c r="BC634" s="116"/>
      <c r="BD634" s="116"/>
      <c r="BE634" s="116"/>
      <c r="BF634" s="116"/>
      <c r="BG634" s="116"/>
      <c r="BH634" s="116"/>
      <c r="BI634" s="117"/>
    </row>
    <row r="635" spans="2:61" s="3" customFormat="1">
      <c r="B635" s="36"/>
      <c r="C635" s="36"/>
      <c r="D635" s="36"/>
      <c r="E635" s="36"/>
      <c r="F635" s="36"/>
      <c r="G635" s="36"/>
      <c r="H635" s="36"/>
      <c r="I635" s="36"/>
      <c r="J635" s="36"/>
      <c r="K635" s="36"/>
      <c r="L635" s="36"/>
      <c r="M635" s="36"/>
      <c r="N635" s="36"/>
      <c r="O635" s="36"/>
      <c r="P635" s="36"/>
      <c r="Q635" s="36"/>
      <c r="R635" s="16"/>
      <c r="S635" s="16"/>
      <c r="T635" s="16"/>
      <c r="U635" s="16"/>
      <c r="V635" s="16"/>
      <c r="W635" s="16"/>
      <c r="X635" s="16"/>
      <c r="Y635" s="16"/>
      <c r="Z635" s="16"/>
      <c r="AA635" s="16"/>
      <c r="AB635" s="16"/>
      <c r="AC635" s="16"/>
      <c r="AD635" s="16"/>
      <c r="AE635" s="16"/>
      <c r="AF635" s="16"/>
      <c r="AG635" s="16"/>
      <c r="AH635" s="16"/>
      <c r="AI635" s="16"/>
      <c r="AJ635" s="16"/>
      <c r="AK635" s="16"/>
      <c r="AL635" s="16"/>
      <c r="AM635" s="16"/>
      <c r="AN635" s="16"/>
      <c r="AO635" s="16"/>
      <c r="AP635" s="16"/>
      <c r="AQ635" s="16"/>
      <c r="AR635" s="116"/>
      <c r="AS635" s="116"/>
      <c r="AT635" s="116"/>
      <c r="AU635" s="116"/>
      <c r="AV635" s="116"/>
      <c r="AW635" s="116"/>
      <c r="AX635" s="116"/>
      <c r="AY635" s="116"/>
      <c r="AZ635" s="116"/>
      <c r="BA635" s="116"/>
      <c r="BB635" s="116"/>
      <c r="BC635" s="116"/>
      <c r="BD635" s="116"/>
      <c r="BE635" s="116"/>
      <c r="BF635" s="116"/>
      <c r="BG635" s="116"/>
      <c r="BH635" s="116"/>
      <c r="BI635" s="117"/>
    </row>
    <row r="636" spans="2:61" s="3" customFormat="1">
      <c r="B636" s="36"/>
      <c r="C636" s="36"/>
      <c r="D636" s="36"/>
      <c r="E636" s="36"/>
      <c r="F636" s="36"/>
      <c r="G636" s="36"/>
      <c r="H636" s="36"/>
      <c r="I636" s="36"/>
      <c r="J636" s="36"/>
      <c r="K636" s="36"/>
      <c r="L636" s="36"/>
      <c r="M636" s="36"/>
      <c r="N636" s="36"/>
      <c r="O636" s="36"/>
      <c r="P636" s="36"/>
      <c r="Q636" s="36"/>
      <c r="R636" s="16"/>
      <c r="S636" s="16"/>
      <c r="T636" s="16"/>
      <c r="U636" s="16"/>
      <c r="V636" s="16"/>
      <c r="W636" s="16"/>
      <c r="X636" s="16"/>
      <c r="Y636" s="16"/>
      <c r="Z636" s="16"/>
      <c r="AA636" s="16"/>
      <c r="AB636" s="16"/>
      <c r="AC636" s="16"/>
      <c r="AD636" s="16"/>
      <c r="AE636" s="16"/>
      <c r="AF636" s="16"/>
      <c r="AG636" s="16"/>
      <c r="AH636" s="16"/>
      <c r="AI636" s="16"/>
      <c r="AJ636" s="16"/>
      <c r="AK636" s="16"/>
      <c r="AL636" s="16"/>
      <c r="AM636" s="16"/>
      <c r="AN636" s="16"/>
      <c r="AO636" s="16"/>
      <c r="AP636" s="16"/>
      <c r="AQ636" s="16"/>
      <c r="AR636" s="116"/>
      <c r="AS636" s="116"/>
      <c r="AT636" s="116"/>
      <c r="AU636" s="116"/>
      <c r="AV636" s="116"/>
      <c r="AW636" s="116"/>
      <c r="AX636" s="116"/>
      <c r="AY636" s="116"/>
      <c r="AZ636" s="116"/>
      <c r="BA636" s="116"/>
      <c r="BB636" s="116"/>
      <c r="BC636" s="116"/>
      <c r="BD636" s="116"/>
      <c r="BE636" s="116"/>
      <c r="BF636" s="116"/>
      <c r="BG636" s="116"/>
      <c r="BH636" s="116"/>
      <c r="BI636" s="117"/>
    </row>
    <row r="637" spans="2:61" s="3" customFormat="1">
      <c r="B637" s="36"/>
      <c r="C637" s="36"/>
      <c r="D637" s="36"/>
      <c r="E637" s="36"/>
      <c r="F637" s="36"/>
      <c r="G637" s="36"/>
      <c r="H637" s="36"/>
      <c r="I637" s="36"/>
      <c r="J637" s="36"/>
      <c r="K637" s="36"/>
      <c r="L637" s="36"/>
      <c r="M637" s="36"/>
      <c r="N637" s="36"/>
      <c r="O637" s="36"/>
      <c r="P637" s="36"/>
      <c r="Q637" s="36"/>
      <c r="R637" s="16"/>
      <c r="S637" s="16"/>
      <c r="T637" s="16"/>
      <c r="U637" s="16"/>
      <c r="V637" s="16"/>
      <c r="W637" s="16"/>
      <c r="X637" s="16"/>
      <c r="Y637" s="16"/>
      <c r="Z637" s="16"/>
      <c r="AA637" s="16"/>
      <c r="AB637" s="16"/>
      <c r="AC637" s="16"/>
      <c r="AD637" s="16"/>
      <c r="AE637" s="16"/>
      <c r="AF637" s="16"/>
      <c r="AG637" s="16"/>
      <c r="AH637" s="16"/>
      <c r="AI637" s="16"/>
      <c r="AJ637" s="16"/>
      <c r="AK637" s="16"/>
      <c r="AL637" s="16"/>
      <c r="AM637" s="16"/>
      <c r="AN637" s="16"/>
      <c r="AO637" s="16"/>
      <c r="AP637" s="16"/>
      <c r="AQ637" s="16"/>
      <c r="AR637" s="116"/>
      <c r="AS637" s="116"/>
      <c r="AT637" s="116"/>
      <c r="AU637" s="116"/>
      <c r="AV637" s="116"/>
      <c r="AW637" s="116"/>
      <c r="AX637" s="116"/>
      <c r="AY637" s="116"/>
      <c r="AZ637" s="116"/>
      <c r="BA637" s="116"/>
      <c r="BB637" s="116"/>
      <c r="BC637" s="116"/>
      <c r="BD637" s="116"/>
      <c r="BE637" s="116"/>
      <c r="BF637" s="116"/>
      <c r="BG637" s="116"/>
      <c r="BH637" s="116"/>
      <c r="BI637" s="117"/>
    </row>
    <row r="638" spans="2:61" s="3" customFormat="1">
      <c r="B638" s="36"/>
      <c r="C638" s="36"/>
      <c r="D638" s="36"/>
      <c r="E638" s="36"/>
      <c r="F638" s="36"/>
      <c r="G638" s="36"/>
      <c r="H638" s="36"/>
      <c r="I638" s="36"/>
      <c r="J638" s="36"/>
      <c r="K638" s="36"/>
      <c r="L638" s="36"/>
      <c r="M638" s="36"/>
      <c r="N638" s="36"/>
      <c r="O638" s="36"/>
      <c r="P638" s="36"/>
      <c r="Q638" s="36"/>
      <c r="R638" s="16"/>
      <c r="S638" s="16"/>
      <c r="T638" s="16"/>
      <c r="U638" s="16"/>
      <c r="V638" s="16"/>
      <c r="W638" s="16"/>
      <c r="X638" s="16"/>
      <c r="Y638" s="16"/>
      <c r="Z638" s="16"/>
      <c r="AA638" s="16"/>
      <c r="AB638" s="16"/>
      <c r="AC638" s="16"/>
      <c r="AD638" s="16"/>
      <c r="AE638" s="16"/>
      <c r="AF638" s="16"/>
      <c r="AG638" s="16"/>
      <c r="AH638" s="16"/>
      <c r="AI638" s="16"/>
      <c r="AJ638" s="16"/>
      <c r="AK638" s="16"/>
      <c r="AL638" s="16"/>
      <c r="AM638" s="16"/>
      <c r="AN638" s="16"/>
      <c r="AO638" s="16"/>
      <c r="AP638" s="16"/>
      <c r="AQ638" s="16"/>
      <c r="AR638" s="116"/>
      <c r="AS638" s="116"/>
      <c r="AT638" s="116"/>
      <c r="AU638" s="116"/>
      <c r="AV638" s="116"/>
      <c r="AW638" s="116"/>
      <c r="AX638" s="116"/>
      <c r="AY638" s="116"/>
      <c r="AZ638" s="116"/>
      <c r="BA638" s="116"/>
      <c r="BB638" s="116"/>
      <c r="BC638" s="116"/>
      <c r="BD638" s="116"/>
      <c r="BE638" s="116"/>
      <c r="BF638" s="116"/>
      <c r="BG638" s="116"/>
      <c r="BH638" s="116"/>
      <c r="BI638" s="117"/>
    </row>
    <row r="639" spans="2:61" s="3" customFormat="1">
      <c r="B639" s="36"/>
      <c r="C639" s="36"/>
      <c r="D639" s="36"/>
      <c r="E639" s="36"/>
      <c r="F639" s="36"/>
      <c r="G639" s="36"/>
      <c r="H639" s="36"/>
      <c r="I639" s="36"/>
      <c r="J639" s="36"/>
      <c r="K639" s="36"/>
      <c r="L639" s="36"/>
      <c r="M639" s="36"/>
      <c r="N639" s="36"/>
      <c r="O639" s="36"/>
      <c r="P639" s="36"/>
      <c r="Q639" s="36"/>
      <c r="R639" s="16"/>
      <c r="S639" s="16"/>
      <c r="T639" s="16"/>
      <c r="U639" s="16"/>
      <c r="V639" s="16"/>
      <c r="W639" s="16"/>
      <c r="X639" s="16"/>
      <c r="Y639" s="16"/>
      <c r="Z639" s="16"/>
      <c r="AA639" s="16"/>
      <c r="AB639" s="16"/>
      <c r="AC639" s="16"/>
      <c r="AD639" s="16"/>
      <c r="AE639" s="16"/>
      <c r="AF639" s="16"/>
      <c r="AG639" s="16"/>
      <c r="AH639" s="16"/>
      <c r="AI639" s="16"/>
      <c r="AJ639" s="16"/>
      <c r="AK639" s="16"/>
      <c r="AL639" s="16"/>
      <c r="AM639" s="16"/>
      <c r="AN639" s="16"/>
      <c r="AO639" s="16"/>
      <c r="AP639" s="16"/>
      <c r="AQ639" s="16"/>
      <c r="AR639" s="116"/>
      <c r="AS639" s="116"/>
      <c r="AT639" s="116"/>
      <c r="AU639" s="116"/>
      <c r="AV639" s="116"/>
      <c r="AW639" s="116"/>
      <c r="AX639" s="116"/>
      <c r="AY639" s="116"/>
      <c r="AZ639" s="116"/>
      <c r="BA639" s="116"/>
      <c r="BB639" s="116"/>
      <c r="BC639" s="116"/>
      <c r="BD639" s="116"/>
      <c r="BE639" s="116"/>
      <c r="BF639" s="116"/>
      <c r="BG639" s="116"/>
      <c r="BH639" s="116"/>
      <c r="BI639" s="117"/>
    </row>
    <row r="640" spans="2:61" s="3" customFormat="1">
      <c r="B640" s="36"/>
      <c r="C640" s="36"/>
      <c r="D640" s="36"/>
      <c r="E640" s="36"/>
      <c r="F640" s="36"/>
      <c r="G640" s="36"/>
      <c r="H640" s="36"/>
      <c r="I640" s="36"/>
      <c r="J640" s="36"/>
      <c r="K640" s="36"/>
      <c r="L640" s="36"/>
      <c r="M640" s="36"/>
      <c r="N640" s="36"/>
      <c r="O640" s="36"/>
      <c r="P640" s="36"/>
      <c r="Q640" s="36"/>
      <c r="R640" s="16"/>
      <c r="S640" s="16"/>
      <c r="T640" s="16"/>
      <c r="U640" s="16"/>
      <c r="V640" s="16"/>
      <c r="W640" s="16"/>
      <c r="X640" s="16"/>
      <c r="Y640" s="16"/>
      <c r="Z640" s="16"/>
      <c r="AA640" s="16"/>
      <c r="AB640" s="16"/>
      <c r="AC640" s="16"/>
      <c r="AD640" s="16"/>
      <c r="AE640" s="16"/>
      <c r="AF640" s="16"/>
      <c r="AG640" s="16"/>
      <c r="AH640" s="16"/>
      <c r="AI640" s="16"/>
      <c r="AJ640" s="16"/>
      <c r="AK640" s="16"/>
      <c r="AL640" s="16"/>
      <c r="AM640" s="16"/>
      <c r="AN640" s="16"/>
      <c r="AO640" s="16"/>
      <c r="AP640" s="16"/>
      <c r="AQ640" s="16"/>
      <c r="AR640" s="116"/>
      <c r="AS640" s="116"/>
      <c r="AT640" s="116"/>
      <c r="AU640" s="116"/>
      <c r="AV640" s="116"/>
      <c r="AW640" s="116"/>
      <c r="AX640" s="116"/>
      <c r="AY640" s="116"/>
      <c r="AZ640" s="116"/>
      <c r="BA640" s="116"/>
      <c r="BB640" s="116"/>
      <c r="BC640" s="116"/>
      <c r="BD640" s="116"/>
      <c r="BE640" s="116"/>
      <c r="BF640" s="116"/>
      <c r="BG640" s="116"/>
      <c r="BH640" s="116"/>
      <c r="BI640" s="117"/>
    </row>
    <row r="641" spans="2:61" s="3" customFormat="1">
      <c r="B641" s="36"/>
      <c r="C641" s="36"/>
      <c r="D641" s="36"/>
      <c r="E641" s="36"/>
      <c r="F641" s="36"/>
      <c r="G641" s="36"/>
      <c r="H641" s="36"/>
      <c r="I641" s="36"/>
      <c r="J641" s="36"/>
      <c r="K641" s="36"/>
      <c r="L641" s="36"/>
      <c r="M641" s="36"/>
      <c r="N641" s="36"/>
      <c r="O641" s="36"/>
      <c r="P641" s="36"/>
      <c r="Q641" s="36"/>
      <c r="R641" s="16"/>
      <c r="S641" s="16"/>
      <c r="T641" s="16"/>
      <c r="U641" s="16"/>
      <c r="V641" s="16"/>
      <c r="W641" s="16"/>
      <c r="X641" s="16"/>
      <c r="Y641" s="16"/>
      <c r="Z641" s="16"/>
      <c r="AA641" s="16"/>
      <c r="AB641" s="16"/>
      <c r="AC641" s="16"/>
      <c r="AD641" s="16"/>
      <c r="AE641" s="16"/>
      <c r="AF641" s="16"/>
      <c r="AG641" s="16"/>
      <c r="AH641" s="16"/>
      <c r="AI641" s="16"/>
      <c r="AJ641" s="16"/>
      <c r="AK641" s="16"/>
      <c r="AL641" s="16"/>
      <c r="AM641" s="16"/>
      <c r="AN641" s="16"/>
      <c r="AO641" s="16"/>
      <c r="AP641" s="16"/>
      <c r="AQ641" s="16"/>
      <c r="AR641" s="116"/>
      <c r="AS641" s="116"/>
      <c r="AT641" s="116"/>
      <c r="AU641" s="116"/>
      <c r="AV641" s="116"/>
      <c r="AW641" s="116"/>
      <c r="AX641" s="116"/>
      <c r="AY641" s="116"/>
      <c r="AZ641" s="116"/>
      <c r="BA641" s="116"/>
      <c r="BB641" s="116"/>
      <c r="BC641" s="116"/>
      <c r="BD641" s="116"/>
      <c r="BE641" s="116"/>
      <c r="BF641" s="116"/>
      <c r="BG641" s="116"/>
      <c r="BH641" s="116"/>
      <c r="BI641" s="117"/>
    </row>
    <row r="642" spans="2:61" s="3" customFormat="1">
      <c r="B642" s="36"/>
      <c r="C642" s="36"/>
      <c r="D642" s="36"/>
      <c r="E642" s="36"/>
      <c r="F642" s="36"/>
      <c r="G642" s="36"/>
      <c r="H642" s="36"/>
      <c r="I642" s="36"/>
      <c r="J642" s="36"/>
      <c r="K642" s="36"/>
      <c r="L642" s="36"/>
      <c r="M642" s="36"/>
      <c r="N642" s="36"/>
      <c r="O642" s="36"/>
      <c r="P642" s="36"/>
      <c r="Q642" s="36"/>
      <c r="R642" s="16"/>
      <c r="S642" s="16"/>
      <c r="T642" s="16"/>
      <c r="U642" s="16"/>
      <c r="V642" s="16"/>
      <c r="W642" s="16"/>
      <c r="X642" s="16"/>
      <c r="Y642" s="16"/>
      <c r="Z642" s="16"/>
      <c r="AA642" s="16"/>
      <c r="AB642" s="16"/>
      <c r="AC642" s="16"/>
      <c r="AD642" s="16"/>
      <c r="AE642" s="16"/>
      <c r="AF642" s="16"/>
      <c r="AG642" s="16"/>
      <c r="AH642" s="16"/>
      <c r="AI642" s="16"/>
      <c r="AJ642" s="16"/>
      <c r="AK642" s="16"/>
      <c r="AL642" s="16"/>
      <c r="AM642" s="16"/>
      <c r="AN642" s="16"/>
      <c r="AO642" s="16"/>
      <c r="AP642" s="16"/>
      <c r="AQ642" s="16"/>
      <c r="AR642" s="116"/>
      <c r="AS642" s="116"/>
      <c r="AT642" s="116"/>
      <c r="AU642" s="116"/>
      <c r="AV642" s="116"/>
      <c r="AW642" s="116"/>
      <c r="AX642" s="116"/>
      <c r="AY642" s="116"/>
      <c r="AZ642" s="116"/>
      <c r="BA642" s="116"/>
      <c r="BB642" s="116"/>
      <c r="BC642" s="116"/>
      <c r="BD642" s="116"/>
      <c r="BE642" s="116"/>
      <c r="BF642" s="116"/>
      <c r="BG642" s="116"/>
      <c r="BH642" s="116"/>
      <c r="BI642" s="117"/>
    </row>
    <row r="643" spans="2:61" s="3" customFormat="1">
      <c r="B643" s="36"/>
      <c r="C643" s="36"/>
      <c r="D643" s="36"/>
      <c r="E643" s="36"/>
      <c r="F643" s="36"/>
      <c r="G643" s="36"/>
      <c r="H643" s="36"/>
      <c r="I643" s="36"/>
      <c r="J643" s="36"/>
      <c r="K643" s="36"/>
      <c r="L643" s="36"/>
      <c r="M643" s="36"/>
      <c r="N643" s="36"/>
      <c r="O643" s="36"/>
      <c r="P643" s="36"/>
      <c r="Q643" s="36"/>
      <c r="R643" s="16"/>
      <c r="S643" s="16"/>
      <c r="T643" s="16"/>
      <c r="U643" s="16"/>
      <c r="V643" s="16"/>
      <c r="W643" s="16"/>
      <c r="X643" s="16"/>
      <c r="Y643" s="16"/>
      <c r="Z643" s="16"/>
      <c r="AA643" s="16"/>
      <c r="AB643" s="16"/>
      <c r="AC643" s="16"/>
      <c r="AD643" s="16"/>
      <c r="AE643" s="16"/>
      <c r="AF643" s="16"/>
      <c r="AG643" s="16"/>
      <c r="AH643" s="16"/>
      <c r="AI643" s="16"/>
      <c r="AJ643" s="16"/>
      <c r="AK643" s="16"/>
      <c r="AL643" s="16"/>
      <c r="AM643" s="16"/>
      <c r="AN643" s="16"/>
      <c r="AO643" s="16"/>
      <c r="AP643" s="16"/>
      <c r="AQ643" s="16"/>
      <c r="AR643" s="116"/>
      <c r="AS643" s="116"/>
      <c r="AT643" s="116"/>
      <c r="AU643" s="116"/>
      <c r="AV643" s="116"/>
      <c r="AW643" s="116"/>
      <c r="AX643" s="116"/>
      <c r="AY643" s="116"/>
      <c r="AZ643" s="116"/>
      <c r="BA643" s="116"/>
      <c r="BB643" s="116"/>
      <c r="BC643" s="116"/>
      <c r="BD643" s="116"/>
      <c r="BE643" s="116"/>
      <c r="BF643" s="116"/>
      <c r="BG643" s="116"/>
      <c r="BH643" s="116"/>
      <c r="BI643" s="117"/>
    </row>
    <row r="644" spans="2:61" s="3" customFormat="1">
      <c r="B644" s="36"/>
      <c r="C644" s="36"/>
      <c r="D644" s="36"/>
      <c r="E644" s="36"/>
      <c r="F644" s="36"/>
      <c r="G644" s="36"/>
      <c r="H644" s="36"/>
      <c r="I644" s="36"/>
      <c r="J644" s="36"/>
      <c r="K644" s="36"/>
      <c r="L644" s="36"/>
      <c r="M644" s="36"/>
      <c r="N644" s="36"/>
      <c r="O644" s="36"/>
      <c r="P644" s="36"/>
      <c r="Q644" s="36"/>
      <c r="R644" s="16"/>
      <c r="S644" s="16"/>
      <c r="T644" s="16"/>
      <c r="U644" s="16"/>
      <c r="V644" s="16"/>
      <c r="W644" s="16"/>
      <c r="X644" s="16"/>
      <c r="Y644" s="16"/>
      <c r="Z644" s="16"/>
      <c r="AA644" s="16"/>
      <c r="AB644" s="16"/>
      <c r="AC644" s="16"/>
      <c r="AD644" s="16"/>
      <c r="AE644" s="16"/>
      <c r="AF644" s="16"/>
      <c r="AG644" s="16"/>
      <c r="AH644" s="16"/>
      <c r="AI644" s="16"/>
      <c r="AJ644" s="16"/>
      <c r="AK644" s="16"/>
      <c r="AL644" s="16"/>
      <c r="AM644" s="16"/>
      <c r="AN644" s="16"/>
      <c r="AO644" s="16"/>
      <c r="AP644" s="16"/>
      <c r="AQ644" s="16"/>
      <c r="AR644" s="116"/>
      <c r="AS644" s="116"/>
      <c r="AT644" s="116"/>
      <c r="AU644" s="116"/>
      <c r="AV644" s="116"/>
      <c r="AW644" s="116"/>
      <c r="AX644" s="116"/>
      <c r="AY644" s="116"/>
      <c r="AZ644" s="116"/>
      <c r="BA644" s="116"/>
      <c r="BB644" s="116"/>
      <c r="BC644" s="116"/>
      <c r="BD644" s="116"/>
      <c r="BE644" s="116"/>
      <c r="BF644" s="116"/>
      <c r="BG644" s="116"/>
      <c r="BH644" s="116"/>
      <c r="BI644" s="117"/>
    </row>
    <row r="645" spans="2:61" s="3" customFormat="1">
      <c r="B645" s="36"/>
      <c r="C645" s="36"/>
      <c r="D645" s="36"/>
      <c r="E645" s="36"/>
      <c r="F645" s="36"/>
      <c r="G645" s="36"/>
      <c r="H645" s="36"/>
      <c r="I645" s="36"/>
      <c r="J645" s="36"/>
      <c r="K645" s="36"/>
      <c r="L645" s="36"/>
      <c r="M645" s="36"/>
      <c r="N645" s="36"/>
      <c r="O645" s="36"/>
      <c r="P645" s="36"/>
      <c r="Q645" s="36"/>
      <c r="R645" s="16"/>
      <c r="S645" s="16"/>
      <c r="T645" s="16"/>
      <c r="U645" s="16"/>
      <c r="V645" s="16"/>
      <c r="W645" s="16"/>
      <c r="X645" s="16"/>
      <c r="Y645" s="16"/>
      <c r="Z645" s="16"/>
      <c r="AA645" s="16"/>
      <c r="AB645" s="16"/>
      <c r="AC645" s="16"/>
      <c r="AD645" s="16"/>
      <c r="AE645" s="16"/>
      <c r="AF645" s="16"/>
      <c r="AG645" s="16"/>
      <c r="AH645" s="16"/>
      <c r="AI645" s="16"/>
      <c r="AJ645" s="16"/>
      <c r="AK645" s="16"/>
      <c r="AL645" s="16"/>
      <c r="AM645" s="16"/>
      <c r="AN645" s="16"/>
      <c r="AO645" s="16"/>
      <c r="AP645" s="16"/>
      <c r="AQ645" s="16"/>
      <c r="AR645" s="116"/>
      <c r="AS645" s="116"/>
      <c r="AT645" s="116"/>
      <c r="AU645" s="116"/>
      <c r="AV645" s="116"/>
      <c r="AW645" s="116"/>
      <c r="AX645" s="116"/>
      <c r="AY645" s="116"/>
      <c r="AZ645" s="116"/>
      <c r="BA645" s="116"/>
      <c r="BB645" s="116"/>
      <c r="BC645" s="116"/>
      <c r="BD645" s="116"/>
      <c r="BE645" s="116"/>
      <c r="BF645" s="116"/>
      <c r="BG645" s="116"/>
      <c r="BH645" s="116"/>
      <c r="BI645" s="117"/>
    </row>
    <row r="646" spans="2:61" s="3" customFormat="1">
      <c r="B646" s="36"/>
      <c r="C646" s="36"/>
      <c r="D646" s="36"/>
      <c r="E646" s="36"/>
      <c r="F646" s="36"/>
      <c r="G646" s="36"/>
      <c r="H646" s="36"/>
      <c r="I646" s="36"/>
      <c r="J646" s="36"/>
      <c r="K646" s="36"/>
      <c r="L646" s="36"/>
      <c r="M646" s="36"/>
      <c r="N646" s="36"/>
      <c r="O646" s="36"/>
      <c r="P646" s="36"/>
      <c r="Q646" s="36"/>
      <c r="R646" s="16"/>
      <c r="S646" s="16"/>
      <c r="T646" s="16"/>
      <c r="U646" s="16"/>
      <c r="V646" s="16"/>
      <c r="W646" s="16"/>
      <c r="X646" s="16"/>
      <c r="Y646" s="16"/>
      <c r="Z646" s="16"/>
      <c r="AA646" s="16"/>
      <c r="AB646" s="16"/>
      <c r="AC646" s="16"/>
      <c r="AD646" s="16"/>
      <c r="AE646" s="16"/>
      <c r="AF646" s="16"/>
      <c r="AG646" s="16"/>
      <c r="AH646" s="16"/>
      <c r="AI646" s="16"/>
      <c r="AJ646" s="16"/>
      <c r="AK646" s="16"/>
      <c r="AL646" s="16"/>
      <c r="AM646" s="16"/>
      <c r="AN646" s="16"/>
      <c r="AO646" s="16"/>
      <c r="AP646" s="16"/>
      <c r="AQ646" s="16"/>
      <c r="AR646" s="116"/>
      <c r="AS646" s="116"/>
      <c r="AT646" s="116"/>
      <c r="AU646" s="116"/>
      <c r="AV646" s="116"/>
      <c r="AW646" s="116"/>
      <c r="AX646" s="116"/>
      <c r="AY646" s="116"/>
      <c r="AZ646" s="116"/>
      <c r="BA646" s="116"/>
      <c r="BB646" s="116"/>
      <c r="BC646" s="116"/>
      <c r="BD646" s="116"/>
      <c r="BE646" s="116"/>
      <c r="BF646" s="116"/>
      <c r="BG646" s="116"/>
      <c r="BH646" s="116"/>
      <c r="BI646" s="117"/>
    </row>
    <row r="647" spans="2:61" s="3" customFormat="1">
      <c r="B647" s="36"/>
      <c r="C647" s="36"/>
      <c r="D647" s="36"/>
      <c r="E647" s="36"/>
      <c r="F647" s="36"/>
      <c r="G647" s="36"/>
      <c r="H647" s="36"/>
      <c r="I647" s="36"/>
      <c r="J647" s="36"/>
      <c r="K647" s="36"/>
      <c r="L647" s="36"/>
      <c r="M647" s="36"/>
      <c r="N647" s="36"/>
      <c r="O647" s="36"/>
      <c r="P647" s="36"/>
      <c r="Q647" s="36"/>
      <c r="R647" s="16"/>
      <c r="S647" s="16"/>
      <c r="T647" s="16"/>
      <c r="U647" s="16"/>
      <c r="V647" s="16"/>
      <c r="W647" s="16"/>
      <c r="X647" s="16"/>
      <c r="Y647" s="16"/>
      <c r="Z647" s="16"/>
      <c r="AA647" s="16"/>
      <c r="AB647" s="16"/>
      <c r="AC647" s="16"/>
      <c r="AD647" s="16"/>
      <c r="AE647" s="16"/>
      <c r="AF647" s="16"/>
      <c r="AG647" s="16"/>
      <c r="AH647" s="16"/>
      <c r="AI647" s="16"/>
      <c r="AJ647" s="16"/>
      <c r="AK647" s="16"/>
      <c r="AL647" s="16"/>
      <c r="AM647" s="16"/>
      <c r="AN647" s="16"/>
      <c r="AO647" s="16"/>
      <c r="AP647" s="16"/>
      <c r="AQ647" s="16"/>
      <c r="AR647" s="116"/>
      <c r="AS647" s="116"/>
      <c r="AT647" s="116"/>
      <c r="AU647" s="116"/>
      <c r="AV647" s="116"/>
      <c r="AW647" s="116"/>
      <c r="AX647" s="116"/>
      <c r="AY647" s="116"/>
      <c r="AZ647" s="116"/>
      <c r="BA647" s="116"/>
      <c r="BB647" s="116"/>
      <c r="BC647" s="116"/>
      <c r="BD647" s="116"/>
      <c r="BE647" s="116"/>
      <c r="BF647" s="116"/>
      <c r="BG647" s="116"/>
      <c r="BH647" s="116"/>
      <c r="BI647" s="117"/>
    </row>
    <row r="648" spans="2:61" s="3" customFormat="1">
      <c r="B648" s="36"/>
      <c r="C648" s="36"/>
      <c r="D648" s="36"/>
      <c r="E648" s="36"/>
      <c r="F648" s="36"/>
      <c r="G648" s="36"/>
      <c r="H648" s="36"/>
      <c r="I648" s="36"/>
      <c r="J648" s="36"/>
      <c r="K648" s="36"/>
      <c r="L648" s="36"/>
      <c r="M648" s="36"/>
      <c r="N648" s="36"/>
      <c r="O648" s="36"/>
      <c r="P648" s="36"/>
      <c r="Q648" s="36"/>
      <c r="R648" s="16"/>
      <c r="S648" s="16"/>
      <c r="T648" s="16"/>
      <c r="U648" s="16"/>
      <c r="V648" s="16"/>
      <c r="W648" s="16"/>
      <c r="X648" s="16"/>
      <c r="Y648" s="16"/>
      <c r="Z648" s="16"/>
      <c r="AA648" s="16"/>
      <c r="AB648" s="16"/>
      <c r="AC648" s="16"/>
      <c r="AD648" s="16"/>
      <c r="AE648" s="16"/>
      <c r="AF648" s="16"/>
      <c r="AG648" s="16"/>
      <c r="AH648" s="16"/>
      <c r="AI648" s="16"/>
      <c r="AJ648" s="16"/>
      <c r="AK648" s="16"/>
      <c r="AL648" s="16"/>
      <c r="AM648" s="16"/>
      <c r="AN648" s="16"/>
      <c r="AO648" s="16"/>
      <c r="AP648" s="16"/>
      <c r="AQ648" s="16"/>
      <c r="AR648" s="116"/>
      <c r="AS648" s="116"/>
      <c r="AT648" s="116"/>
      <c r="AU648" s="116"/>
      <c r="AV648" s="116"/>
      <c r="AW648" s="116"/>
      <c r="AX648" s="116"/>
      <c r="AY648" s="116"/>
      <c r="AZ648" s="116"/>
      <c r="BA648" s="116"/>
      <c r="BB648" s="116"/>
      <c r="BC648" s="116"/>
      <c r="BD648" s="116"/>
      <c r="BE648" s="116"/>
      <c r="BF648" s="116"/>
      <c r="BG648" s="116"/>
      <c r="BH648" s="116"/>
      <c r="BI648" s="117"/>
    </row>
    <row r="649" spans="2:61" s="3" customFormat="1">
      <c r="B649" s="36"/>
      <c r="C649" s="36"/>
      <c r="D649" s="36"/>
      <c r="E649" s="36"/>
      <c r="F649" s="36"/>
      <c r="G649" s="36"/>
      <c r="H649" s="36"/>
      <c r="I649" s="36"/>
      <c r="J649" s="36"/>
      <c r="K649" s="36"/>
      <c r="L649" s="36"/>
      <c r="M649" s="36"/>
      <c r="N649" s="36"/>
      <c r="O649" s="36"/>
      <c r="P649" s="36"/>
      <c r="Q649" s="36"/>
      <c r="R649" s="16"/>
      <c r="S649" s="16"/>
      <c r="T649" s="16"/>
      <c r="U649" s="16"/>
      <c r="V649" s="16"/>
      <c r="W649" s="16"/>
      <c r="X649" s="16"/>
      <c r="Y649" s="16"/>
      <c r="Z649" s="16"/>
      <c r="AA649" s="16"/>
      <c r="AB649" s="16"/>
      <c r="AC649" s="16"/>
      <c r="AD649" s="16"/>
      <c r="AE649" s="16"/>
      <c r="AF649" s="16"/>
      <c r="AG649" s="16"/>
      <c r="AH649" s="16"/>
      <c r="AI649" s="16"/>
      <c r="AJ649" s="16"/>
      <c r="AK649" s="16"/>
      <c r="AL649" s="16"/>
      <c r="AM649" s="16"/>
      <c r="AN649" s="16"/>
      <c r="AO649" s="16"/>
      <c r="AP649" s="16"/>
      <c r="AQ649" s="16"/>
      <c r="AR649" s="116"/>
      <c r="AS649" s="116"/>
      <c r="AT649" s="116"/>
      <c r="AU649" s="116"/>
      <c r="AV649" s="116"/>
      <c r="AW649" s="116"/>
      <c r="AX649" s="116"/>
      <c r="AY649" s="116"/>
      <c r="AZ649" s="116"/>
      <c r="BA649" s="116"/>
      <c r="BB649" s="116"/>
      <c r="BC649" s="116"/>
      <c r="BD649" s="116"/>
      <c r="BE649" s="116"/>
      <c r="BF649" s="116"/>
      <c r="BG649" s="116"/>
      <c r="BH649" s="116"/>
      <c r="BI649" s="117"/>
    </row>
    <row r="650" spans="2:61" s="3" customFormat="1">
      <c r="B650" s="36"/>
      <c r="C650" s="36"/>
      <c r="D650" s="36"/>
      <c r="E650" s="36"/>
      <c r="F650" s="36"/>
      <c r="G650" s="36"/>
      <c r="H650" s="36"/>
      <c r="I650" s="36"/>
      <c r="J650" s="36"/>
      <c r="K650" s="36"/>
      <c r="L650" s="36"/>
      <c r="M650" s="36"/>
      <c r="N650" s="36"/>
      <c r="O650" s="36"/>
      <c r="P650" s="36"/>
      <c r="Q650" s="36"/>
      <c r="R650" s="16"/>
      <c r="S650" s="16"/>
      <c r="T650" s="16"/>
      <c r="U650" s="16"/>
      <c r="V650" s="16"/>
      <c r="W650" s="16"/>
      <c r="X650" s="16"/>
      <c r="Y650" s="16"/>
      <c r="Z650" s="16"/>
      <c r="AA650" s="16"/>
      <c r="AB650" s="16"/>
      <c r="AC650" s="16"/>
      <c r="AD650" s="16"/>
      <c r="AE650" s="16"/>
      <c r="AF650" s="16"/>
      <c r="AG650" s="16"/>
      <c r="AH650" s="16"/>
      <c r="AI650" s="16"/>
      <c r="AJ650" s="16"/>
      <c r="AK650" s="16"/>
      <c r="AL650" s="16"/>
      <c r="AM650" s="16"/>
      <c r="AN650" s="16"/>
      <c r="AO650" s="16"/>
      <c r="AP650" s="16"/>
      <c r="AQ650" s="16"/>
      <c r="AR650" s="116"/>
      <c r="AS650" s="116"/>
      <c r="AT650" s="116"/>
      <c r="AU650" s="116"/>
      <c r="AV650" s="116"/>
      <c r="AW650" s="116"/>
      <c r="AX650" s="116"/>
      <c r="AY650" s="116"/>
      <c r="AZ650" s="116"/>
      <c r="BA650" s="116"/>
      <c r="BB650" s="116"/>
      <c r="BC650" s="116"/>
      <c r="BD650" s="116"/>
      <c r="BE650" s="116"/>
      <c r="BF650" s="116"/>
      <c r="BG650" s="116"/>
      <c r="BH650" s="116"/>
      <c r="BI650" s="117"/>
    </row>
    <row r="651" spans="2:61" s="3" customFormat="1">
      <c r="B651" s="36"/>
      <c r="C651" s="36"/>
      <c r="D651" s="36"/>
      <c r="E651" s="36"/>
      <c r="F651" s="36"/>
      <c r="G651" s="36"/>
      <c r="H651" s="36"/>
      <c r="I651" s="36"/>
      <c r="J651" s="36"/>
      <c r="K651" s="36"/>
      <c r="L651" s="36"/>
      <c r="M651" s="36"/>
      <c r="N651" s="36"/>
      <c r="O651" s="36"/>
      <c r="P651" s="36"/>
      <c r="Q651" s="36"/>
      <c r="R651" s="16"/>
      <c r="S651" s="16"/>
      <c r="T651" s="16"/>
      <c r="U651" s="16"/>
      <c r="V651" s="16"/>
      <c r="W651" s="16"/>
      <c r="X651" s="16"/>
      <c r="Y651" s="16"/>
      <c r="Z651" s="16"/>
      <c r="AA651" s="16"/>
      <c r="AB651" s="16"/>
      <c r="AC651" s="16"/>
      <c r="AD651" s="16"/>
      <c r="AE651" s="16"/>
      <c r="AF651" s="16"/>
      <c r="AG651" s="16"/>
      <c r="AH651" s="16"/>
      <c r="AI651" s="16"/>
      <c r="AJ651" s="16"/>
      <c r="AK651" s="16"/>
      <c r="AL651" s="16"/>
      <c r="AM651" s="16"/>
      <c r="AN651" s="16"/>
      <c r="AO651" s="16"/>
      <c r="AP651" s="16"/>
      <c r="AQ651" s="16"/>
      <c r="AR651" s="116"/>
      <c r="AS651" s="116"/>
      <c r="AT651" s="116"/>
      <c r="AU651" s="116"/>
      <c r="AV651" s="116"/>
      <c r="AW651" s="116"/>
      <c r="AX651" s="116"/>
      <c r="AY651" s="116"/>
      <c r="AZ651" s="116"/>
      <c r="BA651" s="116"/>
      <c r="BB651" s="116"/>
      <c r="BC651" s="116"/>
      <c r="BD651" s="116"/>
      <c r="BE651" s="116"/>
      <c r="BF651" s="116"/>
      <c r="BG651" s="116"/>
      <c r="BH651" s="116"/>
      <c r="BI651" s="117"/>
    </row>
    <row r="652" spans="2:61" s="3" customFormat="1">
      <c r="B652" s="36"/>
      <c r="C652" s="36"/>
      <c r="D652" s="36"/>
      <c r="E652" s="36"/>
      <c r="F652" s="36"/>
      <c r="G652" s="36"/>
      <c r="H652" s="36"/>
      <c r="I652" s="36"/>
      <c r="J652" s="36"/>
      <c r="K652" s="36"/>
      <c r="L652" s="36"/>
      <c r="M652" s="36"/>
      <c r="N652" s="36"/>
      <c r="O652" s="36"/>
      <c r="P652" s="36"/>
      <c r="Q652" s="36"/>
      <c r="R652" s="16"/>
      <c r="S652" s="16"/>
      <c r="T652" s="16"/>
      <c r="U652" s="16"/>
      <c r="V652" s="16"/>
      <c r="W652" s="16"/>
      <c r="X652" s="16"/>
      <c r="Y652" s="16"/>
      <c r="Z652" s="16"/>
      <c r="AA652" s="16"/>
      <c r="AB652" s="16"/>
      <c r="AC652" s="16"/>
      <c r="AD652" s="16"/>
      <c r="AE652" s="16"/>
      <c r="AF652" s="16"/>
      <c r="AG652" s="16"/>
      <c r="AH652" s="16"/>
      <c r="AI652" s="16"/>
      <c r="AJ652" s="16"/>
      <c r="AK652" s="16"/>
      <c r="AL652" s="16"/>
      <c r="AM652" s="16"/>
      <c r="AN652" s="16"/>
      <c r="AO652" s="16"/>
      <c r="AP652" s="16"/>
      <c r="AQ652" s="16"/>
      <c r="AR652" s="116"/>
      <c r="AS652" s="116"/>
      <c r="AT652" s="116"/>
      <c r="AU652" s="116"/>
      <c r="AV652" s="116"/>
      <c r="AW652" s="116"/>
      <c r="AX652" s="116"/>
      <c r="AY652" s="116"/>
      <c r="AZ652" s="116"/>
      <c r="BA652" s="116"/>
      <c r="BB652" s="116"/>
      <c r="BC652" s="116"/>
      <c r="BD652" s="116"/>
      <c r="BE652" s="116"/>
      <c r="BF652" s="116"/>
      <c r="BG652" s="116"/>
      <c r="BH652" s="116"/>
      <c r="BI652" s="117"/>
    </row>
    <row r="653" spans="2:61" s="3" customFormat="1">
      <c r="B653" s="36"/>
      <c r="C653" s="36"/>
      <c r="D653" s="36"/>
      <c r="E653" s="36"/>
      <c r="F653" s="36"/>
      <c r="G653" s="36"/>
      <c r="H653" s="36"/>
      <c r="I653" s="36"/>
      <c r="J653" s="36"/>
      <c r="K653" s="36"/>
      <c r="L653" s="36"/>
      <c r="M653" s="36"/>
      <c r="N653" s="36"/>
      <c r="O653" s="36"/>
      <c r="P653" s="36"/>
      <c r="Q653" s="36"/>
      <c r="R653" s="16"/>
      <c r="S653" s="16"/>
      <c r="T653" s="16"/>
      <c r="U653" s="16"/>
      <c r="V653" s="16"/>
      <c r="W653" s="16"/>
      <c r="X653" s="16"/>
      <c r="Y653" s="16"/>
      <c r="Z653" s="16"/>
      <c r="AA653" s="16"/>
      <c r="AB653" s="16"/>
      <c r="AC653" s="16"/>
      <c r="AD653" s="16"/>
      <c r="AE653" s="16"/>
      <c r="AF653" s="16"/>
      <c r="AG653" s="16"/>
      <c r="AH653" s="16"/>
      <c r="AI653" s="16"/>
      <c r="AJ653" s="16"/>
      <c r="AK653" s="16"/>
      <c r="AL653" s="16"/>
      <c r="AM653" s="16"/>
      <c r="AN653" s="16"/>
      <c r="AO653" s="16"/>
      <c r="AP653" s="16"/>
      <c r="AQ653" s="16"/>
      <c r="AR653" s="116"/>
      <c r="AS653" s="116"/>
      <c r="AT653" s="116"/>
      <c r="AU653" s="116"/>
      <c r="AV653" s="116"/>
      <c r="AW653" s="116"/>
      <c r="AX653" s="116"/>
      <c r="AY653" s="116"/>
      <c r="AZ653" s="116"/>
      <c r="BA653" s="116"/>
      <c r="BB653" s="116"/>
      <c r="BC653" s="116"/>
      <c r="BD653" s="116"/>
      <c r="BE653" s="116"/>
      <c r="BF653" s="116"/>
      <c r="BG653" s="116"/>
      <c r="BH653" s="116"/>
      <c r="BI653" s="117"/>
    </row>
    <row r="654" spans="2:61" s="3" customFormat="1">
      <c r="B654" s="36"/>
      <c r="C654" s="36"/>
      <c r="D654" s="36"/>
      <c r="E654" s="36"/>
      <c r="F654" s="36"/>
      <c r="G654" s="36"/>
      <c r="H654" s="36"/>
      <c r="I654" s="36"/>
      <c r="J654" s="36"/>
      <c r="K654" s="36"/>
      <c r="L654" s="36"/>
      <c r="M654" s="36"/>
      <c r="N654" s="36"/>
      <c r="O654" s="36"/>
      <c r="P654" s="36"/>
      <c r="Q654" s="36"/>
      <c r="R654" s="16"/>
      <c r="S654" s="16"/>
      <c r="T654" s="16"/>
      <c r="U654" s="16"/>
      <c r="V654" s="16"/>
      <c r="W654" s="16"/>
      <c r="X654" s="16"/>
      <c r="Y654" s="16"/>
      <c r="Z654" s="16"/>
      <c r="AA654" s="16"/>
      <c r="AB654" s="16"/>
      <c r="AC654" s="16"/>
      <c r="AD654" s="16"/>
      <c r="AE654" s="16"/>
      <c r="AF654" s="16"/>
      <c r="AG654" s="16"/>
      <c r="AH654" s="16"/>
      <c r="AI654" s="16"/>
      <c r="AJ654" s="16"/>
      <c r="AK654" s="16"/>
      <c r="AL654" s="16"/>
      <c r="AM654" s="16"/>
      <c r="AN654" s="16"/>
      <c r="AO654" s="16"/>
      <c r="AP654" s="16"/>
      <c r="AQ654" s="16"/>
      <c r="AR654" s="116"/>
      <c r="AS654" s="116"/>
      <c r="AT654" s="116"/>
      <c r="AU654" s="116"/>
      <c r="AV654" s="116"/>
      <c r="AW654" s="116"/>
      <c r="AX654" s="116"/>
      <c r="AY654" s="116"/>
      <c r="AZ654" s="116"/>
      <c r="BA654" s="116"/>
      <c r="BB654" s="116"/>
      <c r="BC654" s="116"/>
      <c r="BD654" s="116"/>
      <c r="BE654" s="116"/>
      <c r="BF654" s="116"/>
      <c r="BG654" s="116"/>
      <c r="BH654" s="116"/>
      <c r="BI654" s="117"/>
    </row>
    <row r="655" spans="2:61" s="3" customFormat="1">
      <c r="B655" s="36"/>
      <c r="C655" s="36"/>
      <c r="D655" s="36"/>
      <c r="E655" s="36"/>
      <c r="F655" s="36"/>
      <c r="G655" s="36"/>
      <c r="H655" s="36"/>
      <c r="I655" s="36"/>
      <c r="J655" s="36"/>
      <c r="K655" s="36"/>
      <c r="L655" s="36"/>
      <c r="M655" s="36"/>
      <c r="N655" s="36"/>
      <c r="O655" s="36"/>
      <c r="P655" s="36"/>
      <c r="Q655" s="36"/>
      <c r="R655" s="16"/>
      <c r="S655" s="16"/>
      <c r="T655" s="16"/>
      <c r="U655" s="16"/>
      <c r="V655" s="16"/>
      <c r="W655" s="16"/>
      <c r="X655" s="16"/>
      <c r="Y655" s="16"/>
      <c r="Z655" s="16"/>
      <c r="AA655" s="16"/>
      <c r="AB655" s="16"/>
      <c r="AC655" s="16"/>
      <c r="AD655" s="16"/>
      <c r="AE655" s="16"/>
      <c r="AF655" s="16"/>
      <c r="AG655" s="16"/>
      <c r="AH655" s="16"/>
      <c r="AI655" s="16"/>
      <c r="AJ655" s="16"/>
      <c r="AK655" s="16"/>
      <c r="AL655" s="16"/>
      <c r="AM655" s="16"/>
      <c r="AN655" s="16"/>
      <c r="AO655" s="16"/>
      <c r="AP655" s="16"/>
      <c r="AQ655" s="16"/>
      <c r="AR655" s="116"/>
      <c r="AS655" s="116"/>
      <c r="AT655" s="116"/>
      <c r="AU655" s="116"/>
      <c r="AV655" s="116"/>
      <c r="AW655" s="116"/>
      <c r="AX655" s="116"/>
      <c r="AY655" s="116"/>
      <c r="AZ655" s="116"/>
      <c r="BA655" s="116"/>
      <c r="BB655" s="116"/>
      <c r="BC655" s="116"/>
      <c r="BD655" s="116"/>
      <c r="BE655" s="116"/>
      <c r="BF655" s="116"/>
      <c r="BG655" s="116"/>
      <c r="BH655" s="116"/>
      <c r="BI655" s="117"/>
    </row>
    <row r="656" spans="2:61" s="3" customFormat="1">
      <c r="B656" s="36"/>
      <c r="C656" s="36"/>
      <c r="D656" s="36"/>
      <c r="E656" s="36"/>
      <c r="F656" s="36"/>
      <c r="G656" s="36"/>
      <c r="H656" s="36"/>
      <c r="I656" s="36"/>
      <c r="J656" s="36"/>
      <c r="K656" s="36"/>
      <c r="L656" s="36"/>
      <c r="M656" s="36"/>
      <c r="N656" s="36"/>
      <c r="O656" s="36"/>
      <c r="P656" s="36"/>
      <c r="Q656" s="36"/>
      <c r="R656" s="16"/>
      <c r="S656" s="16"/>
      <c r="T656" s="16"/>
      <c r="U656" s="16"/>
      <c r="V656" s="16"/>
      <c r="W656" s="16"/>
      <c r="X656" s="16"/>
      <c r="Y656" s="16"/>
      <c r="Z656" s="16"/>
      <c r="AA656" s="16"/>
      <c r="AB656" s="16"/>
      <c r="AC656" s="16"/>
      <c r="AD656" s="16"/>
      <c r="AE656" s="16"/>
      <c r="AF656" s="16"/>
      <c r="AG656" s="16"/>
      <c r="AH656" s="16"/>
      <c r="AI656" s="16"/>
      <c r="AJ656" s="16"/>
      <c r="AK656" s="16"/>
      <c r="AL656" s="16"/>
      <c r="AM656" s="16"/>
      <c r="AN656" s="16"/>
      <c r="AO656" s="16"/>
      <c r="AP656" s="16"/>
      <c r="AQ656" s="16"/>
      <c r="AR656" s="116"/>
      <c r="AS656" s="116"/>
      <c r="AT656" s="116"/>
      <c r="AU656" s="116"/>
      <c r="AV656" s="116"/>
      <c r="AW656" s="116"/>
      <c r="AX656" s="116"/>
      <c r="AY656" s="116"/>
      <c r="AZ656" s="116"/>
      <c r="BA656" s="116"/>
      <c r="BB656" s="116"/>
      <c r="BC656" s="116"/>
      <c r="BD656" s="116"/>
      <c r="BE656" s="116"/>
      <c r="BF656" s="116"/>
      <c r="BG656" s="116"/>
      <c r="BH656" s="116"/>
      <c r="BI656" s="117"/>
    </row>
    <row r="657" spans="1:61" s="3" customFormat="1">
      <c r="B657" s="36"/>
      <c r="C657" s="36"/>
      <c r="D657" s="36"/>
      <c r="E657" s="36"/>
      <c r="F657" s="36"/>
      <c r="G657" s="36"/>
      <c r="H657" s="36"/>
      <c r="I657" s="36"/>
      <c r="J657" s="36"/>
      <c r="K657" s="36"/>
      <c r="L657" s="36"/>
      <c r="M657" s="36"/>
      <c r="N657" s="36"/>
      <c r="O657" s="36"/>
      <c r="P657" s="36"/>
      <c r="Q657" s="36"/>
      <c r="R657" s="16"/>
      <c r="S657" s="16"/>
      <c r="T657" s="16"/>
      <c r="U657" s="16"/>
      <c r="V657" s="16"/>
      <c r="W657" s="16"/>
      <c r="X657" s="16"/>
      <c r="Y657" s="16"/>
      <c r="Z657" s="16"/>
      <c r="AA657" s="16"/>
      <c r="AB657" s="16"/>
      <c r="AC657" s="16"/>
      <c r="AD657" s="16"/>
      <c r="AE657" s="16"/>
      <c r="AF657" s="16"/>
      <c r="AG657" s="16"/>
      <c r="AH657" s="16"/>
      <c r="AI657" s="16"/>
      <c r="AJ657" s="16"/>
      <c r="AK657" s="16"/>
      <c r="AL657" s="16"/>
      <c r="AM657" s="16"/>
      <c r="AN657" s="16"/>
      <c r="AO657" s="16"/>
      <c r="AP657" s="16"/>
      <c r="AQ657" s="16"/>
      <c r="AR657" s="116"/>
      <c r="AS657" s="116"/>
      <c r="AT657" s="116"/>
      <c r="AU657" s="116"/>
      <c r="AV657" s="116"/>
      <c r="AW657" s="116"/>
      <c r="AX657" s="116"/>
      <c r="AY657" s="116"/>
      <c r="AZ657" s="116"/>
      <c r="BA657" s="116"/>
      <c r="BB657" s="116"/>
      <c r="BC657" s="116"/>
      <c r="BD657" s="116"/>
      <c r="BE657" s="116"/>
      <c r="BF657" s="116"/>
      <c r="BG657" s="116"/>
      <c r="BH657" s="116"/>
      <c r="BI657" s="117"/>
    </row>
    <row r="658" spans="1:61" s="3" customFormat="1">
      <c r="B658" s="36"/>
      <c r="C658" s="36"/>
      <c r="D658" s="36"/>
      <c r="E658" s="36"/>
      <c r="F658" s="36"/>
      <c r="G658" s="36"/>
      <c r="H658" s="36"/>
      <c r="I658" s="36"/>
      <c r="J658" s="36"/>
      <c r="K658" s="36"/>
      <c r="L658" s="36"/>
      <c r="M658" s="36"/>
      <c r="N658" s="36"/>
      <c r="O658" s="36"/>
      <c r="P658" s="36"/>
      <c r="Q658" s="36"/>
      <c r="R658" s="16"/>
      <c r="S658" s="16"/>
      <c r="T658" s="16"/>
      <c r="U658" s="16"/>
      <c r="V658" s="16"/>
      <c r="W658" s="16"/>
      <c r="X658" s="16"/>
      <c r="Y658" s="16"/>
      <c r="Z658" s="16"/>
      <c r="AA658" s="16"/>
      <c r="AB658" s="16"/>
      <c r="AC658" s="16"/>
      <c r="AD658" s="16"/>
      <c r="AE658" s="16"/>
      <c r="AF658" s="16"/>
      <c r="AG658" s="16"/>
      <c r="AH658" s="16"/>
      <c r="AI658" s="16"/>
      <c r="AJ658" s="16"/>
      <c r="AK658" s="16"/>
      <c r="AL658" s="16"/>
      <c r="AM658" s="16"/>
      <c r="AN658" s="16"/>
      <c r="AO658" s="16"/>
      <c r="AP658" s="16"/>
      <c r="AQ658" s="16"/>
      <c r="AR658" s="116"/>
      <c r="AS658" s="116"/>
      <c r="AT658" s="116"/>
      <c r="AU658" s="116"/>
      <c r="AV658" s="116"/>
      <c r="AW658" s="116"/>
      <c r="AX658" s="116"/>
      <c r="AY658" s="116"/>
      <c r="AZ658" s="116"/>
      <c r="BA658" s="116"/>
      <c r="BB658" s="116"/>
      <c r="BC658" s="116"/>
      <c r="BD658" s="116"/>
      <c r="BE658" s="116"/>
      <c r="BF658" s="116"/>
      <c r="BG658" s="116"/>
      <c r="BH658" s="116"/>
      <c r="BI658" s="117"/>
    </row>
    <row r="659" spans="1:61" s="3" customFormat="1">
      <c r="B659" s="36"/>
      <c r="C659" s="36"/>
      <c r="D659" s="36"/>
      <c r="E659" s="36"/>
      <c r="F659" s="36"/>
      <c r="G659" s="36"/>
      <c r="H659" s="36"/>
      <c r="I659" s="36"/>
      <c r="J659" s="36"/>
      <c r="K659" s="36"/>
      <c r="L659" s="36"/>
      <c r="M659" s="36"/>
      <c r="N659" s="36"/>
      <c r="O659" s="36"/>
      <c r="P659" s="36"/>
      <c r="Q659" s="36"/>
      <c r="R659" s="16"/>
      <c r="S659" s="16"/>
      <c r="T659" s="16"/>
      <c r="U659" s="16"/>
      <c r="V659" s="16"/>
      <c r="W659" s="16"/>
      <c r="X659" s="16"/>
      <c r="Y659" s="16"/>
      <c r="Z659" s="16"/>
      <c r="AA659" s="16"/>
      <c r="AB659" s="16"/>
      <c r="AC659" s="16"/>
      <c r="AD659" s="16"/>
      <c r="AE659" s="16"/>
      <c r="AF659" s="16"/>
      <c r="AG659" s="16"/>
      <c r="AH659" s="16"/>
      <c r="AI659" s="16"/>
      <c r="AJ659" s="16"/>
      <c r="AK659" s="16"/>
      <c r="AL659" s="16"/>
      <c r="AM659" s="16"/>
      <c r="AN659" s="16"/>
      <c r="AO659" s="16"/>
      <c r="AP659" s="16"/>
      <c r="AQ659" s="16"/>
      <c r="AR659" s="116"/>
      <c r="AS659" s="116"/>
      <c r="AT659" s="116"/>
      <c r="AU659" s="116"/>
      <c r="AV659" s="116"/>
      <c r="AW659" s="116"/>
      <c r="AX659" s="116"/>
      <c r="AY659" s="116"/>
      <c r="AZ659" s="116"/>
      <c r="BA659" s="116"/>
      <c r="BB659" s="116"/>
      <c r="BC659" s="116"/>
      <c r="BD659" s="116"/>
      <c r="BE659" s="116"/>
      <c r="BF659" s="116"/>
      <c r="BG659" s="116"/>
      <c r="BH659" s="116"/>
      <c r="BI659" s="117"/>
    </row>
    <row r="660" spans="1:61" s="3" customFormat="1">
      <c r="B660" s="36"/>
      <c r="C660" s="36"/>
      <c r="D660" s="36"/>
      <c r="E660" s="36"/>
      <c r="F660" s="36"/>
      <c r="G660" s="36"/>
      <c r="H660" s="36"/>
      <c r="I660" s="36"/>
      <c r="J660" s="36"/>
      <c r="K660" s="36"/>
      <c r="L660" s="36"/>
      <c r="M660" s="36"/>
      <c r="N660" s="36"/>
      <c r="O660" s="36"/>
      <c r="P660" s="36"/>
      <c r="Q660" s="36"/>
      <c r="R660" s="16"/>
      <c r="S660" s="16"/>
      <c r="T660" s="16"/>
      <c r="U660" s="16"/>
      <c r="V660" s="16"/>
      <c r="W660" s="16"/>
      <c r="X660" s="16"/>
      <c r="Y660" s="16"/>
      <c r="Z660" s="16"/>
      <c r="AA660" s="16"/>
      <c r="AB660" s="16"/>
      <c r="AC660" s="16"/>
      <c r="AD660" s="16"/>
      <c r="AE660" s="16"/>
      <c r="AF660" s="16"/>
      <c r="AG660" s="16"/>
      <c r="AH660" s="16"/>
      <c r="AI660" s="16"/>
      <c r="AJ660" s="16"/>
      <c r="AK660" s="16"/>
      <c r="AL660" s="16"/>
      <c r="AM660" s="16"/>
      <c r="AN660" s="16"/>
      <c r="AO660" s="16"/>
      <c r="AP660" s="16"/>
      <c r="AQ660" s="16"/>
      <c r="AR660" s="116"/>
      <c r="AS660" s="116"/>
      <c r="AT660" s="116"/>
      <c r="AU660" s="116"/>
      <c r="AV660" s="116"/>
      <c r="AW660" s="116"/>
      <c r="AX660" s="116"/>
      <c r="AY660" s="116"/>
      <c r="AZ660" s="116"/>
      <c r="BA660" s="116"/>
      <c r="BB660" s="116"/>
      <c r="BC660" s="116"/>
      <c r="BD660" s="116"/>
      <c r="BE660" s="116"/>
      <c r="BF660" s="116"/>
      <c r="BG660" s="116"/>
      <c r="BH660" s="116"/>
      <c r="BI660" s="117"/>
    </row>
    <row r="661" spans="1:61" s="3" customFormat="1">
      <c r="B661" s="36"/>
      <c r="C661" s="36"/>
      <c r="D661" s="36"/>
      <c r="E661" s="36"/>
      <c r="F661" s="36"/>
      <c r="G661" s="36"/>
      <c r="H661" s="36"/>
      <c r="I661" s="36"/>
      <c r="J661" s="36"/>
      <c r="K661" s="36"/>
      <c r="L661" s="36"/>
      <c r="M661" s="36"/>
      <c r="N661" s="36"/>
      <c r="O661" s="36"/>
      <c r="P661" s="36"/>
      <c r="Q661" s="36"/>
      <c r="R661" s="16"/>
      <c r="S661" s="16"/>
      <c r="T661" s="16"/>
      <c r="U661" s="16"/>
      <c r="V661" s="16"/>
      <c r="W661" s="16"/>
      <c r="X661" s="16"/>
      <c r="Y661" s="16"/>
      <c r="Z661" s="16"/>
      <c r="AA661" s="16"/>
      <c r="AB661" s="16"/>
      <c r="AC661" s="16"/>
      <c r="AD661" s="16"/>
      <c r="AE661" s="16"/>
      <c r="AF661" s="16"/>
      <c r="AG661" s="16"/>
      <c r="AH661" s="16"/>
      <c r="AI661" s="16"/>
      <c r="AJ661" s="16"/>
      <c r="AK661" s="16"/>
      <c r="AL661" s="16"/>
      <c r="AM661" s="16"/>
      <c r="AN661" s="16"/>
      <c r="AO661" s="16"/>
      <c r="AP661" s="16"/>
      <c r="AQ661" s="16"/>
      <c r="AR661" s="116"/>
      <c r="AS661" s="116"/>
      <c r="AT661" s="116"/>
      <c r="AU661" s="116"/>
      <c r="AV661" s="116"/>
      <c r="AW661" s="116"/>
      <c r="AX661" s="116"/>
      <c r="AY661" s="116"/>
      <c r="AZ661" s="116"/>
      <c r="BA661" s="116"/>
      <c r="BB661" s="116"/>
      <c r="BC661" s="116"/>
      <c r="BD661" s="116"/>
      <c r="BE661" s="116"/>
      <c r="BF661" s="116"/>
      <c r="BG661" s="116"/>
      <c r="BH661" s="116"/>
      <c r="BI661" s="117"/>
    </row>
    <row r="662" spans="1:61" s="3" customFormat="1">
      <c r="B662" s="36"/>
      <c r="C662" s="36"/>
      <c r="D662" s="36"/>
      <c r="E662" s="36"/>
      <c r="F662" s="36"/>
      <c r="G662" s="36"/>
      <c r="H662" s="36"/>
      <c r="I662" s="36"/>
      <c r="J662" s="36"/>
      <c r="K662" s="36"/>
      <c r="L662" s="36"/>
      <c r="M662" s="36"/>
      <c r="N662" s="36"/>
      <c r="O662" s="36"/>
      <c r="P662" s="36"/>
      <c r="Q662" s="36"/>
      <c r="R662" s="16"/>
      <c r="S662" s="16"/>
      <c r="T662" s="16"/>
      <c r="U662" s="16"/>
      <c r="V662" s="16"/>
      <c r="W662" s="16"/>
      <c r="X662" s="16"/>
      <c r="Y662" s="16"/>
      <c r="Z662" s="16"/>
      <c r="AA662" s="16"/>
      <c r="AB662" s="16"/>
      <c r="AC662" s="16"/>
      <c r="AD662" s="16"/>
      <c r="AE662" s="16"/>
      <c r="AF662" s="16"/>
      <c r="AG662" s="16"/>
      <c r="AH662" s="16"/>
      <c r="AI662" s="16"/>
      <c r="AJ662" s="16"/>
      <c r="AK662" s="16"/>
      <c r="AL662" s="16"/>
      <c r="AM662" s="16"/>
      <c r="AN662" s="16"/>
      <c r="AO662" s="16"/>
      <c r="AP662" s="16"/>
      <c r="AQ662" s="16"/>
      <c r="AR662" s="116"/>
      <c r="AS662" s="116"/>
      <c r="AT662" s="116"/>
      <c r="AU662" s="116"/>
      <c r="AV662" s="116"/>
      <c r="AW662" s="116"/>
      <c r="AX662" s="116"/>
      <c r="AY662" s="116"/>
      <c r="AZ662" s="116"/>
      <c r="BA662" s="116"/>
      <c r="BB662" s="116"/>
      <c r="BC662" s="116"/>
      <c r="BD662" s="116"/>
      <c r="BE662" s="116"/>
      <c r="BF662" s="116"/>
      <c r="BG662" s="116"/>
      <c r="BH662" s="116"/>
      <c r="BI662" s="117"/>
    </row>
    <row r="663" spans="1:61" s="3" customFormat="1">
      <c r="B663" s="36"/>
      <c r="C663" s="36"/>
      <c r="D663" s="36"/>
      <c r="E663" s="36"/>
      <c r="F663" s="36"/>
      <c r="G663" s="36"/>
      <c r="H663" s="36"/>
      <c r="I663" s="36"/>
      <c r="J663" s="36"/>
      <c r="K663" s="36"/>
      <c r="L663" s="36"/>
      <c r="M663" s="36"/>
      <c r="N663" s="36"/>
      <c r="O663" s="36"/>
      <c r="P663" s="36"/>
      <c r="Q663" s="36"/>
      <c r="R663" s="16"/>
      <c r="S663" s="16"/>
      <c r="T663" s="16"/>
      <c r="U663" s="16"/>
      <c r="V663" s="16"/>
      <c r="W663" s="16"/>
      <c r="X663" s="16"/>
      <c r="Y663" s="16"/>
      <c r="Z663" s="16"/>
      <c r="AA663" s="16"/>
      <c r="AB663" s="16"/>
      <c r="AC663" s="16"/>
      <c r="AD663" s="16"/>
      <c r="AE663" s="16"/>
      <c r="AF663" s="16"/>
      <c r="AG663" s="16"/>
      <c r="AH663" s="16"/>
      <c r="AI663" s="16"/>
      <c r="AJ663" s="16"/>
      <c r="AK663" s="16"/>
      <c r="AL663" s="16"/>
      <c r="AM663" s="16"/>
      <c r="AN663" s="16"/>
      <c r="AO663" s="16"/>
      <c r="AP663" s="16"/>
      <c r="AQ663" s="16"/>
      <c r="AR663" s="116"/>
      <c r="AS663" s="116"/>
      <c r="AT663" s="116"/>
      <c r="AU663" s="116"/>
      <c r="AV663" s="116"/>
      <c r="AW663" s="116"/>
      <c r="AX663" s="116"/>
      <c r="AY663" s="116"/>
      <c r="AZ663" s="116"/>
      <c r="BA663" s="116"/>
      <c r="BB663" s="116"/>
      <c r="BC663" s="116"/>
      <c r="BD663" s="116"/>
      <c r="BE663" s="116"/>
      <c r="BF663" s="116"/>
      <c r="BG663" s="116"/>
      <c r="BH663" s="116"/>
      <c r="BI663" s="117"/>
    </row>
    <row r="664" spans="1:61" s="3" customFormat="1">
      <c r="B664" s="36"/>
      <c r="C664" s="36"/>
      <c r="D664" s="36"/>
      <c r="E664" s="36"/>
      <c r="F664" s="36"/>
      <c r="G664" s="36"/>
      <c r="H664" s="36"/>
      <c r="I664" s="36"/>
      <c r="J664" s="36"/>
      <c r="K664" s="36"/>
      <c r="L664" s="36"/>
      <c r="M664" s="36"/>
      <c r="N664" s="36"/>
      <c r="O664" s="36"/>
      <c r="P664" s="36"/>
      <c r="Q664" s="36"/>
      <c r="R664" s="16"/>
      <c r="S664" s="16"/>
      <c r="T664" s="16"/>
      <c r="U664" s="16"/>
      <c r="V664" s="16"/>
      <c r="W664" s="16"/>
      <c r="X664" s="16"/>
      <c r="Y664" s="16"/>
      <c r="Z664" s="16"/>
      <c r="AA664" s="16"/>
      <c r="AB664" s="16"/>
      <c r="AC664" s="16"/>
      <c r="AD664" s="16"/>
      <c r="AE664" s="16"/>
      <c r="AF664" s="16"/>
      <c r="AG664" s="16"/>
      <c r="AH664" s="16"/>
      <c r="AI664" s="16"/>
      <c r="AJ664" s="16"/>
      <c r="AK664" s="16"/>
      <c r="AL664" s="16"/>
      <c r="AM664" s="16"/>
      <c r="AN664" s="16"/>
      <c r="AO664" s="16"/>
      <c r="AP664" s="16"/>
      <c r="AQ664" s="16"/>
      <c r="AR664" s="116"/>
      <c r="AS664" s="116"/>
      <c r="AT664" s="116"/>
      <c r="AU664" s="116"/>
      <c r="AV664" s="116"/>
      <c r="AW664" s="116"/>
      <c r="AX664" s="116"/>
      <c r="AY664" s="116"/>
      <c r="AZ664" s="116"/>
      <c r="BA664" s="116"/>
      <c r="BB664" s="116"/>
      <c r="BC664" s="116"/>
      <c r="BD664" s="116"/>
      <c r="BE664" s="116"/>
      <c r="BF664" s="116"/>
      <c r="BG664" s="116"/>
      <c r="BH664" s="116"/>
      <c r="BI664" s="117"/>
    </row>
    <row r="665" spans="1:61" s="3" customFormat="1">
      <c r="B665" s="36"/>
      <c r="C665" s="36"/>
      <c r="D665" s="36"/>
      <c r="E665" s="36"/>
      <c r="F665" s="36"/>
      <c r="G665" s="36"/>
      <c r="H665" s="36"/>
      <c r="I665" s="36"/>
      <c r="J665" s="36"/>
      <c r="K665" s="36"/>
      <c r="L665" s="36"/>
      <c r="M665" s="36"/>
      <c r="N665" s="36"/>
      <c r="O665" s="36"/>
      <c r="P665" s="36"/>
      <c r="Q665" s="36"/>
      <c r="R665" s="16"/>
      <c r="S665" s="16"/>
      <c r="T665" s="16"/>
      <c r="U665" s="16"/>
      <c r="V665" s="16"/>
      <c r="W665" s="16"/>
      <c r="X665" s="16"/>
      <c r="Y665" s="16"/>
      <c r="Z665" s="16"/>
      <c r="AA665" s="16"/>
      <c r="AB665" s="16"/>
      <c r="AC665" s="16"/>
      <c r="AD665" s="16"/>
      <c r="AE665" s="16"/>
      <c r="AF665" s="16"/>
      <c r="AG665" s="16"/>
      <c r="AH665" s="16"/>
      <c r="AI665" s="16"/>
      <c r="AJ665" s="16"/>
      <c r="AK665" s="16"/>
      <c r="AL665" s="16"/>
      <c r="AM665" s="16"/>
      <c r="AN665" s="16"/>
      <c r="AO665" s="16"/>
      <c r="AP665" s="16"/>
      <c r="AQ665" s="16"/>
      <c r="AR665" s="116"/>
      <c r="AS665" s="116"/>
      <c r="AT665" s="116"/>
      <c r="AU665" s="116"/>
      <c r="AV665" s="116"/>
      <c r="AW665" s="116"/>
      <c r="AX665" s="116"/>
      <c r="AY665" s="116"/>
      <c r="AZ665" s="116"/>
      <c r="BA665" s="116"/>
      <c r="BB665" s="116"/>
      <c r="BC665" s="116"/>
      <c r="BD665" s="116"/>
      <c r="BE665" s="116"/>
      <c r="BF665" s="116"/>
      <c r="BG665" s="116"/>
      <c r="BH665" s="116"/>
      <c r="BI665" s="117"/>
    </row>
    <row r="666" spans="1:61" s="3" customFormat="1">
      <c r="B666" s="36"/>
      <c r="C666" s="36"/>
      <c r="D666" s="36"/>
      <c r="E666" s="36"/>
      <c r="F666" s="36"/>
      <c r="G666" s="36"/>
      <c r="H666" s="36"/>
      <c r="I666" s="36"/>
      <c r="J666" s="36"/>
      <c r="K666" s="36"/>
      <c r="L666" s="36"/>
      <c r="M666" s="36"/>
      <c r="N666" s="36"/>
      <c r="O666" s="36"/>
      <c r="P666" s="36"/>
      <c r="Q666" s="36"/>
      <c r="R666" s="16"/>
      <c r="S666" s="16"/>
      <c r="T666" s="16"/>
      <c r="U666" s="16"/>
      <c r="V666" s="16"/>
      <c r="W666" s="16"/>
      <c r="X666" s="16"/>
      <c r="Y666" s="16"/>
      <c r="Z666" s="16"/>
      <c r="AA666" s="16"/>
      <c r="AB666" s="16"/>
      <c r="AC666" s="16"/>
      <c r="AD666" s="16"/>
      <c r="AE666" s="16"/>
      <c r="AF666" s="16"/>
      <c r="AG666" s="16"/>
      <c r="AH666" s="16"/>
      <c r="AI666" s="16"/>
      <c r="AJ666" s="16"/>
      <c r="AK666" s="16"/>
      <c r="AL666" s="16"/>
      <c r="AM666" s="16"/>
      <c r="AN666" s="16"/>
      <c r="AO666" s="16"/>
      <c r="AP666" s="16"/>
      <c r="AQ666" s="16"/>
      <c r="AR666" s="116"/>
      <c r="AS666" s="116"/>
      <c r="AT666" s="116"/>
      <c r="AU666" s="116"/>
      <c r="AV666" s="116"/>
      <c r="AW666" s="116"/>
      <c r="AX666" s="116"/>
      <c r="AY666" s="116"/>
      <c r="AZ666" s="116"/>
      <c r="BA666" s="116"/>
      <c r="BB666" s="116"/>
      <c r="BC666" s="116"/>
      <c r="BD666" s="116"/>
      <c r="BE666" s="116"/>
      <c r="BF666" s="116"/>
      <c r="BG666" s="116"/>
      <c r="BH666" s="116"/>
      <c r="BI666" s="117"/>
    </row>
    <row r="667" spans="1:61" s="3" customFormat="1">
      <c r="A667" s="1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c r="AA667" s="16"/>
      <c r="AB667" s="16"/>
      <c r="AC667" s="16"/>
      <c r="AD667" s="16"/>
      <c r="AE667" s="16"/>
      <c r="AF667" s="16"/>
      <c r="AG667" s="16"/>
      <c r="AH667" s="16"/>
      <c r="AI667" s="16"/>
      <c r="AJ667" s="16"/>
      <c r="AK667" s="16"/>
      <c r="AL667" s="16"/>
      <c r="AM667" s="16"/>
      <c r="AN667" s="16"/>
      <c r="AO667" s="16"/>
      <c r="AP667" s="16"/>
      <c r="AQ667" s="16"/>
      <c r="AR667" s="116"/>
      <c r="AS667" s="116"/>
      <c r="AT667" s="116"/>
      <c r="AU667" s="116"/>
      <c r="AV667" s="116"/>
      <c r="AW667" s="116"/>
      <c r="AX667" s="116"/>
      <c r="AY667" s="116"/>
      <c r="AZ667" s="116"/>
      <c r="BA667" s="116"/>
      <c r="BB667" s="116"/>
      <c r="BC667" s="116"/>
      <c r="BD667" s="116"/>
      <c r="BE667" s="116"/>
      <c r="BF667" s="116"/>
      <c r="BG667" s="116"/>
      <c r="BH667" s="116"/>
      <c r="BI667" s="117"/>
    </row>
    <row r="668" spans="1:61" s="3" customFormat="1">
      <c r="A668" s="1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c r="AA668" s="16"/>
      <c r="AB668" s="16"/>
      <c r="AC668" s="16"/>
      <c r="AD668" s="16"/>
      <c r="AE668" s="16"/>
      <c r="AF668" s="16"/>
      <c r="AG668" s="16"/>
      <c r="AH668" s="16"/>
      <c r="AI668" s="16"/>
      <c r="AJ668" s="16"/>
      <c r="AK668" s="16"/>
      <c r="AL668" s="16"/>
      <c r="AM668" s="16"/>
      <c r="AN668" s="16"/>
      <c r="AO668" s="16"/>
      <c r="AP668" s="16"/>
      <c r="AQ668" s="16"/>
      <c r="AR668" s="116"/>
      <c r="AS668" s="116"/>
      <c r="AT668" s="116"/>
      <c r="AU668" s="116"/>
      <c r="AV668" s="116"/>
      <c r="AW668" s="116"/>
      <c r="AX668" s="116"/>
      <c r="AY668" s="116"/>
      <c r="AZ668" s="116"/>
      <c r="BA668" s="116"/>
      <c r="BB668" s="116"/>
      <c r="BC668" s="116"/>
      <c r="BD668" s="116"/>
      <c r="BE668" s="116"/>
      <c r="BF668" s="116"/>
      <c r="BG668" s="116"/>
      <c r="BH668" s="116"/>
      <c r="BI668" s="117"/>
    </row>
    <row r="669" spans="1:61" s="3" customFormat="1">
      <c r="A669" s="1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c r="AA669" s="16"/>
      <c r="AB669" s="16"/>
      <c r="AC669" s="16"/>
      <c r="AD669" s="16"/>
      <c r="AE669" s="16"/>
      <c r="AF669" s="16"/>
      <c r="AG669" s="16"/>
      <c r="AH669" s="16"/>
      <c r="AI669" s="16"/>
      <c r="AJ669" s="16"/>
      <c r="AK669" s="16"/>
      <c r="AL669" s="16"/>
      <c r="AM669" s="16"/>
      <c r="AN669" s="16"/>
      <c r="AO669" s="16"/>
      <c r="AP669" s="16"/>
      <c r="AQ669" s="16"/>
      <c r="AR669" s="116"/>
      <c r="AS669" s="116"/>
      <c r="AT669" s="116"/>
      <c r="AU669" s="116"/>
      <c r="AV669" s="116"/>
      <c r="AW669" s="116"/>
      <c r="AX669" s="116"/>
      <c r="AY669" s="116"/>
      <c r="AZ669" s="116"/>
      <c r="BA669" s="116"/>
      <c r="BB669" s="116"/>
      <c r="BC669" s="116"/>
      <c r="BD669" s="116"/>
      <c r="BE669" s="116"/>
      <c r="BF669" s="116"/>
      <c r="BG669" s="116"/>
      <c r="BH669" s="116"/>
      <c r="BI669" s="117"/>
    </row>
    <row r="670" spans="1:61" s="3" customFormat="1">
      <c r="A670" s="1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c r="AA670" s="16"/>
      <c r="AB670" s="16"/>
      <c r="AC670" s="16"/>
      <c r="AD670" s="16"/>
      <c r="AE670" s="16"/>
      <c r="AF670" s="16"/>
      <c r="AG670" s="16"/>
      <c r="AH670" s="16"/>
      <c r="AI670" s="16"/>
      <c r="AJ670" s="16"/>
      <c r="AK670" s="16"/>
      <c r="AL670" s="16"/>
      <c r="AM670" s="16"/>
      <c r="AN670" s="16"/>
      <c r="AO670" s="16"/>
      <c r="AP670" s="16"/>
      <c r="AQ670" s="16"/>
      <c r="AR670" s="116"/>
      <c r="AS670" s="116"/>
      <c r="AT670" s="116"/>
      <c r="AU670" s="116"/>
      <c r="AV670" s="116"/>
      <c r="AW670" s="116"/>
      <c r="AX670" s="116"/>
      <c r="AY670" s="116"/>
      <c r="AZ670" s="116"/>
      <c r="BA670" s="116"/>
      <c r="BB670" s="116"/>
      <c r="BC670" s="116"/>
      <c r="BD670" s="116"/>
      <c r="BE670" s="116"/>
      <c r="BF670" s="116"/>
      <c r="BG670" s="116"/>
      <c r="BH670" s="116"/>
      <c r="BI670" s="117"/>
    </row>
    <row r="671" spans="1:61" s="3" customFormat="1">
      <c r="A671" s="1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c r="AA671" s="16"/>
      <c r="AB671" s="16"/>
      <c r="AC671" s="16"/>
      <c r="AD671" s="16"/>
      <c r="AE671" s="16"/>
      <c r="AF671" s="16"/>
      <c r="AG671" s="16"/>
      <c r="AH671" s="16"/>
      <c r="AI671" s="16"/>
      <c r="AJ671" s="16"/>
      <c r="AK671" s="16"/>
      <c r="AL671" s="16"/>
      <c r="AM671" s="16"/>
      <c r="AN671" s="16"/>
      <c r="AO671" s="16"/>
      <c r="AP671" s="16"/>
      <c r="AQ671" s="16"/>
      <c r="AR671" s="116"/>
      <c r="AS671" s="116"/>
      <c r="AT671" s="116"/>
      <c r="AU671" s="116"/>
      <c r="AV671" s="116"/>
      <c r="AW671" s="116"/>
      <c r="AX671" s="116"/>
      <c r="AY671" s="116"/>
      <c r="AZ671" s="116"/>
      <c r="BA671" s="116"/>
      <c r="BB671" s="116"/>
      <c r="BC671" s="116"/>
      <c r="BD671" s="116"/>
      <c r="BE671" s="116"/>
      <c r="BF671" s="116"/>
      <c r="BG671" s="116"/>
      <c r="BH671" s="116"/>
      <c r="BI671" s="117"/>
    </row>
    <row r="672" spans="1:61" s="3" customFormat="1">
      <c r="A672" s="1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c r="AA672" s="16"/>
      <c r="AB672" s="16"/>
      <c r="AC672" s="16"/>
      <c r="AD672" s="16"/>
      <c r="AE672" s="16"/>
      <c r="AF672" s="16"/>
      <c r="AG672" s="16"/>
      <c r="AH672" s="16"/>
      <c r="AI672" s="16"/>
      <c r="AJ672" s="16"/>
      <c r="AK672" s="16"/>
      <c r="AL672" s="16"/>
      <c r="AM672" s="16"/>
      <c r="AN672" s="16"/>
      <c r="AO672" s="16"/>
      <c r="AP672" s="16"/>
      <c r="AQ672" s="16"/>
      <c r="AR672" s="116"/>
      <c r="AS672" s="116"/>
      <c r="AT672" s="116"/>
      <c r="AU672" s="116"/>
      <c r="AV672" s="116"/>
      <c r="AW672" s="116"/>
      <c r="AX672" s="116"/>
      <c r="AY672" s="116"/>
      <c r="AZ672" s="116"/>
      <c r="BA672" s="116"/>
      <c r="BB672" s="116"/>
      <c r="BC672" s="116"/>
      <c r="BD672" s="116"/>
      <c r="BE672" s="116"/>
      <c r="BF672" s="116"/>
      <c r="BG672" s="116"/>
      <c r="BH672" s="116"/>
      <c r="BI672" s="117"/>
    </row>
    <row r="673" spans="1:61" s="3" customFormat="1">
      <c r="A673" s="1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c r="AA673" s="16"/>
      <c r="AB673" s="16"/>
      <c r="AC673" s="16"/>
      <c r="AD673" s="16"/>
      <c r="AE673" s="16"/>
      <c r="AF673" s="16"/>
      <c r="AG673" s="16"/>
      <c r="AH673" s="16"/>
      <c r="AI673" s="16"/>
      <c r="AJ673" s="16"/>
      <c r="AK673" s="16"/>
      <c r="AL673" s="16"/>
      <c r="AM673" s="16"/>
      <c r="AN673" s="16"/>
      <c r="AO673" s="16"/>
      <c r="AP673" s="16"/>
      <c r="AQ673" s="16"/>
      <c r="AR673" s="116"/>
      <c r="AS673" s="116"/>
      <c r="AT673" s="116"/>
      <c r="AU673" s="116"/>
      <c r="AV673" s="116"/>
      <c r="AW673" s="116"/>
      <c r="AX673" s="116"/>
      <c r="AY673" s="116"/>
      <c r="AZ673" s="116"/>
      <c r="BA673" s="116"/>
      <c r="BB673" s="116"/>
      <c r="BC673" s="116"/>
      <c r="BD673" s="116"/>
      <c r="BE673" s="116"/>
      <c r="BF673" s="116"/>
      <c r="BG673" s="116"/>
      <c r="BH673" s="116"/>
      <c r="BI673" s="117"/>
    </row>
    <row r="674" spans="1:61" s="3" customFormat="1">
      <c r="A674" s="1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c r="AA674" s="16"/>
      <c r="AB674" s="16"/>
      <c r="AC674" s="16"/>
      <c r="AD674" s="16"/>
      <c r="AE674" s="16"/>
      <c r="AF674" s="16"/>
      <c r="AG674" s="16"/>
      <c r="AH674" s="16"/>
      <c r="AI674" s="16"/>
      <c r="AJ674" s="16"/>
      <c r="AK674" s="16"/>
      <c r="AL674" s="16"/>
      <c r="AM674" s="16"/>
      <c r="AN674" s="16"/>
      <c r="AO674" s="16"/>
      <c r="AP674" s="16"/>
      <c r="AQ674" s="16"/>
      <c r="AR674" s="116"/>
      <c r="AS674" s="116"/>
      <c r="AT674" s="116"/>
      <c r="AU674" s="116"/>
      <c r="AV674" s="116"/>
      <c r="AW674" s="116"/>
      <c r="AX674" s="116"/>
      <c r="AY674" s="116"/>
      <c r="AZ674" s="116"/>
      <c r="BA674" s="116"/>
      <c r="BB674" s="116"/>
      <c r="BC674" s="116"/>
      <c r="BD674" s="116"/>
      <c r="BE674" s="116"/>
      <c r="BF674" s="116"/>
      <c r="BG674" s="116"/>
      <c r="BH674" s="116"/>
      <c r="BI674" s="117"/>
    </row>
    <row r="675" spans="1:61" s="3" customFormat="1">
      <c r="A675" s="1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c r="AA675" s="16"/>
      <c r="AB675" s="16"/>
      <c r="AC675" s="16"/>
      <c r="AD675" s="16"/>
      <c r="AE675" s="16"/>
      <c r="AF675" s="16"/>
      <c r="AG675" s="16"/>
      <c r="AH675" s="16"/>
      <c r="AI675" s="16"/>
      <c r="AJ675" s="16"/>
      <c r="AK675" s="16"/>
      <c r="AL675" s="16"/>
      <c r="AM675" s="16"/>
      <c r="AN675" s="16"/>
      <c r="AO675" s="16"/>
      <c r="AP675" s="16"/>
      <c r="AQ675" s="16"/>
      <c r="AR675" s="116"/>
      <c r="AS675" s="116"/>
      <c r="AT675" s="116"/>
      <c r="AU675" s="116"/>
      <c r="AV675" s="116"/>
      <c r="AW675" s="116"/>
      <c r="AX675" s="116"/>
      <c r="AY675" s="116"/>
      <c r="AZ675" s="116"/>
      <c r="BA675" s="116"/>
      <c r="BB675" s="116"/>
      <c r="BC675" s="116"/>
      <c r="BD675" s="116"/>
      <c r="BE675" s="116"/>
      <c r="BF675" s="116"/>
      <c r="BG675" s="116"/>
      <c r="BH675" s="116"/>
      <c r="BI675" s="117"/>
    </row>
    <row r="676" spans="1:61" s="3" customFormat="1">
      <c r="A676" s="1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c r="AA676" s="16"/>
      <c r="AB676" s="16"/>
      <c r="AC676" s="16"/>
      <c r="AD676" s="16"/>
      <c r="AE676" s="16"/>
      <c r="AF676" s="16"/>
      <c r="AG676" s="16"/>
      <c r="AH676" s="16"/>
      <c r="AI676" s="16"/>
      <c r="AJ676" s="16"/>
      <c r="AK676" s="16"/>
      <c r="AL676" s="16"/>
      <c r="AM676" s="16"/>
      <c r="AN676" s="16"/>
      <c r="AO676" s="16"/>
      <c r="AP676" s="16"/>
      <c r="AQ676" s="16"/>
      <c r="AR676" s="116"/>
      <c r="AS676" s="116"/>
      <c r="AT676" s="116"/>
      <c r="AU676" s="116"/>
      <c r="AV676" s="116"/>
      <c r="AW676" s="116"/>
      <c r="AX676" s="116"/>
      <c r="AY676" s="116"/>
      <c r="AZ676" s="116"/>
      <c r="BA676" s="116"/>
      <c r="BB676" s="116"/>
      <c r="BC676" s="116"/>
      <c r="BD676" s="116"/>
      <c r="BE676" s="116"/>
      <c r="BF676" s="116"/>
      <c r="BG676" s="116"/>
      <c r="BH676" s="116"/>
      <c r="BI676" s="117"/>
    </row>
    <row r="677" spans="1:61" s="3" customFormat="1">
      <c r="A677" s="1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c r="AA677" s="16"/>
      <c r="AB677" s="16"/>
      <c r="AC677" s="16"/>
      <c r="AD677" s="16"/>
      <c r="AE677" s="16"/>
      <c r="AF677" s="16"/>
      <c r="AG677" s="16"/>
      <c r="AH677" s="16"/>
      <c r="AI677" s="16"/>
      <c r="AJ677" s="16"/>
      <c r="AK677" s="16"/>
      <c r="AL677" s="16"/>
      <c r="AM677" s="16"/>
      <c r="AN677" s="16"/>
      <c r="AO677" s="16"/>
      <c r="AP677" s="16"/>
      <c r="AQ677" s="16"/>
      <c r="AR677" s="116"/>
      <c r="AS677" s="116"/>
      <c r="AT677" s="116"/>
      <c r="AU677" s="116"/>
      <c r="AV677" s="116"/>
      <c r="AW677" s="116"/>
      <c r="AX677" s="116"/>
      <c r="AY677" s="116"/>
      <c r="AZ677" s="116"/>
      <c r="BA677" s="116"/>
      <c r="BB677" s="116"/>
      <c r="BC677" s="116"/>
      <c r="BD677" s="116"/>
      <c r="BE677" s="116"/>
      <c r="BF677" s="116"/>
      <c r="BG677" s="116"/>
      <c r="BH677" s="116"/>
      <c r="BI677" s="117"/>
    </row>
    <row r="678" spans="1:61" s="3" customFormat="1">
      <c r="A678" s="1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c r="AA678" s="16"/>
      <c r="AB678" s="16"/>
      <c r="AC678" s="16"/>
      <c r="AD678" s="16"/>
      <c r="AE678" s="16"/>
      <c r="AF678" s="16"/>
      <c r="AG678" s="16"/>
      <c r="AH678" s="16"/>
      <c r="AI678" s="16"/>
      <c r="AJ678" s="16"/>
      <c r="AK678" s="16"/>
      <c r="AL678" s="16"/>
      <c r="AM678" s="16"/>
      <c r="AN678" s="16"/>
      <c r="AO678" s="16"/>
      <c r="AP678" s="16"/>
      <c r="AQ678" s="16"/>
      <c r="AR678" s="116"/>
      <c r="AS678" s="116"/>
      <c r="AT678" s="116"/>
      <c r="AU678" s="116"/>
      <c r="AV678" s="116"/>
      <c r="AW678" s="116"/>
      <c r="AX678" s="116"/>
      <c r="AY678" s="116"/>
      <c r="AZ678" s="116"/>
      <c r="BA678" s="116"/>
      <c r="BB678" s="116"/>
      <c r="BC678" s="116"/>
      <c r="BD678" s="116"/>
      <c r="BE678" s="116"/>
      <c r="BF678" s="116"/>
      <c r="BG678" s="116"/>
      <c r="BH678" s="116"/>
      <c r="BI678" s="117"/>
    </row>
    <row r="679" spans="1:61" s="3" customFormat="1">
      <c r="A679" s="1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c r="AA679" s="16"/>
      <c r="AB679" s="16"/>
      <c r="AC679" s="16"/>
      <c r="AD679" s="16"/>
      <c r="AE679" s="16"/>
      <c r="AF679" s="16"/>
      <c r="AG679" s="16"/>
      <c r="AH679" s="16"/>
      <c r="AI679" s="16"/>
      <c r="AJ679" s="16"/>
      <c r="AK679" s="16"/>
      <c r="AL679" s="16"/>
      <c r="AM679" s="16"/>
      <c r="AN679" s="16"/>
      <c r="AO679" s="16"/>
      <c r="AP679" s="16"/>
      <c r="AQ679" s="16"/>
      <c r="AR679" s="116"/>
      <c r="AS679" s="116"/>
      <c r="AT679" s="116"/>
      <c r="AU679" s="116"/>
      <c r="AV679" s="116"/>
      <c r="AW679" s="116"/>
      <c r="AX679" s="116"/>
      <c r="AY679" s="116"/>
      <c r="AZ679" s="116"/>
      <c r="BA679" s="116"/>
      <c r="BB679" s="116"/>
      <c r="BC679" s="116"/>
      <c r="BD679" s="116"/>
      <c r="BE679" s="116"/>
      <c r="BF679" s="116"/>
      <c r="BG679" s="116"/>
      <c r="BH679" s="116"/>
      <c r="BI679" s="117"/>
    </row>
    <row r="680" spans="1:61" s="3" customFormat="1">
      <c r="A680" s="1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c r="AA680" s="16"/>
      <c r="AB680" s="16"/>
      <c r="AC680" s="16"/>
      <c r="AD680" s="16"/>
      <c r="AE680" s="16"/>
      <c r="AF680" s="16"/>
      <c r="AG680" s="16"/>
      <c r="AH680" s="16"/>
      <c r="AI680" s="16"/>
      <c r="AJ680" s="16"/>
      <c r="AK680" s="16"/>
      <c r="AL680" s="16"/>
      <c r="AM680" s="16"/>
      <c r="AN680" s="16"/>
      <c r="AO680" s="16"/>
      <c r="AP680" s="16"/>
      <c r="AQ680" s="16"/>
      <c r="AR680" s="116"/>
      <c r="AS680" s="116"/>
      <c r="AT680" s="116"/>
      <c r="AU680" s="116"/>
      <c r="AV680" s="116"/>
      <c r="AW680" s="116"/>
      <c r="AX680" s="116"/>
      <c r="AY680" s="116"/>
      <c r="AZ680" s="116"/>
      <c r="BA680" s="116"/>
      <c r="BB680" s="116"/>
      <c r="BC680" s="116"/>
      <c r="BD680" s="116"/>
      <c r="BE680" s="116"/>
      <c r="BF680" s="116"/>
      <c r="BG680" s="116"/>
      <c r="BH680" s="116"/>
      <c r="BI680" s="117"/>
    </row>
    <row r="681" spans="1:61" s="3" customFormat="1">
      <c r="A681" s="1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c r="AA681" s="16"/>
      <c r="AB681" s="16"/>
      <c r="AC681" s="16"/>
      <c r="AD681" s="16"/>
      <c r="AE681" s="16"/>
      <c r="AF681" s="16"/>
      <c r="AG681" s="16"/>
      <c r="AH681" s="16"/>
      <c r="AI681" s="16"/>
      <c r="AJ681" s="16"/>
      <c r="AK681" s="16"/>
      <c r="AL681" s="16"/>
      <c r="AM681" s="16"/>
      <c r="AN681" s="16"/>
      <c r="AO681" s="16"/>
      <c r="AP681" s="16"/>
      <c r="AQ681" s="16"/>
      <c r="AR681" s="116"/>
      <c r="AS681" s="116"/>
      <c r="AT681" s="116"/>
      <c r="AU681" s="116"/>
      <c r="AV681" s="116"/>
      <c r="AW681" s="116"/>
      <c r="AX681" s="116"/>
      <c r="AY681" s="116"/>
      <c r="AZ681" s="116"/>
      <c r="BA681" s="116"/>
      <c r="BB681" s="116"/>
      <c r="BC681" s="116"/>
      <c r="BD681" s="116"/>
      <c r="BE681" s="116"/>
      <c r="BF681" s="116"/>
      <c r="BG681" s="116"/>
      <c r="BH681" s="116"/>
      <c r="BI681" s="117"/>
    </row>
    <row r="682" spans="1:61" s="3" customFormat="1">
      <c r="A682" s="1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c r="AA682" s="16"/>
      <c r="AB682" s="16"/>
      <c r="AC682" s="16"/>
      <c r="AD682" s="16"/>
      <c r="AE682" s="16"/>
      <c r="AF682" s="16"/>
      <c r="AG682" s="16"/>
      <c r="AH682" s="16"/>
      <c r="AI682" s="16"/>
      <c r="AJ682" s="16"/>
      <c r="AK682" s="16"/>
      <c r="AL682" s="16"/>
      <c r="AM682" s="16"/>
      <c r="AN682" s="16"/>
      <c r="AO682" s="16"/>
      <c r="AP682" s="16"/>
      <c r="AQ682" s="16"/>
      <c r="AR682" s="116"/>
      <c r="AS682" s="116"/>
      <c r="AT682" s="116"/>
      <c r="AU682" s="116"/>
      <c r="AV682" s="116"/>
      <c r="AW682" s="116"/>
      <c r="AX682" s="116"/>
      <c r="AY682" s="116"/>
      <c r="AZ682" s="116"/>
      <c r="BA682" s="116"/>
      <c r="BB682" s="116"/>
      <c r="BC682" s="116"/>
      <c r="BD682" s="116"/>
      <c r="BE682" s="116"/>
      <c r="BF682" s="116"/>
      <c r="BG682" s="116"/>
      <c r="BH682" s="116"/>
      <c r="BI682" s="117"/>
    </row>
    <row r="683" spans="1:61" s="3" customFormat="1">
      <c r="A683" s="1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c r="AA683" s="16"/>
      <c r="AB683" s="16"/>
      <c r="AC683" s="16"/>
      <c r="AD683" s="16"/>
      <c r="AE683" s="16"/>
      <c r="AF683" s="16"/>
      <c r="AG683" s="16"/>
      <c r="AH683" s="16"/>
      <c r="AI683" s="16"/>
      <c r="AJ683" s="16"/>
      <c r="AK683" s="16"/>
      <c r="AL683" s="16"/>
      <c r="AM683" s="16"/>
      <c r="AN683" s="16"/>
      <c r="AO683" s="16"/>
      <c r="AP683" s="16"/>
      <c r="AQ683" s="16"/>
      <c r="AR683" s="116"/>
      <c r="AS683" s="116"/>
      <c r="AT683" s="116"/>
      <c r="AU683" s="116"/>
      <c r="AV683" s="116"/>
      <c r="AW683" s="116"/>
      <c r="AX683" s="116"/>
      <c r="AY683" s="116"/>
      <c r="AZ683" s="116"/>
      <c r="BA683" s="116"/>
      <c r="BB683" s="116"/>
      <c r="BC683" s="116"/>
      <c r="BD683" s="116"/>
      <c r="BE683" s="116"/>
      <c r="BF683" s="116"/>
      <c r="BG683" s="116"/>
      <c r="BH683" s="116"/>
      <c r="BI683" s="117"/>
    </row>
    <row r="684" spans="1:61" s="3" customFormat="1">
      <c r="A684" s="1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c r="AA684" s="16"/>
      <c r="AB684" s="16"/>
      <c r="AC684" s="16"/>
      <c r="AD684" s="16"/>
      <c r="AE684" s="16"/>
      <c r="AF684" s="16"/>
      <c r="AG684" s="16"/>
      <c r="AH684" s="16"/>
      <c r="AI684" s="16"/>
      <c r="AJ684" s="16"/>
      <c r="AK684" s="16"/>
      <c r="AL684" s="16"/>
      <c r="AM684" s="16"/>
      <c r="AN684" s="16"/>
      <c r="AO684" s="16"/>
      <c r="AP684" s="16"/>
      <c r="AQ684" s="16"/>
      <c r="AR684" s="116"/>
      <c r="AS684" s="116"/>
      <c r="AT684" s="116"/>
      <c r="AU684" s="116"/>
      <c r="AV684" s="116"/>
      <c r="AW684" s="116"/>
      <c r="AX684" s="116"/>
      <c r="AY684" s="116"/>
      <c r="AZ684" s="116"/>
      <c r="BA684" s="116"/>
      <c r="BB684" s="116"/>
      <c r="BC684" s="116"/>
      <c r="BD684" s="116"/>
      <c r="BE684" s="116"/>
      <c r="BF684" s="116"/>
      <c r="BG684" s="116"/>
      <c r="BH684" s="116"/>
      <c r="BI684" s="117"/>
    </row>
    <row r="685" spans="1:61" s="3" customFormat="1">
      <c r="A685" s="1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c r="AA685" s="16"/>
      <c r="AB685" s="16"/>
      <c r="AC685" s="16"/>
      <c r="AD685" s="16"/>
      <c r="AE685" s="16"/>
      <c r="AF685" s="16"/>
      <c r="AG685" s="16"/>
      <c r="AH685" s="16"/>
      <c r="AI685" s="16"/>
      <c r="AJ685" s="16"/>
      <c r="AK685" s="16"/>
      <c r="AL685" s="16"/>
      <c r="AM685" s="16"/>
      <c r="AN685" s="16"/>
      <c r="AO685" s="16"/>
      <c r="AP685" s="16"/>
      <c r="AQ685" s="16"/>
      <c r="AR685" s="116"/>
      <c r="AS685" s="116"/>
      <c r="AT685" s="116"/>
      <c r="AU685" s="116"/>
      <c r="AV685" s="116"/>
      <c r="AW685" s="116"/>
      <c r="AX685" s="116"/>
      <c r="AY685" s="116"/>
      <c r="AZ685" s="116"/>
      <c r="BA685" s="116"/>
      <c r="BB685" s="116"/>
      <c r="BC685" s="116"/>
      <c r="BD685" s="116"/>
      <c r="BE685" s="116"/>
      <c r="BF685" s="116"/>
      <c r="BG685" s="116"/>
      <c r="BH685" s="116"/>
      <c r="BI685" s="117"/>
    </row>
    <row r="686" spans="1:61" s="3" customFormat="1">
      <c r="A686" s="1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c r="AA686" s="16"/>
      <c r="AB686" s="16"/>
      <c r="AC686" s="16"/>
      <c r="AD686" s="16"/>
      <c r="AE686" s="16"/>
      <c r="AF686" s="16"/>
      <c r="AG686" s="16"/>
      <c r="AH686" s="16"/>
      <c r="AI686" s="16"/>
      <c r="AJ686" s="16"/>
      <c r="AK686" s="16"/>
      <c r="AL686" s="16"/>
      <c r="AM686" s="16"/>
      <c r="AN686" s="16"/>
      <c r="AO686" s="16"/>
      <c r="AP686" s="16"/>
      <c r="AQ686" s="16"/>
      <c r="AR686" s="116"/>
      <c r="AS686" s="116"/>
      <c r="AT686" s="116"/>
      <c r="AU686" s="116"/>
      <c r="AV686" s="116"/>
      <c r="AW686" s="116"/>
      <c r="AX686" s="116"/>
      <c r="AY686" s="116"/>
      <c r="AZ686" s="116"/>
      <c r="BA686" s="116"/>
      <c r="BB686" s="116"/>
      <c r="BC686" s="116"/>
      <c r="BD686" s="116"/>
      <c r="BE686" s="116"/>
      <c r="BF686" s="116"/>
      <c r="BG686" s="116"/>
      <c r="BH686" s="116"/>
      <c r="BI686" s="117"/>
    </row>
    <row r="687" spans="1:61" s="3" customFormat="1">
      <c r="A687" s="1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c r="AA687" s="16"/>
      <c r="AB687" s="16"/>
      <c r="AC687" s="16"/>
      <c r="AD687" s="16"/>
      <c r="AE687" s="16"/>
      <c r="AF687" s="16"/>
      <c r="AG687" s="16"/>
      <c r="AH687" s="16"/>
      <c r="AI687" s="16"/>
      <c r="AJ687" s="16"/>
      <c r="AK687" s="16"/>
      <c r="AL687" s="16"/>
      <c r="AM687" s="16"/>
      <c r="AN687" s="16"/>
      <c r="AO687" s="16"/>
      <c r="AP687" s="16"/>
      <c r="AQ687" s="16"/>
      <c r="AR687" s="116"/>
      <c r="AS687" s="116"/>
      <c r="AT687" s="116"/>
      <c r="AU687" s="116"/>
      <c r="AV687" s="116"/>
      <c r="AW687" s="116"/>
      <c r="AX687" s="116"/>
      <c r="AY687" s="116"/>
      <c r="AZ687" s="116"/>
      <c r="BA687" s="116"/>
      <c r="BB687" s="116"/>
      <c r="BC687" s="116"/>
      <c r="BD687" s="116"/>
      <c r="BE687" s="116"/>
      <c r="BF687" s="116"/>
      <c r="BG687" s="116"/>
      <c r="BH687" s="116"/>
      <c r="BI687" s="117"/>
    </row>
    <row r="688" spans="1:61" s="3" customFormat="1">
      <c r="A688" s="1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c r="AA688" s="16"/>
      <c r="AB688" s="16"/>
      <c r="AC688" s="16"/>
      <c r="AD688" s="16"/>
      <c r="AE688" s="16"/>
      <c r="AF688" s="16"/>
      <c r="AG688" s="16"/>
      <c r="AH688" s="16"/>
      <c r="AI688" s="16"/>
      <c r="AJ688" s="16"/>
      <c r="AK688" s="16"/>
      <c r="AL688" s="16"/>
      <c r="AM688" s="16"/>
      <c r="AN688" s="16"/>
      <c r="AO688" s="16"/>
      <c r="AP688" s="16"/>
      <c r="AQ688" s="16"/>
      <c r="AR688" s="116"/>
      <c r="AS688" s="116"/>
      <c r="AT688" s="116"/>
      <c r="AU688" s="116"/>
      <c r="AV688" s="116"/>
      <c r="AW688" s="116"/>
      <c r="AX688" s="116"/>
      <c r="AY688" s="116"/>
      <c r="AZ688" s="116"/>
      <c r="BA688" s="116"/>
      <c r="BB688" s="116"/>
      <c r="BC688" s="116"/>
      <c r="BD688" s="116"/>
      <c r="BE688" s="116"/>
      <c r="BF688" s="116"/>
      <c r="BG688" s="116"/>
      <c r="BH688" s="116"/>
      <c r="BI688" s="117"/>
    </row>
    <row r="689" spans="1:61" s="3" customFormat="1">
      <c r="A689" s="1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c r="AA689" s="16"/>
      <c r="AB689" s="16"/>
      <c r="AC689" s="16"/>
      <c r="AD689" s="16"/>
      <c r="AE689" s="16"/>
      <c r="AF689" s="16"/>
      <c r="AG689" s="16"/>
      <c r="AH689" s="16"/>
      <c r="AI689" s="16"/>
      <c r="AJ689" s="16"/>
      <c r="AK689" s="16"/>
      <c r="AL689" s="16"/>
      <c r="AM689" s="16"/>
      <c r="AN689" s="16"/>
      <c r="AO689" s="16"/>
      <c r="AP689" s="16"/>
      <c r="AQ689" s="16"/>
      <c r="AR689" s="116"/>
      <c r="AS689" s="116"/>
      <c r="AT689" s="116"/>
      <c r="AU689" s="116"/>
      <c r="AV689" s="116"/>
      <c r="AW689" s="116"/>
      <c r="AX689" s="116"/>
      <c r="AY689" s="116"/>
      <c r="AZ689" s="116"/>
      <c r="BA689" s="116"/>
      <c r="BB689" s="116"/>
      <c r="BC689" s="116"/>
      <c r="BD689" s="116"/>
      <c r="BE689" s="116"/>
      <c r="BF689" s="116"/>
      <c r="BG689" s="116"/>
      <c r="BH689" s="116"/>
      <c r="BI689" s="117"/>
    </row>
    <row r="690" spans="1:61" s="3" customFormat="1">
      <c r="A690" s="1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c r="AA690" s="16"/>
      <c r="AB690" s="16"/>
      <c r="AC690" s="16"/>
      <c r="AD690" s="16"/>
      <c r="AE690" s="16"/>
      <c r="AF690" s="16"/>
      <c r="AG690" s="16"/>
      <c r="AH690" s="16"/>
      <c r="AI690" s="16"/>
      <c r="AJ690" s="16"/>
      <c r="AK690" s="16"/>
      <c r="AL690" s="16"/>
      <c r="AM690" s="16"/>
      <c r="AN690" s="16"/>
      <c r="AO690" s="16"/>
      <c r="AP690" s="16"/>
      <c r="AQ690" s="16"/>
      <c r="AR690" s="116"/>
      <c r="AS690" s="116"/>
      <c r="AT690" s="116"/>
      <c r="AU690" s="116"/>
      <c r="AV690" s="116"/>
      <c r="AW690" s="116"/>
      <c r="AX690" s="116"/>
      <c r="AY690" s="116"/>
      <c r="AZ690" s="116"/>
      <c r="BA690" s="116"/>
      <c r="BB690" s="116"/>
      <c r="BC690" s="116"/>
      <c r="BD690" s="116"/>
      <c r="BE690" s="116"/>
      <c r="BF690" s="116"/>
      <c r="BG690" s="116"/>
      <c r="BH690" s="116"/>
      <c r="BI690" s="117"/>
    </row>
    <row r="691" spans="1:61" s="3" customFormat="1">
      <c r="A691" s="1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c r="AA691" s="16"/>
      <c r="AB691" s="16"/>
      <c r="AC691" s="16"/>
      <c r="AD691" s="16"/>
      <c r="AE691" s="16"/>
      <c r="AF691" s="16"/>
      <c r="AG691" s="16"/>
      <c r="AH691" s="16"/>
      <c r="AI691" s="16"/>
      <c r="AJ691" s="16"/>
      <c r="AK691" s="16"/>
      <c r="AL691" s="16"/>
      <c r="AM691" s="16"/>
      <c r="AN691" s="16"/>
      <c r="AO691" s="16"/>
      <c r="AP691" s="16"/>
      <c r="AQ691" s="16"/>
      <c r="AR691" s="116"/>
      <c r="AS691" s="116"/>
      <c r="AT691" s="116"/>
      <c r="AU691" s="116"/>
      <c r="AV691" s="116"/>
      <c r="AW691" s="116"/>
      <c r="AX691" s="116"/>
      <c r="AY691" s="116"/>
      <c r="AZ691" s="116"/>
      <c r="BA691" s="116"/>
      <c r="BB691" s="116"/>
      <c r="BC691" s="116"/>
      <c r="BD691" s="116"/>
      <c r="BE691" s="116"/>
      <c r="BF691" s="116"/>
      <c r="BG691" s="116"/>
      <c r="BH691" s="116"/>
      <c r="BI691" s="117"/>
    </row>
    <row r="692" spans="1:61" s="3" customFormat="1">
      <c r="A692" s="1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c r="AA692" s="16"/>
      <c r="AB692" s="16"/>
      <c r="AC692" s="16"/>
      <c r="AD692" s="16"/>
      <c r="AE692" s="16"/>
      <c r="AF692" s="16"/>
      <c r="AG692" s="16"/>
      <c r="AH692" s="16"/>
      <c r="AI692" s="16"/>
      <c r="AJ692" s="16"/>
      <c r="AK692" s="16"/>
      <c r="AL692" s="16"/>
      <c r="AM692" s="16"/>
      <c r="AN692" s="16"/>
      <c r="AO692" s="16"/>
      <c r="AP692" s="16"/>
      <c r="AQ692" s="16"/>
      <c r="AR692" s="116"/>
      <c r="AS692" s="116"/>
      <c r="AT692" s="116"/>
      <c r="AU692" s="116"/>
      <c r="AV692" s="116"/>
      <c r="AW692" s="116"/>
      <c r="AX692" s="116"/>
      <c r="AY692" s="116"/>
      <c r="AZ692" s="116"/>
      <c r="BA692" s="116"/>
      <c r="BB692" s="116"/>
      <c r="BC692" s="116"/>
      <c r="BD692" s="116"/>
      <c r="BE692" s="116"/>
      <c r="BF692" s="116"/>
      <c r="BG692" s="116"/>
      <c r="BH692" s="116"/>
      <c r="BI692" s="117"/>
    </row>
    <row r="693" spans="1:61" s="3" customFormat="1">
      <c r="A693" s="627"/>
      <c r="B693" s="628"/>
      <c r="C693" s="628"/>
      <c r="D693" s="628"/>
      <c r="E693" s="628"/>
      <c r="F693" s="628"/>
      <c r="G693" s="628"/>
      <c r="H693" s="628"/>
      <c r="I693" s="628"/>
      <c r="J693" s="628"/>
      <c r="K693" s="628"/>
      <c r="L693" s="628"/>
      <c r="M693" s="628"/>
      <c r="N693" s="628"/>
      <c r="O693" s="628"/>
      <c r="P693" s="628"/>
      <c r="Q693" s="628"/>
      <c r="R693" s="628"/>
      <c r="S693" s="628"/>
      <c r="T693" s="628"/>
      <c r="U693" s="628"/>
      <c r="V693" s="628"/>
      <c r="W693" s="628"/>
      <c r="X693" s="628"/>
      <c r="Y693" s="628"/>
      <c r="Z693" s="628"/>
      <c r="AA693" s="628"/>
      <c r="AB693" s="628"/>
      <c r="AC693" s="628"/>
      <c r="AD693" s="628"/>
      <c r="AE693" s="628"/>
      <c r="AF693" s="628"/>
      <c r="AG693" s="628"/>
      <c r="AH693" s="628"/>
      <c r="AI693" s="628"/>
      <c r="AJ693" s="628"/>
      <c r="AK693" s="628"/>
      <c r="AL693" s="628"/>
      <c r="AM693" s="628"/>
      <c r="AN693" s="628"/>
      <c r="AO693" s="628"/>
      <c r="AP693" s="628"/>
      <c r="AQ693" s="628"/>
      <c r="AR693" s="627"/>
      <c r="AS693" s="627"/>
      <c r="AT693" s="627"/>
      <c r="AU693" s="627"/>
      <c r="AV693" s="627"/>
      <c r="AW693" s="627"/>
      <c r="AX693" s="627"/>
      <c r="AY693" s="627"/>
      <c r="AZ693" s="627"/>
      <c r="BA693" s="627"/>
      <c r="BB693" s="627"/>
      <c r="BC693" s="627"/>
      <c r="BD693" s="627"/>
      <c r="BE693" s="627"/>
      <c r="BF693" s="627"/>
      <c r="BG693" s="627"/>
      <c r="BH693" s="627"/>
      <c r="BI693" s="629"/>
    </row>
    <row r="694" spans="1:61" s="3" customFormat="1">
      <c r="B694" s="36"/>
      <c r="C694" s="36"/>
      <c r="D694" s="36"/>
      <c r="E694" s="36"/>
      <c r="F694" s="36"/>
      <c r="G694" s="36"/>
      <c r="H694" s="36"/>
      <c r="I694" s="36"/>
      <c r="J694" s="36"/>
      <c r="K694" s="36"/>
      <c r="L694" s="36"/>
      <c r="M694" s="36"/>
      <c r="N694" s="36"/>
      <c r="O694" s="36"/>
      <c r="P694" s="36"/>
      <c r="Q694" s="36"/>
      <c r="R694" s="16"/>
      <c r="S694" s="16"/>
      <c r="T694" s="16"/>
      <c r="U694" s="36"/>
      <c r="V694" s="36"/>
      <c r="W694" s="36"/>
      <c r="X694" s="36"/>
      <c r="Y694" s="36"/>
      <c r="Z694" s="36"/>
      <c r="AA694" s="36"/>
      <c r="AB694" s="36"/>
      <c r="AC694" s="36"/>
      <c r="AD694" s="36"/>
      <c r="AE694" s="36"/>
      <c r="AF694" s="36"/>
      <c r="AG694" s="36"/>
      <c r="AH694" s="36"/>
      <c r="AI694" s="36"/>
      <c r="AJ694" s="36"/>
      <c r="AK694" s="36"/>
      <c r="AL694" s="36"/>
      <c r="AM694" s="36"/>
      <c r="AN694" s="36"/>
      <c r="AO694" s="36"/>
      <c r="AP694" s="36"/>
      <c r="AQ694" s="36"/>
    </row>
    <row r="695" spans="1:61" s="3" customFormat="1">
      <c r="B695" s="36"/>
      <c r="C695" s="36"/>
      <c r="D695" s="36"/>
      <c r="E695" s="36"/>
      <c r="F695" s="36"/>
      <c r="G695" s="36"/>
      <c r="H695" s="36"/>
      <c r="I695" s="36"/>
      <c r="J695" s="36"/>
      <c r="K695" s="36"/>
      <c r="L695" s="36"/>
      <c r="M695" s="36"/>
      <c r="N695" s="36"/>
      <c r="O695" s="36"/>
      <c r="P695" s="36"/>
      <c r="Q695" s="36"/>
      <c r="R695" s="16"/>
      <c r="S695" s="16"/>
      <c r="T695" s="16"/>
      <c r="U695" s="36"/>
      <c r="V695" s="36"/>
      <c r="W695" s="36"/>
      <c r="X695" s="36"/>
      <c r="Y695" s="36"/>
      <c r="Z695" s="36"/>
      <c r="AA695" s="36"/>
      <c r="AB695" s="36"/>
      <c r="AC695" s="36"/>
      <c r="AD695" s="36"/>
      <c r="AE695" s="36"/>
      <c r="AF695" s="36"/>
      <c r="AG695" s="36"/>
      <c r="AH695" s="36"/>
      <c r="AI695" s="36"/>
      <c r="AJ695" s="36"/>
      <c r="AK695" s="36"/>
      <c r="AL695" s="36"/>
      <c r="AM695" s="36"/>
      <c r="AN695" s="36"/>
      <c r="AO695" s="36"/>
      <c r="AP695" s="36"/>
      <c r="AQ695" s="36"/>
    </row>
    <row r="696" spans="1:61" s="3" customFormat="1">
      <c r="B696" s="36"/>
      <c r="C696" s="36"/>
      <c r="D696" s="36"/>
      <c r="E696" s="36"/>
      <c r="F696" s="36"/>
      <c r="G696" s="36"/>
      <c r="H696" s="36"/>
      <c r="I696" s="36"/>
      <c r="J696" s="36"/>
      <c r="K696" s="36"/>
      <c r="L696" s="36"/>
      <c r="M696" s="36"/>
      <c r="N696" s="36"/>
      <c r="O696" s="36"/>
      <c r="P696" s="36"/>
      <c r="Q696" s="36"/>
      <c r="R696" s="16"/>
      <c r="S696" s="16"/>
      <c r="T696" s="16"/>
      <c r="U696" s="36"/>
      <c r="V696" s="36"/>
      <c r="W696" s="36"/>
      <c r="X696" s="36"/>
      <c r="Y696" s="36"/>
      <c r="Z696" s="36"/>
      <c r="AA696" s="36"/>
      <c r="AB696" s="36"/>
      <c r="AC696" s="36"/>
      <c r="AD696" s="36"/>
      <c r="AE696" s="36"/>
      <c r="AF696" s="36"/>
      <c r="AG696" s="36"/>
      <c r="AH696" s="36"/>
      <c r="AI696" s="36"/>
      <c r="AJ696" s="36"/>
      <c r="AK696" s="36"/>
      <c r="AL696" s="36"/>
      <c r="AM696" s="36"/>
      <c r="AN696" s="36"/>
      <c r="AO696" s="36"/>
      <c r="AP696" s="36"/>
      <c r="AQ696" s="36"/>
    </row>
    <row r="697" spans="1:61" s="3" customFormat="1">
      <c r="B697" s="36"/>
      <c r="C697" s="36"/>
      <c r="D697" s="36"/>
      <c r="E697" s="36"/>
      <c r="F697" s="36"/>
      <c r="G697" s="36"/>
      <c r="H697" s="36"/>
      <c r="I697" s="36"/>
      <c r="J697" s="36"/>
      <c r="K697" s="36"/>
      <c r="L697" s="36"/>
      <c r="M697" s="36"/>
      <c r="N697" s="36"/>
      <c r="O697" s="36"/>
      <c r="P697" s="36"/>
      <c r="Q697" s="36"/>
      <c r="R697" s="16"/>
      <c r="S697" s="16"/>
      <c r="T697" s="16"/>
      <c r="U697" s="36"/>
      <c r="V697" s="36"/>
      <c r="W697" s="36"/>
      <c r="X697" s="36"/>
      <c r="Y697" s="36"/>
      <c r="Z697" s="36"/>
      <c r="AA697" s="36"/>
      <c r="AB697" s="36"/>
      <c r="AC697" s="36"/>
      <c r="AD697" s="36"/>
      <c r="AE697" s="36"/>
      <c r="AF697" s="36"/>
      <c r="AG697" s="36"/>
      <c r="AH697" s="36"/>
      <c r="AI697" s="36"/>
      <c r="AJ697" s="36"/>
      <c r="AK697" s="36"/>
      <c r="AL697" s="36"/>
      <c r="AM697" s="36"/>
      <c r="AN697" s="36"/>
      <c r="AO697" s="36"/>
      <c r="AP697" s="36"/>
      <c r="AQ697" s="36"/>
    </row>
    <row r="698" spans="1:61" s="3" customFormat="1">
      <c r="B698" s="36"/>
      <c r="C698" s="36"/>
      <c r="D698" s="36"/>
      <c r="E698" s="36"/>
      <c r="F698" s="36"/>
      <c r="G698" s="36"/>
      <c r="H698" s="36"/>
      <c r="I698" s="36"/>
      <c r="J698" s="36"/>
      <c r="K698" s="36"/>
      <c r="L698" s="36"/>
      <c r="M698" s="36"/>
      <c r="N698" s="36"/>
      <c r="O698" s="36"/>
      <c r="P698" s="36"/>
      <c r="Q698" s="36"/>
      <c r="R698" s="16"/>
      <c r="S698" s="16"/>
      <c r="T698" s="16"/>
      <c r="U698" s="36"/>
      <c r="V698" s="36"/>
      <c r="W698" s="36"/>
      <c r="X698" s="36"/>
      <c r="Y698" s="36"/>
      <c r="Z698" s="36"/>
      <c r="AA698" s="36"/>
      <c r="AB698" s="36"/>
      <c r="AC698" s="36"/>
      <c r="AD698" s="36"/>
      <c r="AE698" s="36"/>
      <c r="AF698" s="36"/>
      <c r="AG698" s="36"/>
      <c r="AH698" s="36"/>
      <c r="AI698" s="36"/>
      <c r="AJ698" s="36"/>
      <c r="AK698" s="36"/>
      <c r="AL698" s="36"/>
      <c r="AM698" s="36"/>
      <c r="AN698" s="36"/>
      <c r="AO698" s="36"/>
      <c r="AP698" s="36"/>
      <c r="AQ698" s="36"/>
    </row>
    <row r="699" spans="1:61" s="3" customFormat="1">
      <c r="B699" s="36"/>
      <c r="C699" s="36"/>
      <c r="D699" s="36"/>
      <c r="E699" s="36"/>
      <c r="F699" s="36"/>
      <c r="G699" s="36"/>
      <c r="H699" s="36"/>
      <c r="I699" s="36"/>
      <c r="J699" s="36"/>
      <c r="K699" s="36"/>
      <c r="L699" s="36"/>
      <c r="M699" s="36"/>
      <c r="N699" s="36"/>
      <c r="O699" s="36"/>
      <c r="P699" s="36"/>
      <c r="Q699" s="36"/>
      <c r="R699" s="16"/>
      <c r="S699" s="16"/>
      <c r="T699" s="16"/>
      <c r="U699" s="36"/>
      <c r="V699" s="36"/>
      <c r="W699" s="36"/>
      <c r="X699" s="36"/>
      <c r="Y699" s="36"/>
      <c r="Z699" s="36"/>
      <c r="AA699" s="36"/>
      <c r="AB699" s="36"/>
      <c r="AC699" s="36"/>
      <c r="AD699" s="36"/>
      <c r="AE699" s="36"/>
      <c r="AF699" s="36"/>
      <c r="AG699" s="36"/>
      <c r="AH699" s="36"/>
      <c r="AI699" s="36"/>
      <c r="AJ699" s="36"/>
      <c r="AK699" s="36"/>
      <c r="AL699" s="36"/>
      <c r="AM699" s="36"/>
      <c r="AN699" s="36"/>
      <c r="AO699" s="36"/>
      <c r="AP699" s="36"/>
      <c r="AQ699" s="36"/>
    </row>
    <row r="700" spans="1:61" s="3" customFormat="1">
      <c r="B700" s="36"/>
      <c r="C700" s="36"/>
      <c r="D700" s="36"/>
      <c r="E700" s="36"/>
      <c r="F700" s="36"/>
      <c r="G700" s="36"/>
      <c r="H700" s="36"/>
      <c r="I700" s="36"/>
      <c r="J700" s="36"/>
      <c r="K700" s="36"/>
      <c r="L700" s="36"/>
      <c r="M700" s="36"/>
      <c r="N700" s="36"/>
      <c r="O700" s="36"/>
      <c r="P700" s="36"/>
      <c r="Q700" s="36"/>
      <c r="R700" s="16"/>
      <c r="S700" s="16"/>
      <c r="T700" s="16"/>
      <c r="U700" s="36"/>
      <c r="V700" s="36"/>
      <c r="W700" s="36"/>
      <c r="X700" s="36"/>
      <c r="Y700" s="36"/>
      <c r="Z700" s="36"/>
      <c r="AA700" s="36"/>
      <c r="AB700" s="36"/>
      <c r="AC700" s="36"/>
      <c r="AD700" s="36"/>
      <c r="AE700" s="36"/>
      <c r="AF700" s="36"/>
      <c r="AG700" s="36"/>
      <c r="AH700" s="36"/>
      <c r="AI700" s="36"/>
      <c r="AJ700" s="36"/>
      <c r="AK700" s="36"/>
      <c r="AL700" s="36"/>
      <c r="AM700" s="36"/>
      <c r="AN700" s="36"/>
      <c r="AO700" s="36"/>
      <c r="AP700" s="36"/>
      <c r="AQ700" s="36"/>
    </row>
    <row r="701" spans="1:61" s="3" customFormat="1">
      <c r="B701" s="36"/>
      <c r="C701" s="36"/>
      <c r="D701" s="36"/>
      <c r="E701" s="36"/>
      <c r="F701" s="36"/>
      <c r="G701" s="36"/>
      <c r="H701" s="36"/>
      <c r="I701" s="36"/>
      <c r="J701" s="36"/>
      <c r="K701" s="36"/>
      <c r="L701" s="36"/>
      <c r="M701" s="36"/>
      <c r="N701" s="36"/>
      <c r="O701" s="36"/>
      <c r="P701" s="36"/>
      <c r="Q701" s="36"/>
      <c r="R701" s="16"/>
      <c r="S701" s="16"/>
      <c r="T701" s="16"/>
      <c r="U701" s="36"/>
      <c r="V701" s="36"/>
      <c r="W701" s="36"/>
      <c r="X701" s="36"/>
      <c r="Y701" s="36"/>
      <c r="Z701" s="36"/>
      <c r="AA701" s="36"/>
      <c r="AB701" s="36"/>
      <c r="AC701" s="36"/>
      <c r="AD701" s="36"/>
      <c r="AE701" s="36"/>
      <c r="AF701" s="36"/>
      <c r="AG701" s="36"/>
      <c r="AH701" s="36"/>
      <c r="AI701" s="36"/>
      <c r="AJ701" s="36"/>
      <c r="AK701" s="36"/>
      <c r="AL701" s="36"/>
      <c r="AM701" s="36"/>
      <c r="AN701" s="36"/>
      <c r="AO701" s="36"/>
      <c r="AP701" s="36"/>
      <c r="AQ701" s="36"/>
    </row>
    <row r="702" spans="1:61" s="3" customFormat="1">
      <c r="B702" s="36"/>
      <c r="C702" s="36"/>
      <c r="D702" s="36"/>
      <c r="E702" s="36"/>
      <c r="F702" s="36"/>
      <c r="G702" s="36"/>
      <c r="H702" s="36"/>
      <c r="I702" s="36"/>
      <c r="J702" s="36"/>
      <c r="K702" s="36"/>
      <c r="L702" s="36"/>
      <c r="M702" s="36"/>
      <c r="N702" s="36"/>
      <c r="O702" s="36"/>
      <c r="P702" s="36"/>
      <c r="Q702" s="36"/>
      <c r="R702" s="16"/>
      <c r="S702" s="16"/>
      <c r="T702" s="16"/>
      <c r="U702" s="36"/>
      <c r="V702" s="36"/>
      <c r="W702" s="36"/>
      <c r="X702" s="36"/>
      <c r="Y702" s="36"/>
      <c r="Z702" s="36"/>
      <c r="AA702" s="36"/>
      <c r="AB702" s="36"/>
      <c r="AC702" s="36"/>
      <c r="AD702" s="36"/>
      <c r="AE702" s="36"/>
      <c r="AF702" s="36"/>
      <c r="AG702" s="36"/>
      <c r="AH702" s="36"/>
      <c r="AI702" s="36"/>
      <c r="AJ702" s="36"/>
      <c r="AK702" s="36"/>
      <c r="AL702" s="36"/>
      <c r="AM702" s="36"/>
      <c r="AN702" s="36"/>
      <c r="AO702" s="36"/>
      <c r="AP702" s="36"/>
      <c r="AQ702" s="36"/>
    </row>
    <row r="703" spans="1:61" s="3" customFormat="1">
      <c r="B703" s="36"/>
      <c r="C703" s="36"/>
      <c r="D703" s="36"/>
      <c r="E703" s="36"/>
      <c r="F703" s="36"/>
      <c r="G703" s="36"/>
      <c r="H703" s="36"/>
      <c r="I703" s="36"/>
      <c r="J703" s="36"/>
      <c r="K703" s="36"/>
      <c r="L703" s="36"/>
      <c r="M703" s="36"/>
      <c r="N703" s="36"/>
      <c r="O703" s="36"/>
      <c r="P703" s="36"/>
      <c r="Q703" s="36"/>
      <c r="R703" s="16"/>
      <c r="S703" s="16"/>
      <c r="T703" s="16"/>
      <c r="U703" s="36"/>
      <c r="V703" s="36"/>
      <c r="W703" s="36"/>
      <c r="X703" s="36"/>
      <c r="Y703" s="36"/>
      <c r="Z703" s="36"/>
      <c r="AA703" s="36"/>
      <c r="AB703" s="36"/>
      <c r="AC703" s="36"/>
      <c r="AD703" s="36"/>
      <c r="AE703" s="36"/>
      <c r="AF703" s="36"/>
      <c r="AG703" s="36"/>
      <c r="AH703" s="36"/>
      <c r="AI703" s="36"/>
      <c r="AJ703" s="36"/>
      <c r="AK703" s="36"/>
      <c r="AL703" s="36"/>
      <c r="AM703" s="36"/>
      <c r="AN703" s="36"/>
      <c r="AO703" s="36"/>
      <c r="AP703" s="36"/>
      <c r="AQ703" s="36"/>
    </row>
    <row r="704" spans="1:61" s="3" customFormat="1">
      <c r="B704" s="36"/>
      <c r="C704" s="36"/>
      <c r="D704" s="36"/>
      <c r="E704" s="36"/>
      <c r="F704" s="36"/>
      <c r="G704" s="36"/>
      <c r="H704" s="36"/>
      <c r="I704" s="36"/>
      <c r="J704" s="36"/>
      <c r="K704" s="36"/>
      <c r="L704" s="36"/>
      <c r="M704" s="36"/>
      <c r="N704" s="36"/>
      <c r="O704" s="36"/>
      <c r="P704" s="36"/>
      <c r="Q704" s="36"/>
      <c r="R704" s="16"/>
      <c r="S704" s="16"/>
      <c r="T704" s="16"/>
      <c r="U704" s="36"/>
      <c r="V704" s="36"/>
      <c r="W704" s="36"/>
      <c r="X704" s="36"/>
      <c r="Y704" s="36"/>
      <c r="Z704" s="36"/>
      <c r="AA704" s="36"/>
      <c r="AB704" s="36"/>
      <c r="AC704" s="36"/>
      <c r="AD704" s="36"/>
      <c r="AE704" s="36"/>
      <c r="AF704" s="36"/>
      <c r="AG704" s="36"/>
      <c r="AH704" s="36"/>
      <c r="AI704" s="36"/>
      <c r="AJ704" s="36"/>
      <c r="AK704" s="36"/>
      <c r="AL704" s="36"/>
      <c r="AM704" s="36"/>
      <c r="AN704" s="36"/>
      <c r="AO704" s="36"/>
      <c r="AP704" s="36"/>
      <c r="AQ704" s="36"/>
    </row>
    <row r="705" spans="2:43" s="3" customFormat="1">
      <c r="B705" s="36"/>
      <c r="C705" s="36"/>
      <c r="D705" s="36"/>
      <c r="E705" s="36"/>
      <c r="F705" s="36"/>
      <c r="G705" s="36"/>
      <c r="H705" s="36"/>
      <c r="I705" s="36"/>
      <c r="J705" s="36"/>
      <c r="K705" s="36"/>
      <c r="L705" s="36"/>
      <c r="M705" s="36"/>
      <c r="N705" s="36"/>
      <c r="O705" s="36"/>
      <c r="P705" s="36"/>
      <c r="Q705" s="36"/>
      <c r="R705" s="16"/>
      <c r="S705" s="16"/>
      <c r="T705" s="16"/>
      <c r="U705" s="36"/>
      <c r="V705" s="36"/>
      <c r="W705" s="36"/>
      <c r="X705" s="36"/>
      <c r="Y705" s="36"/>
      <c r="Z705" s="36"/>
      <c r="AA705" s="36"/>
      <c r="AB705" s="36"/>
      <c r="AC705" s="36"/>
      <c r="AD705" s="36"/>
      <c r="AE705" s="36"/>
      <c r="AF705" s="36"/>
      <c r="AG705" s="36"/>
      <c r="AH705" s="36"/>
      <c r="AI705" s="36"/>
      <c r="AJ705" s="36"/>
      <c r="AK705" s="36"/>
      <c r="AL705" s="36"/>
      <c r="AM705" s="36"/>
      <c r="AN705" s="36"/>
      <c r="AO705" s="36"/>
      <c r="AP705" s="36"/>
      <c r="AQ705" s="36"/>
    </row>
    <row r="706" spans="2:43" s="3" customFormat="1">
      <c r="B706" s="36"/>
      <c r="C706" s="36"/>
      <c r="D706" s="36"/>
      <c r="E706" s="36"/>
      <c r="F706" s="36"/>
      <c r="G706" s="36"/>
      <c r="H706" s="36"/>
      <c r="I706" s="36"/>
      <c r="J706" s="36"/>
      <c r="K706" s="36"/>
      <c r="L706" s="36"/>
      <c r="M706" s="36"/>
      <c r="N706" s="36"/>
      <c r="O706" s="36"/>
      <c r="P706" s="36"/>
      <c r="Q706" s="36"/>
      <c r="R706" s="16"/>
      <c r="S706" s="16"/>
      <c r="T706" s="16"/>
      <c r="U706" s="36"/>
      <c r="V706" s="36"/>
      <c r="W706" s="36"/>
      <c r="X706" s="36"/>
      <c r="Y706" s="36"/>
      <c r="Z706" s="36"/>
      <c r="AA706" s="36"/>
      <c r="AB706" s="36"/>
      <c r="AC706" s="36"/>
      <c r="AD706" s="36"/>
      <c r="AE706" s="36"/>
      <c r="AF706" s="36"/>
      <c r="AG706" s="36"/>
      <c r="AH706" s="36"/>
      <c r="AI706" s="36"/>
      <c r="AJ706" s="36"/>
      <c r="AK706" s="36"/>
      <c r="AL706" s="36"/>
      <c r="AM706" s="36"/>
      <c r="AN706" s="36"/>
      <c r="AO706" s="36"/>
      <c r="AP706" s="36"/>
      <c r="AQ706" s="36"/>
    </row>
    <row r="707" spans="2:43" s="3" customFormat="1">
      <c r="B707" s="36"/>
      <c r="C707" s="36"/>
      <c r="D707" s="36"/>
      <c r="E707" s="36"/>
      <c r="F707" s="36"/>
      <c r="G707" s="36"/>
      <c r="H707" s="36"/>
      <c r="I707" s="36"/>
      <c r="J707" s="36"/>
      <c r="K707" s="36"/>
      <c r="L707" s="36"/>
      <c r="M707" s="36"/>
      <c r="N707" s="36"/>
      <c r="O707" s="36"/>
      <c r="P707" s="36"/>
      <c r="Q707" s="36"/>
      <c r="R707" s="16"/>
      <c r="S707" s="16"/>
      <c r="T707" s="16"/>
      <c r="U707" s="36"/>
      <c r="V707" s="36"/>
      <c r="W707" s="36"/>
      <c r="X707" s="36"/>
      <c r="Y707" s="36"/>
      <c r="Z707" s="36"/>
      <c r="AA707" s="36"/>
      <c r="AB707" s="36"/>
      <c r="AC707" s="36"/>
      <c r="AD707" s="36"/>
      <c r="AE707" s="36"/>
      <c r="AF707" s="36"/>
      <c r="AG707" s="36"/>
      <c r="AH707" s="36"/>
      <c r="AI707" s="36"/>
      <c r="AJ707" s="36"/>
      <c r="AK707" s="36"/>
      <c r="AL707" s="36"/>
      <c r="AM707" s="36"/>
      <c r="AN707" s="36"/>
      <c r="AO707" s="36"/>
      <c r="AP707" s="36"/>
      <c r="AQ707" s="36"/>
    </row>
    <row r="708" spans="2:43" s="3" customFormat="1">
      <c r="B708" s="36"/>
      <c r="C708" s="36"/>
      <c r="D708" s="36"/>
      <c r="E708" s="36"/>
      <c r="F708" s="36"/>
      <c r="G708" s="36"/>
      <c r="H708" s="36"/>
      <c r="I708" s="36"/>
      <c r="J708" s="36"/>
      <c r="K708" s="36"/>
      <c r="L708" s="36"/>
      <c r="M708" s="36"/>
      <c r="N708" s="36"/>
      <c r="O708" s="36"/>
      <c r="P708" s="36"/>
      <c r="Q708" s="36"/>
      <c r="R708" s="16"/>
      <c r="S708" s="16"/>
      <c r="T708" s="16"/>
      <c r="U708" s="36"/>
      <c r="V708" s="36"/>
      <c r="W708" s="36"/>
      <c r="X708" s="36"/>
      <c r="Y708" s="36"/>
      <c r="Z708" s="36"/>
      <c r="AA708" s="36"/>
      <c r="AB708" s="36"/>
      <c r="AC708" s="36"/>
      <c r="AD708" s="36"/>
      <c r="AE708" s="36"/>
      <c r="AF708" s="36"/>
      <c r="AG708" s="36"/>
      <c r="AH708" s="36"/>
      <c r="AI708" s="36"/>
      <c r="AJ708" s="36"/>
      <c r="AK708" s="36"/>
      <c r="AL708" s="36"/>
      <c r="AM708" s="36"/>
      <c r="AN708" s="36"/>
      <c r="AO708" s="36"/>
      <c r="AP708" s="36"/>
      <c r="AQ708" s="36"/>
    </row>
    <row r="709" spans="2:43" s="3" customFormat="1">
      <c r="B709" s="36"/>
      <c r="C709" s="36"/>
      <c r="D709" s="36"/>
      <c r="E709" s="36"/>
      <c r="F709" s="36"/>
      <c r="G709" s="36"/>
      <c r="H709" s="36"/>
      <c r="I709" s="36"/>
      <c r="J709" s="36"/>
      <c r="K709" s="36"/>
      <c r="L709" s="36"/>
      <c r="M709" s="36"/>
      <c r="N709" s="36"/>
      <c r="O709" s="36"/>
      <c r="P709" s="36"/>
      <c r="Q709" s="36"/>
      <c r="R709" s="16"/>
      <c r="S709" s="16"/>
      <c r="T709" s="16"/>
      <c r="U709" s="36"/>
      <c r="V709" s="36"/>
      <c r="W709" s="36"/>
      <c r="X709" s="36"/>
      <c r="Y709" s="36"/>
      <c r="Z709" s="36"/>
      <c r="AA709" s="36"/>
      <c r="AB709" s="36"/>
      <c r="AC709" s="36"/>
      <c r="AD709" s="36"/>
      <c r="AE709" s="36"/>
      <c r="AF709" s="36"/>
      <c r="AG709" s="36"/>
      <c r="AH709" s="36"/>
      <c r="AI709" s="36"/>
      <c r="AJ709" s="36"/>
      <c r="AK709" s="36"/>
      <c r="AL709" s="36"/>
      <c r="AM709" s="36"/>
      <c r="AN709" s="36"/>
      <c r="AO709" s="36"/>
      <c r="AP709" s="36"/>
      <c r="AQ709" s="36"/>
    </row>
    <row r="710" spans="2:43" s="3" customFormat="1">
      <c r="B710" s="36"/>
      <c r="C710" s="36"/>
      <c r="D710" s="36"/>
      <c r="E710" s="36"/>
      <c r="F710" s="36"/>
      <c r="G710" s="36"/>
      <c r="H710" s="36"/>
      <c r="I710" s="36"/>
      <c r="J710" s="36"/>
      <c r="K710" s="36"/>
      <c r="L710" s="36"/>
      <c r="M710" s="36"/>
      <c r="N710" s="36"/>
      <c r="O710" s="36"/>
      <c r="P710" s="36"/>
      <c r="Q710" s="36"/>
      <c r="R710" s="16"/>
      <c r="S710" s="16"/>
      <c r="T710" s="16"/>
      <c r="U710" s="36"/>
      <c r="V710" s="36"/>
      <c r="W710" s="36"/>
      <c r="X710" s="36"/>
      <c r="Y710" s="36"/>
      <c r="Z710" s="36"/>
      <c r="AA710" s="36"/>
      <c r="AB710" s="36"/>
      <c r="AC710" s="36"/>
      <c r="AD710" s="36"/>
      <c r="AE710" s="36"/>
      <c r="AF710" s="36"/>
      <c r="AG710" s="36"/>
      <c r="AH710" s="36"/>
      <c r="AI710" s="36"/>
      <c r="AJ710" s="36"/>
      <c r="AK710" s="36"/>
      <c r="AL710" s="36"/>
      <c r="AM710" s="36"/>
      <c r="AN710" s="36"/>
      <c r="AO710" s="36"/>
      <c r="AP710" s="36"/>
      <c r="AQ710" s="36"/>
    </row>
    <row r="711" spans="2:43" s="3" customFormat="1">
      <c r="B711" s="36"/>
      <c r="C711" s="36"/>
      <c r="D711" s="36"/>
      <c r="E711" s="36"/>
      <c r="F711" s="36"/>
      <c r="G711" s="36"/>
      <c r="H711" s="36"/>
      <c r="I711" s="36"/>
      <c r="J711" s="36"/>
      <c r="K711" s="36"/>
      <c r="L711" s="36"/>
      <c r="M711" s="36"/>
      <c r="N711" s="36"/>
      <c r="O711" s="36"/>
      <c r="P711" s="36"/>
      <c r="Q711" s="36"/>
      <c r="R711" s="16"/>
      <c r="S711" s="16"/>
      <c r="T711" s="16"/>
      <c r="U711" s="36"/>
      <c r="V711" s="36"/>
      <c r="W711" s="36"/>
      <c r="X711" s="36"/>
      <c r="Y711" s="36"/>
      <c r="Z711" s="36"/>
      <c r="AA711" s="36"/>
      <c r="AB711" s="36"/>
      <c r="AC711" s="36"/>
      <c r="AD711" s="36"/>
      <c r="AE711" s="36"/>
      <c r="AF711" s="36"/>
      <c r="AG711" s="36"/>
      <c r="AH711" s="36"/>
      <c r="AI711" s="36"/>
      <c r="AJ711" s="36"/>
      <c r="AK711" s="36"/>
      <c r="AL711" s="36"/>
      <c r="AM711" s="36"/>
      <c r="AN711" s="36"/>
      <c r="AO711" s="36"/>
      <c r="AP711" s="36"/>
      <c r="AQ711" s="36"/>
    </row>
    <row r="712" spans="2:43" s="3" customFormat="1">
      <c r="B712" s="36"/>
      <c r="C712" s="36"/>
      <c r="D712" s="36"/>
      <c r="E712" s="36"/>
      <c r="F712" s="36"/>
      <c r="G712" s="36"/>
      <c r="H712" s="36"/>
      <c r="I712" s="36"/>
      <c r="J712" s="36"/>
      <c r="K712" s="36"/>
      <c r="L712" s="36"/>
      <c r="M712" s="36"/>
      <c r="N712" s="36"/>
      <c r="O712" s="36"/>
      <c r="P712" s="36"/>
      <c r="Q712" s="36"/>
      <c r="R712" s="16"/>
      <c r="S712" s="16"/>
      <c r="T712" s="16"/>
      <c r="U712" s="36"/>
      <c r="V712" s="36"/>
      <c r="W712" s="36"/>
      <c r="X712" s="36"/>
      <c r="Y712" s="36"/>
      <c r="Z712" s="36"/>
      <c r="AA712" s="36"/>
      <c r="AB712" s="36"/>
      <c r="AC712" s="36"/>
      <c r="AD712" s="36"/>
      <c r="AE712" s="36"/>
      <c r="AF712" s="36"/>
      <c r="AG712" s="36"/>
      <c r="AH712" s="36"/>
      <c r="AI712" s="36"/>
      <c r="AJ712" s="36"/>
      <c r="AK712" s="36"/>
      <c r="AL712" s="36"/>
      <c r="AM712" s="36"/>
      <c r="AN712" s="36"/>
      <c r="AO712" s="36"/>
      <c r="AP712" s="36"/>
      <c r="AQ712" s="36"/>
    </row>
    <row r="713" spans="2:43" s="3" customFormat="1">
      <c r="B713" s="36"/>
      <c r="C713" s="36"/>
      <c r="D713" s="36"/>
      <c r="E713" s="36"/>
      <c r="F713" s="36"/>
      <c r="G713" s="36"/>
      <c r="H713" s="36"/>
      <c r="I713" s="36"/>
      <c r="J713" s="36"/>
      <c r="K713" s="36"/>
      <c r="L713" s="36"/>
      <c r="M713" s="36"/>
      <c r="N713" s="36"/>
      <c r="O713" s="36"/>
      <c r="P713" s="36"/>
      <c r="Q713" s="36"/>
      <c r="R713" s="16"/>
      <c r="S713" s="16"/>
      <c r="T713" s="16"/>
      <c r="U713" s="36"/>
      <c r="V713" s="36"/>
      <c r="W713" s="36"/>
      <c r="X713" s="36"/>
      <c r="Y713" s="36"/>
      <c r="Z713" s="36"/>
      <c r="AA713" s="36"/>
      <c r="AB713" s="36"/>
      <c r="AC713" s="36"/>
      <c r="AD713" s="36"/>
      <c r="AE713" s="36"/>
      <c r="AF713" s="36"/>
      <c r="AG713" s="36"/>
      <c r="AH713" s="36"/>
      <c r="AI713" s="36"/>
      <c r="AJ713" s="36"/>
      <c r="AK713" s="36"/>
      <c r="AL713" s="36"/>
      <c r="AM713" s="36"/>
      <c r="AN713" s="36"/>
      <c r="AO713" s="36"/>
      <c r="AP713" s="36"/>
      <c r="AQ713" s="36"/>
    </row>
    <row r="714" spans="2:43" s="3" customFormat="1">
      <c r="B714" s="36"/>
      <c r="C714" s="36"/>
      <c r="D714" s="36"/>
      <c r="E714" s="36"/>
      <c r="F714" s="36"/>
      <c r="G714" s="36"/>
      <c r="H714" s="36"/>
      <c r="I714" s="36"/>
      <c r="J714" s="36"/>
      <c r="K714" s="36"/>
      <c r="L714" s="36"/>
      <c r="M714" s="36"/>
      <c r="N714" s="36"/>
      <c r="O714" s="36"/>
      <c r="P714" s="36"/>
      <c r="Q714" s="36"/>
      <c r="R714" s="16"/>
      <c r="S714" s="16"/>
      <c r="T714" s="16"/>
      <c r="U714" s="36"/>
      <c r="V714" s="36"/>
      <c r="W714" s="36"/>
      <c r="X714" s="36"/>
      <c r="Y714" s="36"/>
      <c r="Z714" s="36"/>
      <c r="AA714" s="36"/>
      <c r="AB714" s="36"/>
      <c r="AC714" s="36"/>
      <c r="AD714" s="36"/>
      <c r="AE714" s="36"/>
      <c r="AF714" s="36"/>
      <c r="AG714" s="36"/>
      <c r="AH714" s="36"/>
      <c r="AI714" s="36"/>
      <c r="AJ714" s="36"/>
      <c r="AK714" s="36"/>
      <c r="AL714" s="36"/>
      <c r="AM714" s="36"/>
      <c r="AN714" s="36"/>
      <c r="AO714" s="36"/>
      <c r="AP714" s="36"/>
      <c r="AQ714" s="36"/>
    </row>
    <row r="715" spans="2:43" s="3" customFormat="1">
      <c r="B715" s="36"/>
      <c r="C715" s="36"/>
      <c r="D715" s="36"/>
      <c r="E715" s="36"/>
      <c r="F715" s="36"/>
      <c r="G715" s="36"/>
      <c r="H715" s="36"/>
      <c r="I715" s="36"/>
      <c r="J715" s="36"/>
      <c r="K715" s="36"/>
      <c r="L715" s="36"/>
      <c r="M715" s="36"/>
      <c r="N715" s="36"/>
      <c r="O715" s="36"/>
      <c r="P715" s="36"/>
      <c r="Q715" s="36"/>
      <c r="R715" s="16"/>
      <c r="S715" s="16"/>
      <c r="T715" s="16"/>
      <c r="U715" s="36"/>
      <c r="V715" s="36"/>
      <c r="W715" s="36"/>
      <c r="X715" s="36"/>
      <c r="Y715" s="36"/>
      <c r="Z715" s="36"/>
      <c r="AA715" s="36"/>
      <c r="AB715" s="36"/>
      <c r="AC715" s="36"/>
      <c r="AD715" s="36"/>
      <c r="AE715" s="36"/>
      <c r="AF715" s="36"/>
      <c r="AG715" s="36"/>
      <c r="AH715" s="36"/>
      <c r="AI715" s="36"/>
      <c r="AJ715" s="36"/>
      <c r="AK715" s="36"/>
      <c r="AL715" s="36"/>
      <c r="AM715" s="36"/>
      <c r="AN715" s="36"/>
      <c r="AO715" s="36"/>
      <c r="AP715" s="36"/>
      <c r="AQ715" s="36"/>
    </row>
    <row r="716" spans="2:43" s="3" customFormat="1">
      <c r="B716" s="36"/>
      <c r="C716" s="36"/>
      <c r="D716" s="36"/>
      <c r="E716" s="36"/>
      <c r="F716" s="36"/>
      <c r="G716" s="36"/>
      <c r="H716" s="36"/>
      <c r="I716" s="36"/>
      <c r="J716" s="36"/>
      <c r="K716" s="36"/>
      <c r="L716" s="36"/>
      <c r="M716" s="36"/>
      <c r="N716" s="36"/>
      <c r="O716" s="36"/>
      <c r="P716" s="36"/>
      <c r="Q716" s="36"/>
      <c r="R716" s="16"/>
      <c r="S716" s="16"/>
      <c r="T716" s="16"/>
      <c r="U716" s="36"/>
      <c r="V716" s="36"/>
      <c r="W716" s="36"/>
      <c r="X716" s="36"/>
      <c r="Y716" s="36"/>
      <c r="Z716" s="36"/>
      <c r="AA716" s="36"/>
      <c r="AB716" s="36"/>
      <c r="AC716" s="36"/>
      <c r="AD716" s="36"/>
      <c r="AE716" s="36"/>
      <c r="AF716" s="36"/>
      <c r="AG716" s="36"/>
      <c r="AH716" s="36"/>
      <c r="AI716" s="36"/>
      <c r="AJ716" s="36"/>
      <c r="AK716" s="36"/>
      <c r="AL716" s="36"/>
      <c r="AM716" s="36"/>
      <c r="AN716" s="36"/>
      <c r="AO716" s="36"/>
      <c r="AP716" s="36"/>
      <c r="AQ716" s="36"/>
    </row>
    <row r="717" spans="2:43" s="3" customFormat="1">
      <c r="B717" s="36"/>
      <c r="C717" s="36"/>
      <c r="D717" s="36"/>
      <c r="E717" s="36"/>
      <c r="F717" s="36"/>
      <c r="G717" s="36"/>
      <c r="H717" s="36"/>
      <c r="I717" s="36"/>
      <c r="J717" s="36"/>
      <c r="K717" s="36"/>
      <c r="L717" s="36"/>
      <c r="M717" s="36"/>
      <c r="N717" s="36"/>
      <c r="O717" s="36"/>
      <c r="P717" s="36"/>
      <c r="Q717" s="36"/>
      <c r="R717" s="16"/>
      <c r="S717" s="16"/>
      <c r="T717" s="16"/>
      <c r="U717" s="36"/>
      <c r="V717" s="36"/>
      <c r="W717" s="36"/>
      <c r="X717" s="36"/>
      <c r="Y717" s="36"/>
      <c r="Z717" s="36"/>
      <c r="AA717" s="36"/>
      <c r="AB717" s="36"/>
      <c r="AC717" s="36"/>
      <c r="AD717" s="36"/>
      <c r="AE717" s="36"/>
      <c r="AF717" s="36"/>
      <c r="AG717" s="36"/>
      <c r="AH717" s="36"/>
      <c r="AI717" s="36"/>
      <c r="AJ717" s="36"/>
      <c r="AK717" s="36"/>
      <c r="AL717" s="36"/>
      <c r="AM717" s="36"/>
      <c r="AN717" s="36"/>
      <c r="AO717" s="36"/>
      <c r="AP717" s="36"/>
      <c r="AQ717" s="36"/>
    </row>
    <row r="718" spans="2:43" s="3" customFormat="1">
      <c r="B718" s="36"/>
      <c r="C718" s="36"/>
      <c r="D718" s="36"/>
      <c r="E718" s="36"/>
      <c r="F718" s="36"/>
      <c r="G718" s="36"/>
      <c r="H718" s="36"/>
      <c r="I718" s="36"/>
      <c r="J718" s="36"/>
      <c r="K718" s="36"/>
      <c r="L718" s="36"/>
      <c r="M718" s="36"/>
      <c r="N718" s="36"/>
      <c r="O718" s="36"/>
      <c r="P718" s="36"/>
      <c r="Q718" s="36"/>
      <c r="R718" s="16"/>
      <c r="S718" s="16"/>
      <c r="T718" s="16"/>
      <c r="U718" s="36"/>
      <c r="V718" s="36"/>
      <c r="W718" s="36"/>
      <c r="X718" s="36"/>
      <c r="Y718" s="36"/>
      <c r="Z718" s="36"/>
      <c r="AA718" s="36"/>
      <c r="AB718" s="36"/>
      <c r="AC718" s="36"/>
      <c r="AD718" s="36"/>
      <c r="AE718" s="36"/>
      <c r="AF718" s="36"/>
      <c r="AG718" s="36"/>
      <c r="AH718" s="36"/>
      <c r="AI718" s="36"/>
      <c r="AJ718" s="36"/>
      <c r="AK718" s="36"/>
      <c r="AL718" s="36"/>
      <c r="AM718" s="36"/>
      <c r="AN718" s="36"/>
      <c r="AO718" s="36"/>
      <c r="AP718" s="36"/>
      <c r="AQ718" s="36"/>
    </row>
    <row r="719" spans="2:43" s="3" customFormat="1">
      <c r="B719" s="36"/>
      <c r="C719" s="36"/>
      <c r="D719" s="36"/>
      <c r="E719" s="36"/>
      <c r="F719" s="36"/>
      <c r="G719" s="36"/>
      <c r="H719" s="36"/>
      <c r="I719" s="36"/>
      <c r="J719" s="36"/>
      <c r="K719" s="36"/>
      <c r="L719" s="36"/>
      <c r="M719" s="36"/>
      <c r="N719" s="36"/>
      <c r="O719" s="36"/>
      <c r="P719" s="36"/>
      <c r="Q719" s="36"/>
      <c r="R719" s="16"/>
      <c r="S719" s="16"/>
      <c r="T719" s="16"/>
      <c r="U719" s="36"/>
      <c r="V719" s="36"/>
      <c r="W719" s="36"/>
      <c r="X719" s="36"/>
      <c r="Y719" s="36"/>
      <c r="Z719" s="36"/>
      <c r="AA719" s="36"/>
      <c r="AB719" s="36"/>
      <c r="AC719" s="36"/>
      <c r="AD719" s="36"/>
      <c r="AE719" s="36"/>
      <c r="AF719" s="36"/>
      <c r="AG719" s="36"/>
      <c r="AH719" s="36"/>
      <c r="AI719" s="36"/>
      <c r="AJ719" s="36"/>
      <c r="AK719" s="36"/>
      <c r="AL719" s="36"/>
      <c r="AM719" s="36"/>
      <c r="AN719" s="36"/>
      <c r="AO719" s="36"/>
      <c r="AP719" s="36"/>
      <c r="AQ719" s="36"/>
    </row>
    <row r="720" spans="2:43" s="3" customFormat="1">
      <c r="B720" s="36"/>
      <c r="C720" s="36"/>
      <c r="D720" s="36"/>
      <c r="E720" s="36"/>
      <c r="F720" s="36"/>
      <c r="G720" s="36"/>
      <c r="H720" s="36"/>
      <c r="I720" s="36"/>
      <c r="J720" s="36"/>
      <c r="K720" s="36"/>
      <c r="L720" s="36"/>
      <c r="M720" s="36"/>
      <c r="N720" s="36"/>
      <c r="O720" s="36"/>
      <c r="P720" s="36"/>
      <c r="Q720" s="36"/>
      <c r="R720" s="16"/>
      <c r="S720" s="16"/>
      <c r="T720" s="16"/>
      <c r="U720" s="36"/>
      <c r="V720" s="36"/>
      <c r="W720" s="36"/>
      <c r="X720" s="36"/>
      <c r="Y720" s="36"/>
      <c r="Z720" s="36"/>
      <c r="AA720" s="36"/>
      <c r="AB720" s="36"/>
      <c r="AC720" s="36"/>
      <c r="AD720" s="36"/>
      <c r="AE720" s="36"/>
      <c r="AF720" s="36"/>
      <c r="AG720" s="36"/>
      <c r="AH720" s="36"/>
      <c r="AI720" s="36"/>
      <c r="AJ720" s="36"/>
      <c r="AK720" s="36"/>
      <c r="AL720" s="36"/>
      <c r="AM720" s="36"/>
      <c r="AN720" s="36"/>
      <c r="AO720" s="36"/>
      <c r="AP720" s="36"/>
      <c r="AQ720" s="36"/>
    </row>
    <row r="721" spans="2:43" s="3" customFormat="1">
      <c r="B721" s="36"/>
      <c r="C721" s="36"/>
      <c r="D721" s="36"/>
      <c r="E721" s="36"/>
      <c r="F721" s="36"/>
      <c r="G721" s="36"/>
      <c r="H721" s="36"/>
      <c r="I721" s="36"/>
      <c r="J721" s="36"/>
      <c r="K721" s="36"/>
      <c r="L721" s="36"/>
      <c r="M721" s="36"/>
      <c r="N721" s="36"/>
      <c r="O721" s="36"/>
      <c r="P721" s="36"/>
      <c r="Q721" s="36"/>
      <c r="R721" s="16"/>
      <c r="S721" s="16"/>
      <c r="T721" s="16"/>
      <c r="U721" s="36"/>
      <c r="V721" s="36"/>
      <c r="W721" s="36"/>
      <c r="X721" s="36"/>
      <c r="Y721" s="36"/>
      <c r="Z721" s="36"/>
      <c r="AA721" s="36"/>
      <c r="AB721" s="36"/>
      <c r="AC721" s="36"/>
      <c r="AD721" s="36"/>
      <c r="AE721" s="36"/>
      <c r="AF721" s="36"/>
      <c r="AG721" s="36"/>
      <c r="AH721" s="36"/>
      <c r="AI721" s="36"/>
      <c r="AJ721" s="36"/>
      <c r="AK721" s="36"/>
      <c r="AL721" s="36"/>
      <c r="AM721" s="36"/>
      <c r="AN721" s="36"/>
      <c r="AO721" s="36"/>
      <c r="AP721" s="36"/>
      <c r="AQ721" s="36"/>
    </row>
    <row r="722" spans="2:43" s="3" customFormat="1">
      <c r="B722" s="36"/>
      <c r="C722" s="36"/>
      <c r="D722" s="36"/>
      <c r="E722" s="36"/>
      <c r="F722" s="36"/>
      <c r="G722" s="36"/>
      <c r="H722" s="36"/>
      <c r="I722" s="36"/>
      <c r="J722" s="36"/>
      <c r="K722" s="36"/>
      <c r="L722" s="36"/>
      <c r="M722" s="36"/>
      <c r="N722" s="36"/>
      <c r="O722" s="36"/>
      <c r="P722" s="36"/>
      <c r="Q722" s="36"/>
      <c r="R722" s="16"/>
      <c r="S722" s="16"/>
      <c r="T722" s="16"/>
      <c r="U722" s="36"/>
      <c r="V722" s="36"/>
      <c r="W722" s="36"/>
      <c r="X722" s="36"/>
      <c r="Y722" s="36"/>
      <c r="Z722" s="36"/>
      <c r="AA722" s="36"/>
      <c r="AB722" s="36"/>
      <c r="AC722" s="36"/>
      <c r="AD722" s="36"/>
      <c r="AE722" s="36"/>
      <c r="AF722" s="36"/>
      <c r="AG722" s="36"/>
      <c r="AH722" s="36"/>
      <c r="AI722" s="36"/>
      <c r="AJ722" s="36"/>
      <c r="AK722" s="36"/>
      <c r="AL722" s="36"/>
      <c r="AM722" s="36"/>
      <c r="AN722" s="36"/>
      <c r="AO722" s="36"/>
      <c r="AP722" s="36"/>
      <c r="AQ722" s="36"/>
    </row>
    <row r="723" spans="2:43" s="3" customFormat="1">
      <c r="B723" s="36"/>
      <c r="C723" s="36"/>
      <c r="D723" s="36"/>
      <c r="E723" s="36"/>
      <c r="F723" s="36"/>
      <c r="G723" s="36"/>
      <c r="H723" s="36"/>
      <c r="I723" s="36"/>
      <c r="J723" s="36"/>
      <c r="K723" s="36"/>
      <c r="L723" s="36"/>
      <c r="M723" s="36"/>
      <c r="N723" s="36"/>
      <c r="O723" s="36"/>
      <c r="P723" s="36"/>
      <c r="Q723" s="36"/>
      <c r="R723" s="16"/>
      <c r="S723" s="16"/>
      <c r="T723" s="16"/>
      <c r="U723" s="36"/>
      <c r="V723" s="36"/>
      <c r="W723" s="36"/>
      <c r="X723" s="36"/>
      <c r="Y723" s="36"/>
      <c r="Z723" s="36"/>
      <c r="AA723" s="36"/>
      <c r="AB723" s="36"/>
      <c r="AC723" s="36"/>
      <c r="AD723" s="36"/>
      <c r="AE723" s="36"/>
      <c r="AF723" s="36"/>
      <c r="AG723" s="36"/>
      <c r="AH723" s="36"/>
      <c r="AI723" s="36"/>
      <c r="AJ723" s="36"/>
      <c r="AK723" s="36"/>
      <c r="AL723" s="36"/>
      <c r="AM723" s="36"/>
      <c r="AN723" s="36"/>
      <c r="AO723" s="36"/>
      <c r="AP723" s="36"/>
      <c r="AQ723" s="36"/>
    </row>
    <row r="724" spans="2:43" s="3" customFormat="1">
      <c r="B724" s="36"/>
      <c r="C724" s="36"/>
      <c r="D724" s="36"/>
      <c r="E724" s="36"/>
      <c r="F724" s="36"/>
      <c r="G724" s="36"/>
      <c r="H724" s="36"/>
      <c r="I724" s="36"/>
      <c r="J724" s="36"/>
      <c r="K724" s="36"/>
      <c r="L724" s="36"/>
      <c r="M724" s="36"/>
      <c r="N724" s="36"/>
      <c r="O724" s="36"/>
      <c r="P724" s="36"/>
      <c r="Q724" s="36"/>
      <c r="R724" s="16"/>
      <c r="S724" s="16"/>
      <c r="T724" s="16"/>
      <c r="U724" s="36"/>
      <c r="V724" s="36"/>
      <c r="W724" s="36"/>
      <c r="X724" s="36"/>
      <c r="Y724" s="36"/>
      <c r="Z724" s="36"/>
      <c r="AA724" s="36"/>
      <c r="AB724" s="36"/>
      <c r="AC724" s="36"/>
      <c r="AD724" s="36"/>
      <c r="AE724" s="36"/>
      <c r="AF724" s="36"/>
      <c r="AG724" s="36"/>
      <c r="AH724" s="36"/>
      <c r="AI724" s="36"/>
      <c r="AJ724" s="36"/>
      <c r="AK724" s="36"/>
      <c r="AL724" s="36"/>
      <c r="AM724" s="36"/>
      <c r="AN724" s="36"/>
      <c r="AO724" s="36"/>
      <c r="AP724" s="36"/>
      <c r="AQ724" s="36"/>
    </row>
    <row r="725" spans="2:43" s="3" customFormat="1">
      <c r="B725" s="36"/>
      <c r="C725" s="36"/>
      <c r="D725" s="36"/>
      <c r="E725" s="36"/>
      <c r="F725" s="36"/>
      <c r="G725" s="36"/>
      <c r="H725" s="36"/>
      <c r="I725" s="36"/>
      <c r="J725" s="36"/>
      <c r="K725" s="36"/>
      <c r="L725" s="36"/>
      <c r="M725" s="36"/>
      <c r="N725" s="36"/>
      <c r="O725" s="36"/>
      <c r="P725" s="36"/>
      <c r="Q725" s="36"/>
      <c r="R725" s="16"/>
      <c r="S725" s="16"/>
      <c r="T725" s="16"/>
      <c r="U725" s="36"/>
      <c r="V725" s="36"/>
      <c r="W725" s="36"/>
      <c r="X725" s="36"/>
      <c r="Y725" s="36"/>
      <c r="Z725" s="36"/>
      <c r="AA725" s="36"/>
      <c r="AB725" s="36"/>
      <c r="AC725" s="36"/>
      <c r="AD725" s="36"/>
      <c r="AE725" s="36"/>
      <c r="AF725" s="36"/>
      <c r="AG725" s="36"/>
      <c r="AH725" s="36"/>
      <c r="AI725" s="36"/>
      <c r="AJ725" s="36"/>
      <c r="AK725" s="36"/>
      <c r="AL725" s="36"/>
      <c r="AM725" s="36"/>
      <c r="AN725" s="36"/>
      <c r="AO725" s="36"/>
      <c r="AP725" s="36"/>
      <c r="AQ725" s="36"/>
    </row>
    <row r="726" spans="2:43" s="3" customFormat="1">
      <c r="B726" s="36"/>
      <c r="C726" s="36"/>
      <c r="D726" s="36"/>
      <c r="E726" s="36"/>
      <c r="F726" s="36"/>
      <c r="G726" s="36"/>
      <c r="H726" s="36"/>
      <c r="I726" s="36"/>
      <c r="J726" s="36"/>
      <c r="K726" s="36"/>
      <c r="L726" s="36"/>
      <c r="M726" s="36"/>
      <c r="N726" s="36"/>
      <c r="O726" s="36"/>
      <c r="P726" s="36"/>
      <c r="Q726" s="36"/>
      <c r="R726" s="16"/>
      <c r="S726" s="16"/>
      <c r="T726" s="16"/>
      <c r="U726" s="36"/>
      <c r="V726" s="36"/>
      <c r="W726" s="36"/>
      <c r="X726" s="36"/>
      <c r="Y726" s="36"/>
      <c r="Z726" s="36"/>
      <c r="AA726" s="36"/>
      <c r="AB726" s="36"/>
      <c r="AC726" s="36"/>
      <c r="AD726" s="36"/>
      <c r="AE726" s="36"/>
      <c r="AF726" s="36"/>
      <c r="AG726" s="36"/>
      <c r="AH726" s="36"/>
      <c r="AI726" s="36"/>
      <c r="AJ726" s="36"/>
      <c r="AK726" s="36"/>
      <c r="AL726" s="36"/>
      <c r="AM726" s="36"/>
      <c r="AN726" s="36"/>
      <c r="AO726" s="36"/>
      <c r="AP726" s="36"/>
      <c r="AQ726" s="36"/>
    </row>
    <row r="727" spans="2:43" s="3" customFormat="1">
      <c r="B727" s="36"/>
      <c r="C727" s="36"/>
      <c r="D727" s="36"/>
      <c r="E727" s="36"/>
      <c r="F727" s="36"/>
      <c r="G727" s="36"/>
      <c r="H727" s="36"/>
      <c r="I727" s="36"/>
      <c r="J727" s="36"/>
      <c r="K727" s="36"/>
      <c r="L727" s="36"/>
      <c r="M727" s="36"/>
      <c r="N727" s="36"/>
      <c r="O727" s="36"/>
      <c r="P727" s="36"/>
      <c r="Q727" s="36"/>
      <c r="R727" s="16"/>
      <c r="S727" s="16"/>
      <c r="T727" s="16"/>
      <c r="U727" s="36"/>
      <c r="V727" s="36"/>
      <c r="W727" s="36"/>
      <c r="X727" s="36"/>
      <c r="Y727" s="36"/>
      <c r="Z727" s="36"/>
      <c r="AA727" s="36"/>
      <c r="AB727" s="36"/>
      <c r="AC727" s="36"/>
      <c r="AD727" s="36"/>
      <c r="AE727" s="36"/>
      <c r="AF727" s="36"/>
      <c r="AG727" s="36"/>
      <c r="AH727" s="36"/>
      <c r="AI727" s="36"/>
      <c r="AJ727" s="36"/>
      <c r="AK727" s="36"/>
      <c r="AL727" s="36"/>
      <c r="AM727" s="36"/>
      <c r="AN727" s="36"/>
      <c r="AO727" s="36"/>
      <c r="AP727" s="36"/>
      <c r="AQ727" s="36"/>
    </row>
    <row r="728" spans="2:43" s="3" customFormat="1">
      <c r="B728" s="36"/>
      <c r="C728" s="36"/>
      <c r="D728" s="36"/>
      <c r="E728" s="36"/>
      <c r="F728" s="36"/>
      <c r="G728" s="36"/>
      <c r="H728" s="36"/>
      <c r="I728" s="36"/>
      <c r="J728" s="36"/>
      <c r="K728" s="36"/>
      <c r="L728" s="36"/>
      <c r="M728" s="36"/>
      <c r="N728" s="36"/>
      <c r="O728" s="36"/>
      <c r="P728" s="36"/>
      <c r="Q728" s="36"/>
      <c r="R728" s="16"/>
      <c r="S728" s="16"/>
      <c r="T728" s="16"/>
      <c r="U728" s="36"/>
      <c r="V728" s="36"/>
      <c r="W728" s="36"/>
      <c r="X728" s="36"/>
      <c r="Y728" s="36"/>
      <c r="Z728" s="36"/>
      <c r="AA728" s="36"/>
      <c r="AB728" s="36"/>
      <c r="AC728" s="36"/>
      <c r="AD728" s="36"/>
      <c r="AE728" s="36"/>
      <c r="AF728" s="36"/>
      <c r="AG728" s="36"/>
      <c r="AH728" s="36"/>
      <c r="AI728" s="36"/>
      <c r="AJ728" s="36"/>
      <c r="AK728" s="36"/>
      <c r="AL728" s="36"/>
      <c r="AM728" s="36"/>
      <c r="AN728" s="36"/>
      <c r="AO728" s="36"/>
      <c r="AP728" s="36"/>
      <c r="AQ728" s="36"/>
    </row>
    <row r="729" spans="2:43" s="3" customFormat="1">
      <c r="B729" s="36"/>
      <c r="C729" s="36"/>
      <c r="D729" s="36"/>
      <c r="E729" s="36"/>
      <c r="F729" s="36"/>
      <c r="G729" s="36"/>
      <c r="H729" s="36"/>
      <c r="I729" s="36"/>
      <c r="J729" s="36"/>
      <c r="K729" s="36"/>
      <c r="L729" s="36"/>
      <c r="M729" s="36"/>
      <c r="N729" s="36"/>
      <c r="O729" s="36"/>
      <c r="P729" s="36"/>
      <c r="Q729" s="36"/>
      <c r="R729" s="16"/>
      <c r="S729" s="16"/>
      <c r="T729" s="16"/>
      <c r="U729" s="36"/>
      <c r="V729" s="36"/>
      <c r="W729" s="36"/>
      <c r="X729" s="36"/>
      <c r="Y729" s="36"/>
      <c r="Z729" s="36"/>
      <c r="AA729" s="36"/>
      <c r="AB729" s="36"/>
      <c r="AC729" s="36"/>
      <c r="AD729" s="36"/>
      <c r="AE729" s="36"/>
      <c r="AF729" s="36"/>
      <c r="AG729" s="36"/>
      <c r="AH729" s="36"/>
      <c r="AI729" s="36"/>
      <c r="AJ729" s="36"/>
      <c r="AK729" s="36"/>
      <c r="AL729" s="36"/>
      <c r="AM729" s="36"/>
      <c r="AN729" s="36"/>
      <c r="AO729" s="36"/>
      <c r="AP729" s="36"/>
      <c r="AQ729" s="36"/>
    </row>
    <row r="730" spans="2:43" s="3" customFormat="1">
      <c r="B730" s="36"/>
      <c r="C730" s="36"/>
      <c r="D730" s="36"/>
      <c r="E730" s="36"/>
      <c r="F730" s="36"/>
      <c r="G730" s="36"/>
      <c r="H730" s="36"/>
      <c r="I730" s="36"/>
      <c r="J730" s="36"/>
      <c r="K730" s="36"/>
      <c r="L730" s="36"/>
      <c r="M730" s="36"/>
      <c r="N730" s="36"/>
      <c r="O730" s="36"/>
      <c r="P730" s="36"/>
      <c r="Q730" s="36"/>
      <c r="R730" s="16"/>
      <c r="S730" s="16"/>
      <c r="T730" s="16"/>
      <c r="U730" s="36"/>
      <c r="V730" s="36"/>
      <c r="W730" s="36"/>
      <c r="X730" s="36"/>
      <c r="Y730" s="36"/>
      <c r="Z730" s="36"/>
      <c r="AA730" s="36"/>
      <c r="AB730" s="36"/>
      <c r="AC730" s="36"/>
      <c r="AD730" s="36"/>
      <c r="AE730" s="36"/>
      <c r="AF730" s="36"/>
      <c r="AG730" s="36"/>
      <c r="AH730" s="36"/>
      <c r="AI730" s="36"/>
      <c r="AJ730" s="36"/>
      <c r="AK730" s="36"/>
      <c r="AL730" s="36"/>
      <c r="AM730" s="36"/>
      <c r="AN730" s="36"/>
      <c r="AO730" s="36"/>
      <c r="AP730" s="36"/>
      <c r="AQ730" s="36"/>
    </row>
    <row r="731" spans="2:43" s="3" customFormat="1">
      <c r="B731" s="36"/>
      <c r="C731" s="36"/>
      <c r="D731" s="36"/>
      <c r="E731" s="36"/>
      <c r="F731" s="36"/>
      <c r="G731" s="36"/>
      <c r="H731" s="36"/>
      <c r="I731" s="36"/>
      <c r="J731" s="36"/>
      <c r="K731" s="36"/>
      <c r="L731" s="36"/>
      <c r="M731" s="36"/>
      <c r="N731" s="36"/>
      <c r="O731" s="36"/>
      <c r="P731" s="36"/>
      <c r="Q731" s="36"/>
      <c r="R731" s="16"/>
      <c r="S731" s="16"/>
      <c r="T731" s="16"/>
      <c r="U731" s="36"/>
      <c r="V731" s="36"/>
      <c r="W731" s="36"/>
      <c r="X731" s="36"/>
      <c r="Y731" s="36"/>
      <c r="Z731" s="36"/>
      <c r="AA731" s="36"/>
      <c r="AB731" s="36"/>
      <c r="AC731" s="36"/>
      <c r="AD731" s="36"/>
      <c r="AE731" s="36"/>
      <c r="AF731" s="36"/>
      <c r="AG731" s="36"/>
      <c r="AH731" s="36"/>
      <c r="AI731" s="36"/>
      <c r="AJ731" s="36"/>
      <c r="AK731" s="36"/>
      <c r="AL731" s="36"/>
      <c r="AM731" s="36"/>
      <c r="AN731" s="36"/>
      <c r="AO731" s="36"/>
      <c r="AP731" s="36"/>
      <c r="AQ731" s="36"/>
    </row>
    <row r="732" spans="2:43" s="3" customFormat="1">
      <c r="B732" s="36"/>
      <c r="C732" s="36"/>
      <c r="D732" s="36"/>
      <c r="E732" s="36"/>
      <c r="F732" s="36"/>
      <c r="G732" s="36"/>
      <c r="H732" s="36"/>
      <c r="I732" s="36"/>
      <c r="J732" s="36"/>
      <c r="K732" s="36"/>
      <c r="L732" s="36"/>
      <c r="M732" s="36"/>
      <c r="N732" s="36"/>
      <c r="O732" s="36"/>
      <c r="P732" s="36"/>
      <c r="Q732" s="36"/>
      <c r="R732" s="16"/>
      <c r="S732" s="16"/>
      <c r="T732" s="16"/>
      <c r="U732" s="36"/>
      <c r="V732" s="36"/>
      <c r="W732" s="36"/>
      <c r="X732" s="36"/>
      <c r="Y732" s="36"/>
      <c r="Z732" s="36"/>
      <c r="AA732" s="36"/>
      <c r="AB732" s="36"/>
      <c r="AC732" s="36"/>
      <c r="AD732" s="36"/>
      <c r="AE732" s="36"/>
      <c r="AF732" s="36"/>
      <c r="AG732" s="36"/>
      <c r="AH732" s="36"/>
      <c r="AI732" s="36"/>
      <c r="AJ732" s="36"/>
      <c r="AK732" s="36"/>
      <c r="AL732" s="36"/>
      <c r="AM732" s="36"/>
      <c r="AN732" s="36"/>
      <c r="AO732" s="36"/>
      <c r="AP732" s="36"/>
      <c r="AQ732" s="36"/>
    </row>
    <row r="733" spans="2:43" s="3" customFormat="1">
      <c r="B733" s="36"/>
      <c r="C733" s="36"/>
      <c r="D733" s="36"/>
      <c r="E733" s="36"/>
      <c r="F733" s="36"/>
      <c r="G733" s="36"/>
      <c r="H733" s="36"/>
      <c r="I733" s="36"/>
      <c r="J733" s="36"/>
      <c r="K733" s="36"/>
      <c r="L733" s="36"/>
      <c r="M733" s="36"/>
      <c r="N733" s="36"/>
      <c r="O733" s="36"/>
      <c r="P733" s="36"/>
      <c r="Q733" s="36"/>
      <c r="R733" s="16"/>
      <c r="S733" s="16"/>
      <c r="T733" s="16"/>
      <c r="U733" s="36"/>
      <c r="V733" s="36"/>
      <c r="W733" s="36"/>
      <c r="X733" s="36"/>
      <c r="Y733" s="36"/>
      <c r="Z733" s="36"/>
      <c r="AA733" s="36"/>
      <c r="AB733" s="36"/>
      <c r="AC733" s="36"/>
      <c r="AD733" s="36"/>
      <c r="AE733" s="36"/>
      <c r="AF733" s="36"/>
      <c r="AG733" s="36"/>
      <c r="AH733" s="36"/>
      <c r="AI733" s="36"/>
      <c r="AJ733" s="36"/>
      <c r="AK733" s="36"/>
      <c r="AL733" s="36"/>
      <c r="AM733" s="36"/>
      <c r="AN733" s="36"/>
      <c r="AO733" s="36"/>
      <c r="AP733" s="36"/>
      <c r="AQ733" s="36"/>
    </row>
    <row r="734" spans="2:43" s="3" customFormat="1">
      <c r="B734" s="36"/>
      <c r="C734" s="36"/>
      <c r="D734" s="36"/>
      <c r="E734" s="36"/>
      <c r="F734" s="36"/>
      <c r="G734" s="36"/>
      <c r="H734" s="36"/>
      <c r="I734" s="36"/>
      <c r="J734" s="36"/>
      <c r="K734" s="36"/>
      <c r="L734" s="36"/>
      <c r="M734" s="36"/>
      <c r="N734" s="36"/>
      <c r="O734" s="36"/>
      <c r="P734" s="36"/>
      <c r="Q734" s="36"/>
      <c r="R734" s="16"/>
      <c r="S734" s="16"/>
      <c r="T734" s="16"/>
      <c r="U734" s="36"/>
      <c r="V734" s="36"/>
      <c r="W734" s="36"/>
      <c r="X734" s="36"/>
      <c r="Y734" s="36"/>
      <c r="Z734" s="36"/>
      <c r="AA734" s="36"/>
      <c r="AB734" s="36"/>
      <c r="AC734" s="36"/>
      <c r="AD734" s="36"/>
      <c r="AE734" s="36"/>
      <c r="AF734" s="36"/>
      <c r="AG734" s="36"/>
      <c r="AH734" s="36"/>
      <c r="AI734" s="36"/>
      <c r="AJ734" s="36"/>
      <c r="AK734" s="36"/>
      <c r="AL734" s="36"/>
      <c r="AM734" s="36"/>
      <c r="AN734" s="36"/>
      <c r="AO734" s="36"/>
      <c r="AP734" s="36"/>
      <c r="AQ734" s="36"/>
    </row>
    <row r="735" spans="2:43" s="3" customFormat="1">
      <c r="B735" s="36"/>
      <c r="C735" s="36"/>
      <c r="D735" s="36"/>
      <c r="E735" s="36"/>
      <c r="F735" s="36"/>
      <c r="G735" s="36"/>
      <c r="H735" s="36"/>
      <c r="I735" s="36"/>
      <c r="J735" s="36"/>
      <c r="K735" s="36"/>
      <c r="L735" s="36"/>
      <c r="M735" s="36"/>
      <c r="N735" s="36"/>
      <c r="O735" s="36"/>
      <c r="P735" s="36"/>
      <c r="Q735" s="36"/>
      <c r="R735" s="16"/>
      <c r="S735" s="16"/>
      <c r="T735" s="16"/>
      <c r="U735" s="36"/>
      <c r="V735" s="36"/>
      <c r="W735" s="36"/>
      <c r="X735" s="36"/>
      <c r="Y735" s="36"/>
      <c r="Z735" s="36"/>
      <c r="AA735" s="36"/>
      <c r="AB735" s="36"/>
      <c r="AC735" s="36"/>
      <c r="AD735" s="36"/>
      <c r="AE735" s="36"/>
      <c r="AF735" s="36"/>
      <c r="AG735" s="36"/>
      <c r="AH735" s="36"/>
      <c r="AI735" s="36"/>
      <c r="AJ735" s="36"/>
      <c r="AK735" s="36"/>
      <c r="AL735" s="36"/>
      <c r="AM735" s="36"/>
      <c r="AN735" s="36"/>
      <c r="AO735" s="36"/>
      <c r="AP735" s="36"/>
      <c r="AQ735" s="36"/>
    </row>
    <row r="736" spans="2:43" s="3" customFormat="1">
      <c r="B736" s="36"/>
      <c r="C736" s="36"/>
      <c r="D736" s="36"/>
      <c r="E736" s="36"/>
      <c r="F736" s="36"/>
      <c r="G736" s="36"/>
      <c r="H736" s="36"/>
      <c r="I736" s="36"/>
      <c r="J736" s="36"/>
      <c r="K736" s="36"/>
      <c r="L736" s="36"/>
      <c r="M736" s="36"/>
      <c r="N736" s="36"/>
      <c r="O736" s="36"/>
      <c r="P736" s="36"/>
      <c r="Q736" s="36"/>
      <c r="R736" s="16"/>
      <c r="S736" s="16"/>
      <c r="T736" s="16"/>
      <c r="U736" s="36"/>
      <c r="V736" s="36"/>
      <c r="W736" s="36"/>
      <c r="X736" s="36"/>
      <c r="Y736" s="36"/>
      <c r="Z736" s="36"/>
      <c r="AA736" s="36"/>
      <c r="AB736" s="36"/>
      <c r="AC736" s="36"/>
      <c r="AD736" s="36"/>
      <c r="AE736" s="36"/>
      <c r="AF736" s="36"/>
      <c r="AG736" s="36"/>
      <c r="AH736" s="36"/>
      <c r="AI736" s="36"/>
      <c r="AJ736" s="36"/>
      <c r="AK736" s="36"/>
      <c r="AL736" s="36"/>
      <c r="AM736" s="36"/>
      <c r="AN736" s="36"/>
      <c r="AO736" s="36"/>
      <c r="AP736" s="36"/>
      <c r="AQ736" s="36"/>
    </row>
    <row r="737" spans="2:43" s="3" customFormat="1">
      <c r="B737" s="36"/>
      <c r="C737" s="36"/>
      <c r="D737" s="36"/>
      <c r="E737" s="36"/>
      <c r="F737" s="36"/>
      <c r="G737" s="36"/>
      <c r="H737" s="36"/>
      <c r="I737" s="36"/>
      <c r="J737" s="36"/>
      <c r="K737" s="36"/>
      <c r="L737" s="36"/>
      <c r="M737" s="36"/>
      <c r="N737" s="36"/>
      <c r="O737" s="36"/>
      <c r="P737" s="36"/>
      <c r="Q737" s="36"/>
      <c r="R737" s="16"/>
      <c r="S737" s="16"/>
      <c r="T737" s="16"/>
      <c r="U737" s="36"/>
      <c r="V737" s="36"/>
      <c r="W737" s="36"/>
      <c r="X737" s="36"/>
      <c r="Y737" s="36"/>
      <c r="Z737" s="36"/>
      <c r="AA737" s="36"/>
      <c r="AB737" s="36"/>
      <c r="AC737" s="36"/>
      <c r="AD737" s="36"/>
      <c r="AE737" s="36"/>
      <c r="AF737" s="36"/>
      <c r="AG737" s="36"/>
      <c r="AH737" s="36"/>
      <c r="AI737" s="36"/>
      <c r="AJ737" s="36"/>
      <c r="AK737" s="36"/>
      <c r="AL737" s="36"/>
      <c r="AM737" s="36"/>
      <c r="AN737" s="36"/>
      <c r="AO737" s="36"/>
      <c r="AP737" s="36"/>
      <c r="AQ737" s="36"/>
    </row>
    <row r="738" spans="2:43" s="3" customFormat="1">
      <c r="B738" s="36"/>
      <c r="C738" s="36"/>
      <c r="D738" s="36"/>
      <c r="E738" s="36"/>
      <c r="F738" s="36"/>
      <c r="G738" s="36"/>
      <c r="H738" s="36"/>
      <c r="I738" s="36"/>
      <c r="J738" s="36"/>
      <c r="K738" s="36"/>
      <c r="L738" s="36"/>
      <c r="M738" s="36"/>
      <c r="N738" s="36"/>
      <c r="O738" s="36"/>
      <c r="P738" s="36"/>
      <c r="Q738" s="36"/>
      <c r="R738" s="16"/>
      <c r="S738" s="16"/>
      <c r="T738" s="16"/>
      <c r="U738" s="36"/>
      <c r="V738" s="36"/>
      <c r="W738" s="36"/>
      <c r="X738" s="36"/>
      <c r="Y738" s="36"/>
      <c r="Z738" s="36"/>
      <c r="AA738" s="36"/>
      <c r="AB738" s="36"/>
      <c r="AC738" s="36"/>
      <c r="AD738" s="36"/>
      <c r="AE738" s="36"/>
      <c r="AF738" s="36"/>
      <c r="AG738" s="36"/>
      <c r="AH738" s="36"/>
      <c r="AI738" s="36"/>
      <c r="AJ738" s="36"/>
      <c r="AK738" s="36"/>
      <c r="AL738" s="36"/>
      <c r="AM738" s="36"/>
      <c r="AN738" s="36"/>
      <c r="AO738" s="36"/>
      <c r="AP738" s="36"/>
      <c r="AQ738" s="36"/>
    </row>
    <row r="739" spans="2:43" s="3" customFormat="1">
      <c r="B739" s="36"/>
      <c r="C739" s="36"/>
      <c r="D739" s="36"/>
      <c r="E739" s="36"/>
      <c r="F739" s="36"/>
      <c r="G739" s="36"/>
      <c r="H739" s="36"/>
      <c r="I739" s="36"/>
      <c r="J739" s="36"/>
      <c r="K739" s="36"/>
      <c r="L739" s="36"/>
      <c r="M739" s="36"/>
      <c r="N739" s="36"/>
      <c r="O739" s="36"/>
      <c r="P739" s="36"/>
      <c r="Q739" s="36"/>
      <c r="R739" s="16"/>
      <c r="S739" s="16"/>
      <c r="T739" s="16"/>
      <c r="U739" s="36"/>
      <c r="V739" s="36"/>
      <c r="W739" s="36"/>
      <c r="X739" s="36"/>
      <c r="Y739" s="36"/>
      <c r="Z739" s="36"/>
      <c r="AA739" s="36"/>
      <c r="AB739" s="36"/>
      <c r="AC739" s="36"/>
      <c r="AD739" s="36"/>
      <c r="AE739" s="36"/>
      <c r="AF739" s="36"/>
      <c r="AG739" s="36"/>
      <c r="AH739" s="36"/>
      <c r="AI739" s="36"/>
      <c r="AJ739" s="36"/>
      <c r="AK739" s="36"/>
      <c r="AL739" s="36"/>
      <c r="AM739" s="36"/>
      <c r="AN739" s="36"/>
      <c r="AO739" s="36"/>
      <c r="AP739" s="36"/>
      <c r="AQ739" s="36"/>
    </row>
    <row r="740" spans="2:43" s="3" customFormat="1">
      <c r="B740" s="36"/>
      <c r="C740" s="36"/>
      <c r="D740" s="36"/>
      <c r="E740" s="36"/>
      <c r="F740" s="36"/>
      <c r="G740" s="36"/>
      <c r="H740" s="36"/>
      <c r="I740" s="36"/>
      <c r="J740" s="36"/>
      <c r="K740" s="36"/>
      <c r="L740" s="36"/>
      <c r="M740" s="36"/>
      <c r="N740" s="36"/>
      <c r="O740" s="36"/>
      <c r="P740" s="36"/>
      <c r="Q740" s="36"/>
      <c r="R740" s="16"/>
      <c r="S740" s="16"/>
      <c r="T740" s="16"/>
      <c r="U740" s="36"/>
      <c r="V740" s="36"/>
      <c r="W740" s="36"/>
      <c r="X740" s="36"/>
      <c r="Y740" s="36"/>
      <c r="Z740" s="36"/>
      <c r="AA740" s="36"/>
      <c r="AB740" s="36"/>
      <c r="AC740" s="36"/>
      <c r="AD740" s="36"/>
      <c r="AE740" s="36"/>
      <c r="AF740" s="36"/>
      <c r="AG740" s="36"/>
      <c r="AH740" s="36"/>
      <c r="AI740" s="36"/>
      <c r="AJ740" s="36"/>
      <c r="AK740" s="36"/>
      <c r="AL740" s="36"/>
      <c r="AM740" s="36"/>
      <c r="AN740" s="36"/>
      <c r="AO740" s="36"/>
      <c r="AP740" s="36"/>
      <c r="AQ740" s="36"/>
    </row>
    <row r="741" spans="2:43" s="3" customFormat="1">
      <c r="B741" s="36"/>
      <c r="C741" s="36"/>
      <c r="D741" s="36"/>
      <c r="E741" s="36"/>
      <c r="F741" s="36"/>
      <c r="G741" s="36"/>
      <c r="H741" s="36"/>
      <c r="I741" s="36"/>
      <c r="J741" s="36"/>
      <c r="K741" s="36"/>
      <c r="L741" s="36"/>
      <c r="M741" s="36"/>
      <c r="N741" s="36"/>
      <c r="O741" s="36"/>
      <c r="P741" s="36"/>
      <c r="Q741" s="36"/>
      <c r="R741" s="16"/>
      <c r="S741" s="16"/>
      <c r="T741" s="16"/>
      <c r="U741" s="36"/>
      <c r="V741" s="36"/>
      <c r="W741" s="36"/>
      <c r="X741" s="36"/>
      <c r="Y741" s="36"/>
      <c r="Z741" s="36"/>
      <c r="AA741" s="36"/>
      <c r="AB741" s="36"/>
      <c r="AC741" s="36"/>
      <c r="AD741" s="36"/>
      <c r="AE741" s="36"/>
      <c r="AF741" s="36"/>
      <c r="AG741" s="36"/>
      <c r="AH741" s="36"/>
      <c r="AI741" s="36"/>
      <c r="AJ741" s="36"/>
      <c r="AK741" s="36"/>
      <c r="AL741" s="36"/>
      <c r="AM741" s="36"/>
      <c r="AN741" s="36"/>
      <c r="AO741" s="36"/>
      <c r="AP741" s="36"/>
      <c r="AQ741" s="36"/>
    </row>
    <row r="742" spans="2:43" s="3" customFormat="1">
      <c r="B742" s="36"/>
      <c r="C742" s="36"/>
      <c r="D742" s="36"/>
      <c r="E742" s="36"/>
      <c r="F742" s="36"/>
      <c r="G742" s="36"/>
      <c r="H742" s="36"/>
      <c r="I742" s="36"/>
      <c r="J742" s="36"/>
      <c r="K742" s="36"/>
      <c r="L742" s="36"/>
      <c r="M742" s="36"/>
      <c r="N742" s="36"/>
      <c r="O742" s="36"/>
      <c r="P742" s="36"/>
      <c r="Q742" s="36"/>
      <c r="R742" s="16"/>
      <c r="S742" s="16"/>
      <c r="T742" s="16"/>
      <c r="U742" s="36"/>
      <c r="V742" s="36"/>
      <c r="W742" s="36"/>
      <c r="X742" s="36"/>
      <c r="Y742" s="36"/>
      <c r="Z742" s="36"/>
      <c r="AA742" s="36"/>
      <c r="AB742" s="36"/>
      <c r="AC742" s="36"/>
      <c r="AD742" s="36"/>
      <c r="AE742" s="36"/>
      <c r="AF742" s="36"/>
      <c r="AG742" s="36"/>
      <c r="AH742" s="36"/>
      <c r="AI742" s="36"/>
      <c r="AJ742" s="36"/>
      <c r="AK742" s="36"/>
      <c r="AL742" s="36"/>
      <c r="AM742" s="36"/>
      <c r="AN742" s="36"/>
      <c r="AO742" s="36"/>
      <c r="AP742" s="36"/>
      <c r="AQ742" s="36"/>
    </row>
    <row r="743" spans="2:43" s="3" customFormat="1">
      <c r="B743" s="36"/>
      <c r="C743" s="36"/>
      <c r="D743" s="36"/>
      <c r="E743" s="36"/>
      <c r="F743" s="36"/>
      <c r="G743" s="36"/>
      <c r="H743" s="36"/>
      <c r="I743" s="36"/>
      <c r="J743" s="36"/>
      <c r="K743" s="36"/>
      <c r="L743" s="36"/>
      <c r="M743" s="36"/>
      <c r="N743" s="36"/>
      <c r="O743" s="36"/>
      <c r="P743" s="36"/>
      <c r="Q743" s="36"/>
      <c r="R743" s="16"/>
      <c r="S743" s="16"/>
      <c r="T743" s="16"/>
      <c r="U743" s="36"/>
      <c r="V743" s="36"/>
      <c r="W743" s="36"/>
      <c r="X743" s="36"/>
      <c r="Y743" s="36"/>
      <c r="Z743" s="36"/>
      <c r="AA743" s="36"/>
      <c r="AB743" s="36"/>
      <c r="AC743" s="36"/>
      <c r="AD743" s="36"/>
      <c r="AE743" s="36"/>
      <c r="AF743" s="36"/>
      <c r="AG743" s="36"/>
      <c r="AH743" s="36"/>
      <c r="AI743" s="36"/>
      <c r="AJ743" s="36"/>
      <c r="AK743" s="36"/>
      <c r="AL743" s="36"/>
      <c r="AM743" s="36"/>
      <c r="AN743" s="36"/>
      <c r="AO743" s="36"/>
      <c r="AP743" s="36"/>
      <c r="AQ743" s="36"/>
    </row>
    <row r="744" spans="2:43" s="3" customFormat="1">
      <c r="B744" s="36"/>
      <c r="C744" s="36"/>
      <c r="D744" s="36"/>
      <c r="E744" s="36"/>
      <c r="F744" s="36"/>
      <c r="G744" s="36"/>
      <c r="H744" s="36"/>
      <c r="I744" s="36"/>
      <c r="J744" s="36"/>
      <c r="K744" s="36"/>
      <c r="L744" s="36"/>
      <c r="M744" s="36"/>
      <c r="N744" s="36"/>
      <c r="O744" s="36"/>
      <c r="P744" s="36"/>
      <c r="Q744" s="36"/>
      <c r="R744" s="16"/>
      <c r="S744" s="16"/>
      <c r="T744" s="16"/>
      <c r="U744" s="36"/>
      <c r="V744" s="36"/>
      <c r="W744" s="36"/>
      <c r="X744" s="36"/>
      <c r="Y744" s="36"/>
      <c r="Z744" s="36"/>
      <c r="AA744" s="36"/>
      <c r="AB744" s="36"/>
      <c r="AC744" s="36"/>
      <c r="AD744" s="36"/>
      <c r="AE744" s="36"/>
      <c r="AF744" s="36"/>
      <c r="AG744" s="36"/>
      <c r="AH744" s="36"/>
      <c r="AI744" s="36"/>
      <c r="AJ744" s="36"/>
      <c r="AK744" s="36"/>
      <c r="AL744" s="36"/>
      <c r="AM744" s="36"/>
      <c r="AN744" s="36"/>
      <c r="AO744" s="36"/>
      <c r="AP744" s="36"/>
      <c r="AQ744" s="36"/>
    </row>
    <row r="745" spans="2:43" s="3" customFormat="1">
      <c r="B745" s="36"/>
      <c r="C745" s="36"/>
      <c r="D745" s="36"/>
      <c r="E745" s="36"/>
      <c r="F745" s="36"/>
      <c r="G745" s="36"/>
      <c r="H745" s="36"/>
      <c r="I745" s="36"/>
      <c r="J745" s="36"/>
      <c r="K745" s="36"/>
      <c r="L745" s="36"/>
      <c r="M745" s="36"/>
      <c r="N745" s="36"/>
      <c r="O745" s="36"/>
      <c r="P745" s="36"/>
      <c r="Q745" s="36"/>
      <c r="R745" s="16"/>
      <c r="S745" s="16"/>
      <c r="T745" s="16"/>
      <c r="U745" s="36"/>
      <c r="V745" s="36"/>
      <c r="W745" s="36"/>
      <c r="X745" s="36"/>
      <c r="Y745" s="36"/>
      <c r="Z745" s="36"/>
      <c r="AA745" s="36"/>
      <c r="AB745" s="36"/>
      <c r="AC745" s="36"/>
      <c r="AD745" s="36"/>
      <c r="AE745" s="36"/>
      <c r="AF745" s="36"/>
      <c r="AG745" s="36"/>
      <c r="AH745" s="36"/>
      <c r="AI745" s="36"/>
      <c r="AJ745" s="36"/>
      <c r="AK745" s="36"/>
      <c r="AL745" s="36"/>
      <c r="AM745" s="36"/>
      <c r="AN745" s="36"/>
      <c r="AO745" s="36"/>
      <c r="AP745" s="36"/>
      <c r="AQ745" s="36"/>
    </row>
    <row r="746" spans="2:43" s="3" customFormat="1">
      <c r="B746" s="36"/>
      <c r="C746" s="36"/>
      <c r="D746" s="36"/>
      <c r="E746" s="36"/>
      <c r="F746" s="36"/>
      <c r="G746" s="36"/>
      <c r="H746" s="36"/>
      <c r="I746" s="36"/>
      <c r="J746" s="36"/>
      <c r="K746" s="36"/>
      <c r="L746" s="36"/>
      <c r="M746" s="36"/>
      <c r="N746" s="36"/>
      <c r="O746" s="36"/>
      <c r="P746" s="36"/>
      <c r="Q746" s="36"/>
      <c r="R746" s="16"/>
      <c r="S746" s="16"/>
      <c r="T746" s="16"/>
      <c r="U746" s="36"/>
      <c r="V746" s="36"/>
      <c r="W746" s="36"/>
      <c r="X746" s="36"/>
      <c r="Y746" s="36"/>
      <c r="Z746" s="36"/>
      <c r="AA746" s="36"/>
      <c r="AB746" s="36"/>
      <c r="AC746" s="36"/>
      <c r="AD746" s="36"/>
      <c r="AE746" s="36"/>
      <c r="AF746" s="36"/>
      <c r="AG746" s="36"/>
      <c r="AH746" s="36"/>
      <c r="AI746" s="36"/>
      <c r="AJ746" s="36"/>
      <c r="AK746" s="36"/>
      <c r="AL746" s="36"/>
      <c r="AM746" s="36"/>
      <c r="AN746" s="36"/>
      <c r="AO746" s="36"/>
      <c r="AP746" s="36"/>
      <c r="AQ746" s="36"/>
    </row>
    <row r="747" spans="2:43" s="3" customFormat="1">
      <c r="B747" s="36"/>
      <c r="C747" s="36"/>
      <c r="D747" s="36"/>
      <c r="E747" s="36"/>
      <c r="F747" s="36"/>
      <c r="G747" s="36"/>
      <c r="H747" s="36"/>
      <c r="I747" s="36"/>
      <c r="J747" s="36"/>
      <c r="K747" s="36"/>
      <c r="L747" s="36"/>
      <c r="M747" s="36"/>
      <c r="N747" s="36"/>
      <c r="O747" s="36"/>
      <c r="P747" s="36"/>
      <c r="Q747" s="36"/>
      <c r="R747" s="16"/>
      <c r="S747" s="16"/>
      <c r="T747" s="16"/>
      <c r="U747" s="36"/>
      <c r="V747" s="36"/>
      <c r="W747" s="36"/>
      <c r="X747" s="36"/>
      <c r="Y747" s="36"/>
      <c r="Z747" s="36"/>
      <c r="AA747" s="36"/>
      <c r="AB747" s="36"/>
      <c r="AC747" s="36"/>
      <c r="AD747" s="36"/>
      <c r="AE747" s="36"/>
      <c r="AF747" s="36"/>
      <c r="AG747" s="36"/>
      <c r="AH747" s="36"/>
      <c r="AI747" s="36"/>
      <c r="AJ747" s="36"/>
      <c r="AK747" s="36"/>
      <c r="AL747" s="36"/>
      <c r="AM747" s="36"/>
      <c r="AN747" s="36"/>
      <c r="AO747" s="36"/>
      <c r="AP747" s="36"/>
      <c r="AQ747" s="36"/>
    </row>
    <row r="748" spans="2:43" s="3" customFormat="1">
      <c r="B748" s="36"/>
      <c r="C748" s="36"/>
      <c r="D748" s="36"/>
      <c r="E748" s="36"/>
      <c r="F748" s="36"/>
      <c r="G748" s="36"/>
      <c r="H748" s="36"/>
      <c r="I748" s="36"/>
      <c r="J748" s="36"/>
      <c r="K748" s="36"/>
      <c r="L748" s="36"/>
      <c r="M748" s="36"/>
      <c r="N748" s="36"/>
      <c r="O748" s="36"/>
      <c r="P748" s="36"/>
      <c r="Q748" s="36"/>
      <c r="R748" s="16"/>
      <c r="S748" s="16"/>
      <c r="T748" s="16"/>
      <c r="U748" s="36"/>
      <c r="V748" s="36"/>
      <c r="W748" s="36"/>
      <c r="X748" s="36"/>
      <c r="Y748" s="36"/>
      <c r="Z748" s="36"/>
      <c r="AA748" s="36"/>
      <c r="AB748" s="36"/>
      <c r="AC748" s="36"/>
      <c r="AD748" s="36"/>
      <c r="AE748" s="36"/>
      <c r="AF748" s="36"/>
      <c r="AG748" s="36"/>
      <c r="AH748" s="36"/>
      <c r="AI748" s="36"/>
      <c r="AJ748" s="36"/>
      <c r="AK748" s="36"/>
      <c r="AL748" s="36"/>
      <c r="AM748" s="36"/>
      <c r="AN748" s="36"/>
      <c r="AO748" s="36"/>
      <c r="AP748" s="36"/>
      <c r="AQ748" s="36"/>
    </row>
    <row r="749" spans="2:43" s="3" customFormat="1">
      <c r="B749" s="36"/>
      <c r="C749" s="36"/>
      <c r="D749" s="36"/>
      <c r="E749" s="36"/>
      <c r="F749" s="36"/>
      <c r="G749" s="36"/>
      <c r="H749" s="36"/>
      <c r="I749" s="36"/>
      <c r="J749" s="36"/>
      <c r="K749" s="36"/>
      <c r="L749" s="36"/>
      <c r="M749" s="36"/>
      <c r="N749" s="36"/>
      <c r="O749" s="36"/>
      <c r="P749" s="36"/>
      <c r="Q749" s="36"/>
      <c r="R749" s="16"/>
      <c r="S749" s="16"/>
      <c r="T749" s="16"/>
      <c r="U749" s="36"/>
      <c r="V749" s="36"/>
      <c r="W749" s="36"/>
      <c r="X749" s="36"/>
      <c r="Y749" s="36"/>
      <c r="Z749" s="36"/>
      <c r="AA749" s="36"/>
      <c r="AB749" s="36"/>
      <c r="AC749" s="36"/>
      <c r="AD749" s="36"/>
      <c r="AE749" s="36"/>
      <c r="AF749" s="36"/>
      <c r="AG749" s="36"/>
      <c r="AH749" s="36"/>
      <c r="AI749" s="36"/>
      <c r="AJ749" s="36"/>
      <c r="AK749" s="36"/>
      <c r="AL749" s="36"/>
      <c r="AM749" s="36"/>
      <c r="AN749" s="36"/>
      <c r="AO749" s="36"/>
      <c r="AP749" s="36"/>
      <c r="AQ749" s="36"/>
    </row>
    <row r="750" spans="2:43" s="3" customFormat="1">
      <c r="B750" s="36"/>
      <c r="C750" s="36"/>
      <c r="D750" s="36"/>
      <c r="E750" s="36"/>
      <c r="F750" s="36"/>
      <c r="G750" s="36"/>
      <c r="H750" s="36"/>
      <c r="I750" s="36"/>
      <c r="J750" s="36"/>
      <c r="K750" s="36"/>
      <c r="L750" s="36"/>
      <c r="M750" s="36"/>
      <c r="N750" s="36"/>
      <c r="O750" s="36"/>
      <c r="P750" s="36"/>
      <c r="Q750" s="36"/>
      <c r="R750" s="16"/>
      <c r="S750" s="16"/>
      <c r="T750" s="16"/>
      <c r="U750" s="36"/>
      <c r="V750" s="36"/>
      <c r="W750" s="36"/>
      <c r="X750" s="36"/>
      <c r="Y750" s="36"/>
      <c r="Z750" s="36"/>
      <c r="AA750" s="36"/>
      <c r="AB750" s="36"/>
      <c r="AC750" s="36"/>
      <c r="AD750" s="36"/>
      <c r="AE750" s="36"/>
      <c r="AF750" s="36"/>
      <c r="AG750" s="36"/>
      <c r="AH750" s="36"/>
      <c r="AI750" s="36"/>
      <c r="AJ750" s="36"/>
      <c r="AK750" s="36"/>
      <c r="AL750" s="36"/>
      <c r="AM750" s="36"/>
      <c r="AN750" s="36"/>
      <c r="AO750" s="36"/>
      <c r="AP750" s="36"/>
      <c r="AQ750" s="36"/>
    </row>
    <row r="751" spans="2:43" s="3" customFormat="1">
      <c r="B751" s="36"/>
      <c r="C751" s="36"/>
      <c r="D751" s="36"/>
      <c r="E751" s="36"/>
      <c r="F751" s="36"/>
      <c r="G751" s="36"/>
      <c r="H751" s="36"/>
      <c r="I751" s="36"/>
      <c r="J751" s="36"/>
      <c r="K751" s="36"/>
      <c r="L751" s="36"/>
      <c r="M751" s="36"/>
      <c r="N751" s="36"/>
      <c r="O751" s="36"/>
      <c r="P751" s="36"/>
      <c r="Q751" s="36"/>
      <c r="R751" s="16"/>
      <c r="S751" s="16"/>
      <c r="T751" s="16"/>
      <c r="U751" s="36"/>
      <c r="V751" s="36"/>
      <c r="W751" s="36"/>
      <c r="X751" s="36"/>
      <c r="Y751" s="36"/>
      <c r="Z751" s="36"/>
      <c r="AA751" s="36"/>
      <c r="AB751" s="36"/>
      <c r="AC751" s="36"/>
      <c r="AD751" s="36"/>
      <c r="AE751" s="36"/>
      <c r="AF751" s="36"/>
      <c r="AG751" s="36"/>
      <c r="AH751" s="36"/>
      <c r="AI751" s="36"/>
      <c r="AJ751" s="36"/>
      <c r="AK751" s="36"/>
      <c r="AL751" s="36"/>
      <c r="AM751" s="36"/>
      <c r="AN751" s="36"/>
      <c r="AO751" s="36"/>
      <c r="AP751" s="36"/>
      <c r="AQ751" s="36"/>
    </row>
    <row r="752" spans="2:43" s="3" customFormat="1">
      <c r="B752" s="36"/>
      <c r="C752" s="36"/>
      <c r="D752" s="36"/>
      <c r="E752" s="36"/>
      <c r="F752" s="36"/>
      <c r="G752" s="36"/>
      <c r="H752" s="36"/>
      <c r="I752" s="36"/>
      <c r="J752" s="36"/>
      <c r="K752" s="36"/>
      <c r="L752" s="36"/>
      <c r="M752" s="36"/>
      <c r="N752" s="36"/>
      <c r="O752" s="36"/>
      <c r="P752" s="36"/>
      <c r="Q752" s="36"/>
      <c r="R752" s="16"/>
      <c r="S752" s="16"/>
      <c r="T752" s="16"/>
      <c r="U752" s="36"/>
      <c r="V752" s="36"/>
      <c r="W752" s="36"/>
      <c r="X752" s="36"/>
      <c r="Y752" s="36"/>
      <c r="Z752" s="36"/>
      <c r="AA752" s="36"/>
      <c r="AB752" s="36"/>
      <c r="AC752" s="36"/>
      <c r="AD752" s="36"/>
      <c r="AE752" s="36"/>
      <c r="AF752" s="36"/>
      <c r="AG752" s="36"/>
      <c r="AH752" s="36"/>
      <c r="AI752" s="36"/>
      <c r="AJ752" s="36"/>
      <c r="AK752" s="36"/>
      <c r="AL752" s="36"/>
      <c r="AM752" s="36"/>
      <c r="AN752" s="36"/>
      <c r="AO752" s="36"/>
      <c r="AP752" s="36"/>
      <c r="AQ752" s="36"/>
    </row>
    <row r="753" spans="2:43" s="3" customFormat="1">
      <c r="B753" s="36"/>
      <c r="C753" s="36"/>
      <c r="D753" s="36"/>
      <c r="E753" s="36"/>
      <c r="F753" s="36"/>
      <c r="G753" s="36"/>
      <c r="H753" s="36"/>
      <c r="I753" s="36"/>
      <c r="J753" s="36"/>
      <c r="K753" s="36"/>
      <c r="L753" s="36"/>
      <c r="M753" s="36"/>
      <c r="N753" s="36"/>
      <c r="O753" s="36"/>
      <c r="P753" s="36"/>
      <c r="Q753" s="36"/>
      <c r="R753" s="16"/>
      <c r="S753" s="16"/>
      <c r="T753" s="16"/>
      <c r="U753" s="36"/>
      <c r="V753" s="36"/>
      <c r="W753" s="36"/>
      <c r="X753" s="36"/>
      <c r="Y753" s="36"/>
      <c r="Z753" s="36"/>
      <c r="AA753" s="36"/>
      <c r="AB753" s="36"/>
      <c r="AC753" s="36"/>
      <c r="AD753" s="36"/>
      <c r="AE753" s="36"/>
      <c r="AF753" s="36"/>
      <c r="AG753" s="36"/>
      <c r="AH753" s="36"/>
      <c r="AI753" s="36"/>
      <c r="AJ753" s="36"/>
      <c r="AK753" s="36"/>
      <c r="AL753" s="36"/>
      <c r="AM753" s="36"/>
      <c r="AN753" s="36"/>
      <c r="AO753" s="36"/>
      <c r="AP753" s="36"/>
      <c r="AQ753" s="36"/>
    </row>
    <row r="754" spans="2:43" s="3" customFormat="1">
      <c r="B754" s="36"/>
      <c r="C754" s="36"/>
      <c r="D754" s="36"/>
      <c r="E754" s="36"/>
      <c r="F754" s="36"/>
      <c r="G754" s="36"/>
      <c r="H754" s="36"/>
      <c r="I754" s="36"/>
      <c r="J754" s="36"/>
      <c r="K754" s="36"/>
      <c r="L754" s="36"/>
      <c r="M754" s="36"/>
      <c r="N754" s="36"/>
      <c r="O754" s="36"/>
      <c r="P754" s="36"/>
      <c r="Q754" s="36"/>
      <c r="R754" s="16"/>
      <c r="S754" s="16"/>
      <c r="T754" s="16"/>
      <c r="U754" s="36"/>
      <c r="V754" s="36"/>
      <c r="W754" s="36"/>
      <c r="X754" s="36"/>
      <c r="Y754" s="36"/>
      <c r="Z754" s="36"/>
      <c r="AA754" s="36"/>
      <c r="AB754" s="36"/>
      <c r="AC754" s="36"/>
      <c r="AD754" s="36"/>
      <c r="AE754" s="36"/>
      <c r="AF754" s="36"/>
      <c r="AG754" s="36"/>
      <c r="AH754" s="36"/>
      <c r="AI754" s="36"/>
      <c r="AJ754" s="36"/>
      <c r="AK754" s="36"/>
      <c r="AL754" s="36"/>
      <c r="AM754" s="36"/>
      <c r="AN754" s="36"/>
      <c r="AO754" s="36"/>
      <c r="AP754" s="36"/>
      <c r="AQ754" s="36"/>
    </row>
    <row r="755" spans="2:43" s="3" customFormat="1">
      <c r="B755" s="36"/>
      <c r="C755" s="36"/>
      <c r="D755" s="36"/>
      <c r="E755" s="36"/>
      <c r="F755" s="36"/>
      <c r="G755" s="36"/>
      <c r="H755" s="36"/>
      <c r="I755" s="36"/>
      <c r="J755" s="36"/>
      <c r="K755" s="36"/>
      <c r="L755" s="36"/>
      <c r="M755" s="36"/>
      <c r="N755" s="36"/>
      <c r="O755" s="36"/>
      <c r="P755" s="36"/>
      <c r="Q755" s="36"/>
      <c r="R755" s="16"/>
      <c r="S755" s="16"/>
      <c r="T755" s="16"/>
      <c r="U755" s="36"/>
      <c r="V755" s="36"/>
      <c r="W755" s="36"/>
      <c r="X755" s="36"/>
      <c r="Y755" s="36"/>
      <c r="Z755" s="36"/>
      <c r="AA755" s="36"/>
      <c r="AB755" s="36"/>
      <c r="AC755" s="36"/>
      <c r="AD755" s="36"/>
      <c r="AE755" s="36"/>
      <c r="AF755" s="36"/>
      <c r="AG755" s="36"/>
      <c r="AH755" s="36"/>
      <c r="AI755" s="36"/>
      <c r="AJ755" s="36"/>
      <c r="AK755" s="36"/>
      <c r="AL755" s="36"/>
      <c r="AM755" s="36"/>
      <c r="AN755" s="36"/>
      <c r="AO755" s="36"/>
      <c r="AP755" s="36"/>
      <c r="AQ755" s="36"/>
    </row>
    <row r="756" spans="2:43" s="3" customFormat="1">
      <c r="B756" s="36"/>
      <c r="C756" s="36"/>
      <c r="D756" s="36"/>
      <c r="E756" s="36"/>
      <c r="F756" s="36"/>
      <c r="G756" s="36"/>
      <c r="H756" s="36"/>
      <c r="I756" s="36"/>
      <c r="J756" s="36"/>
      <c r="K756" s="36"/>
      <c r="L756" s="36"/>
      <c r="M756" s="36"/>
      <c r="N756" s="36"/>
      <c r="O756" s="36"/>
      <c r="P756" s="36"/>
      <c r="Q756" s="36"/>
      <c r="R756" s="16"/>
      <c r="S756" s="16"/>
      <c r="T756" s="16"/>
      <c r="U756" s="36"/>
      <c r="V756" s="36"/>
      <c r="W756" s="36"/>
      <c r="X756" s="36"/>
      <c r="Y756" s="36"/>
      <c r="Z756" s="36"/>
      <c r="AA756" s="36"/>
      <c r="AB756" s="36"/>
      <c r="AC756" s="36"/>
      <c r="AD756" s="36"/>
      <c r="AE756" s="36"/>
      <c r="AF756" s="36"/>
      <c r="AG756" s="36"/>
      <c r="AH756" s="36"/>
      <c r="AI756" s="36"/>
      <c r="AJ756" s="36"/>
      <c r="AK756" s="36"/>
      <c r="AL756" s="36"/>
      <c r="AM756" s="36"/>
      <c r="AN756" s="36"/>
      <c r="AO756" s="36"/>
      <c r="AP756" s="36"/>
      <c r="AQ756" s="36"/>
    </row>
    <row r="757" spans="2:43" s="3" customFormat="1">
      <c r="B757" s="36"/>
      <c r="C757" s="36"/>
      <c r="D757" s="36"/>
      <c r="E757" s="36"/>
      <c r="F757" s="36"/>
      <c r="G757" s="36"/>
      <c r="H757" s="36"/>
      <c r="I757" s="36"/>
      <c r="J757" s="36"/>
      <c r="K757" s="36"/>
      <c r="L757" s="36"/>
      <c r="M757" s="36"/>
      <c r="N757" s="36"/>
      <c r="O757" s="36"/>
      <c r="P757" s="36"/>
      <c r="Q757" s="36"/>
      <c r="R757" s="16"/>
      <c r="S757" s="16"/>
      <c r="T757" s="16"/>
      <c r="U757" s="36"/>
      <c r="V757" s="36"/>
      <c r="W757" s="36"/>
      <c r="X757" s="36"/>
      <c r="Y757" s="36"/>
      <c r="Z757" s="36"/>
      <c r="AA757" s="36"/>
      <c r="AB757" s="36"/>
      <c r="AC757" s="36"/>
      <c r="AD757" s="36"/>
      <c r="AE757" s="36"/>
      <c r="AF757" s="36"/>
      <c r="AG757" s="36"/>
      <c r="AH757" s="36"/>
      <c r="AI757" s="36"/>
      <c r="AJ757" s="36"/>
      <c r="AK757" s="36"/>
      <c r="AL757" s="36"/>
      <c r="AM757" s="36"/>
      <c r="AN757" s="36"/>
      <c r="AO757" s="36"/>
      <c r="AP757" s="36"/>
      <c r="AQ757" s="36"/>
    </row>
    <row r="758" spans="2:43" s="3" customFormat="1">
      <c r="B758" s="36"/>
      <c r="C758" s="36"/>
      <c r="D758" s="36"/>
      <c r="E758" s="36"/>
      <c r="F758" s="36"/>
      <c r="G758" s="36"/>
      <c r="H758" s="36"/>
      <c r="I758" s="36"/>
      <c r="J758" s="36"/>
      <c r="K758" s="36"/>
      <c r="L758" s="36"/>
      <c r="M758" s="36"/>
      <c r="N758" s="36"/>
      <c r="O758" s="36"/>
      <c r="P758" s="36"/>
      <c r="Q758" s="36"/>
      <c r="R758" s="16"/>
      <c r="S758" s="16"/>
      <c r="T758" s="16"/>
      <c r="U758" s="36"/>
      <c r="V758" s="36"/>
      <c r="W758" s="36"/>
      <c r="X758" s="36"/>
      <c r="Y758" s="36"/>
      <c r="Z758" s="36"/>
      <c r="AA758" s="36"/>
      <c r="AB758" s="36"/>
      <c r="AC758" s="36"/>
      <c r="AD758" s="36"/>
      <c r="AE758" s="36"/>
      <c r="AF758" s="36"/>
      <c r="AG758" s="36"/>
      <c r="AH758" s="36"/>
      <c r="AI758" s="36"/>
      <c r="AJ758" s="36"/>
      <c r="AK758" s="36"/>
      <c r="AL758" s="36"/>
      <c r="AM758" s="36"/>
      <c r="AN758" s="36"/>
      <c r="AO758" s="36"/>
      <c r="AP758" s="36"/>
      <c r="AQ758" s="36"/>
    </row>
    <row r="759" spans="2:43" s="3" customFormat="1">
      <c r="B759" s="36"/>
      <c r="C759" s="36"/>
      <c r="D759" s="36"/>
      <c r="E759" s="36"/>
      <c r="F759" s="36"/>
      <c r="G759" s="36"/>
      <c r="H759" s="36"/>
      <c r="I759" s="36"/>
      <c r="J759" s="36"/>
      <c r="K759" s="36"/>
      <c r="L759" s="36"/>
      <c r="M759" s="36"/>
      <c r="N759" s="36"/>
      <c r="O759" s="36"/>
      <c r="P759" s="36"/>
      <c r="Q759" s="36"/>
      <c r="R759" s="16"/>
      <c r="S759" s="16"/>
      <c r="T759" s="16"/>
      <c r="U759" s="36"/>
      <c r="V759" s="36"/>
      <c r="W759" s="36"/>
      <c r="X759" s="36"/>
      <c r="Y759" s="36"/>
      <c r="Z759" s="36"/>
      <c r="AA759" s="36"/>
      <c r="AB759" s="36"/>
      <c r="AC759" s="36"/>
      <c r="AD759" s="36"/>
      <c r="AE759" s="36"/>
      <c r="AF759" s="36"/>
      <c r="AG759" s="36"/>
      <c r="AH759" s="36"/>
      <c r="AI759" s="36"/>
      <c r="AJ759" s="36"/>
      <c r="AK759" s="36"/>
      <c r="AL759" s="36"/>
      <c r="AM759" s="36"/>
      <c r="AN759" s="36"/>
      <c r="AO759" s="36"/>
      <c r="AP759" s="36"/>
      <c r="AQ759" s="36"/>
    </row>
    <row r="760" spans="2:43" s="3" customFormat="1">
      <c r="B760" s="36"/>
      <c r="C760" s="36"/>
      <c r="D760" s="36"/>
      <c r="E760" s="36"/>
      <c r="F760" s="36"/>
      <c r="G760" s="36"/>
      <c r="H760" s="36"/>
      <c r="I760" s="36"/>
      <c r="J760" s="36"/>
      <c r="K760" s="36"/>
      <c r="L760" s="36"/>
      <c r="M760" s="36"/>
      <c r="N760" s="36"/>
      <c r="O760" s="36"/>
      <c r="P760" s="36"/>
      <c r="Q760" s="36"/>
      <c r="R760" s="16"/>
      <c r="S760" s="16"/>
      <c r="T760" s="16"/>
      <c r="U760" s="36"/>
      <c r="V760" s="36"/>
      <c r="W760" s="36"/>
      <c r="X760" s="36"/>
      <c r="Y760" s="36"/>
      <c r="Z760" s="36"/>
      <c r="AA760" s="36"/>
      <c r="AB760" s="36"/>
      <c r="AC760" s="36"/>
      <c r="AD760" s="36"/>
      <c r="AE760" s="36"/>
      <c r="AF760" s="36"/>
      <c r="AG760" s="36"/>
      <c r="AH760" s="36"/>
      <c r="AI760" s="36"/>
      <c r="AJ760" s="36"/>
      <c r="AK760" s="36"/>
      <c r="AL760" s="36"/>
      <c r="AM760" s="36"/>
      <c r="AN760" s="36"/>
      <c r="AO760" s="36"/>
      <c r="AP760" s="36"/>
      <c r="AQ760" s="36"/>
    </row>
    <row r="761" spans="2:43" s="3" customFormat="1">
      <c r="B761" s="36"/>
      <c r="C761" s="36"/>
      <c r="D761" s="36"/>
      <c r="E761" s="36"/>
      <c r="F761" s="36"/>
      <c r="G761" s="36"/>
      <c r="H761" s="36"/>
      <c r="I761" s="36"/>
      <c r="J761" s="36"/>
      <c r="K761" s="36"/>
      <c r="L761" s="36"/>
      <c r="M761" s="36"/>
      <c r="N761" s="36"/>
      <c r="O761" s="36"/>
      <c r="P761" s="36"/>
      <c r="Q761" s="36"/>
      <c r="R761" s="16"/>
      <c r="S761" s="16"/>
      <c r="T761" s="16"/>
      <c r="U761" s="36"/>
      <c r="V761" s="36"/>
      <c r="W761" s="36"/>
      <c r="X761" s="36"/>
      <c r="Y761" s="36"/>
      <c r="Z761" s="36"/>
      <c r="AA761" s="36"/>
      <c r="AB761" s="36"/>
      <c r="AC761" s="36"/>
      <c r="AD761" s="36"/>
      <c r="AE761" s="36"/>
      <c r="AF761" s="36"/>
      <c r="AG761" s="36"/>
      <c r="AH761" s="36"/>
      <c r="AI761" s="36"/>
      <c r="AJ761" s="36"/>
      <c r="AK761" s="36"/>
      <c r="AL761" s="36"/>
      <c r="AM761" s="36"/>
      <c r="AN761" s="36"/>
      <c r="AO761" s="36"/>
      <c r="AP761" s="36"/>
      <c r="AQ761" s="36"/>
    </row>
    <row r="762" spans="2:43" s="3" customFormat="1">
      <c r="B762" s="36"/>
      <c r="C762" s="36"/>
      <c r="D762" s="36"/>
      <c r="E762" s="36"/>
      <c r="F762" s="36"/>
      <c r="G762" s="36"/>
      <c r="H762" s="36"/>
      <c r="I762" s="36"/>
      <c r="J762" s="36"/>
      <c r="K762" s="36"/>
      <c r="L762" s="36"/>
      <c r="M762" s="36"/>
      <c r="N762" s="36"/>
      <c r="O762" s="36"/>
      <c r="P762" s="36"/>
      <c r="Q762" s="36"/>
      <c r="R762" s="16"/>
      <c r="S762" s="16"/>
      <c r="T762" s="16"/>
      <c r="U762" s="36"/>
      <c r="V762" s="36"/>
      <c r="W762" s="36"/>
      <c r="X762" s="36"/>
      <c r="Y762" s="36"/>
      <c r="Z762" s="36"/>
      <c r="AA762" s="36"/>
      <c r="AB762" s="36"/>
      <c r="AC762" s="36"/>
      <c r="AD762" s="36"/>
      <c r="AE762" s="36"/>
      <c r="AF762" s="36"/>
      <c r="AG762" s="36"/>
      <c r="AH762" s="36"/>
      <c r="AI762" s="36"/>
      <c r="AJ762" s="36"/>
      <c r="AK762" s="36"/>
      <c r="AL762" s="36"/>
      <c r="AM762" s="36"/>
      <c r="AN762" s="36"/>
      <c r="AO762" s="36"/>
      <c r="AP762" s="36"/>
      <c r="AQ762" s="36"/>
    </row>
    <row r="763" spans="2:43" s="3" customFormat="1">
      <c r="B763" s="36"/>
      <c r="C763" s="36"/>
      <c r="D763" s="36"/>
      <c r="E763" s="36"/>
      <c r="F763" s="36"/>
      <c r="G763" s="36"/>
      <c r="H763" s="36"/>
      <c r="I763" s="36"/>
      <c r="J763" s="36"/>
      <c r="K763" s="36"/>
      <c r="L763" s="36"/>
      <c r="M763" s="36"/>
      <c r="N763" s="36"/>
      <c r="O763" s="36"/>
      <c r="P763" s="36"/>
      <c r="Q763" s="36"/>
      <c r="R763" s="16"/>
      <c r="S763" s="16"/>
      <c r="T763" s="16"/>
      <c r="U763" s="36"/>
      <c r="V763" s="36"/>
      <c r="W763" s="36"/>
      <c r="X763" s="36"/>
      <c r="Y763" s="36"/>
      <c r="Z763" s="36"/>
      <c r="AA763" s="36"/>
      <c r="AB763" s="36"/>
      <c r="AC763" s="36"/>
      <c r="AD763" s="36"/>
      <c r="AE763" s="36"/>
      <c r="AF763" s="36"/>
      <c r="AG763" s="36"/>
      <c r="AH763" s="36"/>
      <c r="AI763" s="36"/>
      <c r="AJ763" s="36"/>
      <c r="AK763" s="36"/>
      <c r="AL763" s="36"/>
      <c r="AM763" s="36"/>
      <c r="AN763" s="36"/>
      <c r="AO763" s="36"/>
      <c r="AP763" s="36"/>
      <c r="AQ763" s="36"/>
    </row>
    <row r="764" spans="2:43" s="3" customFormat="1">
      <c r="B764" s="36"/>
      <c r="C764" s="36"/>
      <c r="D764" s="36"/>
      <c r="E764" s="36"/>
      <c r="F764" s="36"/>
      <c r="G764" s="36"/>
      <c r="H764" s="36"/>
      <c r="I764" s="36"/>
      <c r="J764" s="36"/>
      <c r="K764" s="36"/>
      <c r="L764" s="36"/>
      <c r="M764" s="36"/>
      <c r="N764" s="36"/>
      <c r="O764" s="36"/>
      <c r="P764" s="36"/>
      <c r="Q764" s="36"/>
      <c r="R764" s="16"/>
      <c r="S764" s="16"/>
      <c r="T764" s="16"/>
      <c r="U764" s="36"/>
      <c r="V764" s="36"/>
      <c r="W764" s="36"/>
      <c r="X764" s="36"/>
      <c r="Y764" s="36"/>
      <c r="Z764" s="36"/>
      <c r="AA764" s="36"/>
      <c r="AB764" s="36"/>
      <c r="AC764" s="36"/>
      <c r="AD764" s="36"/>
      <c r="AE764" s="36"/>
      <c r="AF764" s="36"/>
      <c r="AG764" s="36"/>
      <c r="AH764" s="36"/>
      <c r="AI764" s="36"/>
      <c r="AJ764" s="36"/>
      <c r="AK764" s="36"/>
      <c r="AL764" s="36"/>
      <c r="AM764" s="36"/>
      <c r="AN764" s="36"/>
      <c r="AO764" s="36"/>
      <c r="AP764" s="36"/>
      <c r="AQ764" s="36"/>
    </row>
  </sheetData>
  <sheetProtection sheet="1" formatCells="0" formatColumns="0" formatRows="0" insertColumns="0" insertRows="0" insertHyperlinks="0" autoFilter="0"/>
  <mergeCells count="31">
    <mergeCell ref="D62:J62"/>
    <mergeCell ref="D159:E159"/>
    <mergeCell ref="D196:E196"/>
    <mergeCell ref="F2:H2"/>
    <mergeCell ref="L28:M31"/>
    <mergeCell ref="D4:E4"/>
    <mergeCell ref="F552:G552"/>
    <mergeCell ref="F553:G553"/>
    <mergeCell ref="F554:G554"/>
    <mergeCell ref="F555:G555"/>
    <mergeCell ref="F546:G546"/>
    <mergeCell ref="F547:G547"/>
    <mergeCell ref="F548:G548"/>
    <mergeCell ref="F549:G549"/>
    <mergeCell ref="F550:G550"/>
    <mergeCell ref="D570:E570"/>
    <mergeCell ref="F561:G561"/>
    <mergeCell ref="F562:G562"/>
    <mergeCell ref="F563:G563"/>
    <mergeCell ref="H547:I547"/>
    <mergeCell ref="H548:I548"/>
    <mergeCell ref="H559:I559"/>
    <mergeCell ref="H560:I560"/>
    <mergeCell ref="H555:I555"/>
    <mergeCell ref="H556:I556"/>
    <mergeCell ref="F556:G556"/>
    <mergeCell ref="F557:G557"/>
    <mergeCell ref="F558:G558"/>
    <mergeCell ref="F559:G559"/>
    <mergeCell ref="F560:G560"/>
    <mergeCell ref="F551:G551"/>
  </mergeCells>
  <conditionalFormatting sqref="F14:J14">
    <cfRule type="colorScale" priority="4">
      <colorScale>
        <cfvo type="min"/>
        <cfvo type="max"/>
        <color rgb="FFFFEF9C"/>
        <color rgb="FF63BE7B"/>
      </colorScale>
    </cfRule>
  </conditionalFormatting>
  <conditionalFormatting sqref="F16:J16">
    <cfRule type="colorScale" priority="3">
      <colorScale>
        <cfvo type="min"/>
        <cfvo type="max"/>
        <color rgb="FFFFEF9C"/>
        <color rgb="FF63BE7B"/>
      </colorScale>
    </cfRule>
  </conditionalFormatting>
  <conditionalFormatting sqref="F20:J20">
    <cfRule type="colorScale" priority="2">
      <colorScale>
        <cfvo type="min"/>
        <cfvo type="max"/>
        <color rgb="FFFFEF9C"/>
        <color rgb="FFFF7128"/>
      </colorScale>
    </cfRule>
  </conditionalFormatting>
  <conditionalFormatting sqref="F24:J24">
    <cfRule type="colorScale" priority="1">
      <colorScale>
        <cfvo type="min"/>
        <cfvo type="max"/>
        <color rgb="FFFFEF9C"/>
        <color rgb="FFFF7128"/>
      </colorScale>
    </cfRule>
  </conditionalFormatting>
  <printOptions horizontalCentered="1" verticalCentered="1"/>
  <pageMargins left="0.39370078740157483" right="0.55118110236220474" top="0.78740157480314965" bottom="0.78740157480314965" header="0" footer="0"/>
  <pageSetup paperSize="9"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38</vt:i4>
      </vt:variant>
    </vt:vector>
  </HeadingPairs>
  <TitlesOfParts>
    <vt:vector size="50" baseType="lpstr">
      <vt:lpstr>i</vt:lpstr>
      <vt:lpstr>INDICE</vt:lpstr>
      <vt:lpstr>1</vt:lpstr>
      <vt:lpstr>2</vt:lpstr>
      <vt:lpstr>3</vt:lpstr>
      <vt:lpstr>4</vt:lpstr>
      <vt:lpstr>Resultados</vt:lpstr>
      <vt:lpstr>CashFlow</vt:lpstr>
      <vt:lpstr>Balances</vt:lpstr>
      <vt:lpstr>ESCENARIOS</vt:lpstr>
      <vt:lpstr>SB</vt:lpstr>
      <vt:lpstr>PRODUCTO</vt:lpstr>
      <vt:lpstr>añocinco</vt:lpstr>
      <vt:lpstr>añocuatro</vt:lpstr>
      <vt:lpstr>añodos</vt:lpstr>
      <vt:lpstr>añotres</vt:lpstr>
      <vt:lpstr>añouno</vt:lpstr>
      <vt:lpstr>'1'!Área_de_impresión</vt:lpstr>
      <vt:lpstr>'2'!Área_de_impresión</vt:lpstr>
      <vt:lpstr>'3'!Área_de_impresión</vt:lpstr>
      <vt:lpstr>'4'!Área_de_impresión</vt:lpstr>
      <vt:lpstr>Balances!Área_de_impresión</vt:lpstr>
      <vt:lpstr>CashFlow!Área_de_impresión</vt:lpstr>
      <vt:lpstr>i!Área_de_impresión</vt:lpstr>
      <vt:lpstr>INDICE!Área_de_impresión</vt:lpstr>
      <vt:lpstr>Resultados!Área_de_impresión</vt:lpstr>
      <vt:lpstr>SB!Área_de_impresión</vt:lpstr>
      <vt:lpstr>arriba4</vt:lpstr>
      <vt:lpstr>arribaBAL</vt:lpstr>
      <vt:lpstr>arribaBALANCE</vt:lpstr>
      <vt:lpstr>arribaCALCF</vt:lpstr>
      <vt:lpstr>arribaCALCI</vt:lpstr>
      <vt:lpstr>arribaFINAN</vt:lpstr>
      <vt:lpstr>arribaGASTOS</vt:lpstr>
      <vt:lpstr>arribaINVERSIONES</vt:lpstr>
      <vt:lpstr>arribaRESULTADOS</vt:lpstr>
      <vt:lpstr>arribaTESORERIA</vt:lpstr>
      <vt:lpstr>EJERCICIO</vt:lpstr>
      <vt:lpstr>INDEX</vt:lpstr>
      <vt:lpstr>info4</vt:lpstr>
      <vt:lpstr>infoBALANCE</vt:lpstr>
      <vt:lpstr>'2'!infoFINAN</vt:lpstr>
      <vt:lpstr>infoGASTOS</vt:lpstr>
      <vt:lpstr>INFOGRAL</vt:lpstr>
      <vt:lpstr>infoINVERS</vt:lpstr>
      <vt:lpstr>infoRESULT</vt:lpstr>
      <vt:lpstr>infoTESORER</vt:lpstr>
      <vt:lpstr>NOTAS</vt:lpstr>
      <vt:lpstr>VENCIMIENTO</vt:lpstr>
      <vt:lpstr>YOURATENTION</vt:lpstr>
    </vt:vector>
  </TitlesOfParts>
  <Company>E.DITOR CONSULTING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Mini Plan de Negocio</dc:title>
  <dc:subject>PE254BG v7.0 2022</dc:subject>
  <dc:creator>e.ditor consulting - www.plannegocios.com</dc:creator>
  <cp:revision>10</cp:revision>
  <cp:lastPrinted>2019-11-05T11:16:54Z</cp:lastPrinted>
  <dcterms:created xsi:type="dcterms:W3CDTF">2012-04-30T18:48:29Z</dcterms:created>
  <dcterms:modified xsi:type="dcterms:W3CDTF">2021-11-07T19:20:44Z</dcterms:modified>
  <cp:version>7</cp:version>
</cp:coreProperties>
</file>